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omments1.xml" ContentType="application/vnd.openxmlformats-officedocument.spreadsheetml.comments+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kangchen/Documents/Projects/my-monthly-class-schedule/data/"/>
    </mc:Choice>
  </mc:AlternateContent>
  <xr:revisionPtr revIDLastSave="0" documentId="13_ncr:1_{E7769001-83DE-934E-A4F0-64A73FB0C243}" xr6:coauthVersionLast="47" xr6:coauthVersionMax="47" xr10:uidLastSave="{00000000-0000-0000-0000-000000000000}"/>
  <bookViews>
    <workbookView xWindow="0" yWindow="500" windowWidth="38400" windowHeight="21100" firstSheet="13" activeTab="26" xr2:uid="{00000000-000D-0000-FFFF-FFFF00000000}"/>
  </bookViews>
  <sheets>
    <sheet name="2023 May" sheetId="1" r:id="rId1"/>
    <sheet name="2023 June" sheetId="2" r:id="rId2"/>
    <sheet name="2023 July" sheetId="3" r:id="rId3"/>
    <sheet name="2023 August" sheetId="4" r:id="rId4"/>
    <sheet name="2023 September" sheetId="5" r:id="rId5"/>
    <sheet name="2023 October" sheetId="6" r:id="rId6"/>
    <sheet name="2023 November" sheetId="7" r:id="rId7"/>
    <sheet name="2023 December" sheetId="8" r:id="rId8"/>
    <sheet name="2024 January" sheetId="9" r:id="rId9"/>
    <sheet name="2024 February" sheetId="10" r:id="rId10"/>
    <sheet name="2024 March" sheetId="11" r:id="rId11"/>
    <sheet name="2024 April" sheetId="12" r:id="rId12"/>
    <sheet name="2024 May" sheetId="13" r:id="rId13"/>
    <sheet name="2024 June" sheetId="14" r:id="rId14"/>
    <sheet name="2024 July" sheetId="15" r:id="rId15"/>
    <sheet name="2024 August" sheetId="16" r:id="rId16"/>
    <sheet name="2024 September" sheetId="17" r:id="rId17"/>
    <sheet name="2024 October" sheetId="18" r:id="rId18"/>
    <sheet name="2024 November" sheetId="19" r:id="rId19"/>
    <sheet name="2024 December" sheetId="20" r:id="rId20"/>
    <sheet name="2025 January" sheetId="21" r:id="rId21"/>
    <sheet name="2025 February" sheetId="22" r:id="rId22"/>
    <sheet name="2025 March" sheetId="23" r:id="rId23"/>
    <sheet name="2025 April" sheetId="24" r:id="rId24"/>
    <sheet name="2025 May" sheetId="25" r:id="rId25"/>
    <sheet name="2025 June" sheetId="26" r:id="rId26"/>
    <sheet name="2025 July" sheetId="27" r:id="rId27"/>
    <sheet name="stats" sheetId="28" r:id="rId28"/>
    <sheet name="links" sheetId="29" r:id="rId29"/>
    <sheet name="classes-lookup" sheetId="30" r:id="rId30"/>
    <sheet name="classes-translation-lookup" sheetId="31" r:id="rId31"/>
    <sheet name="location-lang-time-lookup" sheetId="32" state="hidden" r:id="rId32"/>
    <sheet name="unavailable-dates-lookup" sheetId="33" r:id="rId33"/>
    <sheet name="data (deprecated)" sheetId="34" state="hidden" r:id="rId34"/>
  </sheets>
  <definedNames>
    <definedName name="_xlnm._FilterDatabase" localSheetId="3" hidden="1">'2023 August'!$A$1:$N$996</definedName>
    <definedName name="_xlnm._FilterDatabase" localSheetId="7" hidden="1">'2023 December'!$A$1:$O$991</definedName>
    <definedName name="_xlnm._FilterDatabase" localSheetId="2" hidden="1">'2023 July'!$A$1:$N$997</definedName>
    <definedName name="_xlnm._FilterDatabase" localSheetId="1" hidden="1">'2023 June'!$A$1:$N$1000</definedName>
    <definedName name="_xlnm._FilterDatabase" localSheetId="0" hidden="1">'2023 May'!$A$1:$L$1000</definedName>
    <definedName name="_xlnm._FilterDatabase" localSheetId="6" hidden="1">'2023 November'!$A$1:$O$999</definedName>
    <definedName name="_xlnm._FilterDatabase" localSheetId="5" hidden="1">'2023 October'!$A$1:$N$991</definedName>
    <definedName name="_xlnm._FilterDatabase" localSheetId="4" hidden="1">'2023 September'!$A$1:$N$992</definedName>
    <definedName name="_xlnm._FilterDatabase" localSheetId="11" hidden="1">'2024 April'!$A$1:$P$990</definedName>
    <definedName name="_xlnm._FilterDatabase" localSheetId="15" hidden="1">'2024 August'!$A$1:$P$990</definedName>
    <definedName name="_xlnm._FilterDatabase" localSheetId="19" hidden="1">'2024 December'!$A$1:$P$990</definedName>
    <definedName name="_xlnm._FilterDatabase" localSheetId="9" hidden="1">'2024 February'!$A$1:$P$991</definedName>
    <definedName name="_xlnm._FilterDatabase" localSheetId="8" hidden="1">'2024 January'!$A$1:$P$991</definedName>
    <definedName name="_xlnm._FilterDatabase" localSheetId="14" hidden="1">'2024 July'!$A$1:$P$990</definedName>
    <definedName name="_xlnm._FilterDatabase" localSheetId="13" hidden="1">'2024 June'!$A$1:$P$990</definedName>
    <definedName name="_xlnm._FilterDatabase" localSheetId="10" hidden="1">'2024 March'!$A$1:$P$990</definedName>
    <definedName name="_xlnm._FilterDatabase" localSheetId="12" hidden="1">'2024 May'!$A$1:$P$990</definedName>
    <definedName name="_xlnm._FilterDatabase" localSheetId="18" hidden="1">'2024 November'!$A$1:$P$990</definedName>
    <definedName name="_xlnm._FilterDatabase" localSheetId="17" hidden="1">'2024 October'!$A$1:$P$990</definedName>
    <definedName name="_xlnm._FilterDatabase" localSheetId="16" hidden="1">'2024 September'!$A$1:$P$990</definedName>
    <definedName name="_xlnm._FilterDatabase" localSheetId="23" hidden="1">'2025 April'!$A$1:$P$990</definedName>
    <definedName name="_xlnm._FilterDatabase" localSheetId="21" hidden="1">'2025 February'!$A$1:$P$990</definedName>
    <definedName name="_xlnm._FilterDatabase" localSheetId="20" hidden="1">'2025 January'!$A$1:$P$990</definedName>
    <definedName name="_xlnm._FilterDatabase" localSheetId="26" hidden="1">'2025 July'!$A$1:$P$990</definedName>
    <definedName name="_xlnm._FilterDatabase" localSheetId="25" hidden="1">'2025 June'!$A$1:$P$990</definedName>
    <definedName name="_xlnm._FilterDatabase" localSheetId="22" hidden="1">'2025 March'!$A$1:$P$990</definedName>
    <definedName name="_xlnm._FilterDatabase" localSheetId="24" hidden="1">'2025 May'!$A$1:$P$990</definedName>
    <definedName name="_xlnm._FilterDatabase" localSheetId="29" hidden="1">'classes-lookup'!$A$1:$K$1000</definedName>
    <definedName name="_xlnm._FilterDatabase" localSheetId="30" hidden="1">'classes-translation-lookup'!$A$1:$C$1000</definedName>
    <definedName name="_xlnm._FilterDatabase" localSheetId="33" hidden="1">'data (deprecated)'!$E$1:$H$67</definedName>
    <definedName name="end_time">'data (deprecated)'!$C$2:$C$6</definedName>
    <definedName name="languages">'data (deprecated)'!$D$2:$D$3</definedName>
    <definedName name="library_closing">'data (deprecated)'!$J$2:$J$20</definedName>
    <definedName name="location">'data (deprecated)'!$A$2:$A$5</definedName>
    <definedName name="location_lang_time_lookup">'location-lang-time-lookup'!$A$2:$I$4</definedName>
    <definedName name="SlicerCache_Table_1_Col_1">#N/A</definedName>
    <definedName name="start_time">'data (deprecated)'!$B$2:$B$6</definedName>
    <definedName name="Z_01185B4F_FE60_45DB_AE62_FC7050C41E24_.wvu.FilterData" localSheetId="11" hidden="1">'2024 April'!$A$1:$P$990</definedName>
    <definedName name="Z_01185B4F_FE60_45DB_AE62_FC7050C41E24_.wvu.FilterData" localSheetId="15" hidden="1">'2024 August'!$A$1:$P$990</definedName>
    <definedName name="Z_01185B4F_FE60_45DB_AE62_FC7050C41E24_.wvu.FilterData" localSheetId="19" hidden="1">'2024 December'!$A$1:$P$990</definedName>
    <definedName name="Z_01185B4F_FE60_45DB_AE62_FC7050C41E24_.wvu.FilterData" localSheetId="9" hidden="1">'2024 February'!$A$1:$P$991</definedName>
    <definedName name="Z_01185B4F_FE60_45DB_AE62_FC7050C41E24_.wvu.FilterData" localSheetId="8" hidden="1">'2024 January'!$A$1:$P$991</definedName>
    <definedName name="Z_01185B4F_FE60_45DB_AE62_FC7050C41E24_.wvu.FilterData" localSheetId="14" hidden="1">'2024 July'!$A$1:$P$990</definedName>
    <definedName name="Z_01185B4F_FE60_45DB_AE62_FC7050C41E24_.wvu.FilterData" localSheetId="13" hidden="1">'2024 June'!$A$1:$P$990</definedName>
    <definedName name="Z_01185B4F_FE60_45DB_AE62_FC7050C41E24_.wvu.FilterData" localSheetId="10" hidden="1">'2024 March'!$A$1:$P$990</definedName>
    <definedName name="Z_01185B4F_FE60_45DB_AE62_FC7050C41E24_.wvu.FilterData" localSheetId="12" hidden="1">'2024 May'!$A$1:$P$990</definedName>
    <definedName name="Z_01185B4F_FE60_45DB_AE62_FC7050C41E24_.wvu.FilterData" localSheetId="18" hidden="1">'2024 November'!$A$1:$P$990</definedName>
    <definedName name="Z_01185B4F_FE60_45DB_AE62_FC7050C41E24_.wvu.FilterData" localSheetId="17" hidden="1">'2024 October'!$A$1:$P$990</definedName>
    <definedName name="Z_01185B4F_FE60_45DB_AE62_FC7050C41E24_.wvu.FilterData" localSheetId="16" hidden="1">'2024 September'!$A$1:$P$990</definedName>
    <definedName name="Z_01185B4F_FE60_45DB_AE62_FC7050C41E24_.wvu.FilterData" localSheetId="23" hidden="1">'2025 April'!$A$1:$P$990</definedName>
    <definedName name="Z_01185B4F_FE60_45DB_AE62_FC7050C41E24_.wvu.FilterData" localSheetId="21" hidden="1">'2025 February'!$A$1:$P$990</definedName>
    <definedName name="Z_01185B4F_FE60_45DB_AE62_FC7050C41E24_.wvu.FilterData" localSheetId="20" hidden="1">'2025 January'!$A$1:$P$990</definedName>
    <definedName name="Z_01185B4F_FE60_45DB_AE62_FC7050C41E24_.wvu.FilterData" localSheetId="26" hidden="1">'2025 July'!$A$1:$P$990</definedName>
    <definedName name="Z_01185B4F_FE60_45DB_AE62_FC7050C41E24_.wvu.FilterData" localSheetId="25" hidden="1">'2025 June'!$A$1:$P$990</definedName>
    <definedName name="Z_01185B4F_FE60_45DB_AE62_FC7050C41E24_.wvu.FilterData" localSheetId="22" hidden="1">'2025 March'!$A$1:$P$990</definedName>
    <definedName name="Z_01185B4F_FE60_45DB_AE62_FC7050C41E24_.wvu.FilterData" localSheetId="24" hidden="1">'2025 May'!$A$1:$P$990</definedName>
    <definedName name="Z_C6D8AC44_BC03_4E7B_80FF_BEBAE45ADEEA_.wvu.FilterData" localSheetId="3" hidden="1">'2023 August'!$A$1:$M$996</definedName>
    <definedName name="Z_C6D8AC44_BC03_4E7B_80FF_BEBAE45ADEEA_.wvu.FilterData" localSheetId="7" hidden="1">'2023 December'!$A$1:$M$980</definedName>
    <definedName name="Z_C6D8AC44_BC03_4E7B_80FF_BEBAE45ADEEA_.wvu.FilterData" localSheetId="6" hidden="1">'2023 November'!$A$1:$M$988</definedName>
    <definedName name="Z_C6D8AC44_BC03_4E7B_80FF_BEBAE45ADEEA_.wvu.FilterData" localSheetId="5" hidden="1">'2023 October'!$A$1:$M$991</definedName>
    <definedName name="Z_C6D8AC44_BC03_4E7B_80FF_BEBAE45ADEEA_.wvu.FilterData" localSheetId="4" hidden="1">'2023 September'!$A$1:$M$992</definedName>
    <definedName name="Z_C6D8AC44_BC03_4E7B_80FF_BEBAE45ADEEA_.wvu.FilterData" localSheetId="11" hidden="1">'2024 April'!$A$1:$M$979</definedName>
    <definedName name="Z_C6D8AC44_BC03_4E7B_80FF_BEBAE45ADEEA_.wvu.FilterData" localSheetId="15" hidden="1">'2024 August'!$A$1:$M$979</definedName>
    <definedName name="Z_C6D8AC44_BC03_4E7B_80FF_BEBAE45ADEEA_.wvu.FilterData" localSheetId="19" hidden="1">'2024 December'!$A$1:$M$979</definedName>
    <definedName name="Z_C6D8AC44_BC03_4E7B_80FF_BEBAE45ADEEA_.wvu.FilterData" localSheetId="9" hidden="1">'2024 February'!$A$1:$M$980</definedName>
    <definedName name="Z_C6D8AC44_BC03_4E7B_80FF_BEBAE45ADEEA_.wvu.FilterData" localSheetId="8" hidden="1">'2024 January'!$A$1:$M$980</definedName>
    <definedName name="Z_C6D8AC44_BC03_4E7B_80FF_BEBAE45ADEEA_.wvu.FilterData" localSheetId="14" hidden="1">'2024 July'!$A$1:$M$979</definedName>
    <definedName name="Z_C6D8AC44_BC03_4E7B_80FF_BEBAE45ADEEA_.wvu.FilterData" localSheetId="13" hidden="1">'2024 June'!$A$1:$M$979</definedName>
    <definedName name="Z_C6D8AC44_BC03_4E7B_80FF_BEBAE45ADEEA_.wvu.FilterData" localSheetId="10" hidden="1">'2024 March'!$A$1:$M$979</definedName>
    <definedName name="Z_C6D8AC44_BC03_4E7B_80FF_BEBAE45ADEEA_.wvu.FilterData" localSheetId="12" hidden="1">'2024 May'!$A$1:$M$979</definedName>
    <definedName name="Z_C6D8AC44_BC03_4E7B_80FF_BEBAE45ADEEA_.wvu.FilterData" localSheetId="18" hidden="1">'2024 November'!$A$1:$M$979</definedName>
    <definedName name="Z_C6D8AC44_BC03_4E7B_80FF_BEBAE45ADEEA_.wvu.FilterData" localSheetId="17" hidden="1">'2024 October'!$A$1:$M$979</definedName>
    <definedName name="Z_C6D8AC44_BC03_4E7B_80FF_BEBAE45ADEEA_.wvu.FilterData" localSheetId="16" hidden="1">'2024 September'!$A$1:$M$979</definedName>
    <definedName name="Z_C6D8AC44_BC03_4E7B_80FF_BEBAE45ADEEA_.wvu.FilterData" localSheetId="23" hidden="1">'2025 April'!$A$1:$M$979</definedName>
    <definedName name="Z_C6D8AC44_BC03_4E7B_80FF_BEBAE45ADEEA_.wvu.FilterData" localSheetId="21" hidden="1">'2025 February'!$A$1:$M$979</definedName>
    <definedName name="Z_C6D8AC44_BC03_4E7B_80FF_BEBAE45ADEEA_.wvu.FilterData" localSheetId="20" hidden="1">'2025 January'!$A$1:$M$979</definedName>
    <definedName name="Z_C6D8AC44_BC03_4E7B_80FF_BEBAE45ADEEA_.wvu.FilterData" localSheetId="26" hidden="1">'2025 July'!$A$1:$M$979</definedName>
    <definedName name="Z_C6D8AC44_BC03_4E7B_80FF_BEBAE45ADEEA_.wvu.FilterData" localSheetId="25" hidden="1">'2025 June'!$A$1:$M$979</definedName>
    <definedName name="Z_C6D8AC44_BC03_4E7B_80FF_BEBAE45ADEEA_.wvu.FilterData" localSheetId="22" hidden="1">'2025 March'!$A$1:$M$979</definedName>
    <definedName name="Z_C6D8AC44_BC03_4E7B_80FF_BEBAE45ADEEA_.wvu.FilterData" localSheetId="24" hidden="1">'2025 May'!$A$1:$M$979</definedName>
    <definedName name="Z_EB275CB4_CDF7_4935_B728_A83BAED85ABE_.wvu.FilterData" localSheetId="27" hidden="1">stats!$A$1:$O$12</definedName>
  </definedNames>
  <calcPr calcId="191029"/>
  <customWorkbookViews>
    <customWorkbookView name="Filter 1" guid="{EB275CB4-CDF7-4935-B728-A83BAED85ABE}" maximized="1" windowWidth="0" windowHeight="0" activeSheetId="0"/>
    <customWorkbookView name="Zh All" guid="{01185B4F-FE60-45DB-AE62-FC7050C41E24}" maximized="1" windowWidth="0" windowHeight="0" activeSheetId="0"/>
    <customWorkbookView name="En Online" guid="{C6D8AC44-BC03-4E7B-80FF-BEBAE45ADEEA}" maximized="1" windowWidth="0" windowHeight="0" activeSheetId="0"/>
  </customWorkbookViews>
  <pivotCaches>
    <pivotCache cacheId="28" r:id="rId35"/>
    <pivotCache cacheId="31" r:id="rId36"/>
    <pivotCache cacheId="34" r:id="rId37"/>
    <pivotCache cacheId="37" r:id="rId38"/>
    <pivotCache cacheId="40" r:id="rId39"/>
    <pivotCache cacheId="43" r:id="rId40"/>
    <pivotCache cacheId="46" r:id="rId41"/>
    <pivotCache cacheId="49" r:id="rId42"/>
    <pivotCache cacheId="52" r:id="rId43"/>
    <pivotCache cacheId="55" r:id="rId44"/>
    <pivotCache cacheId="58" r:id="rId45"/>
    <pivotCache cacheId="61" r:id="rId46"/>
    <pivotCache cacheId="64" r:id="rId47"/>
    <pivotCache cacheId="67" r:id="rId48"/>
    <pivotCache cacheId="70" r:id="rId49"/>
    <pivotCache cacheId="73" r:id="rId50"/>
    <pivotCache cacheId="76" r:id="rId51"/>
    <pivotCache cacheId="79" r:id="rId52"/>
    <pivotCache cacheId="82" r:id="rId53"/>
    <pivotCache cacheId="85" r:id="rId54"/>
    <pivotCache cacheId="88" r:id="rId55"/>
    <pivotCache cacheId="91" r:id="rId56"/>
    <pivotCache cacheId="94" r:id="rId57"/>
    <pivotCache cacheId="97" r:id="rId58"/>
    <pivotCache cacheId="100" r:id="rId59"/>
    <pivotCache cacheId="103" r:id="rId6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1000" i="32" l="1"/>
  <c r="E999" i="32"/>
  <c r="E998" i="32"/>
  <c r="E997" i="32"/>
  <c r="E996" i="32"/>
  <c r="E995" i="32"/>
  <c r="E994" i="32"/>
  <c r="E993" i="32"/>
  <c r="E992" i="32"/>
  <c r="E991" i="32"/>
  <c r="E990" i="32"/>
  <c r="E989" i="32"/>
  <c r="E988" i="32"/>
  <c r="E987" i="32"/>
  <c r="E986" i="32"/>
  <c r="E985" i="32"/>
  <c r="E984" i="32"/>
  <c r="E983" i="32"/>
  <c r="E982" i="32"/>
  <c r="E981" i="32"/>
  <c r="E980" i="32"/>
  <c r="E979" i="32"/>
  <c r="E978" i="32"/>
  <c r="E977" i="32"/>
  <c r="E976" i="32"/>
  <c r="E975" i="32"/>
  <c r="E974" i="32"/>
  <c r="E973" i="32"/>
  <c r="E972" i="32"/>
  <c r="E971" i="32"/>
  <c r="E970" i="32"/>
  <c r="E969" i="32"/>
  <c r="E968" i="32"/>
  <c r="E967" i="32"/>
  <c r="E966" i="32"/>
  <c r="E965" i="32"/>
  <c r="E964" i="32"/>
  <c r="E963" i="32"/>
  <c r="E962" i="32"/>
  <c r="E961" i="32"/>
  <c r="E960" i="32"/>
  <c r="E959" i="32"/>
  <c r="E958" i="32"/>
  <c r="E957" i="32"/>
  <c r="E956" i="32"/>
  <c r="E955" i="32"/>
  <c r="E954" i="32"/>
  <c r="E953" i="32"/>
  <c r="E952" i="32"/>
  <c r="E951" i="32"/>
  <c r="E950" i="32"/>
  <c r="E949" i="32"/>
  <c r="E948" i="32"/>
  <c r="E947" i="32"/>
  <c r="E946" i="32"/>
  <c r="E945" i="32"/>
  <c r="E944" i="32"/>
  <c r="E943" i="32"/>
  <c r="E942" i="32"/>
  <c r="E941" i="32"/>
  <c r="E940" i="32"/>
  <c r="E939" i="32"/>
  <c r="E938" i="32"/>
  <c r="E937" i="32"/>
  <c r="E936" i="32"/>
  <c r="E935" i="32"/>
  <c r="E934" i="32"/>
  <c r="E933" i="32"/>
  <c r="E932" i="32"/>
  <c r="E931" i="32"/>
  <c r="E930" i="32"/>
  <c r="E929" i="32"/>
  <c r="E928" i="32"/>
  <c r="E927" i="32"/>
  <c r="E926" i="32"/>
  <c r="E925" i="32"/>
  <c r="E924" i="32"/>
  <c r="E923" i="32"/>
  <c r="E922" i="32"/>
  <c r="E921" i="32"/>
  <c r="E920" i="32"/>
  <c r="E919" i="32"/>
  <c r="E918" i="32"/>
  <c r="E917" i="32"/>
  <c r="E916" i="32"/>
  <c r="E915" i="32"/>
  <c r="E914" i="32"/>
  <c r="E913" i="32"/>
  <c r="E912" i="32"/>
  <c r="E911" i="32"/>
  <c r="E910" i="32"/>
  <c r="E909" i="32"/>
  <c r="E908" i="32"/>
  <c r="E907" i="32"/>
  <c r="E906" i="32"/>
  <c r="E905" i="32"/>
  <c r="E904" i="32"/>
  <c r="E903" i="32"/>
  <c r="E902" i="32"/>
  <c r="E901" i="32"/>
  <c r="E900" i="32"/>
  <c r="E899" i="32"/>
  <c r="E898" i="32"/>
  <c r="E897" i="32"/>
  <c r="E896" i="32"/>
  <c r="E895" i="32"/>
  <c r="E894" i="32"/>
  <c r="E893" i="32"/>
  <c r="E892" i="32"/>
  <c r="E891" i="32"/>
  <c r="E890" i="32"/>
  <c r="E889" i="32"/>
  <c r="E888" i="32"/>
  <c r="E887" i="32"/>
  <c r="E886" i="32"/>
  <c r="E885" i="32"/>
  <c r="E884" i="32"/>
  <c r="E883" i="32"/>
  <c r="E882" i="32"/>
  <c r="E881" i="32"/>
  <c r="E880" i="32"/>
  <c r="E879" i="32"/>
  <c r="E878" i="32"/>
  <c r="E877" i="32"/>
  <c r="E876" i="32"/>
  <c r="E875" i="32"/>
  <c r="E874" i="32"/>
  <c r="E873" i="32"/>
  <c r="E872" i="32"/>
  <c r="E871" i="32"/>
  <c r="E870" i="32"/>
  <c r="E869" i="32"/>
  <c r="E868" i="32"/>
  <c r="E867" i="32"/>
  <c r="E866" i="32"/>
  <c r="E865" i="32"/>
  <c r="E864" i="32"/>
  <c r="E863" i="32"/>
  <c r="E862" i="32"/>
  <c r="E861" i="32"/>
  <c r="E860" i="32"/>
  <c r="E859" i="32"/>
  <c r="E858" i="32"/>
  <c r="E857" i="32"/>
  <c r="E856" i="32"/>
  <c r="E855" i="32"/>
  <c r="E854" i="32"/>
  <c r="E853" i="32"/>
  <c r="E852" i="32"/>
  <c r="E851" i="32"/>
  <c r="E850" i="32"/>
  <c r="E849" i="32"/>
  <c r="E848" i="32"/>
  <c r="E847" i="32"/>
  <c r="E846" i="32"/>
  <c r="E845" i="32"/>
  <c r="E844" i="32"/>
  <c r="E843" i="32"/>
  <c r="E842" i="32"/>
  <c r="E841" i="32"/>
  <c r="E840" i="32"/>
  <c r="E839" i="32"/>
  <c r="E838" i="32"/>
  <c r="E837" i="32"/>
  <c r="E836" i="32"/>
  <c r="E835" i="32"/>
  <c r="E834" i="32"/>
  <c r="E833" i="32"/>
  <c r="E832" i="32"/>
  <c r="E831" i="32"/>
  <c r="E830" i="32"/>
  <c r="E829" i="32"/>
  <c r="E828" i="32"/>
  <c r="E827" i="32"/>
  <c r="E826" i="32"/>
  <c r="E825" i="32"/>
  <c r="E824" i="32"/>
  <c r="E823" i="32"/>
  <c r="E822" i="32"/>
  <c r="E821" i="32"/>
  <c r="E820" i="32"/>
  <c r="E819" i="32"/>
  <c r="E818" i="32"/>
  <c r="E817" i="32"/>
  <c r="E816" i="32"/>
  <c r="E815" i="32"/>
  <c r="E814" i="32"/>
  <c r="E813" i="32"/>
  <c r="E812" i="32"/>
  <c r="E811" i="32"/>
  <c r="E810" i="32"/>
  <c r="E809" i="32"/>
  <c r="E808" i="32"/>
  <c r="E807" i="32"/>
  <c r="E806" i="32"/>
  <c r="E805" i="32"/>
  <c r="E804" i="32"/>
  <c r="E803" i="32"/>
  <c r="E802" i="32"/>
  <c r="E801" i="32"/>
  <c r="E800" i="32"/>
  <c r="E799" i="32"/>
  <c r="E798" i="32"/>
  <c r="E797" i="32"/>
  <c r="E796" i="32"/>
  <c r="E795" i="32"/>
  <c r="E794" i="32"/>
  <c r="E793" i="32"/>
  <c r="E792" i="32"/>
  <c r="E791" i="32"/>
  <c r="E790" i="32"/>
  <c r="E789" i="32"/>
  <c r="E788" i="32"/>
  <c r="E787" i="32"/>
  <c r="E786" i="32"/>
  <c r="E785" i="32"/>
  <c r="E784" i="32"/>
  <c r="E783" i="32"/>
  <c r="E782" i="32"/>
  <c r="E781" i="32"/>
  <c r="E780" i="32"/>
  <c r="E779" i="32"/>
  <c r="E778" i="32"/>
  <c r="E777" i="32"/>
  <c r="E776" i="32"/>
  <c r="E775" i="32"/>
  <c r="E774" i="32"/>
  <c r="E773" i="32"/>
  <c r="E772" i="32"/>
  <c r="E771" i="32"/>
  <c r="E770" i="32"/>
  <c r="E769" i="32"/>
  <c r="E768" i="32"/>
  <c r="E767" i="32"/>
  <c r="E766" i="32"/>
  <c r="E765" i="32"/>
  <c r="E764" i="32"/>
  <c r="E763" i="32"/>
  <c r="E762" i="32"/>
  <c r="E761" i="32"/>
  <c r="E760" i="32"/>
  <c r="E759" i="32"/>
  <c r="E758" i="32"/>
  <c r="E757" i="32"/>
  <c r="E756" i="32"/>
  <c r="E755" i="32"/>
  <c r="E754" i="32"/>
  <c r="E753" i="32"/>
  <c r="E752" i="32"/>
  <c r="E751" i="32"/>
  <c r="E750" i="32"/>
  <c r="E749" i="32"/>
  <c r="E748" i="32"/>
  <c r="E747" i="32"/>
  <c r="E746" i="32"/>
  <c r="E745" i="32"/>
  <c r="E744" i="32"/>
  <c r="E743" i="32"/>
  <c r="E742" i="32"/>
  <c r="E741" i="32"/>
  <c r="E740" i="32"/>
  <c r="E739" i="32"/>
  <c r="E738" i="32"/>
  <c r="E737" i="32"/>
  <c r="E736" i="32"/>
  <c r="E735" i="32"/>
  <c r="E734" i="32"/>
  <c r="E733" i="32"/>
  <c r="E732" i="32"/>
  <c r="E731" i="32"/>
  <c r="E730" i="32"/>
  <c r="E729" i="32"/>
  <c r="E728" i="32"/>
  <c r="E727" i="32"/>
  <c r="E726" i="32"/>
  <c r="E725" i="32"/>
  <c r="E724" i="32"/>
  <c r="E723" i="32"/>
  <c r="E722" i="32"/>
  <c r="E721" i="32"/>
  <c r="E720" i="32"/>
  <c r="E719" i="32"/>
  <c r="E718" i="32"/>
  <c r="E717" i="32"/>
  <c r="E716" i="32"/>
  <c r="E715" i="32"/>
  <c r="E714" i="32"/>
  <c r="E713" i="32"/>
  <c r="E712" i="32"/>
  <c r="E711" i="32"/>
  <c r="E710" i="32"/>
  <c r="E709" i="32"/>
  <c r="E708" i="32"/>
  <c r="E707" i="32"/>
  <c r="E706" i="32"/>
  <c r="E705" i="32"/>
  <c r="E704" i="32"/>
  <c r="E703" i="32"/>
  <c r="E702" i="32"/>
  <c r="E701" i="32"/>
  <c r="E700" i="32"/>
  <c r="E699" i="32"/>
  <c r="E698" i="32"/>
  <c r="E697" i="32"/>
  <c r="E696" i="32"/>
  <c r="E695" i="32"/>
  <c r="E694" i="32"/>
  <c r="E693" i="32"/>
  <c r="E692" i="32"/>
  <c r="E691" i="32"/>
  <c r="E690" i="32"/>
  <c r="E689" i="32"/>
  <c r="E688" i="32"/>
  <c r="E687" i="32"/>
  <c r="E686" i="32"/>
  <c r="E685" i="32"/>
  <c r="E684" i="32"/>
  <c r="E683" i="32"/>
  <c r="E682" i="32"/>
  <c r="E681" i="32"/>
  <c r="E680" i="32"/>
  <c r="E679" i="32"/>
  <c r="E678" i="32"/>
  <c r="E677" i="32"/>
  <c r="E676" i="32"/>
  <c r="E675" i="32"/>
  <c r="E674" i="32"/>
  <c r="E673" i="32"/>
  <c r="E672" i="32"/>
  <c r="E671" i="32"/>
  <c r="E670" i="32"/>
  <c r="E669" i="32"/>
  <c r="E668" i="32"/>
  <c r="E667" i="32"/>
  <c r="E666" i="32"/>
  <c r="E665" i="32"/>
  <c r="E664" i="32"/>
  <c r="E663" i="32"/>
  <c r="E662" i="32"/>
  <c r="E661" i="32"/>
  <c r="E660" i="32"/>
  <c r="E659" i="32"/>
  <c r="E658" i="32"/>
  <c r="E657" i="32"/>
  <c r="E656" i="32"/>
  <c r="E655" i="32"/>
  <c r="E654" i="32"/>
  <c r="E653" i="32"/>
  <c r="E652" i="32"/>
  <c r="E651" i="32"/>
  <c r="E650" i="32"/>
  <c r="E649" i="32"/>
  <c r="E648" i="32"/>
  <c r="E647" i="32"/>
  <c r="E646" i="32"/>
  <c r="E645" i="32"/>
  <c r="E644" i="32"/>
  <c r="E643" i="32"/>
  <c r="E642" i="32"/>
  <c r="E641" i="32"/>
  <c r="E640" i="32"/>
  <c r="E639" i="32"/>
  <c r="E638" i="32"/>
  <c r="E637" i="32"/>
  <c r="E636" i="32"/>
  <c r="E635" i="32"/>
  <c r="E634" i="32"/>
  <c r="E633" i="32"/>
  <c r="E632" i="32"/>
  <c r="E631" i="32"/>
  <c r="E630" i="32"/>
  <c r="E629" i="32"/>
  <c r="E628" i="32"/>
  <c r="E627" i="32"/>
  <c r="E626" i="32"/>
  <c r="E625" i="32"/>
  <c r="E624" i="32"/>
  <c r="E623" i="32"/>
  <c r="E622" i="32"/>
  <c r="E621" i="32"/>
  <c r="E620" i="32"/>
  <c r="E619" i="32"/>
  <c r="E618" i="32"/>
  <c r="E617" i="32"/>
  <c r="E616" i="32"/>
  <c r="E615" i="32"/>
  <c r="E614" i="32"/>
  <c r="E613" i="32"/>
  <c r="E612" i="32"/>
  <c r="E611" i="32"/>
  <c r="E610" i="32"/>
  <c r="E609" i="32"/>
  <c r="E608" i="32"/>
  <c r="E607" i="32"/>
  <c r="E606" i="32"/>
  <c r="E605" i="32"/>
  <c r="E604" i="32"/>
  <c r="E603" i="32"/>
  <c r="E602" i="32"/>
  <c r="E601" i="32"/>
  <c r="E600" i="32"/>
  <c r="E599" i="32"/>
  <c r="E598" i="32"/>
  <c r="E597" i="32"/>
  <c r="E596" i="32"/>
  <c r="E595" i="32"/>
  <c r="E594" i="32"/>
  <c r="E593" i="32"/>
  <c r="E592" i="32"/>
  <c r="E591" i="32"/>
  <c r="E590" i="32"/>
  <c r="E589" i="32"/>
  <c r="E588" i="32"/>
  <c r="E587" i="32"/>
  <c r="E586" i="32"/>
  <c r="E585" i="32"/>
  <c r="E584" i="32"/>
  <c r="E583" i="32"/>
  <c r="E582" i="32"/>
  <c r="E581" i="32"/>
  <c r="E580" i="32"/>
  <c r="E579" i="32"/>
  <c r="E578" i="32"/>
  <c r="E577" i="32"/>
  <c r="E576" i="32"/>
  <c r="E575" i="32"/>
  <c r="E574" i="32"/>
  <c r="E573" i="32"/>
  <c r="E572" i="32"/>
  <c r="E571" i="32"/>
  <c r="E570" i="32"/>
  <c r="E569" i="32"/>
  <c r="E568" i="32"/>
  <c r="E567" i="32"/>
  <c r="E566" i="32"/>
  <c r="E565" i="32"/>
  <c r="E564" i="32"/>
  <c r="E563" i="32"/>
  <c r="E562" i="32"/>
  <c r="E561" i="32"/>
  <c r="E560" i="32"/>
  <c r="E559" i="32"/>
  <c r="E558" i="32"/>
  <c r="E557" i="32"/>
  <c r="E556" i="32"/>
  <c r="E555" i="32"/>
  <c r="E554" i="32"/>
  <c r="E553" i="32"/>
  <c r="E552" i="32"/>
  <c r="E551" i="32"/>
  <c r="E550" i="32"/>
  <c r="E549" i="32"/>
  <c r="E548" i="32"/>
  <c r="E547" i="32"/>
  <c r="E546" i="32"/>
  <c r="E545" i="32"/>
  <c r="E544" i="32"/>
  <c r="E543" i="32"/>
  <c r="E542" i="32"/>
  <c r="E541" i="32"/>
  <c r="E540" i="32"/>
  <c r="E539" i="32"/>
  <c r="E538" i="32"/>
  <c r="E537" i="32"/>
  <c r="E536" i="32"/>
  <c r="E535" i="32"/>
  <c r="E534" i="32"/>
  <c r="E533" i="32"/>
  <c r="E532" i="32"/>
  <c r="E531" i="32"/>
  <c r="E530" i="32"/>
  <c r="E529" i="32"/>
  <c r="E528" i="32"/>
  <c r="E527" i="32"/>
  <c r="E526" i="32"/>
  <c r="E525" i="32"/>
  <c r="E524" i="32"/>
  <c r="E523" i="32"/>
  <c r="E522" i="32"/>
  <c r="E521" i="32"/>
  <c r="E520" i="32"/>
  <c r="E519" i="32"/>
  <c r="E518" i="32"/>
  <c r="E517" i="32"/>
  <c r="E516" i="32"/>
  <c r="E515" i="32"/>
  <c r="E514" i="32"/>
  <c r="E513" i="32"/>
  <c r="E512" i="32"/>
  <c r="E511" i="32"/>
  <c r="E510" i="32"/>
  <c r="E509" i="32"/>
  <c r="E508" i="32"/>
  <c r="E507" i="32"/>
  <c r="E506" i="32"/>
  <c r="E505" i="32"/>
  <c r="E504" i="32"/>
  <c r="E503" i="32"/>
  <c r="E502" i="32"/>
  <c r="E501" i="32"/>
  <c r="E500" i="32"/>
  <c r="E499" i="32"/>
  <c r="E498" i="32"/>
  <c r="E497" i="32"/>
  <c r="E496" i="32"/>
  <c r="E495" i="32"/>
  <c r="E494" i="32"/>
  <c r="E493" i="32"/>
  <c r="E492" i="32"/>
  <c r="E491" i="32"/>
  <c r="E490" i="32"/>
  <c r="E489" i="32"/>
  <c r="E488" i="32"/>
  <c r="E487" i="32"/>
  <c r="E486" i="32"/>
  <c r="E485" i="32"/>
  <c r="E484" i="32"/>
  <c r="E483" i="32"/>
  <c r="E482" i="32"/>
  <c r="E481" i="32"/>
  <c r="E480" i="32"/>
  <c r="E479" i="32"/>
  <c r="E478" i="32"/>
  <c r="E477" i="32"/>
  <c r="E476" i="32"/>
  <c r="E475" i="32"/>
  <c r="E474" i="32"/>
  <c r="E473" i="32"/>
  <c r="E472" i="32"/>
  <c r="E471" i="32"/>
  <c r="E470" i="32"/>
  <c r="E469" i="32"/>
  <c r="E468" i="32"/>
  <c r="E467" i="32"/>
  <c r="E466" i="32"/>
  <c r="E465" i="32"/>
  <c r="E464" i="32"/>
  <c r="E463" i="32"/>
  <c r="E462" i="32"/>
  <c r="E461" i="32"/>
  <c r="E460" i="32"/>
  <c r="E459" i="32"/>
  <c r="E458" i="32"/>
  <c r="E457" i="32"/>
  <c r="E456" i="32"/>
  <c r="E455" i="32"/>
  <c r="E454" i="32"/>
  <c r="E453" i="32"/>
  <c r="E452" i="32"/>
  <c r="E451" i="32"/>
  <c r="E450" i="32"/>
  <c r="E449" i="32"/>
  <c r="E448" i="32"/>
  <c r="E447" i="32"/>
  <c r="E446" i="32"/>
  <c r="E445" i="32"/>
  <c r="E444" i="32"/>
  <c r="E443" i="32"/>
  <c r="E442" i="32"/>
  <c r="E441" i="32"/>
  <c r="E440" i="32"/>
  <c r="E439" i="32"/>
  <c r="E438" i="32"/>
  <c r="E437" i="32"/>
  <c r="E436" i="32"/>
  <c r="E435" i="32"/>
  <c r="E434" i="32"/>
  <c r="E433" i="32"/>
  <c r="E432" i="32"/>
  <c r="E431" i="32"/>
  <c r="E430" i="32"/>
  <c r="E429" i="32"/>
  <c r="E428" i="32"/>
  <c r="E427" i="32"/>
  <c r="E426" i="32"/>
  <c r="E425" i="32"/>
  <c r="E424" i="32"/>
  <c r="E423" i="32"/>
  <c r="E422" i="32"/>
  <c r="E421" i="32"/>
  <c r="E420" i="32"/>
  <c r="E419" i="32"/>
  <c r="E418" i="32"/>
  <c r="E417" i="32"/>
  <c r="E416" i="32"/>
  <c r="E415" i="32"/>
  <c r="E414" i="32"/>
  <c r="E413" i="32"/>
  <c r="E412" i="32"/>
  <c r="E411" i="32"/>
  <c r="E410" i="32"/>
  <c r="E409" i="32"/>
  <c r="E408" i="32"/>
  <c r="E407" i="32"/>
  <c r="E406" i="32"/>
  <c r="E405" i="32"/>
  <c r="E404" i="32"/>
  <c r="E403" i="32"/>
  <c r="E402" i="32"/>
  <c r="E401" i="32"/>
  <c r="E400" i="32"/>
  <c r="E399" i="32"/>
  <c r="E398" i="32"/>
  <c r="E397" i="32"/>
  <c r="E396" i="32"/>
  <c r="E395" i="32"/>
  <c r="E394" i="32"/>
  <c r="E393" i="32"/>
  <c r="E392" i="32"/>
  <c r="E391" i="32"/>
  <c r="E390" i="32"/>
  <c r="E389" i="32"/>
  <c r="E388" i="32"/>
  <c r="E387" i="32"/>
  <c r="E386" i="32"/>
  <c r="E385" i="32"/>
  <c r="E384" i="32"/>
  <c r="E383" i="32"/>
  <c r="E382" i="32"/>
  <c r="E381" i="32"/>
  <c r="E380" i="32"/>
  <c r="E379" i="32"/>
  <c r="E378" i="32"/>
  <c r="E377" i="32"/>
  <c r="E376" i="32"/>
  <c r="E375" i="32"/>
  <c r="E374" i="32"/>
  <c r="E373" i="32"/>
  <c r="E372" i="32"/>
  <c r="E371" i="32"/>
  <c r="E370" i="32"/>
  <c r="E369" i="32"/>
  <c r="E368" i="32"/>
  <c r="E367" i="32"/>
  <c r="E366" i="32"/>
  <c r="E365" i="32"/>
  <c r="E364" i="32"/>
  <c r="E363" i="32"/>
  <c r="E362" i="32"/>
  <c r="E361" i="32"/>
  <c r="E360" i="32"/>
  <c r="E359" i="32"/>
  <c r="E358" i="32"/>
  <c r="E357" i="32"/>
  <c r="E356" i="32"/>
  <c r="E355" i="32"/>
  <c r="E354" i="32"/>
  <c r="E353" i="32"/>
  <c r="E352" i="32"/>
  <c r="E351" i="32"/>
  <c r="E350" i="32"/>
  <c r="E349" i="32"/>
  <c r="E348" i="32"/>
  <c r="E347" i="32"/>
  <c r="E346" i="32"/>
  <c r="E345" i="32"/>
  <c r="E344" i="32"/>
  <c r="E343" i="32"/>
  <c r="E342" i="32"/>
  <c r="E341" i="32"/>
  <c r="E340" i="32"/>
  <c r="E339" i="32"/>
  <c r="E338" i="32"/>
  <c r="E337" i="32"/>
  <c r="E336" i="32"/>
  <c r="E335" i="32"/>
  <c r="E334" i="32"/>
  <c r="E333" i="32"/>
  <c r="E332" i="32"/>
  <c r="E331" i="32"/>
  <c r="E330" i="32"/>
  <c r="E329" i="32"/>
  <c r="E328" i="32"/>
  <c r="E327" i="32"/>
  <c r="E326" i="32"/>
  <c r="E325" i="32"/>
  <c r="E324" i="32"/>
  <c r="E323" i="32"/>
  <c r="E322" i="32"/>
  <c r="E321" i="32"/>
  <c r="E320" i="32"/>
  <c r="E319" i="32"/>
  <c r="E318" i="32"/>
  <c r="E317" i="32"/>
  <c r="E316" i="32"/>
  <c r="E315" i="32"/>
  <c r="E314" i="32"/>
  <c r="E313" i="32"/>
  <c r="E312" i="32"/>
  <c r="E311" i="32"/>
  <c r="E310" i="32"/>
  <c r="E309" i="32"/>
  <c r="E308" i="32"/>
  <c r="E307" i="32"/>
  <c r="E306" i="32"/>
  <c r="E305" i="32"/>
  <c r="E304" i="32"/>
  <c r="E303" i="32"/>
  <c r="E302" i="32"/>
  <c r="E301" i="32"/>
  <c r="E300" i="32"/>
  <c r="E299" i="32"/>
  <c r="E298" i="32"/>
  <c r="E297" i="32"/>
  <c r="E296" i="32"/>
  <c r="E295" i="32"/>
  <c r="E294" i="32"/>
  <c r="E293" i="32"/>
  <c r="E292" i="32"/>
  <c r="E291" i="32"/>
  <c r="E290" i="32"/>
  <c r="E289" i="32"/>
  <c r="E288" i="32"/>
  <c r="E287" i="32"/>
  <c r="E286" i="32"/>
  <c r="E285" i="32"/>
  <c r="E284" i="32"/>
  <c r="E283" i="32"/>
  <c r="E282" i="32"/>
  <c r="E281" i="32"/>
  <c r="E280" i="32"/>
  <c r="E279" i="32"/>
  <c r="E278" i="32"/>
  <c r="E277" i="32"/>
  <c r="E276" i="32"/>
  <c r="E275" i="32"/>
  <c r="E274" i="32"/>
  <c r="E273" i="32"/>
  <c r="E272" i="32"/>
  <c r="E271" i="32"/>
  <c r="E270" i="32"/>
  <c r="E269" i="32"/>
  <c r="E268" i="32"/>
  <c r="E267" i="32"/>
  <c r="E266" i="32"/>
  <c r="E265" i="32"/>
  <c r="E264" i="32"/>
  <c r="E263" i="32"/>
  <c r="E262" i="32"/>
  <c r="E261" i="32"/>
  <c r="E260" i="32"/>
  <c r="E259" i="32"/>
  <c r="E258" i="32"/>
  <c r="E257" i="32"/>
  <c r="E256" i="32"/>
  <c r="E255" i="32"/>
  <c r="E254" i="32"/>
  <c r="E253" i="32"/>
  <c r="E252" i="32"/>
  <c r="E251" i="32"/>
  <c r="E250" i="32"/>
  <c r="E249" i="32"/>
  <c r="E248" i="32"/>
  <c r="E247" i="32"/>
  <c r="E246" i="32"/>
  <c r="E245" i="32"/>
  <c r="E244" i="32"/>
  <c r="E243" i="32"/>
  <c r="E242" i="32"/>
  <c r="E241" i="32"/>
  <c r="E240" i="32"/>
  <c r="E239" i="32"/>
  <c r="E238" i="32"/>
  <c r="E237" i="32"/>
  <c r="E236" i="32"/>
  <c r="E235" i="32"/>
  <c r="E234" i="32"/>
  <c r="E233" i="32"/>
  <c r="E232" i="32"/>
  <c r="E231" i="32"/>
  <c r="E230" i="32"/>
  <c r="E229" i="32"/>
  <c r="E228" i="32"/>
  <c r="E227" i="32"/>
  <c r="E226" i="32"/>
  <c r="E225" i="32"/>
  <c r="E224" i="32"/>
  <c r="E223" i="32"/>
  <c r="E222" i="32"/>
  <c r="E221" i="32"/>
  <c r="E220" i="32"/>
  <c r="E219" i="32"/>
  <c r="E218" i="32"/>
  <c r="E217" i="32"/>
  <c r="E216" i="32"/>
  <c r="E215" i="32"/>
  <c r="E214" i="32"/>
  <c r="E213" i="32"/>
  <c r="E212" i="32"/>
  <c r="E211" i="32"/>
  <c r="E210" i="32"/>
  <c r="E209" i="32"/>
  <c r="E208" i="32"/>
  <c r="E207" i="32"/>
  <c r="E206" i="32"/>
  <c r="E205" i="32"/>
  <c r="E204" i="32"/>
  <c r="E203" i="32"/>
  <c r="E202" i="32"/>
  <c r="E201" i="32"/>
  <c r="E200" i="32"/>
  <c r="E199" i="32"/>
  <c r="E198" i="32"/>
  <c r="E197" i="32"/>
  <c r="E196" i="32"/>
  <c r="E195" i="32"/>
  <c r="E194" i="32"/>
  <c r="E193" i="32"/>
  <c r="E192" i="32"/>
  <c r="E191" i="32"/>
  <c r="E190" i="32"/>
  <c r="E189" i="32"/>
  <c r="E188" i="32"/>
  <c r="E187" i="32"/>
  <c r="E186" i="32"/>
  <c r="E185" i="32"/>
  <c r="E184" i="32"/>
  <c r="E183" i="32"/>
  <c r="E182" i="32"/>
  <c r="E181" i="32"/>
  <c r="E180" i="32"/>
  <c r="E179" i="32"/>
  <c r="E178" i="32"/>
  <c r="E177" i="32"/>
  <c r="E176" i="32"/>
  <c r="E175" i="32"/>
  <c r="E174" i="32"/>
  <c r="E173" i="32"/>
  <c r="E172" i="32"/>
  <c r="E171" i="32"/>
  <c r="E170" i="32"/>
  <c r="E169" i="32"/>
  <c r="E168" i="32"/>
  <c r="E167" i="32"/>
  <c r="E166" i="32"/>
  <c r="E165" i="32"/>
  <c r="E164" i="32"/>
  <c r="E163" i="32"/>
  <c r="E162" i="32"/>
  <c r="E161" i="32"/>
  <c r="E160" i="32"/>
  <c r="E159" i="32"/>
  <c r="E158" i="32"/>
  <c r="E157" i="32"/>
  <c r="E156" i="32"/>
  <c r="E155" i="32"/>
  <c r="E154" i="32"/>
  <c r="E153" i="32"/>
  <c r="E152" i="32"/>
  <c r="E151" i="32"/>
  <c r="E150" i="32"/>
  <c r="E149" i="32"/>
  <c r="E148" i="32"/>
  <c r="E147" i="32"/>
  <c r="E146" i="32"/>
  <c r="E145" i="32"/>
  <c r="E144" i="32"/>
  <c r="E143" i="32"/>
  <c r="E142" i="32"/>
  <c r="E141" i="32"/>
  <c r="E140" i="32"/>
  <c r="E139" i="32"/>
  <c r="E138" i="32"/>
  <c r="E137" i="32"/>
  <c r="E136" i="32"/>
  <c r="E135" i="32"/>
  <c r="E134" i="32"/>
  <c r="E133" i="32"/>
  <c r="E132" i="32"/>
  <c r="E131" i="32"/>
  <c r="E130" i="32"/>
  <c r="E129" i="32"/>
  <c r="E128" i="32"/>
  <c r="E127" i="32"/>
  <c r="E126" i="32"/>
  <c r="E125" i="32"/>
  <c r="E124" i="32"/>
  <c r="E123" i="32"/>
  <c r="E122" i="32"/>
  <c r="E121" i="32"/>
  <c r="E120" i="32"/>
  <c r="E119" i="32"/>
  <c r="E118" i="32"/>
  <c r="E117" i="32"/>
  <c r="E116" i="32"/>
  <c r="E115" i="32"/>
  <c r="E114" i="32"/>
  <c r="E113" i="32"/>
  <c r="E112" i="32"/>
  <c r="E111" i="32"/>
  <c r="E110" i="32"/>
  <c r="E109" i="32"/>
  <c r="E108" i="32"/>
  <c r="E107" i="32"/>
  <c r="E106" i="32"/>
  <c r="E105" i="32"/>
  <c r="E104" i="32"/>
  <c r="E103" i="32"/>
  <c r="E102" i="32"/>
  <c r="E101" i="32"/>
  <c r="E100" i="32"/>
  <c r="E99" i="32"/>
  <c r="E98" i="32"/>
  <c r="E97" i="32"/>
  <c r="E96" i="32"/>
  <c r="E95" i="32"/>
  <c r="E94" i="32"/>
  <c r="E93" i="32"/>
  <c r="E92" i="32"/>
  <c r="E91" i="32"/>
  <c r="E90" i="32"/>
  <c r="E89" i="32"/>
  <c r="E88" i="32"/>
  <c r="E87" i="32"/>
  <c r="E86" i="32"/>
  <c r="E85" i="32"/>
  <c r="E84" i="32"/>
  <c r="E83" i="32"/>
  <c r="E82" i="32"/>
  <c r="E81" i="32"/>
  <c r="E80" i="32"/>
  <c r="E79" i="32"/>
  <c r="E78" i="32"/>
  <c r="E77" i="32"/>
  <c r="E76" i="32"/>
  <c r="E75" i="32"/>
  <c r="E74" i="32"/>
  <c r="E73" i="32"/>
  <c r="E72" i="32"/>
  <c r="E71" i="32"/>
  <c r="E70" i="32"/>
  <c r="E69" i="32"/>
  <c r="E68" i="32"/>
  <c r="E67" i="32"/>
  <c r="E66" i="32"/>
  <c r="E65" i="32"/>
  <c r="E64" i="32"/>
  <c r="E63" i="32"/>
  <c r="E62" i="32"/>
  <c r="E61" i="32"/>
  <c r="E60" i="32"/>
  <c r="E59" i="32"/>
  <c r="E58" i="32"/>
  <c r="E57" i="32"/>
  <c r="E56" i="32"/>
  <c r="E55" i="32"/>
  <c r="E54" i="32"/>
  <c r="E53" i="32"/>
  <c r="E52" i="32"/>
  <c r="E51" i="32"/>
  <c r="E50" i="32"/>
  <c r="E49" i="32"/>
  <c r="E48" i="32"/>
  <c r="E47" i="32"/>
  <c r="E46" i="32"/>
  <c r="E45" i="32"/>
  <c r="E44" i="32"/>
  <c r="E43" i="32"/>
  <c r="E42" i="32"/>
  <c r="E41" i="32"/>
  <c r="E40" i="32"/>
  <c r="E39" i="32"/>
  <c r="E38" i="32"/>
  <c r="E37" i="32"/>
  <c r="E36" i="32"/>
  <c r="E35" i="32"/>
  <c r="E34" i="32"/>
  <c r="E33" i="32"/>
  <c r="E32" i="32"/>
  <c r="E31" i="32"/>
  <c r="E30" i="32"/>
  <c r="E29" i="32"/>
  <c r="E28" i="32"/>
  <c r="E27" i="32"/>
  <c r="E26" i="32"/>
  <c r="E25" i="32"/>
  <c r="E24" i="32"/>
  <c r="E23" i="32"/>
  <c r="E22" i="32"/>
  <c r="E21" i="32"/>
  <c r="E20" i="32"/>
  <c r="E19" i="32"/>
  <c r="E18" i="32"/>
  <c r="E17" i="32"/>
  <c r="E10" i="32"/>
  <c r="E9" i="32"/>
  <c r="E8" i="32"/>
  <c r="E7" i="32"/>
  <c r="G5" i="32"/>
  <c r="E5" i="32"/>
  <c r="I4" i="32"/>
  <c r="G4" i="32"/>
  <c r="E4" i="32"/>
  <c r="I3" i="32"/>
  <c r="G3" i="32"/>
  <c r="E3" i="32"/>
  <c r="G2" i="32"/>
  <c r="E2" i="32"/>
  <c r="K1000" i="30"/>
  <c r="J1000" i="30"/>
  <c r="K999" i="30"/>
  <c r="J999" i="30"/>
  <c r="K998" i="30"/>
  <c r="J998" i="30"/>
  <c r="K997" i="30"/>
  <c r="J997" i="30"/>
  <c r="K996" i="30"/>
  <c r="J996" i="30"/>
  <c r="K995" i="30"/>
  <c r="J995" i="30"/>
  <c r="K994" i="30"/>
  <c r="J994" i="30"/>
  <c r="K993" i="30"/>
  <c r="J993" i="30"/>
  <c r="K992" i="30"/>
  <c r="J992" i="30"/>
  <c r="K991" i="30"/>
  <c r="J991" i="30"/>
  <c r="K990" i="30"/>
  <c r="J990" i="30"/>
  <c r="K989" i="30"/>
  <c r="J989" i="30"/>
  <c r="K988" i="30"/>
  <c r="J988" i="30"/>
  <c r="K987" i="30"/>
  <c r="J987" i="30"/>
  <c r="K986" i="30"/>
  <c r="J986" i="30"/>
  <c r="K985" i="30"/>
  <c r="J985" i="30"/>
  <c r="K984" i="30"/>
  <c r="J984" i="30"/>
  <c r="K983" i="30"/>
  <c r="J983" i="30"/>
  <c r="K982" i="30"/>
  <c r="J982" i="30"/>
  <c r="K981" i="30"/>
  <c r="J981" i="30"/>
  <c r="K980" i="30"/>
  <c r="J980" i="30"/>
  <c r="K979" i="30"/>
  <c r="J979" i="30"/>
  <c r="K978" i="30"/>
  <c r="J978" i="30"/>
  <c r="K977" i="30"/>
  <c r="J977" i="30"/>
  <c r="K976" i="30"/>
  <c r="J976" i="30"/>
  <c r="K975" i="30"/>
  <c r="J975" i="30"/>
  <c r="K974" i="30"/>
  <c r="J974" i="30"/>
  <c r="K973" i="30"/>
  <c r="J973" i="30"/>
  <c r="K972" i="30"/>
  <c r="J972" i="30"/>
  <c r="K971" i="30"/>
  <c r="J971" i="30"/>
  <c r="K970" i="30"/>
  <c r="J970" i="30"/>
  <c r="K969" i="30"/>
  <c r="J969" i="30"/>
  <c r="K968" i="30"/>
  <c r="J968" i="30"/>
  <c r="K967" i="30"/>
  <c r="J967" i="30"/>
  <c r="K966" i="30"/>
  <c r="J966" i="30"/>
  <c r="K965" i="30"/>
  <c r="J965" i="30"/>
  <c r="K964" i="30"/>
  <c r="J964" i="30"/>
  <c r="K963" i="30"/>
  <c r="J963" i="30"/>
  <c r="K962" i="30"/>
  <c r="J962" i="30"/>
  <c r="K961" i="30"/>
  <c r="J961" i="30"/>
  <c r="K960" i="30"/>
  <c r="J960" i="30"/>
  <c r="K959" i="30"/>
  <c r="J959" i="30"/>
  <c r="K958" i="30"/>
  <c r="J958" i="30"/>
  <c r="K957" i="30"/>
  <c r="J957" i="30"/>
  <c r="K956" i="30"/>
  <c r="J956" i="30"/>
  <c r="K955" i="30"/>
  <c r="J955" i="30"/>
  <c r="K954" i="30"/>
  <c r="J954" i="30"/>
  <c r="K953" i="30"/>
  <c r="J953" i="30"/>
  <c r="K952" i="30"/>
  <c r="J952" i="30"/>
  <c r="K951" i="30"/>
  <c r="J951" i="30"/>
  <c r="K950" i="30"/>
  <c r="J950" i="30"/>
  <c r="K949" i="30"/>
  <c r="J949" i="30"/>
  <c r="K948" i="30"/>
  <c r="J948" i="30"/>
  <c r="K947" i="30"/>
  <c r="J947" i="30"/>
  <c r="K946" i="30"/>
  <c r="J946" i="30"/>
  <c r="K945" i="30"/>
  <c r="J945" i="30"/>
  <c r="K944" i="30"/>
  <c r="J944" i="30"/>
  <c r="K943" i="30"/>
  <c r="J943" i="30"/>
  <c r="K942" i="30"/>
  <c r="J942" i="30"/>
  <c r="K941" i="30"/>
  <c r="J941" i="30"/>
  <c r="K940" i="30"/>
  <c r="J940" i="30"/>
  <c r="K939" i="30"/>
  <c r="J939" i="30"/>
  <c r="K938" i="30"/>
  <c r="J938" i="30"/>
  <c r="K937" i="30"/>
  <c r="J937" i="30"/>
  <c r="K936" i="30"/>
  <c r="J936" i="30"/>
  <c r="K935" i="30"/>
  <c r="J935" i="30"/>
  <c r="K934" i="30"/>
  <c r="J934" i="30"/>
  <c r="K933" i="30"/>
  <c r="J933" i="30"/>
  <c r="K932" i="30"/>
  <c r="J932" i="30"/>
  <c r="K931" i="30"/>
  <c r="J931" i="30"/>
  <c r="K930" i="30"/>
  <c r="J930" i="30"/>
  <c r="K929" i="30"/>
  <c r="J929" i="30"/>
  <c r="K928" i="30"/>
  <c r="J928" i="30"/>
  <c r="K927" i="30"/>
  <c r="J927" i="30"/>
  <c r="K926" i="30"/>
  <c r="J926" i="30"/>
  <c r="K925" i="30"/>
  <c r="J925" i="30"/>
  <c r="K924" i="30"/>
  <c r="J924" i="30"/>
  <c r="K923" i="30"/>
  <c r="J923" i="30"/>
  <c r="K922" i="30"/>
  <c r="J922" i="30"/>
  <c r="K921" i="30"/>
  <c r="J921" i="30"/>
  <c r="K920" i="30"/>
  <c r="J920" i="30"/>
  <c r="K919" i="30"/>
  <c r="J919" i="30"/>
  <c r="K918" i="30"/>
  <c r="J918" i="30"/>
  <c r="K917" i="30"/>
  <c r="J917" i="30"/>
  <c r="K916" i="30"/>
  <c r="J916" i="30"/>
  <c r="K915" i="30"/>
  <c r="J915" i="30"/>
  <c r="K914" i="30"/>
  <c r="J914" i="30"/>
  <c r="K913" i="30"/>
  <c r="J913" i="30"/>
  <c r="K912" i="30"/>
  <c r="J912" i="30"/>
  <c r="K911" i="30"/>
  <c r="J911" i="30"/>
  <c r="K910" i="30"/>
  <c r="J910" i="30"/>
  <c r="K909" i="30"/>
  <c r="J909" i="30"/>
  <c r="K908" i="30"/>
  <c r="J908" i="30"/>
  <c r="K907" i="30"/>
  <c r="J907" i="30"/>
  <c r="K906" i="30"/>
  <c r="J906" i="30"/>
  <c r="K905" i="30"/>
  <c r="J905" i="30"/>
  <c r="K904" i="30"/>
  <c r="J904" i="30"/>
  <c r="K903" i="30"/>
  <c r="J903" i="30"/>
  <c r="K902" i="30"/>
  <c r="J902" i="30"/>
  <c r="K901" i="30"/>
  <c r="J901" i="30"/>
  <c r="K900" i="30"/>
  <c r="J900" i="30"/>
  <c r="K899" i="30"/>
  <c r="J899" i="30"/>
  <c r="K898" i="30"/>
  <c r="J898" i="30"/>
  <c r="K897" i="30"/>
  <c r="J897" i="30"/>
  <c r="K896" i="30"/>
  <c r="J896" i="30"/>
  <c r="K895" i="30"/>
  <c r="J895" i="30"/>
  <c r="K894" i="30"/>
  <c r="J894" i="30"/>
  <c r="K893" i="30"/>
  <c r="J893" i="30"/>
  <c r="K892" i="30"/>
  <c r="J892" i="30"/>
  <c r="K891" i="30"/>
  <c r="J891" i="30"/>
  <c r="K890" i="30"/>
  <c r="J890" i="30"/>
  <c r="K889" i="30"/>
  <c r="J889" i="30"/>
  <c r="K888" i="30"/>
  <c r="J888" i="30"/>
  <c r="K887" i="30"/>
  <c r="J887" i="30"/>
  <c r="K886" i="30"/>
  <c r="J886" i="30"/>
  <c r="K885" i="30"/>
  <c r="J885" i="30"/>
  <c r="K884" i="30"/>
  <c r="J884" i="30"/>
  <c r="K883" i="30"/>
  <c r="J883" i="30"/>
  <c r="K882" i="30"/>
  <c r="J882" i="30"/>
  <c r="K881" i="30"/>
  <c r="J881" i="30"/>
  <c r="K880" i="30"/>
  <c r="J880" i="30"/>
  <c r="K879" i="30"/>
  <c r="J879" i="30"/>
  <c r="K878" i="30"/>
  <c r="J878" i="30"/>
  <c r="K877" i="30"/>
  <c r="J877" i="30"/>
  <c r="K876" i="30"/>
  <c r="J876" i="30"/>
  <c r="K875" i="30"/>
  <c r="J875" i="30"/>
  <c r="K874" i="30"/>
  <c r="J874" i="30"/>
  <c r="K873" i="30"/>
  <c r="J873" i="30"/>
  <c r="K872" i="30"/>
  <c r="J872" i="30"/>
  <c r="K871" i="30"/>
  <c r="J871" i="30"/>
  <c r="K870" i="30"/>
  <c r="J870" i="30"/>
  <c r="K869" i="30"/>
  <c r="J869" i="30"/>
  <c r="K868" i="30"/>
  <c r="J868" i="30"/>
  <c r="K867" i="30"/>
  <c r="J867" i="30"/>
  <c r="K866" i="30"/>
  <c r="J866" i="30"/>
  <c r="K865" i="30"/>
  <c r="J865" i="30"/>
  <c r="K864" i="30"/>
  <c r="J864" i="30"/>
  <c r="K863" i="30"/>
  <c r="J863" i="30"/>
  <c r="K862" i="30"/>
  <c r="J862" i="30"/>
  <c r="K861" i="30"/>
  <c r="J861" i="30"/>
  <c r="K860" i="30"/>
  <c r="J860" i="30"/>
  <c r="K859" i="30"/>
  <c r="J859" i="30"/>
  <c r="K858" i="30"/>
  <c r="J858" i="30"/>
  <c r="K857" i="30"/>
  <c r="J857" i="30"/>
  <c r="K856" i="30"/>
  <c r="J856" i="30"/>
  <c r="K855" i="30"/>
  <c r="J855" i="30"/>
  <c r="K854" i="30"/>
  <c r="J854" i="30"/>
  <c r="K853" i="30"/>
  <c r="J853" i="30"/>
  <c r="K852" i="30"/>
  <c r="J852" i="30"/>
  <c r="K851" i="30"/>
  <c r="J851" i="30"/>
  <c r="K850" i="30"/>
  <c r="J850" i="30"/>
  <c r="K849" i="30"/>
  <c r="J849" i="30"/>
  <c r="K848" i="30"/>
  <c r="J848" i="30"/>
  <c r="K847" i="30"/>
  <c r="J847" i="30"/>
  <c r="K846" i="30"/>
  <c r="J846" i="30"/>
  <c r="K845" i="30"/>
  <c r="J845" i="30"/>
  <c r="K844" i="30"/>
  <c r="J844" i="30"/>
  <c r="K843" i="30"/>
  <c r="J843" i="30"/>
  <c r="K842" i="30"/>
  <c r="J842" i="30"/>
  <c r="K841" i="30"/>
  <c r="J841" i="30"/>
  <c r="K840" i="30"/>
  <c r="J840" i="30"/>
  <c r="K839" i="30"/>
  <c r="J839" i="30"/>
  <c r="K838" i="30"/>
  <c r="J838" i="30"/>
  <c r="K837" i="30"/>
  <c r="J837" i="30"/>
  <c r="K836" i="30"/>
  <c r="J836" i="30"/>
  <c r="K835" i="30"/>
  <c r="J835" i="30"/>
  <c r="K834" i="30"/>
  <c r="J834" i="30"/>
  <c r="K833" i="30"/>
  <c r="J833" i="30"/>
  <c r="K832" i="30"/>
  <c r="J832" i="30"/>
  <c r="K831" i="30"/>
  <c r="J831" i="30"/>
  <c r="K830" i="30"/>
  <c r="J830" i="30"/>
  <c r="K829" i="30"/>
  <c r="J829" i="30"/>
  <c r="K828" i="30"/>
  <c r="J828" i="30"/>
  <c r="K827" i="30"/>
  <c r="J827" i="30"/>
  <c r="K826" i="30"/>
  <c r="J826" i="30"/>
  <c r="K825" i="30"/>
  <c r="J825" i="30"/>
  <c r="K824" i="30"/>
  <c r="J824" i="30"/>
  <c r="K823" i="30"/>
  <c r="J823" i="30"/>
  <c r="K822" i="30"/>
  <c r="J822" i="30"/>
  <c r="K821" i="30"/>
  <c r="J821" i="30"/>
  <c r="K820" i="30"/>
  <c r="J820" i="30"/>
  <c r="K819" i="30"/>
  <c r="J819" i="30"/>
  <c r="K818" i="30"/>
  <c r="J818" i="30"/>
  <c r="K817" i="30"/>
  <c r="J817" i="30"/>
  <c r="K816" i="30"/>
  <c r="J816" i="30"/>
  <c r="K815" i="30"/>
  <c r="J815" i="30"/>
  <c r="K814" i="30"/>
  <c r="J814" i="30"/>
  <c r="K813" i="30"/>
  <c r="J813" i="30"/>
  <c r="K812" i="30"/>
  <c r="J812" i="30"/>
  <c r="K811" i="30"/>
  <c r="J811" i="30"/>
  <c r="K810" i="30"/>
  <c r="J810" i="30"/>
  <c r="K809" i="30"/>
  <c r="J809" i="30"/>
  <c r="K808" i="30"/>
  <c r="J808" i="30"/>
  <c r="K807" i="30"/>
  <c r="J807" i="30"/>
  <c r="K806" i="30"/>
  <c r="J806" i="30"/>
  <c r="K805" i="30"/>
  <c r="J805" i="30"/>
  <c r="K804" i="30"/>
  <c r="J804" i="30"/>
  <c r="K803" i="30"/>
  <c r="J803" i="30"/>
  <c r="K802" i="30"/>
  <c r="J802" i="30"/>
  <c r="K801" i="30"/>
  <c r="J801" i="30"/>
  <c r="K800" i="30"/>
  <c r="J800" i="30"/>
  <c r="K799" i="30"/>
  <c r="J799" i="30"/>
  <c r="K798" i="30"/>
  <c r="J798" i="30"/>
  <c r="K797" i="30"/>
  <c r="J797" i="30"/>
  <c r="K796" i="30"/>
  <c r="J796" i="30"/>
  <c r="K795" i="30"/>
  <c r="J795" i="30"/>
  <c r="K794" i="30"/>
  <c r="J794" i="30"/>
  <c r="K793" i="30"/>
  <c r="J793" i="30"/>
  <c r="K792" i="30"/>
  <c r="J792" i="30"/>
  <c r="K791" i="30"/>
  <c r="J791" i="30"/>
  <c r="K790" i="30"/>
  <c r="J790" i="30"/>
  <c r="K789" i="30"/>
  <c r="J789" i="30"/>
  <c r="K788" i="30"/>
  <c r="J788" i="30"/>
  <c r="K787" i="30"/>
  <c r="J787" i="30"/>
  <c r="K786" i="30"/>
  <c r="J786" i="30"/>
  <c r="K785" i="30"/>
  <c r="J785" i="30"/>
  <c r="K784" i="30"/>
  <c r="J784" i="30"/>
  <c r="K783" i="30"/>
  <c r="J783" i="30"/>
  <c r="K782" i="30"/>
  <c r="J782" i="30"/>
  <c r="K781" i="30"/>
  <c r="J781" i="30"/>
  <c r="K780" i="30"/>
  <c r="J780" i="30"/>
  <c r="K779" i="30"/>
  <c r="J779" i="30"/>
  <c r="K778" i="30"/>
  <c r="J778" i="30"/>
  <c r="K777" i="30"/>
  <c r="J777" i="30"/>
  <c r="K776" i="30"/>
  <c r="J776" i="30"/>
  <c r="K775" i="30"/>
  <c r="J775" i="30"/>
  <c r="K774" i="30"/>
  <c r="J774" i="30"/>
  <c r="K773" i="30"/>
  <c r="J773" i="30"/>
  <c r="K772" i="30"/>
  <c r="J772" i="30"/>
  <c r="K771" i="30"/>
  <c r="J771" i="30"/>
  <c r="K770" i="30"/>
  <c r="J770" i="30"/>
  <c r="K769" i="30"/>
  <c r="J769" i="30"/>
  <c r="K768" i="30"/>
  <c r="J768" i="30"/>
  <c r="K767" i="30"/>
  <c r="J767" i="30"/>
  <c r="K766" i="30"/>
  <c r="J766" i="30"/>
  <c r="K765" i="30"/>
  <c r="J765" i="30"/>
  <c r="K764" i="30"/>
  <c r="J764" i="30"/>
  <c r="K763" i="30"/>
  <c r="J763" i="30"/>
  <c r="K762" i="30"/>
  <c r="J762" i="30"/>
  <c r="K761" i="30"/>
  <c r="J761" i="30"/>
  <c r="K760" i="30"/>
  <c r="J760" i="30"/>
  <c r="K759" i="30"/>
  <c r="J759" i="30"/>
  <c r="K758" i="30"/>
  <c r="J758" i="30"/>
  <c r="K757" i="30"/>
  <c r="J757" i="30"/>
  <c r="K756" i="30"/>
  <c r="J756" i="30"/>
  <c r="K755" i="30"/>
  <c r="J755" i="30"/>
  <c r="K754" i="30"/>
  <c r="J754" i="30"/>
  <c r="K753" i="30"/>
  <c r="J753" i="30"/>
  <c r="K752" i="30"/>
  <c r="J752" i="30"/>
  <c r="K751" i="30"/>
  <c r="J751" i="30"/>
  <c r="K750" i="30"/>
  <c r="J750" i="30"/>
  <c r="K749" i="30"/>
  <c r="J749" i="30"/>
  <c r="K748" i="30"/>
  <c r="J748" i="30"/>
  <c r="K747" i="30"/>
  <c r="J747" i="30"/>
  <c r="K746" i="30"/>
  <c r="J746" i="30"/>
  <c r="K745" i="30"/>
  <c r="J745" i="30"/>
  <c r="K744" i="30"/>
  <c r="J744" i="30"/>
  <c r="K743" i="30"/>
  <c r="J743" i="30"/>
  <c r="K742" i="30"/>
  <c r="J742" i="30"/>
  <c r="K741" i="30"/>
  <c r="J741" i="30"/>
  <c r="K740" i="30"/>
  <c r="J740" i="30"/>
  <c r="K739" i="30"/>
  <c r="J739" i="30"/>
  <c r="K738" i="30"/>
  <c r="J738" i="30"/>
  <c r="K737" i="30"/>
  <c r="J737" i="30"/>
  <c r="K736" i="30"/>
  <c r="J736" i="30"/>
  <c r="K735" i="30"/>
  <c r="J735" i="30"/>
  <c r="K734" i="30"/>
  <c r="J734" i="30"/>
  <c r="K733" i="30"/>
  <c r="J733" i="30"/>
  <c r="K732" i="30"/>
  <c r="J732" i="30"/>
  <c r="K731" i="30"/>
  <c r="J731" i="30"/>
  <c r="K730" i="30"/>
  <c r="J730" i="30"/>
  <c r="K729" i="30"/>
  <c r="J729" i="30"/>
  <c r="K728" i="30"/>
  <c r="J728" i="30"/>
  <c r="K727" i="30"/>
  <c r="J727" i="30"/>
  <c r="K726" i="30"/>
  <c r="J726" i="30"/>
  <c r="K725" i="30"/>
  <c r="J725" i="30"/>
  <c r="K724" i="30"/>
  <c r="J724" i="30"/>
  <c r="K723" i="30"/>
  <c r="J723" i="30"/>
  <c r="K722" i="30"/>
  <c r="J722" i="30"/>
  <c r="K721" i="30"/>
  <c r="J721" i="30"/>
  <c r="K720" i="30"/>
  <c r="J720" i="30"/>
  <c r="K719" i="30"/>
  <c r="J719" i="30"/>
  <c r="K718" i="30"/>
  <c r="J718" i="30"/>
  <c r="K717" i="30"/>
  <c r="J717" i="30"/>
  <c r="K716" i="30"/>
  <c r="J716" i="30"/>
  <c r="K715" i="30"/>
  <c r="J715" i="30"/>
  <c r="K714" i="30"/>
  <c r="J714" i="30"/>
  <c r="K713" i="30"/>
  <c r="J713" i="30"/>
  <c r="K712" i="30"/>
  <c r="J712" i="30"/>
  <c r="K711" i="30"/>
  <c r="J711" i="30"/>
  <c r="K710" i="30"/>
  <c r="J710" i="30"/>
  <c r="K709" i="30"/>
  <c r="J709" i="30"/>
  <c r="K708" i="30"/>
  <c r="J708" i="30"/>
  <c r="K707" i="30"/>
  <c r="J707" i="30"/>
  <c r="K706" i="30"/>
  <c r="J706" i="30"/>
  <c r="K705" i="30"/>
  <c r="J705" i="30"/>
  <c r="K704" i="30"/>
  <c r="J704" i="30"/>
  <c r="K703" i="30"/>
  <c r="J703" i="30"/>
  <c r="K702" i="30"/>
  <c r="J702" i="30"/>
  <c r="K701" i="30"/>
  <c r="J701" i="30"/>
  <c r="K700" i="30"/>
  <c r="J700" i="30"/>
  <c r="K699" i="30"/>
  <c r="J699" i="30"/>
  <c r="K698" i="30"/>
  <c r="J698" i="30"/>
  <c r="K697" i="30"/>
  <c r="J697" i="30"/>
  <c r="K696" i="30"/>
  <c r="J696" i="30"/>
  <c r="K695" i="30"/>
  <c r="J695" i="30"/>
  <c r="K694" i="30"/>
  <c r="J694" i="30"/>
  <c r="K693" i="30"/>
  <c r="J693" i="30"/>
  <c r="K692" i="30"/>
  <c r="J692" i="30"/>
  <c r="K691" i="30"/>
  <c r="J691" i="30"/>
  <c r="K690" i="30"/>
  <c r="J690" i="30"/>
  <c r="K689" i="30"/>
  <c r="J689" i="30"/>
  <c r="K688" i="30"/>
  <c r="J688" i="30"/>
  <c r="K687" i="30"/>
  <c r="J687" i="30"/>
  <c r="K686" i="30"/>
  <c r="J686" i="30"/>
  <c r="K685" i="30"/>
  <c r="J685" i="30"/>
  <c r="K684" i="30"/>
  <c r="J684" i="30"/>
  <c r="K683" i="30"/>
  <c r="J683" i="30"/>
  <c r="K682" i="30"/>
  <c r="J682" i="30"/>
  <c r="K681" i="30"/>
  <c r="J681" i="30"/>
  <c r="K680" i="30"/>
  <c r="J680" i="30"/>
  <c r="K679" i="30"/>
  <c r="J679" i="30"/>
  <c r="K678" i="30"/>
  <c r="J678" i="30"/>
  <c r="K677" i="30"/>
  <c r="J677" i="30"/>
  <c r="K676" i="30"/>
  <c r="J676" i="30"/>
  <c r="K675" i="30"/>
  <c r="J675" i="30"/>
  <c r="K674" i="30"/>
  <c r="J674" i="30"/>
  <c r="K673" i="30"/>
  <c r="J673" i="30"/>
  <c r="K672" i="30"/>
  <c r="J672" i="30"/>
  <c r="K671" i="30"/>
  <c r="J671" i="30"/>
  <c r="K670" i="30"/>
  <c r="J670" i="30"/>
  <c r="K669" i="30"/>
  <c r="J669" i="30"/>
  <c r="K668" i="30"/>
  <c r="J668" i="30"/>
  <c r="K667" i="30"/>
  <c r="J667" i="30"/>
  <c r="K666" i="30"/>
  <c r="J666" i="30"/>
  <c r="K665" i="30"/>
  <c r="J665" i="30"/>
  <c r="K664" i="30"/>
  <c r="J664" i="30"/>
  <c r="K663" i="30"/>
  <c r="J663" i="30"/>
  <c r="K662" i="30"/>
  <c r="J662" i="30"/>
  <c r="K661" i="30"/>
  <c r="J661" i="30"/>
  <c r="K660" i="30"/>
  <c r="J660" i="30"/>
  <c r="K659" i="30"/>
  <c r="J659" i="30"/>
  <c r="K658" i="30"/>
  <c r="J658" i="30"/>
  <c r="K657" i="30"/>
  <c r="J657" i="30"/>
  <c r="K656" i="30"/>
  <c r="J656" i="30"/>
  <c r="K655" i="30"/>
  <c r="J655" i="30"/>
  <c r="K654" i="30"/>
  <c r="J654" i="30"/>
  <c r="K653" i="30"/>
  <c r="J653" i="30"/>
  <c r="K652" i="30"/>
  <c r="J652" i="30"/>
  <c r="K651" i="30"/>
  <c r="J651" i="30"/>
  <c r="K650" i="30"/>
  <c r="J650" i="30"/>
  <c r="K649" i="30"/>
  <c r="J649" i="30"/>
  <c r="K648" i="30"/>
  <c r="J648" i="30"/>
  <c r="K647" i="30"/>
  <c r="J647" i="30"/>
  <c r="K646" i="30"/>
  <c r="J646" i="30"/>
  <c r="K645" i="30"/>
  <c r="J645" i="30"/>
  <c r="K644" i="30"/>
  <c r="J644" i="30"/>
  <c r="K643" i="30"/>
  <c r="J643" i="30"/>
  <c r="K642" i="30"/>
  <c r="J642" i="30"/>
  <c r="K641" i="30"/>
  <c r="J641" i="30"/>
  <c r="K640" i="30"/>
  <c r="J640" i="30"/>
  <c r="K639" i="30"/>
  <c r="J639" i="30"/>
  <c r="K638" i="30"/>
  <c r="J638" i="30"/>
  <c r="K637" i="30"/>
  <c r="J637" i="30"/>
  <c r="K636" i="30"/>
  <c r="J636" i="30"/>
  <c r="K635" i="30"/>
  <c r="J635" i="30"/>
  <c r="K634" i="30"/>
  <c r="J634" i="30"/>
  <c r="K633" i="30"/>
  <c r="J633" i="30"/>
  <c r="K632" i="30"/>
  <c r="J632" i="30"/>
  <c r="K631" i="30"/>
  <c r="J631" i="30"/>
  <c r="K630" i="30"/>
  <c r="J630" i="30"/>
  <c r="K629" i="30"/>
  <c r="J629" i="30"/>
  <c r="K628" i="30"/>
  <c r="J628" i="30"/>
  <c r="K627" i="30"/>
  <c r="J627" i="30"/>
  <c r="K626" i="30"/>
  <c r="J626" i="30"/>
  <c r="K625" i="30"/>
  <c r="J625" i="30"/>
  <c r="K624" i="30"/>
  <c r="J624" i="30"/>
  <c r="K623" i="30"/>
  <c r="J623" i="30"/>
  <c r="K622" i="30"/>
  <c r="J622" i="30"/>
  <c r="K621" i="30"/>
  <c r="J621" i="30"/>
  <c r="K620" i="30"/>
  <c r="J620" i="30"/>
  <c r="K619" i="30"/>
  <c r="J619" i="30"/>
  <c r="K618" i="30"/>
  <c r="J618" i="30"/>
  <c r="K617" i="30"/>
  <c r="J617" i="30"/>
  <c r="K616" i="30"/>
  <c r="J616" i="30"/>
  <c r="K615" i="30"/>
  <c r="J615" i="30"/>
  <c r="K614" i="30"/>
  <c r="J614" i="30"/>
  <c r="K613" i="30"/>
  <c r="J613" i="30"/>
  <c r="K612" i="30"/>
  <c r="J612" i="30"/>
  <c r="K611" i="30"/>
  <c r="J611" i="30"/>
  <c r="K610" i="30"/>
  <c r="J610" i="30"/>
  <c r="K609" i="30"/>
  <c r="J609" i="30"/>
  <c r="K608" i="30"/>
  <c r="J608" i="30"/>
  <c r="K607" i="30"/>
  <c r="J607" i="30"/>
  <c r="K606" i="30"/>
  <c r="J606" i="30"/>
  <c r="K605" i="30"/>
  <c r="J605" i="30"/>
  <c r="K604" i="30"/>
  <c r="J604" i="30"/>
  <c r="K603" i="30"/>
  <c r="J603" i="30"/>
  <c r="K602" i="30"/>
  <c r="J602" i="30"/>
  <c r="K601" i="30"/>
  <c r="J601" i="30"/>
  <c r="K600" i="30"/>
  <c r="J600" i="30"/>
  <c r="K599" i="30"/>
  <c r="J599" i="30"/>
  <c r="K598" i="30"/>
  <c r="J598" i="30"/>
  <c r="K597" i="30"/>
  <c r="J597" i="30"/>
  <c r="K596" i="30"/>
  <c r="J596" i="30"/>
  <c r="K595" i="30"/>
  <c r="J595" i="30"/>
  <c r="K594" i="30"/>
  <c r="J594" i="30"/>
  <c r="K593" i="30"/>
  <c r="J593" i="30"/>
  <c r="K592" i="30"/>
  <c r="J592" i="30"/>
  <c r="K591" i="30"/>
  <c r="J591" i="30"/>
  <c r="K590" i="30"/>
  <c r="J590" i="30"/>
  <c r="K589" i="30"/>
  <c r="J589" i="30"/>
  <c r="K588" i="30"/>
  <c r="J588" i="30"/>
  <c r="K587" i="30"/>
  <c r="J587" i="30"/>
  <c r="K586" i="30"/>
  <c r="J586" i="30"/>
  <c r="K585" i="30"/>
  <c r="J585" i="30"/>
  <c r="K584" i="30"/>
  <c r="J584" i="30"/>
  <c r="K583" i="30"/>
  <c r="J583" i="30"/>
  <c r="K582" i="30"/>
  <c r="J582" i="30"/>
  <c r="K581" i="30"/>
  <c r="J581" i="30"/>
  <c r="K580" i="30"/>
  <c r="J580" i="30"/>
  <c r="K579" i="30"/>
  <c r="J579" i="30"/>
  <c r="K578" i="30"/>
  <c r="J578" i="30"/>
  <c r="K577" i="30"/>
  <c r="J577" i="30"/>
  <c r="K576" i="30"/>
  <c r="J576" i="30"/>
  <c r="K575" i="30"/>
  <c r="J575" i="30"/>
  <c r="K574" i="30"/>
  <c r="J574" i="30"/>
  <c r="K573" i="30"/>
  <c r="J573" i="30"/>
  <c r="K572" i="30"/>
  <c r="J572" i="30"/>
  <c r="K571" i="30"/>
  <c r="J571" i="30"/>
  <c r="K570" i="30"/>
  <c r="J570" i="30"/>
  <c r="K569" i="30"/>
  <c r="J569" i="30"/>
  <c r="K568" i="30"/>
  <c r="J568" i="30"/>
  <c r="K567" i="30"/>
  <c r="J567" i="30"/>
  <c r="K566" i="30"/>
  <c r="J566" i="30"/>
  <c r="K565" i="30"/>
  <c r="J565" i="30"/>
  <c r="K564" i="30"/>
  <c r="J564" i="30"/>
  <c r="K563" i="30"/>
  <c r="J563" i="30"/>
  <c r="K562" i="30"/>
  <c r="J562" i="30"/>
  <c r="K561" i="30"/>
  <c r="J561" i="30"/>
  <c r="K560" i="30"/>
  <c r="J560" i="30"/>
  <c r="K559" i="30"/>
  <c r="J559" i="30"/>
  <c r="K558" i="30"/>
  <c r="J558" i="30"/>
  <c r="K557" i="30"/>
  <c r="J557" i="30"/>
  <c r="K556" i="30"/>
  <c r="J556" i="30"/>
  <c r="K555" i="30"/>
  <c r="J555" i="30"/>
  <c r="K554" i="30"/>
  <c r="J554" i="30"/>
  <c r="K553" i="30"/>
  <c r="J553" i="30"/>
  <c r="K552" i="30"/>
  <c r="J552" i="30"/>
  <c r="K551" i="30"/>
  <c r="J551" i="30"/>
  <c r="K550" i="30"/>
  <c r="J550" i="30"/>
  <c r="K549" i="30"/>
  <c r="J549" i="30"/>
  <c r="K548" i="30"/>
  <c r="J548" i="30"/>
  <c r="K547" i="30"/>
  <c r="J547" i="30"/>
  <c r="K546" i="30"/>
  <c r="J546" i="30"/>
  <c r="K545" i="30"/>
  <c r="J545" i="30"/>
  <c r="K544" i="30"/>
  <c r="J544" i="30"/>
  <c r="K543" i="30"/>
  <c r="J543" i="30"/>
  <c r="K542" i="30"/>
  <c r="J542" i="30"/>
  <c r="K541" i="30"/>
  <c r="J541" i="30"/>
  <c r="K540" i="30"/>
  <c r="J540" i="30"/>
  <c r="K539" i="30"/>
  <c r="J539" i="30"/>
  <c r="K538" i="30"/>
  <c r="J538" i="30"/>
  <c r="K537" i="30"/>
  <c r="J537" i="30"/>
  <c r="K536" i="30"/>
  <c r="J536" i="30"/>
  <c r="K535" i="30"/>
  <c r="J535" i="30"/>
  <c r="K534" i="30"/>
  <c r="J534" i="30"/>
  <c r="K533" i="30"/>
  <c r="J533" i="30"/>
  <c r="K532" i="30"/>
  <c r="J532" i="30"/>
  <c r="K531" i="30"/>
  <c r="J531" i="30"/>
  <c r="K530" i="30"/>
  <c r="J530" i="30"/>
  <c r="K529" i="30"/>
  <c r="J529" i="30"/>
  <c r="K528" i="30"/>
  <c r="J528" i="30"/>
  <c r="K527" i="30"/>
  <c r="J527" i="30"/>
  <c r="K526" i="30"/>
  <c r="J526" i="30"/>
  <c r="K525" i="30"/>
  <c r="J525" i="30"/>
  <c r="K524" i="30"/>
  <c r="J524" i="30"/>
  <c r="K523" i="30"/>
  <c r="J523" i="30"/>
  <c r="K522" i="30"/>
  <c r="J522" i="30"/>
  <c r="K521" i="30"/>
  <c r="J521" i="30"/>
  <c r="K520" i="30"/>
  <c r="J520" i="30"/>
  <c r="K519" i="30"/>
  <c r="J519" i="30"/>
  <c r="K518" i="30"/>
  <c r="J518" i="30"/>
  <c r="K517" i="30"/>
  <c r="J517" i="30"/>
  <c r="K516" i="30"/>
  <c r="J516" i="30"/>
  <c r="K515" i="30"/>
  <c r="J515" i="30"/>
  <c r="K514" i="30"/>
  <c r="J514" i="30"/>
  <c r="K513" i="30"/>
  <c r="J513" i="30"/>
  <c r="K512" i="30"/>
  <c r="J512" i="30"/>
  <c r="K511" i="30"/>
  <c r="J511" i="30"/>
  <c r="K510" i="30"/>
  <c r="J510" i="30"/>
  <c r="K509" i="30"/>
  <c r="J509" i="30"/>
  <c r="K508" i="30"/>
  <c r="J508" i="30"/>
  <c r="K507" i="30"/>
  <c r="J507" i="30"/>
  <c r="K506" i="30"/>
  <c r="J506" i="30"/>
  <c r="K505" i="30"/>
  <c r="J505" i="30"/>
  <c r="K504" i="30"/>
  <c r="J504" i="30"/>
  <c r="K503" i="30"/>
  <c r="J503" i="30"/>
  <c r="K502" i="30"/>
  <c r="J502" i="30"/>
  <c r="K501" i="30"/>
  <c r="J501" i="30"/>
  <c r="K500" i="30"/>
  <c r="J500" i="30"/>
  <c r="K499" i="30"/>
  <c r="J499" i="30"/>
  <c r="K498" i="30"/>
  <c r="J498" i="30"/>
  <c r="K497" i="30"/>
  <c r="J497" i="30"/>
  <c r="K496" i="30"/>
  <c r="J496" i="30"/>
  <c r="K495" i="30"/>
  <c r="J495" i="30"/>
  <c r="K494" i="30"/>
  <c r="J494" i="30"/>
  <c r="K493" i="30"/>
  <c r="J493" i="30"/>
  <c r="K492" i="30"/>
  <c r="J492" i="30"/>
  <c r="K491" i="30"/>
  <c r="J491" i="30"/>
  <c r="K490" i="30"/>
  <c r="J490" i="30"/>
  <c r="K489" i="30"/>
  <c r="J489" i="30"/>
  <c r="K488" i="30"/>
  <c r="J488" i="30"/>
  <c r="K487" i="30"/>
  <c r="J487" i="30"/>
  <c r="K486" i="30"/>
  <c r="J486" i="30"/>
  <c r="K485" i="30"/>
  <c r="J485" i="30"/>
  <c r="K484" i="30"/>
  <c r="J484" i="30"/>
  <c r="K483" i="30"/>
  <c r="J483" i="30"/>
  <c r="K482" i="30"/>
  <c r="J482" i="30"/>
  <c r="K481" i="30"/>
  <c r="J481" i="30"/>
  <c r="K480" i="30"/>
  <c r="J480" i="30"/>
  <c r="K479" i="30"/>
  <c r="J479" i="30"/>
  <c r="K478" i="30"/>
  <c r="J478" i="30"/>
  <c r="K477" i="30"/>
  <c r="J477" i="30"/>
  <c r="K476" i="30"/>
  <c r="J476" i="30"/>
  <c r="K475" i="30"/>
  <c r="J475" i="30"/>
  <c r="K474" i="30"/>
  <c r="J474" i="30"/>
  <c r="K473" i="30"/>
  <c r="J473" i="30"/>
  <c r="K472" i="30"/>
  <c r="J472" i="30"/>
  <c r="K471" i="30"/>
  <c r="J471" i="30"/>
  <c r="K470" i="30"/>
  <c r="J470" i="30"/>
  <c r="K469" i="30"/>
  <c r="J469" i="30"/>
  <c r="K468" i="30"/>
  <c r="J468" i="30"/>
  <c r="K467" i="30"/>
  <c r="J467" i="30"/>
  <c r="K466" i="30"/>
  <c r="J466" i="30"/>
  <c r="K465" i="30"/>
  <c r="J465" i="30"/>
  <c r="K464" i="30"/>
  <c r="J464" i="30"/>
  <c r="K463" i="30"/>
  <c r="J463" i="30"/>
  <c r="K462" i="30"/>
  <c r="J462" i="30"/>
  <c r="K461" i="30"/>
  <c r="J461" i="30"/>
  <c r="K460" i="30"/>
  <c r="J460" i="30"/>
  <c r="K459" i="30"/>
  <c r="J459" i="30"/>
  <c r="K458" i="30"/>
  <c r="J458" i="30"/>
  <c r="K457" i="30"/>
  <c r="J457" i="30"/>
  <c r="K456" i="30"/>
  <c r="J456" i="30"/>
  <c r="K455" i="30"/>
  <c r="J455" i="30"/>
  <c r="K454" i="30"/>
  <c r="J454" i="30"/>
  <c r="K453" i="30"/>
  <c r="J453" i="30"/>
  <c r="K452" i="30"/>
  <c r="J452" i="30"/>
  <c r="K451" i="30"/>
  <c r="J451" i="30"/>
  <c r="K450" i="30"/>
  <c r="J450" i="30"/>
  <c r="K449" i="30"/>
  <c r="J449" i="30"/>
  <c r="K448" i="30"/>
  <c r="J448" i="30"/>
  <c r="K447" i="30"/>
  <c r="J447" i="30"/>
  <c r="K446" i="30"/>
  <c r="J446" i="30"/>
  <c r="K445" i="30"/>
  <c r="J445" i="30"/>
  <c r="K444" i="30"/>
  <c r="J444" i="30"/>
  <c r="K443" i="30"/>
  <c r="J443" i="30"/>
  <c r="K442" i="30"/>
  <c r="J442" i="30"/>
  <c r="K441" i="30"/>
  <c r="J441" i="30"/>
  <c r="K440" i="30"/>
  <c r="J440" i="30"/>
  <c r="K439" i="30"/>
  <c r="J439" i="30"/>
  <c r="K438" i="30"/>
  <c r="J438" i="30"/>
  <c r="K437" i="30"/>
  <c r="J437" i="30"/>
  <c r="K436" i="30"/>
  <c r="J436" i="30"/>
  <c r="K435" i="30"/>
  <c r="J435" i="30"/>
  <c r="K434" i="30"/>
  <c r="J434" i="30"/>
  <c r="K433" i="30"/>
  <c r="J433" i="30"/>
  <c r="K432" i="30"/>
  <c r="J432" i="30"/>
  <c r="K431" i="30"/>
  <c r="J431" i="30"/>
  <c r="K430" i="30"/>
  <c r="J430" i="30"/>
  <c r="K429" i="30"/>
  <c r="J429" i="30"/>
  <c r="K428" i="30"/>
  <c r="J428" i="30"/>
  <c r="K427" i="30"/>
  <c r="J427" i="30"/>
  <c r="K426" i="30"/>
  <c r="J426" i="30"/>
  <c r="K425" i="30"/>
  <c r="J425" i="30"/>
  <c r="K424" i="30"/>
  <c r="J424" i="30"/>
  <c r="K423" i="30"/>
  <c r="J423" i="30"/>
  <c r="K422" i="30"/>
  <c r="J422" i="30"/>
  <c r="K421" i="30"/>
  <c r="J421" i="30"/>
  <c r="K420" i="30"/>
  <c r="J420" i="30"/>
  <c r="K419" i="30"/>
  <c r="J419" i="30"/>
  <c r="K418" i="30"/>
  <c r="J418" i="30"/>
  <c r="K417" i="30"/>
  <c r="J417" i="30"/>
  <c r="K416" i="30"/>
  <c r="J416" i="30"/>
  <c r="K415" i="30"/>
  <c r="J415" i="30"/>
  <c r="K414" i="30"/>
  <c r="J414" i="30"/>
  <c r="K413" i="30"/>
  <c r="J413" i="30"/>
  <c r="K412" i="30"/>
  <c r="J412" i="30"/>
  <c r="K411" i="30"/>
  <c r="J411" i="30"/>
  <c r="K410" i="30"/>
  <c r="J410" i="30"/>
  <c r="K409" i="30"/>
  <c r="J409" i="30"/>
  <c r="K408" i="30"/>
  <c r="J408" i="30"/>
  <c r="K407" i="30"/>
  <c r="J407" i="30"/>
  <c r="K406" i="30"/>
  <c r="J406" i="30"/>
  <c r="K405" i="30"/>
  <c r="J405" i="30"/>
  <c r="K404" i="30"/>
  <c r="J404" i="30"/>
  <c r="K403" i="30"/>
  <c r="J403" i="30"/>
  <c r="K402" i="30"/>
  <c r="J402" i="30"/>
  <c r="K401" i="30"/>
  <c r="J401" i="30"/>
  <c r="K400" i="30"/>
  <c r="J400" i="30"/>
  <c r="K399" i="30"/>
  <c r="J399" i="30"/>
  <c r="K398" i="30"/>
  <c r="J398" i="30"/>
  <c r="K397" i="30"/>
  <c r="J397" i="30"/>
  <c r="K396" i="30"/>
  <c r="J396" i="30"/>
  <c r="K395" i="30"/>
  <c r="J395" i="30"/>
  <c r="K394" i="30"/>
  <c r="J394" i="30"/>
  <c r="K393" i="30"/>
  <c r="J393" i="30"/>
  <c r="K392" i="30"/>
  <c r="J392" i="30"/>
  <c r="K391" i="30"/>
  <c r="J391" i="30"/>
  <c r="K390" i="30"/>
  <c r="J390" i="30"/>
  <c r="K389" i="30"/>
  <c r="J389" i="30"/>
  <c r="K388" i="30"/>
  <c r="J388" i="30"/>
  <c r="K387" i="30"/>
  <c r="J387" i="30"/>
  <c r="K386" i="30"/>
  <c r="J386" i="30"/>
  <c r="K385" i="30"/>
  <c r="J385" i="30"/>
  <c r="K384" i="30"/>
  <c r="J384" i="30"/>
  <c r="K383" i="30"/>
  <c r="J383" i="30"/>
  <c r="K382" i="30"/>
  <c r="J382" i="30"/>
  <c r="K381" i="30"/>
  <c r="J381" i="30"/>
  <c r="K380" i="30"/>
  <c r="J380" i="30"/>
  <c r="K379" i="30"/>
  <c r="J379" i="30"/>
  <c r="K378" i="30"/>
  <c r="J378" i="30"/>
  <c r="K377" i="30"/>
  <c r="J377" i="30"/>
  <c r="K376" i="30"/>
  <c r="J376" i="30"/>
  <c r="K375" i="30"/>
  <c r="J375" i="30"/>
  <c r="K374" i="30"/>
  <c r="J374" i="30"/>
  <c r="K373" i="30"/>
  <c r="J373" i="30"/>
  <c r="K372" i="30"/>
  <c r="J372" i="30"/>
  <c r="K371" i="30"/>
  <c r="J371" i="30"/>
  <c r="K370" i="30"/>
  <c r="J370" i="30"/>
  <c r="K369" i="30"/>
  <c r="J369" i="30"/>
  <c r="K368" i="30"/>
  <c r="J368" i="30"/>
  <c r="K367" i="30"/>
  <c r="J367" i="30"/>
  <c r="K366" i="30"/>
  <c r="J366" i="30"/>
  <c r="K365" i="30"/>
  <c r="J365" i="30"/>
  <c r="K364" i="30"/>
  <c r="J364" i="30"/>
  <c r="K363" i="30"/>
  <c r="J363" i="30"/>
  <c r="K362" i="30"/>
  <c r="J362" i="30"/>
  <c r="K361" i="30"/>
  <c r="J361" i="30"/>
  <c r="K360" i="30"/>
  <c r="J360" i="30"/>
  <c r="K359" i="30"/>
  <c r="J359" i="30"/>
  <c r="K358" i="30"/>
  <c r="J358" i="30"/>
  <c r="K357" i="30"/>
  <c r="J357" i="30"/>
  <c r="K356" i="30"/>
  <c r="J356" i="30"/>
  <c r="K355" i="30"/>
  <c r="J355" i="30"/>
  <c r="K354" i="30"/>
  <c r="J354" i="30"/>
  <c r="K353" i="30"/>
  <c r="J353" i="30"/>
  <c r="K352" i="30"/>
  <c r="J352" i="30"/>
  <c r="K351" i="30"/>
  <c r="J351" i="30"/>
  <c r="K350" i="30"/>
  <c r="J350" i="30"/>
  <c r="K349" i="30"/>
  <c r="J349" i="30"/>
  <c r="K348" i="30"/>
  <c r="J348" i="30"/>
  <c r="K347" i="30"/>
  <c r="J347" i="30"/>
  <c r="K346" i="30"/>
  <c r="J346" i="30"/>
  <c r="K345" i="30"/>
  <c r="J345" i="30"/>
  <c r="K344" i="30"/>
  <c r="J344" i="30"/>
  <c r="K343" i="30"/>
  <c r="J343" i="30"/>
  <c r="K342" i="30"/>
  <c r="J342" i="30"/>
  <c r="K341" i="30"/>
  <c r="J341" i="30"/>
  <c r="K340" i="30"/>
  <c r="J340" i="30"/>
  <c r="K339" i="30"/>
  <c r="J339" i="30"/>
  <c r="K338" i="30"/>
  <c r="J338" i="30"/>
  <c r="K337" i="30"/>
  <c r="J337" i="30"/>
  <c r="K336" i="30"/>
  <c r="J336" i="30"/>
  <c r="K335" i="30"/>
  <c r="J335" i="30"/>
  <c r="K334" i="30"/>
  <c r="J334" i="30"/>
  <c r="K333" i="30"/>
  <c r="J333" i="30"/>
  <c r="K332" i="30"/>
  <c r="J332" i="30"/>
  <c r="K331" i="30"/>
  <c r="J331" i="30"/>
  <c r="K330" i="30"/>
  <c r="J330" i="30"/>
  <c r="K329" i="30"/>
  <c r="J329" i="30"/>
  <c r="K328" i="30"/>
  <c r="J328" i="30"/>
  <c r="K327" i="30"/>
  <c r="J327" i="30"/>
  <c r="K326" i="30"/>
  <c r="J326" i="30"/>
  <c r="K325" i="30"/>
  <c r="J325" i="30"/>
  <c r="K324" i="30"/>
  <c r="J324" i="30"/>
  <c r="K323" i="30"/>
  <c r="J323" i="30"/>
  <c r="K322" i="30"/>
  <c r="J322" i="30"/>
  <c r="K321" i="30"/>
  <c r="J321" i="30"/>
  <c r="K320" i="30"/>
  <c r="J320" i="30"/>
  <c r="K319" i="30"/>
  <c r="J319" i="30"/>
  <c r="K318" i="30"/>
  <c r="J318" i="30"/>
  <c r="K317" i="30"/>
  <c r="J317" i="30"/>
  <c r="K316" i="30"/>
  <c r="J316" i="30"/>
  <c r="K315" i="30"/>
  <c r="J315" i="30"/>
  <c r="K314" i="30"/>
  <c r="J314" i="30"/>
  <c r="K313" i="30"/>
  <c r="J313" i="30"/>
  <c r="K312" i="30"/>
  <c r="J312" i="30"/>
  <c r="K311" i="30"/>
  <c r="J311" i="30"/>
  <c r="K310" i="30"/>
  <c r="J310" i="30"/>
  <c r="K309" i="30"/>
  <c r="J309" i="30"/>
  <c r="K308" i="30"/>
  <c r="J308" i="30"/>
  <c r="K307" i="30"/>
  <c r="J307" i="30"/>
  <c r="K306" i="30"/>
  <c r="J306" i="30"/>
  <c r="K305" i="30"/>
  <c r="J305" i="30"/>
  <c r="K304" i="30"/>
  <c r="J304" i="30"/>
  <c r="K303" i="30"/>
  <c r="J303" i="30"/>
  <c r="K302" i="30"/>
  <c r="J302" i="30"/>
  <c r="K301" i="30"/>
  <c r="J301" i="30"/>
  <c r="K300" i="30"/>
  <c r="J300" i="30"/>
  <c r="K299" i="30"/>
  <c r="J299" i="30"/>
  <c r="K298" i="30"/>
  <c r="J298" i="30"/>
  <c r="K297" i="30"/>
  <c r="J297" i="30"/>
  <c r="K296" i="30"/>
  <c r="J296" i="30"/>
  <c r="K295" i="30"/>
  <c r="J295" i="30"/>
  <c r="K294" i="30"/>
  <c r="J294" i="30"/>
  <c r="K293" i="30"/>
  <c r="J293" i="30"/>
  <c r="K292" i="30"/>
  <c r="J292" i="30"/>
  <c r="K291" i="30"/>
  <c r="J291" i="30"/>
  <c r="K290" i="30"/>
  <c r="J290" i="30"/>
  <c r="K289" i="30"/>
  <c r="J289" i="30"/>
  <c r="K288" i="30"/>
  <c r="J288" i="30"/>
  <c r="K287" i="30"/>
  <c r="J287" i="30"/>
  <c r="K286" i="30"/>
  <c r="J286" i="30"/>
  <c r="K285" i="30"/>
  <c r="J285" i="30"/>
  <c r="K284" i="30"/>
  <c r="J284" i="30"/>
  <c r="K283" i="30"/>
  <c r="J283" i="30"/>
  <c r="K282" i="30"/>
  <c r="J282" i="30"/>
  <c r="K281" i="30"/>
  <c r="J281" i="30"/>
  <c r="K280" i="30"/>
  <c r="J280" i="30"/>
  <c r="K279" i="30"/>
  <c r="J279" i="30"/>
  <c r="K278" i="30"/>
  <c r="J278" i="30"/>
  <c r="K277" i="30"/>
  <c r="J277" i="30"/>
  <c r="K276" i="30"/>
  <c r="J276" i="30"/>
  <c r="K275" i="30"/>
  <c r="J275" i="30"/>
  <c r="K274" i="30"/>
  <c r="J274" i="30"/>
  <c r="K273" i="30"/>
  <c r="J273" i="30"/>
  <c r="K272" i="30"/>
  <c r="J272" i="30"/>
  <c r="K271" i="30"/>
  <c r="J271" i="30"/>
  <c r="K270" i="30"/>
  <c r="J270" i="30"/>
  <c r="K269" i="30"/>
  <c r="J269" i="30"/>
  <c r="K268" i="30"/>
  <c r="J268" i="30"/>
  <c r="K267" i="30"/>
  <c r="J267" i="30"/>
  <c r="K266" i="30"/>
  <c r="J266" i="30"/>
  <c r="K265" i="30"/>
  <c r="J265" i="30"/>
  <c r="K264" i="30"/>
  <c r="J264" i="30"/>
  <c r="K263" i="30"/>
  <c r="J263" i="30"/>
  <c r="K262" i="30"/>
  <c r="J262" i="30"/>
  <c r="K261" i="30"/>
  <c r="J261" i="30"/>
  <c r="K260" i="30"/>
  <c r="J260" i="30"/>
  <c r="K259" i="30"/>
  <c r="J259" i="30"/>
  <c r="K258" i="30"/>
  <c r="J258" i="30"/>
  <c r="K257" i="30"/>
  <c r="J257" i="30"/>
  <c r="K256" i="30"/>
  <c r="J256" i="30"/>
  <c r="K255" i="30"/>
  <c r="J255" i="30"/>
  <c r="K254" i="30"/>
  <c r="J254" i="30"/>
  <c r="K253" i="30"/>
  <c r="J253" i="30"/>
  <c r="K252" i="30"/>
  <c r="J252" i="30"/>
  <c r="K251" i="30"/>
  <c r="J251" i="30"/>
  <c r="K250" i="30"/>
  <c r="J250" i="30"/>
  <c r="K249" i="30"/>
  <c r="J249" i="30"/>
  <c r="K248" i="30"/>
  <c r="J248" i="30"/>
  <c r="K247" i="30"/>
  <c r="J247" i="30"/>
  <c r="K246" i="30"/>
  <c r="J246" i="30"/>
  <c r="K245" i="30"/>
  <c r="J245" i="30"/>
  <c r="K244" i="30"/>
  <c r="J244" i="30"/>
  <c r="K243" i="30"/>
  <c r="J243" i="30"/>
  <c r="K242" i="30"/>
  <c r="J242" i="30"/>
  <c r="K241" i="30"/>
  <c r="J241" i="30"/>
  <c r="K240" i="30"/>
  <c r="J240" i="30"/>
  <c r="K239" i="30"/>
  <c r="J239" i="30"/>
  <c r="K238" i="30"/>
  <c r="J238" i="30"/>
  <c r="K237" i="30"/>
  <c r="J237" i="30"/>
  <c r="K236" i="30"/>
  <c r="J236" i="30"/>
  <c r="K235" i="30"/>
  <c r="J235" i="30"/>
  <c r="K234" i="30"/>
  <c r="J234" i="30"/>
  <c r="K233" i="30"/>
  <c r="J233" i="30"/>
  <c r="K232" i="30"/>
  <c r="J232" i="30"/>
  <c r="K231" i="30"/>
  <c r="J231" i="30"/>
  <c r="K230" i="30"/>
  <c r="J230" i="30"/>
  <c r="K229" i="30"/>
  <c r="J229" i="30"/>
  <c r="K228" i="30"/>
  <c r="J228" i="30"/>
  <c r="K227" i="30"/>
  <c r="J227" i="30"/>
  <c r="K226" i="30"/>
  <c r="J226" i="30"/>
  <c r="K225" i="30"/>
  <c r="J225" i="30"/>
  <c r="K224" i="30"/>
  <c r="J224" i="30"/>
  <c r="K223" i="30"/>
  <c r="J223" i="30"/>
  <c r="K222" i="30"/>
  <c r="J222" i="30"/>
  <c r="K221" i="30"/>
  <c r="J221" i="30"/>
  <c r="K220" i="30"/>
  <c r="J220" i="30"/>
  <c r="K219" i="30"/>
  <c r="J219" i="30"/>
  <c r="K218" i="30"/>
  <c r="J218" i="30"/>
  <c r="K217" i="30"/>
  <c r="J217" i="30"/>
  <c r="K216" i="30"/>
  <c r="J216" i="30"/>
  <c r="K215" i="30"/>
  <c r="J215" i="30"/>
  <c r="K214" i="30"/>
  <c r="J214" i="30"/>
  <c r="K213" i="30"/>
  <c r="J213" i="30"/>
  <c r="K212" i="30"/>
  <c r="J212" i="30"/>
  <c r="K211" i="30"/>
  <c r="J211" i="30"/>
  <c r="K210" i="30"/>
  <c r="J210" i="30"/>
  <c r="K209" i="30"/>
  <c r="J209" i="30"/>
  <c r="K208" i="30"/>
  <c r="J208" i="30"/>
  <c r="K207" i="30"/>
  <c r="J207" i="30"/>
  <c r="K206" i="30"/>
  <c r="J206" i="30"/>
  <c r="K205" i="30"/>
  <c r="J205" i="30"/>
  <c r="K204" i="30"/>
  <c r="J204" i="30"/>
  <c r="K203" i="30"/>
  <c r="J203" i="30"/>
  <c r="K202" i="30"/>
  <c r="J202" i="30"/>
  <c r="K201" i="30"/>
  <c r="J201" i="30"/>
  <c r="K200" i="30"/>
  <c r="J200" i="30"/>
  <c r="K199" i="30"/>
  <c r="J199" i="30"/>
  <c r="K198" i="30"/>
  <c r="J198" i="30"/>
  <c r="K197" i="30"/>
  <c r="J197" i="30"/>
  <c r="K196" i="30"/>
  <c r="J196" i="30"/>
  <c r="K195" i="30"/>
  <c r="J195" i="30"/>
  <c r="K194" i="30"/>
  <c r="J194" i="30"/>
  <c r="K193" i="30"/>
  <c r="J193" i="30"/>
  <c r="K192" i="30"/>
  <c r="J192" i="30"/>
  <c r="K191" i="30"/>
  <c r="J191" i="30"/>
  <c r="K190" i="30"/>
  <c r="J190" i="30"/>
  <c r="K189" i="30"/>
  <c r="J189" i="30"/>
  <c r="K188" i="30"/>
  <c r="J188" i="30"/>
  <c r="K187" i="30"/>
  <c r="J187" i="30"/>
  <c r="K186" i="30"/>
  <c r="J186" i="30"/>
  <c r="K185" i="30"/>
  <c r="J185" i="30"/>
  <c r="K184" i="30"/>
  <c r="J184" i="30"/>
  <c r="K183" i="30"/>
  <c r="J183" i="30"/>
  <c r="K182" i="30"/>
  <c r="J182" i="30"/>
  <c r="K181" i="30"/>
  <c r="J181" i="30"/>
  <c r="K180" i="30"/>
  <c r="J180" i="30"/>
  <c r="K179" i="30"/>
  <c r="J179" i="30"/>
  <c r="K178" i="30"/>
  <c r="J178" i="30"/>
  <c r="K177" i="30"/>
  <c r="J177" i="30"/>
  <c r="K176" i="30"/>
  <c r="J176" i="30"/>
  <c r="K175" i="30"/>
  <c r="J175" i="30"/>
  <c r="K174" i="30"/>
  <c r="J174" i="30"/>
  <c r="K173" i="30"/>
  <c r="J173" i="30"/>
  <c r="K172" i="30"/>
  <c r="J172" i="30"/>
  <c r="K171" i="30"/>
  <c r="J171" i="30"/>
  <c r="K170" i="30"/>
  <c r="J170" i="30"/>
  <c r="K169" i="30"/>
  <c r="J169" i="30"/>
  <c r="K168" i="30"/>
  <c r="J168" i="30"/>
  <c r="K167" i="30"/>
  <c r="J167" i="30"/>
  <c r="K166" i="30"/>
  <c r="J166" i="30"/>
  <c r="K165" i="30"/>
  <c r="J165" i="30"/>
  <c r="K164" i="30"/>
  <c r="J164" i="30"/>
  <c r="K163" i="30"/>
  <c r="J163" i="30"/>
  <c r="K162" i="30"/>
  <c r="J162" i="30"/>
  <c r="K161" i="30"/>
  <c r="J161" i="30"/>
  <c r="K160" i="30"/>
  <c r="J160" i="30"/>
  <c r="K159" i="30"/>
  <c r="J159" i="30"/>
  <c r="K158" i="30"/>
  <c r="J158" i="30"/>
  <c r="K157" i="30"/>
  <c r="J157" i="30"/>
  <c r="K156" i="30"/>
  <c r="J156" i="30"/>
  <c r="K155" i="30"/>
  <c r="J155" i="30"/>
  <c r="K154" i="30"/>
  <c r="J154" i="30"/>
  <c r="K153" i="30"/>
  <c r="J153" i="30"/>
  <c r="K152" i="30"/>
  <c r="J152" i="30"/>
  <c r="K151" i="30"/>
  <c r="J151" i="30"/>
  <c r="K150" i="30"/>
  <c r="J150" i="30"/>
  <c r="K149" i="30"/>
  <c r="J149" i="30"/>
  <c r="K148" i="30"/>
  <c r="J148" i="30"/>
  <c r="K147" i="30"/>
  <c r="J147" i="30"/>
  <c r="K146" i="30"/>
  <c r="J146" i="30"/>
  <c r="K145" i="30"/>
  <c r="J145" i="30"/>
  <c r="K144" i="30"/>
  <c r="J144" i="30"/>
  <c r="K143" i="30"/>
  <c r="J143" i="30"/>
  <c r="K142" i="30"/>
  <c r="J142" i="30"/>
  <c r="K141" i="30"/>
  <c r="J141" i="30"/>
  <c r="K140" i="30"/>
  <c r="J140" i="30"/>
  <c r="K139" i="30"/>
  <c r="J139" i="30"/>
  <c r="K138" i="30"/>
  <c r="J138" i="30"/>
  <c r="K137" i="30"/>
  <c r="J137" i="30"/>
  <c r="K136" i="30"/>
  <c r="J136" i="30"/>
  <c r="K135" i="30"/>
  <c r="J135" i="30"/>
  <c r="K134" i="30"/>
  <c r="J134" i="30"/>
  <c r="K133" i="30"/>
  <c r="J133" i="30"/>
  <c r="K132" i="30"/>
  <c r="J132" i="30"/>
  <c r="K131" i="30"/>
  <c r="J131" i="30"/>
  <c r="K130" i="30"/>
  <c r="J130" i="30"/>
  <c r="K129" i="30"/>
  <c r="J129" i="30"/>
  <c r="K128" i="30"/>
  <c r="J128" i="30"/>
  <c r="K127" i="30"/>
  <c r="J127" i="30"/>
  <c r="K126" i="30"/>
  <c r="J126" i="30"/>
  <c r="K125" i="30"/>
  <c r="J125" i="30"/>
  <c r="K124" i="30"/>
  <c r="J124" i="30"/>
  <c r="K123" i="30"/>
  <c r="J123" i="30"/>
  <c r="K122" i="30"/>
  <c r="J122" i="30"/>
  <c r="K121" i="30"/>
  <c r="J121" i="30"/>
  <c r="K120" i="30"/>
  <c r="J120" i="30"/>
  <c r="K119" i="30"/>
  <c r="J119" i="30"/>
  <c r="K118" i="30"/>
  <c r="J118" i="30"/>
  <c r="K117" i="30"/>
  <c r="J117" i="30"/>
  <c r="K116" i="30"/>
  <c r="J116" i="30"/>
  <c r="K115" i="30"/>
  <c r="J115" i="30"/>
  <c r="K114" i="30"/>
  <c r="J114" i="30"/>
  <c r="K113" i="30"/>
  <c r="J113" i="30"/>
  <c r="K112" i="30"/>
  <c r="J112" i="30"/>
  <c r="K111" i="30"/>
  <c r="J111" i="30"/>
  <c r="K110" i="30"/>
  <c r="J110" i="30"/>
  <c r="K109" i="30"/>
  <c r="J109" i="30"/>
  <c r="K108" i="30"/>
  <c r="J108" i="30"/>
  <c r="K107" i="30"/>
  <c r="J107" i="30"/>
  <c r="K106" i="30"/>
  <c r="J106" i="30"/>
  <c r="K105" i="30"/>
  <c r="J105" i="30"/>
  <c r="K104" i="30"/>
  <c r="J104" i="30"/>
  <c r="K103" i="30"/>
  <c r="J103" i="30"/>
  <c r="K102" i="30"/>
  <c r="J102" i="30"/>
  <c r="K101" i="30"/>
  <c r="J101" i="30"/>
  <c r="K100" i="30"/>
  <c r="J100" i="30"/>
  <c r="K99" i="30"/>
  <c r="J99" i="30"/>
  <c r="K98" i="30"/>
  <c r="J98" i="30"/>
  <c r="K97" i="30"/>
  <c r="J97" i="30"/>
  <c r="K96" i="30"/>
  <c r="J96" i="30"/>
  <c r="K95" i="30"/>
  <c r="J95" i="30"/>
  <c r="K94" i="30"/>
  <c r="J94" i="30"/>
  <c r="K93" i="30"/>
  <c r="J93" i="30"/>
  <c r="K92" i="30"/>
  <c r="J92" i="30"/>
  <c r="K91" i="30"/>
  <c r="J91" i="30"/>
  <c r="K90" i="30"/>
  <c r="J90" i="30"/>
  <c r="K89" i="30"/>
  <c r="J89" i="30"/>
  <c r="K88" i="30"/>
  <c r="J88" i="30"/>
  <c r="K87" i="30"/>
  <c r="J87" i="30"/>
  <c r="K86" i="30"/>
  <c r="J86" i="30"/>
  <c r="K85" i="30"/>
  <c r="J85" i="30"/>
  <c r="K84" i="30"/>
  <c r="J84" i="30"/>
  <c r="K83" i="30"/>
  <c r="J83" i="30"/>
  <c r="K82" i="30"/>
  <c r="J82" i="30"/>
  <c r="K81" i="30"/>
  <c r="J81" i="30"/>
  <c r="K80" i="30"/>
  <c r="J80" i="30"/>
  <c r="K79" i="30"/>
  <c r="J79" i="30"/>
  <c r="K78" i="30"/>
  <c r="J78" i="30"/>
  <c r="K77" i="30"/>
  <c r="J77" i="30"/>
  <c r="K76" i="30"/>
  <c r="J76" i="30"/>
  <c r="K75" i="30"/>
  <c r="J75" i="30"/>
  <c r="K74" i="30"/>
  <c r="J74" i="30"/>
  <c r="K73" i="30"/>
  <c r="J73" i="30"/>
  <c r="K72" i="30"/>
  <c r="J72" i="30"/>
  <c r="K71" i="30"/>
  <c r="J71" i="30"/>
  <c r="K70" i="30"/>
  <c r="J70" i="30"/>
  <c r="K69" i="30"/>
  <c r="J69" i="30"/>
  <c r="K68" i="30"/>
  <c r="J68" i="30"/>
  <c r="K67" i="30"/>
  <c r="J67" i="30"/>
  <c r="K66" i="30"/>
  <c r="J66" i="30"/>
  <c r="K65" i="30"/>
  <c r="J65" i="30"/>
  <c r="K64" i="30"/>
  <c r="J64" i="30"/>
  <c r="K63" i="30"/>
  <c r="J63" i="30"/>
  <c r="K62" i="30"/>
  <c r="J62" i="30"/>
  <c r="K61" i="30"/>
  <c r="J61" i="30"/>
  <c r="K60" i="30"/>
  <c r="J60" i="30"/>
  <c r="K59" i="30"/>
  <c r="J59" i="30"/>
  <c r="K58" i="30"/>
  <c r="J58" i="30"/>
  <c r="K57" i="30"/>
  <c r="J57" i="30"/>
  <c r="K56" i="30"/>
  <c r="J56" i="30"/>
  <c r="K55" i="30"/>
  <c r="J55" i="30"/>
  <c r="K54" i="30"/>
  <c r="J54" i="30"/>
  <c r="K53" i="30"/>
  <c r="J53" i="30"/>
  <c r="K52" i="30"/>
  <c r="J52" i="30"/>
  <c r="K51" i="30"/>
  <c r="J51" i="30"/>
  <c r="K50" i="30"/>
  <c r="J50" i="30"/>
  <c r="K49" i="30"/>
  <c r="J49" i="30"/>
  <c r="K48" i="30"/>
  <c r="J48" i="30"/>
  <c r="K47" i="30"/>
  <c r="J47" i="30"/>
  <c r="K46" i="30"/>
  <c r="J46" i="30"/>
  <c r="K45" i="30"/>
  <c r="J45" i="30"/>
  <c r="K44" i="30"/>
  <c r="J44" i="30"/>
  <c r="K43" i="30"/>
  <c r="J43" i="30"/>
  <c r="K42" i="30"/>
  <c r="J42" i="30"/>
  <c r="K41" i="30"/>
  <c r="J41" i="30"/>
  <c r="K40" i="30"/>
  <c r="J40" i="30"/>
  <c r="K39" i="30"/>
  <c r="J39" i="30"/>
  <c r="K38" i="30"/>
  <c r="J38" i="30"/>
  <c r="K37" i="30"/>
  <c r="J37" i="30"/>
  <c r="K36" i="30"/>
  <c r="J36" i="30"/>
  <c r="K35" i="30"/>
  <c r="J35" i="30"/>
  <c r="K34" i="30"/>
  <c r="J34" i="30"/>
  <c r="K33" i="30"/>
  <c r="J33" i="30"/>
  <c r="K32" i="30"/>
  <c r="J32" i="30"/>
  <c r="K31" i="30"/>
  <c r="J31" i="30"/>
  <c r="K30" i="30"/>
  <c r="J30" i="30"/>
  <c r="K29" i="30"/>
  <c r="J29" i="30"/>
  <c r="K28" i="30"/>
  <c r="J28" i="30"/>
  <c r="K27" i="30"/>
  <c r="J27" i="30"/>
  <c r="K26" i="30"/>
  <c r="J26" i="30"/>
  <c r="K25" i="30"/>
  <c r="J25" i="30"/>
  <c r="K24" i="30"/>
  <c r="J24" i="30"/>
  <c r="K23" i="30"/>
  <c r="J23" i="30"/>
  <c r="K22" i="30"/>
  <c r="J22" i="30"/>
  <c r="K21" i="30"/>
  <c r="J21" i="30"/>
  <c r="K20" i="30"/>
  <c r="J20" i="30"/>
  <c r="K19" i="30"/>
  <c r="J19" i="30"/>
  <c r="K18" i="30"/>
  <c r="J18" i="30"/>
  <c r="K17" i="30"/>
  <c r="J17" i="30"/>
  <c r="K16" i="30"/>
  <c r="J16" i="30"/>
  <c r="K15" i="30"/>
  <c r="J15" i="30"/>
  <c r="K14" i="30"/>
  <c r="J14" i="30"/>
  <c r="K13" i="30"/>
  <c r="J13" i="30"/>
  <c r="K12" i="30"/>
  <c r="J12" i="30"/>
  <c r="K11" i="30"/>
  <c r="J11" i="30"/>
  <c r="K10" i="30"/>
  <c r="J10" i="30"/>
  <c r="K9" i="30"/>
  <c r="J9" i="30"/>
  <c r="K8" i="30"/>
  <c r="J8" i="30"/>
  <c r="K7" i="30"/>
  <c r="J7" i="30"/>
  <c r="K6" i="30"/>
  <c r="J6" i="30"/>
  <c r="K5" i="30"/>
  <c r="J5" i="30"/>
  <c r="K4" i="30"/>
  <c r="J4" i="30"/>
  <c r="K3" i="30"/>
  <c r="J3" i="30"/>
  <c r="K2" i="30"/>
  <c r="J2" i="30"/>
  <c r="T1000" i="28"/>
  <c r="S1000" i="28"/>
  <c r="R1000" i="28"/>
  <c r="Q1000" i="28"/>
  <c r="P1000" i="28"/>
  <c r="O1000" i="28"/>
  <c r="N1000" i="28"/>
  <c r="M1000" i="28"/>
  <c r="L1000" i="28"/>
  <c r="K1000" i="28"/>
  <c r="J1000" i="28"/>
  <c r="I1000" i="28"/>
  <c r="H1000" i="28"/>
  <c r="G1000" i="28"/>
  <c r="F1000" i="28"/>
  <c r="E1000" i="28"/>
  <c r="D1000" i="28"/>
  <c r="C1000" i="28"/>
  <c r="B1000" i="28"/>
  <c r="T999" i="28"/>
  <c r="S999" i="28"/>
  <c r="R999" i="28"/>
  <c r="Q999" i="28"/>
  <c r="P999" i="28"/>
  <c r="O999" i="28"/>
  <c r="N999" i="28"/>
  <c r="M999" i="28"/>
  <c r="L999" i="28"/>
  <c r="K999" i="28"/>
  <c r="J999" i="28"/>
  <c r="I999" i="28"/>
  <c r="H999" i="28"/>
  <c r="G999" i="28"/>
  <c r="F999" i="28"/>
  <c r="E999" i="28"/>
  <c r="D999" i="28"/>
  <c r="C999" i="28"/>
  <c r="B999" i="28"/>
  <c r="T998" i="28"/>
  <c r="S998" i="28"/>
  <c r="R998" i="28"/>
  <c r="Q998" i="28"/>
  <c r="P998" i="28"/>
  <c r="O998" i="28"/>
  <c r="N998" i="28"/>
  <c r="M998" i="28"/>
  <c r="L998" i="28"/>
  <c r="K998" i="28"/>
  <c r="J998" i="28"/>
  <c r="I998" i="28"/>
  <c r="H998" i="28"/>
  <c r="G998" i="28"/>
  <c r="F998" i="28"/>
  <c r="E998" i="28"/>
  <c r="D998" i="28"/>
  <c r="C998" i="28"/>
  <c r="B998" i="28"/>
  <c r="T997" i="28"/>
  <c r="S997" i="28"/>
  <c r="R997" i="28"/>
  <c r="Q997" i="28"/>
  <c r="P997" i="28"/>
  <c r="O997" i="28"/>
  <c r="N997" i="28"/>
  <c r="M997" i="28"/>
  <c r="L997" i="28"/>
  <c r="K997" i="28"/>
  <c r="J997" i="28"/>
  <c r="I997" i="28"/>
  <c r="H997" i="28"/>
  <c r="G997" i="28"/>
  <c r="F997" i="28"/>
  <c r="E997" i="28"/>
  <c r="D997" i="28"/>
  <c r="C997" i="28"/>
  <c r="B997" i="28"/>
  <c r="T996" i="28"/>
  <c r="S996" i="28"/>
  <c r="R996" i="28"/>
  <c r="Q996" i="28"/>
  <c r="P996" i="28"/>
  <c r="O996" i="28"/>
  <c r="N996" i="28"/>
  <c r="M996" i="28"/>
  <c r="L996" i="28"/>
  <c r="K996" i="28"/>
  <c r="J996" i="28"/>
  <c r="I996" i="28"/>
  <c r="H996" i="28"/>
  <c r="G996" i="28"/>
  <c r="F996" i="28"/>
  <c r="E996" i="28"/>
  <c r="D996" i="28"/>
  <c r="C996" i="28"/>
  <c r="B996" i="28"/>
  <c r="T995" i="28"/>
  <c r="S995" i="28"/>
  <c r="R995" i="28"/>
  <c r="Q995" i="28"/>
  <c r="P995" i="28"/>
  <c r="O995" i="28"/>
  <c r="N995" i="28"/>
  <c r="M995" i="28"/>
  <c r="L995" i="28"/>
  <c r="K995" i="28"/>
  <c r="J995" i="28"/>
  <c r="I995" i="28"/>
  <c r="H995" i="28"/>
  <c r="G995" i="28"/>
  <c r="F995" i="28"/>
  <c r="E995" i="28"/>
  <c r="D995" i="28"/>
  <c r="C995" i="28"/>
  <c r="B995" i="28"/>
  <c r="T994" i="28"/>
  <c r="S994" i="28"/>
  <c r="R994" i="28"/>
  <c r="Q994" i="28"/>
  <c r="P994" i="28"/>
  <c r="O994" i="28"/>
  <c r="N994" i="28"/>
  <c r="M994" i="28"/>
  <c r="L994" i="28"/>
  <c r="K994" i="28"/>
  <c r="J994" i="28"/>
  <c r="I994" i="28"/>
  <c r="H994" i="28"/>
  <c r="G994" i="28"/>
  <c r="F994" i="28"/>
  <c r="E994" i="28"/>
  <c r="D994" i="28"/>
  <c r="C994" i="28"/>
  <c r="B994" i="28"/>
  <c r="T993" i="28"/>
  <c r="S993" i="28"/>
  <c r="R993" i="28"/>
  <c r="Q993" i="28"/>
  <c r="P993" i="28"/>
  <c r="O993" i="28"/>
  <c r="N993" i="28"/>
  <c r="M993" i="28"/>
  <c r="L993" i="28"/>
  <c r="K993" i="28"/>
  <c r="J993" i="28"/>
  <c r="I993" i="28"/>
  <c r="H993" i="28"/>
  <c r="G993" i="28"/>
  <c r="F993" i="28"/>
  <c r="E993" i="28"/>
  <c r="D993" i="28"/>
  <c r="C993" i="28"/>
  <c r="B993" i="28"/>
  <c r="T992" i="28"/>
  <c r="S992" i="28"/>
  <c r="R992" i="28"/>
  <c r="Q992" i="28"/>
  <c r="P992" i="28"/>
  <c r="O992" i="28"/>
  <c r="N992" i="28"/>
  <c r="M992" i="28"/>
  <c r="L992" i="28"/>
  <c r="K992" i="28"/>
  <c r="J992" i="28"/>
  <c r="I992" i="28"/>
  <c r="H992" i="28"/>
  <c r="G992" i="28"/>
  <c r="F992" i="28"/>
  <c r="E992" i="28"/>
  <c r="D992" i="28"/>
  <c r="C992" i="28"/>
  <c r="B992" i="28"/>
  <c r="T991" i="28"/>
  <c r="S991" i="28"/>
  <c r="R991" i="28"/>
  <c r="Q991" i="28"/>
  <c r="P991" i="28"/>
  <c r="O991" i="28"/>
  <c r="N991" i="28"/>
  <c r="M991" i="28"/>
  <c r="L991" i="28"/>
  <c r="K991" i="28"/>
  <c r="J991" i="28"/>
  <c r="I991" i="28"/>
  <c r="H991" i="28"/>
  <c r="G991" i="28"/>
  <c r="F991" i="28"/>
  <c r="E991" i="28"/>
  <c r="D991" i="28"/>
  <c r="C991" i="28"/>
  <c r="B991" i="28"/>
  <c r="T990" i="28"/>
  <c r="S990" i="28"/>
  <c r="R990" i="28"/>
  <c r="Q990" i="28"/>
  <c r="P990" i="28"/>
  <c r="O990" i="28"/>
  <c r="N990" i="28"/>
  <c r="M990" i="28"/>
  <c r="L990" i="28"/>
  <c r="K990" i="28"/>
  <c r="J990" i="28"/>
  <c r="I990" i="28"/>
  <c r="H990" i="28"/>
  <c r="G990" i="28"/>
  <c r="F990" i="28"/>
  <c r="E990" i="28"/>
  <c r="D990" i="28"/>
  <c r="C990" i="28"/>
  <c r="B990" i="28"/>
  <c r="T989" i="28"/>
  <c r="S989" i="28"/>
  <c r="R989" i="28"/>
  <c r="Q989" i="28"/>
  <c r="P989" i="28"/>
  <c r="O989" i="28"/>
  <c r="N989" i="28"/>
  <c r="M989" i="28"/>
  <c r="L989" i="28"/>
  <c r="K989" i="28"/>
  <c r="J989" i="28"/>
  <c r="I989" i="28"/>
  <c r="H989" i="28"/>
  <c r="G989" i="28"/>
  <c r="F989" i="28"/>
  <c r="E989" i="28"/>
  <c r="D989" i="28"/>
  <c r="C989" i="28"/>
  <c r="B989" i="28"/>
  <c r="T988" i="28"/>
  <c r="S988" i="28"/>
  <c r="R988" i="28"/>
  <c r="Q988" i="28"/>
  <c r="P988" i="28"/>
  <c r="O988" i="28"/>
  <c r="N988" i="28"/>
  <c r="M988" i="28"/>
  <c r="L988" i="28"/>
  <c r="K988" i="28"/>
  <c r="J988" i="28"/>
  <c r="I988" i="28"/>
  <c r="H988" i="28"/>
  <c r="G988" i="28"/>
  <c r="F988" i="28"/>
  <c r="E988" i="28"/>
  <c r="D988" i="28"/>
  <c r="C988" i="28"/>
  <c r="B988" i="28"/>
  <c r="T987" i="28"/>
  <c r="S987" i="28"/>
  <c r="R987" i="28"/>
  <c r="Q987" i="28"/>
  <c r="P987" i="28"/>
  <c r="O987" i="28"/>
  <c r="N987" i="28"/>
  <c r="M987" i="28"/>
  <c r="L987" i="28"/>
  <c r="K987" i="28"/>
  <c r="J987" i="28"/>
  <c r="I987" i="28"/>
  <c r="H987" i="28"/>
  <c r="G987" i="28"/>
  <c r="F987" i="28"/>
  <c r="E987" i="28"/>
  <c r="D987" i="28"/>
  <c r="C987" i="28"/>
  <c r="B987" i="28"/>
  <c r="T986" i="28"/>
  <c r="S986" i="28"/>
  <c r="R986" i="28"/>
  <c r="Q986" i="28"/>
  <c r="P986" i="28"/>
  <c r="O986" i="28"/>
  <c r="N986" i="28"/>
  <c r="M986" i="28"/>
  <c r="L986" i="28"/>
  <c r="K986" i="28"/>
  <c r="J986" i="28"/>
  <c r="I986" i="28"/>
  <c r="H986" i="28"/>
  <c r="G986" i="28"/>
  <c r="F986" i="28"/>
  <c r="E986" i="28"/>
  <c r="D986" i="28"/>
  <c r="C986" i="28"/>
  <c r="B986" i="28"/>
  <c r="T985" i="28"/>
  <c r="S985" i="28"/>
  <c r="R985" i="28"/>
  <c r="Q985" i="28"/>
  <c r="P985" i="28"/>
  <c r="O985" i="28"/>
  <c r="N985" i="28"/>
  <c r="M985" i="28"/>
  <c r="L985" i="28"/>
  <c r="K985" i="28"/>
  <c r="J985" i="28"/>
  <c r="I985" i="28"/>
  <c r="H985" i="28"/>
  <c r="G985" i="28"/>
  <c r="F985" i="28"/>
  <c r="E985" i="28"/>
  <c r="D985" i="28"/>
  <c r="C985" i="28"/>
  <c r="B985" i="28"/>
  <c r="T984" i="28"/>
  <c r="S984" i="28"/>
  <c r="R984" i="28"/>
  <c r="Q984" i="28"/>
  <c r="P984" i="28"/>
  <c r="O984" i="28"/>
  <c r="N984" i="28"/>
  <c r="M984" i="28"/>
  <c r="L984" i="28"/>
  <c r="K984" i="28"/>
  <c r="J984" i="28"/>
  <c r="I984" i="28"/>
  <c r="H984" i="28"/>
  <c r="G984" i="28"/>
  <c r="F984" i="28"/>
  <c r="E984" i="28"/>
  <c r="D984" i="28"/>
  <c r="C984" i="28"/>
  <c r="B984" i="28"/>
  <c r="T983" i="28"/>
  <c r="S983" i="28"/>
  <c r="R983" i="28"/>
  <c r="Q983" i="28"/>
  <c r="P983" i="28"/>
  <c r="O983" i="28"/>
  <c r="N983" i="28"/>
  <c r="M983" i="28"/>
  <c r="L983" i="28"/>
  <c r="K983" i="28"/>
  <c r="J983" i="28"/>
  <c r="I983" i="28"/>
  <c r="H983" i="28"/>
  <c r="G983" i="28"/>
  <c r="F983" i="28"/>
  <c r="E983" i="28"/>
  <c r="D983" i="28"/>
  <c r="C983" i="28"/>
  <c r="B983" i="28"/>
  <c r="T982" i="28"/>
  <c r="S982" i="28"/>
  <c r="R982" i="28"/>
  <c r="Q982" i="28"/>
  <c r="P982" i="28"/>
  <c r="O982" i="28"/>
  <c r="N982" i="28"/>
  <c r="M982" i="28"/>
  <c r="L982" i="28"/>
  <c r="K982" i="28"/>
  <c r="J982" i="28"/>
  <c r="I982" i="28"/>
  <c r="H982" i="28"/>
  <c r="G982" i="28"/>
  <c r="F982" i="28"/>
  <c r="E982" i="28"/>
  <c r="D982" i="28"/>
  <c r="C982" i="28"/>
  <c r="B982" i="28"/>
  <c r="T981" i="28"/>
  <c r="S981" i="28"/>
  <c r="R981" i="28"/>
  <c r="Q981" i="28"/>
  <c r="P981" i="28"/>
  <c r="O981" i="28"/>
  <c r="N981" i="28"/>
  <c r="M981" i="28"/>
  <c r="L981" i="28"/>
  <c r="K981" i="28"/>
  <c r="J981" i="28"/>
  <c r="I981" i="28"/>
  <c r="H981" i="28"/>
  <c r="G981" i="28"/>
  <c r="F981" i="28"/>
  <c r="E981" i="28"/>
  <c r="D981" i="28"/>
  <c r="C981" i="28"/>
  <c r="B981" i="28"/>
  <c r="T980" i="28"/>
  <c r="S980" i="28"/>
  <c r="R980" i="28"/>
  <c r="Q980" i="28"/>
  <c r="P980" i="28"/>
  <c r="O980" i="28"/>
  <c r="N980" i="28"/>
  <c r="M980" i="28"/>
  <c r="L980" i="28"/>
  <c r="K980" i="28"/>
  <c r="J980" i="28"/>
  <c r="I980" i="28"/>
  <c r="H980" i="28"/>
  <c r="G980" i="28"/>
  <c r="F980" i="28"/>
  <c r="E980" i="28"/>
  <c r="D980" i="28"/>
  <c r="C980" i="28"/>
  <c r="B980" i="28"/>
  <c r="T979" i="28"/>
  <c r="S979" i="28"/>
  <c r="R979" i="28"/>
  <c r="Q979" i="28"/>
  <c r="P979" i="28"/>
  <c r="O979" i="28"/>
  <c r="N979" i="28"/>
  <c r="M979" i="28"/>
  <c r="L979" i="28"/>
  <c r="K979" i="28"/>
  <c r="J979" i="28"/>
  <c r="I979" i="28"/>
  <c r="H979" i="28"/>
  <c r="G979" i="28"/>
  <c r="F979" i="28"/>
  <c r="E979" i="28"/>
  <c r="D979" i="28"/>
  <c r="C979" i="28"/>
  <c r="B979" i="28"/>
  <c r="T978" i="28"/>
  <c r="S978" i="28"/>
  <c r="R978" i="28"/>
  <c r="Q978" i="28"/>
  <c r="P978" i="28"/>
  <c r="O978" i="28"/>
  <c r="N978" i="28"/>
  <c r="M978" i="28"/>
  <c r="L978" i="28"/>
  <c r="K978" i="28"/>
  <c r="J978" i="28"/>
  <c r="I978" i="28"/>
  <c r="H978" i="28"/>
  <c r="G978" i="28"/>
  <c r="F978" i="28"/>
  <c r="E978" i="28"/>
  <c r="D978" i="28"/>
  <c r="C978" i="28"/>
  <c r="B978" i="28"/>
  <c r="T977" i="28"/>
  <c r="S977" i="28"/>
  <c r="R977" i="28"/>
  <c r="Q977" i="28"/>
  <c r="P977" i="28"/>
  <c r="O977" i="28"/>
  <c r="N977" i="28"/>
  <c r="M977" i="28"/>
  <c r="L977" i="28"/>
  <c r="K977" i="28"/>
  <c r="J977" i="28"/>
  <c r="I977" i="28"/>
  <c r="H977" i="28"/>
  <c r="G977" i="28"/>
  <c r="F977" i="28"/>
  <c r="E977" i="28"/>
  <c r="D977" i="28"/>
  <c r="C977" i="28"/>
  <c r="B977" i="28"/>
  <c r="T976" i="28"/>
  <c r="S976" i="28"/>
  <c r="R976" i="28"/>
  <c r="Q976" i="28"/>
  <c r="P976" i="28"/>
  <c r="O976" i="28"/>
  <c r="N976" i="28"/>
  <c r="M976" i="28"/>
  <c r="L976" i="28"/>
  <c r="K976" i="28"/>
  <c r="J976" i="28"/>
  <c r="I976" i="28"/>
  <c r="H976" i="28"/>
  <c r="G976" i="28"/>
  <c r="F976" i="28"/>
  <c r="E976" i="28"/>
  <c r="D976" i="28"/>
  <c r="C976" i="28"/>
  <c r="B976" i="28"/>
  <c r="T975" i="28"/>
  <c r="S975" i="28"/>
  <c r="R975" i="28"/>
  <c r="Q975" i="28"/>
  <c r="P975" i="28"/>
  <c r="O975" i="28"/>
  <c r="N975" i="28"/>
  <c r="M975" i="28"/>
  <c r="L975" i="28"/>
  <c r="K975" i="28"/>
  <c r="J975" i="28"/>
  <c r="I975" i="28"/>
  <c r="H975" i="28"/>
  <c r="G975" i="28"/>
  <c r="F975" i="28"/>
  <c r="E975" i="28"/>
  <c r="D975" i="28"/>
  <c r="C975" i="28"/>
  <c r="B975" i="28"/>
  <c r="T974" i="28"/>
  <c r="S974" i="28"/>
  <c r="R974" i="28"/>
  <c r="Q974" i="28"/>
  <c r="P974" i="28"/>
  <c r="O974" i="28"/>
  <c r="N974" i="28"/>
  <c r="M974" i="28"/>
  <c r="L974" i="28"/>
  <c r="K974" i="28"/>
  <c r="J974" i="28"/>
  <c r="I974" i="28"/>
  <c r="H974" i="28"/>
  <c r="G974" i="28"/>
  <c r="F974" i="28"/>
  <c r="E974" i="28"/>
  <c r="D974" i="28"/>
  <c r="C974" i="28"/>
  <c r="B974" i="28"/>
  <c r="T973" i="28"/>
  <c r="S973" i="28"/>
  <c r="R973" i="28"/>
  <c r="Q973" i="28"/>
  <c r="P973" i="28"/>
  <c r="O973" i="28"/>
  <c r="N973" i="28"/>
  <c r="M973" i="28"/>
  <c r="L973" i="28"/>
  <c r="K973" i="28"/>
  <c r="J973" i="28"/>
  <c r="I973" i="28"/>
  <c r="H973" i="28"/>
  <c r="G973" i="28"/>
  <c r="F973" i="28"/>
  <c r="E973" i="28"/>
  <c r="D973" i="28"/>
  <c r="C973" i="28"/>
  <c r="B973" i="28"/>
  <c r="T972" i="28"/>
  <c r="S972" i="28"/>
  <c r="R972" i="28"/>
  <c r="Q972" i="28"/>
  <c r="P972" i="28"/>
  <c r="O972" i="28"/>
  <c r="N972" i="28"/>
  <c r="M972" i="28"/>
  <c r="L972" i="28"/>
  <c r="K972" i="28"/>
  <c r="J972" i="28"/>
  <c r="I972" i="28"/>
  <c r="H972" i="28"/>
  <c r="G972" i="28"/>
  <c r="F972" i="28"/>
  <c r="E972" i="28"/>
  <c r="D972" i="28"/>
  <c r="C972" i="28"/>
  <c r="B972" i="28"/>
  <c r="T971" i="28"/>
  <c r="S971" i="28"/>
  <c r="R971" i="28"/>
  <c r="Q971" i="28"/>
  <c r="P971" i="28"/>
  <c r="O971" i="28"/>
  <c r="N971" i="28"/>
  <c r="M971" i="28"/>
  <c r="L971" i="28"/>
  <c r="K971" i="28"/>
  <c r="J971" i="28"/>
  <c r="I971" i="28"/>
  <c r="H971" i="28"/>
  <c r="G971" i="28"/>
  <c r="F971" i="28"/>
  <c r="E971" i="28"/>
  <c r="D971" i="28"/>
  <c r="C971" i="28"/>
  <c r="B971" i="28"/>
  <c r="T970" i="28"/>
  <c r="S970" i="28"/>
  <c r="R970" i="28"/>
  <c r="Q970" i="28"/>
  <c r="P970" i="28"/>
  <c r="O970" i="28"/>
  <c r="N970" i="28"/>
  <c r="M970" i="28"/>
  <c r="L970" i="28"/>
  <c r="K970" i="28"/>
  <c r="J970" i="28"/>
  <c r="I970" i="28"/>
  <c r="H970" i="28"/>
  <c r="G970" i="28"/>
  <c r="F970" i="28"/>
  <c r="E970" i="28"/>
  <c r="D970" i="28"/>
  <c r="C970" i="28"/>
  <c r="B970" i="28"/>
  <c r="T969" i="28"/>
  <c r="S969" i="28"/>
  <c r="R969" i="28"/>
  <c r="Q969" i="28"/>
  <c r="P969" i="28"/>
  <c r="O969" i="28"/>
  <c r="N969" i="28"/>
  <c r="M969" i="28"/>
  <c r="L969" i="28"/>
  <c r="K969" i="28"/>
  <c r="J969" i="28"/>
  <c r="I969" i="28"/>
  <c r="H969" i="28"/>
  <c r="G969" i="28"/>
  <c r="F969" i="28"/>
  <c r="E969" i="28"/>
  <c r="D969" i="28"/>
  <c r="C969" i="28"/>
  <c r="B969" i="28"/>
  <c r="T968" i="28"/>
  <c r="S968" i="28"/>
  <c r="R968" i="28"/>
  <c r="Q968" i="28"/>
  <c r="P968" i="28"/>
  <c r="O968" i="28"/>
  <c r="N968" i="28"/>
  <c r="M968" i="28"/>
  <c r="L968" i="28"/>
  <c r="K968" i="28"/>
  <c r="J968" i="28"/>
  <c r="I968" i="28"/>
  <c r="H968" i="28"/>
  <c r="G968" i="28"/>
  <c r="F968" i="28"/>
  <c r="E968" i="28"/>
  <c r="D968" i="28"/>
  <c r="C968" i="28"/>
  <c r="B968" i="28"/>
  <c r="T967" i="28"/>
  <c r="S967" i="28"/>
  <c r="R967" i="28"/>
  <c r="Q967" i="28"/>
  <c r="P967" i="28"/>
  <c r="O967" i="28"/>
  <c r="N967" i="28"/>
  <c r="M967" i="28"/>
  <c r="L967" i="28"/>
  <c r="K967" i="28"/>
  <c r="J967" i="28"/>
  <c r="I967" i="28"/>
  <c r="H967" i="28"/>
  <c r="G967" i="28"/>
  <c r="F967" i="28"/>
  <c r="E967" i="28"/>
  <c r="D967" i="28"/>
  <c r="C967" i="28"/>
  <c r="B967" i="28"/>
  <c r="T966" i="28"/>
  <c r="S966" i="28"/>
  <c r="R966" i="28"/>
  <c r="Q966" i="28"/>
  <c r="P966" i="28"/>
  <c r="O966" i="28"/>
  <c r="N966" i="28"/>
  <c r="M966" i="28"/>
  <c r="L966" i="28"/>
  <c r="K966" i="28"/>
  <c r="J966" i="28"/>
  <c r="I966" i="28"/>
  <c r="H966" i="28"/>
  <c r="G966" i="28"/>
  <c r="F966" i="28"/>
  <c r="E966" i="28"/>
  <c r="D966" i="28"/>
  <c r="C966" i="28"/>
  <c r="B966" i="28"/>
  <c r="T965" i="28"/>
  <c r="S965" i="28"/>
  <c r="R965" i="28"/>
  <c r="Q965" i="28"/>
  <c r="P965" i="28"/>
  <c r="O965" i="28"/>
  <c r="N965" i="28"/>
  <c r="M965" i="28"/>
  <c r="L965" i="28"/>
  <c r="K965" i="28"/>
  <c r="J965" i="28"/>
  <c r="I965" i="28"/>
  <c r="H965" i="28"/>
  <c r="G965" i="28"/>
  <c r="F965" i="28"/>
  <c r="E965" i="28"/>
  <c r="D965" i="28"/>
  <c r="C965" i="28"/>
  <c r="B965" i="28"/>
  <c r="T964" i="28"/>
  <c r="S964" i="28"/>
  <c r="R964" i="28"/>
  <c r="Q964" i="28"/>
  <c r="P964" i="28"/>
  <c r="O964" i="28"/>
  <c r="N964" i="28"/>
  <c r="M964" i="28"/>
  <c r="L964" i="28"/>
  <c r="K964" i="28"/>
  <c r="J964" i="28"/>
  <c r="I964" i="28"/>
  <c r="H964" i="28"/>
  <c r="G964" i="28"/>
  <c r="F964" i="28"/>
  <c r="E964" i="28"/>
  <c r="D964" i="28"/>
  <c r="C964" i="28"/>
  <c r="B964" i="28"/>
  <c r="T963" i="28"/>
  <c r="S963" i="28"/>
  <c r="R963" i="28"/>
  <c r="Q963" i="28"/>
  <c r="P963" i="28"/>
  <c r="O963" i="28"/>
  <c r="N963" i="28"/>
  <c r="M963" i="28"/>
  <c r="L963" i="28"/>
  <c r="K963" i="28"/>
  <c r="J963" i="28"/>
  <c r="I963" i="28"/>
  <c r="H963" i="28"/>
  <c r="G963" i="28"/>
  <c r="F963" i="28"/>
  <c r="E963" i="28"/>
  <c r="D963" i="28"/>
  <c r="C963" i="28"/>
  <c r="B963" i="28"/>
  <c r="T962" i="28"/>
  <c r="S962" i="28"/>
  <c r="R962" i="28"/>
  <c r="Q962" i="28"/>
  <c r="P962" i="28"/>
  <c r="O962" i="28"/>
  <c r="N962" i="28"/>
  <c r="M962" i="28"/>
  <c r="L962" i="28"/>
  <c r="K962" i="28"/>
  <c r="J962" i="28"/>
  <c r="I962" i="28"/>
  <c r="H962" i="28"/>
  <c r="G962" i="28"/>
  <c r="F962" i="28"/>
  <c r="E962" i="28"/>
  <c r="D962" i="28"/>
  <c r="C962" i="28"/>
  <c r="B962" i="28"/>
  <c r="T961" i="28"/>
  <c r="S961" i="28"/>
  <c r="R961" i="28"/>
  <c r="Q961" i="28"/>
  <c r="P961" i="28"/>
  <c r="O961" i="28"/>
  <c r="N961" i="28"/>
  <c r="M961" i="28"/>
  <c r="L961" i="28"/>
  <c r="K961" i="28"/>
  <c r="J961" i="28"/>
  <c r="I961" i="28"/>
  <c r="H961" i="28"/>
  <c r="G961" i="28"/>
  <c r="F961" i="28"/>
  <c r="E961" i="28"/>
  <c r="D961" i="28"/>
  <c r="C961" i="28"/>
  <c r="B961" i="28"/>
  <c r="T960" i="28"/>
  <c r="S960" i="28"/>
  <c r="R960" i="28"/>
  <c r="Q960" i="28"/>
  <c r="P960" i="28"/>
  <c r="O960" i="28"/>
  <c r="N960" i="28"/>
  <c r="M960" i="28"/>
  <c r="L960" i="28"/>
  <c r="K960" i="28"/>
  <c r="J960" i="28"/>
  <c r="I960" i="28"/>
  <c r="H960" i="28"/>
  <c r="G960" i="28"/>
  <c r="F960" i="28"/>
  <c r="E960" i="28"/>
  <c r="D960" i="28"/>
  <c r="C960" i="28"/>
  <c r="B960" i="28"/>
  <c r="T959" i="28"/>
  <c r="S959" i="28"/>
  <c r="R959" i="28"/>
  <c r="Q959" i="28"/>
  <c r="P959" i="28"/>
  <c r="O959" i="28"/>
  <c r="N959" i="28"/>
  <c r="M959" i="28"/>
  <c r="L959" i="28"/>
  <c r="K959" i="28"/>
  <c r="J959" i="28"/>
  <c r="I959" i="28"/>
  <c r="H959" i="28"/>
  <c r="G959" i="28"/>
  <c r="F959" i="28"/>
  <c r="E959" i="28"/>
  <c r="D959" i="28"/>
  <c r="C959" i="28"/>
  <c r="B959" i="28"/>
  <c r="T958" i="28"/>
  <c r="S958" i="28"/>
  <c r="R958" i="28"/>
  <c r="Q958" i="28"/>
  <c r="P958" i="28"/>
  <c r="O958" i="28"/>
  <c r="N958" i="28"/>
  <c r="M958" i="28"/>
  <c r="L958" i="28"/>
  <c r="K958" i="28"/>
  <c r="J958" i="28"/>
  <c r="I958" i="28"/>
  <c r="H958" i="28"/>
  <c r="G958" i="28"/>
  <c r="F958" i="28"/>
  <c r="E958" i="28"/>
  <c r="D958" i="28"/>
  <c r="C958" i="28"/>
  <c r="B958" i="28"/>
  <c r="T957" i="28"/>
  <c r="S957" i="28"/>
  <c r="R957" i="28"/>
  <c r="Q957" i="28"/>
  <c r="P957" i="28"/>
  <c r="O957" i="28"/>
  <c r="N957" i="28"/>
  <c r="M957" i="28"/>
  <c r="L957" i="28"/>
  <c r="K957" i="28"/>
  <c r="J957" i="28"/>
  <c r="I957" i="28"/>
  <c r="H957" i="28"/>
  <c r="G957" i="28"/>
  <c r="F957" i="28"/>
  <c r="E957" i="28"/>
  <c r="D957" i="28"/>
  <c r="C957" i="28"/>
  <c r="B957" i="28"/>
  <c r="T956" i="28"/>
  <c r="S956" i="28"/>
  <c r="R956" i="28"/>
  <c r="Q956" i="28"/>
  <c r="P956" i="28"/>
  <c r="O956" i="28"/>
  <c r="N956" i="28"/>
  <c r="M956" i="28"/>
  <c r="L956" i="28"/>
  <c r="K956" i="28"/>
  <c r="J956" i="28"/>
  <c r="I956" i="28"/>
  <c r="H956" i="28"/>
  <c r="G956" i="28"/>
  <c r="F956" i="28"/>
  <c r="E956" i="28"/>
  <c r="D956" i="28"/>
  <c r="C956" i="28"/>
  <c r="B956" i="28"/>
  <c r="T955" i="28"/>
  <c r="S955" i="28"/>
  <c r="R955" i="28"/>
  <c r="Q955" i="28"/>
  <c r="P955" i="28"/>
  <c r="O955" i="28"/>
  <c r="N955" i="28"/>
  <c r="M955" i="28"/>
  <c r="L955" i="28"/>
  <c r="K955" i="28"/>
  <c r="J955" i="28"/>
  <c r="I955" i="28"/>
  <c r="H955" i="28"/>
  <c r="G955" i="28"/>
  <c r="F955" i="28"/>
  <c r="E955" i="28"/>
  <c r="D955" i="28"/>
  <c r="C955" i="28"/>
  <c r="B955" i="28"/>
  <c r="T954" i="28"/>
  <c r="S954" i="28"/>
  <c r="R954" i="28"/>
  <c r="Q954" i="28"/>
  <c r="P954" i="28"/>
  <c r="O954" i="28"/>
  <c r="N954" i="28"/>
  <c r="M954" i="28"/>
  <c r="L954" i="28"/>
  <c r="K954" i="28"/>
  <c r="J954" i="28"/>
  <c r="I954" i="28"/>
  <c r="H954" i="28"/>
  <c r="G954" i="28"/>
  <c r="F954" i="28"/>
  <c r="E954" i="28"/>
  <c r="D954" i="28"/>
  <c r="C954" i="28"/>
  <c r="B954" i="28"/>
  <c r="T953" i="28"/>
  <c r="S953" i="28"/>
  <c r="R953" i="28"/>
  <c r="Q953" i="28"/>
  <c r="P953" i="28"/>
  <c r="O953" i="28"/>
  <c r="N953" i="28"/>
  <c r="M953" i="28"/>
  <c r="L953" i="28"/>
  <c r="K953" i="28"/>
  <c r="J953" i="28"/>
  <c r="I953" i="28"/>
  <c r="H953" i="28"/>
  <c r="G953" i="28"/>
  <c r="F953" i="28"/>
  <c r="E953" i="28"/>
  <c r="D953" i="28"/>
  <c r="C953" i="28"/>
  <c r="B953" i="28"/>
  <c r="T952" i="28"/>
  <c r="S952" i="28"/>
  <c r="R952" i="28"/>
  <c r="Q952" i="28"/>
  <c r="P952" i="28"/>
  <c r="O952" i="28"/>
  <c r="N952" i="28"/>
  <c r="M952" i="28"/>
  <c r="L952" i="28"/>
  <c r="K952" i="28"/>
  <c r="J952" i="28"/>
  <c r="I952" i="28"/>
  <c r="H952" i="28"/>
  <c r="G952" i="28"/>
  <c r="F952" i="28"/>
  <c r="E952" i="28"/>
  <c r="D952" i="28"/>
  <c r="C952" i="28"/>
  <c r="B952" i="28"/>
  <c r="T951" i="28"/>
  <c r="S951" i="28"/>
  <c r="R951" i="28"/>
  <c r="Q951" i="28"/>
  <c r="P951" i="28"/>
  <c r="O951" i="28"/>
  <c r="N951" i="28"/>
  <c r="M951" i="28"/>
  <c r="L951" i="28"/>
  <c r="K951" i="28"/>
  <c r="J951" i="28"/>
  <c r="I951" i="28"/>
  <c r="H951" i="28"/>
  <c r="G951" i="28"/>
  <c r="F951" i="28"/>
  <c r="E951" i="28"/>
  <c r="D951" i="28"/>
  <c r="C951" i="28"/>
  <c r="B951" i="28"/>
  <c r="T950" i="28"/>
  <c r="S950" i="28"/>
  <c r="R950" i="28"/>
  <c r="Q950" i="28"/>
  <c r="P950" i="28"/>
  <c r="O950" i="28"/>
  <c r="N950" i="28"/>
  <c r="M950" i="28"/>
  <c r="L950" i="28"/>
  <c r="K950" i="28"/>
  <c r="J950" i="28"/>
  <c r="I950" i="28"/>
  <c r="H950" i="28"/>
  <c r="G950" i="28"/>
  <c r="F950" i="28"/>
  <c r="E950" i="28"/>
  <c r="D950" i="28"/>
  <c r="C950" i="28"/>
  <c r="B950" i="28"/>
  <c r="T949" i="28"/>
  <c r="S949" i="28"/>
  <c r="R949" i="28"/>
  <c r="Q949" i="28"/>
  <c r="P949" i="28"/>
  <c r="O949" i="28"/>
  <c r="N949" i="28"/>
  <c r="M949" i="28"/>
  <c r="L949" i="28"/>
  <c r="K949" i="28"/>
  <c r="J949" i="28"/>
  <c r="I949" i="28"/>
  <c r="H949" i="28"/>
  <c r="G949" i="28"/>
  <c r="F949" i="28"/>
  <c r="E949" i="28"/>
  <c r="D949" i="28"/>
  <c r="C949" i="28"/>
  <c r="B949" i="28"/>
  <c r="T948" i="28"/>
  <c r="S948" i="28"/>
  <c r="R948" i="28"/>
  <c r="Q948" i="28"/>
  <c r="P948" i="28"/>
  <c r="O948" i="28"/>
  <c r="N948" i="28"/>
  <c r="M948" i="28"/>
  <c r="L948" i="28"/>
  <c r="K948" i="28"/>
  <c r="J948" i="28"/>
  <c r="I948" i="28"/>
  <c r="H948" i="28"/>
  <c r="G948" i="28"/>
  <c r="F948" i="28"/>
  <c r="E948" i="28"/>
  <c r="D948" i="28"/>
  <c r="C948" i="28"/>
  <c r="B948" i="28"/>
  <c r="T947" i="28"/>
  <c r="S947" i="28"/>
  <c r="R947" i="28"/>
  <c r="Q947" i="28"/>
  <c r="P947" i="28"/>
  <c r="O947" i="28"/>
  <c r="N947" i="28"/>
  <c r="M947" i="28"/>
  <c r="L947" i="28"/>
  <c r="K947" i="28"/>
  <c r="J947" i="28"/>
  <c r="I947" i="28"/>
  <c r="H947" i="28"/>
  <c r="G947" i="28"/>
  <c r="F947" i="28"/>
  <c r="E947" i="28"/>
  <c r="D947" i="28"/>
  <c r="C947" i="28"/>
  <c r="B947" i="28"/>
  <c r="T946" i="28"/>
  <c r="S946" i="28"/>
  <c r="R946" i="28"/>
  <c r="Q946" i="28"/>
  <c r="P946" i="28"/>
  <c r="O946" i="28"/>
  <c r="N946" i="28"/>
  <c r="M946" i="28"/>
  <c r="L946" i="28"/>
  <c r="K946" i="28"/>
  <c r="J946" i="28"/>
  <c r="I946" i="28"/>
  <c r="H946" i="28"/>
  <c r="G946" i="28"/>
  <c r="F946" i="28"/>
  <c r="E946" i="28"/>
  <c r="D946" i="28"/>
  <c r="C946" i="28"/>
  <c r="B946" i="28"/>
  <c r="T945" i="28"/>
  <c r="S945" i="28"/>
  <c r="R945" i="28"/>
  <c r="Q945" i="28"/>
  <c r="P945" i="28"/>
  <c r="O945" i="28"/>
  <c r="N945" i="28"/>
  <c r="M945" i="28"/>
  <c r="L945" i="28"/>
  <c r="K945" i="28"/>
  <c r="J945" i="28"/>
  <c r="I945" i="28"/>
  <c r="H945" i="28"/>
  <c r="G945" i="28"/>
  <c r="F945" i="28"/>
  <c r="E945" i="28"/>
  <c r="D945" i="28"/>
  <c r="C945" i="28"/>
  <c r="B945" i="28"/>
  <c r="T944" i="28"/>
  <c r="S944" i="28"/>
  <c r="R944" i="28"/>
  <c r="Q944" i="28"/>
  <c r="P944" i="28"/>
  <c r="O944" i="28"/>
  <c r="N944" i="28"/>
  <c r="M944" i="28"/>
  <c r="L944" i="28"/>
  <c r="K944" i="28"/>
  <c r="J944" i="28"/>
  <c r="I944" i="28"/>
  <c r="H944" i="28"/>
  <c r="G944" i="28"/>
  <c r="F944" i="28"/>
  <c r="E944" i="28"/>
  <c r="D944" i="28"/>
  <c r="C944" i="28"/>
  <c r="B944" i="28"/>
  <c r="T943" i="28"/>
  <c r="S943" i="28"/>
  <c r="R943" i="28"/>
  <c r="Q943" i="28"/>
  <c r="P943" i="28"/>
  <c r="O943" i="28"/>
  <c r="N943" i="28"/>
  <c r="M943" i="28"/>
  <c r="L943" i="28"/>
  <c r="K943" i="28"/>
  <c r="J943" i="28"/>
  <c r="I943" i="28"/>
  <c r="H943" i="28"/>
  <c r="G943" i="28"/>
  <c r="F943" i="28"/>
  <c r="E943" i="28"/>
  <c r="D943" i="28"/>
  <c r="C943" i="28"/>
  <c r="B943" i="28"/>
  <c r="T942" i="28"/>
  <c r="S942" i="28"/>
  <c r="R942" i="28"/>
  <c r="Q942" i="28"/>
  <c r="P942" i="28"/>
  <c r="O942" i="28"/>
  <c r="N942" i="28"/>
  <c r="M942" i="28"/>
  <c r="L942" i="28"/>
  <c r="K942" i="28"/>
  <c r="J942" i="28"/>
  <c r="I942" i="28"/>
  <c r="H942" i="28"/>
  <c r="G942" i="28"/>
  <c r="F942" i="28"/>
  <c r="E942" i="28"/>
  <c r="D942" i="28"/>
  <c r="C942" i="28"/>
  <c r="B942" i="28"/>
  <c r="T941" i="28"/>
  <c r="S941" i="28"/>
  <c r="R941" i="28"/>
  <c r="Q941" i="28"/>
  <c r="P941" i="28"/>
  <c r="O941" i="28"/>
  <c r="N941" i="28"/>
  <c r="M941" i="28"/>
  <c r="L941" i="28"/>
  <c r="K941" i="28"/>
  <c r="J941" i="28"/>
  <c r="I941" i="28"/>
  <c r="H941" i="28"/>
  <c r="G941" i="28"/>
  <c r="F941" i="28"/>
  <c r="E941" i="28"/>
  <c r="D941" i="28"/>
  <c r="C941" i="28"/>
  <c r="B941" i="28"/>
  <c r="T940" i="28"/>
  <c r="S940" i="28"/>
  <c r="R940" i="28"/>
  <c r="Q940" i="28"/>
  <c r="P940" i="28"/>
  <c r="O940" i="28"/>
  <c r="N940" i="28"/>
  <c r="M940" i="28"/>
  <c r="L940" i="28"/>
  <c r="K940" i="28"/>
  <c r="J940" i="28"/>
  <c r="I940" i="28"/>
  <c r="H940" i="28"/>
  <c r="G940" i="28"/>
  <c r="F940" i="28"/>
  <c r="E940" i="28"/>
  <c r="D940" i="28"/>
  <c r="C940" i="28"/>
  <c r="B940" i="28"/>
  <c r="T939" i="28"/>
  <c r="S939" i="28"/>
  <c r="R939" i="28"/>
  <c r="Q939" i="28"/>
  <c r="P939" i="28"/>
  <c r="O939" i="28"/>
  <c r="N939" i="28"/>
  <c r="M939" i="28"/>
  <c r="L939" i="28"/>
  <c r="K939" i="28"/>
  <c r="J939" i="28"/>
  <c r="I939" i="28"/>
  <c r="H939" i="28"/>
  <c r="G939" i="28"/>
  <c r="F939" i="28"/>
  <c r="E939" i="28"/>
  <c r="D939" i="28"/>
  <c r="C939" i="28"/>
  <c r="B939" i="28"/>
  <c r="T938" i="28"/>
  <c r="S938" i="28"/>
  <c r="R938" i="28"/>
  <c r="Q938" i="28"/>
  <c r="P938" i="28"/>
  <c r="O938" i="28"/>
  <c r="N938" i="28"/>
  <c r="M938" i="28"/>
  <c r="L938" i="28"/>
  <c r="K938" i="28"/>
  <c r="J938" i="28"/>
  <c r="I938" i="28"/>
  <c r="H938" i="28"/>
  <c r="G938" i="28"/>
  <c r="F938" i="28"/>
  <c r="E938" i="28"/>
  <c r="D938" i="28"/>
  <c r="C938" i="28"/>
  <c r="B938" i="28"/>
  <c r="T937" i="28"/>
  <c r="S937" i="28"/>
  <c r="R937" i="28"/>
  <c r="Q937" i="28"/>
  <c r="P937" i="28"/>
  <c r="O937" i="28"/>
  <c r="N937" i="28"/>
  <c r="M937" i="28"/>
  <c r="L937" i="28"/>
  <c r="K937" i="28"/>
  <c r="J937" i="28"/>
  <c r="I937" i="28"/>
  <c r="H937" i="28"/>
  <c r="G937" i="28"/>
  <c r="F937" i="28"/>
  <c r="E937" i="28"/>
  <c r="D937" i="28"/>
  <c r="C937" i="28"/>
  <c r="B937" i="28"/>
  <c r="T936" i="28"/>
  <c r="S936" i="28"/>
  <c r="R936" i="28"/>
  <c r="Q936" i="28"/>
  <c r="P936" i="28"/>
  <c r="O936" i="28"/>
  <c r="N936" i="28"/>
  <c r="M936" i="28"/>
  <c r="L936" i="28"/>
  <c r="K936" i="28"/>
  <c r="J936" i="28"/>
  <c r="I936" i="28"/>
  <c r="H936" i="28"/>
  <c r="G936" i="28"/>
  <c r="F936" i="28"/>
  <c r="E936" i="28"/>
  <c r="D936" i="28"/>
  <c r="C936" i="28"/>
  <c r="B936" i="28"/>
  <c r="T935" i="28"/>
  <c r="S935" i="28"/>
  <c r="R935" i="28"/>
  <c r="Q935" i="28"/>
  <c r="P935" i="28"/>
  <c r="O935" i="28"/>
  <c r="N935" i="28"/>
  <c r="M935" i="28"/>
  <c r="L935" i="28"/>
  <c r="K935" i="28"/>
  <c r="J935" i="28"/>
  <c r="I935" i="28"/>
  <c r="H935" i="28"/>
  <c r="G935" i="28"/>
  <c r="F935" i="28"/>
  <c r="E935" i="28"/>
  <c r="D935" i="28"/>
  <c r="C935" i="28"/>
  <c r="B935" i="28"/>
  <c r="T934" i="28"/>
  <c r="S934" i="28"/>
  <c r="R934" i="28"/>
  <c r="Q934" i="28"/>
  <c r="P934" i="28"/>
  <c r="O934" i="28"/>
  <c r="N934" i="28"/>
  <c r="M934" i="28"/>
  <c r="L934" i="28"/>
  <c r="K934" i="28"/>
  <c r="J934" i="28"/>
  <c r="I934" i="28"/>
  <c r="H934" i="28"/>
  <c r="G934" i="28"/>
  <c r="F934" i="28"/>
  <c r="E934" i="28"/>
  <c r="D934" i="28"/>
  <c r="C934" i="28"/>
  <c r="B934" i="28"/>
  <c r="T933" i="28"/>
  <c r="S933" i="28"/>
  <c r="R933" i="28"/>
  <c r="Q933" i="28"/>
  <c r="P933" i="28"/>
  <c r="O933" i="28"/>
  <c r="N933" i="28"/>
  <c r="M933" i="28"/>
  <c r="L933" i="28"/>
  <c r="K933" i="28"/>
  <c r="J933" i="28"/>
  <c r="I933" i="28"/>
  <c r="H933" i="28"/>
  <c r="G933" i="28"/>
  <c r="F933" i="28"/>
  <c r="E933" i="28"/>
  <c r="D933" i="28"/>
  <c r="C933" i="28"/>
  <c r="B933" i="28"/>
  <c r="T932" i="28"/>
  <c r="S932" i="28"/>
  <c r="R932" i="28"/>
  <c r="Q932" i="28"/>
  <c r="P932" i="28"/>
  <c r="O932" i="28"/>
  <c r="N932" i="28"/>
  <c r="M932" i="28"/>
  <c r="L932" i="28"/>
  <c r="K932" i="28"/>
  <c r="J932" i="28"/>
  <c r="I932" i="28"/>
  <c r="H932" i="28"/>
  <c r="G932" i="28"/>
  <c r="F932" i="28"/>
  <c r="E932" i="28"/>
  <c r="D932" i="28"/>
  <c r="C932" i="28"/>
  <c r="B932" i="28"/>
  <c r="T931" i="28"/>
  <c r="S931" i="28"/>
  <c r="R931" i="28"/>
  <c r="Q931" i="28"/>
  <c r="P931" i="28"/>
  <c r="O931" i="28"/>
  <c r="N931" i="28"/>
  <c r="M931" i="28"/>
  <c r="L931" i="28"/>
  <c r="K931" i="28"/>
  <c r="J931" i="28"/>
  <c r="I931" i="28"/>
  <c r="H931" i="28"/>
  <c r="G931" i="28"/>
  <c r="F931" i="28"/>
  <c r="E931" i="28"/>
  <c r="D931" i="28"/>
  <c r="C931" i="28"/>
  <c r="B931" i="28"/>
  <c r="T930" i="28"/>
  <c r="S930" i="28"/>
  <c r="R930" i="28"/>
  <c r="Q930" i="28"/>
  <c r="P930" i="28"/>
  <c r="O930" i="28"/>
  <c r="N930" i="28"/>
  <c r="M930" i="28"/>
  <c r="L930" i="28"/>
  <c r="K930" i="28"/>
  <c r="J930" i="28"/>
  <c r="I930" i="28"/>
  <c r="H930" i="28"/>
  <c r="G930" i="28"/>
  <c r="F930" i="28"/>
  <c r="E930" i="28"/>
  <c r="D930" i="28"/>
  <c r="C930" i="28"/>
  <c r="B930" i="28"/>
  <c r="T929" i="28"/>
  <c r="S929" i="28"/>
  <c r="R929" i="28"/>
  <c r="Q929" i="28"/>
  <c r="P929" i="28"/>
  <c r="O929" i="28"/>
  <c r="N929" i="28"/>
  <c r="M929" i="28"/>
  <c r="L929" i="28"/>
  <c r="K929" i="28"/>
  <c r="J929" i="28"/>
  <c r="I929" i="28"/>
  <c r="H929" i="28"/>
  <c r="G929" i="28"/>
  <c r="F929" i="28"/>
  <c r="E929" i="28"/>
  <c r="D929" i="28"/>
  <c r="C929" i="28"/>
  <c r="B929" i="28"/>
  <c r="T928" i="28"/>
  <c r="S928" i="28"/>
  <c r="R928" i="28"/>
  <c r="Q928" i="28"/>
  <c r="P928" i="28"/>
  <c r="O928" i="28"/>
  <c r="N928" i="28"/>
  <c r="M928" i="28"/>
  <c r="L928" i="28"/>
  <c r="K928" i="28"/>
  <c r="J928" i="28"/>
  <c r="I928" i="28"/>
  <c r="H928" i="28"/>
  <c r="G928" i="28"/>
  <c r="F928" i="28"/>
  <c r="E928" i="28"/>
  <c r="D928" i="28"/>
  <c r="C928" i="28"/>
  <c r="B928" i="28"/>
  <c r="T927" i="28"/>
  <c r="S927" i="28"/>
  <c r="R927" i="28"/>
  <c r="Q927" i="28"/>
  <c r="P927" i="28"/>
  <c r="O927" i="28"/>
  <c r="N927" i="28"/>
  <c r="M927" i="28"/>
  <c r="L927" i="28"/>
  <c r="K927" i="28"/>
  <c r="J927" i="28"/>
  <c r="I927" i="28"/>
  <c r="H927" i="28"/>
  <c r="G927" i="28"/>
  <c r="F927" i="28"/>
  <c r="E927" i="28"/>
  <c r="D927" i="28"/>
  <c r="C927" i="28"/>
  <c r="B927" i="28"/>
  <c r="T926" i="28"/>
  <c r="S926" i="28"/>
  <c r="R926" i="28"/>
  <c r="Q926" i="28"/>
  <c r="P926" i="28"/>
  <c r="O926" i="28"/>
  <c r="N926" i="28"/>
  <c r="M926" i="28"/>
  <c r="L926" i="28"/>
  <c r="K926" i="28"/>
  <c r="J926" i="28"/>
  <c r="I926" i="28"/>
  <c r="H926" i="28"/>
  <c r="G926" i="28"/>
  <c r="F926" i="28"/>
  <c r="E926" i="28"/>
  <c r="D926" i="28"/>
  <c r="C926" i="28"/>
  <c r="B926" i="28"/>
  <c r="T925" i="28"/>
  <c r="S925" i="28"/>
  <c r="R925" i="28"/>
  <c r="Q925" i="28"/>
  <c r="P925" i="28"/>
  <c r="O925" i="28"/>
  <c r="N925" i="28"/>
  <c r="M925" i="28"/>
  <c r="L925" i="28"/>
  <c r="K925" i="28"/>
  <c r="J925" i="28"/>
  <c r="I925" i="28"/>
  <c r="H925" i="28"/>
  <c r="G925" i="28"/>
  <c r="F925" i="28"/>
  <c r="E925" i="28"/>
  <c r="D925" i="28"/>
  <c r="C925" i="28"/>
  <c r="B925" i="28"/>
  <c r="T924" i="28"/>
  <c r="S924" i="28"/>
  <c r="R924" i="28"/>
  <c r="Q924" i="28"/>
  <c r="P924" i="28"/>
  <c r="O924" i="28"/>
  <c r="N924" i="28"/>
  <c r="M924" i="28"/>
  <c r="L924" i="28"/>
  <c r="K924" i="28"/>
  <c r="J924" i="28"/>
  <c r="I924" i="28"/>
  <c r="H924" i="28"/>
  <c r="G924" i="28"/>
  <c r="F924" i="28"/>
  <c r="E924" i="28"/>
  <c r="D924" i="28"/>
  <c r="C924" i="28"/>
  <c r="B924" i="28"/>
  <c r="T923" i="28"/>
  <c r="S923" i="28"/>
  <c r="R923" i="28"/>
  <c r="Q923" i="28"/>
  <c r="P923" i="28"/>
  <c r="O923" i="28"/>
  <c r="N923" i="28"/>
  <c r="M923" i="28"/>
  <c r="L923" i="28"/>
  <c r="K923" i="28"/>
  <c r="J923" i="28"/>
  <c r="I923" i="28"/>
  <c r="H923" i="28"/>
  <c r="G923" i="28"/>
  <c r="F923" i="28"/>
  <c r="E923" i="28"/>
  <c r="D923" i="28"/>
  <c r="C923" i="28"/>
  <c r="B923" i="28"/>
  <c r="T922" i="28"/>
  <c r="S922" i="28"/>
  <c r="R922" i="28"/>
  <c r="Q922" i="28"/>
  <c r="P922" i="28"/>
  <c r="O922" i="28"/>
  <c r="N922" i="28"/>
  <c r="M922" i="28"/>
  <c r="L922" i="28"/>
  <c r="K922" i="28"/>
  <c r="J922" i="28"/>
  <c r="I922" i="28"/>
  <c r="H922" i="28"/>
  <c r="G922" i="28"/>
  <c r="F922" i="28"/>
  <c r="E922" i="28"/>
  <c r="D922" i="28"/>
  <c r="C922" i="28"/>
  <c r="B922" i="28"/>
  <c r="T921" i="28"/>
  <c r="S921" i="28"/>
  <c r="R921" i="28"/>
  <c r="Q921" i="28"/>
  <c r="P921" i="28"/>
  <c r="O921" i="28"/>
  <c r="N921" i="28"/>
  <c r="M921" i="28"/>
  <c r="L921" i="28"/>
  <c r="K921" i="28"/>
  <c r="J921" i="28"/>
  <c r="I921" i="28"/>
  <c r="H921" i="28"/>
  <c r="G921" i="28"/>
  <c r="F921" i="28"/>
  <c r="E921" i="28"/>
  <c r="D921" i="28"/>
  <c r="C921" i="28"/>
  <c r="B921" i="28"/>
  <c r="T920" i="28"/>
  <c r="S920" i="28"/>
  <c r="R920" i="28"/>
  <c r="Q920" i="28"/>
  <c r="P920" i="28"/>
  <c r="O920" i="28"/>
  <c r="N920" i="28"/>
  <c r="M920" i="28"/>
  <c r="L920" i="28"/>
  <c r="K920" i="28"/>
  <c r="J920" i="28"/>
  <c r="I920" i="28"/>
  <c r="H920" i="28"/>
  <c r="G920" i="28"/>
  <c r="F920" i="28"/>
  <c r="E920" i="28"/>
  <c r="D920" i="28"/>
  <c r="C920" i="28"/>
  <c r="B920" i="28"/>
  <c r="T919" i="28"/>
  <c r="S919" i="28"/>
  <c r="R919" i="28"/>
  <c r="Q919" i="28"/>
  <c r="P919" i="28"/>
  <c r="O919" i="28"/>
  <c r="N919" i="28"/>
  <c r="M919" i="28"/>
  <c r="L919" i="28"/>
  <c r="K919" i="28"/>
  <c r="J919" i="28"/>
  <c r="I919" i="28"/>
  <c r="H919" i="28"/>
  <c r="G919" i="28"/>
  <c r="F919" i="28"/>
  <c r="E919" i="28"/>
  <c r="D919" i="28"/>
  <c r="C919" i="28"/>
  <c r="B919" i="28"/>
  <c r="T918" i="28"/>
  <c r="S918" i="28"/>
  <c r="R918" i="28"/>
  <c r="Q918" i="28"/>
  <c r="P918" i="28"/>
  <c r="O918" i="28"/>
  <c r="N918" i="28"/>
  <c r="M918" i="28"/>
  <c r="L918" i="28"/>
  <c r="K918" i="28"/>
  <c r="J918" i="28"/>
  <c r="I918" i="28"/>
  <c r="H918" i="28"/>
  <c r="G918" i="28"/>
  <c r="F918" i="28"/>
  <c r="E918" i="28"/>
  <c r="D918" i="28"/>
  <c r="C918" i="28"/>
  <c r="B918" i="28"/>
  <c r="T917" i="28"/>
  <c r="S917" i="28"/>
  <c r="R917" i="28"/>
  <c r="Q917" i="28"/>
  <c r="P917" i="28"/>
  <c r="O917" i="28"/>
  <c r="N917" i="28"/>
  <c r="M917" i="28"/>
  <c r="L917" i="28"/>
  <c r="K917" i="28"/>
  <c r="J917" i="28"/>
  <c r="I917" i="28"/>
  <c r="H917" i="28"/>
  <c r="G917" i="28"/>
  <c r="F917" i="28"/>
  <c r="E917" i="28"/>
  <c r="D917" i="28"/>
  <c r="C917" i="28"/>
  <c r="B917" i="28"/>
  <c r="T916" i="28"/>
  <c r="S916" i="28"/>
  <c r="R916" i="28"/>
  <c r="Q916" i="28"/>
  <c r="P916" i="28"/>
  <c r="O916" i="28"/>
  <c r="N916" i="28"/>
  <c r="M916" i="28"/>
  <c r="L916" i="28"/>
  <c r="K916" i="28"/>
  <c r="J916" i="28"/>
  <c r="I916" i="28"/>
  <c r="H916" i="28"/>
  <c r="G916" i="28"/>
  <c r="F916" i="28"/>
  <c r="E916" i="28"/>
  <c r="D916" i="28"/>
  <c r="C916" i="28"/>
  <c r="B916" i="28"/>
  <c r="T915" i="28"/>
  <c r="S915" i="28"/>
  <c r="R915" i="28"/>
  <c r="Q915" i="28"/>
  <c r="P915" i="28"/>
  <c r="O915" i="28"/>
  <c r="N915" i="28"/>
  <c r="M915" i="28"/>
  <c r="L915" i="28"/>
  <c r="K915" i="28"/>
  <c r="J915" i="28"/>
  <c r="I915" i="28"/>
  <c r="H915" i="28"/>
  <c r="G915" i="28"/>
  <c r="F915" i="28"/>
  <c r="E915" i="28"/>
  <c r="D915" i="28"/>
  <c r="C915" i="28"/>
  <c r="B915" i="28"/>
  <c r="T914" i="28"/>
  <c r="S914" i="28"/>
  <c r="R914" i="28"/>
  <c r="Q914" i="28"/>
  <c r="P914" i="28"/>
  <c r="O914" i="28"/>
  <c r="N914" i="28"/>
  <c r="M914" i="28"/>
  <c r="L914" i="28"/>
  <c r="K914" i="28"/>
  <c r="J914" i="28"/>
  <c r="I914" i="28"/>
  <c r="H914" i="28"/>
  <c r="G914" i="28"/>
  <c r="F914" i="28"/>
  <c r="E914" i="28"/>
  <c r="D914" i="28"/>
  <c r="C914" i="28"/>
  <c r="B914" i="28"/>
  <c r="T913" i="28"/>
  <c r="S913" i="28"/>
  <c r="R913" i="28"/>
  <c r="Q913" i="28"/>
  <c r="P913" i="28"/>
  <c r="O913" i="28"/>
  <c r="N913" i="28"/>
  <c r="M913" i="28"/>
  <c r="L913" i="28"/>
  <c r="K913" i="28"/>
  <c r="J913" i="28"/>
  <c r="I913" i="28"/>
  <c r="H913" i="28"/>
  <c r="G913" i="28"/>
  <c r="F913" i="28"/>
  <c r="E913" i="28"/>
  <c r="D913" i="28"/>
  <c r="C913" i="28"/>
  <c r="B913" i="28"/>
  <c r="T912" i="28"/>
  <c r="S912" i="28"/>
  <c r="R912" i="28"/>
  <c r="Q912" i="28"/>
  <c r="P912" i="28"/>
  <c r="O912" i="28"/>
  <c r="N912" i="28"/>
  <c r="M912" i="28"/>
  <c r="L912" i="28"/>
  <c r="K912" i="28"/>
  <c r="J912" i="28"/>
  <c r="I912" i="28"/>
  <c r="H912" i="28"/>
  <c r="G912" i="28"/>
  <c r="F912" i="28"/>
  <c r="E912" i="28"/>
  <c r="D912" i="28"/>
  <c r="C912" i="28"/>
  <c r="B912" i="28"/>
  <c r="T911" i="28"/>
  <c r="S911" i="28"/>
  <c r="R911" i="28"/>
  <c r="Q911" i="28"/>
  <c r="P911" i="28"/>
  <c r="O911" i="28"/>
  <c r="N911" i="28"/>
  <c r="M911" i="28"/>
  <c r="L911" i="28"/>
  <c r="K911" i="28"/>
  <c r="J911" i="28"/>
  <c r="I911" i="28"/>
  <c r="H911" i="28"/>
  <c r="G911" i="28"/>
  <c r="F911" i="28"/>
  <c r="E911" i="28"/>
  <c r="D911" i="28"/>
  <c r="C911" i="28"/>
  <c r="B911" i="28"/>
  <c r="T910" i="28"/>
  <c r="S910" i="28"/>
  <c r="R910" i="28"/>
  <c r="Q910" i="28"/>
  <c r="P910" i="28"/>
  <c r="O910" i="28"/>
  <c r="N910" i="28"/>
  <c r="M910" i="28"/>
  <c r="L910" i="28"/>
  <c r="K910" i="28"/>
  <c r="J910" i="28"/>
  <c r="I910" i="28"/>
  <c r="H910" i="28"/>
  <c r="G910" i="28"/>
  <c r="F910" i="28"/>
  <c r="E910" i="28"/>
  <c r="D910" i="28"/>
  <c r="C910" i="28"/>
  <c r="B910" i="28"/>
  <c r="T909" i="28"/>
  <c r="S909" i="28"/>
  <c r="R909" i="28"/>
  <c r="Q909" i="28"/>
  <c r="P909" i="28"/>
  <c r="O909" i="28"/>
  <c r="N909" i="28"/>
  <c r="M909" i="28"/>
  <c r="L909" i="28"/>
  <c r="K909" i="28"/>
  <c r="J909" i="28"/>
  <c r="I909" i="28"/>
  <c r="H909" i="28"/>
  <c r="G909" i="28"/>
  <c r="F909" i="28"/>
  <c r="E909" i="28"/>
  <c r="D909" i="28"/>
  <c r="C909" i="28"/>
  <c r="B909" i="28"/>
  <c r="T908" i="28"/>
  <c r="S908" i="28"/>
  <c r="R908" i="28"/>
  <c r="Q908" i="28"/>
  <c r="P908" i="28"/>
  <c r="O908" i="28"/>
  <c r="N908" i="28"/>
  <c r="M908" i="28"/>
  <c r="L908" i="28"/>
  <c r="K908" i="28"/>
  <c r="J908" i="28"/>
  <c r="I908" i="28"/>
  <c r="H908" i="28"/>
  <c r="G908" i="28"/>
  <c r="F908" i="28"/>
  <c r="E908" i="28"/>
  <c r="D908" i="28"/>
  <c r="C908" i="28"/>
  <c r="B908" i="28"/>
  <c r="T907" i="28"/>
  <c r="S907" i="28"/>
  <c r="R907" i="28"/>
  <c r="Q907" i="28"/>
  <c r="P907" i="28"/>
  <c r="O907" i="28"/>
  <c r="N907" i="28"/>
  <c r="M907" i="28"/>
  <c r="L907" i="28"/>
  <c r="K907" i="28"/>
  <c r="J907" i="28"/>
  <c r="I907" i="28"/>
  <c r="H907" i="28"/>
  <c r="G907" i="28"/>
  <c r="F907" i="28"/>
  <c r="E907" i="28"/>
  <c r="D907" i="28"/>
  <c r="C907" i="28"/>
  <c r="B907" i="28"/>
  <c r="T906" i="28"/>
  <c r="S906" i="28"/>
  <c r="R906" i="28"/>
  <c r="Q906" i="28"/>
  <c r="P906" i="28"/>
  <c r="O906" i="28"/>
  <c r="N906" i="28"/>
  <c r="M906" i="28"/>
  <c r="L906" i="28"/>
  <c r="K906" i="28"/>
  <c r="J906" i="28"/>
  <c r="I906" i="28"/>
  <c r="H906" i="28"/>
  <c r="G906" i="28"/>
  <c r="F906" i="28"/>
  <c r="E906" i="28"/>
  <c r="D906" i="28"/>
  <c r="C906" i="28"/>
  <c r="B906" i="28"/>
  <c r="T905" i="28"/>
  <c r="S905" i="28"/>
  <c r="R905" i="28"/>
  <c r="Q905" i="28"/>
  <c r="P905" i="28"/>
  <c r="O905" i="28"/>
  <c r="N905" i="28"/>
  <c r="M905" i="28"/>
  <c r="L905" i="28"/>
  <c r="K905" i="28"/>
  <c r="J905" i="28"/>
  <c r="I905" i="28"/>
  <c r="H905" i="28"/>
  <c r="G905" i="28"/>
  <c r="F905" i="28"/>
  <c r="E905" i="28"/>
  <c r="D905" i="28"/>
  <c r="C905" i="28"/>
  <c r="B905" i="28"/>
  <c r="T904" i="28"/>
  <c r="S904" i="28"/>
  <c r="R904" i="28"/>
  <c r="Q904" i="28"/>
  <c r="P904" i="28"/>
  <c r="O904" i="28"/>
  <c r="N904" i="28"/>
  <c r="M904" i="28"/>
  <c r="L904" i="28"/>
  <c r="K904" i="28"/>
  <c r="J904" i="28"/>
  <c r="I904" i="28"/>
  <c r="H904" i="28"/>
  <c r="G904" i="28"/>
  <c r="F904" i="28"/>
  <c r="E904" i="28"/>
  <c r="D904" i="28"/>
  <c r="C904" i="28"/>
  <c r="B904" i="28"/>
  <c r="T903" i="28"/>
  <c r="S903" i="28"/>
  <c r="R903" i="28"/>
  <c r="Q903" i="28"/>
  <c r="P903" i="28"/>
  <c r="O903" i="28"/>
  <c r="N903" i="28"/>
  <c r="M903" i="28"/>
  <c r="L903" i="28"/>
  <c r="K903" i="28"/>
  <c r="J903" i="28"/>
  <c r="I903" i="28"/>
  <c r="H903" i="28"/>
  <c r="G903" i="28"/>
  <c r="F903" i="28"/>
  <c r="E903" i="28"/>
  <c r="D903" i="28"/>
  <c r="C903" i="28"/>
  <c r="B903" i="28"/>
  <c r="T902" i="28"/>
  <c r="S902" i="28"/>
  <c r="R902" i="28"/>
  <c r="Q902" i="28"/>
  <c r="P902" i="28"/>
  <c r="O902" i="28"/>
  <c r="N902" i="28"/>
  <c r="M902" i="28"/>
  <c r="L902" i="28"/>
  <c r="K902" i="28"/>
  <c r="J902" i="28"/>
  <c r="I902" i="28"/>
  <c r="H902" i="28"/>
  <c r="G902" i="28"/>
  <c r="F902" i="28"/>
  <c r="E902" i="28"/>
  <c r="D902" i="28"/>
  <c r="C902" i="28"/>
  <c r="B902" i="28"/>
  <c r="T901" i="28"/>
  <c r="S901" i="28"/>
  <c r="R901" i="28"/>
  <c r="Q901" i="28"/>
  <c r="P901" i="28"/>
  <c r="O901" i="28"/>
  <c r="N901" i="28"/>
  <c r="M901" i="28"/>
  <c r="L901" i="28"/>
  <c r="K901" i="28"/>
  <c r="J901" i="28"/>
  <c r="I901" i="28"/>
  <c r="H901" i="28"/>
  <c r="G901" i="28"/>
  <c r="F901" i="28"/>
  <c r="E901" i="28"/>
  <c r="D901" i="28"/>
  <c r="C901" i="28"/>
  <c r="B901" i="28"/>
  <c r="T900" i="28"/>
  <c r="S900" i="28"/>
  <c r="R900" i="28"/>
  <c r="Q900" i="28"/>
  <c r="P900" i="28"/>
  <c r="O900" i="28"/>
  <c r="N900" i="28"/>
  <c r="M900" i="28"/>
  <c r="L900" i="28"/>
  <c r="K900" i="28"/>
  <c r="J900" i="28"/>
  <c r="I900" i="28"/>
  <c r="H900" i="28"/>
  <c r="G900" i="28"/>
  <c r="F900" i="28"/>
  <c r="E900" i="28"/>
  <c r="D900" i="28"/>
  <c r="C900" i="28"/>
  <c r="B900" i="28"/>
  <c r="T899" i="28"/>
  <c r="S899" i="28"/>
  <c r="R899" i="28"/>
  <c r="Q899" i="28"/>
  <c r="P899" i="28"/>
  <c r="O899" i="28"/>
  <c r="N899" i="28"/>
  <c r="M899" i="28"/>
  <c r="L899" i="28"/>
  <c r="K899" i="28"/>
  <c r="J899" i="28"/>
  <c r="I899" i="28"/>
  <c r="H899" i="28"/>
  <c r="G899" i="28"/>
  <c r="F899" i="28"/>
  <c r="E899" i="28"/>
  <c r="D899" i="28"/>
  <c r="C899" i="28"/>
  <c r="B899" i="28"/>
  <c r="T898" i="28"/>
  <c r="S898" i="28"/>
  <c r="R898" i="28"/>
  <c r="Q898" i="28"/>
  <c r="P898" i="28"/>
  <c r="O898" i="28"/>
  <c r="N898" i="28"/>
  <c r="M898" i="28"/>
  <c r="L898" i="28"/>
  <c r="K898" i="28"/>
  <c r="J898" i="28"/>
  <c r="I898" i="28"/>
  <c r="H898" i="28"/>
  <c r="G898" i="28"/>
  <c r="F898" i="28"/>
  <c r="E898" i="28"/>
  <c r="D898" i="28"/>
  <c r="C898" i="28"/>
  <c r="B898" i="28"/>
  <c r="T897" i="28"/>
  <c r="S897" i="28"/>
  <c r="R897" i="28"/>
  <c r="Q897" i="28"/>
  <c r="P897" i="28"/>
  <c r="O897" i="28"/>
  <c r="N897" i="28"/>
  <c r="M897" i="28"/>
  <c r="L897" i="28"/>
  <c r="K897" i="28"/>
  <c r="J897" i="28"/>
  <c r="I897" i="28"/>
  <c r="H897" i="28"/>
  <c r="G897" i="28"/>
  <c r="F897" i="28"/>
  <c r="E897" i="28"/>
  <c r="D897" i="28"/>
  <c r="C897" i="28"/>
  <c r="B897" i="28"/>
  <c r="T896" i="28"/>
  <c r="S896" i="28"/>
  <c r="R896" i="28"/>
  <c r="Q896" i="28"/>
  <c r="P896" i="28"/>
  <c r="O896" i="28"/>
  <c r="N896" i="28"/>
  <c r="M896" i="28"/>
  <c r="L896" i="28"/>
  <c r="K896" i="28"/>
  <c r="J896" i="28"/>
  <c r="I896" i="28"/>
  <c r="H896" i="28"/>
  <c r="G896" i="28"/>
  <c r="F896" i="28"/>
  <c r="E896" i="28"/>
  <c r="D896" i="28"/>
  <c r="C896" i="28"/>
  <c r="B896" i="28"/>
  <c r="T895" i="28"/>
  <c r="S895" i="28"/>
  <c r="R895" i="28"/>
  <c r="Q895" i="28"/>
  <c r="P895" i="28"/>
  <c r="O895" i="28"/>
  <c r="N895" i="28"/>
  <c r="M895" i="28"/>
  <c r="L895" i="28"/>
  <c r="K895" i="28"/>
  <c r="J895" i="28"/>
  <c r="I895" i="28"/>
  <c r="H895" i="28"/>
  <c r="G895" i="28"/>
  <c r="F895" i="28"/>
  <c r="E895" i="28"/>
  <c r="D895" i="28"/>
  <c r="C895" i="28"/>
  <c r="B895" i="28"/>
  <c r="T894" i="28"/>
  <c r="S894" i="28"/>
  <c r="R894" i="28"/>
  <c r="Q894" i="28"/>
  <c r="P894" i="28"/>
  <c r="O894" i="28"/>
  <c r="N894" i="28"/>
  <c r="M894" i="28"/>
  <c r="L894" i="28"/>
  <c r="K894" i="28"/>
  <c r="J894" i="28"/>
  <c r="I894" i="28"/>
  <c r="H894" i="28"/>
  <c r="G894" i="28"/>
  <c r="F894" i="28"/>
  <c r="E894" i="28"/>
  <c r="D894" i="28"/>
  <c r="C894" i="28"/>
  <c r="B894" i="28"/>
  <c r="T893" i="28"/>
  <c r="S893" i="28"/>
  <c r="R893" i="28"/>
  <c r="Q893" i="28"/>
  <c r="P893" i="28"/>
  <c r="O893" i="28"/>
  <c r="N893" i="28"/>
  <c r="M893" i="28"/>
  <c r="L893" i="28"/>
  <c r="K893" i="28"/>
  <c r="J893" i="28"/>
  <c r="I893" i="28"/>
  <c r="H893" i="28"/>
  <c r="G893" i="28"/>
  <c r="F893" i="28"/>
  <c r="E893" i="28"/>
  <c r="D893" i="28"/>
  <c r="C893" i="28"/>
  <c r="B893" i="28"/>
  <c r="T892" i="28"/>
  <c r="S892" i="28"/>
  <c r="R892" i="28"/>
  <c r="Q892" i="28"/>
  <c r="P892" i="28"/>
  <c r="O892" i="28"/>
  <c r="N892" i="28"/>
  <c r="M892" i="28"/>
  <c r="L892" i="28"/>
  <c r="K892" i="28"/>
  <c r="J892" i="28"/>
  <c r="I892" i="28"/>
  <c r="H892" i="28"/>
  <c r="G892" i="28"/>
  <c r="F892" i="28"/>
  <c r="E892" i="28"/>
  <c r="D892" i="28"/>
  <c r="C892" i="28"/>
  <c r="B892" i="28"/>
  <c r="T891" i="28"/>
  <c r="S891" i="28"/>
  <c r="R891" i="28"/>
  <c r="Q891" i="28"/>
  <c r="P891" i="28"/>
  <c r="O891" i="28"/>
  <c r="N891" i="28"/>
  <c r="M891" i="28"/>
  <c r="L891" i="28"/>
  <c r="K891" i="28"/>
  <c r="J891" i="28"/>
  <c r="I891" i="28"/>
  <c r="H891" i="28"/>
  <c r="G891" i="28"/>
  <c r="F891" i="28"/>
  <c r="E891" i="28"/>
  <c r="D891" i="28"/>
  <c r="C891" i="28"/>
  <c r="B891" i="28"/>
  <c r="T890" i="28"/>
  <c r="S890" i="28"/>
  <c r="R890" i="28"/>
  <c r="Q890" i="28"/>
  <c r="P890" i="28"/>
  <c r="O890" i="28"/>
  <c r="N890" i="28"/>
  <c r="M890" i="28"/>
  <c r="L890" i="28"/>
  <c r="K890" i="28"/>
  <c r="J890" i="28"/>
  <c r="I890" i="28"/>
  <c r="H890" i="28"/>
  <c r="G890" i="28"/>
  <c r="F890" i="28"/>
  <c r="E890" i="28"/>
  <c r="D890" i="28"/>
  <c r="C890" i="28"/>
  <c r="B890" i="28"/>
  <c r="T889" i="28"/>
  <c r="S889" i="28"/>
  <c r="R889" i="28"/>
  <c r="Q889" i="28"/>
  <c r="P889" i="28"/>
  <c r="O889" i="28"/>
  <c r="N889" i="28"/>
  <c r="M889" i="28"/>
  <c r="L889" i="28"/>
  <c r="K889" i="28"/>
  <c r="J889" i="28"/>
  <c r="I889" i="28"/>
  <c r="H889" i="28"/>
  <c r="G889" i="28"/>
  <c r="F889" i="28"/>
  <c r="E889" i="28"/>
  <c r="D889" i="28"/>
  <c r="C889" i="28"/>
  <c r="B889" i="28"/>
  <c r="T888" i="28"/>
  <c r="S888" i="28"/>
  <c r="R888" i="28"/>
  <c r="Q888" i="28"/>
  <c r="P888" i="28"/>
  <c r="O888" i="28"/>
  <c r="N888" i="28"/>
  <c r="M888" i="28"/>
  <c r="L888" i="28"/>
  <c r="K888" i="28"/>
  <c r="J888" i="28"/>
  <c r="I888" i="28"/>
  <c r="H888" i="28"/>
  <c r="G888" i="28"/>
  <c r="F888" i="28"/>
  <c r="E888" i="28"/>
  <c r="D888" i="28"/>
  <c r="C888" i="28"/>
  <c r="B888" i="28"/>
  <c r="T887" i="28"/>
  <c r="S887" i="28"/>
  <c r="R887" i="28"/>
  <c r="Q887" i="28"/>
  <c r="P887" i="28"/>
  <c r="O887" i="28"/>
  <c r="N887" i="28"/>
  <c r="M887" i="28"/>
  <c r="L887" i="28"/>
  <c r="K887" i="28"/>
  <c r="J887" i="28"/>
  <c r="I887" i="28"/>
  <c r="H887" i="28"/>
  <c r="G887" i="28"/>
  <c r="F887" i="28"/>
  <c r="E887" i="28"/>
  <c r="D887" i="28"/>
  <c r="C887" i="28"/>
  <c r="B887" i="28"/>
  <c r="T886" i="28"/>
  <c r="S886" i="28"/>
  <c r="R886" i="28"/>
  <c r="Q886" i="28"/>
  <c r="P886" i="28"/>
  <c r="O886" i="28"/>
  <c r="N886" i="28"/>
  <c r="M886" i="28"/>
  <c r="L886" i="28"/>
  <c r="K886" i="28"/>
  <c r="J886" i="28"/>
  <c r="I886" i="28"/>
  <c r="H886" i="28"/>
  <c r="G886" i="28"/>
  <c r="F886" i="28"/>
  <c r="E886" i="28"/>
  <c r="D886" i="28"/>
  <c r="C886" i="28"/>
  <c r="B886" i="28"/>
  <c r="T885" i="28"/>
  <c r="S885" i="28"/>
  <c r="R885" i="28"/>
  <c r="Q885" i="28"/>
  <c r="P885" i="28"/>
  <c r="O885" i="28"/>
  <c r="N885" i="28"/>
  <c r="M885" i="28"/>
  <c r="L885" i="28"/>
  <c r="K885" i="28"/>
  <c r="J885" i="28"/>
  <c r="I885" i="28"/>
  <c r="H885" i="28"/>
  <c r="G885" i="28"/>
  <c r="F885" i="28"/>
  <c r="E885" i="28"/>
  <c r="D885" i="28"/>
  <c r="C885" i="28"/>
  <c r="B885" i="28"/>
  <c r="T884" i="28"/>
  <c r="S884" i="28"/>
  <c r="R884" i="28"/>
  <c r="Q884" i="28"/>
  <c r="P884" i="28"/>
  <c r="O884" i="28"/>
  <c r="N884" i="28"/>
  <c r="M884" i="28"/>
  <c r="L884" i="28"/>
  <c r="K884" i="28"/>
  <c r="J884" i="28"/>
  <c r="I884" i="28"/>
  <c r="H884" i="28"/>
  <c r="G884" i="28"/>
  <c r="F884" i="28"/>
  <c r="E884" i="28"/>
  <c r="D884" i="28"/>
  <c r="C884" i="28"/>
  <c r="B884" i="28"/>
  <c r="T883" i="28"/>
  <c r="S883" i="28"/>
  <c r="R883" i="28"/>
  <c r="Q883" i="28"/>
  <c r="P883" i="28"/>
  <c r="O883" i="28"/>
  <c r="N883" i="28"/>
  <c r="M883" i="28"/>
  <c r="L883" i="28"/>
  <c r="K883" i="28"/>
  <c r="J883" i="28"/>
  <c r="I883" i="28"/>
  <c r="H883" i="28"/>
  <c r="G883" i="28"/>
  <c r="F883" i="28"/>
  <c r="E883" i="28"/>
  <c r="D883" i="28"/>
  <c r="C883" i="28"/>
  <c r="B883" i="28"/>
  <c r="T882" i="28"/>
  <c r="S882" i="28"/>
  <c r="R882" i="28"/>
  <c r="Q882" i="28"/>
  <c r="P882" i="28"/>
  <c r="O882" i="28"/>
  <c r="N882" i="28"/>
  <c r="M882" i="28"/>
  <c r="L882" i="28"/>
  <c r="K882" i="28"/>
  <c r="J882" i="28"/>
  <c r="I882" i="28"/>
  <c r="H882" i="28"/>
  <c r="G882" i="28"/>
  <c r="F882" i="28"/>
  <c r="E882" i="28"/>
  <c r="D882" i="28"/>
  <c r="C882" i="28"/>
  <c r="B882" i="28"/>
  <c r="T881" i="28"/>
  <c r="S881" i="28"/>
  <c r="R881" i="28"/>
  <c r="Q881" i="28"/>
  <c r="P881" i="28"/>
  <c r="O881" i="28"/>
  <c r="N881" i="28"/>
  <c r="M881" i="28"/>
  <c r="L881" i="28"/>
  <c r="K881" i="28"/>
  <c r="J881" i="28"/>
  <c r="I881" i="28"/>
  <c r="H881" i="28"/>
  <c r="G881" i="28"/>
  <c r="F881" i="28"/>
  <c r="E881" i="28"/>
  <c r="D881" i="28"/>
  <c r="C881" i="28"/>
  <c r="B881" i="28"/>
  <c r="T880" i="28"/>
  <c r="S880" i="28"/>
  <c r="R880" i="28"/>
  <c r="Q880" i="28"/>
  <c r="P880" i="28"/>
  <c r="O880" i="28"/>
  <c r="N880" i="28"/>
  <c r="M880" i="28"/>
  <c r="L880" i="28"/>
  <c r="K880" i="28"/>
  <c r="J880" i="28"/>
  <c r="I880" i="28"/>
  <c r="H880" i="28"/>
  <c r="G880" i="28"/>
  <c r="F880" i="28"/>
  <c r="E880" i="28"/>
  <c r="D880" i="28"/>
  <c r="C880" i="28"/>
  <c r="B880" i="28"/>
  <c r="T879" i="28"/>
  <c r="S879" i="28"/>
  <c r="R879" i="28"/>
  <c r="Q879" i="28"/>
  <c r="P879" i="28"/>
  <c r="O879" i="28"/>
  <c r="N879" i="28"/>
  <c r="M879" i="28"/>
  <c r="L879" i="28"/>
  <c r="K879" i="28"/>
  <c r="J879" i="28"/>
  <c r="I879" i="28"/>
  <c r="H879" i="28"/>
  <c r="G879" i="28"/>
  <c r="F879" i="28"/>
  <c r="E879" i="28"/>
  <c r="D879" i="28"/>
  <c r="C879" i="28"/>
  <c r="B879" i="28"/>
  <c r="T878" i="28"/>
  <c r="S878" i="28"/>
  <c r="R878" i="28"/>
  <c r="Q878" i="28"/>
  <c r="P878" i="28"/>
  <c r="O878" i="28"/>
  <c r="N878" i="28"/>
  <c r="M878" i="28"/>
  <c r="L878" i="28"/>
  <c r="K878" i="28"/>
  <c r="J878" i="28"/>
  <c r="I878" i="28"/>
  <c r="H878" i="28"/>
  <c r="G878" i="28"/>
  <c r="F878" i="28"/>
  <c r="E878" i="28"/>
  <c r="D878" i="28"/>
  <c r="C878" i="28"/>
  <c r="B878" i="28"/>
  <c r="T877" i="28"/>
  <c r="S877" i="28"/>
  <c r="R877" i="28"/>
  <c r="Q877" i="28"/>
  <c r="P877" i="28"/>
  <c r="O877" i="28"/>
  <c r="N877" i="28"/>
  <c r="M877" i="28"/>
  <c r="L877" i="28"/>
  <c r="K877" i="28"/>
  <c r="J877" i="28"/>
  <c r="I877" i="28"/>
  <c r="H877" i="28"/>
  <c r="G877" i="28"/>
  <c r="F877" i="28"/>
  <c r="E877" i="28"/>
  <c r="D877" i="28"/>
  <c r="C877" i="28"/>
  <c r="B877" i="28"/>
  <c r="T876" i="28"/>
  <c r="S876" i="28"/>
  <c r="R876" i="28"/>
  <c r="Q876" i="28"/>
  <c r="P876" i="28"/>
  <c r="O876" i="28"/>
  <c r="N876" i="28"/>
  <c r="M876" i="28"/>
  <c r="L876" i="28"/>
  <c r="K876" i="28"/>
  <c r="J876" i="28"/>
  <c r="I876" i="28"/>
  <c r="H876" i="28"/>
  <c r="G876" i="28"/>
  <c r="F876" i="28"/>
  <c r="E876" i="28"/>
  <c r="D876" i="28"/>
  <c r="C876" i="28"/>
  <c r="B876" i="28"/>
  <c r="T875" i="28"/>
  <c r="S875" i="28"/>
  <c r="R875" i="28"/>
  <c r="Q875" i="28"/>
  <c r="P875" i="28"/>
  <c r="O875" i="28"/>
  <c r="N875" i="28"/>
  <c r="M875" i="28"/>
  <c r="L875" i="28"/>
  <c r="K875" i="28"/>
  <c r="J875" i="28"/>
  <c r="I875" i="28"/>
  <c r="H875" i="28"/>
  <c r="G875" i="28"/>
  <c r="F875" i="28"/>
  <c r="E875" i="28"/>
  <c r="D875" i="28"/>
  <c r="C875" i="28"/>
  <c r="B875" i="28"/>
  <c r="T874" i="28"/>
  <c r="S874" i="28"/>
  <c r="R874" i="28"/>
  <c r="Q874" i="28"/>
  <c r="P874" i="28"/>
  <c r="O874" i="28"/>
  <c r="N874" i="28"/>
  <c r="M874" i="28"/>
  <c r="L874" i="28"/>
  <c r="K874" i="28"/>
  <c r="J874" i="28"/>
  <c r="I874" i="28"/>
  <c r="H874" i="28"/>
  <c r="G874" i="28"/>
  <c r="F874" i="28"/>
  <c r="E874" i="28"/>
  <c r="D874" i="28"/>
  <c r="C874" i="28"/>
  <c r="B874" i="28"/>
  <c r="T873" i="28"/>
  <c r="S873" i="28"/>
  <c r="R873" i="28"/>
  <c r="Q873" i="28"/>
  <c r="P873" i="28"/>
  <c r="O873" i="28"/>
  <c r="N873" i="28"/>
  <c r="M873" i="28"/>
  <c r="L873" i="28"/>
  <c r="K873" i="28"/>
  <c r="J873" i="28"/>
  <c r="I873" i="28"/>
  <c r="H873" i="28"/>
  <c r="G873" i="28"/>
  <c r="F873" i="28"/>
  <c r="E873" i="28"/>
  <c r="D873" i="28"/>
  <c r="C873" i="28"/>
  <c r="B873" i="28"/>
  <c r="T872" i="28"/>
  <c r="S872" i="28"/>
  <c r="R872" i="28"/>
  <c r="Q872" i="28"/>
  <c r="P872" i="28"/>
  <c r="O872" i="28"/>
  <c r="N872" i="28"/>
  <c r="M872" i="28"/>
  <c r="L872" i="28"/>
  <c r="K872" i="28"/>
  <c r="J872" i="28"/>
  <c r="I872" i="28"/>
  <c r="H872" i="28"/>
  <c r="G872" i="28"/>
  <c r="F872" i="28"/>
  <c r="E872" i="28"/>
  <c r="D872" i="28"/>
  <c r="C872" i="28"/>
  <c r="B872" i="28"/>
  <c r="T871" i="28"/>
  <c r="S871" i="28"/>
  <c r="R871" i="28"/>
  <c r="Q871" i="28"/>
  <c r="P871" i="28"/>
  <c r="O871" i="28"/>
  <c r="N871" i="28"/>
  <c r="M871" i="28"/>
  <c r="L871" i="28"/>
  <c r="K871" i="28"/>
  <c r="J871" i="28"/>
  <c r="I871" i="28"/>
  <c r="H871" i="28"/>
  <c r="G871" i="28"/>
  <c r="F871" i="28"/>
  <c r="E871" i="28"/>
  <c r="D871" i="28"/>
  <c r="C871" i="28"/>
  <c r="B871" i="28"/>
  <c r="T870" i="28"/>
  <c r="S870" i="28"/>
  <c r="R870" i="28"/>
  <c r="Q870" i="28"/>
  <c r="P870" i="28"/>
  <c r="O870" i="28"/>
  <c r="N870" i="28"/>
  <c r="M870" i="28"/>
  <c r="L870" i="28"/>
  <c r="K870" i="28"/>
  <c r="J870" i="28"/>
  <c r="I870" i="28"/>
  <c r="H870" i="28"/>
  <c r="G870" i="28"/>
  <c r="F870" i="28"/>
  <c r="E870" i="28"/>
  <c r="D870" i="28"/>
  <c r="C870" i="28"/>
  <c r="B870" i="28"/>
  <c r="T869" i="28"/>
  <c r="S869" i="28"/>
  <c r="R869" i="28"/>
  <c r="Q869" i="28"/>
  <c r="P869" i="28"/>
  <c r="O869" i="28"/>
  <c r="N869" i="28"/>
  <c r="M869" i="28"/>
  <c r="L869" i="28"/>
  <c r="K869" i="28"/>
  <c r="J869" i="28"/>
  <c r="I869" i="28"/>
  <c r="H869" i="28"/>
  <c r="G869" i="28"/>
  <c r="F869" i="28"/>
  <c r="E869" i="28"/>
  <c r="D869" i="28"/>
  <c r="C869" i="28"/>
  <c r="B869" i="28"/>
  <c r="T868" i="28"/>
  <c r="S868" i="28"/>
  <c r="R868" i="28"/>
  <c r="Q868" i="28"/>
  <c r="P868" i="28"/>
  <c r="O868" i="28"/>
  <c r="N868" i="28"/>
  <c r="M868" i="28"/>
  <c r="L868" i="28"/>
  <c r="K868" i="28"/>
  <c r="J868" i="28"/>
  <c r="I868" i="28"/>
  <c r="H868" i="28"/>
  <c r="G868" i="28"/>
  <c r="F868" i="28"/>
  <c r="E868" i="28"/>
  <c r="D868" i="28"/>
  <c r="C868" i="28"/>
  <c r="B868" i="28"/>
  <c r="T867" i="28"/>
  <c r="S867" i="28"/>
  <c r="R867" i="28"/>
  <c r="Q867" i="28"/>
  <c r="P867" i="28"/>
  <c r="O867" i="28"/>
  <c r="N867" i="28"/>
  <c r="M867" i="28"/>
  <c r="L867" i="28"/>
  <c r="K867" i="28"/>
  <c r="J867" i="28"/>
  <c r="I867" i="28"/>
  <c r="H867" i="28"/>
  <c r="G867" i="28"/>
  <c r="F867" i="28"/>
  <c r="E867" i="28"/>
  <c r="D867" i="28"/>
  <c r="C867" i="28"/>
  <c r="B867" i="28"/>
  <c r="T866" i="28"/>
  <c r="S866" i="28"/>
  <c r="R866" i="28"/>
  <c r="Q866" i="28"/>
  <c r="P866" i="28"/>
  <c r="O866" i="28"/>
  <c r="N866" i="28"/>
  <c r="M866" i="28"/>
  <c r="L866" i="28"/>
  <c r="K866" i="28"/>
  <c r="J866" i="28"/>
  <c r="I866" i="28"/>
  <c r="H866" i="28"/>
  <c r="G866" i="28"/>
  <c r="F866" i="28"/>
  <c r="E866" i="28"/>
  <c r="D866" i="28"/>
  <c r="C866" i="28"/>
  <c r="B866" i="28"/>
  <c r="T865" i="28"/>
  <c r="S865" i="28"/>
  <c r="R865" i="28"/>
  <c r="Q865" i="28"/>
  <c r="P865" i="28"/>
  <c r="O865" i="28"/>
  <c r="N865" i="28"/>
  <c r="M865" i="28"/>
  <c r="L865" i="28"/>
  <c r="K865" i="28"/>
  <c r="J865" i="28"/>
  <c r="I865" i="28"/>
  <c r="H865" i="28"/>
  <c r="G865" i="28"/>
  <c r="F865" i="28"/>
  <c r="E865" i="28"/>
  <c r="D865" i="28"/>
  <c r="C865" i="28"/>
  <c r="B865" i="28"/>
  <c r="T864" i="28"/>
  <c r="S864" i="28"/>
  <c r="R864" i="28"/>
  <c r="Q864" i="28"/>
  <c r="P864" i="28"/>
  <c r="O864" i="28"/>
  <c r="N864" i="28"/>
  <c r="M864" i="28"/>
  <c r="L864" i="28"/>
  <c r="K864" i="28"/>
  <c r="J864" i="28"/>
  <c r="I864" i="28"/>
  <c r="H864" i="28"/>
  <c r="G864" i="28"/>
  <c r="F864" i="28"/>
  <c r="E864" i="28"/>
  <c r="D864" i="28"/>
  <c r="C864" i="28"/>
  <c r="B864" i="28"/>
  <c r="T863" i="28"/>
  <c r="S863" i="28"/>
  <c r="R863" i="28"/>
  <c r="Q863" i="28"/>
  <c r="P863" i="28"/>
  <c r="O863" i="28"/>
  <c r="N863" i="28"/>
  <c r="M863" i="28"/>
  <c r="L863" i="28"/>
  <c r="K863" i="28"/>
  <c r="J863" i="28"/>
  <c r="I863" i="28"/>
  <c r="H863" i="28"/>
  <c r="G863" i="28"/>
  <c r="F863" i="28"/>
  <c r="E863" i="28"/>
  <c r="D863" i="28"/>
  <c r="C863" i="28"/>
  <c r="B863" i="28"/>
  <c r="T862" i="28"/>
  <c r="S862" i="28"/>
  <c r="R862" i="28"/>
  <c r="Q862" i="28"/>
  <c r="P862" i="28"/>
  <c r="O862" i="28"/>
  <c r="N862" i="28"/>
  <c r="M862" i="28"/>
  <c r="L862" i="28"/>
  <c r="K862" i="28"/>
  <c r="J862" i="28"/>
  <c r="I862" i="28"/>
  <c r="H862" i="28"/>
  <c r="G862" i="28"/>
  <c r="F862" i="28"/>
  <c r="E862" i="28"/>
  <c r="D862" i="28"/>
  <c r="C862" i="28"/>
  <c r="B862" i="28"/>
  <c r="T861" i="28"/>
  <c r="S861" i="28"/>
  <c r="R861" i="28"/>
  <c r="Q861" i="28"/>
  <c r="P861" i="28"/>
  <c r="O861" i="28"/>
  <c r="N861" i="28"/>
  <c r="M861" i="28"/>
  <c r="L861" i="28"/>
  <c r="K861" i="28"/>
  <c r="J861" i="28"/>
  <c r="I861" i="28"/>
  <c r="H861" i="28"/>
  <c r="G861" i="28"/>
  <c r="F861" i="28"/>
  <c r="E861" i="28"/>
  <c r="D861" i="28"/>
  <c r="C861" i="28"/>
  <c r="B861" i="28"/>
  <c r="T860" i="28"/>
  <c r="S860" i="28"/>
  <c r="R860" i="28"/>
  <c r="Q860" i="28"/>
  <c r="P860" i="28"/>
  <c r="O860" i="28"/>
  <c r="N860" i="28"/>
  <c r="M860" i="28"/>
  <c r="L860" i="28"/>
  <c r="K860" i="28"/>
  <c r="J860" i="28"/>
  <c r="I860" i="28"/>
  <c r="H860" i="28"/>
  <c r="G860" i="28"/>
  <c r="F860" i="28"/>
  <c r="E860" i="28"/>
  <c r="D860" i="28"/>
  <c r="C860" i="28"/>
  <c r="B860" i="28"/>
  <c r="T859" i="28"/>
  <c r="S859" i="28"/>
  <c r="R859" i="28"/>
  <c r="Q859" i="28"/>
  <c r="P859" i="28"/>
  <c r="O859" i="28"/>
  <c r="N859" i="28"/>
  <c r="M859" i="28"/>
  <c r="L859" i="28"/>
  <c r="K859" i="28"/>
  <c r="J859" i="28"/>
  <c r="I859" i="28"/>
  <c r="H859" i="28"/>
  <c r="G859" i="28"/>
  <c r="F859" i="28"/>
  <c r="E859" i="28"/>
  <c r="D859" i="28"/>
  <c r="C859" i="28"/>
  <c r="B859" i="28"/>
  <c r="T858" i="28"/>
  <c r="S858" i="28"/>
  <c r="R858" i="28"/>
  <c r="Q858" i="28"/>
  <c r="P858" i="28"/>
  <c r="O858" i="28"/>
  <c r="N858" i="28"/>
  <c r="M858" i="28"/>
  <c r="L858" i="28"/>
  <c r="K858" i="28"/>
  <c r="J858" i="28"/>
  <c r="I858" i="28"/>
  <c r="H858" i="28"/>
  <c r="G858" i="28"/>
  <c r="F858" i="28"/>
  <c r="E858" i="28"/>
  <c r="D858" i="28"/>
  <c r="C858" i="28"/>
  <c r="B858" i="28"/>
  <c r="T857" i="28"/>
  <c r="S857" i="28"/>
  <c r="R857" i="28"/>
  <c r="Q857" i="28"/>
  <c r="P857" i="28"/>
  <c r="O857" i="28"/>
  <c r="N857" i="28"/>
  <c r="M857" i="28"/>
  <c r="L857" i="28"/>
  <c r="K857" i="28"/>
  <c r="J857" i="28"/>
  <c r="I857" i="28"/>
  <c r="H857" i="28"/>
  <c r="G857" i="28"/>
  <c r="F857" i="28"/>
  <c r="E857" i="28"/>
  <c r="D857" i="28"/>
  <c r="C857" i="28"/>
  <c r="B857" i="28"/>
  <c r="T856" i="28"/>
  <c r="S856" i="28"/>
  <c r="R856" i="28"/>
  <c r="Q856" i="28"/>
  <c r="P856" i="28"/>
  <c r="O856" i="28"/>
  <c r="N856" i="28"/>
  <c r="M856" i="28"/>
  <c r="L856" i="28"/>
  <c r="K856" i="28"/>
  <c r="J856" i="28"/>
  <c r="I856" i="28"/>
  <c r="H856" i="28"/>
  <c r="G856" i="28"/>
  <c r="F856" i="28"/>
  <c r="E856" i="28"/>
  <c r="D856" i="28"/>
  <c r="C856" i="28"/>
  <c r="B856" i="28"/>
  <c r="T855" i="28"/>
  <c r="S855" i="28"/>
  <c r="R855" i="28"/>
  <c r="Q855" i="28"/>
  <c r="P855" i="28"/>
  <c r="O855" i="28"/>
  <c r="N855" i="28"/>
  <c r="M855" i="28"/>
  <c r="L855" i="28"/>
  <c r="K855" i="28"/>
  <c r="J855" i="28"/>
  <c r="I855" i="28"/>
  <c r="H855" i="28"/>
  <c r="G855" i="28"/>
  <c r="F855" i="28"/>
  <c r="E855" i="28"/>
  <c r="D855" i="28"/>
  <c r="C855" i="28"/>
  <c r="B855" i="28"/>
  <c r="T854" i="28"/>
  <c r="S854" i="28"/>
  <c r="R854" i="28"/>
  <c r="Q854" i="28"/>
  <c r="P854" i="28"/>
  <c r="O854" i="28"/>
  <c r="N854" i="28"/>
  <c r="M854" i="28"/>
  <c r="L854" i="28"/>
  <c r="K854" i="28"/>
  <c r="J854" i="28"/>
  <c r="I854" i="28"/>
  <c r="H854" i="28"/>
  <c r="G854" i="28"/>
  <c r="F854" i="28"/>
  <c r="E854" i="28"/>
  <c r="D854" i="28"/>
  <c r="C854" i="28"/>
  <c r="B854" i="28"/>
  <c r="T853" i="28"/>
  <c r="S853" i="28"/>
  <c r="R853" i="28"/>
  <c r="Q853" i="28"/>
  <c r="P853" i="28"/>
  <c r="O853" i="28"/>
  <c r="N853" i="28"/>
  <c r="M853" i="28"/>
  <c r="L853" i="28"/>
  <c r="K853" i="28"/>
  <c r="J853" i="28"/>
  <c r="I853" i="28"/>
  <c r="H853" i="28"/>
  <c r="G853" i="28"/>
  <c r="F853" i="28"/>
  <c r="E853" i="28"/>
  <c r="D853" i="28"/>
  <c r="C853" i="28"/>
  <c r="B853" i="28"/>
  <c r="T852" i="28"/>
  <c r="S852" i="28"/>
  <c r="R852" i="28"/>
  <c r="Q852" i="28"/>
  <c r="P852" i="28"/>
  <c r="O852" i="28"/>
  <c r="N852" i="28"/>
  <c r="M852" i="28"/>
  <c r="L852" i="28"/>
  <c r="K852" i="28"/>
  <c r="J852" i="28"/>
  <c r="I852" i="28"/>
  <c r="H852" i="28"/>
  <c r="G852" i="28"/>
  <c r="F852" i="28"/>
  <c r="E852" i="28"/>
  <c r="D852" i="28"/>
  <c r="C852" i="28"/>
  <c r="B852" i="28"/>
  <c r="T851" i="28"/>
  <c r="S851" i="28"/>
  <c r="R851" i="28"/>
  <c r="Q851" i="28"/>
  <c r="P851" i="28"/>
  <c r="O851" i="28"/>
  <c r="N851" i="28"/>
  <c r="M851" i="28"/>
  <c r="L851" i="28"/>
  <c r="K851" i="28"/>
  <c r="J851" i="28"/>
  <c r="I851" i="28"/>
  <c r="H851" i="28"/>
  <c r="G851" i="28"/>
  <c r="F851" i="28"/>
  <c r="E851" i="28"/>
  <c r="D851" i="28"/>
  <c r="C851" i="28"/>
  <c r="B851" i="28"/>
  <c r="T850" i="28"/>
  <c r="S850" i="28"/>
  <c r="R850" i="28"/>
  <c r="Q850" i="28"/>
  <c r="P850" i="28"/>
  <c r="O850" i="28"/>
  <c r="N850" i="28"/>
  <c r="M850" i="28"/>
  <c r="L850" i="28"/>
  <c r="K850" i="28"/>
  <c r="J850" i="28"/>
  <c r="I850" i="28"/>
  <c r="H850" i="28"/>
  <c r="G850" i="28"/>
  <c r="F850" i="28"/>
  <c r="E850" i="28"/>
  <c r="D850" i="28"/>
  <c r="C850" i="28"/>
  <c r="B850" i="28"/>
  <c r="T849" i="28"/>
  <c r="S849" i="28"/>
  <c r="R849" i="28"/>
  <c r="Q849" i="28"/>
  <c r="P849" i="28"/>
  <c r="O849" i="28"/>
  <c r="N849" i="28"/>
  <c r="M849" i="28"/>
  <c r="L849" i="28"/>
  <c r="K849" i="28"/>
  <c r="J849" i="28"/>
  <c r="I849" i="28"/>
  <c r="H849" i="28"/>
  <c r="G849" i="28"/>
  <c r="F849" i="28"/>
  <c r="E849" i="28"/>
  <c r="D849" i="28"/>
  <c r="C849" i="28"/>
  <c r="B849" i="28"/>
  <c r="T848" i="28"/>
  <c r="S848" i="28"/>
  <c r="R848" i="28"/>
  <c r="Q848" i="28"/>
  <c r="P848" i="28"/>
  <c r="O848" i="28"/>
  <c r="N848" i="28"/>
  <c r="M848" i="28"/>
  <c r="L848" i="28"/>
  <c r="K848" i="28"/>
  <c r="J848" i="28"/>
  <c r="I848" i="28"/>
  <c r="H848" i="28"/>
  <c r="G848" i="28"/>
  <c r="F848" i="28"/>
  <c r="E848" i="28"/>
  <c r="D848" i="28"/>
  <c r="C848" i="28"/>
  <c r="B848" i="28"/>
  <c r="T847" i="28"/>
  <c r="S847" i="28"/>
  <c r="R847" i="28"/>
  <c r="Q847" i="28"/>
  <c r="P847" i="28"/>
  <c r="O847" i="28"/>
  <c r="N847" i="28"/>
  <c r="M847" i="28"/>
  <c r="L847" i="28"/>
  <c r="K847" i="28"/>
  <c r="J847" i="28"/>
  <c r="I847" i="28"/>
  <c r="H847" i="28"/>
  <c r="G847" i="28"/>
  <c r="F847" i="28"/>
  <c r="E847" i="28"/>
  <c r="D847" i="28"/>
  <c r="C847" i="28"/>
  <c r="B847" i="28"/>
  <c r="T846" i="28"/>
  <c r="S846" i="28"/>
  <c r="R846" i="28"/>
  <c r="Q846" i="28"/>
  <c r="P846" i="28"/>
  <c r="O846" i="28"/>
  <c r="N846" i="28"/>
  <c r="M846" i="28"/>
  <c r="L846" i="28"/>
  <c r="K846" i="28"/>
  <c r="J846" i="28"/>
  <c r="I846" i="28"/>
  <c r="H846" i="28"/>
  <c r="G846" i="28"/>
  <c r="F846" i="28"/>
  <c r="E846" i="28"/>
  <c r="D846" i="28"/>
  <c r="C846" i="28"/>
  <c r="B846" i="28"/>
  <c r="T845" i="28"/>
  <c r="S845" i="28"/>
  <c r="R845" i="28"/>
  <c r="Q845" i="28"/>
  <c r="P845" i="28"/>
  <c r="O845" i="28"/>
  <c r="N845" i="28"/>
  <c r="M845" i="28"/>
  <c r="L845" i="28"/>
  <c r="K845" i="28"/>
  <c r="J845" i="28"/>
  <c r="I845" i="28"/>
  <c r="H845" i="28"/>
  <c r="G845" i="28"/>
  <c r="F845" i="28"/>
  <c r="E845" i="28"/>
  <c r="D845" i="28"/>
  <c r="C845" i="28"/>
  <c r="B845" i="28"/>
  <c r="T844" i="28"/>
  <c r="S844" i="28"/>
  <c r="R844" i="28"/>
  <c r="Q844" i="28"/>
  <c r="P844" i="28"/>
  <c r="O844" i="28"/>
  <c r="N844" i="28"/>
  <c r="M844" i="28"/>
  <c r="L844" i="28"/>
  <c r="K844" i="28"/>
  <c r="J844" i="28"/>
  <c r="I844" i="28"/>
  <c r="H844" i="28"/>
  <c r="G844" i="28"/>
  <c r="F844" i="28"/>
  <c r="E844" i="28"/>
  <c r="D844" i="28"/>
  <c r="C844" i="28"/>
  <c r="B844" i="28"/>
  <c r="T843" i="28"/>
  <c r="S843" i="28"/>
  <c r="R843" i="28"/>
  <c r="Q843" i="28"/>
  <c r="P843" i="28"/>
  <c r="O843" i="28"/>
  <c r="N843" i="28"/>
  <c r="M843" i="28"/>
  <c r="L843" i="28"/>
  <c r="K843" i="28"/>
  <c r="J843" i="28"/>
  <c r="I843" i="28"/>
  <c r="H843" i="28"/>
  <c r="G843" i="28"/>
  <c r="F843" i="28"/>
  <c r="E843" i="28"/>
  <c r="D843" i="28"/>
  <c r="C843" i="28"/>
  <c r="B843" i="28"/>
  <c r="T842" i="28"/>
  <c r="S842" i="28"/>
  <c r="R842" i="28"/>
  <c r="Q842" i="28"/>
  <c r="P842" i="28"/>
  <c r="O842" i="28"/>
  <c r="N842" i="28"/>
  <c r="M842" i="28"/>
  <c r="L842" i="28"/>
  <c r="K842" i="28"/>
  <c r="J842" i="28"/>
  <c r="I842" i="28"/>
  <c r="H842" i="28"/>
  <c r="G842" i="28"/>
  <c r="F842" i="28"/>
  <c r="E842" i="28"/>
  <c r="D842" i="28"/>
  <c r="C842" i="28"/>
  <c r="B842" i="28"/>
  <c r="T841" i="28"/>
  <c r="S841" i="28"/>
  <c r="R841" i="28"/>
  <c r="Q841" i="28"/>
  <c r="P841" i="28"/>
  <c r="O841" i="28"/>
  <c r="N841" i="28"/>
  <c r="M841" i="28"/>
  <c r="L841" i="28"/>
  <c r="K841" i="28"/>
  <c r="J841" i="28"/>
  <c r="I841" i="28"/>
  <c r="H841" i="28"/>
  <c r="G841" i="28"/>
  <c r="F841" i="28"/>
  <c r="E841" i="28"/>
  <c r="D841" i="28"/>
  <c r="C841" i="28"/>
  <c r="B841" i="28"/>
  <c r="T840" i="28"/>
  <c r="S840" i="28"/>
  <c r="R840" i="28"/>
  <c r="Q840" i="28"/>
  <c r="P840" i="28"/>
  <c r="O840" i="28"/>
  <c r="N840" i="28"/>
  <c r="M840" i="28"/>
  <c r="L840" i="28"/>
  <c r="K840" i="28"/>
  <c r="J840" i="28"/>
  <c r="I840" i="28"/>
  <c r="H840" i="28"/>
  <c r="G840" i="28"/>
  <c r="F840" i="28"/>
  <c r="E840" i="28"/>
  <c r="D840" i="28"/>
  <c r="C840" i="28"/>
  <c r="B840" i="28"/>
  <c r="T839" i="28"/>
  <c r="S839" i="28"/>
  <c r="R839" i="28"/>
  <c r="Q839" i="28"/>
  <c r="P839" i="28"/>
  <c r="O839" i="28"/>
  <c r="N839" i="28"/>
  <c r="M839" i="28"/>
  <c r="L839" i="28"/>
  <c r="K839" i="28"/>
  <c r="J839" i="28"/>
  <c r="I839" i="28"/>
  <c r="H839" i="28"/>
  <c r="G839" i="28"/>
  <c r="F839" i="28"/>
  <c r="E839" i="28"/>
  <c r="D839" i="28"/>
  <c r="C839" i="28"/>
  <c r="B839" i="28"/>
  <c r="T838" i="28"/>
  <c r="S838" i="28"/>
  <c r="R838" i="28"/>
  <c r="Q838" i="28"/>
  <c r="P838" i="28"/>
  <c r="O838" i="28"/>
  <c r="N838" i="28"/>
  <c r="M838" i="28"/>
  <c r="L838" i="28"/>
  <c r="K838" i="28"/>
  <c r="J838" i="28"/>
  <c r="I838" i="28"/>
  <c r="H838" i="28"/>
  <c r="G838" i="28"/>
  <c r="F838" i="28"/>
  <c r="E838" i="28"/>
  <c r="D838" i="28"/>
  <c r="C838" i="28"/>
  <c r="B838" i="28"/>
  <c r="T837" i="28"/>
  <c r="S837" i="28"/>
  <c r="R837" i="28"/>
  <c r="Q837" i="28"/>
  <c r="P837" i="28"/>
  <c r="O837" i="28"/>
  <c r="N837" i="28"/>
  <c r="M837" i="28"/>
  <c r="L837" i="28"/>
  <c r="K837" i="28"/>
  <c r="J837" i="28"/>
  <c r="I837" i="28"/>
  <c r="H837" i="28"/>
  <c r="G837" i="28"/>
  <c r="F837" i="28"/>
  <c r="E837" i="28"/>
  <c r="D837" i="28"/>
  <c r="C837" i="28"/>
  <c r="B837" i="28"/>
  <c r="T836" i="28"/>
  <c r="S836" i="28"/>
  <c r="R836" i="28"/>
  <c r="Q836" i="28"/>
  <c r="P836" i="28"/>
  <c r="O836" i="28"/>
  <c r="N836" i="28"/>
  <c r="M836" i="28"/>
  <c r="L836" i="28"/>
  <c r="K836" i="28"/>
  <c r="J836" i="28"/>
  <c r="I836" i="28"/>
  <c r="H836" i="28"/>
  <c r="G836" i="28"/>
  <c r="F836" i="28"/>
  <c r="E836" i="28"/>
  <c r="D836" i="28"/>
  <c r="C836" i="28"/>
  <c r="B836" i="28"/>
  <c r="T835" i="28"/>
  <c r="S835" i="28"/>
  <c r="R835" i="28"/>
  <c r="Q835" i="28"/>
  <c r="P835" i="28"/>
  <c r="O835" i="28"/>
  <c r="N835" i="28"/>
  <c r="M835" i="28"/>
  <c r="L835" i="28"/>
  <c r="K835" i="28"/>
  <c r="J835" i="28"/>
  <c r="I835" i="28"/>
  <c r="H835" i="28"/>
  <c r="G835" i="28"/>
  <c r="F835" i="28"/>
  <c r="E835" i="28"/>
  <c r="D835" i="28"/>
  <c r="C835" i="28"/>
  <c r="B835" i="28"/>
  <c r="T834" i="28"/>
  <c r="S834" i="28"/>
  <c r="R834" i="28"/>
  <c r="Q834" i="28"/>
  <c r="P834" i="28"/>
  <c r="O834" i="28"/>
  <c r="N834" i="28"/>
  <c r="M834" i="28"/>
  <c r="L834" i="28"/>
  <c r="K834" i="28"/>
  <c r="J834" i="28"/>
  <c r="I834" i="28"/>
  <c r="H834" i="28"/>
  <c r="G834" i="28"/>
  <c r="F834" i="28"/>
  <c r="E834" i="28"/>
  <c r="D834" i="28"/>
  <c r="C834" i="28"/>
  <c r="B834" i="28"/>
  <c r="T833" i="28"/>
  <c r="S833" i="28"/>
  <c r="R833" i="28"/>
  <c r="Q833" i="28"/>
  <c r="P833" i="28"/>
  <c r="O833" i="28"/>
  <c r="N833" i="28"/>
  <c r="M833" i="28"/>
  <c r="L833" i="28"/>
  <c r="K833" i="28"/>
  <c r="J833" i="28"/>
  <c r="I833" i="28"/>
  <c r="H833" i="28"/>
  <c r="G833" i="28"/>
  <c r="F833" i="28"/>
  <c r="E833" i="28"/>
  <c r="D833" i="28"/>
  <c r="C833" i="28"/>
  <c r="B833" i="28"/>
  <c r="T832" i="28"/>
  <c r="S832" i="28"/>
  <c r="R832" i="28"/>
  <c r="Q832" i="28"/>
  <c r="P832" i="28"/>
  <c r="O832" i="28"/>
  <c r="N832" i="28"/>
  <c r="M832" i="28"/>
  <c r="L832" i="28"/>
  <c r="K832" i="28"/>
  <c r="J832" i="28"/>
  <c r="I832" i="28"/>
  <c r="H832" i="28"/>
  <c r="G832" i="28"/>
  <c r="F832" i="28"/>
  <c r="E832" i="28"/>
  <c r="D832" i="28"/>
  <c r="C832" i="28"/>
  <c r="B832" i="28"/>
  <c r="T831" i="28"/>
  <c r="S831" i="28"/>
  <c r="R831" i="28"/>
  <c r="Q831" i="28"/>
  <c r="P831" i="28"/>
  <c r="O831" i="28"/>
  <c r="N831" i="28"/>
  <c r="M831" i="28"/>
  <c r="L831" i="28"/>
  <c r="K831" i="28"/>
  <c r="J831" i="28"/>
  <c r="I831" i="28"/>
  <c r="H831" i="28"/>
  <c r="G831" i="28"/>
  <c r="F831" i="28"/>
  <c r="E831" i="28"/>
  <c r="D831" i="28"/>
  <c r="C831" i="28"/>
  <c r="B831" i="28"/>
  <c r="T830" i="28"/>
  <c r="S830" i="28"/>
  <c r="R830" i="28"/>
  <c r="Q830" i="28"/>
  <c r="P830" i="28"/>
  <c r="O830" i="28"/>
  <c r="N830" i="28"/>
  <c r="M830" i="28"/>
  <c r="L830" i="28"/>
  <c r="K830" i="28"/>
  <c r="J830" i="28"/>
  <c r="I830" i="28"/>
  <c r="H830" i="28"/>
  <c r="G830" i="28"/>
  <c r="F830" i="28"/>
  <c r="E830" i="28"/>
  <c r="D830" i="28"/>
  <c r="C830" i="28"/>
  <c r="B830" i="28"/>
  <c r="T829" i="28"/>
  <c r="S829" i="28"/>
  <c r="R829" i="28"/>
  <c r="Q829" i="28"/>
  <c r="P829" i="28"/>
  <c r="O829" i="28"/>
  <c r="N829" i="28"/>
  <c r="M829" i="28"/>
  <c r="L829" i="28"/>
  <c r="K829" i="28"/>
  <c r="J829" i="28"/>
  <c r="I829" i="28"/>
  <c r="H829" i="28"/>
  <c r="G829" i="28"/>
  <c r="F829" i="28"/>
  <c r="E829" i="28"/>
  <c r="D829" i="28"/>
  <c r="C829" i="28"/>
  <c r="B829" i="28"/>
  <c r="T828" i="28"/>
  <c r="S828" i="28"/>
  <c r="R828" i="28"/>
  <c r="Q828" i="28"/>
  <c r="P828" i="28"/>
  <c r="O828" i="28"/>
  <c r="N828" i="28"/>
  <c r="M828" i="28"/>
  <c r="L828" i="28"/>
  <c r="K828" i="28"/>
  <c r="J828" i="28"/>
  <c r="I828" i="28"/>
  <c r="H828" i="28"/>
  <c r="G828" i="28"/>
  <c r="F828" i="28"/>
  <c r="E828" i="28"/>
  <c r="D828" i="28"/>
  <c r="C828" i="28"/>
  <c r="B828" i="28"/>
  <c r="T827" i="28"/>
  <c r="S827" i="28"/>
  <c r="R827" i="28"/>
  <c r="Q827" i="28"/>
  <c r="P827" i="28"/>
  <c r="O827" i="28"/>
  <c r="N827" i="28"/>
  <c r="M827" i="28"/>
  <c r="L827" i="28"/>
  <c r="K827" i="28"/>
  <c r="J827" i="28"/>
  <c r="I827" i="28"/>
  <c r="H827" i="28"/>
  <c r="G827" i="28"/>
  <c r="F827" i="28"/>
  <c r="E827" i="28"/>
  <c r="D827" i="28"/>
  <c r="C827" i="28"/>
  <c r="B827" i="28"/>
  <c r="T826" i="28"/>
  <c r="S826" i="28"/>
  <c r="R826" i="28"/>
  <c r="Q826" i="28"/>
  <c r="P826" i="28"/>
  <c r="O826" i="28"/>
  <c r="N826" i="28"/>
  <c r="M826" i="28"/>
  <c r="L826" i="28"/>
  <c r="K826" i="28"/>
  <c r="J826" i="28"/>
  <c r="I826" i="28"/>
  <c r="H826" i="28"/>
  <c r="G826" i="28"/>
  <c r="F826" i="28"/>
  <c r="E826" i="28"/>
  <c r="D826" i="28"/>
  <c r="C826" i="28"/>
  <c r="B826" i="28"/>
  <c r="T825" i="28"/>
  <c r="S825" i="28"/>
  <c r="R825" i="28"/>
  <c r="Q825" i="28"/>
  <c r="P825" i="28"/>
  <c r="O825" i="28"/>
  <c r="N825" i="28"/>
  <c r="M825" i="28"/>
  <c r="L825" i="28"/>
  <c r="K825" i="28"/>
  <c r="J825" i="28"/>
  <c r="I825" i="28"/>
  <c r="H825" i="28"/>
  <c r="G825" i="28"/>
  <c r="F825" i="28"/>
  <c r="E825" i="28"/>
  <c r="D825" i="28"/>
  <c r="C825" i="28"/>
  <c r="B825" i="28"/>
  <c r="T824" i="28"/>
  <c r="S824" i="28"/>
  <c r="R824" i="28"/>
  <c r="Q824" i="28"/>
  <c r="P824" i="28"/>
  <c r="O824" i="28"/>
  <c r="N824" i="28"/>
  <c r="M824" i="28"/>
  <c r="L824" i="28"/>
  <c r="K824" i="28"/>
  <c r="J824" i="28"/>
  <c r="I824" i="28"/>
  <c r="H824" i="28"/>
  <c r="G824" i="28"/>
  <c r="F824" i="28"/>
  <c r="E824" i="28"/>
  <c r="D824" i="28"/>
  <c r="C824" i="28"/>
  <c r="B824" i="28"/>
  <c r="T823" i="28"/>
  <c r="S823" i="28"/>
  <c r="R823" i="28"/>
  <c r="Q823" i="28"/>
  <c r="P823" i="28"/>
  <c r="O823" i="28"/>
  <c r="N823" i="28"/>
  <c r="M823" i="28"/>
  <c r="L823" i="28"/>
  <c r="K823" i="28"/>
  <c r="J823" i="28"/>
  <c r="I823" i="28"/>
  <c r="H823" i="28"/>
  <c r="G823" i="28"/>
  <c r="F823" i="28"/>
  <c r="E823" i="28"/>
  <c r="D823" i="28"/>
  <c r="C823" i="28"/>
  <c r="B823" i="28"/>
  <c r="T822" i="28"/>
  <c r="S822" i="28"/>
  <c r="R822" i="28"/>
  <c r="Q822" i="28"/>
  <c r="P822" i="28"/>
  <c r="O822" i="28"/>
  <c r="N822" i="28"/>
  <c r="M822" i="28"/>
  <c r="L822" i="28"/>
  <c r="K822" i="28"/>
  <c r="J822" i="28"/>
  <c r="I822" i="28"/>
  <c r="H822" i="28"/>
  <c r="G822" i="28"/>
  <c r="F822" i="28"/>
  <c r="E822" i="28"/>
  <c r="D822" i="28"/>
  <c r="C822" i="28"/>
  <c r="B822" i="28"/>
  <c r="T821" i="28"/>
  <c r="S821" i="28"/>
  <c r="R821" i="28"/>
  <c r="Q821" i="28"/>
  <c r="P821" i="28"/>
  <c r="O821" i="28"/>
  <c r="N821" i="28"/>
  <c r="M821" i="28"/>
  <c r="L821" i="28"/>
  <c r="K821" i="28"/>
  <c r="J821" i="28"/>
  <c r="I821" i="28"/>
  <c r="H821" i="28"/>
  <c r="G821" i="28"/>
  <c r="F821" i="28"/>
  <c r="E821" i="28"/>
  <c r="D821" i="28"/>
  <c r="C821" i="28"/>
  <c r="B821" i="28"/>
  <c r="T820" i="28"/>
  <c r="S820" i="28"/>
  <c r="R820" i="28"/>
  <c r="Q820" i="28"/>
  <c r="P820" i="28"/>
  <c r="O820" i="28"/>
  <c r="N820" i="28"/>
  <c r="M820" i="28"/>
  <c r="L820" i="28"/>
  <c r="K820" i="28"/>
  <c r="J820" i="28"/>
  <c r="I820" i="28"/>
  <c r="H820" i="28"/>
  <c r="G820" i="28"/>
  <c r="F820" i="28"/>
  <c r="E820" i="28"/>
  <c r="D820" i="28"/>
  <c r="C820" i="28"/>
  <c r="B820" i="28"/>
  <c r="T819" i="28"/>
  <c r="S819" i="28"/>
  <c r="R819" i="28"/>
  <c r="Q819" i="28"/>
  <c r="P819" i="28"/>
  <c r="O819" i="28"/>
  <c r="N819" i="28"/>
  <c r="M819" i="28"/>
  <c r="L819" i="28"/>
  <c r="K819" i="28"/>
  <c r="J819" i="28"/>
  <c r="I819" i="28"/>
  <c r="H819" i="28"/>
  <c r="G819" i="28"/>
  <c r="F819" i="28"/>
  <c r="E819" i="28"/>
  <c r="D819" i="28"/>
  <c r="C819" i="28"/>
  <c r="B819" i="28"/>
  <c r="T818" i="28"/>
  <c r="S818" i="28"/>
  <c r="R818" i="28"/>
  <c r="Q818" i="28"/>
  <c r="P818" i="28"/>
  <c r="O818" i="28"/>
  <c r="N818" i="28"/>
  <c r="M818" i="28"/>
  <c r="L818" i="28"/>
  <c r="K818" i="28"/>
  <c r="J818" i="28"/>
  <c r="I818" i="28"/>
  <c r="H818" i="28"/>
  <c r="G818" i="28"/>
  <c r="F818" i="28"/>
  <c r="E818" i="28"/>
  <c r="D818" i="28"/>
  <c r="C818" i="28"/>
  <c r="B818" i="28"/>
  <c r="T817" i="28"/>
  <c r="S817" i="28"/>
  <c r="R817" i="28"/>
  <c r="Q817" i="28"/>
  <c r="P817" i="28"/>
  <c r="O817" i="28"/>
  <c r="N817" i="28"/>
  <c r="M817" i="28"/>
  <c r="L817" i="28"/>
  <c r="K817" i="28"/>
  <c r="J817" i="28"/>
  <c r="I817" i="28"/>
  <c r="H817" i="28"/>
  <c r="G817" i="28"/>
  <c r="F817" i="28"/>
  <c r="E817" i="28"/>
  <c r="D817" i="28"/>
  <c r="C817" i="28"/>
  <c r="B817" i="28"/>
  <c r="T816" i="28"/>
  <c r="S816" i="28"/>
  <c r="R816" i="28"/>
  <c r="Q816" i="28"/>
  <c r="P816" i="28"/>
  <c r="O816" i="28"/>
  <c r="N816" i="28"/>
  <c r="M816" i="28"/>
  <c r="L816" i="28"/>
  <c r="K816" i="28"/>
  <c r="J816" i="28"/>
  <c r="I816" i="28"/>
  <c r="H816" i="28"/>
  <c r="G816" i="28"/>
  <c r="F816" i="28"/>
  <c r="E816" i="28"/>
  <c r="D816" i="28"/>
  <c r="C816" i="28"/>
  <c r="B816" i="28"/>
  <c r="T815" i="28"/>
  <c r="S815" i="28"/>
  <c r="R815" i="28"/>
  <c r="Q815" i="28"/>
  <c r="P815" i="28"/>
  <c r="O815" i="28"/>
  <c r="N815" i="28"/>
  <c r="M815" i="28"/>
  <c r="L815" i="28"/>
  <c r="K815" i="28"/>
  <c r="J815" i="28"/>
  <c r="I815" i="28"/>
  <c r="H815" i="28"/>
  <c r="G815" i="28"/>
  <c r="F815" i="28"/>
  <c r="E815" i="28"/>
  <c r="D815" i="28"/>
  <c r="C815" i="28"/>
  <c r="B815" i="28"/>
  <c r="T814" i="28"/>
  <c r="S814" i="28"/>
  <c r="R814" i="28"/>
  <c r="Q814" i="28"/>
  <c r="P814" i="28"/>
  <c r="O814" i="28"/>
  <c r="N814" i="28"/>
  <c r="M814" i="28"/>
  <c r="L814" i="28"/>
  <c r="K814" i="28"/>
  <c r="J814" i="28"/>
  <c r="I814" i="28"/>
  <c r="H814" i="28"/>
  <c r="G814" i="28"/>
  <c r="F814" i="28"/>
  <c r="E814" i="28"/>
  <c r="D814" i="28"/>
  <c r="C814" i="28"/>
  <c r="B814" i="28"/>
  <c r="T813" i="28"/>
  <c r="S813" i="28"/>
  <c r="R813" i="28"/>
  <c r="Q813" i="28"/>
  <c r="P813" i="28"/>
  <c r="O813" i="28"/>
  <c r="N813" i="28"/>
  <c r="M813" i="28"/>
  <c r="L813" i="28"/>
  <c r="K813" i="28"/>
  <c r="J813" i="28"/>
  <c r="I813" i="28"/>
  <c r="H813" i="28"/>
  <c r="G813" i="28"/>
  <c r="F813" i="28"/>
  <c r="E813" i="28"/>
  <c r="D813" i="28"/>
  <c r="C813" i="28"/>
  <c r="B813" i="28"/>
  <c r="T812" i="28"/>
  <c r="S812" i="28"/>
  <c r="R812" i="28"/>
  <c r="Q812" i="28"/>
  <c r="P812" i="28"/>
  <c r="O812" i="28"/>
  <c r="N812" i="28"/>
  <c r="M812" i="28"/>
  <c r="L812" i="28"/>
  <c r="K812" i="28"/>
  <c r="J812" i="28"/>
  <c r="I812" i="28"/>
  <c r="H812" i="28"/>
  <c r="G812" i="28"/>
  <c r="F812" i="28"/>
  <c r="E812" i="28"/>
  <c r="D812" i="28"/>
  <c r="C812" i="28"/>
  <c r="B812" i="28"/>
  <c r="T811" i="28"/>
  <c r="S811" i="28"/>
  <c r="R811" i="28"/>
  <c r="Q811" i="28"/>
  <c r="P811" i="28"/>
  <c r="O811" i="28"/>
  <c r="N811" i="28"/>
  <c r="M811" i="28"/>
  <c r="L811" i="28"/>
  <c r="K811" i="28"/>
  <c r="J811" i="28"/>
  <c r="I811" i="28"/>
  <c r="H811" i="28"/>
  <c r="G811" i="28"/>
  <c r="F811" i="28"/>
  <c r="E811" i="28"/>
  <c r="D811" i="28"/>
  <c r="C811" i="28"/>
  <c r="B811" i="28"/>
  <c r="T810" i="28"/>
  <c r="S810" i="28"/>
  <c r="R810" i="28"/>
  <c r="Q810" i="28"/>
  <c r="P810" i="28"/>
  <c r="O810" i="28"/>
  <c r="N810" i="28"/>
  <c r="M810" i="28"/>
  <c r="L810" i="28"/>
  <c r="K810" i="28"/>
  <c r="J810" i="28"/>
  <c r="I810" i="28"/>
  <c r="H810" i="28"/>
  <c r="G810" i="28"/>
  <c r="F810" i="28"/>
  <c r="E810" i="28"/>
  <c r="D810" i="28"/>
  <c r="C810" i="28"/>
  <c r="B810" i="28"/>
  <c r="T809" i="28"/>
  <c r="S809" i="28"/>
  <c r="R809" i="28"/>
  <c r="Q809" i="28"/>
  <c r="P809" i="28"/>
  <c r="O809" i="28"/>
  <c r="N809" i="28"/>
  <c r="M809" i="28"/>
  <c r="L809" i="28"/>
  <c r="K809" i="28"/>
  <c r="J809" i="28"/>
  <c r="I809" i="28"/>
  <c r="H809" i="28"/>
  <c r="G809" i="28"/>
  <c r="F809" i="28"/>
  <c r="E809" i="28"/>
  <c r="D809" i="28"/>
  <c r="C809" i="28"/>
  <c r="B809" i="28"/>
  <c r="T808" i="28"/>
  <c r="S808" i="28"/>
  <c r="R808" i="28"/>
  <c r="Q808" i="28"/>
  <c r="P808" i="28"/>
  <c r="O808" i="28"/>
  <c r="N808" i="28"/>
  <c r="M808" i="28"/>
  <c r="L808" i="28"/>
  <c r="K808" i="28"/>
  <c r="J808" i="28"/>
  <c r="I808" i="28"/>
  <c r="H808" i="28"/>
  <c r="G808" i="28"/>
  <c r="F808" i="28"/>
  <c r="E808" i="28"/>
  <c r="D808" i="28"/>
  <c r="C808" i="28"/>
  <c r="B808" i="28"/>
  <c r="T807" i="28"/>
  <c r="S807" i="28"/>
  <c r="R807" i="28"/>
  <c r="Q807" i="28"/>
  <c r="P807" i="28"/>
  <c r="O807" i="28"/>
  <c r="N807" i="28"/>
  <c r="M807" i="28"/>
  <c r="L807" i="28"/>
  <c r="K807" i="28"/>
  <c r="J807" i="28"/>
  <c r="I807" i="28"/>
  <c r="H807" i="28"/>
  <c r="G807" i="28"/>
  <c r="F807" i="28"/>
  <c r="E807" i="28"/>
  <c r="D807" i="28"/>
  <c r="C807" i="28"/>
  <c r="B807" i="28"/>
  <c r="T806" i="28"/>
  <c r="S806" i="28"/>
  <c r="R806" i="28"/>
  <c r="Q806" i="28"/>
  <c r="P806" i="28"/>
  <c r="O806" i="28"/>
  <c r="N806" i="28"/>
  <c r="M806" i="28"/>
  <c r="L806" i="28"/>
  <c r="K806" i="28"/>
  <c r="J806" i="28"/>
  <c r="I806" i="28"/>
  <c r="H806" i="28"/>
  <c r="G806" i="28"/>
  <c r="F806" i="28"/>
  <c r="E806" i="28"/>
  <c r="D806" i="28"/>
  <c r="C806" i="28"/>
  <c r="B806" i="28"/>
  <c r="T805" i="28"/>
  <c r="S805" i="28"/>
  <c r="R805" i="28"/>
  <c r="Q805" i="28"/>
  <c r="P805" i="28"/>
  <c r="O805" i="28"/>
  <c r="N805" i="28"/>
  <c r="M805" i="28"/>
  <c r="L805" i="28"/>
  <c r="K805" i="28"/>
  <c r="J805" i="28"/>
  <c r="I805" i="28"/>
  <c r="H805" i="28"/>
  <c r="G805" i="28"/>
  <c r="F805" i="28"/>
  <c r="E805" i="28"/>
  <c r="D805" i="28"/>
  <c r="C805" i="28"/>
  <c r="B805" i="28"/>
  <c r="T804" i="28"/>
  <c r="S804" i="28"/>
  <c r="R804" i="28"/>
  <c r="Q804" i="28"/>
  <c r="P804" i="28"/>
  <c r="O804" i="28"/>
  <c r="N804" i="28"/>
  <c r="M804" i="28"/>
  <c r="L804" i="28"/>
  <c r="K804" i="28"/>
  <c r="J804" i="28"/>
  <c r="I804" i="28"/>
  <c r="H804" i="28"/>
  <c r="G804" i="28"/>
  <c r="F804" i="28"/>
  <c r="E804" i="28"/>
  <c r="D804" i="28"/>
  <c r="C804" i="28"/>
  <c r="B804" i="28"/>
  <c r="T803" i="28"/>
  <c r="S803" i="28"/>
  <c r="R803" i="28"/>
  <c r="Q803" i="28"/>
  <c r="P803" i="28"/>
  <c r="O803" i="28"/>
  <c r="N803" i="28"/>
  <c r="M803" i="28"/>
  <c r="L803" i="28"/>
  <c r="K803" i="28"/>
  <c r="J803" i="28"/>
  <c r="I803" i="28"/>
  <c r="H803" i="28"/>
  <c r="G803" i="28"/>
  <c r="F803" i="28"/>
  <c r="E803" i="28"/>
  <c r="D803" i="28"/>
  <c r="C803" i="28"/>
  <c r="B803" i="28"/>
  <c r="T802" i="28"/>
  <c r="S802" i="28"/>
  <c r="R802" i="28"/>
  <c r="Q802" i="28"/>
  <c r="P802" i="28"/>
  <c r="O802" i="28"/>
  <c r="N802" i="28"/>
  <c r="M802" i="28"/>
  <c r="L802" i="28"/>
  <c r="K802" i="28"/>
  <c r="J802" i="28"/>
  <c r="I802" i="28"/>
  <c r="H802" i="28"/>
  <c r="G802" i="28"/>
  <c r="F802" i="28"/>
  <c r="E802" i="28"/>
  <c r="D802" i="28"/>
  <c r="C802" i="28"/>
  <c r="B802" i="28"/>
  <c r="T801" i="28"/>
  <c r="S801" i="28"/>
  <c r="R801" i="28"/>
  <c r="Q801" i="28"/>
  <c r="P801" i="28"/>
  <c r="O801" i="28"/>
  <c r="N801" i="28"/>
  <c r="M801" i="28"/>
  <c r="L801" i="28"/>
  <c r="K801" i="28"/>
  <c r="J801" i="28"/>
  <c r="I801" i="28"/>
  <c r="H801" i="28"/>
  <c r="G801" i="28"/>
  <c r="F801" i="28"/>
  <c r="E801" i="28"/>
  <c r="D801" i="28"/>
  <c r="C801" i="28"/>
  <c r="B801" i="28"/>
  <c r="T800" i="28"/>
  <c r="S800" i="28"/>
  <c r="R800" i="28"/>
  <c r="Q800" i="28"/>
  <c r="P800" i="28"/>
  <c r="O800" i="28"/>
  <c r="N800" i="28"/>
  <c r="M800" i="28"/>
  <c r="L800" i="28"/>
  <c r="K800" i="28"/>
  <c r="J800" i="28"/>
  <c r="I800" i="28"/>
  <c r="H800" i="28"/>
  <c r="G800" i="28"/>
  <c r="F800" i="28"/>
  <c r="E800" i="28"/>
  <c r="D800" i="28"/>
  <c r="C800" i="28"/>
  <c r="B800" i="28"/>
  <c r="T799" i="28"/>
  <c r="S799" i="28"/>
  <c r="R799" i="28"/>
  <c r="Q799" i="28"/>
  <c r="P799" i="28"/>
  <c r="O799" i="28"/>
  <c r="N799" i="28"/>
  <c r="M799" i="28"/>
  <c r="L799" i="28"/>
  <c r="K799" i="28"/>
  <c r="J799" i="28"/>
  <c r="I799" i="28"/>
  <c r="H799" i="28"/>
  <c r="G799" i="28"/>
  <c r="F799" i="28"/>
  <c r="E799" i="28"/>
  <c r="D799" i="28"/>
  <c r="C799" i="28"/>
  <c r="B799" i="28"/>
  <c r="T798" i="28"/>
  <c r="S798" i="28"/>
  <c r="R798" i="28"/>
  <c r="Q798" i="28"/>
  <c r="P798" i="28"/>
  <c r="O798" i="28"/>
  <c r="N798" i="28"/>
  <c r="M798" i="28"/>
  <c r="L798" i="28"/>
  <c r="K798" i="28"/>
  <c r="J798" i="28"/>
  <c r="I798" i="28"/>
  <c r="H798" i="28"/>
  <c r="G798" i="28"/>
  <c r="F798" i="28"/>
  <c r="E798" i="28"/>
  <c r="D798" i="28"/>
  <c r="C798" i="28"/>
  <c r="B798" i="28"/>
  <c r="T797" i="28"/>
  <c r="S797" i="28"/>
  <c r="R797" i="28"/>
  <c r="Q797" i="28"/>
  <c r="P797" i="28"/>
  <c r="O797" i="28"/>
  <c r="N797" i="28"/>
  <c r="M797" i="28"/>
  <c r="L797" i="28"/>
  <c r="K797" i="28"/>
  <c r="J797" i="28"/>
  <c r="I797" i="28"/>
  <c r="H797" i="28"/>
  <c r="G797" i="28"/>
  <c r="F797" i="28"/>
  <c r="E797" i="28"/>
  <c r="D797" i="28"/>
  <c r="C797" i="28"/>
  <c r="B797" i="28"/>
  <c r="T796" i="28"/>
  <c r="S796" i="28"/>
  <c r="R796" i="28"/>
  <c r="Q796" i="28"/>
  <c r="P796" i="28"/>
  <c r="O796" i="28"/>
  <c r="N796" i="28"/>
  <c r="M796" i="28"/>
  <c r="L796" i="28"/>
  <c r="K796" i="28"/>
  <c r="J796" i="28"/>
  <c r="I796" i="28"/>
  <c r="H796" i="28"/>
  <c r="G796" i="28"/>
  <c r="F796" i="28"/>
  <c r="E796" i="28"/>
  <c r="D796" i="28"/>
  <c r="C796" i="28"/>
  <c r="B796" i="28"/>
  <c r="T795" i="28"/>
  <c r="S795" i="28"/>
  <c r="R795" i="28"/>
  <c r="Q795" i="28"/>
  <c r="P795" i="28"/>
  <c r="O795" i="28"/>
  <c r="N795" i="28"/>
  <c r="M795" i="28"/>
  <c r="L795" i="28"/>
  <c r="K795" i="28"/>
  <c r="J795" i="28"/>
  <c r="I795" i="28"/>
  <c r="H795" i="28"/>
  <c r="G795" i="28"/>
  <c r="F795" i="28"/>
  <c r="E795" i="28"/>
  <c r="D795" i="28"/>
  <c r="C795" i="28"/>
  <c r="B795" i="28"/>
  <c r="T794" i="28"/>
  <c r="S794" i="28"/>
  <c r="R794" i="28"/>
  <c r="Q794" i="28"/>
  <c r="P794" i="28"/>
  <c r="O794" i="28"/>
  <c r="N794" i="28"/>
  <c r="M794" i="28"/>
  <c r="L794" i="28"/>
  <c r="K794" i="28"/>
  <c r="J794" i="28"/>
  <c r="I794" i="28"/>
  <c r="H794" i="28"/>
  <c r="G794" i="28"/>
  <c r="F794" i="28"/>
  <c r="E794" i="28"/>
  <c r="D794" i="28"/>
  <c r="C794" i="28"/>
  <c r="B794" i="28"/>
  <c r="T793" i="28"/>
  <c r="S793" i="28"/>
  <c r="R793" i="28"/>
  <c r="Q793" i="28"/>
  <c r="P793" i="28"/>
  <c r="O793" i="28"/>
  <c r="N793" i="28"/>
  <c r="M793" i="28"/>
  <c r="L793" i="28"/>
  <c r="K793" i="28"/>
  <c r="J793" i="28"/>
  <c r="I793" i="28"/>
  <c r="H793" i="28"/>
  <c r="G793" i="28"/>
  <c r="F793" i="28"/>
  <c r="E793" i="28"/>
  <c r="D793" i="28"/>
  <c r="C793" i="28"/>
  <c r="B793" i="28"/>
  <c r="T792" i="28"/>
  <c r="S792" i="28"/>
  <c r="R792" i="28"/>
  <c r="Q792" i="28"/>
  <c r="P792" i="28"/>
  <c r="O792" i="28"/>
  <c r="N792" i="28"/>
  <c r="M792" i="28"/>
  <c r="L792" i="28"/>
  <c r="K792" i="28"/>
  <c r="J792" i="28"/>
  <c r="I792" i="28"/>
  <c r="H792" i="28"/>
  <c r="G792" i="28"/>
  <c r="F792" i="28"/>
  <c r="E792" i="28"/>
  <c r="D792" i="28"/>
  <c r="C792" i="28"/>
  <c r="B792" i="28"/>
  <c r="T791" i="28"/>
  <c r="S791" i="28"/>
  <c r="R791" i="28"/>
  <c r="Q791" i="28"/>
  <c r="P791" i="28"/>
  <c r="O791" i="28"/>
  <c r="N791" i="28"/>
  <c r="M791" i="28"/>
  <c r="L791" i="28"/>
  <c r="K791" i="28"/>
  <c r="J791" i="28"/>
  <c r="I791" i="28"/>
  <c r="H791" i="28"/>
  <c r="G791" i="28"/>
  <c r="F791" i="28"/>
  <c r="E791" i="28"/>
  <c r="D791" i="28"/>
  <c r="C791" i="28"/>
  <c r="B791" i="28"/>
  <c r="T790" i="28"/>
  <c r="S790" i="28"/>
  <c r="R790" i="28"/>
  <c r="Q790" i="28"/>
  <c r="P790" i="28"/>
  <c r="O790" i="28"/>
  <c r="N790" i="28"/>
  <c r="M790" i="28"/>
  <c r="L790" i="28"/>
  <c r="K790" i="28"/>
  <c r="J790" i="28"/>
  <c r="I790" i="28"/>
  <c r="H790" i="28"/>
  <c r="G790" i="28"/>
  <c r="F790" i="28"/>
  <c r="E790" i="28"/>
  <c r="D790" i="28"/>
  <c r="C790" i="28"/>
  <c r="B790" i="28"/>
  <c r="T789" i="28"/>
  <c r="S789" i="28"/>
  <c r="R789" i="28"/>
  <c r="Q789" i="28"/>
  <c r="P789" i="28"/>
  <c r="O789" i="28"/>
  <c r="N789" i="28"/>
  <c r="M789" i="28"/>
  <c r="L789" i="28"/>
  <c r="K789" i="28"/>
  <c r="J789" i="28"/>
  <c r="I789" i="28"/>
  <c r="H789" i="28"/>
  <c r="G789" i="28"/>
  <c r="F789" i="28"/>
  <c r="E789" i="28"/>
  <c r="D789" i="28"/>
  <c r="C789" i="28"/>
  <c r="B789" i="28"/>
  <c r="T788" i="28"/>
  <c r="S788" i="28"/>
  <c r="R788" i="28"/>
  <c r="Q788" i="28"/>
  <c r="P788" i="28"/>
  <c r="O788" i="28"/>
  <c r="N788" i="28"/>
  <c r="M788" i="28"/>
  <c r="L788" i="28"/>
  <c r="K788" i="28"/>
  <c r="J788" i="28"/>
  <c r="I788" i="28"/>
  <c r="H788" i="28"/>
  <c r="G788" i="28"/>
  <c r="F788" i="28"/>
  <c r="E788" i="28"/>
  <c r="D788" i="28"/>
  <c r="C788" i="28"/>
  <c r="B788" i="28"/>
  <c r="T787" i="28"/>
  <c r="S787" i="28"/>
  <c r="R787" i="28"/>
  <c r="Q787" i="28"/>
  <c r="P787" i="28"/>
  <c r="O787" i="28"/>
  <c r="N787" i="28"/>
  <c r="M787" i="28"/>
  <c r="L787" i="28"/>
  <c r="K787" i="28"/>
  <c r="J787" i="28"/>
  <c r="I787" i="28"/>
  <c r="H787" i="28"/>
  <c r="G787" i="28"/>
  <c r="F787" i="28"/>
  <c r="E787" i="28"/>
  <c r="D787" i="28"/>
  <c r="C787" i="28"/>
  <c r="B787" i="28"/>
  <c r="T786" i="28"/>
  <c r="S786" i="28"/>
  <c r="R786" i="28"/>
  <c r="Q786" i="28"/>
  <c r="P786" i="28"/>
  <c r="O786" i="28"/>
  <c r="N786" i="28"/>
  <c r="M786" i="28"/>
  <c r="L786" i="28"/>
  <c r="K786" i="28"/>
  <c r="J786" i="28"/>
  <c r="I786" i="28"/>
  <c r="H786" i="28"/>
  <c r="G786" i="28"/>
  <c r="F786" i="28"/>
  <c r="E786" i="28"/>
  <c r="D786" i="28"/>
  <c r="C786" i="28"/>
  <c r="B786" i="28"/>
  <c r="T785" i="28"/>
  <c r="S785" i="28"/>
  <c r="R785" i="28"/>
  <c r="Q785" i="28"/>
  <c r="P785" i="28"/>
  <c r="O785" i="28"/>
  <c r="N785" i="28"/>
  <c r="M785" i="28"/>
  <c r="L785" i="28"/>
  <c r="K785" i="28"/>
  <c r="J785" i="28"/>
  <c r="I785" i="28"/>
  <c r="H785" i="28"/>
  <c r="G785" i="28"/>
  <c r="F785" i="28"/>
  <c r="E785" i="28"/>
  <c r="D785" i="28"/>
  <c r="C785" i="28"/>
  <c r="B785" i="28"/>
  <c r="T784" i="28"/>
  <c r="S784" i="28"/>
  <c r="R784" i="28"/>
  <c r="Q784" i="28"/>
  <c r="P784" i="28"/>
  <c r="O784" i="28"/>
  <c r="N784" i="28"/>
  <c r="M784" i="28"/>
  <c r="L784" i="28"/>
  <c r="K784" i="28"/>
  <c r="J784" i="28"/>
  <c r="I784" i="28"/>
  <c r="H784" i="28"/>
  <c r="G784" i="28"/>
  <c r="F784" i="28"/>
  <c r="E784" i="28"/>
  <c r="D784" i="28"/>
  <c r="C784" i="28"/>
  <c r="B784" i="28"/>
  <c r="T783" i="28"/>
  <c r="S783" i="28"/>
  <c r="R783" i="28"/>
  <c r="Q783" i="28"/>
  <c r="P783" i="28"/>
  <c r="O783" i="28"/>
  <c r="N783" i="28"/>
  <c r="M783" i="28"/>
  <c r="L783" i="28"/>
  <c r="K783" i="28"/>
  <c r="J783" i="28"/>
  <c r="I783" i="28"/>
  <c r="H783" i="28"/>
  <c r="G783" i="28"/>
  <c r="F783" i="28"/>
  <c r="E783" i="28"/>
  <c r="D783" i="28"/>
  <c r="C783" i="28"/>
  <c r="B783" i="28"/>
  <c r="T782" i="28"/>
  <c r="S782" i="28"/>
  <c r="R782" i="28"/>
  <c r="Q782" i="28"/>
  <c r="P782" i="28"/>
  <c r="O782" i="28"/>
  <c r="N782" i="28"/>
  <c r="M782" i="28"/>
  <c r="L782" i="28"/>
  <c r="K782" i="28"/>
  <c r="J782" i="28"/>
  <c r="I782" i="28"/>
  <c r="H782" i="28"/>
  <c r="G782" i="28"/>
  <c r="F782" i="28"/>
  <c r="E782" i="28"/>
  <c r="D782" i="28"/>
  <c r="C782" i="28"/>
  <c r="B782" i="28"/>
  <c r="T781" i="28"/>
  <c r="S781" i="28"/>
  <c r="R781" i="28"/>
  <c r="Q781" i="28"/>
  <c r="P781" i="28"/>
  <c r="O781" i="28"/>
  <c r="N781" i="28"/>
  <c r="M781" i="28"/>
  <c r="L781" i="28"/>
  <c r="K781" i="28"/>
  <c r="J781" i="28"/>
  <c r="I781" i="28"/>
  <c r="H781" i="28"/>
  <c r="G781" i="28"/>
  <c r="F781" i="28"/>
  <c r="E781" i="28"/>
  <c r="D781" i="28"/>
  <c r="C781" i="28"/>
  <c r="B781" i="28"/>
  <c r="T780" i="28"/>
  <c r="S780" i="28"/>
  <c r="R780" i="28"/>
  <c r="Q780" i="28"/>
  <c r="P780" i="28"/>
  <c r="O780" i="28"/>
  <c r="N780" i="28"/>
  <c r="M780" i="28"/>
  <c r="L780" i="28"/>
  <c r="K780" i="28"/>
  <c r="J780" i="28"/>
  <c r="I780" i="28"/>
  <c r="H780" i="28"/>
  <c r="G780" i="28"/>
  <c r="F780" i="28"/>
  <c r="E780" i="28"/>
  <c r="D780" i="28"/>
  <c r="C780" i="28"/>
  <c r="B780" i="28"/>
  <c r="T779" i="28"/>
  <c r="S779" i="28"/>
  <c r="R779" i="28"/>
  <c r="Q779" i="28"/>
  <c r="P779" i="28"/>
  <c r="O779" i="28"/>
  <c r="N779" i="28"/>
  <c r="M779" i="28"/>
  <c r="L779" i="28"/>
  <c r="K779" i="28"/>
  <c r="J779" i="28"/>
  <c r="I779" i="28"/>
  <c r="H779" i="28"/>
  <c r="G779" i="28"/>
  <c r="F779" i="28"/>
  <c r="E779" i="28"/>
  <c r="D779" i="28"/>
  <c r="C779" i="28"/>
  <c r="B779" i="28"/>
  <c r="T778" i="28"/>
  <c r="S778" i="28"/>
  <c r="R778" i="28"/>
  <c r="Q778" i="28"/>
  <c r="P778" i="28"/>
  <c r="O778" i="28"/>
  <c r="N778" i="28"/>
  <c r="M778" i="28"/>
  <c r="L778" i="28"/>
  <c r="K778" i="28"/>
  <c r="J778" i="28"/>
  <c r="I778" i="28"/>
  <c r="H778" i="28"/>
  <c r="G778" i="28"/>
  <c r="F778" i="28"/>
  <c r="E778" i="28"/>
  <c r="D778" i="28"/>
  <c r="C778" i="28"/>
  <c r="B778" i="28"/>
  <c r="T777" i="28"/>
  <c r="S777" i="28"/>
  <c r="R777" i="28"/>
  <c r="Q777" i="28"/>
  <c r="P777" i="28"/>
  <c r="O777" i="28"/>
  <c r="N777" i="28"/>
  <c r="M777" i="28"/>
  <c r="L777" i="28"/>
  <c r="K777" i="28"/>
  <c r="J777" i="28"/>
  <c r="I777" i="28"/>
  <c r="H777" i="28"/>
  <c r="G777" i="28"/>
  <c r="F777" i="28"/>
  <c r="E777" i="28"/>
  <c r="D777" i="28"/>
  <c r="C777" i="28"/>
  <c r="B777" i="28"/>
  <c r="T776" i="28"/>
  <c r="S776" i="28"/>
  <c r="R776" i="28"/>
  <c r="Q776" i="28"/>
  <c r="P776" i="28"/>
  <c r="O776" i="28"/>
  <c r="N776" i="28"/>
  <c r="M776" i="28"/>
  <c r="L776" i="28"/>
  <c r="K776" i="28"/>
  <c r="J776" i="28"/>
  <c r="I776" i="28"/>
  <c r="H776" i="28"/>
  <c r="G776" i="28"/>
  <c r="F776" i="28"/>
  <c r="E776" i="28"/>
  <c r="D776" i="28"/>
  <c r="C776" i="28"/>
  <c r="B776" i="28"/>
  <c r="T775" i="28"/>
  <c r="S775" i="28"/>
  <c r="R775" i="28"/>
  <c r="Q775" i="28"/>
  <c r="P775" i="28"/>
  <c r="O775" i="28"/>
  <c r="N775" i="28"/>
  <c r="M775" i="28"/>
  <c r="L775" i="28"/>
  <c r="K775" i="28"/>
  <c r="J775" i="28"/>
  <c r="I775" i="28"/>
  <c r="H775" i="28"/>
  <c r="G775" i="28"/>
  <c r="F775" i="28"/>
  <c r="E775" i="28"/>
  <c r="D775" i="28"/>
  <c r="C775" i="28"/>
  <c r="B775" i="28"/>
  <c r="T774" i="28"/>
  <c r="S774" i="28"/>
  <c r="R774" i="28"/>
  <c r="Q774" i="28"/>
  <c r="P774" i="28"/>
  <c r="O774" i="28"/>
  <c r="N774" i="28"/>
  <c r="M774" i="28"/>
  <c r="L774" i="28"/>
  <c r="K774" i="28"/>
  <c r="J774" i="28"/>
  <c r="I774" i="28"/>
  <c r="H774" i="28"/>
  <c r="G774" i="28"/>
  <c r="F774" i="28"/>
  <c r="E774" i="28"/>
  <c r="D774" i="28"/>
  <c r="C774" i="28"/>
  <c r="B774" i="28"/>
  <c r="T773" i="28"/>
  <c r="S773" i="28"/>
  <c r="R773" i="28"/>
  <c r="Q773" i="28"/>
  <c r="P773" i="28"/>
  <c r="O773" i="28"/>
  <c r="N773" i="28"/>
  <c r="M773" i="28"/>
  <c r="L773" i="28"/>
  <c r="K773" i="28"/>
  <c r="J773" i="28"/>
  <c r="I773" i="28"/>
  <c r="H773" i="28"/>
  <c r="G773" i="28"/>
  <c r="F773" i="28"/>
  <c r="E773" i="28"/>
  <c r="D773" i="28"/>
  <c r="C773" i="28"/>
  <c r="B773" i="28"/>
  <c r="T772" i="28"/>
  <c r="S772" i="28"/>
  <c r="R772" i="28"/>
  <c r="Q772" i="28"/>
  <c r="P772" i="28"/>
  <c r="O772" i="28"/>
  <c r="N772" i="28"/>
  <c r="M772" i="28"/>
  <c r="L772" i="28"/>
  <c r="K772" i="28"/>
  <c r="J772" i="28"/>
  <c r="I772" i="28"/>
  <c r="H772" i="28"/>
  <c r="G772" i="28"/>
  <c r="F772" i="28"/>
  <c r="E772" i="28"/>
  <c r="D772" i="28"/>
  <c r="C772" i="28"/>
  <c r="B772" i="28"/>
  <c r="T771" i="28"/>
  <c r="S771" i="28"/>
  <c r="R771" i="28"/>
  <c r="Q771" i="28"/>
  <c r="P771" i="28"/>
  <c r="O771" i="28"/>
  <c r="N771" i="28"/>
  <c r="M771" i="28"/>
  <c r="L771" i="28"/>
  <c r="K771" i="28"/>
  <c r="J771" i="28"/>
  <c r="I771" i="28"/>
  <c r="H771" i="28"/>
  <c r="G771" i="28"/>
  <c r="F771" i="28"/>
  <c r="E771" i="28"/>
  <c r="D771" i="28"/>
  <c r="C771" i="28"/>
  <c r="B771" i="28"/>
  <c r="T770" i="28"/>
  <c r="S770" i="28"/>
  <c r="R770" i="28"/>
  <c r="Q770" i="28"/>
  <c r="P770" i="28"/>
  <c r="O770" i="28"/>
  <c r="N770" i="28"/>
  <c r="M770" i="28"/>
  <c r="L770" i="28"/>
  <c r="K770" i="28"/>
  <c r="J770" i="28"/>
  <c r="I770" i="28"/>
  <c r="H770" i="28"/>
  <c r="G770" i="28"/>
  <c r="F770" i="28"/>
  <c r="E770" i="28"/>
  <c r="D770" i="28"/>
  <c r="C770" i="28"/>
  <c r="B770" i="28"/>
  <c r="T769" i="28"/>
  <c r="S769" i="28"/>
  <c r="R769" i="28"/>
  <c r="Q769" i="28"/>
  <c r="P769" i="28"/>
  <c r="O769" i="28"/>
  <c r="N769" i="28"/>
  <c r="M769" i="28"/>
  <c r="L769" i="28"/>
  <c r="K769" i="28"/>
  <c r="J769" i="28"/>
  <c r="I769" i="28"/>
  <c r="H769" i="28"/>
  <c r="G769" i="28"/>
  <c r="F769" i="28"/>
  <c r="E769" i="28"/>
  <c r="D769" i="28"/>
  <c r="C769" i="28"/>
  <c r="B769" i="28"/>
  <c r="T768" i="28"/>
  <c r="S768" i="28"/>
  <c r="R768" i="28"/>
  <c r="Q768" i="28"/>
  <c r="P768" i="28"/>
  <c r="O768" i="28"/>
  <c r="N768" i="28"/>
  <c r="M768" i="28"/>
  <c r="L768" i="28"/>
  <c r="K768" i="28"/>
  <c r="J768" i="28"/>
  <c r="I768" i="28"/>
  <c r="H768" i="28"/>
  <c r="G768" i="28"/>
  <c r="F768" i="28"/>
  <c r="E768" i="28"/>
  <c r="D768" i="28"/>
  <c r="C768" i="28"/>
  <c r="B768" i="28"/>
  <c r="T767" i="28"/>
  <c r="S767" i="28"/>
  <c r="R767" i="28"/>
  <c r="Q767" i="28"/>
  <c r="P767" i="28"/>
  <c r="O767" i="28"/>
  <c r="N767" i="28"/>
  <c r="M767" i="28"/>
  <c r="L767" i="28"/>
  <c r="K767" i="28"/>
  <c r="J767" i="28"/>
  <c r="I767" i="28"/>
  <c r="H767" i="28"/>
  <c r="G767" i="28"/>
  <c r="F767" i="28"/>
  <c r="E767" i="28"/>
  <c r="D767" i="28"/>
  <c r="C767" i="28"/>
  <c r="B767" i="28"/>
  <c r="T766" i="28"/>
  <c r="S766" i="28"/>
  <c r="R766" i="28"/>
  <c r="Q766" i="28"/>
  <c r="P766" i="28"/>
  <c r="O766" i="28"/>
  <c r="N766" i="28"/>
  <c r="M766" i="28"/>
  <c r="L766" i="28"/>
  <c r="K766" i="28"/>
  <c r="J766" i="28"/>
  <c r="I766" i="28"/>
  <c r="H766" i="28"/>
  <c r="G766" i="28"/>
  <c r="F766" i="28"/>
  <c r="E766" i="28"/>
  <c r="D766" i="28"/>
  <c r="C766" i="28"/>
  <c r="B766" i="28"/>
  <c r="T765" i="28"/>
  <c r="S765" i="28"/>
  <c r="R765" i="28"/>
  <c r="Q765" i="28"/>
  <c r="P765" i="28"/>
  <c r="O765" i="28"/>
  <c r="N765" i="28"/>
  <c r="M765" i="28"/>
  <c r="L765" i="28"/>
  <c r="K765" i="28"/>
  <c r="J765" i="28"/>
  <c r="I765" i="28"/>
  <c r="H765" i="28"/>
  <c r="G765" i="28"/>
  <c r="F765" i="28"/>
  <c r="E765" i="28"/>
  <c r="D765" i="28"/>
  <c r="C765" i="28"/>
  <c r="B765" i="28"/>
  <c r="T764" i="28"/>
  <c r="S764" i="28"/>
  <c r="R764" i="28"/>
  <c r="Q764" i="28"/>
  <c r="P764" i="28"/>
  <c r="O764" i="28"/>
  <c r="N764" i="28"/>
  <c r="M764" i="28"/>
  <c r="L764" i="28"/>
  <c r="K764" i="28"/>
  <c r="J764" i="28"/>
  <c r="I764" i="28"/>
  <c r="H764" i="28"/>
  <c r="G764" i="28"/>
  <c r="F764" i="28"/>
  <c r="E764" i="28"/>
  <c r="D764" i="28"/>
  <c r="C764" i="28"/>
  <c r="B764" i="28"/>
  <c r="T763" i="28"/>
  <c r="S763" i="28"/>
  <c r="R763" i="28"/>
  <c r="Q763" i="28"/>
  <c r="P763" i="28"/>
  <c r="O763" i="28"/>
  <c r="N763" i="28"/>
  <c r="M763" i="28"/>
  <c r="L763" i="28"/>
  <c r="K763" i="28"/>
  <c r="J763" i="28"/>
  <c r="I763" i="28"/>
  <c r="H763" i="28"/>
  <c r="G763" i="28"/>
  <c r="F763" i="28"/>
  <c r="E763" i="28"/>
  <c r="D763" i="28"/>
  <c r="C763" i="28"/>
  <c r="B763" i="28"/>
  <c r="T762" i="28"/>
  <c r="S762" i="28"/>
  <c r="R762" i="28"/>
  <c r="Q762" i="28"/>
  <c r="P762" i="28"/>
  <c r="O762" i="28"/>
  <c r="N762" i="28"/>
  <c r="M762" i="28"/>
  <c r="L762" i="28"/>
  <c r="K762" i="28"/>
  <c r="J762" i="28"/>
  <c r="I762" i="28"/>
  <c r="H762" i="28"/>
  <c r="G762" i="28"/>
  <c r="F762" i="28"/>
  <c r="E762" i="28"/>
  <c r="D762" i="28"/>
  <c r="C762" i="28"/>
  <c r="B762" i="28"/>
  <c r="T761" i="28"/>
  <c r="S761" i="28"/>
  <c r="R761" i="28"/>
  <c r="Q761" i="28"/>
  <c r="P761" i="28"/>
  <c r="O761" i="28"/>
  <c r="N761" i="28"/>
  <c r="M761" i="28"/>
  <c r="L761" i="28"/>
  <c r="K761" i="28"/>
  <c r="J761" i="28"/>
  <c r="I761" i="28"/>
  <c r="H761" i="28"/>
  <c r="G761" i="28"/>
  <c r="F761" i="28"/>
  <c r="E761" i="28"/>
  <c r="D761" i="28"/>
  <c r="C761" i="28"/>
  <c r="B761" i="28"/>
  <c r="T760" i="28"/>
  <c r="S760" i="28"/>
  <c r="R760" i="28"/>
  <c r="Q760" i="28"/>
  <c r="P760" i="28"/>
  <c r="O760" i="28"/>
  <c r="N760" i="28"/>
  <c r="M760" i="28"/>
  <c r="L760" i="28"/>
  <c r="K760" i="28"/>
  <c r="J760" i="28"/>
  <c r="I760" i="28"/>
  <c r="H760" i="28"/>
  <c r="G760" i="28"/>
  <c r="F760" i="28"/>
  <c r="E760" i="28"/>
  <c r="D760" i="28"/>
  <c r="C760" i="28"/>
  <c r="B760" i="28"/>
  <c r="T759" i="28"/>
  <c r="S759" i="28"/>
  <c r="R759" i="28"/>
  <c r="Q759" i="28"/>
  <c r="P759" i="28"/>
  <c r="O759" i="28"/>
  <c r="N759" i="28"/>
  <c r="M759" i="28"/>
  <c r="L759" i="28"/>
  <c r="K759" i="28"/>
  <c r="J759" i="28"/>
  <c r="I759" i="28"/>
  <c r="H759" i="28"/>
  <c r="G759" i="28"/>
  <c r="F759" i="28"/>
  <c r="E759" i="28"/>
  <c r="D759" i="28"/>
  <c r="C759" i="28"/>
  <c r="B759" i="28"/>
  <c r="T758" i="28"/>
  <c r="S758" i="28"/>
  <c r="R758" i="28"/>
  <c r="Q758" i="28"/>
  <c r="P758" i="28"/>
  <c r="O758" i="28"/>
  <c r="N758" i="28"/>
  <c r="M758" i="28"/>
  <c r="L758" i="28"/>
  <c r="K758" i="28"/>
  <c r="J758" i="28"/>
  <c r="I758" i="28"/>
  <c r="H758" i="28"/>
  <c r="G758" i="28"/>
  <c r="F758" i="28"/>
  <c r="E758" i="28"/>
  <c r="D758" i="28"/>
  <c r="C758" i="28"/>
  <c r="B758" i="28"/>
  <c r="T757" i="28"/>
  <c r="S757" i="28"/>
  <c r="R757" i="28"/>
  <c r="Q757" i="28"/>
  <c r="P757" i="28"/>
  <c r="O757" i="28"/>
  <c r="N757" i="28"/>
  <c r="M757" i="28"/>
  <c r="L757" i="28"/>
  <c r="K757" i="28"/>
  <c r="J757" i="28"/>
  <c r="I757" i="28"/>
  <c r="H757" i="28"/>
  <c r="G757" i="28"/>
  <c r="F757" i="28"/>
  <c r="E757" i="28"/>
  <c r="D757" i="28"/>
  <c r="C757" i="28"/>
  <c r="B757" i="28"/>
  <c r="T756" i="28"/>
  <c r="S756" i="28"/>
  <c r="R756" i="28"/>
  <c r="Q756" i="28"/>
  <c r="P756" i="28"/>
  <c r="O756" i="28"/>
  <c r="N756" i="28"/>
  <c r="M756" i="28"/>
  <c r="L756" i="28"/>
  <c r="K756" i="28"/>
  <c r="J756" i="28"/>
  <c r="I756" i="28"/>
  <c r="H756" i="28"/>
  <c r="G756" i="28"/>
  <c r="F756" i="28"/>
  <c r="E756" i="28"/>
  <c r="D756" i="28"/>
  <c r="C756" i="28"/>
  <c r="B756" i="28"/>
  <c r="T755" i="28"/>
  <c r="S755" i="28"/>
  <c r="R755" i="28"/>
  <c r="Q755" i="28"/>
  <c r="P755" i="28"/>
  <c r="O755" i="28"/>
  <c r="N755" i="28"/>
  <c r="M755" i="28"/>
  <c r="L755" i="28"/>
  <c r="K755" i="28"/>
  <c r="J755" i="28"/>
  <c r="I755" i="28"/>
  <c r="H755" i="28"/>
  <c r="G755" i="28"/>
  <c r="F755" i="28"/>
  <c r="E755" i="28"/>
  <c r="D755" i="28"/>
  <c r="C755" i="28"/>
  <c r="B755" i="28"/>
  <c r="T754" i="28"/>
  <c r="S754" i="28"/>
  <c r="R754" i="28"/>
  <c r="Q754" i="28"/>
  <c r="P754" i="28"/>
  <c r="O754" i="28"/>
  <c r="N754" i="28"/>
  <c r="M754" i="28"/>
  <c r="L754" i="28"/>
  <c r="K754" i="28"/>
  <c r="J754" i="28"/>
  <c r="I754" i="28"/>
  <c r="H754" i="28"/>
  <c r="G754" i="28"/>
  <c r="F754" i="28"/>
  <c r="E754" i="28"/>
  <c r="D754" i="28"/>
  <c r="C754" i="28"/>
  <c r="B754" i="28"/>
  <c r="T753" i="28"/>
  <c r="S753" i="28"/>
  <c r="R753" i="28"/>
  <c r="Q753" i="28"/>
  <c r="P753" i="28"/>
  <c r="O753" i="28"/>
  <c r="N753" i="28"/>
  <c r="M753" i="28"/>
  <c r="L753" i="28"/>
  <c r="K753" i="28"/>
  <c r="J753" i="28"/>
  <c r="I753" i="28"/>
  <c r="H753" i="28"/>
  <c r="G753" i="28"/>
  <c r="F753" i="28"/>
  <c r="E753" i="28"/>
  <c r="D753" i="28"/>
  <c r="C753" i="28"/>
  <c r="B753" i="28"/>
  <c r="T752" i="28"/>
  <c r="S752" i="28"/>
  <c r="R752" i="28"/>
  <c r="Q752" i="28"/>
  <c r="P752" i="28"/>
  <c r="O752" i="28"/>
  <c r="N752" i="28"/>
  <c r="M752" i="28"/>
  <c r="L752" i="28"/>
  <c r="K752" i="28"/>
  <c r="J752" i="28"/>
  <c r="I752" i="28"/>
  <c r="H752" i="28"/>
  <c r="G752" i="28"/>
  <c r="F752" i="28"/>
  <c r="E752" i="28"/>
  <c r="D752" i="28"/>
  <c r="C752" i="28"/>
  <c r="B752" i="28"/>
  <c r="T751" i="28"/>
  <c r="S751" i="28"/>
  <c r="R751" i="28"/>
  <c r="Q751" i="28"/>
  <c r="P751" i="28"/>
  <c r="O751" i="28"/>
  <c r="N751" i="28"/>
  <c r="M751" i="28"/>
  <c r="L751" i="28"/>
  <c r="K751" i="28"/>
  <c r="J751" i="28"/>
  <c r="I751" i="28"/>
  <c r="H751" i="28"/>
  <c r="G751" i="28"/>
  <c r="F751" i="28"/>
  <c r="E751" i="28"/>
  <c r="D751" i="28"/>
  <c r="C751" i="28"/>
  <c r="B751" i="28"/>
  <c r="T750" i="28"/>
  <c r="S750" i="28"/>
  <c r="R750" i="28"/>
  <c r="Q750" i="28"/>
  <c r="P750" i="28"/>
  <c r="O750" i="28"/>
  <c r="N750" i="28"/>
  <c r="M750" i="28"/>
  <c r="L750" i="28"/>
  <c r="K750" i="28"/>
  <c r="J750" i="28"/>
  <c r="I750" i="28"/>
  <c r="H750" i="28"/>
  <c r="G750" i="28"/>
  <c r="F750" i="28"/>
  <c r="E750" i="28"/>
  <c r="D750" i="28"/>
  <c r="C750" i="28"/>
  <c r="B750" i="28"/>
  <c r="T749" i="28"/>
  <c r="S749" i="28"/>
  <c r="R749" i="28"/>
  <c r="Q749" i="28"/>
  <c r="P749" i="28"/>
  <c r="O749" i="28"/>
  <c r="N749" i="28"/>
  <c r="M749" i="28"/>
  <c r="L749" i="28"/>
  <c r="K749" i="28"/>
  <c r="J749" i="28"/>
  <c r="I749" i="28"/>
  <c r="H749" i="28"/>
  <c r="G749" i="28"/>
  <c r="F749" i="28"/>
  <c r="E749" i="28"/>
  <c r="D749" i="28"/>
  <c r="C749" i="28"/>
  <c r="B749" i="28"/>
  <c r="T748" i="28"/>
  <c r="S748" i="28"/>
  <c r="R748" i="28"/>
  <c r="Q748" i="28"/>
  <c r="P748" i="28"/>
  <c r="O748" i="28"/>
  <c r="N748" i="28"/>
  <c r="M748" i="28"/>
  <c r="L748" i="28"/>
  <c r="K748" i="28"/>
  <c r="J748" i="28"/>
  <c r="I748" i="28"/>
  <c r="H748" i="28"/>
  <c r="G748" i="28"/>
  <c r="F748" i="28"/>
  <c r="E748" i="28"/>
  <c r="D748" i="28"/>
  <c r="C748" i="28"/>
  <c r="B748" i="28"/>
  <c r="T747" i="28"/>
  <c r="S747" i="28"/>
  <c r="R747" i="28"/>
  <c r="Q747" i="28"/>
  <c r="P747" i="28"/>
  <c r="O747" i="28"/>
  <c r="N747" i="28"/>
  <c r="M747" i="28"/>
  <c r="L747" i="28"/>
  <c r="K747" i="28"/>
  <c r="J747" i="28"/>
  <c r="I747" i="28"/>
  <c r="H747" i="28"/>
  <c r="G747" i="28"/>
  <c r="F747" i="28"/>
  <c r="E747" i="28"/>
  <c r="D747" i="28"/>
  <c r="C747" i="28"/>
  <c r="B747" i="28"/>
  <c r="T746" i="28"/>
  <c r="S746" i="28"/>
  <c r="R746" i="28"/>
  <c r="Q746" i="28"/>
  <c r="P746" i="28"/>
  <c r="O746" i="28"/>
  <c r="N746" i="28"/>
  <c r="M746" i="28"/>
  <c r="L746" i="28"/>
  <c r="K746" i="28"/>
  <c r="J746" i="28"/>
  <c r="I746" i="28"/>
  <c r="H746" i="28"/>
  <c r="G746" i="28"/>
  <c r="F746" i="28"/>
  <c r="E746" i="28"/>
  <c r="D746" i="28"/>
  <c r="C746" i="28"/>
  <c r="B746" i="28"/>
  <c r="T745" i="28"/>
  <c r="S745" i="28"/>
  <c r="R745" i="28"/>
  <c r="Q745" i="28"/>
  <c r="P745" i="28"/>
  <c r="O745" i="28"/>
  <c r="N745" i="28"/>
  <c r="M745" i="28"/>
  <c r="L745" i="28"/>
  <c r="K745" i="28"/>
  <c r="J745" i="28"/>
  <c r="I745" i="28"/>
  <c r="H745" i="28"/>
  <c r="G745" i="28"/>
  <c r="F745" i="28"/>
  <c r="E745" i="28"/>
  <c r="D745" i="28"/>
  <c r="C745" i="28"/>
  <c r="B745" i="28"/>
  <c r="T744" i="28"/>
  <c r="S744" i="28"/>
  <c r="R744" i="28"/>
  <c r="Q744" i="28"/>
  <c r="P744" i="28"/>
  <c r="O744" i="28"/>
  <c r="N744" i="28"/>
  <c r="M744" i="28"/>
  <c r="L744" i="28"/>
  <c r="K744" i="28"/>
  <c r="J744" i="28"/>
  <c r="I744" i="28"/>
  <c r="H744" i="28"/>
  <c r="G744" i="28"/>
  <c r="F744" i="28"/>
  <c r="E744" i="28"/>
  <c r="D744" i="28"/>
  <c r="C744" i="28"/>
  <c r="B744" i="28"/>
  <c r="T743" i="28"/>
  <c r="S743" i="28"/>
  <c r="R743" i="28"/>
  <c r="Q743" i="28"/>
  <c r="P743" i="28"/>
  <c r="O743" i="28"/>
  <c r="N743" i="28"/>
  <c r="M743" i="28"/>
  <c r="L743" i="28"/>
  <c r="K743" i="28"/>
  <c r="J743" i="28"/>
  <c r="I743" i="28"/>
  <c r="H743" i="28"/>
  <c r="G743" i="28"/>
  <c r="F743" i="28"/>
  <c r="E743" i="28"/>
  <c r="D743" i="28"/>
  <c r="C743" i="28"/>
  <c r="B743" i="28"/>
  <c r="T742" i="28"/>
  <c r="S742" i="28"/>
  <c r="R742" i="28"/>
  <c r="Q742" i="28"/>
  <c r="P742" i="28"/>
  <c r="O742" i="28"/>
  <c r="N742" i="28"/>
  <c r="M742" i="28"/>
  <c r="L742" i="28"/>
  <c r="K742" i="28"/>
  <c r="J742" i="28"/>
  <c r="I742" i="28"/>
  <c r="H742" i="28"/>
  <c r="G742" i="28"/>
  <c r="F742" i="28"/>
  <c r="E742" i="28"/>
  <c r="D742" i="28"/>
  <c r="C742" i="28"/>
  <c r="B742" i="28"/>
  <c r="T741" i="28"/>
  <c r="S741" i="28"/>
  <c r="R741" i="28"/>
  <c r="Q741" i="28"/>
  <c r="P741" i="28"/>
  <c r="O741" i="28"/>
  <c r="N741" i="28"/>
  <c r="M741" i="28"/>
  <c r="L741" i="28"/>
  <c r="K741" i="28"/>
  <c r="J741" i="28"/>
  <c r="I741" i="28"/>
  <c r="H741" i="28"/>
  <c r="G741" i="28"/>
  <c r="F741" i="28"/>
  <c r="E741" i="28"/>
  <c r="D741" i="28"/>
  <c r="C741" i="28"/>
  <c r="B741" i="28"/>
  <c r="T740" i="28"/>
  <c r="S740" i="28"/>
  <c r="R740" i="28"/>
  <c r="Q740" i="28"/>
  <c r="P740" i="28"/>
  <c r="O740" i="28"/>
  <c r="N740" i="28"/>
  <c r="M740" i="28"/>
  <c r="L740" i="28"/>
  <c r="K740" i="28"/>
  <c r="J740" i="28"/>
  <c r="I740" i="28"/>
  <c r="H740" i="28"/>
  <c r="G740" i="28"/>
  <c r="F740" i="28"/>
  <c r="E740" i="28"/>
  <c r="D740" i="28"/>
  <c r="C740" i="28"/>
  <c r="B740" i="28"/>
  <c r="T739" i="28"/>
  <c r="S739" i="28"/>
  <c r="R739" i="28"/>
  <c r="Q739" i="28"/>
  <c r="P739" i="28"/>
  <c r="O739" i="28"/>
  <c r="N739" i="28"/>
  <c r="M739" i="28"/>
  <c r="L739" i="28"/>
  <c r="K739" i="28"/>
  <c r="J739" i="28"/>
  <c r="I739" i="28"/>
  <c r="H739" i="28"/>
  <c r="G739" i="28"/>
  <c r="F739" i="28"/>
  <c r="E739" i="28"/>
  <c r="D739" i="28"/>
  <c r="C739" i="28"/>
  <c r="B739" i="28"/>
  <c r="T738" i="28"/>
  <c r="S738" i="28"/>
  <c r="R738" i="28"/>
  <c r="Q738" i="28"/>
  <c r="P738" i="28"/>
  <c r="O738" i="28"/>
  <c r="N738" i="28"/>
  <c r="M738" i="28"/>
  <c r="L738" i="28"/>
  <c r="K738" i="28"/>
  <c r="J738" i="28"/>
  <c r="I738" i="28"/>
  <c r="H738" i="28"/>
  <c r="G738" i="28"/>
  <c r="F738" i="28"/>
  <c r="E738" i="28"/>
  <c r="D738" i="28"/>
  <c r="C738" i="28"/>
  <c r="B738" i="28"/>
  <c r="T737" i="28"/>
  <c r="S737" i="28"/>
  <c r="R737" i="28"/>
  <c r="Q737" i="28"/>
  <c r="P737" i="28"/>
  <c r="O737" i="28"/>
  <c r="N737" i="28"/>
  <c r="M737" i="28"/>
  <c r="L737" i="28"/>
  <c r="K737" i="28"/>
  <c r="J737" i="28"/>
  <c r="I737" i="28"/>
  <c r="H737" i="28"/>
  <c r="G737" i="28"/>
  <c r="F737" i="28"/>
  <c r="E737" i="28"/>
  <c r="D737" i="28"/>
  <c r="C737" i="28"/>
  <c r="B737" i="28"/>
  <c r="T736" i="28"/>
  <c r="S736" i="28"/>
  <c r="R736" i="28"/>
  <c r="Q736" i="28"/>
  <c r="P736" i="28"/>
  <c r="O736" i="28"/>
  <c r="N736" i="28"/>
  <c r="M736" i="28"/>
  <c r="L736" i="28"/>
  <c r="K736" i="28"/>
  <c r="J736" i="28"/>
  <c r="I736" i="28"/>
  <c r="H736" i="28"/>
  <c r="G736" i="28"/>
  <c r="F736" i="28"/>
  <c r="E736" i="28"/>
  <c r="D736" i="28"/>
  <c r="C736" i="28"/>
  <c r="B736" i="28"/>
  <c r="T735" i="28"/>
  <c r="S735" i="28"/>
  <c r="R735" i="28"/>
  <c r="Q735" i="28"/>
  <c r="P735" i="28"/>
  <c r="O735" i="28"/>
  <c r="N735" i="28"/>
  <c r="M735" i="28"/>
  <c r="L735" i="28"/>
  <c r="K735" i="28"/>
  <c r="J735" i="28"/>
  <c r="I735" i="28"/>
  <c r="H735" i="28"/>
  <c r="G735" i="28"/>
  <c r="F735" i="28"/>
  <c r="E735" i="28"/>
  <c r="D735" i="28"/>
  <c r="C735" i="28"/>
  <c r="B735" i="28"/>
  <c r="T734" i="28"/>
  <c r="S734" i="28"/>
  <c r="R734" i="28"/>
  <c r="Q734" i="28"/>
  <c r="P734" i="28"/>
  <c r="O734" i="28"/>
  <c r="N734" i="28"/>
  <c r="M734" i="28"/>
  <c r="L734" i="28"/>
  <c r="K734" i="28"/>
  <c r="J734" i="28"/>
  <c r="I734" i="28"/>
  <c r="H734" i="28"/>
  <c r="G734" i="28"/>
  <c r="F734" i="28"/>
  <c r="E734" i="28"/>
  <c r="D734" i="28"/>
  <c r="C734" i="28"/>
  <c r="B734" i="28"/>
  <c r="T733" i="28"/>
  <c r="S733" i="28"/>
  <c r="R733" i="28"/>
  <c r="Q733" i="28"/>
  <c r="P733" i="28"/>
  <c r="O733" i="28"/>
  <c r="N733" i="28"/>
  <c r="M733" i="28"/>
  <c r="L733" i="28"/>
  <c r="K733" i="28"/>
  <c r="J733" i="28"/>
  <c r="I733" i="28"/>
  <c r="H733" i="28"/>
  <c r="G733" i="28"/>
  <c r="F733" i="28"/>
  <c r="E733" i="28"/>
  <c r="D733" i="28"/>
  <c r="C733" i="28"/>
  <c r="B733" i="28"/>
  <c r="T732" i="28"/>
  <c r="S732" i="28"/>
  <c r="R732" i="28"/>
  <c r="Q732" i="28"/>
  <c r="P732" i="28"/>
  <c r="O732" i="28"/>
  <c r="N732" i="28"/>
  <c r="M732" i="28"/>
  <c r="L732" i="28"/>
  <c r="K732" i="28"/>
  <c r="J732" i="28"/>
  <c r="I732" i="28"/>
  <c r="H732" i="28"/>
  <c r="G732" i="28"/>
  <c r="F732" i="28"/>
  <c r="E732" i="28"/>
  <c r="D732" i="28"/>
  <c r="C732" i="28"/>
  <c r="B732" i="28"/>
  <c r="T731" i="28"/>
  <c r="S731" i="28"/>
  <c r="R731" i="28"/>
  <c r="Q731" i="28"/>
  <c r="P731" i="28"/>
  <c r="O731" i="28"/>
  <c r="N731" i="28"/>
  <c r="M731" i="28"/>
  <c r="L731" i="28"/>
  <c r="K731" i="28"/>
  <c r="J731" i="28"/>
  <c r="I731" i="28"/>
  <c r="H731" i="28"/>
  <c r="G731" i="28"/>
  <c r="F731" i="28"/>
  <c r="E731" i="28"/>
  <c r="D731" i="28"/>
  <c r="C731" i="28"/>
  <c r="B731" i="28"/>
  <c r="T730" i="28"/>
  <c r="S730" i="28"/>
  <c r="R730" i="28"/>
  <c r="Q730" i="28"/>
  <c r="P730" i="28"/>
  <c r="O730" i="28"/>
  <c r="N730" i="28"/>
  <c r="M730" i="28"/>
  <c r="L730" i="28"/>
  <c r="K730" i="28"/>
  <c r="J730" i="28"/>
  <c r="I730" i="28"/>
  <c r="H730" i="28"/>
  <c r="G730" i="28"/>
  <c r="F730" i="28"/>
  <c r="E730" i="28"/>
  <c r="D730" i="28"/>
  <c r="C730" i="28"/>
  <c r="B730" i="28"/>
  <c r="T729" i="28"/>
  <c r="S729" i="28"/>
  <c r="R729" i="28"/>
  <c r="Q729" i="28"/>
  <c r="P729" i="28"/>
  <c r="O729" i="28"/>
  <c r="N729" i="28"/>
  <c r="M729" i="28"/>
  <c r="L729" i="28"/>
  <c r="K729" i="28"/>
  <c r="J729" i="28"/>
  <c r="I729" i="28"/>
  <c r="H729" i="28"/>
  <c r="G729" i="28"/>
  <c r="F729" i="28"/>
  <c r="E729" i="28"/>
  <c r="D729" i="28"/>
  <c r="C729" i="28"/>
  <c r="B729" i="28"/>
  <c r="T728" i="28"/>
  <c r="S728" i="28"/>
  <c r="R728" i="28"/>
  <c r="Q728" i="28"/>
  <c r="P728" i="28"/>
  <c r="O728" i="28"/>
  <c r="N728" i="28"/>
  <c r="M728" i="28"/>
  <c r="L728" i="28"/>
  <c r="K728" i="28"/>
  <c r="J728" i="28"/>
  <c r="I728" i="28"/>
  <c r="H728" i="28"/>
  <c r="G728" i="28"/>
  <c r="F728" i="28"/>
  <c r="E728" i="28"/>
  <c r="D728" i="28"/>
  <c r="C728" i="28"/>
  <c r="B728" i="28"/>
  <c r="T727" i="28"/>
  <c r="S727" i="28"/>
  <c r="R727" i="28"/>
  <c r="Q727" i="28"/>
  <c r="P727" i="28"/>
  <c r="O727" i="28"/>
  <c r="N727" i="28"/>
  <c r="M727" i="28"/>
  <c r="L727" i="28"/>
  <c r="K727" i="28"/>
  <c r="J727" i="28"/>
  <c r="I727" i="28"/>
  <c r="H727" i="28"/>
  <c r="G727" i="28"/>
  <c r="F727" i="28"/>
  <c r="E727" i="28"/>
  <c r="D727" i="28"/>
  <c r="C727" i="28"/>
  <c r="B727" i="28"/>
  <c r="T726" i="28"/>
  <c r="S726" i="28"/>
  <c r="R726" i="28"/>
  <c r="Q726" i="28"/>
  <c r="P726" i="28"/>
  <c r="O726" i="28"/>
  <c r="N726" i="28"/>
  <c r="M726" i="28"/>
  <c r="L726" i="28"/>
  <c r="K726" i="28"/>
  <c r="J726" i="28"/>
  <c r="I726" i="28"/>
  <c r="H726" i="28"/>
  <c r="G726" i="28"/>
  <c r="F726" i="28"/>
  <c r="E726" i="28"/>
  <c r="D726" i="28"/>
  <c r="C726" i="28"/>
  <c r="B726" i="28"/>
  <c r="T725" i="28"/>
  <c r="S725" i="28"/>
  <c r="R725" i="28"/>
  <c r="Q725" i="28"/>
  <c r="P725" i="28"/>
  <c r="O725" i="28"/>
  <c r="N725" i="28"/>
  <c r="M725" i="28"/>
  <c r="L725" i="28"/>
  <c r="K725" i="28"/>
  <c r="J725" i="28"/>
  <c r="I725" i="28"/>
  <c r="H725" i="28"/>
  <c r="G725" i="28"/>
  <c r="F725" i="28"/>
  <c r="E725" i="28"/>
  <c r="D725" i="28"/>
  <c r="C725" i="28"/>
  <c r="B725" i="28"/>
  <c r="T724" i="28"/>
  <c r="S724" i="28"/>
  <c r="R724" i="28"/>
  <c r="Q724" i="28"/>
  <c r="P724" i="28"/>
  <c r="O724" i="28"/>
  <c r="N724" i="28"/>
  <c r="M724" i="28"/>
  <c r="L724" i="28"/>
  <c r="K724" i="28"/>
  <c r="J724" i="28"/>
  <c r="I724" i="28"/>
  <c r="H724" i="28"/>
  <c r="G724" i="28"/>
  <c r="F724" i="28"/>
  <c r="E724" i="28"/>
  <c r="D724" i="28"/>
  <c r="C724" i="28"/>
  <c r="B724" i="28"/>
  <c r="T723" i="28"/>
  <c r="S723" i="28"/>
  <c r="R723" i="28"/>
  <c r="Q723" i="28"/>
  <c r="P723" i="28"/>
  <c r="O723" i="28"/>
  <c r="N723" i="28"/>
  <c r="M723" i="28"/>
  <c r="L723" i="28"/>
  <c r="K723" i="28"/>
  <c r="J723" i="28"/>
  <c r="I723" i="28"/>
  <c r="H723" i="28"/>
  <c r="G723" i="28"/>
  <c r="F723" i="28"/>
  <c r="E723" i="28"/>
  <c r="D723" i="28"/>
  <c r="C723" i="28"/>
  <c r="B723" i="28"/>
  <c r="T722" i="28"/>
  <c r="S722" i="28"/>
  <c r="R722" i="28"/>
  <c r="Q722" i="28"/>
  <c r="P722" i="28"/>
  <c r="O722" i="28"/>
  <c r="N722" i="28"/>
  <c r="M722" i="28"/>
  <c r="L722" i="28"/>
  <c r="K722" i="28"/>
  <c r="J722" i="28"/>
  <c r="I722" i="28"/>
  <c r="H722" i="28"/>
  <c r="G722" i="28"/>
  <c r="F722" i="28"/>
  <c r="E722" i="28"/>
  <c r="D722" i="28"/>
  <c r="C722" i="28"/>
  <c r="B722" i="28"/>
  <c r="T721" i="28"/>
  <c r="S721" i="28"/>
  <c r="R721" i="28"/>
  <c r="Q721" i="28"/>
  <c r="P721" i="28"/>
  <c r="O721" i="28"/>
  <c r="N721" i="28"/>
  <c r="M721" i="28"/>
  <c r="L721" i="28"/>
  <c r="K721" i="28"/>
  <c r="J721" i="28"/>
  <c r="I721" i="28"/>
  <c r="H721" i="28"/>
  <c r="G721" i="28"/>
  <c r="F721" i="28"/>
  <c r="E721" i="28"/>
  <c r="D721" i="28"/>
  <c r="C721" i="28"/>
  <c r="B721" i="28"/>
  <c r="T720" i="28"/>
  <c r="S720" i="28"/>
  <c r="R720" i="28"/>
  <c r="Q720" i="28"/>
  <c r="P720" i="28"/>
  <c r="O720" i="28"/>
  <c r="N720" i="28"/>
  <c r="M720" i="28"/>
  <c r="L720" i="28"/>
  <c r="K720" i="28"/>
  <c r="J720" i="28"/>
  <c r="I720" i="28"/>
  <c r="H720" i="28"/>
  <c r="G720" i="28"/>
  <c r="F720" i="28"/>
  <c r="E720" i="28"/>
  <c r="D720" i="28"/>
  <c r="C720" i="28"/>
  <c r="B720" i="28"/>
  <c r="T719" i="28"/>
  <c r="S719" i="28"/>
  <c r="R719" i="28"/>
  <c r="Q719" i="28"/>
  <c r="P719" i="28"/>
  <c r="O719" i="28"/>
  <c r="N719" i="28"/>
  <c r="M719" i="28"/>
  <c r="L719" i="28"/>
  <c r="K719" i="28"/>
  <c r="J719" i="28"/>
  <c r="I719" i="28"/>
  <c r="H719" i="28"/>
  <c r="G719" i="28"/>
  <c r="F719" i="28"/>
  <c r="E719" i="28"/>
  <c r="D719" i="28"/>
  <c r="C719" i="28"/>
  <c r="B719" i="28"/>
  <c r="T718" i="28"/>
  <c r="S718" i="28"/>
  <c r="R718" i="28"/>
  <c r="Q718" i="28"/>
  <c r="P718" i="28"/>
  <c r="O718" i="28"/>
  <c r="N718" i="28"/>
  <c r="M718" i="28"/>
  <c r="L718" i="28"/>
  <c r="K718" i="28"/>
  <c r="J718" i="28"/>
  <c r="I718" i="28"/>
  <c r="H718" i="28"/>
  <c r="G718" i="28"/>
  <c r="F718" i="28"/>
  <c r="E718" i="28"/>
  <c r="D718" i="28"/>
  <c r="C718" i="28"/>
  <c r="B718" i="28"/>
  <c r="T717" i="28"/>
  <c r="S717" i="28"/>
  <c r="R717" i="28"/>
  <c r="Q717" i="28"/>
  <c r="P717" i="28"/>
  <c r="O717" i="28"/>
  <c r="N717" i="28"/>
  <c r="M717" i="28"/>
  <c r="L717" i="28"/>
  <c r="K717" i="28"/>
  <c r="J717" i="28"/>
  <c r="I717" i="28"/>
  <c r="H717" i="28"/>
  <c r="G717" i="28"/>
  <c r="F717" i="28"/>
  <c r="E717" i="28"/>
  <c r="D717" i="28"/>
  <c r="C717" i="28"/>
  <c r="B717" i="28"/>
  <c r="T716" i="28"/>
  <c r="S716" i="28"/>
  <c r="R716" i="28"/>
  <c r="Q716" i="28"/>
  <c r="P716" i="28"/>
  <c r="O716" i="28"/>
  <c r="N716" i="28"/>
  <c r="M716" i="28"/>
  <c r="L716" i="28"/>
  <c r="K716" i="28"/>
  <c r="J716" i="28"/>
  <c r="I716" i="28"/>
  <c r="H716" i="28"/>
  <c r="G716" i="28"/>
  <c r="F716" i="28"/>
  <c r="E716" i="28"/>
  <c r="D716" i="28"/>
  <c r="C716" i="28"/>
  <c r="B716" i="28"/>
  <c r="T715" i="28"/>
  <c r="S715" i="28"/>
  <c r="R715" i="28"/>
  <c r="Q715" i="28"/>
  <c r="P715" i="28"/>
  <c r="O715" i="28"/>
  <c r="N715" i="28"/>
  <c r="M715" i="28"/>
  <c r="L715" i="28"/>
  <c r="K715" i="28"/>
  <c r="J715" i="28"/>
  <c r="I715" i="28"/>
  <c r="H715" i="28"/>
  <c r="G715" i="28"/>
  <c r="F715" i="28"/>
  <c r="E715" i="28"/>
  <c r="D715" i="28"/>
  <c r="C715" i="28"/>
  <c r="B715" i="28"/>
  <c r="T714" i="28"/>
  <c r="S714" i="28"/>
  <c r="R714" i="28"/>
  <c r="Q714" i="28"/>
  <c r="P714" i="28"/>
  <c r="O714" i="28"/>
  <c r="N714" i="28"/>
  <c r="M714" i="28"/>
  <c r="L714" i="28"/>
  <c r="K714" i="28"/>
  <c r="J714" i="28"/>
  <c r="I714" i="28"/>
  <c r="H714" i="28"/>
  <c r="G714" i="28"/>
  <c r="F714" i="28"/>
  <c r="E714" i="28"/>
  <c r="D714" i="28"/>
  <c r="C714" i="28"/>
  <c r="B714" i="28"/>
  <c r="T713" i="28"/>
  <c r="S713" i="28"/>
  <c r="R713" i="28"/>
  <c r="Q713" i="28"/>
  <c r="P713" i="28"/>
  <c r="O713" i="28"/>
  <c r="N713" i="28"/>
  <c r="M713" i="28"/>
  <c r="L713" i="28"/>
  <c r="K713" i="28"/>
  <c r="J713" i="28"/>
  <c r="I713" i="28"/>
  <c r="H713" i="28"/>
  <c r="G713" i="28"/>
  <c r="F713" i="28"/>
  <c r="E713" i="28"/>
  <c r="D713" i="28"/>
  <c r="C713" i="28"/>
  <c r="B713" i="28"/>
  <c r="T712" i="28"/>
  <c r="S712" i="28"/>
  <c r="R712" i="28"/>
  <c r="Q712" i="28"/>
  <c r="P712" i="28"/>
  <c r="O712" i="28"/>
  <c r="N712" i="28"/>
  <c r="M712" i="28"/>
  <c r="L712" i="28"/>
  <c r="K712" i="28"/>
  <c r="J712" i="28"/>
  <c r="I712" i="28"/>
  <c r="H712" i="28"/>
  <c r="G712" i="28"/>
  <c r="F712" i="28"/>
  <c r="E712" i="28"/>
  <c r="D712" i="28"/>
  <c r="C712" i="28"/>
  <c r="B712" i="28"/>
  <c r="T711" i="28"/>
  <c r="S711" i="28"/>
  <c r="R711" i="28"/>
  <c r="Q711" i="28"/>
  <c r="P711" i="28"/>
  <c r="O711" i="28"/>
  <c r="N711" i="28"/>
  <c r="M711" i="28"/>
  <c r="L711" i="28"/>
  <c r="K711" i="28"/>
  <c r="J711" i="28"/>
  <c r="I711" i="28"/>
  <c r="H711" i="28"/>
  <c r="G711" i="28"/>
  <c r="F711" i="28"/>
  <c r="E711" i="28"/>
  <c r="D711" i="28"/>
  <c r="C711" i="28"/>
  <c r="B711" i="28"/>
  <c r="T710" i="28"/>
  <c r="S710" i="28"/>
  <c r="R710" i="28"/>
  <c r="Q710" i="28"/>
  <c r="P710" i="28"/>
  <c r="O710" i="28"/>
  <c r="N710" i="28"/>
  <c r="M710" i="28"/>
  <c r="L710" i="28"/>
  <c r="K710" i="28"/>
  <c r="J710" i="28"/>
  <c r="I710" i="28"/>
  <c r="H710" i="28"/>
  <c r="G710" i="28"/>
  <c r="F710" i="28"/>
  <c r="E710" i="28"/>
  <c r="D710" i="28"/>
  <c r="C710" i="28"/>
  <c r="B710" i="28"/>
  <c r="T709" i="28"/>
  <c r="S709" i="28"/>
  <c r="R709" i="28"/>
  <c r="Q709" i="28"/>
  <c r="P709" i="28"/>
  <c r="O709" i="28"/>
  <c r="N709" i="28"/>
  <c r="M709" i="28"/>
  <c r="L709" i="28"/>
  <c r="K709" i="28"/>
  <c r="J709" i="28"/>
  <c r="I709" i="28"/>
  <c r="H709" i="28"/>
  <c r="G709" i="28"/>
  <c r="F709" i="28"/>
  <c r="E709" i="28"/>
  <c r="D709" i="28"/>
  <c r="C709" i="28"/>
  <c r="B709" i="28"/>
  <c r="T708" i="28"/>
  <c r="S708" i="28"/>
  <c r="R708" i="28"/>
  <c r="Q708" i="28"/>
  <c r="P708" i="28"/>
  <c r="O708" i="28"/>
  <c r="N708" i="28"/>
  <c r="M708" i="28"/>
  <c r="L708" i="28"/>
  <c r="K708" i="28"/>
  <c r="J708" i="28"/>
  <c r="I708" i="28"/>
  <c r="H708" i="28"/>
  <c r="G708" i="28"/>
  <c r="F708" i="28"/>
  <c r="E708" i="28"/>
  <c r="D708" i="28"/>
  <c r="C708" i="28"/>
  <c r="B708" i="28"/>
  <c r="T707" i="28"/>
  <c r="S707" i="28"/>
  <c r="R707" i="28"/>
  <c r="Q707" i="28"/>
  <c r="P707" i="28"/>
  <c r="O707" i="28"/>
  <c r="N707" i="28"/>
  <c r="M707" i="28"/>
  <c r="L707" i="28"/>
  <c r="K707" i="28"/>
  <c r="J707" i="28"/>
  <c r="I707" i="28"/>
  <c r="H707" i="28"/>
  <c r="G707" i="28"/>
  <c r="F707" i="28"/>
  <c r="E707" i="28"/>
  <c r="D707" i="28"/>
  <c r="C707" i="28"/>
  <c r="B707" i="28"/>
  <c r="T706" i="28"/>
  <c r="S706" i="28"/>
  <c r="R706" i="28"/>
  <c r="Q706" i="28"/>
  <c r="P706" i="28"/>
  <c r="O706" i="28"/>
  <c r="N706" i="28"/>
  <c r="M706" i="28"/>
  <c r="L706" i="28"/>
  <c r="K706" i="28"/>
  <c r="J706" i="28"/>
  <c r="I706" i="28"/>
  <c r="H706" i="28"/>
  <c r="G706" i="28"/>
  <c r="F706" i="28"/>
  <c r="E706" i="28"/>
  <c r="D706" i="28"/>
  <c r="C706" i="28"/>
  <c r="B706" i="28"/>
  <c r="T705" i="28"/>
  <c r="S705" i="28"/>
  <c r="R705" i="28"/>
  <c r="Q705" i="28"/>
  <c r="P705" i="28"/>
  <c r="O705" i="28"/>
  <c r="N705" i="28"/>
  <c r="M705" i="28"/>
  <c r="L705" i="28"/>
  <c r="K705" i="28"/>
  <c r="J705" i="28"/>
  <c r="I705" i="28"/>
  <c r="H705" i="28"/>
  <c r="G705" i="28"/>
  <c r="F705" i="28"/>
  <c r="E705" i="28"/>
  <c r="D705" i="28"/>
  <c r="C705" i="28"/>
  <c r="B705" i="28"/>
  <c r="T704" i="28"/>
  <c r="S704" i="28"/>
  <c r="R704" i="28"/>
  <c r="Q704" i="28"/>
  <c r="P704" i="28"/>
  <c r="O704" i="28"/>
  <c r="N704" i="28"/>
  <c r="M704" i="28"/>
  <c r="L704" i="28"/>
  <c r="K704" i="28"/>
  <c r="J704" i="28"/>
  <c r="I704" i="28"/>
  <c r="H704" i="28"/>
  <c r="G704" i="28"/>
  <c r="F704" i="28"/>
  <c r="E704" i="28"/>
  <c r="D704" i="28"/>
  <c r="C704" i="28"/>
  <c r="B704" i="28"/>
  <c r="T703" i="28"/>
  <c r="S703" i="28"/>
  <c r="R703" i="28"/>
  <c r="Q703" i="28"/>
  <c r="P703" i="28"/>
  <c r="O703" i="28"/>
  <c r="N703" i="28"/>
  <c r="M703" i="28"/>
  <c r="L703" i="28"/>
  <c r="K703" i="28"/>
  <c r="J703" i="28"/>
  <c r="I703" i="28"/>
  <c r="H703" i="28"/>
  <c r="G703" i="28"/>
  <c r="F703" i="28"/>
  <c r="E703" i="28"/>
  <c r="D703" i="28"/>
  <c r="C703" i="28"/>
  <c r="B703" i="28"/>
  <c r="T702" i="28"/>
  <c r="S702" i="28"/>
  <c r="R702" i="28"/>
  <c r="Q702" i="28"/>
  <c r="P702" i="28"/>
  <c r="O702" i="28"/>
  <c r="N702" i="28"/>
  <c r="M702" i="28"/>
  <c r="L702" i="28"/>
  <c r="K702" i="28"/>
  <c r="J702" i="28"/>
  <c r="I702" i="28"/>
  <c r="H702" i="28"/>
  <c r="G702" i="28"/>
  <c r="F702" i="28"/>
  <c r="E702" i="28"/>
  <c r="D702" i="28"/>
  <c r="C702" i="28"/>
  <c r="B702" i="28"/>
  <c r="T701" i="28"/>
  <c r="S701" i="28"/>
  <c r="R701" i="28"/>
  <c r="Q701" i="28"/>
  <c r="P701" i="28"/>
  <c r="O701" i="28"/>
  <c r="N701" i="28"/>
  <c r="M701" i="28"/>
  <c r="L701" i="28"/>
  <c r="K701" i="28"/>
  <c r="J701" i="28"/>
  <c r="I701" i="28"/>
  <c r="H701" i="28"/>
  <c r="G701" i="28"/>
  <c r="F701" i="28"/>
  <c r="E701" i="28"/>
  <c r="D701" i="28"/>
  <c r="C701" i="28"/>
  <c r="B701" i="28"/>
  <c r="T700" i="28"/>
  <c r="S700" i="28"/>
  <c r="R700" i="28"/>
  <c r="Q700" i="28"/>
  <c r="P700" i="28"/>
  <c r="O700" i="28"/>
  <c r="N700" i="28"/>
  <c r="M700" i="28"/>
  <c r="L700" i="28"/>
  <c r="K700" i="28"/>
  <c r="J700" i="28"/>
  <c r="I700" i="28"/>
  <c r="H700" i="28"/>
  <c r="G700" i="28"/>
  <c r="F700" i="28"/>
  <c r="E700" i="28"/>
  <c r="D700" i="28"/>
  <c r="C700" i="28"/>
  <c r="B700" i="28"/>
  <c r="T699" i="28"/>
  <c r="S699" i="28"/>
  <c r="R699" i="28"/>
  <c r="Q699" i="28"/>
  <c r="P699" i="28"/>
  <c r="O699" i="28"/>
  <c r="N699" i="28"/>
  <c r="M699" i="28"/>
  <c r="L699" i="28"/>
  <c r="K699" i="28"/>
  <c r="J699" i="28"/>
  <c r="I699" i="28"/>
  <c r="H699" i="28"/>
  <c r="G699" i="28"/>
  <c r="F699" i="28"/>
  <c r="E699" i="28"/>
  <c r="D699" i="28"/>
  <c r="C699" i="28"/>
  <c r="B699" i="28"/>
  <c r="T698" i="28"/>
  <c r="S698" i="28"/>
  <c r="R698" i="28"/>
  <c r="Q698" i="28"/>
  <c r="P698" i="28"/>
  <c r="O698" i="28"/>
  <c r="N698" i="28"/>
  <c r="M698" i="28"/>
  <c r="L698" i="28"/>
  <c r="K698" i="28"/>
  <c r="J698" i="28"/>
  <c r="I698" i="28"/>
  <c r="H698" i="28"/>
  <c r="G698" i="28"/>
  <c r="F698" i="28"/>
  <c r="E698" i="28"/>
  <c r="D698" i="28"/>
  <c r="C698" i="28"/>
  <c r="B698" i="28"/>
  <c r="T697" i="28"/>
  <c r="S697" i="28"/>
  <c r="R697" i="28"/>
  <c r="Q697" i="28"/>
  <c r="P697" i="28"/>
  <c r="O697" i="28"/>
  <c r="N697" i="28"/>
  <c r="M697" i="28"/>
  <c r="L697" i="28"/>
  <c r="K697" i="28"/>
  <c r="J697" i="28"/>
  <c r="I697" i="28"/>
  <c r="H697" i="28"/>
  <c r="G697" i="28"/>
  <c r="F697" i="28"/>
  <c r="E697" i="28"/>
  <c r="D697" i="28"/>
  <c r="C697" i="28"/>
  <c r="B697" i="28"/>
  <c r="T696" i="28"/>
  <c r="S696" i="28"/>
  <c r="R696" i="28"/>
  <c r="Q696" i="28"/>
  <c r="P696" i="28"/>
  <c r="O696" i="28"/>
  <c r="N696" i="28"/>
  <c r="M696" i="28"/>
  <c r="L696" i="28"/>
  <c r="K696" i="28"/>
  <c r="J696" i="28"/>
  <c r="I696" i="28"/>
  <c r="H696" i="28"/>
  <c r="G696" i="28"/>
  <c r="F696" i="28"/>
  <c r="E696" i="28"/>
  <c r="D696" i="28"/>
  <c r="C696" i="28"/>
  <c r="B696" i="28"/>
  <c r="T695" i="28"/>
  <c r="S695" i="28"/>
  <c r="R695" i="28"/>
  <c r="Q695" i="28"/>
  <c r="P695" i="28"/>
  <c r="O695" i="28"/>
  <c r="N695" i="28"/>
  <c r="M695" i="28"/>
  <c r="L695" i="28"/>
  <c r="K695" i="28"/>
  <c r="J695" i="28"/>
  <c r="I695" i="28"/>
  <c r="H695" i="28"/>
  <c r="G695" i="28"/>
  <c r="F695" i="28"/>
  <c r="E695" i="28"/>
  <c r="D695" i="28"/>
  <c r="C695" i="28"/>
  <c r="B695" i="28"/>
  <c r="T694" i="28"/>
  <c r="S694" i="28"/>
  <c r="R694" i="28"/>
  <c r="Q694" i="28"/>
  <c r="P694" i="28"/>
  <c r="O694" i="28"/>
  <c r="N694" i="28"/>
  <c r="M694" i="28"/>
  <c r="L694" i="28"/>
  <c r="K694" i="28"/>
  <c r="J694" i="28"/>
  <c r="I694" i="28"/>
  <c r="H694" i="28"/>
  <c r="G694" i="28"/>
  <c r="F694" i="28"/>
  <c r="E694" i="28"/>
  <c r="D694" i="28"/>
  <c r="C694" i="28"/>
  <c r="B694" i="28"/>
  <c r="T693" i="28"/>
  <c r="S693" i="28"/>
  <c r="R693" i="28"/>
  <c r="Q693" i="28"/>
  <c r="P693" i="28"/>
  <c r="O693" i="28"/>
  <c r="N693" i="28"/>
  <c r="M693" i="28"/>
  <c r="L693" i="28"/>
  <c r="K693" i="28"/>
  <c r="J693" i="28"/>
  <c r="I693" i="28"/>
  <c r="H693" i="28"/>
  <c r="G693" i="28"/>
  <c r="F693" i="28"/>
  <c r="E693" i="28"/>
  <c r="D693" i="28"/>
  <c r="C693" i="28"/>
  <c r="B693" i="28"/>
  <c r="T692" i="28"/>
  <c r="S692" i="28"/>
  <c r="R692" i="28"/>
  <c r="Q692" i="28"/>
  <c r="P692" i="28"/>
  <c r="O692" i="28"/>
  <c r="N692" i="28"/>
  <c r="M692" i="28"/>
  <c r="L692" i="28"/>
  <c r="K692" i="28"/>
  <c r="J692" i="28"/>
  <c r="I692" i="28"/>
  <c r="H692" i="28"/>
  <c r="G692" i="28"/>
  <c r="F692" i="28"/>
  <c r="E692" i="28"/>
  <c r="D692" i="28"/>
  <c r="C692" i="28"/>
  <c r="B692" i="28"/>
  <c r="T691" i="28"/>
  <c r="S691" i="28"/>
  <c r="R691" i="28"/>
  <c r="Q691" i="28"/>
  <c r="P691" i="28"/>
  <c r="O691" i="28"/>
  <c r="N691" i="28"/>
  <c r="M691" i="28"/>
  <c r="L691" i="28"/>
  <c r="K691" i="28"/>
  <c r="J691" i="28"/>
  <c r="I691" i="28"/>
  <c r="H691" i="28"/>
  <c r="G691" i="28"/>
  <c r="F691" i="28"/>
  <c r="E691" i="28"/>
  <c r="D691" i="28"/>
  <c r="C691" i="28"/>
  <c r="B691" i="28"/>
  <c r="T690" i="28"/>
  <c r="S690" i="28"/>
  <c r="R690" i="28"/>
  <c r="Q690" i="28"/>
  <c r="P690" i="28"/>
  <c r="O690" i="28"/>
  <c r="N690" i="28"/>
  <c r="M690" i="28"/>
  <c r="L690" i="28"/>
  <c r="K690" i="28"/>
  <c r="J690" i="28"/>
  <c r="I690" i="28"/>
  <c r="H690" i="28"/>
  <c r="G690" i="28"/>
  <c r="F690" i="28"/>
  <c r="E690" i="28"/>
  <c r="D690" i="28"/>
  <c r="C690" i="28"/>
  <c r="B690" i="28"/>
  <c r="T689" i="28"/>
  <c r="S689" i="28"/>
  <c r="R689" i="28"/>
  <c r="Q689" i="28"/>
  <c r="P689" i="28"/>
  <c r="O689" i="28"/>
  <c r="N689" i="28"/>
  <c r="M689" i="28"/>
  <c r="L689" i="28"/>
  <c r="K689" i="28"/>
  <c r="J689" i="28"/>
  <c r="I689" i="28"/>
  <c r="H689" i="28"/>
  <c r="G689" i="28"/>
  <c r="F689" i="28"/>
  <c r="E689" i="28"/>
  <c r="D689" i="28"/>
  <c r="C689" i="28"/>
  <c r="B689" i="28"/>
  <c r="T688" i="28"/>
  <c r="S688" i="28"/>
  <c r="R688" i="28"/>
  <c r="Q688" i="28"/>
  <c r="P688" i="28"/>
  <c r="O688" i="28"/>
  <c r="N688" i="28"/>
  <c r="M688" i="28"/>
  <c r="L688" i="28"/>
  <c r="K688" i="28"/>
  <c r="J688" i="28"/>
  <c r="I688" i="28"/>
  <c r="H688" i="28"/>
  <c r="G688" i="28"/>
  <c r="F688" i="28"/>
  <c r="E688" i="28"/>
  <c r="D688" i="28"/>
  <c r="C688" i="28"/>
  <c r="B688" i="28"/>
  <c r="T687" i="28"/>
  <c r="S687" i="28"/>
  <c r="R687" i="28"/>
  <c r="Q687" i="28"/>
  <c r="P687" i="28"/>
  <c r="O687" i="28"/>
  <c r="N687" i="28"/>
  <c r="M687" i="28"/>
  <c r="L687" i="28"/>
  <c r="K687" i="28"/>
  <c r="J687" i="28"/>
  <c r="I687" i="28"/>
  <c r="H687" i="28"/>
  <c r="G687" i="28"/>
  <c r="F687" i="28"/>
  <c r="E687" i="28"/>
  <c r="D687" i="28"/>
  <c r="C687" i="28"/>
  <c r="B687" i="28"/>
  <c r="T686" i="28"/>
  <c r="S686" i="28"/>
  <c r="R686" i="28"/>
  <c r="Q686" i="28"/>
  <c r="P686" i="28"/>
  <c r="O686" i="28"/>
  <c r="N686" i="28"/>
  <c r="M686" i="28"/>
  <c r="L686" i="28"/>
  <c r="K686" i="28"/>
  <c r="J686" i="28"/>
  <c r="I686" i="28"/>
  <c r="H686" i="28"/>
  <c r="G686" i="28"/>
  <c r="F686" i="28"/>
  <c r="E686" i="28"/>
  <c r="D686" i="28"/>
  <c r="C686" i="28"/>
  <c r="B686" i="28"/>
  <c r="T685" i="28"/>
  <c r="S685" i="28"/>
  <c r="R685" i="28"/>
  <c r="Q685" i="28"/>
  <c r="P685" i="28"/>
  <c r="O685" i="28"/>
  <c r="N685" i="28"/>
  <c r="M685" i="28"/>
  <c r="L685" i="28"/>
  <c r="K685" i="28"/>
  <c r="J685" i="28"/>
  <c r="I685" i="28"/>
  <c r="H685" i="28"/>
  <c r="G685" i="28"/>
  <c r="F685" i="28"/>
  <c r="E685" i="28"/>
  <c r="D685" i="28"/>
  <c r="C685" i="28"/>
  <c r="B685" i="28"/>
  <c r="T684" i="28"/>
  <c r="S684" i="28"/>
  <c r="R684" i="28"/>
  <c r="Q684" i="28"/>
  <c r="P684" i="28"/>
  <c r="O684" i="28"/>
  <c r="N684" i="28"/>
  <c r="M684" i="28"/>
  <c r="L684" i="28"/>
  <c r="K684" i="28"/>
  <c r="J684" i="28"/>
  <c r="I684" i="28"/>
  <c r="H684" i="28"/>
  <c r="G684" i="28"/>
  <c r="F684" i="28"/>
  <c r="E684" i="28"/>
  <c r="D684" i="28"/>
  <c r="C684" i="28"/>
  <c r="B684" i="28"/>
  <c r="T683" i="28"/>
  <c r="S683" i="28"/>
  <c r="R683" i="28"/>
  <c r="Q683" i="28"/>
  <c r="P683" i="28"/>
  <c r="O683" i="28"/>
  <c r="N683" i="28"/>
  <c r="M683" i="28"/>
  <c r="L683" i="28"/>
  <c r="K683" i="28"/>
  <c r="J683" i="28"/>
  <c r="I683" i="28"/>
  <c r="H683" i="28"/>
  <c r="G683" i="28"/>
  <c r="F683" i="28"/>
  <c r="E683" i="28"/>
  <c r="D683" i="28"/>
  <c r="C683" i="28"/>
  <c r="B683" i="28"/>
  <c r="T682" i="28"/>
  <c r="S682" i="28"/>
  <c r="R682" i="28"/>
  <c r="Q682" i="28"/>
  <c r="P682" i="28"/>
  <c r="O682" i="28"/>
  <c r="N682" i="28"/>
  <c r="M682" i="28"/>
  <c r="L682" i="28"/>
  <c r="K682" i="28"/>
  <c r="J682" i="28"/>
  <c r="I682" i="28"/>
  <c r="H682" i="28"/>
  <c r="G682" i="28"/>
  <c r="F682" i="28"/>
  <c r="E682" i="28"/>
  <c r="D682" i="28"/>
  <c r="C682" i="28"/>
  <c r="B682" i="28"/>
  <c r="T681" i="28"/>
  <c r="S681" i="28"/>
  <c r="R681" i="28"/>
  <c r="Q681" i="28"/>
  <c r="P681" i="28"/>
  <c r="O681" i="28"/>
  <c r="N681" i="28"/>
  <c r="M681" i="28"/>
  <c r="L681" i="28"/>
  <c r="K681" i="28"/>
  <c r="J681" i="28"/>
  <c r="I681" i="28"/>
  <c r="H681" i="28"/>
  <c r="G681" i="28"/>
  <c r="F681" i="28"/>
  <c r="E681" i="28"/>
  <c r="D681" i="28"/>
  <c r="C681" i="28"/>
  <c r="B681" i="28"/>
  <c r="T680" i="28"/>
  <c r="S680" i="28"/>
  <c r="R680" i="28"/>
  <c r="Q680" i="28"/>
  <c r="P680" i="28"/>
  <c r="O680" i="28"/>
  <c r="N680" i="28"/>
  <c r="M680" i="28"/>
  <c r="L680" i="28"/>
  <c r="K680" i="28"/>
  <c r="J680" i="28"/>
  <c r="I680" i="28"/>
  <c r="H680" i="28"/>
  <c r="G680" i="28"/>
  <c r="F680" i="28"/>
  <c r="E680" i="28"/>
  <c r="D680" i="28"/>
  <c r="C680" i="28"/>
  <c r="B680" i="28"/>
  <c r="T679" i="28"/>
  <c r="S679" i="28"/>
  <c r="R679" i="28"/>
  <c r="Q679" i="28"/>
  <c r="P679" i="28"/>
  <c r="O679" i="28"/>
  <c r="N679" i="28"/>
  <c r="M679" i="28"/>
  <c r="L679" i="28"/>
  <c r="K679" i="28"/>
  <c r="J679" i="28"/>
  <c r="I679" i="28"/>
  <c r="H679" i="28"/>
  <c r="G679" i="28"/>
  <c r="F679" i="28"/>
  <c r="E679" i="28"/>
  <c r="D679" i="28"/>
  <c r="C679" i="28"/>
  <c r="B679" i="28"/>
  <c r="T678" i="28"/>
  <c r="S678" i="28"/>
  <c r="R678" i="28"/>
  <c r="Q678" i="28"/>
  <c r="P678" i="28"/>
  <c r="O678" i="28"/>
  <c r="N678" i="28"/>
  <c r="M678" i="28"/>
  <c r="L678" i="28"/>
  <c r="K678" i="28"/>
  <c r="J678" i="28"/>
  <c r="I678" i="28"/>
  <c r="H678" i="28"/>
  <c r="G678" i="28"/>
  <c r="F678" i="28"/>
  <c r="E678" i="28"/>
  <c r="D678" i="28"/>
  <c r="C678" i="28"/>
  <c r="B678" i="28"/>
  <c r="T677" i="28"/>
  <c r="S677" i="28"/>
  <c r="R677" i="28"/>
  <c r="Q677" i="28"/>
  <c r="P677" i="28"/>
  <c r="O677" i="28"/>
  <c r="N677" i="28"/>
  <c r="M677" i="28"/>
  <c r="L677" i="28"/>
  <c r="K677" i="28"/>
  <c r="J677" i="28"/>
  <c r="I677" i="28"/>
  <c r="H677" i="28"/>
  <c r="G677" i="28"/>
  <c r="F677" i="28"/>
  <c r="E677" i="28"/>
  <c r="D677" i="28"/>
  <c r="C677" i="28"/>
  <c r="B677" i="28"/>
  <c r="T676" i="28"/>
  <c r="S676" i="28"/>
  <c r="R676" i="28"/>
  <c r="Q676" i="28"/>
  <c r="P676" i="28"/>
  <c r="O676" i="28"/>
  <c r="N676" i="28"/>
  <c r="M676" i="28"/>
  <c r="L676" i="28"/>
  <c r="K676" i="28"/>
  <c r="J676" i="28"/>
  <c r="I676" i="28"/>
  <c r="H676" i="28"/>
  <c r="G676" i="28"/>
  <c r="F676" i="28"/>
  <c r="E676" i="28"/>
  <c r="D676" i="28"/>
  <c r="C676" i="28"/>
  <c r="B676" i="28"/>
  <c r="T675" i="28"/>
  <c r="S675" i="28"/>
  <c r="R675" i="28"/>
  <c r="Q675" i="28"/>
  <c r="P675" i="28"/>
  <c r="O675" i="28"/>
  <c r="N675" i="28"/>
  <c r="M675" i="28"/>
  <c r="L675" i="28"/>
  <c r="K675" i="28"/>
  <c r="J675" i="28"/>
  <c r="I675" i="28"/>
  <c r="H675" i="28"/>
  <c r="G675" i="28"/>
  <c r="F675" i="28"/>
  <c r="E675" i="28"/>
  <c r="D675" i="28"/>
  <c r="C675" i="28"/>
  <c r="B675" i="28"/>
  <c r="T674" i="28"/>
  <c r="S674" i="28"/>
  <c r="R674" i="28"/>
  <c r="Q674" i="28"/>
  <c r="P674" i="28"/>
  <c r="O674" i="28"/>
  <c r="N674" i="28"/>
  <c r="M674" i="28"/>
  <c r="L674" i="28"/>
  <c r="K674" i="28"/>
  <c r="J674" i="28"/>
  <c r="I674" i="28"/>
  <c r="H674" i="28"/>
  <c r="G674" i="28"/>
  <c r="F674" i="28"/>
  <c r="E674" i="28"/>
  <c r="D674" i="28"/>
  <c r="C674" i="28"/>
  <c r="B674" i="28"/>
  <c r="T673" i="28"/>
  <c r="S673" i="28"/>
  <c r="R673" i="28"/>
  <c r="Q673" i="28"/>
  <c r="P673" i="28"/>
  <c r="O673" i="28"/>
  <c r="N673" i="28"/>
  <c r="M673" i="28"/>
  <c r="L673" i="28"/>
  <c r="K673" i="28"/>
  <c r="J673" i="28"/>
  <c r="I673" i="28"/>
  <c r="H673" i="28"/>
  <c r="G673" i="28"/>
  <c r="F673" i="28"/>
  <c r="E673" i="28"/>
  <c r="D673" i="28"/>
  <c r="C673" i="28"/>
  <c r="B673" i="28"/>
  <c r="T672" i="28"/>
  <c r="S672" i="28"/>
  <c r="R672" i="28"/>
  <c r="Q672" i="28"/>
  <c r="P672" i="28"/>
  <c r="O672" i="28"/>
  <c r="N672" i="28"/>
  <c r="M672" i="28"/>
  <c r="L672" i="28"/>
  <c r="K672" i="28"/>
  <c r="J672" i="28"/>
  <c r="I672" i="28"/>
  <c r="H672" i="28"/>
  <c r="G672" i="28"/>
  <c r="F672" i="28"/>
  <c r="E672" i="28"/>
  <c r="D672" i="28"/>
  <c r="C672" i="28"/>
  <c r="B672" i="28"/>
  <c r="T671" i="28"/>
  <c r="S671" i="28"/>
  <c r="R671" i="28"/>
  <c r="Q671" i="28"/>
  <c r="P671" i="28"/>
  <c r="O671" i="28"/>
  <c r="N671" i="28"/>
  <c r="M671" i="28"/>
  <c r="L671" i="28"/>
  <c r="K671" i="28"/>
  <c r="J671" i="28"/>
  <c r="I671" i="28"/>
  <c r="H671" i="28"/>
  <c r="G671" i="28"/>
  <c r="F671" i="28"/>
  <c r="E671" i="28"/>
  <c r="D671" i="28"/>
  <c r="C671" i="28"/>
  <c r="B671" i="28"/>
  <c r="T670" i="28"/>
  <c r="S670" i="28"/>
  <c r="R670" i="28"/>
  <c r="Q670" i="28"/>
  <c r="P670" i="28"/>
  <c r="O670" i="28"/>
  <c r="N670" i="28"/>
  <c r="M670" i="28"/>
  <c r="L670" i="28"/>
  <c r="K670" i="28"/>
  <c r="J670" i="28"/>
  <c r="I670" i="28"/>
  <c r="H670" i="28"/>
  <c r="G670" i="28"/>
  <c r="F670" i="28"/>
  <c r="E670" i="28"/>
  <c r="D670" i="28"/>
  <c r="C670" i="28"/>
  <c r="B670" i="28"/>
  <c r="T669" i="28"/>
  <c r="S669" i="28"/>
  <c r="R669" i="28"/>
  <c r="Q669" i="28"/>
  <c r="P669" i="28"/>
  <c r="O669" i="28"/>
  <c r="N669" i="28"/>
  <c r="M669" i="28"/>
  <c r="L669" i="28"/>
  <c r="K669" i="28"/>
  <c r="J669" i="28"/>
  <c r="I669" i="28"/>
  <c r="H669" i="28"/>
  <c r="G669" i="28"/>
  <c r="F669" i="28"/>
  <c r="E669" i="28"/>
  <c r="D669" i="28"/>
  <c r="C669" i="28"/>
  <c r="B669" i="28"/>
  <c r="T668" i="28"/>
  <c r="S668" i="28"/>
  <c r="R668" i="28"/>
  <c r="Q668" i="28"/>
  <c r="P668" i="28"/>
  <c r="O668" i="28"/>
  <c r="N668" i="28"/>
  <c r="M668" i="28"/>
  <c r="L668" i="28"/>
  <c r="K668" i="28"/>
  <c r="J668" i="28"/>
  <c r="I668" i="28"/>
  <c r="H668" i="28"/>
  <c r="G668" i="28"/>
  <c r="F668" i="28"/>
  <c r="E668" i="28"/>
  <c r="D668" i="28"/>
  <c r="C668" i="28"/>
  <c r="B668" i="28"/>
  <c r="T667" i="28"/>
  <c r="S667" i="28"/>
  <c r="R667" i="28"/>
  <c r="Q667" i="28"/>
  <c r="P667" i="28"/>
  <c r="O667" i="28"/>
  <c r="N667" i="28"/>
  <c r="M667" i="28"/>
  <c r="L667" i="28"/>
  <c r="K667" i="28"/>
  <c r="J667" i="28"/>
  <c r="I667" i="28"/>
  <c r="H667" i="28"/>
  <c r="G667" i="28"/>
  <c r="F667" i="28"/>
  <c r="E667" i="28"/>
  <c r="D667" i="28"/>
  <c r="C667" i="28"/>
  <c r="B667" i="28"/>
  <c r="T666" i="28"/>
  <c r="S666" i="28"/>
  <c r="R666" i="28"/>
  <c r="Q666" i="28"/>
  <c r="P666" i="28"/>
  <c r="O666" i="28"/>
  <c r="N666" i="28"/>
  <c r="M666" i="28"/>
  <c r="L666" i="28"/>
  <c r="K666" i="28"/>
  <c r="J666" i="28"/>
  <c r="I666" i="28"/>
  <c r="H666" i="28"/>
  <c r="G666" i="28"/>
  <c r="F666" i="28"/>
  <c r="E666" i="28"/>
  <c r="D666" i="28"/>
  <c r="C666" i="28"/>
  <c r="B666" i="28"/>
  <c r="T665" i="28"/>
  <c r="S665" i="28"/>
  <c r="R665" i="28"/>
  <c r="Q665" i="28"/>
  <c r="P665" i="28"/>
  <c r="O665" i="28"/>
  <c r="N665" i="28"/>
  <c r="M665" i="28"/>
  <c r="L665" i="28"/>
  <c r="K665" i="28"/>
  <c r="J665" i="28"/>
  <c r="I665" i="28"/>
  <c r="H665" i="28"/>
  <c r="G665" i="28"/>
  <c r="F665" i="28"/>
  <c r="E665" i="28"/>
  <c r="D665" i="28"/>
  <c r="C665" i="28"/>
  <c r="B665" i="28"/>
  <c r="T664" i="28"/>
  <c r="S664" i="28"/>
  <c r="R664" i="28"/>
  <c r="Q664" i="28"/>
  <c r="P664" i="28"/>
  <c r="O664" i="28"/>
  <c r="N664" i="28"/>
  <c r="M664" i="28"/>
  <c r="L664" i="28"/>
  <c r="K664" i="28"/>
  <c r="J664" i="28"/>
  <c r="I664" i="28"/>
  <c r="H664" i="28"/>
  <c r="G664" i="28"/>
  <c r="F664" i="28"/>
  <c r="E664" i="28"/>
  <c r="D664" i="28"/>
  <c r="C664" i="28"/>
  <c r="B664" i="28"/>
  <c r="T663" i="28"/>
  <c r="S663" i="28"/>
  <c r="R663" i="28"/>
  <c r="Q663" i="28"/>
  <c r="P663" i="28"/>
  <c r="O663" i="28"/>
  <c r="N663" i="28"/>
  <c r="M663" i="28"/>
  <c r="L663" i="28"/>
  <c r="K663" i="28"/>
  <c r="J663" i="28"/>
  <c r="I663" i="28"/>
  <c r="H663" i="28"/>
  <c r="G663" i="28"/>
  <c r="F663" i="28"/>
  <c r="E663" i="28"/>
  <c r="D663" i="28"/>
  <c r="C663" i="28"/>
  <c r="B663" i="28"/>
  <c r="T662" i="28"/>
  <c r="S662" i="28"/>
  <c r="R662" i="28"/>
  <c r="Q662" i="28"/>
  <c r="P662" i="28"/>
  <c r="O662" i="28"/>
  <c r="N662" i="28"/>
  <c r="M662" i="28"/>
  <c r="L662" i="28"/>
  <c r="K662" i="28"/>
  <c r="J662" i="28"/>
  <c r="I662" i="28"/>
  <c r="H662" i="28"/>
  <c r="G662" i="28"/>
  <c r="F662" i="28"/>
  <c r="E662" i="28"/>
  <c r="D662" i="28"/>
  <c r="C662" i="28"/>
  <c r="B662" i="28"/>
  <c r="T661" i="28"/>
  <c r="S661" i="28"/>
  <c r="R661" i="28"/>
  <c r="Q661" i="28"/>
  <c r="P661" i="28"/>
  <c r="O661" i="28"/>
  <c r="N661" i="28"/>
  <c r="M661" i="28"/>
  <c r="L661" i="28"/>
  <c r="K661" i="28"/>
  <c r="J661" i="28"/>
  <c r="I661" i="28"/>
  <c r="H661" i="28"/>
  <c r="G661" i="28"/>
  <c r="F661" i="28"/>
  <c r="E661" i="28"/>
  <c r="D661" i="28"/>
  <c r="C661" i="28"/>
  <c r="B661" i="28"/>
  <c r="T660" i="28"/>
  <c r="S660" i="28"/>
  <c r="R660" i="28"/>
  <c r="Q660" i="28"/>
  <c r="P660" i="28"/>
  <c r="O660" i="28"/>
  <c r="N660" i="28"/>
  <c r="M660" i="28"/>
  <c r="L660" i="28"/>
  <c r="K660" i="28"/>
  <c r="J660" i="28"/>
  <c r="I660" i="28"/>
  <c r="H660" i="28"/>
  <c r="G660" i="28"/>
  <c r="F660" i="28"/>
  <c r="E660" i="28"/>
  <c r="D660" i="28"/>
  <c r="C660" i="28"/>
  <c r="B660" i="28"/>
  <c r="T659" i="28"/>
  <c r="S659" i="28"/>
  <c r="R659" i="28"/>
  <c r="Q659" i="28"/>
  <c r="P659" i="28"/>
  <c r="O659" i="28"/>
  <c r="N659" i="28"/>
  <c r="M659" i="28"/>
  <c r="L659" i="28"/>
  <c r="K659" i="28"/>
  <c r="J659" i="28"/>
  <c r="I659" i="28"/>
  <c r="H659" i="28"/>
  <c r="G659" i="28"/>
  <c r="F659" i="28"/>
  <c r="E659" i="28"/>
  <c r="D659" i="28"/>
  <c r="C659" i="28"/>
  <c r="B659" i="28"/>
  <c r="T658" i="28"/>
  <c r="S658" i="28"/>
  <c r="R658" i="28"/>
  <c r="Q658" i="28"/>
  <c r="P658" i="28"/>
  <c r="O658" i="28"/>
  <c r="N658" i="28"/>
  <c r="M658" i="28"/>
  <c r="L658" i="28"/>
  <c r="K658" i="28"/>
  <c r="J658" i="28"/>
  <c r="I658" i="28"/>
  <c r="H658" i="28"/>
  <c r="G658" i="28"/>
  <c r="F658" i="28"/>
  <c r="E658" i="28"/>
  <c r="D658" i="28"/>
  <c r="C658" i="28"/>
  <c r="B658" i="28"/>
  <c r="T657" i="28"/>
  <c r="S657" i="28"/>
  <c r="R657" i="28"/>
  <c r="Q657" i="28"/>
  <c r="P657" i="28"/>
  <c r="O657" i="28"/>
  <c r="N657" i="28"/>
  <c r="M657" i="28"/>
  <c r="L657" i="28"/>
  <c r="K657" i="28"/>
  <c r="J657" i="28"/>
  <c r="I657" i="28"/>
  <c r="H657" i="28"/>
  <c r="G657" i="28"/>
  <c r="F657" i="28"/>
  <c r="E657" i="28"/>
  <c r="D657" i="28"/>
  <c r="C657" i="28"/>
  <c r="B657" i="28"/>
  <c r="T656" i="28"/>
  <c r="S656" i="28"/>
  <c r="R656" i="28"/>
  <c r="Q656" i="28"/>
  <c r="P656" i="28"/>
  <c r="O656" i="28"/>
  <c r="N656" i="28"/>
  <c r="M656" i="28"/>
  <c r="L656" i="28"/>
  <c r="K656" i="28"/>
  <c r="J656" i="28"/>
  <c r="I656" i="28"/>
  <c r="H656" i="28"/>
  <c r="G656" i="28"/>
  <c r="F656" i="28"/>
  <c r="E656" i="28"/>
  <c r="D656" i="28"/>
  <c r="C656" i="28"/>
  <c r="B656" i="28"/>
  <c r="T655" i="28"/>
  <c r="S655" i="28"/>
  <c r="R655" i="28"/>
  <c r="Q655" i="28"/>
  <c r="P655" i="28"/>
  <c r="O655" i="28"/>
  <c r="N655" i="28"/>
  <c r="M655" i="28"/>
  <c r="L655" i="28"/>
  <c r="K655" i="28"/>
  <c r="J655" i="28"/>
  <c r="I655" i="28"/>
  <c r="H655" i="28"/>
  <c r="G655" i="28"/>
  <c r="F655" i="28"/>
  <c r="E655" i="28"/>
  <c r="D655" i="28"/>
  <c r="C655" i="28"/>
  <c r="B655" i="28"/>
  <c r="T654" i="28"/>
  <c r="S654" i="28"/>
  <c r="R654" i="28"/>
  <c r="Q654" i="28"/>
  <c r="P654" i="28"/>
  <c r="O654" i="28"/>
  <c r="N654" i="28"/>
  <c r="M654" i="28"/>
  <c r="L654" i="28"/>
  <c r="K654" i="28"/>
  <c r="J654" i="28"/>
  <c r="I654" i="28"/>
  <c r="H654" i="28"/>
  <c r="G654" i="28"/>
  <c r="F654" i="28"/>
  <c r="E654" i="28"/>
  <c r="D654" i="28"/>
  <c r="C654" i="28"/>
  <c r="B654" i="28"/>
  <c r="T653" i="28"/>
  <c r="S653" i="28"/>
  <c r="R653" i="28"/>
  <c r="Q653" i="28"/>
  <c r="P653" i="28"/>
  <c r="O653" i="28"/>
  <c r="N653" i="28"/>
  <c r="M653" i="28"/>
  <c r="L653" i="28"/>
  <c r="K653" i="28"/>
  <c r="J653" i="28"/>
  <c r="I653" i="28"/>
  <c r="H653" i="28"/>
  <c r="G653" i="28"/>
  <c r="F653" i="28"/>
  <c r="E653" i="28"/>
  <c r="D653" i="28"/>
  <c r="C653" i="28"/>
  <c r="B653" i="28"/>
  <c r="T652" i="28"/>
  <c r="S652" i="28"/>
  <c r="R652" i="28"/>
  <c r="Q652" i="28"/>
  <c r="P652" i="28"/>
  <c r="O652" i="28"/>
  <c r="N652" i="28"/>
  <c r="M652" i="28"/>
  <c r="L652" i="28"/>
  <c r="K652" i="28"/>
  <c r="J652" i="28"/>
  <c r="I652" i="28"/>
  <c r="H652" i="28"/>
  <c r="G652" i="28"/>
  <c r="F652" i="28"/>
  <c r="E652" i="28"/>
  <c r="D652" i="28"/>
  <c r="C652" i="28"/>
  <c r="B652" i="28"/>
  <c r="T651" i="28"/>
  <c r="S651" i="28"/>
  <c r="R651" i="28"/>
  <c r="Q651" i="28"/>
  <c r="P651" i="28"/>
  <c r="O651" i="28"/>
  <c r="N651" i="28"/>
  <c r="M651" i="28"/>
  <c r="L651" i="28"/>
  <c r="K651" i="28"/>
  <c r="J651" i="28"/>
  <c r="I651" i="28"/>
  <c r="H651" i="28"/>
  <c r="G651" i="28"/>
  <c r="F651" i="28"/>
  <c r="E651" i="28"/>
  <c r="D651" i="28"/>
  <c r="C651" i="28"/>
  <c r="B651" i="28"/>
  <c r="T650" i="28"/>
  <c r="S650" i="28"/>
  <c r="R650" i="28"/>
  <c r="Q650" i="28"/>
  <c r="P650" i="28"/>
  <c r="O650" i="28"/>
  <c r="N650" i="28"/>
  <c r="M650" i="28"/>
  <c r="L650" i="28"/>
  <c r="K650" i="28"/>
  <c r="J650" i="28"/>
  <c r="I650" i="28"/>
  <c r="H650" i="28"/>
  <c r="G650" i="28"/>
  <c r="F650" i="28"/>
  <c r="E650" i="28"/>
  <c r="D650" i="28"/>
  <c r="C650" i="28"/>
  <c r="B650" i="28"/>
  <c r="T649" i="28"/>
  <c r="S649" i="28"/>
  <c r="R649" i="28"/>
  <c r="Q649" i="28"/>
  <c r="P649" i="28"/>
  <c r="O649" i="28"/>
  <c r="N649" i="28"/>
  <c r="M649" i="28"/>
  <c r="L649" i="28"/>
  <c r="K649" i="28"/>
  <c r="J649" i="28"/>
  <c r="I649" i="28"/>
  <c r="H649" i="28"/>
  <c r="G649" i="28"/>
  <c r="F649" i="28"/>
  <c r="E649" i="28"/>
  <c r="D649" i="28"/>
  <c r="C649" i="28"/>
  <c r="B649" i="28"/>
  <c r="T648" i="28"/>
  <c r="S648" i="28"/>
  <c r="R648" i="28"/>
  <c r="Q648" i="28"/>
  <c r="P648" i="28"/>
  <c r="O648" i="28"/>
  <c r="N648" i="28"/>
  <c r="M648" i="28"/>
  <c r="L648" i="28"/>
  <c r="K648" i="28"/>
  <c r="J648" i="28"/>
  <c r="I648" i="28"/>
  <c r="H648" i="28"/>
  <c r="G648" i="28"/>
  <c r="F648" i="28"/>
  <c r="E648" i="28"/>
  <c r="D648" i="28"/>
  <c r="C648" i="28"/>
  <c r="B648" i="28"/>
  <c r="T647" i="28"/>
  <c r="S647" i="28"/>
  <c r="R647" i="28"/>
  <c r="Q647" i="28"/>
  <c r="P647" i="28"/>
  <c r="O647" i="28"/>
  <c r="N647" i="28"/>
  <c r="M647" i="28"/>
  <c r="L647" i="28"/>
  <c r="K647" i="28"/>
  <c r="J647" i="28"/>
  <c r="I647" i="28"/>
  <c r="H647" i="28"/>
  <c r="G647" i="28"/>
  <c r="F647" i="28"/>
  <c r="E647" i="28"/>
  <c r="D647" i="28"/>
  <c r="C647" i="28"/>
  <c r="B647" i="28"/>
  <c r="T646" i="28"/>
  <c r="S646" i="28"/>
  <c r="R646" i="28"/>
  <c r="Q646" i="28"/>
  <c r="P646" i="28"/>
  <c r="O646" i="28"/>
  <c r="N646" i="28"/>
  <c r="M646" i="28"/>
  <c r="L646" i="28"/>
  <c r="K646" i="28"/>
  <c r="J646" i="28"/>
  <c r="I646" i="28"/>
  <c r="H646" i="28"/>
  <c r="G646" i="28"/>
  <c r="F646" i="28"/>
  <c r="E646" i="28"/>
  <c r="D646" i="28"/>
  <c r="C646" i="28"/>
  <c r="B646" i="28"/>
  <c r="T645" i="28"/>
  <c r="S645" i="28"/>
  <c r="R645" i="28"/>
  <c r="Q645" i="28"/>
  <c r="P645" i="28"/>
  <c r="O645" i="28"/>
  <c r="N645" i="28"/>
  <c r="M645" i="28"/>
  <c r="L645" i="28"/>
  <c r="K645" i="28"/>
  <c r="J645" i="28"/>
  <c r="I645" i="28"/>
  <c r="H645" i="28"/>
  <c r="G645" i="28"/>
  <c r="F645" i="28"/>
  <c r="E645" i="28"/>
  <c r="D645" i="28"/>
  <c r="C645" i="28"/>
  <c r="B645" i="28"/>
  <c r="T644" i="28"/>
  <c r="S644" i="28"/>
  <c r="R644" i="28"/>
  <c r="Q644" i="28"/>
  <c r="P644" i="28"/>
  <c r="O644" i="28"/>
  <c r="N644" i="28"/>
  <c r="M644" i="28"/>
  <c r="L644" i="28"/>
  <c r="K644" i="28"/>
  <c r="J644" i="28"/>
  <c r="I644" i="28"/>
  <c r="H644" i="28"/>
  <c r="G644" i="28"/>
  <c r="F644" i="28"/>
  <c r="E644" i="28"/>
  <c r="D644" i="28"/>
  <c r="C644" i="28"/>
  <c r="B644" i="28"/>
  <c r="T643" i="28"/>
  <c r="S643" i="28"/>
  <c r="R643" i="28"/>
  <c r="Q643" i="28"/>
  <c r="P643" i="28"/>
  <c r="O643" i="28"/>
  <c r="N643" i="28"/>
  <c r="M643" i="28"/>
  <c r="L643" i="28"/>
  <c r="K643" i="28"/>
  <c r="J643" i="28"/>
  <c r="I643" i="28"/>
  <c r="H643" i="28"/>
  <c r="G643" i="28"/>
  <c r="F643" i="28"/>
  <c r="E643" i="28"/>
  <c r="D643" i="28"/>
  <c r="C643" i="28"/>
  <c r="B643" i="28"/>
  <c r="T642" i="28"/>
  <c r="S642" i="28"/>
  <c r="R642" i="28"/>
  <c r="Q642" i="28"/>
  <c r="P642" i="28"/>
  <c r="O642" i="28"/>
  <c r="N642" i="28"/>
  <c r="M642" i="28"/>
  <c r="L642" i="28"/>
  <c r="K642" i="28"/>
  <c r="J642" i="28"/>
  <c r="I642" i="28"/>
  <c r="H642" i="28"/>
  <c r="G642" i="28"/>
  <c r="F642" i="28"/>
  <c r="E642" i="28"/>
  <c r="D642" i="28"/>
  <c r="C642" i="28"/>
  <c r="B642" i="28"/>
  <c r="T641" i="28"/>
  <c r="S641" i="28"/>
  <c r="R641" i="28"/>
  <c r="Q641" i="28"/>
  <c r="P641" i="28"/>
  <c r="O641" i="28"/>
  <c r="N641" i="28"/>
  <c r="M641" i="28"/>
  <c r="L641" i="28"/>
  <c r="K641" i="28"/>
  <c r="J641" i="28"/>
  <c r="I641" i="28"/>
  <c r="H641" i="28"/>
  <c r="G641" i="28"/>
  <c r="F641" i="28"/>
  <c r="E641" i="28"/>
  <c r="D641" i="28"/>
  <c r="C641" i="28"/>
  <c r="B641" i="28"/>
  <c r="T640" i="28"/>
  <c r="S640" i="28"/>
  <c r="R640" i="28"/>
  <c r="Q640" i="28"/>
  <c r="P640" i="28"/>
  <c r="O640" i="28"/>
  <c r="N640" i="28"/>
  <c r="M640" i="28"/>
  <c r="L640" i="28"/>
  <c r="K640" i="28"/>
  <c r="J640" i="28"/>
  <c r="I640" i="28"/>
  <c r="H640" i="28"/>
  <c r="G640" i="28"/>
  <c r="F640" i="28"/>
  <c r="E640" i="28"/>
  <c r="D640" i="28"/>
  <c r="C640" i="28"/>
  <c r="B640" i="28"/>
  <c r="T639" i="28"/>
  <c r="S639" i="28"/>
  <c r="R639" i="28"/>
  <c r="Q639" i="28"/>
  <c r="P639" i="28"/>
  <c r="O639" i="28"/>
  <c r="N639" i="28"/>
  <c r="M639" i="28"/>
  <c r="L639" i="28"/>
  <c r="K639" i="28"/>
  <c r="J639" i="28"/>
  <c r="I639" i="28"/>
  <c r="H639" i="28"/>
  <c r="G639" i="28"/>
  <c r="F639" i="28"/>
  <c r="E639" i="28"/>
  <c r="D639" i="28"/>
  <c r="C639" i="28"/>
  <c r="B639" i="28"/>
  <c r="T638" i="28"/>
  <c r="S638" i="28"/>
  <c r="R638" i="28"/>
  <c r="Q638" i="28"/>
  <c r="P638" i="28"/>
  <c r="O638" i="28"/>
  <c r="N638" i="28"/>
  <c r="M638" i="28"/>
  <c r="L638" i="28"/>
  <c r="K638" i="28"/>
  <c r="J638" i="28"/>
  <c r="I638" i="28"/>
  <c r="H638" i="28"/>
  <c r="G638" i="28"/>
  <c r="F638" i="28"/>
  <c r="E638" i="28"/>
  <c r="D638" i="28"/>
  <c r="C638" i="28"/>
  <c r="B638" i="28"/>
  <c r="T637" i="28"/>
  <c r="S637" i="28"/>
  <c r="R637" i="28"/>
  <c r="Q637" i="28"/>
  <c r="P637" i="28"/>
  <c r="O637" i="28"/>
  <c r="N637" i="28"/>
  <c r="M637" i="28"/>
  <c r="L637" i="28"/>
  <c r="K637" i="28"/>
  <c r="J637" i="28"/>
  <c r="I637" i="28"/>
  <c r="H637" i="28"/>
  <c r="G637" i="28"/>
  <c r="F637" i="28"/>
  <c r="E637" i="28"/>
  <c r="D637" i="28"/>
  <c r="C637" i="28"/>
  <c r="B637" i="28"/>
  <c r="T636" i="28"/>
  <c r="S636" i="28"/>
  <c r="R636" i="28"/>
  <c r="Q636" i="28"/>
  <c r="P636" i="28"/>
  <c r="O636" i="28"/>
  <c r="N636" i="28"/>
  <c r="M636" i="28"/>
  <c r="L636" i="28"/>
  <c r="K636" i="28"/>
  <c r="J636" i="28"/>
  <c r="I636" i="28"/>
  <c r="H636" i="28"/>
  <c r="G636" i="28"/>
  <c r="F636" i="28"/>
  <c r="E636" i="28"/>
  <c r="D636" i="28"/>
  <c r="C636" i="28"/>
  <c r="B636" i="28"/>
  <c r="T635" i="28"/>
  <c r="S635" i="28"/>
  <c r="R635" i="28"/>
  <c r="Q635" i="28"/>
  <c r="P635" i="28"/>
  <c r="O635" i="28"/>
  <c r="N635" i="28"/>
  <c r="M635" i="28"/>
  <c r="L635" i="28"/>
  <c r="K635" i="28"/>
  <c r="J635" i="28"/>
  <c r="I635" i="28"/>
  <c r="H635" i="28"/>
  <c r="G635" i="28"/>
  <c r="F635" i="28"/>
  <c r="E635" i="28"/>
  <c r="D635" i="28"/>
  <c r="C635" i="28"/>
  <c r="B635" i="28"/>
  <c r="T634" i="28"/>
  <c r="S634" i="28"/>
  <c r="R634" i="28"/>
  <c r="Q634" i="28"/>
  <c r="P634" i="28"/>
  <c r="O634" i="28"/>
  <c r="N634" i="28"/>
  <c r="M634" i="28"/>
  <c r="L634" i="28"/>
  <c r="K634" i="28"/>
  <c r="J634" i="28"/>
  <c r="I634" i="28"/>
  <c r="H634" i="28"/>
  <c r="G634" i="28"/>
  <c r="F634" i="28"/>
  <c r="E634" i="28"/>
  <c r="D634" i="28"/>
  <c r="C634" i="28"/>
  <c r="B634" i="28"/>
  <c r="T633" i="28"/>
  <c r="S633" i="28"/>
  <c r="R633" i="28"/>
  <c r="Q633" i="28"/>
  <c r="P633" i="28"/>
  <c r="O633" i="28"/>
  <c r="N633" i="28"/>
  <c r="M633" i="28"/>
  <c r="L633" i="28"/>
  <c r="K633" i="28"/>
  <c r="J633" i="28"/>
  <c r="I633" i="28"/>
  <c r="H633" i="28"/>
  <c r="G633" i="28"/>
  <c r="F633" i="28"/>
  <c r="E633" i="28"/>
  <c r="D633" i="28"/>
  <c r="C633" i="28"/>
  <c r="B633" i="28"/>
  <c r="T632" i="28"/>
  <c r="S632" i="28"/>
  <c r="R632" i="28"/>
  <c r="Q632" i="28"/>
  <c r="P632" i="28"/>
  <c r="O632" i="28"/>
  <c r="N632" i="28"/>
  <c r="M632" i="28"/>
  <c r="L632" i="28"/>
  <c r="K632" i="28"/>
  <c r="J632" i="28"/>
  <c r="I632" i="28"/>
  <c r="H632" i="28"/>
  <c r="G632" i="28"/>
  <c r="F632" i="28"/>
  <c r="E632" i="28"/>
  <c r="D632" i="28"/>
  <c r="C632" i="28"/>
  <c r="B632" i="28"/>
  <c r="T631" i="28"/>
  <c r="S631" i="28"/>
  <c r="R631" i="28"/>
  <c r="Q631" i="28"/>
  <c r="P631" i="28"/>
  <c r="O631" i="28"/>
  <c r="N631" i="28"/>
  <c r="M631" i="28"/>
  <c r="L631" i="28"/>
  <c r="K631" i="28"/>
  <c r="J631" i="28"/>
  <c r="I631" i="28"/>
  <c r="H631" i="28"/>
  <c r="G631" i="28"/>
  <c r="F631" i="28"/>
  <c r="E631" i="28"/>
  <c r="D631" i="28"/>
  <c r="C631" i="28"/>
  <c r="B631" i="28"/>
  <c r="T630" i="28"/>
  <c r="S630" i="28"/>
  <c r="R630" i="28"/>
  <c r="Q630" i="28"/>
  <c r="P630" i="28"/>
  <c r="O630" i="28"/>
  <c r="N630" i="28"/>
  <c r="M630" i="28"/>
  <c r="L630" i="28"/>
  <c r="K630" i="28"/>
  <c r="J630" i="28"/>
  <c r="I630" i="28"/>
  <c r="H630" i="28"/>
  <c r="G630" i="28"/>
  <c r="F630" i="28"/>
  <c r="E630" i="28"/>
  <c r="D630" i="28"/>
  <c r="C630" i="28"/>
  <c r="B630" i="28"/>
  <c r="T629" i="28"/>
  <c r="S629" i="28"/>
  <c r="R629" i="28"/>
  <c r="Q629" i="28"/>
  <c r="P629" i="28"/>
  <c r="O629" i="28"/>
  <c r="N629" i="28"/>
  <c r="M629" i="28"/>
  <c r="L629" i="28"/>
  <c r="K629" i="28"/>
  <c r="J629" i="28"/>
  <c r="I629" i="28"/>
  <c r="H629" i="28"/>
  <c r="G629" i="28"/>
  <c r="F629" i="28"/>
  <c r="E629" i="28"/>
  <c r="D629" i="28"/>
  <c r="C629" i="28"/>
  <c r="B629" i="28"/>
  <c r="T628" i="28"/>
  <c r="S628" i="28"/>
  <c r="R628" i="28"/>
  <c r="Q628" i="28"/>
  <c r="P628" i="28"/>
  <c r="O628" i="28"/>
  <c r="N628" i="28"/>
  <c r="M628" i="28"/>
  <c r="L628" i="28"/>
  <c r="K628" i="28"/>
  <c r="J628" i="28"/>
  <c r="I628" i="28"/>
  <c r="H628" i="28"/>
  <c r="G628" i="28"/>
  <c r="F628" i="28"/>
  <c r="E628" i="28"/>
  <c r="D628" i="28"/>
  <c r="C628" i="28"/>
  <c r="B628" i="28"/>
  <c r="T627" i="28"/>
  <c r="S627" i="28"/>
  <c r="R627" i="28"/>
  <c r="Q627" i="28"/>
  <c r="P627" i="28"/>
  <c r="O627" i="28"/>
  <c r="N627" i="28"/>
  <c r="M627" i="28"/>
  <c r="L627" i="28"/>
  <c r="K627" i="28"/>
  <c r="J627" i="28"/>
  <c r="I627" i="28"/>
  <c r="H627" i="28"/>
  <c r="G627" i="28"/>
  <c r="F627" i="28"/>
  <c r="E627" i="28"/>
  <c r="D627" i="28"/>
  <c r="C627" i="28"/>
  <c r="B627" i="28"/>
  <c r="T626" i="28"/>
  <c r="S626" i="28"/>
  <c r="R626" i="28"/>
  <c r="Q626" i="28"/>
  <c r="P626" i="28"/>
  <c r="O626" i="28"/>
  <c r="N626" i="28"/>
  <c r="M626" i="28"/>
  <c r="L626" i="28"/>
  <c r="K626" i="28"/>
  <c r="J626" i="28"/>
  <c r="I626" i="28"/>
  <c r="H626" i="28"/>
  <c r="G626" i="28"/>
  <c r="F626" i="28"/>
  <c r="E626" i="28"/>
  <c r="D626" i="28"/>
  <c r="C626" i="28"/>
  <c r="B626" i="28"/>
  <c r="T625" i="28"/>
  <c r="S625" i="28"/>
  <c r="R625" i="28"/>
  <c r="Q625" i="28"/>
  <c r="P625" i="28"/>
  <c r="O625" i="28"/>
  <c r="N625" i="28"/>
  <c r="M625" i="28"/>
  <c r="L625" i="28"/>
  <c r="K625" i="28"/>
  <c r="J625" i="28"/>
  <c r="I625" i="28"/>
  <c r="H625" i="28"/>
  <c r="G625" i="28"/>
  <c r="F625" i="28"/>
  <c r="E625" i="28"/>
  <c r="D625" i="28"/>
  <c r="C625" i="28"/>
  <c r="B625" i="28"/>
  <c r="T624" i="28"/>
  <c r="S624" i="28"/>
  <c r="R624" i="28"/>
  <c r="Q624" i="28"/>
  <c r="P624" i="28"/>
  <c r="O624" i="28"/>
  <c r="N624" i="28"/>
  <c r="M624" i="28"/>
  <c r="L624" i="28"/>
  <c r="K624" i="28"/>
  <c r="J624" i="28"/>
  <c r="I624" i="28"/>
  <c r="H624" i="28"/>
  <c r="G624" i="28"/>
  <c r="F624" i="28"/>
  <c r="E624" i="28"/>
  <c r="D624" i="28"/>
  <c r="C624" i="28"/>
  <c r="B624" i="28"/>
  <c r="T623" i="28"/>
  <c r="S623" i="28"/>
  <c r="R623" i="28"/>
  <c r="Q623" i="28"/>
  <c r="P623" i="28"/>
  <c r="O623" i="28"/>
  <c r="N623" i="28"/>
  <c r="M623" i="28"/>
  <c r="L623" i="28"/>
  <c r="K623" i="28"/>
  <c r="J623" i="28"/>
  <c r="I623" i="28"/>
  <c r="H623" i="28"/>
  <c r="G623" i="28"/>
  <c r="F623" i="28"/>
  <c r="E623" i="28"/>
  <c r="D623" i="28"/>
  <c r="C623" i="28"/>
  <c r="B623" i="28"/>
  <c r="T622" i="28"/>
  <c r="S622" i="28"/>
  <c r="R622" i="28"/>
  <c r="Q622" i="28"/>
  <c r="P622" i="28"/>
  <c r="O622" i="28"/>
  <c r="N622" i="28"/>
  <c r="M622" i="28"/>
  <c r="L622" i="28"/>
  <c r="K622" i="28"/>
  <c r="J622" i="28"/>
  <c r="I622" i="28"/>
  <c r="H622" i="28"/>
  <c r="G622" i="28"/>
  <c r="F622" i="28"/>
  <c r="E622" i="28"/>
  <c r="D622" i="28"/>
  <c r="C622" i="28"/>
  <c r="B622" i="28"/>
  <c r="T621" i="28"/>
  <c r="S621" i="28"/>
  <c r="R621" i="28"/>
  <c r="Q621" i="28"/>
  <c r="P621" i="28"/>
  <c r="O621" i="28"/>
  <c r="N621" i="28"/>
  <c r="M621" i="28"/>
  <c r="L621" i="28"/>
  <c r="K621" i="28"/>
  <c r="J621" i="28"/>
  <c r="I621" i="28"/>
  <c r="H621" i="28"/>
  <c r="G621" i="28"/>
  <c r="F621" i="28"/>
  <c r="E621" i="28"/>
  <c r="D621" i="28"/>
  <c r="C621" i="28"/>
  <c r="B621" i="28"/>
  <c r="T620" i="28"/>
  <c r="S620" i="28"/>
  <c r="R620" i="28"/>
  <c r="Q620" i="28"/>
  <c r="P620" i="28"/>
  <c r="O620" i="28"/>
  <c r="N620" i="28"/>
  <c r="M620" i="28"/>
  <c r="L620" i="28"/>
  <c r="K620" i="28"/>
  <c r="J620" i="28"/>
  <c r="I620" i="28"/>
  <c r="H620" i="28"/>
  <c r="G620" i="28"/>
  <c r="F620" i="28"/>
  <c r="E620" i="28"/>
  <c r="D620" i="28"/>
  <c r="C620" i="28"/>
  <c r="B620" i="28"/>
  <c r="T619" i="28"/>
  <c r="S619" i="28"/>
  <c r="R619" i="28"/>
  <c r="Q619" i="28"/>
  <c r="P619" i="28"/>
  <c r="O619" i="28"/>
  <c r="N619" i="28"/>
  <c r="M619" i="28"/>
  <c r="L619" i="28"/>
  <c r="K619" i="28"/>
  <c r="J619" i="28"/>
  <c r="I619" i="28"/>
  <c r="H619" i="28"/>
  <c r="G619" i="28"/>
  <c r="F619" i="28"/>
  <c r="E619" i="28"/>
  <c r="D619" i="28"/>
  <c r="C619" i="28"/>
  <c r="B619" i="28"/>
  <c r="T618" i="28"/>
  <c r="S618" i="28"/>
  <c r="R618" i="28"/>
  <c r="Q618" i="28"/>
  <c r="P618" i="28"/>
  <c r="O618" i="28"/>
  <c r="N618" i="28"/>
  <c r="M618" i="28"/>
  <c r="L618" i="28"/>
  <c r="K618" i="28"/>
  <c r="J618" i="28"/>
  <c r="I618" i="28"/>
  <c r="H618" i="28"/>
  <c r="G618" i="28"/>
  <c r="F618" i="28"/>
  <c r="E618" i="28"/>
  <c r="D618" i="28"/>
  <c r="C618" i="28"/>
  <c r="B618" i="28"/>
  <c r="T617" i="28"/>
  <c r="S617" i="28"/>
  <c r="R617" i="28"/>
  <c r="Q617" i="28"/>
  <c r="P617" i="28"/>
  <c r="O617" i="28"/>
  <c r="N617" i="28"/>
  <c r="M617" i="28"/>
  <c r="L617" i="28"/>
  <c r="K617" i="28"/>
  <c r="J617" i="28"/>
  <c r="I617" i="28"/>
  <c r="H617" i="28"/>
  <c r="G617" i="28"/>
  <c r="F617" i="28"/>
  <c r="E617" i="28"/>
  <c r="D617" i="28"/>
  <c r="C617" i="28"/>
  <c r="B617" i="28"/>
  <c r="T616" i="28"/>
  <c r="S616" i="28"/>
  <c r="R616" i="28"/>
  <c r="Q616" i="28"/>
  <c r="P616" i="28"/>
  <c r="O616" i="28"/>
  <c r="N616" i="28"/>
  <c r="M616" i="28"/>
  <c r="L616" i="28"/>
  <c r="K616" i="28"/>
  <c r="J616" i="28"/>
  <c r="I616" i="28"/>
  <c r="H616" i="28"/>
  <c r="G616" i="28"/>
  <c r="F616" i="28"/>
  <c r="E616" i="28"/>
  <c r="D616" i="28"/>
  <c r="C616" i="28"/>
  <c r="B616" i="28"/>
  <c r="T615" i="28"/>
  <c r="S615" i="28"/>
  <c r="R615" i="28"/>
  <c r="Q615" i="28"/>
  <c r="P615" i="28"/>
  <c r="O615" i="28"/>
  <c r="N615" i="28"/>
  <c r="M615" i="28"/>
  <c r="L615" i="28"/>
  <c r="K615" i="28"/>
  <c r="J615" i="28"/>
  <c r="I615" i="28"/>
  <c r="H615" i="28"/>
  <c r="G615" i="28"/>
  <c r="F615" i="28"/>
  <c r="E615" i="28"/>
  <c r="D615" i="28"/>
  <c r="C615" i="28"/>
  <c r="B615" i="28"/>
  <c r="T614" i="28"/>
  <c r="S614" i="28"/>
  <c r="R614" i="28"/>
  <c r="Q614" i="28"/>
  <c r="P614" i="28"/>
  <c r="O614" i="28"/>
  <c r="N614" i="28"/>
  <c r="M614" i="28"/>
  <c r="L614" i="28"/>
  <c r="K614" i="28"/>
  <c r="J614" i="28"/>
  <c r="I614" i="28"/>
  <c r="H614" i="28"/>
  <c r="G614" i="28"/>
  <c r="F614" i="28"/>
  <c r="E614" i="28"/>
  <c r="D614" i="28"/>
  <c r="C614" i="28"/>
  <c r="B614" i="28"/>
  <c r="T613" i="28"/>
  <c r="S613" i="28"/>
  <c r="R613" i="28"/>
  <c r="Q613" i="28"/>
  <c r="P613" i="28"/>
  <c r="O613" i="28"/>
  <c r="N613" i="28"/>
  <c r="M613" i="28"/>
  <c r="L613" i="28"/>
  <c r="K613" i="28"/>
  <c r="J613" i="28"/>
  <c r="I613" i="28"/>
  <c r="H613" i="28"/>
  <c r="G613" i="28"/>
  <c r="F613" i="28"/>
  <c r="E613" i="28"/>
  <c r="D613" i="28"/>
  <c r="C613" i="28"/>
  <c r="B613" i="28"/>
  <c r="T612" i="28"/>
  <c r="S612" i="28"/>
  <c r="R612" i="28"/>
  <c r="Q612" i="28"/>
  <c r="P612" i="28"/>
  <c r="O612" i="28"/>
  <c r="N612" i="28"/>
  <c r="M612" i="28"/>
  <c r="L612" i="28"/>
  <c r="K612" i="28"/>
  <c r="J612" i="28"/>
  <c r="I612" i="28"/>
  <c r="H612" i="28"/>
  <c r="G612" i="28"/>
  <c r="F612" i="28"/>
  <c r="E612" i="28"/>
  <c r="D612" i="28"/>
  <c r="C612" i="28"/>
  <c r="B612" i="28"/>
  <c r="T611" i="28"/>
  <c r="S611" i="28"/>
  <c r="R611" i="28"/>
  <c r="Q611" i="28"/>
  <c r="P611" i="28"/>
  <c r="O611" i="28"/>
  <c r="N611" i="28"/>
  <c r="M611" i="28"/>
  <c r="L611" i="28"/>
  <c r="K611" i="28"/>
  <c r="J611" i="28"/>
  <c r="I611" i="28"/>
  <c r="H611" i="28"/>
  <c r="G611" i="28"/>
  <c r="F611" i="28"/>
  <c r="E611" i="28"/>
  <c r="D611" i="28"/>
  <c r="C611" i="28"/>
  <c r="B611" i="28"/>
  <c r="T610" i="28"/>
  <c r="S610" i="28"/>
  <c r="R610" i="28"/>
  <c r="Q610" i="28"/>
  <c r="P610" i="28"/>
  <c r="O610" i="28"/>
  <c r="N610" i="28"/>
  <c r="M610" i="28"/>
  <c r="L610" i="28"/>
  <c r="K610" i="28"/>
  <c r="J610" i="28"/>
  <c r="I610" i="28"/>
  <c r="H610" i="28"/>
  <c r="G610" i="28"/>
  <c r="F610" i="28"/>
  <c r="E610" i="28"/>
  <c r="D610" i="28"/>
  <c r="C610" i="28"/>
  <c r="B610" i="28"/>
  <c r="T609" i="28"/>
  <c r="S609" i="28"/>
  <c r="R609" i="28"/>
  <c r="Q609" i="28"/>
  <c r="P609" i="28"/>
  <c r="O609" i="28"/>
  <c r="N609" i="28"/>
  <c r="M609" i="28"/>
  <c r="L609" i="28"/>
  <c r="K609" i="28"/>
  <c r="J609" i="28"/>
  <c r="I609" i="28"/>
  <c r="H609" i="28"/>
  <c r="G609" i="28"/>
  <c r="F609" i="28"/>
  <c r="E609" i="28"/>
  <c r="D609" i="28"/>
  <c r="C609" i="28"/>
  <c r="B609" i="28"/>
  <c r="T608" i="28"/>
  <c r="S608" i="28"/>
  <c r="R608" i="28"/>
  <c r="Q608" i="28"/>
  <c r="P608" i="28"/>
  <c r="O608" i="28"/>
  <c r="N608" i="28"/>
  <c r="M608" i="28"/>
  <c r="L608" i="28"/>
  <c r="K608" i="28"/>
  <c r="J608" i="28"/>
  <c r="I608" i="28"/>
  <c r="H608" i="28"/>
  <c r="G608" i="28"/>
  <c r="F608" i="28"/>
  <c r="E608" i="28"/>
  <c r="D608" i="28"/>
  <c r="C608" i="28"/>
  <c r="B608" i="28"/>
  <c r="T607" i="28"/>
  <c r="S607" i="28"/>
  <c r="R607" i="28"/>
  <c r="Q607" i="28"/>
  <c r="P607" i="28"/>
  <c r="O607" i="28"/>
  <c r="N607" i="28"/>
  <c r="M607" i="28"/>
  <c r="L607" i="28"/>
  <c r="K607" i="28"/>
  <c r="J607" i="28"/>
  <c r="I607" i="28"/>
  <c r="H607" i="28"/>
  <c r="G607" i="28"/>
  <c r="F607" i="28"/>
  <c r="E607" i="28"/>
  <c r="D607" i="28"/>
  <c r="C607" i="28"/>
  <c r="B607" i="28"/>
  <c r="T606" i="28"/>
  <c r="S606" i="28"/>
  <c r="R606" i="28"/>
  <c r="Q606" i="28"/>
  <c r="P606" i="28"/>
  <c r="O606" i="28"/>
  <c r="N606" i="28"/>
  <c r="M606" i="28"/>
  <c r="L606" i="28"/>
  <c r="K606" i="28"/>
  <c r="J606" i="28"/>
  <c r="I606" i="28"/>
  <c r="H606" i="28"/>
  <c r="G606" i="28"/>
  <c r="F606" i="28"/>
  <c r="E606" i="28"/>
  <c r="D606" i="28"/>
  <c r="C606" i="28"/>
  <c r="B606" i="28"/>
  <c r="T605" i="28"/>
  <c r="S605" i="28"/>
  <c r="R605" i="28"/>
  <c r="Q605" i="28"/>
  <c r="P605" i="28"/>
  <c r="O605" i="28"/>
  <c r="N605" i="28"/>
  <c r="M605" i="28"/>
  <c r="L605" i="28"/>
  <c r="K605" i="28"/>
  <c r="J605" i="28"/>
  <c r="I605" i="28"/>
  <c r="H605" i="28"/>
  <c r="G605" i="28"/>
  <c r="F605" i="28"/>
  <c r="E605" i="28"/>
  <c r="D605" i="28"/>
  <c r="C605" i="28"/>
  <c r="B605" i="28"/>
  <c r="T604" i="28"/>
  <c r="S604" i="28"/>
  <c r="R604" i="28"/>
  <c r="Q604" i="28"/>
  <c r="P604" i="28"/>
  <c r="O604" i="28"/>
  <c r="N604" i="28"/>
  <c r="M604" i="28"/>
  <c r="L604" i="28"/>
  <c r="K604" i="28"/>
  <c r="J604" i="28"/>
  <c r="I604" i="28"/>
  <c r="H604" i="28"/>
  <c r="G604" i="28"/>
  <c r="F604" i="28"/>
  <c r="E604" i="28"/>
  <c r="D604" i="28"/>
  <c r="C604" i="28"/>
  <c r="B604" i="28"/>
  <c r="T603" i="28"/>
  <c r="S603" i="28"/>
  <c r="R603" i="28"/>
  <c r="Q603" i="28"/>
  <c r="P603" i="28"/>
  <c r="O603" i="28"/>
  <c r="N603" i="28"/>
  <c r="M603" i="28"/>
  <c r="L603" i="28"/>
  <c r="K603" i="28"/>
  <c r="J603" i="28"/>
  <c r="I603" i="28"/>
  <c r="H603" i="28"/>
  <c r="G603" i="28"/>
  <c r="F603" i="28"/>
  <c r="E603" i="28"/>
  <c r="D603" i="28"/>
  <c r="C603" i="28"/>
  <c r="B603" i="28"/>
  <c r="T602" i="28"/>
  <c r="S602" i="28"/>
  <c r="R602" i="28"/>
  <c r="Q602" i="28"/>
  <c r="P602" i="28"/>
  <c r="O602" i="28"/>
  <c r="N602" i="28"/>
  <c r="M602" i="28"/>
  <c r="L602" i="28"/>
  <c r="K602" i="28"/>
  <c r="J602" i="28"/>
  <c r="I602" i="28"/>
  <c r="H602" i="28"/>
  <c r="G602" i="28"/>
  <c r="F602" i="28"/>
  <c r="E602" i="28"/>
  <c r="D602" i="28"/>
  <c r="C602" i="28"/>
  <c r="B602" i="28"/>
  <c r="T601" i="28"/>
  <c r="S601" i="28"/>
  <c r="R601" i="28"/>
  <c r="Q601" i="28"/>
  <c r="P601" i="28"/>
  <c r="O601" i="28"/>
  <c r="N601" i="28"/>
  <c r="M601" i="28"/>
  <c r="L601" i="28"/>
  <c r="K601" i="28"/>
  <c r="J601" i="28"/>
  <c r="I601" i="28"/>
  <c r="H601" i="28"/>
  <c r="G601" i="28"/>
  <c r="F601" i="28"/>
  <c r="E601" i="28"/>
  <c r="D601" i="28"/>
  <c r="C601" i="28"/>
  <c r="B601" i="28"/>
  <c r="T600" i="28"/>
  <c r="S600" i="28"/>
  <c r="R600" i="28"/>
  <c r="Q600" i="28"/>
  <c r="P600" i="28"/>
  <c r="O600" i="28"/>
  <c r="N600" i="28"/>
  <c r="M600" i="28"/>
  <c r="L600" i="28"/>
  <c r="K600" i="28"/>
  <c r="J600" i="28"/>
  <c r="I600" i="28"/>
  <c r="H600" i="28"/>
  <c r="G600" i="28"/>
  <c r="F600" i="28"/>
  <c r="E600" i="28"/>
  <c r="D600" i="28"/>
  <c r="C600" i="28"/>
  <c r="B600" i="28"/>
  <c r="T599" i="28"/>
  <c r="S599" i="28"/>
  <c r="R599" i="28"/>
  <c r="Q599" i="28"/>
  <c r="P599" i="28"/>
  <c r="O599" i="28"/>
  <c r="N599" i="28"/>
  <c r="M599" i="28"/>
  <c r="L599" i="28"/>
  <c r="K599" i="28"/>
  <c r="J599" i="28"/>
  <c r="I599" i="28"/>
  <c r="H599" i="28"/>
  <c r="G599" i="28"/>
  <c r="F599" i="28"/>
  <c r="E599" i="28"/>
  <c r="D599" i="28"/>
  <c r="C599" i="28"/>
  <c r="B599" i="28"/>
  <c r="T598" i="28"/>
  <c r="S598" i="28"/>
  <c r="R598" i="28"/>
  <c r="Q598" i="28"/>
  <c r="P598" i="28"/>
  <c r="O598" i="28"/>
  <c r="N598" i="28"/>
  <c r="M598" i="28"/>
  <c r="L598" i="28"/>
  <c r="K598" i="28"/>
  <c r="J598" i="28"/>
  <c r="I598" i="28"/>
  <c r="H598" i="28"/>
  <c r="G598" i="28"/>
  <c r="F598" i="28"/>
  <c r="E598" i="28"/>
  <c r="D598" i="28"/>
  <c r="C598" i="28"/>
  <c r="B598" i="28"/>
  <c r="T597" i="28"/>
  <c r="S597" i="28"/>
  <c r="R597" i="28"/>
  <c r="Q597" i="28"/>
  <c r="P597" i="28"/>
  <c r="O597" i="28"/>
  <c r="N597" i="28"/>
  <c r="M597" i="28"/>
  <c r="L597" i="28"/>
  <c r="K597" i="28"/>
  <c r="J597" i="28"/>
  <c r="I597" i="28"/>
  <c r="H597" i="28"/>
  <c r="G597" i="28"/>
  <c r="F597" i="28"/>
  <c r="E597" i="28"/>
  <c r="D597" i="28"/>
  <c r="C597" i="28"/>
  <c r="B597" i="28"/>
  <c r="T596" i="28"/>
  <c r="S596" i="28"/>
  <c r="R596" i="28"/>
  <c r="Q596" i="28"/>
  <c r="P596" i="28"/>
  <c r="O596" i="28"/>
  <c r="N596" i="28"/>
  <c r="M596" i="28"/>
  <c r="L596" i="28"/>
  <c r="K596" i="28"/>
  <c r="J596" i="28"/>
  <c r="I596" i="28"/>
  <c r="H596" i="28"/>
  <c r="G596" i="28"/>
  <c r="F596" i="28"/>
  <c r="E596" i="28"/>
  <c r="D596" i="28"/>
  <c r="C596" i="28"/>
  <c r="B596" i="28"/>
  <c r="T595" i="28"/>
  <c r="S595" i="28"/>
  <c r="R595" i="28"/>
  <c r="Q595" i="28"/>
  <c r="P595" i="28"/>
  <c r="O595" i="28"/>
  <c r="N595" i="28"/>
  <c r="M595" i="28"/>
  <c r="L595" i="28"/>
  <c r="K595" i="28"/>
  <c r="J595" i="28"/>
  <c r="I595" i="28"/>
  <c r="H595" i="28"/>
  <c r="G595" i="28"/>
  <c r="F595" i="28"/>
  <c r="E595" i="28"/>
  <c r="D595" i="28"/>
  <c r="C595" i="28"/>
  <c r="B595" i="28"/>
  <c r="T594" i="28"/>
  <c r="S594" i="28"/>
  <c r="R594" i="28"/>
  <c r="Q594" i="28"/>
  <c r="P594" i="28"/>
  <c r="O594" i="28"/>
  <c r="N594" i="28"/>
  <c r="M594" i="28"/>
  <c r="L594" i="28"/>
  <c r="K594" i="28"/>
  <c r="J594" i="28"/>
  <c r="I594" i="28"/>
  <c r="H594" i="28"/>
  <c r="G594" i="28"/>
  <c r="F594" i="28"/>
  <c r="E594" i="28"/>
  <c r="D594" i="28"/>
  <c r="C594" i="28"/>
  <c r="B594" i="28"/>
  <c r="T593" i="28"/>
  <c r="S593" i="28"/>
  <c r="R593" i="28"/>
  <c r="Q593" i="28"/>
  <c r="P593" i="28"/>
  <c r="O593" i="28"/>
  <c r="N593" i="28"/>
  <c r="M593" i="28"/>
  <c r="L593" i="28"/>
  <c r="K593" i="28"/>
  <c r="J593" i="28"/>
  <c r="I593" i="28"/>
  <c r="H593" i="28"/>
  <c r="G593" i="28"/>
  <c r="F593" i="28"/>
  <c r="E593" i="28"/>
  <c r="D593" i="28"/>
  <c r="C593" i="28"/>
  <c r="B593" i="28"/>
  <c r="T592" i="28"/>
  <c r="S592" i="28"/>
  <c r="R592" i="28"/>
  <c r="Q592" i="28"/>
  <c r="P592" i="28"/>
  <c r="O592" i="28"/>
  <c r="N592" i="28"/>
  <c r="M592" i="28"/>
  <c r="L592" i="28"/>
  <c r="K592" i="28"/>
  <c r="J592" i="28"/>
  <c r="I592" i="28"/>
  <c r="H592" i="28"/>
  <c r="G592" i="28"/>
  <c r="F592" i="28"/>
  <c r="E592" i="28"/>
  <c r="D592" i="28"/>
  <c r="C592" i="28"/>
  <c r="B592" i="28"/>
  <c r="T591" i="28"/>
  <c r="S591" i="28"/>
  <c r="R591" i="28"/>
  <c r="Q591" i="28"/>
  <c r="P591" i="28"/>
  <c r="O591" i="28"/>
  <c r="N591" i="28"/>
  <c r="M591" i="28"/>
  <c r="L591" i="28"/>
  <c r="K591" i="28"/>
  <c r="J591" i="28"/>
  <c r="I591" i="28"/>
  <c r="H591" i="28"/>
  <c r="G591" i="28"/>
  <c r="F591" i="28"/>
  <c r="E591" i="28"/>
  <c r="D591" i="28"/>
  <c r="C591" i="28"/>
  <c r="B591" i="28"/>
  <c r="T590" i="28"/>
  <c r="S590" i="28"/>
  <c r="R590" i="28"/>
  <c r="Q590" i="28"/>
  <c r="P590" i="28"/>
  <c r="O590" i="28"/>
  <c r="N590" i="28"/>
  <c r="M590" i="28"/>
  <c r="L590" i="28"/>
  <c r="K590" i="28"/>
  <c r="J590" i="28"/>
  <c r="I590" i="28"/>
  <c r="H590" i="28"/>
  <c r="G590" i="28"/>
  <c r="F590" i="28"/>
  <c r="E590" i="28"/>
  <c r="D590" i="28"/>
  <c r="C590" i="28"/>
  <c r="B590" i="28"/>
  <c r="T589" i="28"/>
  <c r="S589" i="28"/>
  <c r="R589" i="28"/>
  <c r="Q589" i="28"/>
  <c r="P589" i="28"/>
  <c r="O589" i="28"/>
  <c r="N589" i="28"/>
  <c r="M589" i="28"/>
  <c r="L589" i="28"/>
  <c r="K589" i="28"/>
  <c r="J589" i="28"/>
  <c r="I589" i="28"/>
  <c r="H589" i="28"/>
  <c r="G589" i="28"/>
  <c r="F589" i="28"/>
  <c r="E589" i="28"/>
  <c r="D589" i="28"/>
  <c r="C589" i="28"/>
  <c r="B589" i="28"/>
  <c r="T588" i="28"/>
  <c r="S588" i="28"/>
  <c r="R588" i="28"/>
  <c r="Q588" i="28"/>
  <c r="P588" i="28"/>
  <c r="O588" i="28"/>
  <c r="N588" i="28"/>
  <c r="M588" i="28"/>
  <c r="L588" i="28"/>
  <c r="K588" i="28"/>
  <c r="J588" i="28"/>
  <c r="I588" i="28"/>
  <c r="H588" i="28"/>
  <c r="G588" i="28"/>
  <c r="F588" i="28"/>
  <c r="E588" i="28"/>
  <c r="D588" i="28"/>
  <c r="C588" i="28"/>
  <c r="B588" i="28"/>
  <c r="T587" i="28"/>
  <c r="S587" i="28"/>
  <c r="R587" i="28"/>
  <c r="Q587" i="28"/>
  <c r="P587" i="28"/>
  <c r="O587" i="28"/>
  <c r="N587" i="28"/>
  <c r="M587" i="28"/>
  <c r="L587" i="28"/>
  <c r="K587" i="28"/>
  <c r="J587" i="28"/>
  <c r="I587" i="28"/>
  <c r="H587" i="28"/>
  <c r="G587" i="28"/>
  <c r="F587" i="28"/>
  <c r="E587" i="28"/>
  <c r="D587" i="28"/>
  <c r="C587" i="28"/>
  <c r="B587" i="28"/>
  <c r="T586" i="28"/>
  <c r="S586" i="28"/>
  <c r="R586" i="28"/>
  <c r="Q586" i="28"/>
  <c r="P586" i="28"/>
  <c r="O586" i="28"/>
  <c r="N586" i="28"/>
  <c r="M586" i="28"/>
  <c r="L586" i="28"/>
  <c r="K586" i="28"/>
  <c r="J586" i="28"/>
  <c r="I586" i="28"/>
  <c r="H586" i="28"/>
  <c r="G586" i="28"/>
  <c r="F586" i="28"/>
  <c r="E586" i="28"/>
  <c r="D586" i="28"/>
  <c r="C586" i="28"/>
  <c r="B586" i="28"/>
  <c r="T585" i="28"/>
  <c r="S585" i="28"/>
  <c r="R585" i="28"/>
  <c r="Q585" i="28"/>
  <c r="P585" i="28"/>
  <c r="O585" i="28"/>
  <c r="N585" i="28"/>
  <c r="M585" i="28"/>
  <c r="L585" i="28"/>
  <c r="K585" i="28"/>
  <c r="J585" i="28"/>
  <c r="I585" i="28"/>
  <c r="H585" i="28"/>
  <c r="G585" i="28"/>
  <c r="F585" i="28"/>
  <c r="E585" i="28"/>
  <c r="D585" i="28"/>
  <c r="C585" i="28"/>
  <c r="B585" i="28"/>
  <c r="T584" i="28"/>
  <c r="S584" i="28"/>
  <c r="R584" i="28"/>
  <c r="Q584" i="28"/>
  <c r="P584" i="28"/>
  <c r="O584" i="28"/>
  <c r="N584" i="28"/>
  <c r="M584" i="28"/>
  <c r="L584" i="28"/>
  <c r="K584" i="28"/>
  <c r="J584" i="28"/>
  <c r="I584" i="28"/>
  <c r="H584" i="28"/>
  <c r="G584" i="28"/>
  <c r="F584" i="28"/>
  <c r="E584" i="28"/>
  <c r="D584" i="28"/>
  <c r="C584" i="28"/>
  <c r="B584" i="28"/>
  <c r="T583" i="28"/>
  <c r="S583" i="28"/>
  <c r="R583" i="28"/>
  <c r="Q583" i="28"/>
  <c r="P583" i="28"/>
  <c r="O583" i="28"/>
  <c r="N583" i="28"/>
  <c r="M583" i="28"/>
  <c r="L583" i="28"/>
  <c r="K583" i="28"/>
  <c r="J583" i="28"/>
  <c r="I583" i="28"/>
  <c r="H583" i="28"/>
  <c r="G583" i="28"/>
  <c r="F583" i="28"/>
  <c r="E583" i="28"/>
  <c r="D583" i="28"/>
  <c r="C583" i="28"/>
  <c r="B583" i="28"/>
  <c r="T582" i="28"/>
  <c r="S582" i="28"/>
  <c r="R582" i="28"/>
  <c r="Q582" i="28"/>
  <c r="P582" i="28"/>
  <c r="O582" i="28"/>
  <c r="N582" i="28"/>
  <c r="M582" i="28"/>
  <c r="L582" i="28"/>
  <c r="K582" i="28"/>
  <c r="J582" i="28"/>
  <c r="I582" i="28"/>
  <c r="H582" i="28"/>
  <c r="G582" i="28"/>
  <c r="F582" i="28"/>
  <c r="E582" i="28"/>
  <c r="D582" i="28"/>
  <c r="C582" i="28"/>
  <c r="B582" i="28"/>
  <c r="T581" i="28"/>
  <c r="S581" i="28"/>
  <c r="R581" i="28"/>
  <c r="Q581" i="28"/>
  <c r="P581" i="28"/>
  <c r="O581" i="28"/>
  <c r="N581" i="28"/>
  <c r="M581" i="28"/>
  <c r="L581" i="28"/>
  <c r="K581" i="28"/>
  <c r="J581" i="28"/>
  <c r="I581" i="28"/>
  <c r="H581" i="28"/>
  <c r="G581" i="28"/>
  <c r="F581" i="28"/>
  <c r="E581" i="28"/>
  <c r="D581" i="28"/>
  <c r="C581" i="28"/>
  <c r="B581" i="28"/>
  <c r="T580" i="28"/>
  <c r="S580" i="28"/>
  <c r="R580" i="28"/>
  <c r="Q580" i="28"/>
  <c r="P580" i="28"/>
  <c r="O580" i="28"/>
  <c r="N580" i="28"/>
  <c r="M580" i="28"/>
  <c r="L580" i="28"/>
  <c r="K580" i="28"/>
  <c r="J580" i="28"/>
  <c r="I580" i="28"/>
  <c r="H580" i="28"/>
  <c r="G580" i="28"/>
  <c r="F580" i="28"/>
  <c r="E580" i="28"/>
  <c r="D580" i="28"/>
  <c r="C580" i="28"/>
  <c r="B580" i="28"/>
  <c r="T579" i="28"/>
  <c r="S579" i="28"/>
  <c r="R579" i="28"/>
  <c r="Q579" i="28"/>
  <c r="P579" i="28"/>
  <c r="O579" i="28"/>
  <c r="N579" i="28"/>
  <c r="M579" i="28"/>
  <c r="L579" i="28"/>
  <c r="K579" i="28"/>
  <c r="J579" i="28"/>
  <c r="I579" i="28"/>
  <c r="H579" i="28"/>
  <c r="G579" i="28"/>
  <c r="F579" i="28"/>
  <c r="E579" i="28"/>
  <c r="D579" i="28"/>
  <c r="C579" i="28"/>
  <c r="B579" i="28"/>
  <c r="T578" i="28"/>
  <c r="S578" i="28"/>
  <c r="R578" i="28"/>
  <c r="Q578" i="28"/>
  <c r="P578" i="28"/>
  <c r="O578" i="28"/>
  <c r="N578" i="28"/>
  <c r="M578" i="28"/>
  <c r="L578" i="28"/>
  <c r="K578" i="28"/>
  <c r="J578" i="28"/>
  <c r="I578" i="28"/>
  <c r="H578" i="28"/>
  <c r="G578" i="28"/>
  <c r="F578" i="28"/>
  <c r="E578" i="28"/>
  <c r="D578" i="28"/>
  <c r="C578" i="28"/>
  <c r="B578" i="28"/>
  <c r="T577" i="28"/>
  <c r="S577" i="28"/>
  <c r="R577" i="28"/>
  <c r="Q577" i="28"/>
  <c r="P577" i="28"/>
  <c r="O577" i="28"/>
  <c r="N577" i="28"/>
  <c r="M577" i="28"/>
  <c r="L577" i="28"/>
  <c r="K577" i="28"/>
  <c r="J577" i="28"/>
  <c r="I577" i="28"/>
  <c r="H577" i="28"/>
  <c r="G577" i="28"/>
  <c r="F577" i="28"/>
  <c r="E577" i="28"/>
  <c r="D577" i="28"/>
  <c r="C577" i="28"/>
  <c r="B577" i="28"/>
  <c r="T576" i="28"/>
  <c r="S576" i="28"/>
  <c r="R576" i="28"/>
  <c r="Q576" i="28"/>
  <c r="P576" i="28"/>
  <c r="O576" i="28"/>
  <c r="N576" i="28"/>
  <c r="M576" i="28"/>
  <c r="L576" i="28"/>
  <c r="K576" i="28"/>
  <c r="J576" i="28"/>
  <c r="I576" i="28"/>
  <c r="H576" i="28"/>
  <c r="G576" i="28"/>
  <c r="F576" i="28"/>
  <c r="E576" i="28"/>
  <c r="D576" i="28"/>
  <c r="C576" i="28"/>
  <c r="B576" i="28"/>
  <c r="T575" i="28"/>
  <c r="S575" i="28"/>
  <c r="R575" i="28"/>
  <c r="Q575" i="28"/>
  <c r="P575" i="28"/>
  <c r="O575" i="28"/>
  <c r="N575" i="28"/>
  <c r="M575" i="28"/>
  <c r="L575" i="28"/>
  <c r="K575" i="28"/>
  <c r="J575" i="28"/>
  <c r="I575" i="28"/>
  <c r="H575" i="28"/>
  <c r="G575" i="28"/>
  <c r="F575" i="28"/>
  <c r="E575" i="28"/>
  <c r="D575" i="28"/>
  <c r="C575" i="28"/>
  <c r="B575" i="28"/>
  <c r="T574" i="28"/>
  <c r="S574" i="28"/>
  <c r="R574" i="28"/>
  <c r="Q574" i="28"/>
  <c r="P574" i="28"/>
  <c r="O574" i="28"/>
  <c r="N574" i="28"/>
  <c r="M574" i="28"/>
  <c r="L574" i="28"/>
  <c r="K574" i="28"/>
  <c r="J574" i="28"/>
  <c r="I574" i="28"/>
  <c r="H574" i="28"/>
  <c r="G574" i="28"/>
  <c r="F574" i="28"/>
  <c r="E574" i="28"/>
  <c r="D574" i="28"/>
  <c r="C574" i="28"/>
  <c r="B574" i="28"/>
  <c r="T573" i="28"/>
  <c r="S573" i="28"/>
  <c r="R573" i="28"/>
  <c r="Q573" i="28"/>
  <c r="P573" i="28"/>
  <c r="O573" i="28"/>
  <c r="N573" i="28"/>
  <c r="M573" i="28"/>
  <c r="L573" i="28"/>
  <c r="K573" i="28"/>
  <c r="J573" i="28"/>
  <c r="I573" i="28"/>
  <c r="H573" i="28"/>
  <c r="G573" i="28"/>
  <c r="F573" i="28"/>
  <c r="E573" i="28"/>
  <c r="D573" i="28"/>
  <c r="C573" i="28"/>
  <c r="B573" i="28"/>
  <c r="T572" i="28"/>
  <c r="S572" i="28"/>
  <c r="R572" i="28"/>
  <c r="Q572" i="28"/>
  <c r="P572" i="28"/>
  <c r="O572" i="28"/>
  <c r="N572" i="28"/>
  <c r="M572" i="28"/>
  <c r="L572" i="28"/>
  <c r="K572" i="28"/>
  <c r="J572" i="28"/>
  <c r="I572" i="28"/>
  <c r="H572" i="28"/>
  <c r="G572" i="28"/>
  <c r="F572" i="28"/>
  <c r="E572" i="28"/>
  <c r="D572" i="28"/>
  <c r="C572" i="28"/>
  <c r="B572" i="28"/>
  <c r="T571" i="28"/>
  <c r="S571" i="28"/>
  <c r="R571" i="28"/>
  <c r="Q571" i="28"/>
  <c r="P571" i="28"/>
  <c r="O571" i="28"/>
  <c r="N571" i="28"/>
  <c r="M571" i="28"/>
  <c r="L571" i="28"/>
  <c r="K571" i="28"/>
  <c r="J571" i="28"/>
  <c r="I571" i="28"/>
  <c r="H571" i="28"/>
  <c r="G571" i="28"/>
  <c r="F571" i="28"/>
  <c r="E571" i="28"/>
  <c r="D571" i="28"/>
  <c r="C571" i="28"/>
  <c r="B571" i="28"/>
  <c r="T570" i="28"/>
  <c r="S570" i="28"/>
  <c r="R570" i="28"/>
  <c r="Q570" i="28"/>
  <c r="P570" i="28"/>
  <c r="O570" i="28"/>
  <c r="N570" i="28"/>
  <c r="M570" i="28"/>
  <c r="L570" i="28"/>
  <c r="K570" i="28"/>
  <c r="J570" i="28"/>
  <c r="I570" i="28"/>
  <c r="H570" i="28"/>
  <c r="G570" i="28"/>
  <c r="F570" i="28"/>
  <c r="E570" i="28"/>
  <c r="D570" i="28"/>
  <c r="C570" i="28"/>
  <c r="B570" i="28"/>
  <c r="T569" i="28"/>
  <c r="S569" i="28"/>
  <c r="R569" i="28"/>
  <c r="Q569" i="28"/>
  <c r="P569" i="28"/>
  <c r="O569" i="28"/>
  <c r="N569" i="28"/>
  <c r="M569" i="28"/>
  <c r="L569" i="28"/>
  <c r="K569" i="28"/>
  <c r="J569" i="28"/>
  <c r="I569" i="28"/>
  <c r="H569" i="28"/>
  <c r="G569" i="28"/>
  <c r="F569" i="28"/>
  <c r="E569" i="28"/>
  <c r="D569" i="28"/>
  <c r="C569" i="28"/>
  <c r="B569" i="28"/>
  <c r="T568" i="28"/>
  <c r="S568" i="28"/>
  <c r="R568" i="28"/>
  <c r="Q568" i="28"/>
  <c r="P568" i="28"/>
  <c r="O568" i="28"/>
  <c r="N568" i="28"/>
  <c r="M568" i="28"/>
  <c r="L568" i="28"/>
  <c r="K568" i="28"/>
  <c r="J568" i="28"/>
  <c r="I568" i="28"/>
  <c r="H568" i="28"/>
  <c r="G568" i="28"/>
  <c r="F568" i="28"/>
  <c r="E568" i="28"/>
  <c r="D568" i="28"/>
  <c r="C568" i="28"/>
  <c r="B568" i="28"/>
  <c r="T567" i="28"/>
  <c r="S567" i="28"/>
  <c r="R567" i="28"/>
  <c r="Q567" i="28"/>
  <c r="P567" i="28"/>
  <c r="O567" i="28"/>
  <c r="N567" i="28"/>
  <c r="M567" i="28"/>
  <c r="L567" i="28"/>
  <c r="K567" i="28"/>
  <c r="J567" i="28"/>
  <c r="I567" i="28"/>
  <c r="H567" i="28"/>
  <c r="G567" i="28"/>
  <c r="F567" i="28"/>
  <c r="E567" i="28"/>
  <c r="D567" i="28"/>
  <c r="C567" i="28"/>
  <c r="B567" i="28"/>
  <c r="T566" i="28"/>
  <c r="S566" i="28"/>
  <c r="R566" i="28"/>
  <c r="Q566" i="28"/>
  <c r="P566" i="28"/>
  <c r="O566" i="28"/>
  <c r="N566" i="28"/>
  <c r="M566" i="28"/>
  <c r="L566" i="28"/>
  <c r="K566" i="28"/>
  <c r="J566" i="28"/>
  <c r="I566" i="28"/>
  <c r="H566" i="28"/>
  <c r="G566" i="28"/>
  <c r="F566" i="28"/>
  <c r="E566" i="28"/>
  <c r="D566" i="28"/>
  <c r="C566" i="28"/>
  <c r="B566" i="28"/>
  <c r="T565" i="28"/>
  <c r="S565" i="28"/>
  <c r="R565" i="28"/>
  <c r="Q565" i="28"/>
  <c r="P565" i="28"/>
  <c r="O565" i="28"/>
  <c r="N565" i="28"/>
  <c r="M565" i="28"/>
  <c r="L565" i="28"/>
  <c r="K565" i="28"/>
  <c r="J565" i="28"/>
  <c r="I565" i="28"/>
  <c r="H565" i="28"/>
  <c r="G565" i="28"/>
  <c r="F565" i="28"/>
  <c r="E565" i="28"/>
  <c r="D565" i="28"/>
  <c r="C565" i="28"/>
  <c r="B565" i="28"/>
  <c r="T564" i="28"/>
  <c r="S564" i="28"/>
  <c r="R564" i="28"/>
  <c r="Q564" i="28"/>
  <c r="P564" i="28"/>
  <c r="O564" i="28"/>
  <c r="N564" i="28"/>
  <c r="M564" i="28"/>
  <c r="L564" i="28"/>
  <c r="K564" i="28"/>
  <c r="J564" i="28"/>
  <c r="I564" i="28"/>
  <c r="H564" i="28"/>
  <c r="G564" i="28"/>
  <c r="F564" i="28"/>
  <c r="E564" i="28"/>
  <c r="D564" i="28"/>
  <c r="C564" i="28"/>
  <c r="B564" i="28"/>
  <c r="T563" i="28"/>
  <c r="S563" i="28"/>
  <c r="R563" i="28"/>
  <c r="Q563" i="28"/>
  <c r="P563" i="28"/>
  <c r="O563" i="28"/>
  <c r="N563" i="28"/>
  <c r="M563" i="28"/>
  <c r="L563" i="28"/>
  <c r="K563" i="28"/>
  <c r="J563" i="28"/>
  <c r="I563" i="28"/>
  <c r="H563" i="28"/>
  <c r="G563" i="28"/>
  <c r="F563" i="28"/>
  <c r="E563" i="28"/>
  <c r="D563" i="28"/>
  <c r="C563" i="28"/>
  <c r="B563" i="28"/>
  <c r="T562" i="28"/>
  <c r="S562" i="28"/>
  <c r="R562" i="28"/>
  <c r="Q562" i="28"/>
  <c r="P562" i="28"/>
  <c r="O562" i="28"/>
  <c r="N562" i="28"/>
  <c r="M562" i="28"/>
  <c r="L562" i="28"/>
  <c r="K562" i="28"/>
  <c r="J562" i="28"/>
  <c r="I562" i="28"/>
  <c r="H562" i="28"/>
  <c r="G562" i="28"/>
  <c r="F562" i="28"/>
  <c r="E562" i="28"/>
  <c r="D562" i="28"/>
  <c r="C562" i="28"/>
  <c r="B562" i="28"/>
  <c r="T561" i="28"/>
  <c r="S561" i="28"/>
  <c r="R561" i="28"/>
  <c r="Q561" i="28"/>
  <c r="P561" i="28"/>
  <c r="O561" i="28"/>
  <c r="N561" i="28"/>
  <c r="M561" i="28"/>
  <c r="L561" i="28"/>
  <c r="K561" i="28"/>
  <c r="J561" i="28"/>
  <c r="I561" i="28"/>
  <c r="H561" i="28"/>
  <c r="G561" i="28"/>
  <c r="F561" i="28"/>
  <c r="E561" i="28"/>
  <c r="D561" i="28"/>
  <c r="C561" i="28"/>
  <c r="B561" i="28"/>
  <c r="T560" i="28"/>
  <c r="S560" i="28"/>
  <c r="R560" i="28"/>
  <c r="Q560" i="28"/>
  <c r="P560" i="28"/>
  <c r="O560" i="28"/>
  <c r="N560" i="28"/>
  <c r="M560" i="28"/>
  <c r="L560" i="28"/>
  <c r="K560" i="28"/>
  <c r="J560" i="28"/>
  <c r="I560" i="28"/>
  <c r="H560" i="28"/>
  <c r="G560" i="28"/>
  <c r="F560" i="28"/>
  <c r="E560" i="28"/>
  <c r="D560" i="28"/>
  <c r="C560" i="28"/>
  <c r="B560" i="28"/>
  <c r="T559" i="28"/>
  <c r="S559" i="28"/>
  <c r="R559" i="28"/>
  <c r="Q559" i="28"/>
  <c r="P559" i="28"/>
  <c r="O559" i="28"/>
  <c r="N559" i="28"/>
  <c r="M559" i="28"/>
  <c r="L559" i="28"/>
  <c r="K559" i="28"/>
  <c r="J559" i="28"/>
  <c r="I559" i="28"/>
  <c r="H559" i="28"/>
  <c r="G559" i="28"/>
  <c r="F559" i="28"/>
  <c r="E559" i="28"/>
  <c r="D559" i="28"/>
  <c r="C559" i="28"/>
  <c r="B559" i="28"/>
  <c r="T558" i="28"/>
  <c r="S558" i="28"/>
  <c r="R558" i="28"/>
  <c r="Q558" i="28"/>
  <c r="P558" i="28"/>
  <c r="O558" i="28"/>
  <c r="N558" i="28"/>
  <c r="M558" i="28"/>
  <c r="L558" i="28"/>
  <c r="K558" i="28"/>
  <c r="J558" i="28"/>
  <c r="I558" i="28"/>
  <c r="H558" i="28"/>
  <c r="G558" i="28"/>
  <c r="F558" i="28"/>
  <c r="E558" i="28"/>
  <c r="D558" i="28"/>
  <c r="C558" i="28"/>
  <c r="B558" i="28"/>
  <c r="T557" i="28"/>
  <c r="S557" i="28"/>
  <c r="R557" i="28"/>
  <c r="Q557" i="28"/>
  <c r="P557" i="28"/>
  <c r="O557" i="28"/>
  <c r="N557" i="28"/>
  <c r="M557" i="28"/>
  <c r="L557" i="28"/>
  <c r="K557" i="28"/>
  <c r="J557" i="28"/>
  <c r="I557" i="28"/>
  <c r="H557" i="28"/>
  <c r="G557" i="28"/>
  <c r="F557" i="28"/>
  <c r="E557" i="28"/>
  <c r="D557" i="28"/>
  <c r="C557" i="28"/>
  <c r="B557" i="28"/>
  <c r="T556" i="28"/>
  <c r="S556" i="28"/>
  <c r="R556" i="28"/>
  <c r="Q556" i="28"/>
  <c r="P556" i="28"/>
  <c r="O556" i="28"/>
  <c r="N556" i="28"/>
  <c r="M556" i="28"/>
  <c r="L556" i="28"/>
  <c r="K556" i="28"/>
  <c r="J556" i="28"/>
  <c r="I556" i="28"/>
  <c r="H556" i="28"/>
  <c r="G556" i="28"/>
  <c r="F556" i="28"/>
  <c r="E556" i="28"/>
  <c r="D556" i="28"/>
  <c r="C556" i="28"/>
  <c r="B556" i="28"/>
  <c r="T555" i="28"/>
  <c r="S555" i="28"/>
  <c r="R555" i="28"/>
  <c r="Q555" i="28"/>
  <c r="P555" i="28"/>
  <c r="O555" i="28"/>
  <c r="N555" i="28"/>
  <c r="M555" i="28"/>
  <c r="L555" i="28"/>
  <c r="K555" i="28"/>
  <c r="J555" i="28"/>
  <c r="I555" i="28"/>
  <c r="H555" i="28"/>
  <c r="G555" i="28"/>
  <c r="F555" i="28"/>
  <c r="E555" i="28"/>
  <c r="D555" i="28"/>
  <c r="C555" i="28"/>
  <c r="B555" i="28"/>
  <c r="T554" i="28"/>
  <c r="S554" i="28"/>
  <c r="R554" i="28"/>
  <c r="Q554" i="28"/>
  <c r="P554" i="28"/>
  <c r="O554" i="28"/>
  <c r="N554" i="28"/>
  <c r="M554" i="28"/>
  <c r="L554" i="28"/>
  <c r="K554" i="28"/>
  <c r="J554" i="28"/>
  <c r="I554" i="28"/>
  <c r="H554" i="28"/>
  <c r="G554" i="28"/>
  <c r="F554" i="28"/>
  <c r="E554" i="28"/>
  <c r="D554" i="28"/>
  <c r="C554" i="28"/>
  <c r="B554" i="28"/>
  <c r="T553" i="28"/>
  <c r="S553" i="28"/>
  <c r="R553" i="28"/>
  <c r="Q553" i="28"/>
  <c r="P553" i="28"/>
  <c r="O553" i="28"/>
  <c r="N553" i="28"/>
  <c r="M553" i="28"/>
  <c r="L553" i="28"/>
  <c r="K553" i="28"/>
  <c r="J553" i="28"/>
  <c r="I553" i="28"/>
  <c r="H553" i="28"/>
  <c r="G553" i="28"/>
  <c r="F553" i="28"/>
  <c r="E553" i="28"/>
  <c r="D553" i="28"/>
  <c r="C553" i="28"/>
  <c r="B553" i="28"/>
  <c r="T552" i="28"/>
  <c r="S552" i="28"/>
  <c r="R552" i="28"/>
  <c r="Q552" i="28"/>
  <c r="P552" i="28"/>
  <c r="O552" i="28"/>
  <c r="N552" i="28"/>
  <c r="M552" i="28"/>
  <c r="L552" i="28"/>
  <c r="K552" i="28"/>
  <c r="J552" i="28"/>
  <c r="I552" i="28"/>
  <c r="H552" i="28"/>
  <c r="G552" i="28"/>
  <c r="F552" i="28"/>
  <c r="E552" i="28"/>
  <c r="D552" i="28"/>
  <c r="C552" i="28"/>
  <c r="B552" i="28"/>
  <c r="T551" i="28"/>
  <c r="S551" i="28"/>
  <c r="R551" i="28"/>
  <c r="Q551" i="28"/>
  <c r="P551" i="28"/>
  <c r="O551" i="28"/>
  <c r="N551" i="28"/>
  <c r="M551" i="28"/>
  <c r="L551" i="28"/>
  <c r="K551" i="28"/>
  <c r="J551" i="28"/>
  <c r="I551" i="28"/>
  <c r="H551" i="28"/>
  <c r="G551" i="28"/>
  <c r="F551" i="28"/>
  <c r="E551" i="28"/>
  <c r="D551" i="28"/>
  <c r="C551" i="28"/>
  <c r="B551" i="28"/>
  <c r="T550" i="28"/>
  <c r="S550" i="28"/>
  <c r="R550" i="28"/>
  <c r="Q550" i="28"/>
  <c r="P550" i="28"/>
  <c r="O550" i="28"/>
  <c r="N550" i="28"/>
  <c r="M550" i="28"/>
  <c r="L550" i="28"/>
  <c r="K550" i="28"/>
  <c r="J550" i="28"/>
  <c r="I550" i="28"/>
  <c r="H550" i="28"/>
  <c r="G550" i="28"/>
  <c r="F550" i="28"/>
  <c r="E550" i="28"/>
  <c r="D550" i="28"/>
  <c r="C550" i="28"/>
  <c r="B550" i="28"/>
  <c r="T549" i="28"/>
  <c r="S549" i="28"/>
  <c r="R549" i="28"/>
  <c r="Q549" i="28"/>
  <c r="P549" i="28"/>
  <c r="O549" i="28"/>
  <c r="N549" i="28"/>
  <c r="M549" i="28"/>
  <c r="L549" i="28"/>
  <c r="K549" i="28"/>
  <c r="J549" i="28"/>
  <c r="I549" i="28"/>
  <c r="H549" i="28"/>
  <c r="G549" i="28"/>
  <c r="F549" i="28"/>
  <c r="E549" i="28"/>
  <c r="D549" i="28"/>
  <c r="C549" i="28"/>
  <c r="B549" i="28"/>
  <c r="T548" i="28"/>
  <c r="S548" i="28"/>
  <c r="R548" i="28"/>
  <c r="Q548" i="28"/>
  <c r="P548" i="28"/>
  <c r="O548" i="28"/>
  <c r="N548" i="28"/>
  <c r="M548" i="28"/>
  <c r="L548" i="28"/>
  <c r="K548" i="28"/>
  <c r="J548" i="28"/>
  <c r="I548" i="28"/>
  <c r="H548" i="28"/>
  <c r="G548" i="28"/>
  <c r="F548" i="28"/>
  <c r="E548" i="28"/>
  <c r="D548" i="28"/>
  <c r="C548" i="28"/>
  <c r="B548" i="28"/>
  <c r="T547" i="28"/>
  <c r="S547" i="28"/>
  <c r="R547" i="28"/>
  <c r="Q547" i="28"/>
  <c r="P547" i="28"/>
  <c r="O547" i="28"/>
  <c r="N547" i="28"/>
  <c r="M547" i="28"/>
  <c r="L547" i="28"/>
  <c r="K547" i="28"/>
  <c r="J547" i="28"/>
  <c r="I547" i="28"/>
  <c r="H547" i="28"/>
  <c r="G547" i="28"/>
  <c r="F547" i="28"/>
  <c r="E547" i="28"/>
  <c r="D547" i="28"/>
  <c r="C547" i="28"/>
  <c r="B547" i="28"/>
  <c r="T546" i="28"/>
  <c r="S546" i="28"/>
  <c r="R546" i="28"/>
  <c r="Q546" i="28"/>
  <c r="P546" i="28"/>
  <c r="O546" i="28"/>
  <c r="N546" i="28"/>
  <c r="M546" i="28"/>
  <c r="L546" i="28"/>
  <c r="K546" i="28"/>
  <c r="J546" i="28"/>
  <c r="I546" i="28"/>
  <c r="H546" i="28"/>
  <c r="G546" i="28"/>
  <c r="F546" i="28"/>
  <c r="E546" i="28"/>
  <c r="D546" i="28"/>
  <c r="C546" i="28"/>
  <c r="B546" i="28"/>
  <c r="T545" i="28"/>
  <c r="S545" i="28"/>
  <c r="R545" i="28"/>
  <c r="Q545" i="28"/>
  <c r="P545" i="28"/>
  <c r="O545" i="28"/>
  <c r="N545" i="28"/>
  <c r="M545" i="28"/>
  <c r="L545" i="28"/>
  <c r="K545" i="28"/>
  <c r="J545" i="28"/>
  <c r="I545" i="28"/>
  <c r="H545" i="28"/>
  <c r="G545" i="28"/>
  <c r="F545" i="28"/>
  <c r="E545" i="28"/>
  <c r="D545" i="28"/>
  <c r="C545" i="28"/>
  <c r="B545" i="28"/>
  <c r="T544" i="28"/>
  <c r="S544" i="28"/>
  <c r="R544" i="28"/>
  <c r="Q544" i="28"/>
  <c r="P544" i="28"/>
  <c r="O544" i="28"/>
  <c r="N544" i="28"/>
  <c r="M544" i="28"/>
  <c r="L544" i="28"/>
  <c r="K544" i="28"/>
  <c r="J544" i="28"/>
  <c r="I544" i="28"/>
  <c r="H544" i="28"/>
  <c r="G544" i="28"/>
  <c r="F544" i="28"/>
  <c r="E544" i="28"/>
  <c r="D544" i="28"/>
  <c r="C544" i="28"/>
  <c r="B544" i="28"/>
  <c r="T543" i="28"/>
  <c r="S543" i="28"/>
  <c r="R543" i="28"/>
  <c r="Q543" i="28"/>
  <c r="P543" i="28"/>
  <c r="O543" i="28"/>
  <c r="N543" i="28"/>
  <c r="M543" i="28"/>
  <c r="L543" i="28"/>
  <c r="K543" i="28"/>
  <c r="J543" i="28"/>
  <c r="I543" i="28"/>
  <c r="H543" i="28"/>
  <c r="G543" i="28"/>
  <c r="F543" i="28"/>
  <c r="E543" i="28"/>
  <c r="D543" i="28"/>
  <c r="C543" i="28"/>
  <c r="B543" i="28"/>
  <c r="T542" i="28"/>
  <c r="S542" i="28"/>
  <c r="R542" i="28"/>
  <c r="Q542" i="28"/>
  <c r="P542" i="28"/>
  <c r="O542" i="28"/>
  <c r="N542" i="28"/>
  <c r="M542" i="28"/>
  <c r="L542" i="28"/>
  <c r="K542" i="28"/>
  <c r="J542" i="28"/>
  <c r="I542" i="28"/>
  <c r="H542" i="28"/>
  <c r="G542" i="28"/>
  <c r="F542" i="28"/>
  <c r="E542" i="28"/>
  <c r="D542" i="28"/>
  <c r="C542" i="28"/>
  <c r="B542" i="28"/>
  <c r="T541" i="28"/>
  <c r="S541" i="28"/>
  <c r="R541" i="28"/>
  <c r="Q541" i="28"/>
  <c r="P541" i="28"/>
  <c r="O541" i="28"/>
  <c r="N541" i="28"/>
  <c r="M541" i="28"/>
  <c r="L541" i="28"/>
  <c r="K541" i="28"/>
  <c r="J541" i="28"/>
  <c r="I541" i="28"/>
  <c r="H541" i="28"/>
  <c r="G541" i="28"/>
  <c r="F541" i="28"/>
  <c r="E541" i="28"/>
  <c r="D541" i="28"/>
  <c r="C541" i="28"/>
  <c r="B541" i="28"/>
  <c r="T540" i="28"/>
  <c r="S540" i="28"/>
  <c r="R540" i="28"/>
  <c r="Q540" i="28"/>
  <c r="P540" i="28"/>
  <c r="O540" i="28"/>
  <c r="N540" i="28"/>
  <c r="M540" i="28"/>
  <c r="L540" i="28"/>
  <c r="K540" i="28"/>
  <c r="J540" i="28"/>
  <c r="I540" i="28"/>
  <c r="H540" i="28"/>
  <c r="G540" i="28"/>
  <c r="F540" i="28"/>
  <c r="E540" i="28"/>
  <c r="D540" i="28"/>
  <c r="C540" i="28"/>
  <c r="B540" i="28"/>
  <c r="T539" i="28"/>
  <c r="S539" i="28"/>
  <c r="R539" i="28"/>
  <c r="Q539" i="28"/>
  <c r="P539" i="28"/>
  <c r="O539" i="28"/>
  <c r="N539" i="28"/>
  <c r="M539" i="28"/>
  <c r="L539" i="28"/>
  <c r="K539" i="28"/>
  <c r="J539" i="28"/>
  <c r="I539" i="28"/>
  <c r="H539" i="28"/>
  <c r="G539" i="28"/>
  <c r="F539" i="28"/>
  <c r="E539" i="28"/>
  <c r="D539" i="28"/>
  <c r="C539" i="28"/>
  <c r="B539" i="28"/>
  <c r="T538" i="28"/>
  <c r="S538" i="28"/>
  <c r="R538" i="28"/>
  <c r="Q538" i="28"/>
  <c r="P538" i="28"/>
  <c r="O538" i="28"/>
  <c r="N538" i="28"/>
  <c r="M538" i="28"/>
  <c r="L538" i="28"/>
  <c r="K538" i="28"/>
  <c r="J538" i="28"/>
  <c r="I538" i="28"/>
  <c r="H538" i="28"/>
  <c r="G538" i="28"/>
  <c r="F538" i="28"/>
  <c r="E538" i="28"/>
  <c r="D538" i="28"/>
  <c r="C538" i="28"/>
  <c r="B538" i="28"/>
  <c r="T537" i="28"/>
  <c r="S537" i="28"/>
  <c r="R537" i="28"/>
  <c r="Q537" i="28"/>
  <c r="P537" i="28"/>
  <c r="O537" i="28"/>
  <c r="N537" i="28"/>
  <c r="M537" i="28"/>
  <c r="L537" i="28"/>
  <c r="K537" i="28"/>
  <c r="J537" i="28"/>
  <c r="I537" i="28"/>
  <c r="H537" i="28"/>
  <c r="G537" i="28"/>
  <c r="F537" i="28"/>
  <c r="E537" i="28"/>
  <c r="D537" i="28"/>
  <c r="C537" i="28"/>
  <c r="B537" i="28"/>
  <c r="T536" i="28"/>
  <c r="S536" i="28"/>
  <c r="R536" i="28"/>
  <c r="Q536" i="28"/>
  <c r="P536" i="28"/>
  <c r="O536" i="28"/>
  <c r="N536" i="28"/>
  <c r="M536" i="28"/>
  <c r="L536" i="28"/>
  <c r="K536" i="28"/>
  <c r="J536" i="28"/>
  <c r="I536" i="28"/>
  <c r="H536" i="28"/>
  <c r="G536" i="28"/>
  <c r="F536" i="28"/>
  <c r="E536" i="28"/>
  <c r="D536" i="28"/>
  <c r="C536" i="28"/>
  <c r="B536" i="28"/>
  <c r="T535" i="28"/>
  <c r="S535" i="28"/>
  <c r="R535" i="28"/>
  <c r="Q535" i="28"/>
  <c r="P535" i="28"/>
  <c r="O535" i="28"/>
  <c r="N535" i="28"/>
  <c r="M535" i="28"/>
  <c r="L535" i="28"/>
  <c r="K535" i="28"/>
  <c r="J535" i="28"/>
  <c r="I535" i="28"/>
  <c r="H535" i="28"/>
  <c r="G535" i="28"/>
  <c r="F535" i="28"/>
  <c r="E535" i="28"/>
  <c r="D535" i="28"/>
  <c r="C535" i="28"/>
  <c r="B535" i="28"/>
  <c r="T534" i="28"/>
  <c r="S534" i="28"/>
  <c r="R534" i="28"/>
  <c r="Q534" i="28"/>
  <c r="P534" i="28"/>
  <c r="O534" i="28"/>
  <c r="N534" i="28"/>
  <c r="M534" i="28"/>
  <c r="L534" i="28"/>
  <c r="K534" i="28"/>
  <c r="J534" i="28"/>
  <c r="I534" i="28"/>
  <c r="H534" i="28"/>
  <c r="G534" i="28"/>
  <c r="F534" i="28"/>
  <c r="E534" i="28"/>
  <c r="D534" i="28"/>
  <c r="C534" i="28"/>
  <c r="B534" i="28"/>
  <c r="T533" i="28"/>
  <c r="S533" i="28"/>
  <c r="R533" i="28"/>
  <c r="Q533" i="28"/>
  <c r="P533" i="28"/>
  <c r="O533" i="28"/>
  <c r="N533" i="28"/>
  <c r="M533" i="28"/>
  <c r="L533" i="28"/>
  <c r="K533" i="28"/>
  <c r="J533" i="28"/>
  <c r="I533" i="28"/>
  <c r="H533" i="28"/>
  <c r="G533" i="28"/>
  <c r="F533" i="28"/>
  <c r="E533" i="28"/>
  <c r="D533" i="28"/>
  <c r="C533" i="28"/>
  <c r="B533" i="28"/>
  <c r="T532" i="28"/>
  <c r="S532" i="28"/>
  <c r="R532" i="28"/>
  <c r="Q532" i="28"/>
  <c r="P532" i="28"/>
  <c r="O532" i="28"/>
  <c r="N532" i="28"/>
  <c r="M532" i="28"/>
  <c r="L532" i="28"/>
  <c r="K532" i="28"/>
  <c r="J532" i="28"/>
  <c r="I532" i="28"/>
  <c r="H532" i="28"/>
  <c r="G532" i="28"/>
  <c r="F532" i="28"/>
  <c r="E532" i="28"/>
  <c r="D532" i="28"/>
  <c r="C532" i="28"/>
  <c r="B532" i="28"/>
  <c r="T531" i="28"/>
  <c r="S531" i="28"/>
  <c r="R531" i="28"/>
  <c r="Q531" i="28"/>
  <c r="P531" i="28"/>
  <c r="O531" i="28"/>
  <c r="N531" i="28"/>
  <c r="M531" i="28"/>
  <c r="L531" i="28"/>
  <c r="K531" i="28"/>
  <c r="J531" i="28"/>
  <c r="I531" i="28"/>
  <c r="H531" i="28"/>
  <c r="G531" i="28"/>
  <c r="F531" i="28"/>
  <c r="E531" i="28"/>
  <c r="D531" i="28"/>
  <c r="C531" i="28"/>
  <c r="B531" i="28"/>
  <c r="T530" i="28"/>
  <c r="S530" i="28"/>
  <c r="R530" i="28"/>
  <c r="Q530" i="28"/>
  <c r="P530" i="28"/>
  <c r="O530" i="28"/>
  <c r="N530" i="28"/>
  <c r="M530" i="28"/>
  <c r="L530" i="28"/>
  <c r="K530" i="28"/>
  <c r="J530" i="28"/>
  <c r="I530" i="28"/>
  <c r="H530" i="28"/>
  <c r="G530" i="28"/>
  <c r="F530" i="28"/>
  <c r="E530" i="28"/>
  <c r="D530" i="28"/>
  <c r="C530" i="28"/>
  <c r="B530" i="28"/>
  <c r="T529" i="28"/>
  <c r="S529" i="28"/>
  <c r="R529" i="28"/>
  <c r="Q529" i="28"/>
  <c r="P529" i="28"/>
  <c r="O529" i="28"/>
  <c r="N529" i="28"/>
  <c r="M529" i="28"/>
  <c r="L529" i="28"/>
  <c r="K529" i="28"/>
  <c r="J529" i="28"/>
  <c r="I529" i="28"/>
  <c r="H529" i="28"/>
  <c r="G529" i="28"/>
  <c r="F529" i="28"/>
  <c r="E529" i="28"/>
  <c r="D529" i="28"/>
  <c r="C529" i="28"/>
  <c r="B529" i="28"/>
  <c r="T528" i="28"/>
  <c r="S528" i="28"/>
  <c r="R528" i="28"/>
  <c r="Q528" i="28"/>
  <c r="P528" i="28"/>
  <c r="O528" i="28"/>
  <c r="N528" i="28"/>
  <c r="M528" i="28"/>
  <c r="L528" i="28"/>
  <c r="K528" i="28"/>
  <c r="J528" i="28"/>
  <c r="I528" i="28"/>
  <c r="H528" i="28"/>
  <c r="G528" i="28"/>
  <c r="F528" i="28"/>
  <c r="E528" i="28"/>
  <c r="D528" i="28"/>
  <c r="C528" i="28"/>
  <c r="B528" i="28"/>
  <c r="T527" i="28"/>
  <c r="S527" i="28"/>
  <c r="R527" i="28"/>
  <c r="Q527" i="28"/>
  <c r="P527" i="28"/>
  <c r="O527" i="28"/>
  <c r="N527" i="28"/>
  <c r="M527" i="28"/>
  <c r="L527" i="28"/>
  <c r="K527" i="28"/>
  <c r="J527" i="28"/>
  <c r="I527" i="28"/>
  <c r="H527" i="28"/>
  <c r="G527" i="28"/>
  <c r="F527" i="28"/>
  <c r="E527" i="28"/>
  <c r="D527" i="28"/>
  <c r="C527" i="28"/>
  <c r="B527" i="28"/>
  <c r="T526" i="28"/>
  <c r="S526" i="28"/>
  <c r="R526" i="28"/>
  <c r="Q526" i="28"/>
  <c r="P526" i="28"/>
  <c r="O526" i="28"/>
  <c r="N526" i="28"/>
  <c r="M526" i="28"/>
  <c r="L526" i="28"/>
  <c r="K526" i="28"/>
  <c r="J526" i="28"/>
  <c r="I526" i="28"/>
  <c r="H526" i="28"/>
  <c r="G526" i="28"/>
  <c r="F526" i="28"/>
  <c r="E526" i="28"/>
  <c r="D526" i="28"/>
  <c r="C526" i="28"/>
  <c r="B526" i="28"/>
  <c r="T525" i="28"/>
  <c r="S525" i="28"/>
  <c r="R525" i="28"/>
  <c r="Q525" i="28"/>
  <c r="P525" i="28"/>
  <c r="O525" i="28"/>
  <c r="N525" i="28"/>
  <c r="M525" i="28"/>
  <c r="L525" i="28"/>
  <c r="K525" i="28"/>
  <c r="J525" i="28"/>
  <c r="I525" i="28"/>
  <c r="H525" i="28"/>
  <c r="G525" i="28"/>
  <c r="F525" i="28"/>
  <c r="E525" i="28"/>
  <c r="D525" i="28"/>
  <c r="C525" i="28"/>
  <c r="B525" i="28"/>
  <c r="T524" i="28"/>
  <c r="S524" i="28"/>
  <c r="R524" i="28"/>
  <c r="Q524" i="28"/>
  <c r="P524" i="28"/>
  <c r="O524" i="28"/>
  <c r="N524" i="28"/>
  <c r="M524" i="28"/>
  <c r="L524" i="28"/>
  <c r="K524" i="28"/>
  <c r="J524" i="28"/>
  <c r="I524" i="28"/>
  <c r="H524" i="28"/>
  <c r="G524" i="28"/>
  <c r="F524" i="28"/>
  <c r="E524" i="28"/>
  <c r="D524" i="28"/>
  <c r="C524" i="28"/>
  <c r="B524" i="28"/>
  <c r="T523" i="28"/>
  <c r="S523" i="28"/>
  <c r="R523" i="28"/>
  <c r="Q523" i="28"/>
  <c r="P523" i="28"/>
  <c r="O523" i="28"/>
  <c r="N523" i="28"/>
  <c r="M523" i="28"/>
  <c r="L523" i="28"/>
  <c r="K523" i="28"/>
  <c r="J523" i="28"/>
  <c r="I523" i="28"/>
  <c r="H523" i="28"/>
  <c r="G523" i="28"/>
  <c r="F523" i="28"/>
  <c r="E523" i="28"/>
  <c r="D523" i="28"/>
  <c r="C523" i="28"/>
  <c r="B523" i="28"/>
  <c r="T522" i="28"/>
  <c r="S522" i="28"/>
  <c r="R522" i="28"/>
  <c r="Q522" i="28"/>
  <c r="P522" i="28"/>
  <c r="O522" i="28"/>
  <c r="N522" i="28"/>
  <c r="M522" i="28"/>
  <c r="L522" i="28"/>
  <c r="K522" i="28"/>
  <c r="J522" i="28"/>
  <c r="I522" i="28"/>
  <c r="H522" i="28"/>
  <c r="G522" i="28"/>
  <c r="F522" i="28"/>
  <c r="E522" i="28"/>
  <c r="D522" i="28"/>
  <c r="C522" i="28"/>
  <c r="B522" i="28"/>
  <c r="T521" i="28"/>
  <c r="S521" i="28"/>
  <c r="R521" i="28"/>
  <c r="Q521" i="28"/>
  <c r="P521" i="28"/>
  <c r="O521" i="28"/>
  <c r="N521" i="28"/>
  <c r="M521" i="28"/>
  <c r="L521" i="28"/>
  <c r="K521" i="28"/>
  <c r="J521" i="28"/>
  <c r="I521" i="28"/>
  <c r="H521" i="28"/>
  <c r="G521" i="28"/>
  <c r="F521" i="28"/>
  <c r="E521" i="28"/>
  <c r="D521" i="28"/>
  <c r="C521" i="28"/>
  <c r="B521" i="28"/>
  <c r="T520" i="28"/>
  <c r="S520" i="28"/>
  <c r="R520" i="28"/>
  <c r="Q520" i="28"/>
  <c r="P520" i="28"/>
  <c r="O520" i="28"/>
  <c r="N520" i="28"/>
  <c r="M520" i="28"/>
  <c r="L520" i="28"/>
  <c r="K520" i="28"/>
  <c r="J520" i="28"/>
  <c r="I520" i="28"/>
  <c r="H520" i="28"/>
  <c r="G520" i="28"/>
  <c r="F520" i="28"/>
  <c r="E520" i="28"/>
  <c r="D520" i="28"/>
  <c r="C520" i="28"/>
  <c r="B520" i="28"/>
  <c r="T519" i="28"/>
  <c r="S519" i="28"/>
  <c r="R519" i="28"/>
  <c r="Q519" i="28"/>
  <c r="P519" i="28"/>
  <c r="O519" i="28"/>
  <c r="N519" i="28"/>
  <c r="M519" i="28"/>
  <c r="L519" i="28"/>
  <c r="K519" i="28"/>
  <c r="J519" i="28"/>
  <c r="I519" i="28"/>
  <c r="H519" i="28"/>
  <c r="G519" i="28"/>
  <c r="F519" i="28"/>
  <c r="E519" i="28"/>
  <c r="D519" i="28"/>
  <c r="C519" i="28"/>
  <c r="B519" i="28"/>
  <c r="T518" i="28"/>
  <c r="S518" i="28"/>
  <c r="R518" i="28"/>
  <c r="Q518" i="28"/>
  <c r="P518" i="28"/>
  <c r="O518" i="28"/>
  <c r="N518" i="28"/>
  <c r="M518" i="28"/>
  <c r="L518" i="28"/>
  <c r="K518" i="28"/>
  <c r="J518" i="28"/>
  <c r="I518" i="28"/>
  <c r="H518" i="28"/>
  <c r="G518" i="28"/>
  <c r="F518" i="28"/>
  <c r="E518" i="28"/>
  <c r="D518" i="28"/>
  <c r="C518" i="28"/>
  <c r="B518" i="28"/>
  <c r="T517" i="28"/>
  <c r="S517" i="28"/>
  <c r="R517" i="28"/>
  <c r="Q517" i="28"/>
  <c r="P517" i="28"/>
  <c r="O517" i="28"/>
  <c r="N517" i="28"/>
  <c r="M517" i="28"/>
  <c r="L517" i="28"/>
  <c r="K517" i="28"/>
  <c r="J517" i="28"/>
  <c r="I517" i="28"/>
  <c r="H517" i="28"/>
  <c r="G517" i="28"/>
  <c r="F517" i="28"/>
  <c r="E517" i="28"/>
  <c r="D517" i="28"/>
  <c r="C517" i="28"/>
  <c r="B517" i="28"/>
  <c r="T516" i="28"/>
  <c r="S516" i="28"/>
  <c r="R516" i="28"/>
  <c r="Q516" i="28"/>
  <c r="P516" i="28"/>
  <c r="O516" i="28"/>
  <c r="N516" i="28"/>
  <c r="M516" i="28"/>
  <c r="L516" i="28"/>
  <c r="K516" i="28"/>
  <c r="J516" i="28"/>
  <c r="I516" i="28"/>
  <c r="H516" i="28"/>
  <c r="G516" i="28"/>
  <c r="F516" i="28"/>
  <c r="E516" i="28"/>
  <c r="D516" i="28"/>
  <c r="C516" i="28"/>
  <c r="B516" i="28"/>
  <c r="T515" i="28"/>
  <c r="S515" i="28"/>
  <c r="R515" i="28"/>
  <c r="Q515" i="28"/>
  <c r="P515" i="28"/>
  <c r="O515" i="28"/>
  <c r="N515" i="28"/>
  <c r="M515" i="28"/>
  <c r="L515" i="28"/>
  <c r="K515" i="28"/>
  <c r="J515" i="28"/>
  <c r="I515" i="28"/>
  <c r="H515" i="28"/>
  <c r="G515" i="28"/>
  <c r="F515" i="28"/>
  <c r="E515" i="28"/>
  <c r="D515" i="28"/>
  <c r="C515" i="28"/>
  <c r="B515" i="28"/>
  <c r="T514" i="28"/>
  <c r="S514" i="28"/>
  <c r="R514" i="28"/>
  <c r="Q514" i="28"/>
  <c r="P514" i="28"/>
  <c r="O514" i="28"/>
  <c r="N514" i="28"/>
  <c r="M514" i="28"/>
  <c r="L514" i="28"/>
  <c r="K514" i="28"/>
  <c r="J514" i="28"/>
  <c r="I514" i="28"/>
  <c r="H514" i="28"/>
  <c r="G514" i="28"/>
  <c r="F514" i="28"/>
  <c r="E514" i="28"/>
  <c r="D514" i="28"/>
  <c r="C514" i="28"/>
  <c r="B514" i="28"/>
  <c r="T513" i="28"/>
  <c r="S513" i="28"/>
  <c r="R513" i="28"/>
  <c r="Q513" i="28"/>
  <c r="P513" i="28"/>
  <c r="O513" i="28"/>
  <c r="N513" i="28"/>
  <c r="M513" i="28"/>
  <c r="L513" i="28"/>
  <c r="K513" i="28"/>
  <c r="J513" i="28"/>
  <c r="I513" i="28"/>
  <c r="H513" i="28"/>
  <c r="G513" i="28"/>
  <c r="F513" i="28"/>
  <c r="E513" i="28"/>
  <c r="D513" i="28"/>
  <c r="C513" i="28"/>
  <c r="B513" i="28"/>
  <c r="T512" i="28"/>
  <c r="S512" i="28"/>
  <c r="R512" i="28"/>
  <c r="Q512" i="28"/>
  <c r="P512" i="28"/>
  <c r="O512" i="28"/>
  <c r="N512" i="28"/>
  <c r="M512" i="28"/>
  <c r="L512" i="28"/>
  <c r="K512" i="28"/>
  <c r="J512" i="28"/>
  <c r="I512" i="28"/>
  <c r="H512" i="28"/>
  <c r="G512" i="28"/>
  <c r="F512" i="28"/>
  <c r="E512" i="28"/>
  <c r="D512" i="28"/>
  <c r="C512" i="28"/>
  <c r="B512" i="28"/>
  <c r="T511" i="28"/>
  <c r="S511" i="28"/>
  <c r="R511" i="28"/>
  <c r="Q511" i="28"/>
  <c r="P511" i="28"/>
  <c r="O511" i="28"/>
  <c r="N511" i="28"/>
  <c r="M511" i="28"/>
  <c r="L511" i="28"/>
  <c r="K511" i="28"/>
  <c r="J511" i="28"/>
  <c r="I511" i="28"/>
  <c r="H511" i="28"/>
  <c r="G511" i="28"/>
  <c r="F511" i="28"/>
  <c r="E511" i="28"/>
  <c r="D511" i="28"/>
  <c r="C511" i="28"/>
  <c r="B511" i="28"/>
  <c r="T510" i="28"/>
  <c r="S510" i="28"/>
  <c r="R510" i="28"/>
  <c r="Q510" i="28"/>
  <c r="P510" i="28"/>
  <c r="O510" i="28"/>
  <c r="N510" i="28"/>
  <c r="M510" i="28"/>
  <c r="L510" i="28"/>
  <c r="K510" i="28"/>
  <c r="J510" i="28"/>
  <c r="I510" i="28"/>
  <c r="H510" i="28"/>
  <c r="G510" i="28"/>
  <c r="F510" i="28"/>
  <c r="E510" i="28"/>
  <c r="D510" i="28"/>
  <c r="C510" i="28"/>
  <c r="B510" i="28"/>
  <c r="T509" i="28"/>
  <c r="S509" i="28"/>
  <c r="R509" i="28"/>
  <c r="Q509" i="28"/>
  <c r="P509" i="28"/>
  <c r="O509" i="28"/>
  <c r="N509" i="28"/>
  <c r="M509" i="28"/>
  <c r="L509" i="28"/>
  <c r="K509" i="28"/>
  <c r="J509" i="28"/>
  <c r="I509" i="28"/>
  <c r="H509" i="28"/>
  <c r="G509" i="28"/>
  <c r="F509" i="28"/>
  <c r="E509" i="28"/>
  <c r="D509" i="28"/>
  <c r="C509" i="28"/>
  <c r="B509" i="28"/>
  <c r="T508" i="28"/>
  <c r="S508" i="28"/>
  <c r="R508" i="28"/>
  <c r="Q508" i="28"/>
  <c r="P508" i="28"/>
  <c r="O508" i="28"/>
  <c r="N508" i="28"/>
  <c r="M508" i="28"/>
  <c r="L508" i="28"/>
  <c r="K508" i="28"/>
  <c r="J508" i="28"/>
  <c r="I508" i="28"/>
  <c r="H508" i="28"/>
  <c r="G508" i="28"/>
  <c r="F508" i="28"/>
  <c r="E508" i="28"/>
  <c r="D508" i="28"/>
  <c r="C508" i="28"/>
  <c r="B508" i="28"/>
  <c r="T507" i="28"/>
  <c r="S507" i="28"/>
  <c r="R507" i="28"/>
  <c r="Q507" i="28"/>
  <c r="P507" i="28"/>
  <c r="O507" i="28"/>
  <c r="N507" i="28"/>
  <c r="M507" i="28"/>
  <c r="L507" i="28"/>
  <c r="K507" i="28"/>
  <c r="J507" i="28"/>
  <c r="I507" i="28"/>
  <c r="H507" i="28"/>
  <c r="G507" i="28"/>
  <c r="F507" i="28"/>
  <c r="E507" i="28"/>
  <c r="D507" i="28"/>
  <c r="C507" i="28"/>
  <c r="B507" i="28"/>
  <c r="T506" i="28"/>
  <c r="S506" i="28"/>
  <c r="R506" i="28"/>
  <c r="Q506" i="28"/>
  <c r="P506" i="28"/>
  <c r="O506" i="28"/>
  <c r="N506" i="28"/>
  <c r="M506" i="28"/>
  <c r="L506" i="28"/>
  <c r="K506" i="28"/>
  <c r="J506" i="28"/>
  <c r="I506" i="28"/>
  <c r="H506" i="28"/>
  <c r="G506" i="28"/>
  <c r="F506" i="28"/>
  <c r="E506" i="28"/>
  <c r="D506" i="28"/>
  <c r="C506" i="28"/>
  <c r="B506" i="28"/>
  <c r="T505" i="28"/>
  <c r="S505" i="28"/>
  <c r="R505" i="28"/>
  <c r="Q505" i="28"/>
  <c r="P505" i="28"/>
  <c r="O505" i="28"/>
  <c r="N505" i="28"/>
  <c r="M505" i="28"/>
  <c r="L505" i="28"/>
  <c r="K505" i="28"/>
  <c r="J505" i="28"/>
  <c r="I505" i="28"/>
  <c r="H505" i="28"/>
  <c r="G505" i="28"/>
  <c r="F505" i="28"/>
  <c r="E505" i="28"/>
  <c r="D505" i="28"/>
  <c r="C505" i="28"/>
  <c r="B505" i="28"/>
  <c r="T504" i="28"/>
  <c r="S504" i="28"/>
  <c r="R504" i="28"/>
  <c r="Q504" i="28"/>
  <c r="P504" i="28"/>
  <c r="O504" i="28"/>
  <c r="N504" i="28"/>
  <c r="M504" i="28"/>
  <c r="L504" i="28"/>
  <c r="K504" i="28"/>
  <c r="J504" i="28"/>
  <c r="I504" i="28"/>
  <c r="H504" i="28"/>
  <c r="G504" i="28"/>
  <c r="F504" i="28"/>
  <c r="E504" i="28"/>
  <c r="D504" i="28"/>
  <c r="C504" i="28"/>
  <c r="B504" i="28"/>
  <c r="T503" i="28"/>
  <c r="S503" i="28"/>
  <c r="R503" i="28"/>
  <c r="Q503" i="28"/>
  <c r="P503" i="28"/>
  <c r="O503" i="28"/>
  <c r="N503" i="28"/>
  <c r="M503" i="28"/>
  <c r="L503" i="28"/>
  <c r="K503" i="28"/>
  <c r="J503" i="28"/>
  <c r="I503" i="28"/>
  <c r="H503" i="28"/>
  <c r="G503" i="28"/>
  <c r="F503" i="28"/>
  <c r="E503" i="28"/>
  <c r="D503" i="28"/>
  <c r="C503" i="28"/>
  <c r="B503" i="28"/>
  <c r="T502" i="28"/>
  <c r="S502" i="28"/>
  <c r="R502" i="28"/>
  <c r="Q502" i="28"/>
  <c r="P502" i="28"/>
  <c r="O502" i="28"/>
  <c r="N502" i="28"/>
  <c r="M502" i="28"/>
  <c r="L502" i="28"/>
  <c r="K502" i="28"/>
  <c r="J502" i="28"/>
  <c r="I502" i="28"/>
  <c r="H502" i="28"/>
  <c r="G502" i="28"/>
  <c r="F502" i="28"/>
  <c r="E502" i="28"/>
  <c r="D502" i="28"/>
  <c r="C502" i="28"/>
  <c r="B502" i="28"/>
  <c r="T501" i="28"/>
  <c r="S501" i="28"/>
  <c r="R501" i="28"/>
  <c r="Q501" i="28"/>
  <c r="P501" i="28"/>
  <c r="O501" i="28"/>
  <c r="N501" i="28"/>
  <c r="M501" i="28"/>
  <c r="L501" i="28"/>
  <c r="K501" i="28"/>
  <c r="J501" i="28"/>
  <c r="I501" i="28"/>
  <c r="H501" i="28"/>
  <c r="G501" i="28"/>
  <c r="F501" i="28"/>
  <c r="E501" i="28"/>
  <c r="D501" i="28"/>
  <c r="C501" i="28"/>
  <c r="B501" i="28"/>
  <c r="T500" i="28"/>
  <c r="S500" i="28"/>
  <c r="R500" i="28"/>
  <c r="Q500" i="28"/>
  <c r="P500" i="28"/>
  <c r="O500" i="28"/>
  <c r="N500" i="28"/>
  <c r="M500" i="28"/>
  <c r="L500" i="28"/>
  <c r="K500" i="28"/>
  <c r="J500" i="28"/>
  <c r="I500" i="28"/>
  <c r="H500" i="28"/>
  <c r="G500" i="28"/>
  <c r="F500" i="28"/>
  <c r="E500" i="28"/>
  <c r="D500" i="28"/>
  <c r="C500" i="28"/>
  <c r="B500" i="28"/>
  <c r="T499" i="28"/>
  <c r="S499" i="28"/>
  <c r="R499" i="28"/>
  <c r="Q499" i="28"/>
  <c r="P499" i="28"/>
  <c r="O499" i="28"/>
  <c r="N499" i="28"/>
  <c r="M499" i="28"/>
  <c r="L499" i="28"/>
  <c r="K499" i="28"/>
  <c r="J499" i="28"/>
  <c r="I499" i="28"/>
  <c r="H499" i="28"/>
  <c r="G499" i="28"/>
  <c r="F499" i="28"/>
  <c r="E499" i="28"/>
  <c r="D499" i="28"/>
  <c r="C499" i="28"/>
  <c r="B499" i="28"/>
  <c r="T498" i="28"/>
  <c r="S498" i="28"/>
  <c r="R498" i="28"/>
  <c r="Q498" i="28"/>
  <c r="P498" i="28"/>
  <c r="O498" i="28"/>
  <c r="N498" i="28"/>
  <c r="M498" i="28"/>
  <c r="L498" i="28"/>
  <c r="K498" i="28"/>
  <c r="J498" i="28"/>
  <c r="I498" i="28"/>
  <c r="H498" i="28"/>
  <c r="G498" i="28"/>
  <c r="F498" i="28"/>
  <c r="E498" i="28"/>
  <c r="D498" i="28"/>
  <c r="C498" i="28"/>
  <c r="B498" i="28"/>
  <c r="T497" i="28"/>
  <c r="S497" i="28"/>
  <c r="R497" i="28"/>
  <c r="Q497" i="28"/>
  <c r="P497" i="28"/>
  <c r="O497" i="28"/>
  <c r="N497" i="28"/>
  <c r="M497" i="28"/>
  <c r="L497" i="28"/>
  <c r="K497" i="28"/>
  <c r="J497" i="28"/>
  <c r="I497" i="28"/>
  <c r="H497" i="28"/>
  <c r="G497" i="28"/>
  <c r="F497" i="28"/>
  <c r="E497" i="28"/>
  <c r="D497" i="28"/>
  <c r="C497" i="28"/>
  <c r="B497" i="28"/>
  <c r="T496" i="28"/>
  <c r="S496" i="28"/>
  <c r="R496" i="28"/>
  <c r="Q496" i="28"/>
  <c r="P496" i="28"/>
  <c r="O496" i="28"/>
  <c r="N496" i="28"/>
  <c r="M496" i="28"/>
  <c r="L496" i="28"/>
  <c r="K496" i="28"/>
  <c r="J496" i="28"/>
  <c r="I496" i="28"/>
  <c r="H496" i="28"/>
  <c r="G496" i="28"/>
  <c r="F496" i="28"/>
  <c r="E496" i="28"/>
  <c r="D496" i="28"/>
  <c r="C496" i="28"/>
  <c r="B496" i="28"/>
  <c r="T495" i="28"/>
  <c r="S495" i="28"/>
  <c r="R495" i="28"/>
  <c r="Q495" i="28"/>
  <c r="P495" i="28"/>
  <c r="O495" i="28"/>
  <c r="N495" i="28"/>
  <c r="M495" i="28"/>
  <c r="L495" i="28"/>
  <c r="K495" i="28"/>
  <c r="J495" i="28"/>
  <c r="I495" i="28"/>
  <c r="H495" i="28"/>
  <c r="G495" i="28"/>
  <c r="F495" i="28"/>
  <c r="E495" i="28"/>
  <c r="D495" i="28"/>
  <c r="C495" i="28"/>
  <c r="B495" i="28"/>
  <c r="T494" i="28"/>
  <c r="S494" i="28"/>
  <c r="R494" i="28"/>
  <c r="Q494" i="28"/>
  <c r="P494" i="28"/>
  <c r="O494" i="28"/>
  <c r="N494" i="28"/>
  <c r="M494" i="28"/>
  <c r="L494" i="28"/>
  <c r="K494" i="28"/>
  <c r="J494" i="28"/>
  <c r="I494" i="28"/>
  <c r="H494" i="28"/>
  <c r="G494" i="28"/>
  <c r="F494" i="28"/>
  <c r="E494" i="28"/>
  <c r="D494" i="28"/>
  <c r="C494" i="28"/>
  <c r="B494" i="28"/>
  <c r="T493" i="28"/>
  <c r="S493" i="28"/>
  <c r="R493" i="28"/>
  <c r="Q493" i="28"/>
  <c r="P493" i="28"/>
  <c r="O493" i="28"/>
  <c r="N493" i="28"/>
  <c r="M493" i="28"/>
  <c r="L493" i="28"/>
  <c r="K493" i="28"/>
  <c r="J493" i="28"/>
  <c r="I493" i="28"/>
  <c r="H493" i="28"/>
  <c r="G493" i="28"/>
  <c r="F493" i="28"/>
  <c r="E493" i="28"/>
  <c r="D493" i="28"/>
  <c r="C493" i="28"/>
  <c r="B493" i="28"/>
  <c r="T492" i="28"/>
  <c r="S492" i="28"/>
  <c r="R492" i="28"/>
  <c r="Q492" i="28"/>
  <c r="P492" i="28"/>
  <c r="O492" i="28"/>
  <c r="N492" i="28"/>
  <c r="M492" i="28"/>
  <c r="L492" i="28"/>
  <c r="K492" i="28"/>
  <c r="J492" i="28"/>
  <c r="I492" i="28"/>
  <c r="H492" i="28"/>
  <c r="G492" i="28"/>
  <c r="F492" i="28"/>
  <c r="E492" i="28"/>
  <c r="D492" i="28"/>
  <c r="C492" i="28"/>
  <c r="B492" i="28"/>
  <c r="T491" i="28"/>
  <c r="S491" i="28"/>
  <c r="R491" i="28"/>
  <c r="Q491" i="28"/>
  <c r="P491" i="28"/>
  <c r="O491" i="28"/>
  <c r="N491" i="28"/>
  <c r="M491" i="28"/>
  <c r="L491" i="28"/>
  <c r="K491" i="28"/>
  <c r="J491" i="28"/>
  <c r="I491" i="28"/>
  <c r="H491" i="28"/>
  <c r="G491" i="28"/>
  <c r="F491" i="28"/>
  <c r="E491" i="28"/>
  <c r="D491" i="28"/>
  <c r="C491" i="28"/>
  <c r="B491" i="28"/>
  <c r="T490" i="28"/>
  <c r="S490" i="28"/>
  <c r="R490" i="28"/>
  <c r="Q490" i="28"/>
  <c r="P490" i="28"/>
  <c r="O490" i="28"/>
  <c r="N490" i="28"/>
  <c r="M490" i="28"/>
  <c r="L490" i="28"/>
  <c r="K490" i="28"/>
  <c r="J490" i="28"/>
  <c r="I490" i="28"/>
  <c r="H490" i="28"/>
  <c r="G490" i="28"/>
  <c r="F490" i="28"/>
  <c r="E490" i="28"/>
  <c r="D490" i="28"/>
  <c r="C490" i="28"/>
  <c r="B490" i="28"/>
  <c r="T489" i="28"/>
  <c r="S489" i="28"/>
  <c r="R489" i="28"/>
  <c r="Q489" i="28"/>
  <c r="P489" i="28"/>
  <c r="O489" i="28"/>
  <c r="N489" i="28"/>
  <c r="M489" i="28"/>
  <c r="L489" i="28"/>
  <c r="K489" i="28"/>
  <c r="J489" i="28"/>
  <c r="I489" i="28"/>
  <c r="H489" i="28"/>
  <c r="G489" i="28"/>
  <c r="F489" i="28"/>
  <c r="E489" i="28"/>
  <c r="D489" i="28"/>
  <c r="C489" i="28"/>
  <c r="B489" i="28"/>
  <c r="T488" i="28"/>
  <c r="S488" i="28"/>
  <c r="R488" i="28"/>
  <c r="Q488" i="28"/>
  <c r="P488" i="28"/>
  <c r="O488" i="28"/>
  <c r="N488" i="28"/>
  <c r="M488" i="28"/>
  <c r="L488" i="28"/>
  <c r="K488" i="28"/>
  <c r="J488" i="28"/>
  <c r="I488" i="28"/>
  <c r="H488" i="28"/>
  <c r="G488" i="28"/>
  <c r="F488" i="28"/>
  <c r="E488" i="28"/>
  <c r="D488" i="28"/>
  <c r="C488" i="28"/>
  <c r="B488" i="28"/>
  <c r="T487" i="28"/>
  <c r="S487" i="28"/>
  <c r="R487" i="28"/>
  <c r="Q487" i="28"/>
  <c r="P487" i="28"/>
  <c r="O487" i="28"/>
  <c r="N487" i="28"/>
  <c r="M487" i="28"/>
  <c r="L487" i="28"/>
  <c r="K487" i="28"/>
  <c r="J487" i="28"/>
  <c r="I487" i="28"/>
  <c r="H487" i="28"/>
  <c r="G487" i="28"/>
  <c r="F487" i="28"/>
  <c r="E487" i="28"/>
  <c r="D487" i="28"/>
  <c r="C487" i="28"/>
  <c r="B487" i="28"/>
  <c r="T486" i="28"/>
  <c r="S486" i="28"/>
  <c r="R486" i="28"/>
  <c r="Q486" i="28"/>
  <c r="P486" i="28"/>
  <c r="O486" i="28"/>
  <c r="N486" i="28"/>
  <c r="M486" i="28"/>
  <c r="L486" i="28"/>
  <c r="K486" i="28"/>
  <c r="J486" i="28"/>
  <c r="I486" i="28"/>
  <c r="H486" i="28"/>
  <c r="G486" i="28"/>
  <c r="F486" i="28"/>
  <c r="E486" i="28"/>
  <c r="D486" i="28"/>
  <c r="C486" i="28"/>
  <c r="B486" i="28"/>
  <c r="T485" i="28"/>
  <c r="S485" i="28"/>
  <c r="R485" i="28"/>
  <c r="Q485" i="28"/>
  <c r="P485" i="28"/>
  <c r="O485" i="28"/>
  <c r="N485" i="28"/>
  <c r="M485" i="28"/>
  <c r="L485" i="28"/>
  <c r="K485" i="28"/>
  <c r="J485" i="28"/>
  <c r="I485" i="28"/>
  <c r="H485" i="28"/>
  <c r="G485" i="28"/>
  <c r="F485" i="28"/>
  <c r="E485" i="28"/>
  <c r="D485" i="28"/>
  <c r="C485" i="28"/>
  <c r="B485" i="28"/>
  <c r="T484" i="28"/>
  <c r="S484" i="28"/>
  <c r="R484" i="28"/>
  <c r="Q484" i="28"/>
  <c r="P484" i="28"/>
  <c r="O484" i="28"/>
  <c r="N484" i="28"/>
  <c r="M484" i="28"/>
  <c r="L484" i="28"/>
  <c r="K484" i="28"/>
  <c r="J484" i="28"/>
  <c r="I484" i="28"/>
  <c r="H484" i="28"/>
  <c r="G484" i="28"/>
  <c r="F484" i="28"/>
  <c r="E484" i="28"/>
  <c r="D484" i="28"/>
  <c r="C484" i="28"/>
  <c r="B484" i="28"/>
  <c r="T483" i="28"/>
  <c r="S483" i="28"/>
  <c r="R483" i="28"/>
  <c r="Q483" i="28"/>
  <c r="P483" i="28"/>
  <c r="O483" i="28"/>
  <c r="N483" i="28"/>
  <c r="M483" i="28"/>
  <c r="L483" i="28"/>
  <c r="K483" i="28"/>
  <c r="J483" i="28"/>
  <c r="I483" i="28"/>
  <c r="H483" i="28"/>
  <c r="G483" i="28"/>
  <c r="F483" i="28"/>
  <c r="E483" i="28"/>
  <c r="D483" i="28"/>
  <c r="C483" i="28"/>
  <c r="B483" i="28"/>
  <c r="T482" i="28"/>
  <c r="S482" i="28"/>
  <c r="R482" i="28"/>
  <c r="Q482" i="28"/>
  <c r="P482" i="28"/>
  <c r="O482" i="28"/>
  <c r="N482" i="28"/>
  <c r="M482" i="28"/>
  <c r="L482" i="28"/>
  <c r="K482" i="28"/>
  <c r="J482" i="28"/>
  <c r="I482" i="28"/>
  <c r="H482" i="28"/>
  <c r="G482" i="28"/>
  <c r="F482" i="28"/>
  <c r="E482" i="28"/>
  <c r="D482" i="28"/>
  <c r="C482" i="28"/>
  <c r="B482" i="28"/>
  <c r="T481" i="28"/>
  <c r="S481" i="28"/>
  <c r="R481" i="28"/>
  <c r="Q481" i="28"/>
  <c r="P481" i="28"/>
  <c r="O481" i="28"/>
  <c r="N481" i="28"/>
  <c r="M481" i="28"/>
  <c r="L481" i="28"/>
  <c r="K481" i="28"/>
  <c r="J481" i="28"/>
  <c r="I481" i="28"/>
  <c r="H481" i="28"/>
  <c r="G481" i="28"/>
  <c r="F481" i="28"/>
  <c r="E481" i="28"/>
  <c r="D481" i="28"/>
  <c r="C481" i="28"/>
  <c r="B481" i="28"/>
  <c r="T480" i="28"/>
  <c r="S480" i="28"/>
  <c r="R480" i="28"/>
  <c r="Q480" i="28"/>
  <c r="P480" i="28"/>
  <c r="O480" i="28"/>
  <c r="N480" i="28"/>
  <c r="M480" i="28"/>
  <c r="L480" i="28"/>
  <c r="K480" i="28"/>
  <c r="J480" i="28"/>
  <c r="I480" i="28"/>
  <c r="H480" i="28"/>
  <c r="G480" i="28"/>
  <c r="F480" i="28"/>
  <c r="E480" i="28"/>
  <c r="D480" i="28"/>
  <c r="C480" i="28"/>
  <c r="B480" i="28"/>
  <c r="T479" i="28"/>
  <c r="S479" i="28"/>
  <c r="R479" i="28"/>
  <c r="Q479" i="28"/>
  <c r="P479" i="28"/>
  <c r="O479" i="28"/>
  <c r="N479" i="28"/>
  <c r="M479" i="28"/>
  <c r="L479" i="28"/>
  <c r="K479" i="28"/>
  <c r="J479" i="28"/>
  <c r="I479" i="28"/>
  <c r="H479" i="28"/>
  <c r="G479" i="28"/>
  <c r="F479" i="28"/>
  <c r="E479" i="28"/>
  <c r="D479" i="28"/>
  <c r="C479" i="28"/>
  <c r="B479" i="28"/>
  <c r="T478" i="28"/>
  <c r="S478" i="28"/>
  <c r="R478" i="28"/>
  <c r="Q478" i="28"/>
  <c r="P478" i="28"/>
  <c r="O478" i="28"/>
  <c r="N478" i="28"/>
  <c r="M478" i="28"/>
  <c r="L478" i="28"/>
  <c r="K478" i="28"/>
  <c r="J478" i="28"/>
  <c r="I478" i="28"/>
  <c r="H478" i="28"/>
  <c r="G478" i="28"/>
  <c r="F478" i="28"/>
  <c r="E478" i="28"/>
  <c r="D478" i="28"/>
  <c r="C478" i="28"/>
  <c r="B478" i="28"/>
  <c r="T477" i="28"/>
  <c r="S477" i="28"/>
  <c r="R477" i="28"/>
  <c r="Q477" i="28"/>
  <c r="P477" i="28"/>
  <c r="O477" i="28"/>
  <c r="N477" i="28"/>
  <c r="M477" i="28"/>
  <c r="L477" i="28"/>
  <c r="K477" i="28"/>
  <c r="J477" i="28"/>
  <c r="I477" i="28"/>
  <c r="H477" i="28"/>
  <c r="G477" i="28"/>
  <c r="F477" i="28"/>
  <c r="E477" i="28"/>
  <c r="D477" i="28"/>
  <c r="C477" i="28"/>
  <c r="B477" i="28"/>
  <c r="T476" i="28"/>
  <c r="S476" i="28"/>
  <c r="R476" i="28"/>
  <c r="Q476" i="28"/>
  <c r="P476" i="28"/>
  <c r="O476" i="28"/>
  <c r="N476" i="28"/>
  <c r="M476" i="28"/>
  <c r="L476" i="28"/>
  <c r="K476" i="28"/>
  <c r="J476" i="28"/>
  <c r="I476" i="28"/>
  <c r="H476" i="28"/>
  <c r="G476" i="28"/>
  <c r="F476" i="28"/>
  <c r="E476" i="28"/>
  <c r="D476" i="28"/>
  <c r="C476" i="28"/>
  <c r="B476" i="28"/>
  <c r="T475" i="28"/>
  <c r="S475" i="28"/>
  <c r="R475" i="28"/>
  <c r="Q475" i="28"/>
  <c r="P475" i="28"/>
  <c r="O475" i="28"/>
  <c r="N475" i="28"/>
  <c r="M475" i="28"/>
  <c r="L475" i="28"/>
  <c r="K475" i="28"/>
  <c r="J475" i="28"/>
  <c r="I475" i="28"/>
  <c r="H475" i="28"/>
  <c r="G475" i="28"/>
  <c r="F475" i="28"/>
  <c r="E475" i="28"/>
  <c r="D475" i="28"/>
  <c r="C475" i="28"/>
  <c r="B475" i="28"/>
  <c r="T474" i="28"/>
  <c r="S474" i="28"/>
  <c r="R474" i="28"/>
  <c r="Q474" i="28"/>
  <c r="P474" i="28"/>
  <c r="O474" i="28"/>
  <c r="N474" i="28"/>
  <c r="M474" i="28"/>
  <c r="L474" i="28"/>
  <c r="K474" i="28"/>
  <c r="J474" i="28"/>
  <c r="I474" i="28"/>
  <c r="H474" i="28"/>
  <c r="G474" i="28"/>
  <c r="F474" i="28"/>
  <c r="E474" i="28"/>
  <c r="D474" i="28"/>
  <c r="C474" i="28"/>
  <c r="B474" i="28"/>
  <c r="T473" i="28"/>
  <c r="S473" i="28"/>
  <c r="R473" i="28"/>
  <c r="Q473" i="28"/>
  <c r="P473" i="28"/>
  <c r="O473" i="28"/>
  <c r="N473" i="28"/>
  <c r="M473" i="28"/>
  <c r="L473" i="28"/>
  <c r="K473" i="28"/>
  <c r="J473" i="28"/>
  <c r="I473" i="28"/>
  <c r="H473" i="28"/>
  <c r="G473" i="28"/>
  <c r="F473" i="28"/>
  <c r="E473" i="28"/>
  <c r="D473" i="28"/>
  <c r="C473" i="28"/>
  <c r="B473" i="28"/>
  <c r="T472" i="28"/>
  <c r="S472" i="28"/>
  <c r="R472" i="28"/>
  <c r="Q472" i="28"/>
  <c r="P472" i="28"/>
  <c r="O472" i="28"/>
  <c r="N472" i="28"/>
  <c r="M472" i="28"/>
  <c r="L472" i="28"/>
  <c r="K472" i="28"/>
  <c r="J472" i="28"/>
  <c r="I472" i="28"/>
  <c r="H472" i="28"/>
  <c r="G472" i="28"/>
  <c r="F472" i="28"/>
  <c r="E472" i="28"/>
  <c r="D472" i="28"/>
  <c r="C472" i="28"/>
  <c r="B472" i="28"/>
  <c r="T471" i="28"/>
  <c r="S471" i="28"/>
  <c r="R471" i="28"/>
  <c r="Q471" i="28"/>
  <c r="P471" i="28"/>
  <c r="O471" i="28"/>
  <c r="N471" i="28"/>
  <c r="M471" i="28"/>
  <c r="L471" i="28"/>
  <c r="K471" i="28"/>
  <c r="J471" i="28"/>
  <c r="I471" i="28"/>
  <c r="H471" i="28"/>
  <c r="G471" i="28"/>
  <c r="F471" i="28"/>
  <c r="E471" i="28"/>
  <c r="D471" i="28"/>
  <c r="C471" i="28"/>
  <c r="B471" i="28"/>
  <c r="T470" i="28"/>
  <c r="S470" i="28"/>
  <c r="R470" i="28"/>
  <c r="Q470" i="28"/>
  <c r="P470" i="28"/>
  <c r="O470" i="28"/>
  <c r="N470" i="28"/>
  <c r="M470" i="28"/>
  <c r="L470" i="28"/>
  <c r="K470" i="28"/>
  <c r="J470" i="28"/>
  <c r="I470" i="28"/>
  <c r="H470" i="28"/>
  <c r="G470" i="28"/>
  <c r="F470" i="28"/>
  <c r="E470" i="28"/>
  <c r="D470" i="28"/>
  <c r="C470" i="28"/>
  <c r="B470" i="28"/>
  <c r="T469" i="28"/>
  <c r="S469" i="28"/>
  <c r="R469" i="28"/>
  <c r="Q469" i="28"/>
  <c r="P469" i="28"/>
  <c r="O469" i="28"/>
  <c r="N469" i="28"/>
  <c r="M469" i="28"/>
  <c r="L469" i="28"/>
  <c r="K469" i="28"/>
  <c r="J469" i="28"/>
  <c r="I469" i="28"/>
  <c r="H469" i="28"/>
  <c r="G469" i="28"/>
  <c r="F469" i="28"/>
  <c r="E469" i="28"/>
  <c r="D469" i="28"/>
  <c r="C469" i="28"/>
  <c r="B469" i="28"/>
  <c r="T468" i="28"/>
  <c r="S468" i="28"/>
  <c r="R468" i="28"/>
  <c r="Q468" i="28"/>
  <c r="P468" i="28"/>
  <c r="O468" i="28"/>
  <c r="N468" i="28"/>
  <c r="M468" i="28"/>
  <c r="L468" i="28"/>
  <c r="K468" i="28"/>
  <c r="J468" i="28"/>
  <c r="I468" i="28"/>
  <c r="H468" i="28"/>
  <c r="G468" i="28"/>
  <c r="F468" i="28"/>
  <c r="E468" i="28"/>
  <c r="D468" i="28"/>
  <c r="C468" i="28"/>
  <c r="B468" i="28"/>
  <c r="T467" i="28"/>
  <c r="S467" i="28"/>
  <c r="R467" i="28"/>
  <c r="Q467" i="28"/>
  <c r="P467" i="28"/>
  <c r="O467" i="28"/>
  <c r="N467" i="28"/>
  <c r="M467" i="28"/>
  <c r="L467" i="28"/>
  <c r="K467" i="28"/>
  <c r="J467" i="28"/>
  <c r="I467" i="28"/>
  <c r="H467" i="28"/>
  <c r="G467" i="28"/>
  <c r="F467" i="28"/>
  <c r="E467" i="28"/>
  <c r="D467" i="28"/>
  <c r="C467" i="28"/>
  <c r="B467" i="28"/>
  <c r="T466" i="28"/>
  <c r="S466" i="28"/>
  <c r="R466" i="28"/>
  <c r="Q466" i="28"/>
  <c r="P466" i="28"/>
  <c r="O466" i="28"/>
  <c r="N466" i="28"/>
  <c r="M466" i="28"/>
  <c r="L466" i="28"/>
  <c r="K466" i="28"/>
  <c r="J466" i="28"/>
  <c r="I466" i="28"/>
  <c r="H466" i="28"/>
  <c r="G466" i="28"/>
  <c r="F466" i="28"/>
  <c r="E466" i="28"/>
  <c r="D466" i="28"/>
  <c r="C466" i="28"/>
  <c r="B466" i="28"/>
  <c r="T465" i="28"/>
  <c r="S465" i="28"/>
  <c r="R465" i="28"/>
  <c r="Q465" i="28"/>
  <c r="P465" i="28"/>
  <c r="O465" i="28"/>
  <c r="N465" i="28"/>
  <c r="M465" i="28"/>
  <c r="L465" i="28"/>
  <c r="K465" i="28"/>
  <c r="J465" i="28"/>
  <c r="I465" i="28"/>
  <c r="H465" i="28"/>
  <c r="G465" i="28"/>
  <c r="F465" i="28"/>
  <c r="E465" i="28"/>
  <c r="D465" i="28"/>
  <c r="C465" i="28"/>
  <c r="B465" i="28"/>
  <c r="T464" i="28"/>
  <c r="S464" i="28"/>
  <c r="R464" i="28"/>
  <c r="Q464" i="28"/>
  <c r="P464" i="28"/>
  <c r="O464" i="28"/>
  <c r="N464" i="28"/>
  <c r="M464" i="28"/>
  <c r="L464" i="28"/>
  <c r="K464" i="28"/>
  <c r="J464" i="28"/>
  <c r="I464" i="28"/>
  <c r="H464" i="28"/>
  <c r="G464" i="28"/>
  <c r="F464" i="28"/>
  <c r="E464" i="28"/>
  <c r="D464" i="28"/>
  <c r="C464" i="28"/>
  <c r="B464" i="28"/>
  <c r="T463" i="28"/>
  <c r="S463" i="28"/>
  <c r="R463" i="28"/>
  <c r="Q463" i="28"/>
  <c r="P463" i="28"/>
  <c r="O463" i="28"/>
  <c r="N463" i="28"/>
  <c r="M463" i="28"/>
  <c r="L463" i="28"/>
  <c r="K463" i="28"/>
  <c r="J463" i="28"/>
  <c r="I463" i="28"/>
  <c r="H463" i="28"/>
  <c r="G463" i="28"/>
  <c r="F463" i="28"/>
  <c r="E463" i="28"/>
  <c r="D463" i="28"/>
  <c r="C463" i="28"/>
  <c r="B463" i="28"/>
  <c r="T462" i="28"/>
  <c r="S462" i="28"/>
  <c r="R462" i="28"/>
  <c r="Q462" i="28"/>
  <c r="P462" i="28"/>
  <c r="O462" i="28"/>
  <c r="N462" i="28"/>
  <c r="M462" i="28"/>
  <c r="L462" i="28"/>
  <c r="K462" i="28"/>
  <c r="J462" i="28"/>
  <c r="I462" i="28"/>
  <c r="H462" i="28"/>
  <c r="G462" i="28"/>
  <c r="F462" i="28"/>
  <c r="E462" i="28"/>
  <c r="D462" i="28"/>
  <c r="C462" i="28"/>
  <c r="B462" i="28"/>
  <c r="T461" i="28"/>
  <c r="S461" i="28"/>
  <c r="R461" i="28"/>
  <c r="Q461" i="28"/>
  <c r="P461" i="28"/>
  <c r="O461" i="28"/>
  <c r="N461" i="28"/>
  <c r="M461" i="28"/>
  <c r="L461" i="28"/>
  <c r="K461" i="28"/>
  <c r="J461" i="28"/>
  <c r="I461" i="28"/>
  <c r="H461" i="28"/>
  <c r="G461" i="28"/>
  <c r="F461" i="28"/>
  <c r="E461" i="28"/>
  <c r="D461" i="28"/>
  <c r="C461" i="28"/>
  <c r="B461" i="28"/>
  <c r="T460" i="28"/>
  <c r="S460" i="28"/>
  <c r="R460" i="28"/>
  <c r="Q460" i="28"/>
  <c r="P460" i="28"/>
  <c r="O460" i="28"/>
  <c r="N460" i="28"/>
  <c r="M460" i="28"/>
  <c r="L460" i="28"/>
  <c r="K460" i="28"/>
  <c r="J460" i="28"/>
  <c r="I460" i="28"/>
  <c r="H460" i="28"/>
  <c r="G460" i="28"/>
  <c r="F460" i="28"/>
  <c r="E460" i="28"/>
  <c r="D460" i="28"/>
  <c r="C460" i="28"/>
  <c r="B460" i="28"/>
  <c r="T459" i="28"/>
  <c r="S459" i="28"/>
  <c r="R459" i="28"/>
  <c r="Q459" i="28"/>
  <c r="P459" i="28"/>
  <c r="O459" i="28"/>
  <c r="N459" i="28"/>
  <c r="M459" i="28"/>
  <c r="L459" i="28"/>
  <c r="K459" i="28"/>
  <c r="J459" i="28"/>
  <c r="I459" i="28"/>
  <c r="H459" i="28"/>
  <c r="G459" i="28"/>
  <c r="F459" i="28"/>
  <c r="E459" i="28"/>
  <c r="D459" i="28"/>
  <c r="C459" i="28"/>
  <c r="B459" i="28"/>
  <c r="T458" i="28"/>
  <c r="S458" i="28"/>
  <c r="R458" i="28"/>
  <c r="Q458" i="28"/>
  <c r="P458" i="28"/>
  <c r="O458" i="28"/>
  <c r="N458" i="28"/>
  <c r="M458" i="28"/>
  <c r="L458" i="28"/>
  <c r="K458" i="28"/>
  <c r="J458" i="28"/>
  <c r="I458" i="28"/>
  <c r="H458" i="28"/>
  <c r="G458" i="28"/>
  <c r="F458" i="28"/>
  <c r="E458" i="28"/>
  <c r="D458" i="28"/>
  <c r="C458" i="28"/>
  <c r="B458" i="28"/>
  <c r="T457" i="28"/>
  <c r="S457" i="28"/>
  <c r="R457" i="28"/>
  <c r="Q457" i="28"/>
  <c r="P457" i="28"/>
  <c r="O457" i="28"/>
  <c r="N457" i="28"/>
  <c r="M457" i="28"/>
  <c r="L457" i="28"/>
  <c r="K457" i="28"/>
  <c r="J457" i="28"/>
  <c r="I457" i="28"/>
  <c r="H457" i="28"/>
  <c r="G457" i="28"/>
  <c r="F457" i="28"/>
  <c r="E457" i="28"/>
  <c r="D457" i="28"/>
  <c r="C457" i="28"/>
  <c r="B457" i="28"/>
  <c r="T456" i="28"/>
  <c r="S456" i="28"/>
  <c r="R456" i="28"/>
  <c r="Q456" i="28"/>
  <c r="P456" i="28"/>
  <c r="O456" i="28"/>
  <c r="N456" i="28"/>
  <c r="M456" i="28"/>
  <c r="L456" i="28"/>
  <c r="K456" i="28"/>
  <c r="J456" i="28"/>
  <c r="I456" i="28"/>
  <c r="H456" i="28"/>
  <c r="G456" i="28"/>
  <c r="F456" i="28"/>
  <c r="E456" i="28"/>
  <c r="D456" i="28"/>
  <c r="C456" i="28"/>
  <c r="B456" i="28"/>
  <c r="T455" i="28"/>
  <c r="S455" i="28"/>
  <c r="R455" i="28"/>
  <c r="Q455" i="28"/>
  <c r="P455" i="28"/>
  <c r="O455" i="28"/>
  <c r="N455" i="28"/>
  <c r="M455" i="28"/>
  <c r="L455" i="28"/>
  <c r="K455" i="28"/>
  <c r="J455" i="28"/>
  <c r="I455" i="28"/>
  <c r="H455" i="28"/>
  <c r="G455" i="28"/>
  <c r="F455" i="28"/>
  <c r="E455" i="28"/>
  <c r="D455" i="28"/>
  <c r="C455" i="28"/>
  <c r="B455" i="28"/>
  <c r="T454" i="28"/>
  <c r="S454" i="28"/>
  <c r="R454" i="28"/>
  <c r="Q454" i="28"/>
  <c r="P454" i="28"/>
  <c r="O454" i="28"/>
  <c r="N454" i="28"/>
  <c r="M454" i="28"/>
  <c r="L454" i="28"/>
  <c r="K454" i="28"/>
  <c r="J454" i="28"/>
  <c r="I454" i="28"/>
  <c r="H454" i="28"/>
  <c r="G454" i="28"/>
  <c r="F454" i="28"/>
  <c r="E454" i="28"/>
  <c r="D454" i="28"/>
  <c r="C454" i="28"/>
  <c r="B454" i="28"/>
  <c r="T453" i="28"/>
  <c r="S453" i="28"/>
  <c r="R453" i="28"/>
  <c r="Q453" i="28"/>
  <c r="P453" i="28"/>
  <c r="O453" i="28"/>
  <c r="N453" i="28"/>
  <c r="M453" i="28"/>
  <c r="L453" i="28"/>
  <c r="K453" i="28"/>
  <c r="J453" i="28"/>
  <c r="I453" i="28"/>
  <c r="H453" i="28"/>
  <c r="G453" i="28"/>
  <c r="F453" i="28"/>
  <c r="E453" i="28"/>
  <c r="D453" i="28"/>
  <c r="C453" i="28"/>
  <c r="B453" i="28"/>
  <c r="T452" i="28"/>
  <c r="S452" i="28"/>
  <c r="R452" i="28"/>
  <c r="Q452" i="28"/>
  <c r="P452" i="28"/>
  <c r="O452" i="28"/>
  <c r="N452" i="28"/>
  <c r="M452" i="28"/>
  <c r="L452" i="28"/>
  <c r="K452" i="28"/>
  <c r="J452" i="28"/>
  <c r="I452" i="28"/>
  <c r="H452" i="28"/>
  <c r="G452" i="28"/>
  <c r="F452" i="28"/>
  <c r="E452" i="28"/>
  <c r="D452" i="28"/>
  <c r="C452" i="28"/>
  <c r="B452" i="28"/>
  <c r="T451" i="28"/>
  <c r="S451" i="28"/>
  <c r="R451" i="28"/>
  <c r="Q451" i="28"/>
  <c r="P451" i="28"/>
  <c r="O451" i="28"/>
  <c r="N451" i="28"/>
  <c r="M451" i="28"/>
  <c r="L451" i="28"/>
  <c r="K451" i="28"/>
  <c r="J451" i="28"/>
  <c r="I451" i="28"/>
  <c r="H451" i="28"/>
  <c r="G451" i="28"/>
  <c r="F451" i="28"/>
  <c r="E451" i="28"/>
  <c r="D451" i="28"/>
  <c r="C451" i="28"/>
  <c r="B451" i="28"/>
  <c r="T450" i="28"/>
  <c r="S450" i="28"/>
  <c r="R450" i="28"/>
  <c r="Q450" i="28"/>
  <c r="P450" i="28"/>
  <c r="O450" i="28"/>
  <c r="N450" i="28"/>
  <c r="M450" i="28"/>
  <c r="L450" i="28"/>
  <c r="K450" i="28"/>
  <c r="J450" i="28"/>
  <c r="I450" i="28"/>
  <c r="H450" i="28"/>
  <c r="G450" i="28"/>
  <c r="F450" i="28"/>
  <c r="E450" i="28"/>
  <c r="D450" i="28"/>
  <c r="C450" i="28"/>
  <c r="B450" i="28"/>
  <c r="T449" i="28"/>
  <c r="S449" i="28"/>
  <c r="R449" i="28"/>
  <c r="Q449" i="28"/>
  <c r="P449" i="28"/>
  <c r="O449" i="28"/>
  <c r="N449" i="28"/>
  <c r="M449" i="28"/>
  <c r="L449" i="28"/>
  <c r="K449" i="28"/>
  <c r="J449" i="28"/>
  <c r="I449" i="28"/>
  <c r="H449" i="28"/>
  <c r="G449" i="28"/>
  <c r="F449" i="28"/>
  <c r="E449" i="28"/>
  <c r="D449" i="28"/>
  <c r="C449" i="28"/>
  <c r="B449" i="28"/>
  <c r="T448" i="28"/>
  <c r="S448" i="28"/>
  <c r="R448" i="28"/>
  <c r="Q448" i="28"/>
  <c r="P448" i="28"/>
  <c r="O448" i="28"/>
  <c r="N448" i="28"/>
  <c r="M448" i="28"/>
  <c r="L448" i="28"/>
  <c r="K448" i="28"/>
  <c r="J448" i="28"/>
  <c r="I448" i="28"/>
  <c r="H448" i="28"/>
  <c r="G448" i="28"/>
  <c r="F448" i="28"/>
  <c r="E448" i="28"/>
  <c r="D448" i="28"/>
  <c r="C448" i="28"/>
  <c r="B448" i="28"/>
  <c r="T447" i="28"/>
  <c r="S447" i="28"/>
  <c r="R447" i="28"/>
  <c r="Q447" i="28"/>
  <c r="P447" i="28"/>
  <c r="O447" i="28"/>
  <c r="N447" i="28"/>
  <c r="M447" i="28"/>
  <c r="L447" i="28"/>
  <c r="K447" i="28"/>
  <c r="J447" i="28"/>
  <c r="I447" i="28"/>
  <c r="H447" i="28"/>
  <c r="G447" i="28"/>
  <c r="F447" i="28"/>
  <c r="E447" i="28"/>
  <c r="D447" i="28"/>
  <c r="C447" i="28"/>
  <c r="B447" i="28"/>
  <c r="T446" i="28"/>
  <c r="S446" i="28"/>
  <c r="R446" i="28"/>
  <c r="Q446" i="28"/>
  <c r="P446" i="28"/>
  <c r="O446" i="28"/>
  <c r="N446" i="28"/>
  <c r="M446" i="28"/>
  <c r="L446" i="28"/>
  <c r="K446" i="28"/>
  <c r="J446" i="28"/>
  <c r="I446" i="28"/>
  <c r="H446" i="28"/>
  <c r="G446" i="28"/>
  <c r="F446" i="28"/>
  <c r="E446" i="28"/>
  <c r="D446" i="28"/>
  <c r="C446" i="28"/>
  <c r="B446" i="28"/>
  <c r="T445" i="28"/>
  <c r="S445" i="28"/>
  <c r="R445" i="28"/>
  <c r="Q445" i="28"/>
  <c r="P445" i="28"/>
  <c r="O445" i="28"/>
  <c r="N445" i="28"/>
  <c r="M445" i="28"/>
  <c r="L445" i="28"/>
  <c r="K445" i="28"/>
  <c r="J445" i="28"/>
  <c r="I445" i="28"/>
  <c r="H445" i="28"/>
  <c r="G445" i="28"/>
  <c r="F445" i="28"/>
  <c r="E445" i="28"/>
  <c r="D445" i="28"/>
  <c r="C445" i="28"/>
  <c r="B445" i="28"/>
  <c r="T444" i="28"/>
  <c r="S444" i="28"/>
  <c r="R444" i="28"/>
  <c r="Q444" i="28"/>
  <c r="P444" i="28"/>
  <c r="O444" i="28"/>
  <c r="N444" i="28"/>
  <c r="M444" i="28"/>
  <c r="L444" i="28"/>
  <c r="K444" i="28"/>
  <c r="J444" i="28"/>
  <c r="I444" i="28"/>
  <c r="H444" i="28"/>
  <c r="G444" i="28"/>
  <c r="F444" i="28"/>
  <c r="E444" i="28"/>
  <c r="D444" i="28"/>
  <c r="C444" i="28"/>
  <c r="B444" i="28"/>
  <c r="T443" i="28"/>
  <c r="S443" i="28"/>
  <c r="R443" i="28"/>
  <c r="Q443" i="28"/>
  <c r="P443" i="28"/>
  <c r="O443" i="28"/>
  <c r="N443" i="28"/>
  <c r="M443" i="28"/>
  <c r="L443" i="28"/>
  <c r="K443" i="28"/>
  <c r="J443" i="28"/>
  <c r="I443" i="28"/>
  <c r="H443" i="28"/>
  <c r="G443" i="28"/>
  <c r="F443" i="28"/>
  <c r="E443" i="28"/>
  <c r="D443" i="28"/>
  <c r="C443" i="28"/>
  <c r="B443" i="28"/>
  <c r="T442" i="28"/>
  <c r="S442" i="28"/>
  <c r="R442" i="28"/>
  <c r="Q442" i="28"/>
  <c r="P442" i="28"/>
  <c r="O442" i="28"/>
  <c r="N442" i="28"/>
  <c r="M442" i="28"/>
  <c r="L442" i="28"/>
  <c r="K442" i="28"/>
  <c r="J442" i="28"/>
  <c r="I442" i="28"/>
  <c r="H442" i="28"/>
  <c r="G442" i="28"/>
  <c r="F442" i="28"/>
  <c r="E442" i="28"/>
  <c r="D442" i="28"/>
  <c r="C442" i="28"/>
  <c r="B442" i="28"/>
  <c r="T441" i="28"/>
  <c r="S441" i="28"/>
  <c r="R441" i="28"/>
  <c r="Q441" i="28"/>
  <c r="P441" i="28"/>
  <c r="O441" i="28"/>
  <c r="N441" i="28"/>
  <c r="M441" i="28"/>
  <c r="L441" i="28"/>
  <c r="K441" i="28"/>
  <c r="J441" i="28"/>
  <c r="I441" i="28"/>
  <c r="H441" i="28"/>
  <c r="G441" i="28"/>
  <c r="F441" i="28"/>
  <c r="E441" i="28"/>
  <c r="D441" i="28"/>
  <c r="C441" i="28"/>
  <c r="B441" i="28"/>
  <c r="T440" i="28"/>
  <c r="S440" i="28"/>
  <c r="R440" i="28"/>
  <c r="Q440" i="28"/>
  <c r="P440" i="28"/>
  <c r="O440" i="28"/>
  <c r="N440" i="28"/>
  <c r="M440" i="28"/>
  <c r="L440" i="28"/>
  <c r="K440" i="28"/>
  <c r="J440" i="28"/>
  <c r="I440" i="28"/>
  <c r="H440" i="28"/>
  <c r="G440" i="28"/>
  <c r="F440" i="28"/>
  <c r="E440" i="28"/>
  <c r="D440" i="28"/>
  <c r="C440" i="28"/>
  <c r="B440" i="28"/>
  <c r="T439" i="28"/>
  <c r="S439" i="28"/>
  <c r="R439" i="28"/>
  <c r="Q439" i="28"/>
  <c r="P439" i="28"/>
  <c r="O439" i="28"/>
  <c r="N439" i="28"/>
  <c r="M439" i="28"/>
  <c r="L439" i="28"/>
  <c r="K439" i="28"/>
  <c r="J439" i="28"/>
  <c r="I439" i="28"/>
  <c r="H439" i="28"/>
  <c r="G439" i="28"/>
  <c r="F439" i="28"/>
  <c r="E439" i="28"/>
  <c r="D439" i="28"/>
  <c r="C439" i="28"/>
  <c r="B439" i="28"/>
  <c r="T438" i="28"/>
  <c r="S438" i="28"/>
  <c r="R438" i="28"/>
  <c r="Q438" i="28"/>
  <c r="P438" i="28"/>
  <c r="O438" i="28"/>
  <c r="N438" i="28"/>
  <c r="M438" i="28"/>
  <c r="L438" i="28"/>
  <c r="K438" i="28"/>
  <c r="J438" i="28"/>
  <c r="I438" i="28"/>
  <c r="H438" i="28"/>
  <c r="G438" i="28"/>
  <c r="F438" i="28"/>
  <c r="E438" i="28"/>
  <c r="D438" i="28"/>
  <c r="C438" i="28"/>
  <c r="B438" i="28"/>
  <c r="T437" i="28"/>
  <c r="S437" i="28"/>
  <c r="R437" i="28"/>
  <c r="Q437" i="28"/>
  <c r="P437" i="28"/>
  <c r="O437" i="28"/>
  <c r="N437" i="28"/>
  <c r="M437" i="28"/>
  <c r="L437" i="28"/>
  <c r="K437" i="28"/>
  <c r="J437" i="28"/>
  <c r="I437" i="28"/>
  <c r="H437" i="28"/>
  <c r="G437" i="28"/>
  <c r="F437" i="28"/>
  <c r="E437" i="28"/>
  <c r="D437" i="28"/>
  <c r="C437" i="28"/>
  <c r="B437" i="28"/>
  <c r="T436" i="28"/>
  <c r="S436" i="28"/>
  <c r="R436" i="28"/>
  <c r="Q436" i="28"/>
  <c r="P436" i="28"/>
  <c r="O436" i="28"/>
  <c r="N436" i="28"/>
  <c r="M436" i="28"/>
  <c r="L436" i="28"/>
  <c r="K436" i="28"/>
  <c r="J436" i="28"/>
  <c r="I436" i="28"/>
  <c r="H436" i="28"/>
  <c r="G436" i="28"/>
  <c r="F436" i="28"/>
  <c r="E436" i="28"/>
  <c r="D436" i="28"/>
  <c r="C436" i="28"/>
  <c r="B436" i="28"/>
  <c r="T435" i="28"/>
  <c r="S435" i="28"/>
  <c r="R435" i="28"/>
  <c r="Q435" i="28"/>
  <c r="P435" i="28"/>
  <c r="O435" i="28"/>
  <c r="N435" i="28"/>
  <c r="M435" i="28"/>
  <c r="L435" i="28"/>
  <c r="K435" i="28"/>
  <c r="J435" i="28"/>
  <c r="I435" i="28"/>
  <c r="H435" i="28"/>
  <c r="G435" i="28"/>
  <c r="F435" i="28"/>
  <c r="E435" i="28"/>
  <c r="D435" i="28"/>
  <c r="C435" i="28"/>
  <c r="B435" i="28"/>
  <c r="T434" i="28"/>
  <c r="S434" i="28"/>
  <c r="R434" i="28"/>
  <c r="Q434" i="28"/>
  <c r="P434" i="28"/>
  <c r="O434" i="28"/>
  <c r="N434" i="28"/>
  <c r="M434" i="28"/>
  <c r="L434" i="28"/>
  <c r="K434" i="28"/>
  <c r="J434" i="28"/>
  <c r="I434" i="28"/>
  <c r="H434" i="28"/>
  <c r="G434" i="28"/>
  <c r="F434" i="28"/>
  <c r="E434" i="28"/>
  <c r="D434" i="28"/>
  <c r="C434" i="28"/>
  <c r="B434" i="28"/>
  <c r="T433" i="28"/>
  <c r="S433" i="28"/>
  <c r="R433" i="28"/>
  <c r="Q433" i="28"/>
  <c r="P433" i="28"/>
  <c r="O433" i="28"/>
  <c r="N433" i="28"/>
  <c r="M433" i="28"/>
  <c r="L433" i="28"/>
  <c r="K433" i="28"/>
  <c r="J433" i="28"/>
  <c r="I433" i="28"/>
  <c r="H433" i="28"/>
  <c r="G433" i="28"/>
  <c r="F433" i="28"/>
  <c r="E433" i="28"/>
  <c r="D433" i="28"/>
  <c r="C433" i="28"/>
  <c r="B433" i="28"/>
  <c r="T432" i="28"/>
  <c r="S432" i="28"/>
  <c r="R432" i="28"/>
  <c r="Q432" i="28"/>
  <c r="P432" i="28"/>
  <c r="O432" i="28"/>
  <c r="N432" i="28"/>
  <c r="M432" i="28"/>
  <c r="L432" i="28"/>
  <c r="K432" i="28"/>
  <c r="J432" i="28"/>
  <c r="I432" i="28"/>
  <c r="H432" i="28"/>
  <c r="G432" i="28"/>
  <c r="F432" i="28"/>
  <c r="E432" i="28"/>
  <c r="D432" i="28"/>
  <c r="C432" i="28"/>
  <c r="B432" i="28"/>
  <c r="T431" i="28"/>
  <c r="S431" i="28"/>
  <c r="R431" i="28"/>
  <c r="Q431" i="28"/>
  <c r="P431" i="28"/>
  <c r="O431" i="28"/>
  <c r="N431" i="28"/>
  <c r="M431" i="28"/>
  <c r="L431" i="28"/>
  <c r="K431" i="28"/>
  <c r="J431" i="28"/>
  <c r="I431" i="28"/>
  <c r="H431" i="28"/>
  <c r="G431" i="28"/>
  <c r="F431" i="28"/>
  <c r="E431" i="28"/>
  <c r="D431" i="28"/>
  <c r="C431" i="28"/>
  <c r="B431" i="28"/>
  <c r="T430" i="28"/>
  <c r="S430" i="28"/>
  <c r="R430" i="28"/>
  <c r="Q430" i="28"/>
  <c r="P430" i="28"/>
  <c r="O430" i="28"/>
  <c r="N430" i="28"/>
  <c r="M430" i="28"/>
  <c r="L430" i="28"/>
  <c r="K430" i="28"/>
  <c r="J430" i="28"/>
  <c r="I430" i="28"/>
  <c r="H430" i="28"/>
  <c r="G430" i="28"/>
  <c r="F430" i="28"/>
  <c r="E430" i="28"/>
  <c r="D430" i="28"/>
  <c r="C430" i="28"/>
  <c r="B430" i="28"/>
  <c r="T429" i="28"/>
  <c r="S429" i="28"/>
  <c r="R429" i="28"/>
  <c r="Q429" i="28"/>
  <c r="P429" i="28"/>
  <c r="O429" i="28"/>
  <c r="N429" i="28"/>
  <c r="M429" i="28"/>
  <c r="L429" i="28"/>
  <c r="K429" i="28"/>
  <c r="J429" i="28"/>
  <c r="I429" i="28"/>
  <c r="H429" i="28"/>
  <c r="G429" i="28"/>
  <c r="F429" i="28"/>
  <c r="E429" i="28"/>
  <c r="D429" i="28"/>
  <c r="C429" i="28"/>
  <c r="B429" i="28"/>
  <c r="T428" i="28"/>
  <c r="S428" i="28"/>
  <c r="R428" i="28"/>
  <c r="Q428" i="28"/>
  <c r="P428" i="28"/>
  <c r="O428" i="28"/>
  <c r="N428" i="28"/>
  <c r="M428" i="28"/>
  <c r="L428" i="28"/>
  <c r="K428" i="28"/>
  <c r="J428" i="28"/>
  <c r="I428" i="28"/>
  <c r="H428" i="28"/>
  <c r="G428" i="28"/>
  <c r="F428" i="28"/>
  <c r="E428" i="28"/>
  <c r="D428" i="28"/>
  <c r="C428" i="28"/>
  <c r="B428" i="28"/>
  <c r="T427" i="28"/>
  <c r="S427" i="28"/>
  <c r="R427" i="28"/>
  <c r="Q427" i="28"/>
  <c r="P427" i="28"/>
  <c r="O427" i="28"/>
  <c r="N427" i="28"/>
  <c r="M427" i="28"/>
  <c r="L427" i="28"/>
  <c r="K427" i="28"/>
  <c r="J427" i="28"/>
  <c r="I427" i="28"/>
  <c r="H427" i="28"/>
  <c r="G427" i="28"/>
  <c r="F427" i="28"/>
  <c r="E427" i="28"/>
  <c r="D427" i="28"/>
  <c r="C427" i="28"/>
  <c r="B427" i="28"/>
  <c r="T426" i="28"/>
  <c r="S426" i="28"/>
  <c r="R426" i="28"/>
  <c r="Q426" i="28"/>
  <c r="P426" i="28"/>
  <c r="O426" i="28"/>
  <c r="N426" i="28"/>
  <c r="M426" i="28"/>
  <c r="L426" i="28"/>
  <c r="K426" i="28"/>
  <c r="J426" i="28"/>
  <c r="I426" i="28"/>
  <c r="H426" i="28"/>
  <c r="G426" i="28"/>
  <c r="F426" i="28"/>
  <c r="E426" i="28"/>
  <c r="D426" i="28"/>
  <c r="C426" i="28"/>
  <c r="B426" i="28"/>
  <c r="T425" i="28"/>
  <c r="S425" i="28"/>
  <c r="R425" i="28"/>
  <c r="Q425" i="28"/>
  <c r="P425" i="28"/>
  <c r="O425" i="28"/>
  <c r="N425" i="28"/>
  <c r="M425" i="28"/>
  <c r="L425" i="28"/>
  <c r="K425" i="28"/>
  <c r="J425" i="28"/>
  <c r="I425" i="28"/>
  <c r="H425" i="28"/>
  <c r="G425" i="28"/>
  <c r="F425" i="28"/>
  <c r="E425" i="28"/>
  <c r="D425" i="28"/>
  <c r="C425" i="28"/>
  <c r="B425" i="28"/>
  <c r="T424" i="28"/>
  <c r="S424" i="28"/>
  <c r="R424" i="28"/>
  <c r="Q424" i="28"/>
  <c r="P424" i="28"/>
  <c r="O424" i="28"/>
  <c r="N424" i="28"/>
  <c r="M424" i="28"/>
  <c r="L424" i="28"/>
  <c r="K424" i="28"/>
  <c r="J424" i="28"/>
  <c r="I424" i="28"/>
  <c r="H424" i="28"/>
  <c r="G424" i="28"/>
  <c r="F424" i="28"/>
  <c r="E424" i="28"/>
  <c r="D424" i="28"/>
  <c r="C424" i="28"/>
  <c r="B424" i="28"/>
  <c r="T423" i="28"/>
  <c r="S423" i="28"/>
  <c r="R423" i="28"/>
  <c r="Q423" i="28"/>
  <c r="P423" i="28"/>
  <c r="O423" i="28"/>
  <c r="N423" i="28"/>
  <c r="M423" i="28"/>
  <c r="L423" i="28"/>
  <c r="K423" i="28"/>
  <c r="J423" i="28"/>
  <c r="I423" i="28"/>
  <c r="H423" i="28"/>
  <c r="G423" i="28"/>
  <c r="F423" i="28"/>
  <c r="E423" i="28"/>
  <c r="D423" i="28"/>
  <c r="C423" i="28"/>
  <c r="B423" i="28"/>
  <c r="T422" i="28"/>
  <c r="S422" i="28"/>
  <c r="R422" i="28"/>
  <c r="Q422" i="28"/>
  <c r="P422" i="28"/>
  <c r="O422" i="28"/>
  <c r="N422" i="28"/>
  <c r="M422" i="28"/>
  <c r="L422" i="28"/>
  <c r="K422" i="28"/>
  <c r="J422" i="28"/>
  <c r="I422" i="28"/>
  <c r="H422" i="28"/>
  <c r="G422" i="28"/>
  <c r="F422" i="28"/>
  <c r="E422" i="28"/>
  <c r="D422" i="28"/>
  <c r="C422" i="28"/>
  <c r="B422" i="28"/>
  <c r="T421" i="28"/>
  <c r="S421" i="28"/>
  <c r="R421" i="28"/>
  <c r="Q421" i="28"/>
  <c r="P421" i="28"/>
  <c r="O421" i="28"/>
  <c r="N421" i="28"/>
  <c r="M421" i="28"/>
  <c r="L421" i="28"/>
  <c r="K421" i="28"/>
  <c r="J421" i="28"/>
  <c r="I421" i="28"/>
  <c r="H421" i="28"/>
  <c r="G421" i="28"/>
  <c r="F421" i="28"/>
  <c r="E421" i="28"/>
  <c r="D421" i="28"/>
  <c r="C421" i="28"/>
  <c r="B421" i="28"/>
  <c r="T420" i="28"/>
  <c r="S420" i="28"/>
  <c r="R420" i="28"/>
  <c r="Q420" i="28"/>
  <c r="P420" i="28"/>
  <c r="O420" i="28"/>
  <c r="N420" i="28"/>
  <c r="M420" i="28"/>
  <c r="L420" i="28"/>
  <c r="K420" i="28"/>
  <c r="J420" i="28"/>
  <c r="I420" i="28"/>
  <c r="H420" i="28"/>
  <c r="G420" i="28"/>
  <c r="F420" i="28"/>
  <c r="E420" i="28"/>
  <c r="D420" i="28"/>
  <c r="C420" i="28"/>
  <c r="B420" i="28"/>
  <c r="T419" i="28"/>
  <c r="S419" i="28"/>
  <c r="R419" i="28"/>
  <c r="Q419" i="28"/>
  <c r="P419" i="28"/>
  <c r="O419" i="28"/>
  <c r="N419" i="28"/>
  <c r="M419" i="28"/>
  <c r="L419" i="28"/>
  <c r="K419" i="28"/>
  <c r="J419" i="28"/>
  <c r="I419" i="28"/>
  <c r="H419" i="28"/>
  <c r="G419" i="28"/>
  <c r="F419" i="28"/>
  <c r="E419" i="28"/>
  <c r="D419" i="28"/>
  <c r="C419" i="28"/>
  <c r="B419" i="28"/>
  <c r="T418" i="28"/>
  <c r="S418" i="28"/>
  <c r="R418" i="28"/>
  <c r="Q418" i="28"/>
  <c r="P418" i="28"/>
  <c r="O418" i="28"/>
  <c r="N418" i="28"/>
  <c r="M418" i="28"/>
  <c r="L418" i="28"/>
  <c r="K418" i="28"/>
  <c r="J418" i="28"/>
  <c r="I418" i="28"/>
  <c r="H418" i="28"/>
  <c r="G418" i="28"/>
  <c r="F418" i="28"/>
  <c r="E418" i="28"/>
  <c r="D418" i="28"/>
  <c r="C418" i="28"/>
  <c r="B418" i="28"/>
  <c r="T417" i="28"/>
  <c r="S417" i="28"/>
  <c r="R417" i="28"/>
  <c r="Q417" i="28"/>
  <c r="P417" i="28"/>
  <c r="O417" i="28"/>
  <c r="N417" i="28"/>
  <c r="M417" i="28"/>
  <c r="L417" i="28"/>
  <c r="K417" i="28"/>
  <c r="J417" i="28"/>
  <c r="I417" i="28"/>
  <c r="H417" i="28"/>
  <c r="G417" i="28"/>
  <c r="F417" i="28"/>
  <c r="E417" i="28"/>
  <c r="D417" i="28"/>
  <c r="C417" i="28"/>
  <c r="B417" i="28"/>
  <c r="T416" i="28"/>
  <c r="S416" i="28"/>
  <c r="R416" i="28"/>
  <c r="Q416" i="28"/>
  <c r="P416" i="28"/>
  <c r="O416" i="28"/>
  <c r="N416" i="28"/>
  <c r="M416" i="28"/>
  <c r="L416" i="28"/>
  <c r="K416" i="28"/>
  <c r="J416" i="28"/>
  <c r="I416" i="28"/>
  <c r="H416" i="28"/>
  <c r="G416" i="28"/>
  <c r="F416" i="28"/>
  <c r="E416" i="28"/>
  <c r="D416" i="28"/>
  <c r="C416" i="28"/>
  <c r="B416" i="28"/>
  <c r="T415" i="28"/>
  <c r="S415" i="28"/>
  <c r="R415" i="28"/>
  <c r="Q415" i="28"/>
  <c r="P415" i="28"/>
  <c r="O415" i="28"/>
  <c r="N415" i="28"/>
  <c r="M415" i="28"/>
  <c r="L415" i="28"/>
  <c r="K415" i="28"/>
  <c r="J415" i="28"/>
  <c r="I415" i="28"/>
  <c r="H415" i="28"/>
  <c r="G415" i="28"/>
  <c r="F415" i="28"/>
  <c r="E415" i="28"/>
  <c r="D415" i="28"/>
  <c r="C415" i="28"/>
  <c r="B415" i="28"/>
  <c r="T414" i="28"/>
  <c r="S414" i="28"/>
  <c r="R414" i="28"/>
  <c r="Q414" i="28"/>
  <c r="P414" i="28"/>
  <c r="O414" i="28"/>
  <c r="N414" i="28"/>
  <c r="M414" i="28"/>
  <c r="L414" i="28"/>
  <c r="K414" i="28"/>
  <c r="J414" i="28"/>
  <c r="I414" i="28"/>
  <c r="H414" i="28"/>
  <c r="G414" i="28"/>
  <c r="F414" i="28"/>
  <c r="E414" i="28"/>
  <c r="D414" i="28"/>
  <c r="C414" i="28"/>
  <c r="B414" i="28"/>
  <c r="T413" i="28"/>
  <c r="S413" i="28"/>
  <c r="R413" i="28"/>
  <c r="Q413" i="28"/>
  <c r="P413" i="28"/>
  <c r="O413" i="28"/>
  <c r="N413" i="28"/>
  <c r="M413" i="28"/>
  <c r="L413" i="28"/>
  <c r="K413" i="28"/>
  <c r="J413" i="28"/>
  <c r="I413" i="28"/>
  <c r="H413" i="28"/>
  <c r="G413" i="28"/>
  <c r="F413" i="28"/>
  <c r="E413" i="28"/>
  <c r="D413" i="28"/>
  <c r="C413" i="28"/>
  <c r="B413" i="28"/>
  <c r="T412" i="28"/>
  <c r="S412" i="28"/>
  <c r="R412" i="28"/>
  <c r="Q412" i="28"/>
  <c r="P412" i="28"/>
  <c r="O412" i="28"/>
  <c r="N412" i="28"/>
  <c r="M412" i="28"/>
  <c r="L412" i="28"/>
  <c r="K412" i="28"/>
  <c r="J412" i="28"/>
  <c r="I412" i="28"/>
  <c r="H412" i="28"/>
  <c r="G412" i="28"/>
  <c r="F412" i="28"/>
  <c r="E412" i="28"/>
  <c r="D412" i="28"/>
  <c r="C412" i="28"/>
  <c r="B412" i="28"/>
  <c r="T411" i="28"/>
  <c r="S411" i="28"/>
  <c r="R411" i="28"/>
  <c r="Q411" i="28"/>
  <c r="P411" i="28"/>
  <c r="O411" i="28"/>
  <c r="N411" i="28"/>
  <c r="M411" i="28"/>
  <c r="L411" i="28"/>
  <c r="K411" i="28"/>
  <c r="J411" i="28"/>
  <c r="I411" i="28"/>
  <c r="H411" i="28"/>
  <c r="G411" i="28"/>
  <c r="F411" i="28"/>
  <c r="E411" i="28"/>
  <c r="D411" i="28"/>
  <c r="C411" i="28"/>
  <c r="B411" i="28"/>
  <c r="T410" i="28"/>
  <c r="S410" i="28"/>
  <c r="R410" i="28"/>
  <c r="Q410" i="28"/>
  <c r="P410" i="28"/>
  <c r="O410" i="28"/>
  <c r="N410" i="28"/>
  <c r="M410" i="28"/>
  <c r="L410" i="28"/>
  <c r="K410" i="28"/>
  <c r="J410" i="28"/>
  <c r="I410" i="28"/>
  <c r="H410" i="28"/>
  <c r="G410" i="28"/>
  <c r="F410" i="28"/>
  <c r="E410" i="28"/>
  <c r="D410" i="28"/>
  <c r="C410" i="28"/>
  <c r="B410" i="28"/>
  <c r="T409" i="28"/>
  <c r="S409" i="28"/>
  <c r="R409" i="28"/>
  <c r="Q409" i="28"/>
  <c r="P409" i="28"/>
  <c r="O409" i="28"/>
  <c r="N409" i="28"/>
  <c r="M409" i="28"/>
  <c r="L409" i="28"/>
  <c r="K409" i="28"/>
  <c r="J409" i="28"/>
  <c r="I409" i="28"/>
  <c r="H409" i="28"/>
  <c r="G409" i="28"/>
  <c r="F409" i="28"/>
  <c r="E409" i="28"/>
  <c r="D409" i="28"/>
  <c r="C409" i="28"/>
  <c r="B409" i="28"/>
  <c r="T408" i="28"/>
  <c r="S408" i="28"/>
  <c r="R408" i="28"/>
  <c r="Q408" i="28"/>
  <c r="P408" i="28"/>
  <c r="O408" i="28"/>
  <c r="N408" i="28"/>
  <c r="M408" i="28"/>
  <c r="L408" i="28"/>
  <c r="K408" i="28"/>
  <c r="J408" i="28"/>
  <c r="I408" i="28"/>
  <c r="H408" i="28"/>
  <c r="G408" i="28"/>
  <c r="F408" i="28"/>
  <c r="E408" i="28"/>
  <c r="D408" i="28"/>
  <c r="C408" i="28"/>
  <c r="B408" i="28"/>
  <c r="T407" i="28"/>
  <c r="S407" i="28"/>
  <c r="R407" i="28"/>
  <c r="Q407" i="28"/>
  <c r="P407" i="28"/>
  <c r="O407" i="28"/>
  <c r="N407" i="28"/>
  <c r="M407" i="28"/>
  <c r="L407" i="28"/>
  <c r="K407" i="28"/>
  <c r="J407" i="28"/>
  <c r="I407" i="28"/>
  <c r="H407" i="28"/>
  <c r="G407" i="28"/>
  <c r="F407" i="28"/>
  <c r="E407" i="28"/>
  <c r="D407" i="28"/>
  <c r="C407" i="28"/>
  <c r="B407" i="28"/>
  <c r="T406" i="28"/>
  <c r="S406" i="28"/>
  <c r="R406" i="28"/>
  <c r="Q406" i="28"/>
  <c r="P406" i="28"/>
  <c r="O406" i="28"/>
  <c r="N406" i="28"/>
  <c r="M406" i="28"/>
  <c r="L406" i="28"/>
  <c r="K406" i="28"/>
  <c r="J406" i="28"/>
  <c r="I406" i="28"/>
  <c r="H406" i="28"/>
  <c r="G406" i="28"/>
  <c r="F406" i="28"/>
  <c r="E406" i="28"/>
  <c r="D406" i="28"/>
  <c r="C406" i="28"/>
  <c r="B406" i="28"/>
  <c r="T405" i="28"/>
  <c r="S405" i="28"/>
  <c r="R405" i="28"/>
  <c r="Q405" i="28"/>
  <c r="P405" i="28"/>
  <c r="O405" i="28"/>
  <c r="N405" i="28"/>
  <c r="M405" i="28"/>
  <c r="L405" i="28"/>
  <c r="K405" i="28"/>
  <c r="J405" i="28"/>
  <c r="I405" i="28"/>
  <c r="H405" i="28"/>
  <c r="G405" i="28"/>
  <c r="F405" i="28"/>
  <c r="E405" i="28"/>
  <c r="D405" i="28"/>
  <c r="C405" i="28"/>
  <c r="B405" i="28"/>
  <c r="T404" i="28"/>
  <c r="S404" i="28"/>
  <c r="R404" i="28"/>
  <c r="Q404" i="28"/>
  <c r="P404" i="28"/>
  <c r="O404" i="28"/>
  <c r="N404" i="28"/>
  <c r="M404" i="28"/>
  <c r="L404" i="28"/>
  <c r="K404" i="28"/>
  <c r="J404" i="28"/>
  <c r="I404" i="28"/>
  <c r="H404" i="28"/>
  <c r="G404" i="28"/>
  <c r="F404" i="28"/>
  <c r="E404" i="28"/>
  <c r="D404" i="28"/>
  <c r="C404" i="28"/>
  <c r="B404" i="28"/>
  <c r="T403" i="28"/>
  <c r="S403" i="28"/>
  <c r="R403" i="28"/>
  <c r="Q403" i="28"/>
  <c r="P403" i="28"/>
  <c r="O403" i="28"/>
  <c r="N403" i="28"/>
  <c r="M403" i="28"/>
  <c r="L403" i="28"/>
  <c r="K403" i="28"/>
  <c r="J403" i="28"/>
  <c r="I403" i="28"/>
  <c r="H403" i="28"/>
  <c r="G403" i="28"/>
  <c r="F403" i="28"/>
  <c r="E403" i="28"/>
  <c r="D403" i="28"/>
  <c r="C403" i="28"/>
  <c r="B403" i="28"/>
  <c r="T402" i="28"/>
  <c r="S402" i="28"/>
  <c r="R402" i="28"/>
  <c r="Q402" i="28"/>
  <c r="P402" i="28"/>
  <c r="O402" i="28"/>
  <c r="N402" i="28"/>
  <c r="M402" i="28"/>
  <c r="L402" i="28"/>
  <c r="K402" i="28"/>
  <c r="J402" i="28"/>
  <c r="I402" i="28"/>
  <c r="H402" i="28"/>
  <c r="G402" i="28"/>
  <c r="F402" i="28"/>
  <c r="E402" i="28"/>
  <c r="D402" i="28"/>
  <c r="C402" i="28"/>
  <c r="B402" i="28"/>
  <c r="T401" i="28"/>
  <c r="S401" i="28"/>
  <c r="R401" i="28"/>
  <c r="Q401" i="28"/>
  <c r="P401" i="28"/>
  <c r="O401" i="28"/>
  <c r="N401" i="28"/>
  <c r="M401" i="28"/>
  <c r="L401" i="28"/>
  <c r="K401" i="28"/>
  <c r="J401" i="28"/>
  <c r="I401" i="28"/>
  <c r="H401" i="28"/>
  <c r="G401" i="28"/>
  <c r="F401" i="28"/>
  <c r="E401" i="28"/>
  <c r="D401" i="28"/>
  <c r="C401" i="28"/>
  <c r="B401" i="28"/>
  <c r="T400" i="28"/>
  <c r="S400" i="28"/>
  <c r="R400" i="28"/>
  <c r="Q400" i="28"/>
  <c r="P400" i="28"/>
  <c r="O400" i="28"/>
  <c r="N400" i="28"/>
  <c r="M400" i="28"/>
  <c r="L400" i="28"/>
  <c r="K400" i="28"/>
  <c r="J400" i="28"/>
  <c r="I400" i="28"/>
  <c r="H400" i="28"/>
  <c r="G400" i="28"/>
  <c r="F400" i="28"/>
  <c r="E400" i="28"/>
  <c r="D400" i="28"/>
  <c r="C400" i="28"/>
  <c r="B400" i="28"/>
  <c r="T399" i="28"/>
  <c r="S399" i="28"/>
  <c r="R399" i="28"/>
  <c r="Q399" i="28"/>
  <c r="P399" i="28"/>
  <c r="O399" i="28"/>
  <c r="N399" i="28"/>
  <c r="M399" i="28"/>
  <c r="L399" i="28"/>
  <c r="K399" i="28"/>
  <c r="J399" i="28"/>
  <c r="I399" i="28"/>
  <c r="H399" i="28"/>
  <c r="G399" i="28"/>
  <c r="F399" i="28"/>
  <c r="E399" i="28"/>
  <c r="D399" i="28"/>
  <c r="C399" i="28"/>
  <c r="B399" i="28"/>
  <c r="T398" i="28"/>
  <c r="S398" i="28"/>
  <c r="R398" i="28"/>
  <c r="Q398" i="28"/>
  <c r="P398" i="28"/>
  <c r="O398" i="28"/>
  <c r="N398" i="28"/>
  <c r="M398" i="28"/>
  <c r="L398" i="28"/>
  <c r="K398" i="28"/>
  <c r="J398" i="28"/>
  <c r="I398" i="28"/>
  <c r="H398" i="28"/>
  <c r="G398" i="28"/>
  <c r="F398" i="28"/>
  <c r="E398" i="28"/>
  <c r="D398" i="28"/>
  <c r="C398" i="28"/>
  <c r="B398" i="28"/>
  <c r="T397" i="28"/>
  <c r="S397" i="28"/>
  <c r="R397" i="28"/>
  <c r="Q397" i="28"/>
  <c r="P397" i="28"/>
  <c r="O397" i="28"/>
  <c r="N397" i="28"/>
  <c r="M397" i="28"/>
  <c r="L397" i="28"/>
  <c r="K397" i="28"/>
  <c r="J397" i="28"/>
  <c r="I397" i="28"/>
  <c r="H397" i="28"/>
  <c r="G397" i="28"/>
  <c r="F397" i="28"/>
  <c r="E397" i="28"/>
  <c r="D397" i="28"/>
  <c r="C397" i="28"/>
  <c r="B397" i="28"/>
  <c r="T396" i="28"/>
  <c r="S396" i="28"/>
  <c r="R396" i="28"/>
  <c r="Q396" i="28"/>
  <c r="P396" i="28"/>
  <c r="O396" i="28"/>
  <c r="N396" i="28"/>
  <c r="M396" i="28"/>
  <c r="L396" i="28"/>
  <c r="K396" i="28"/>
  <c r="J396" i="28"/>
  <c r="I396" i="28"/>
  <c r="H396" i="28"/>
  <c r="G396" i="28"/>
  <c r="F396" i="28"/>
  <c r="E396" i="28"/>
  <c r="D396" i="28"/>
  <c r="C396" i="28"/>
  <c r="B396" i="28"/>
  <c r="T395" i="28"/>
  <c r="S395" i="28"/>
  <c r="R395" i="28"/>
  <c r="Q395" i="28"/>
  <c r="P395" i="28"/>
  <c r="O395" i="28"/>
  <c r="N395" i="28"/>
  <c r="M395" i="28"/>
  <c r="L395" i="28"/>
  <c r="K395" i="28"/>
  <c r="J395" i="28"/>
  <c r="I395" i="28"/>
  <c r="H395" i="28"/>
  <c r="G395" i="28"/>
  <c r="F395" i="28"/>
  <c r="E395" i="28"/>
  <c r="D395" i="28"/>
  <c r="C395" i="28"/>
  <c r="B395" i="28"/>
  <c r="T394" i="28"/>
  <c r="S394" i="28"/>
  <c r="R394" i="28"/>
  <c r="Q394" i="28"/>
  <c r="P394" i="28"/>
  <c r="O394" i="28"/>
  <c r="N394" i="28"/>
  <c r="M394" i="28"/>
  <c r="L394" i="28"/>
  <c r="K394" i="28"/>
  <c r="J394" i="28"/>
  <c r="I394" i="28"/>
  <c r="H394" i="28"/>
  <c r="G394" i="28"/>
  <c r="F394" i="28"/>
  <c r="E394" i="28"/>
  <c r="D394" i="28"/>
  <c r="C394" i="28"/>
  <c r="B394" i="28"/>
  <c r="T393" i="28"/>
  <c r="S393" i="28"/>
  <c r="R393" i="28"/>
  <c r="Q393" i="28"/>
  <c r="P393" i="28"/>
  <c r="O393" i="28"/>
  <c r="N393" i="28"/>
  <c r="M393" i="28"/>
  <c r="L393" i="28"/>
  <c r="K393" i="28"/>
  <c r="J393" i="28"/>
  <c r="I393" i="28"/>
  <c r="H393" i="28"/>
  <c r="G393" i="28"/>
  <c r="F393" i="28"/>
  <c r="E393" i="28"/>
  <c r="D393" i="28"/>
  <c r="C393" i="28"/>
  <c r="B393" i="28"/>
  <c r="T392" i="28"/>
  <c r="S392" i="28"/>
  <c r="R392" i="28"/>
  <c r="Q392" i="28"/>
  <c r="P392" i="28"/>
  <c r="O392" i="28"/>
  <c r="N392" i="28"/>
  <c r="M392" i="28"/>
  <c r="L392" i="28"/>
  <c r="K392" i="28"/>
  <c r="J392" i="28"/>
  <c r="I392" i="28"/>
  <c r="H392" i="28"/>
  <c r="G392" i="28"/>
  <c r="F392" i="28"/>
  <c r="E392" i="28"/>
  <c r="D392" i="28"/>
  <c r="C392" i="28"/>
  <c r="B392" i="28"/>
  <c r="T391" i="28"/>
  <c r="S391" i="28"/>
  <c r="R391" i="28"/>
  <c r="Q391" i="28"/>
  <c r="P391" i="28"/>
  <c r="O391" i="28"/>
  <c r="N391" i="28"/>
  <c r="M391" i="28"/>
  <c r="L391" i="28"/>
  <c r="K391" i="28"/>
  <c r="J391" i="28"/>
  <c r="I391" i="28"/>
  <c r="H391" i="28"/>
  <c r="G391" i="28"/>
  <c r="F391" i="28"/>
  <c r="E391" i="28"/>
  <c r="D391" i="28"/>
  <c r="C391" i="28"/>
  <c r="B391" i="28"/>
  <c r="T390" i="28"/>
  <c r="S390" i="28"/>
  <c r="R390" i="28"/>
  <c r="Q390" i="28"/>
  <c r="P390" i="28"/>
  <c r="O390" i="28"/>
  <c r="N390" i="28"/>
  <c r="M390" i="28"/>
  <c r="L390" i="28"/>
  <c r="K390" i="28"/>
  <c r="J390" i="28"/>
  <c r="I390" i="28"/>
  <c r="H390" i="28"/>
  <c r="G390" i="28"/>
  <c r="F390" i="28"/>
  <c r="E390" i="28"/>
  <c r="D390" i="28"/>
  <c r="C390" i="28"/>
  <c r="B390" i="28"/>
  <c r="T389" i="28"/>
  <c r="S389" i="28"/>
  <c r="R389" i="28"/>
  <c r="Q389" i="28"/>
  <c r="P389" i="28"/>
  <c r="O389" i="28"/>
  <c r="N389" i="28"/>
  <c r="M389" i="28"/>
  <c r="L389" i="28"/>
  <c r="K389" i="28"/>
  <c r="J389" i="28"/>
  <c r="I389" i="28"/>
  <c r="H389" i="28"/>
  <c r="G389" i="28"/>
  <c r="F389" i="28"/>
  <c r="E389" i="28"/>
  <c r="D389" i="28"/>
  <c r="C389" i="28"/>
  <c r="B389" i="28"/>
  <c r="T388" i="28"/>
  <c r="S388" i="28"/>
  <c r="R388" i="28"/>
  <c r="Q388" i="28"/>
  <c r="P388" i="28"/>
  <c r="O388" i="28"/>
  <c r="N388" i="28"/>
  <c r="M388" i="28"/>
  <c r="L388" i="28"/>
  <c r="K388" i="28"/>
  <c r="J388" i="28"/>
  <c r="I388" i="28"/>
  <c r="H388" i="28"/>
  <c r="G388" i="28"/>
  <c r="F388" i="28"/>
  <c r="E388" i="28"/>
  <c r="D388" i="28"/>
  <c r="C388" i="28"/>
  <c r="B388" i="28"/>
  <c r="T387" i="28"/>
  <c r="S387" i="28"/>
  <c r="R387" i="28"/>
  <c r="Q387" i="28"/>
  <c r="P387" i="28"/>
  <c r="O387" i="28"/>
  <c r="N387" i="28"/>
  <c r="M387" i="28"/>
  <c r="L387" i="28"/>
  <c r="K387" i="28"/>
  <c r="J387" i="28"/>
  <c r="I387" i="28"/>
  <c r="H387" i="28"/>
  <c r="G387" i="28"/>
  <c r="F387" i="28"/>
  <c r="E387" i="28"/>
  <c r="D387" i="28"/>
  <c r="C387" i="28"/>
  <c r="B387" i="28"/>
  <c r="T386" i="28"/>
  <c r="S386" i="28"/>
  <c r="R386" i="28"/>
  <c r="Q386" i="28"/>
  <c r="P386" i="28"/>
  <c r="O386" i="28"/>
  <c r="N386" i="28"/>
  <c r="M386" i="28"/>
  <c r="L386" i="28"/>
  <c r="K386" i="28"/>
  <c r="J386" i="28"/>
  <c r="I386" i="28"/>
  <c r="H386" i="28"/>
  <c r="G386" i="28"/>
  <c r="F386" i="28"/>
  <c r="E386" i="28"/>
  <c r="D386" i="28"/>
  <c r="C386" i="28"/>
  <c r="B386" i="28"/>
  <c r="T385" i="28"/>
  <c r="S385" i="28"/>
  <c r="R385" i="28"/>
  <c r="Q385" i="28"/>
  <c r="P385" i="28"/>
  <c r="O385" i="28"/>
  <c r="N385" i="28"/>
  <c r="M385" i="28"/>
  <c r="L385" i="28"/>
  <c r="K385" i="28"/>
  <c r="J385" i="28"/>
  <c r="I385" i="28"/>
  <c r="H385" i="28"/>
  <c r="G385" i="28"/>
  <c r="F385" i="28"/>
  <c r="E385" i="28"/>
  <c r="D385" i="28"/>
  <c r="C385" i="28"/>
  <c r="B385" i="28"/>
  <c r="T384" i="28"/>
  <c r="S384" i="28"/>
  <c r="R384" i="28"/>
  <c r="Q384" i="28"/>
  <c r="P384" i="28"/>
  <c r="O384" i="28"/>
  <c r="N384" i="28"/>
  <c r="M384" i="28"/>
  <c r="L384" i="28"/>
  <c r="K384" i="28"/>
  <c r="J384" i="28"/>
  <c r="I384" i="28"/>
  <c r="H384" i="28"/>
  <c r="G384" i="28"/>
  <c r="F384" i="28"/>
  <c r="E384" i="28"/>
  <c r="D384" i="28"/>
  <c r="C384" i="28"/>
  <c r="B384" i="28"/>
  <c r="T383" i="28"/>
  <c r="S383" i="28"/>
  <c r="R383" i="28"/>
  <c r="Q383" i="28"/>
  <c r="P383" i="28"/>
  <c r="O383" i="28"/>
  <c r="N383" i="28"/>
  <c r="M383" i="28"/>
  <c r="L383" i="28"/>
  <c r="K383" i="28"/>
  <c r="J383" i="28"/>
  <c r="I383" i="28"/>
  <c r="H383" i="28"/>
  <c r="G383" i="28"/>
  <c r="F383" i="28"/>
  <c r="E383" i="28"/>
  <c r="D383" i="28"/>
  <c r="C383" i="28"/>
  <c r="B383" i="28"/>
  <c r="T382" i="28"/>
  <c r="S382" i="28"/>
  <c r="R382" i="28"/>
  <c r="Q382" i="28"/>
  <c r="P382" i="28"/>
  <c r="O382" i="28"/>
  <c r="N382" i="28"/>
  <c r="M382" i="28"/>
  <c r="L382" i="28"/>
  <c r="K382" i="28"/>
  <c r="J382" i="28"/>
  <c r="I382" i="28"/>
  <c r="H382" i="28"/>
  <c r="G382" i="28"/>
  <c r="F382" i="28"/>
  <c r="E382" i="28"/>
  <c r="D382" i="28"/>
  <c r="C382" i="28"/>
  <c r="B382" i="28"/>
  <c r="T381" i="28"/>
  <c r="S381" i="28"/>
  <c r="R381" i="28"/>
  <c r="Q381" i="28"/>
  <c r="P381" i="28"/>
  <c r="O381" i="28"/>
  <c r="N381" i="28"/>
  <c r="M381" i="28"/>
  <c r="L381" i="28"/>
  <c r="K381" i="28"/>
  <c r="J381" i="28"/>
  <c r="I381" i="28"/>
  <c r="H381" i="28"/>
  <c r="G381" i="28"/>
  <c r="F381" i="28"/>
  <c r="E381" i="28"/>
  <c r="D381" i="28"/>
  <c r="C381" i="28"/>
  <c r="B381" i="28"/>
  <c r="T380" i="28"/>
  <c r="S380" i="28"/>
  <c r="R380" i="28"/>
  <c r="Q380" i="28"/>
  <c r="P380" i="28"/>
  <c r="O380" i="28"/>
  <c r="N380" i="28"/>
  <c r="M380" i="28"/>
  <c r="L380" i="28"/>
  <c r="K380" i="28"/>
  <c r="J380" i="28"/>
  <c r="I380" i="28"/>
  <c r="H380" i="28"/>
  <c r="G380" i="28"/>
  <c r="F380" i="28"/>
  <c r="E380" i="28"/>
  <c r="D380" i="28"/>
  <c r="C380" i="28"/>
  <c r="B380" i="28"/>
  <c r="T379" i="28"/>
  <c r="S379" i="28"/>
  <c r="R379" i="28"/>
  <c r="Q379" i="28"/>
  <c r="P379" i="28"/>
  <c r="O379" i="28"/>
  <c r="N379" i="28"/>
  <c r="M379" i="28"/>
  <c r="L379" i="28"/>
  <c r="K379" i="28"/>
  <c r="J379" i="28"/>
  <c r="I379" i="28"/>
  <c r="H379" i="28"/>
  <c r="G379" i="28"/>
  <c r="F379" i="28"/>
  <c r="E379" i="28"/>
  <c r="D379" i="28"/>
  <c r="C379" i="28"/>
  <c r="B379" i="28"/>
  <c r="T378" i="28"/>
  <c r="S378" i="28"/>
  <c r="R378" i="28"/>
  <c r="Q378" i="28"/>
  <c r="P378" i="28"/>
  <c r="O378" i="28"/>
  <c r="N378" i="28"/>
  <c r="M378" i="28"/>
  <c r="L378" i="28"/>
  <c r="K378" i="28"/>
  <c r="J378" i="28"/>
  <c r="I378" i="28"/>
  <c r="H378" i="28"/>
  <c r="G378" i="28"/>
  <c r="F378" i="28"/>
  <c r="E378" i="28"/>
  <c r="D378" i="28"/>
  <c r="C378" i="28"/>
  <c r="B378" i="28"/>
  <c r="T377" i="28"/>
  <c r="S377" i="28"/>
  <c r="R377" i="28"/>
  <c r="Q377" i="28"/>
  <c r="P377" i="28"/>
  <c r="O377" i="28"/>
  <c r="N377" i="28"/>
  <c r="M377" i="28"/>
  <c r="L377" i="28"/>
  <c r="K377" i="28"/>
  <c r="J377" i="28"/>
  <c r="I377" i="28"/>
  <c r="H377" i="28"/>
  <c r="G377" i="28"/>
  <c r="F377" i="28"/>
  <c r="E377" i="28"/>
  <c r="D377" i="28"/>
  <c r="C377" i="28"/>
  <c r="B377" i="28"/>
  <c r="T376" i="28"/>
  <c r="S376" i="28"/>
  <c r="R376" i="28"/>
  <c r="Q376" i="28"/>
  <c r="P376" i="28"/>
  <c r="O376" i="28"/>
  <c r="N376" i="28"/>
  <c r="M376" i="28"/>
  <c r="L376" i="28"/>
  <c r="K376" i="28"/>
  <c r="J376" i="28"/>
  <c r="I376" i="28"/>
  <c r="H376" i="28"/>
  <c r="G376" i="28"/>
  <c r="F376" i="28"/>
  <c r="E376" i="28"/>
  <c r="D376" i="28"/>
  <c r="C376" i="28"/>
  <c r="B376" i="28"/>
  <c r="T375" i="28"/>
  <c r="S375" i="28"/>
  <c r="R375" i="28"/>
  <c r="Q375" i="28"/>
  <c r="P375" i="28"/>
  <c r="O375" i="28"/>
  <c r="N375" i="28"/>
  <c r="M375" i="28"/>
  <c r="L375" i="28"/>
  <c r="K375" i="28"/>
  <c r="J375" i="28"/>
  <c r="I375" i="28"/>
  <c r="H375" i="28"/>
  <c r="G375" i="28"/>
  <c r="F375" i="28"/>
  <c r="E375" i="28"/>
  <c r="D375" i="28"/>
  <c r="C375" i="28"/>
  <c r="B375" i="28"/>
  <c r="T374" i="28"/>
  <c r="S374" i="28"/>
  <c r="R374" i="28"/>
  <c r="Q374" i="28"/>
  <c r="P374" i="28"/>
  <c r="O374" i="28"/>
  <c r="N374" i="28"/>
  <c r="M374" i="28"/>
  <c r="L374" i="28"/>
  <c r="K374" i="28"/>
  <c r="J374" i="28"/>
  <c r="I374" i="28"/>
  <c r="H374" i="28"/>
  <c r="G374" i="28"/>
  <c r="F374" i="28"/>
  <c r="E374" i="28"/>
  <c r="D374" i="28"/>
  <c r="C374" i="28"/>
  <c r="B374" i="28"/>
  <c r="T373" i="28"/>
  <c r="S373" i="28"/>
  <c r="R373" i="28"/>
  <c r="Q373" i="28"/>
  <c r="P373" i="28"/>
  <c r="O373" i="28"/>
  <c r="N373" i="28"/>
  <c r="M373" i="28"/>
  <c r="L373" i="28"/>
  <c r="K373" i="28"/>
  <c r="J373" i="28"/>
  <c r="I373" i="28"/>
  <c r="H373" i="28"/>
  <c r="G373" i="28"/>
  <c r="F373" i="28"/>
  <c r="E373" i="28"/>
  <c r="D373" i="28"/>
  <c r="C373" i="28"/>
  <c r="B373" i="28"/>
  <c r="T372" i="28"/>
  <c r="S372" i="28"/>
  <c r="R372" i="28"/>
  <c r="Q372" i="28"/>
  <c r="P372" i="28"/>
  <c r="O372" i="28"/>
  <c r="N372" i="28"/>
  <c r="M372" i="28"/>
  <c r="L372" i="28"/>
  <c r="K372" i="28"/>
  <c r="J372" i="28"/>
  <c r="I372" i="28"/>
  <c r="H372" i="28"/>
  <c r="G372" i="28"/>
  <c r="F372" i="28"/>
  <c r="E372" i="28"/>
  <c r="D372" i="28"/>
  <c r="C372" i="28"/>
  <c r="B372" i="28"/>
  <c r="T371" i="28"/>
  <c r="S371" i="28"/>
  <c r="R371" i="28"/>
  <c r="Q371" i="28"/>
  <c r="P371" i="28"/>
  <c r="O371" i="28"/>
  <c r="N371" i="28"/>
  <c r="M371" i="28"/>
  <c r="L371" i="28"/>
  <c r="K371" i="28"/>
  <c r="J371" i="28"/>
  <c r="I371" i="28"/>
  <c r="H371" i="28"/>
  <c r="G371" i="28"/>
  <c r="F371" i="28"/>
  <c r="E371" i="28"/>
  <c r="D371" i="28"/>
  <c r="C371" i="28"/>
  <c r="B371" i="28"/>
  <c r="T370" i="28"/>
  <c r="S370" i="28"/>
  <c r="R370" i="28"/>
  <c r="Q370" i="28"/>
  <c r="P370" i="28"/>
  <c r="O370" i="28"/>
  <c r="N370" i="28"/>
  <c r="M370" i="28"/>
  <c r="L370" i="28"/>
  <c r="K370" i="28"/>
  <c r="J370" i="28"/>
  <c r="I370" i="28"/>
  <c r="H370" i="28"/>
  <c r="G370" i="28"/>
  <c r="F370" i="28"/>
  <c r="E370" i="28"/>
  <c r="D370" i="28"/>
  <c r="C370" i="28"/>
  <c r="B370" i="28"/>
  <c r="T369" i="28"/>
  <c r="S369" i="28"/>
  <c r="R369" i="28"/>
  <c r="Q369" i="28"/>
  <c r="P369" i="28"/>
  <c r="O369" i="28"/>
  <c r="N369" i="28"/>
  <c r="M369" i="28"/>
  <c r="L369" i="28"/>
  <c r="K369" i="28"/>
  <c r="J369" i="28"/>
  <c r="I369" i="28"/>
  <c r="H369" i="28"/>
  <c r="G369" i="28"/>
  <c r="F369" i="28"/>
  <c r="E369" i="28"/>
  <c r="D369" i="28"/>
  <c r="C369" i="28"/>
  <c r="B369" i="28"/>
  <c r="T368" i="28"/>
  <c r="S368" i="28"/>
  <c r="R368" i="28"/>
  <c r="Q368" i="28"/>
  <c r="P368" i="28"/>
  <c r="O368" i="28"/>
  <c r="N368" i="28"/>
  <c r="M368" i="28"/>
  <c r="L368" i="28"/>
  <c r="K368" i="28"/>
  <c r="J368" i="28"/>
  <c r="I368" i="28"/>
  <c r="H368" i="28"/>
  <c r="G368" i="28"/>
  <c r="F368" i="28"/>
  <c r="E368" i="28"/>
  <c r="D368" i="28"/>
  <c r="C368" i="28"/>
  <c r="B368" i="28"/>
  <c r="T367" i="28"/>
  <c r="S367" i="28"/>
  <c r="R367" i="28"/>
  <c r="Q367" i="28"/>
  <c r="P367" i="28"/>
  <c r="O367" i="28"/>
  <c r="N367" i="28"/>
  <c r="M367" i="28"/>
  <c r="L367" i="28"/>
  <c r="K367" i="28"/>
  <c r="J367" i="28"/>
  <c r="I367" i="28"/>
  <c r="H367" i="28"/>
  <c r="G367" i="28"/>
  <c r="F367" i="28"/>
  <c r="E367" i="28"/>
  <c r="D367" i="28"/>
  <c r="C367" i="28"/>
  <c r="B367" i="28"/>
  <c r="T366" i="28"/>
  <c r="S366" i="28"/>
  <c r="R366" i="28"/>
  <c r="Q366" i="28"/>
  <c r="P366" i="28"/>
  <c r="O366" i="28"/>
  <c r="N366" i="28"/>
  <c r="M366" i="28"/>
  <c r="L366" i="28"/>
  <c r="K366" i="28"/>
  <c r="J366" i="28"/>
  <c r="I366" i="28"/>
  <c r="H366" i="28"/>
  <c r="G366" i="28"/>
  <c r="F366" i="28"/>
  <c r="E366" i="28"/>
  <c r="D366" i="28"/>
  <c r="C366" i="28"/>
  <c r="B366" i="28"/>
  <c r="T365" i="28"/>
  <c r="S365" i="28"/>
  <c r="R365" i="28"/>
  <c r="Q365" i="28"/>
  <c r="P365" i="28"/>
  <c r="O365" i="28"/>
  <c r="N365" i="28"/>
  <c r="M365" i="28"/>
  <c r="L365" i="28"/>
  <c r="K365" i="28"/>
  <c r="J365" i="28"/>
  <c r="I365" i="28"/>
  <c r="H365" i="28"/>
  <c r="G365" i="28"/>
  <c r="F365" i="28"/>
  <c r="E365" i="28"/>
  <c r="D365" i="28"/>
  <c r="C365" i="28"/>
  <c r="B365" i="28"/>
  <c r="T364" i="28"/>
  <c r="S364" i="28"/>
  <c r="R364" i="28"/>
  <c r="Q364" i="28"/>
  <c r="P364" i="28"/>
  <c r="O364" i="28"/>
  <c r="N364" i="28"/>
  <c r="M364" i="28"/>
  <c r="L364" i="28"/>
  <c r="K364" i="28"/>
  <c r="J364" i="28"/>
  <c r="I364" i="28"/>
  <c r="H364" i="28"/>
  <c r="G364" i="28"/>
  <c r="F364" i="28"/>
  <c r="E364" i="28"/>
  <c r="D364" i="28"/>
  <c r="C364" i="28"/>
  <c r="B364" i="28"/>
  <c r="T363" i="28"/>
  <c r="S363" i="28"/>
  <c r="R363" i="28"/>
  <c r="Q363" i="28"/>
  <c r="P363" i="28"/>
  <c r="O363" i="28"/>
  <c r="N363" i="28"/>
  <c r="M363" i="28"/>
  <c r="L363" i="28"/>
  <c r="K363" i="28"/>
  <c r="J363" i="28"/>
  <c r="I363" i="28"/>
  <c r="H363" i="28"/>
  <c r="G363" i="28"/>
  <c r="F363" i="28"/>
  <c r="E363" i="28"/>
  <c r="D363" i="28"/>
  <c r="C363" i="28"/>
  <c r="B363" i="28"/>
  <c r="T362" i="28"/>
  <c r="S362" i="28"/>
  <c r="R362" i="28"/>
  <c r="Q362" i="28"/>
  <c r="P362" i="28"/>
  <c r="O362" i="28"/>
  <c r="N362" i="28"/>
  <c r="M362" i="28"/>
  <c r="L362" i="28"/>
  <c r="K362" i="28"/>
  <c r="J362" i="28"/>
  <c r="I362" i="28"/>
  <c r="H362" i="28"/>
  <c r="G362" i="28"/>
  <c r="F362" i="28"/>
  <c r="E362" i="28"/>
  <c r="D362" i="28"/>
  <c r="C362" i="28"/>
  <c r="B362" i="28"/>
  <c r="T361" i="28"/>
  <c r="S361" i="28"/>
  <c r="R361" i="28"/>
  <c r="Q361" i="28"/>
  <c r="P361" i="28"/>
  <c r="O361" i="28"/>
  <c r="N361" i="28"/>
  <c r="M361" i="28"/>
  <c r="L361" i="28"/>
  <c r="K361" i="28"/>
  <c r="J361" i="28"/>
  <c r="I361" i="28"/>
  <c r="H361" i="28"/>
  <c r="G361" i="28"/>
  <c r="F361" i="28"/>
  <c r="E361" i="28"/>
  <c r="D361" i="28"/>
  <c r="C361" i="28"/>
  <c r="B361" i="28"/>
  <c r="T360" i="28"/>
  <c r="S360" i="28"/>
  <c r="R360" i="28"/>
  <c r="Q360" i="28"/>
  <c r="P360" i="28"/>
  <c r="O360" i="28"/>
  <c r="N360" i="28"/>
  <c r="M360" i="28"/>
  <c r="L360" i="28"/>
  <c r="K360" i="28"/>
  <c r="J360" i="28"/>
  <c r="I360" i="28"/>
  <c r="H360" i="28"/>
  <c r="G360" i="28"/>
  <c r="F360" i="28"/>
  <c r="E360" i="28"/>
  <c r="D360" i="28"/>
  <c r="C360" i="28"/>
  <c r="B360" i="28"/>
  <c r="T359" i="28"/>
  <c r="S359" i="28"/>
  <c r="R359" i="28"/>
  <c r="Q359" i="28"/>
  <c r="P359" i="28"/>
  <c r="O359" i="28"/>
  <c r="N359" i="28"/>
  <c r="M359" i="28"/>
  <c r="L359" i="28"/>
  <c r="K359" i="28"/>
  <c r="J359" i="28"/>
  <c r="I359" i="28"/>
  <c r="H359" i="28"/>
  <c r="G359" i="28"/>
  <c r="F359" i="28"/>
  <c r="E359" i="28"/>
  <c r="D359" i="28"/>
  <c r="C359" i="28"/>
  <c r="B359" i="28"/>
  <c r="T358" i="28"/>
  <c r="S358" i="28"/>
  <c r="R358" i="28"/>
  <c r="Q358" i="28"/>
  <c r="P358" i="28"/>
  <c r="O358" i="28"/>
  <c r="N358" i="28"/>
  <c r="M358" i="28"/>
  <c r="L358" i="28"/>
  <c r="K358" i="28"/>
  <c r="J358" i="28"/>
  <c r="I358" i="28"/>
  <c r="H358" i="28"/>
  <c r="G358" i="28"/>
  <c r="F358" i="28"/>
  <c r="E358" i="28"/>
  <c r="D358" i="28"/>
  <c r="C358" i="28"/>
  <c r="B358" i="28"/>
  <c r="T357" i="28"/>
  <c r="S357" i="28"/>
  <c r="R357" i="28"/>
  <c r="Q357" i="28"/>
  <c r="P357" i="28"/>
  <c r="O357" i="28"/>
  <c r="N357" i="28"/>
  <c r="M357" i="28"/>
  <c r="L357" i="28"/>
  <c r="K357" i="28"/>
  <c r="J357" i="28"/>
  <c r="I357" i="28"/>
  <c r="H357" i="28"/>
  <c r="G357" i="28"/>
  <c r="F357" i="28"/>
  <c r="E357" i="28"/>
  <c r="D357" i="28"/>
  <c r="C357" i="28"/>
  <c r="B357" i="28"/>
  <c r="T356" i="28"/>
  <c r="S356" i="28"/>
  <c r="R356" i="28"/>
  <c r="Q356" i="28"/>
  <c r="P356" i="28"/>
  <c r="O356" i="28"/>
  <c r="N356" i="28"/>
  <c r="M356" i="28"/>
  <c r="L356" i="28"/>
  <c r="K356" i="28"/>
  <c r="J356" i="28"/>
  <c r="I356" i="28"/>
  <c r="H356" i="28"/>
  <c r="G356" i="28"/>
  <c r="F356" i="28"/>
  <c r="E356" i="28"/>
  <c r="D356" i="28"/>
  <c r="C356" i="28"/>
  <c r="B356" i="28"/>
  <c r="T355" i="28"/>
  <c r="S355" i="28"/>
  <c r="R355" i="28"/>
  <c r="Q355" i="28"/>
  <c r="P355" i="28"/>
  <c r="O355" i="28"/>
  <c r="N355" i="28"/>
  <c r="M355" i="28"/>
  <c r="L355" i="28"/>
  <c r="K355" i="28"/>
  <c r="J355" i="28"/>
  <c r="I355" i="28"/>
  <c r="H355" i="28"/>
  <c r="G355" i="28"/>
  <c r="F355" i="28"/>
  <c r="E355" i="28"/>
  <c r="D355" i="28"/>
  <c r="C355" i="28"/>
  <c r="B355" i="28"/>
  <c r="T354" i="28"/>
  <c r="S354" i="28"/>
  <c r="R354" i="28"/>
  <c r="Q354" i="28"/>
  <c r="P354" i="28"/>
  <c r="O354" i="28"/>
  <c r="N354" i="28"/>
  <c r="M354" i="28"/>
  <c r="L354" i="28"/>
  <c r="K354" i="28"/>
  <c r="J354" i="28"/>
  <c r="I354" i="28"/>
  <c r="H354" i="28"/>
  <c r="G354" i="28"/>
  <c r="F354" i="28"/>
  <c r="E354" i="28"/>
  <c r="D354" i="28"/>
  <c r="C354" i="28"/>
  <c r="B354" i="28"/>
  <c r="T353" i="28"/>
  <c r="S353" i="28"/>
  <c r="R353" i="28"/>
  <c r="Q353" i="28"/>
  <c r="P353" i="28"/>
  <c r="O353" i="28"/>
  <c r="N353" i="28"/>
  <c r="M353" i="28"/>
  <c r="L353" i="28"/>
  <c r="K353" i="28"/>
  <c r="J353" i="28"/>
  <c r="I353" i="28"/>
  <c r="H353" i="28"/>
  <c r="G353" i="28"/>
  <c r="F353" i="28"/>
  <c r="E353" i="28"/>
  <c r="D353" i="28"/>
  <c r="C353" i="28"/>
  <c r="B353" i="28"/>
  <c r="T352" i="28"/>
  <c r="S352" i="28"/>
  <c r="R352" i="28"/>
  <c r="Q352" i="28"/>
  <c r="P352" i="28"/>
  <c r="O352" i="28"/>
  <c r="N352" i="28"/>
  <c r="M352" i="28"/>
  <c r="L352" i="28"/>
  <c r="K352" i="28"/>
  <c r="J352" i="28"/>
  <c r="I352" i="28"/>
  <c r="H352" i="28"/>
  <c r="G352" i="28"/>
  <c r="F352" i="28"/>
  <c r="E352" i="28"/>
  <c r="D352" i="28"/>
  <c r="C352" i="28"/>
  <c r="B352" i="28"/>
  <c r="T351" i="28"/>
  <c r="S351" i="28"/>
  <c r="R351" i="28"/>
  <c r="Q351" i="28"/>
  <c r="P351" i="28"/>
  <c r="O351" i="28"/>
  <c r="N351" i="28"/>
  <c r="M351" i="28"/>
  <c r="L351" i="28"/>
  <c r="K351" i="28"/>
  <c r="J351" i="28"/>
  <c r="I351" i="28"/>
  <c r="H351" i="28"/>
  <c r="G351" i="28"/>
  <c r="F351" i="28"/>
  <c r="E351" i="28"/>
  <c r="D351" i="28"/>
  <c r="C351" i="28"/>
  <c r="B351" i="28"/>
  <c r="T350" i="28"/>
  <c r="S350" i="28"/>
  <c r="R350" i="28"/>
  <c r="Q350" i="28"/>
  <c r="P350" i="28"/>
  <c r="O350" i="28"/>
  <c r="N350" i="28"/>
  <c r="M350" i="28"/>
  <c r="L350" i="28"/>
  <c r="K350" i="28"/>
  <c r="J350" i="28"/>
  <c r="I350" i="28"/>
  <c r="H350" i="28"/>
  <c r="G350" i="28"/>
  <c r="F350" i="28"/>
  <c r="E350" i="28"/>
  <c r="D350" i="28"/>
  <c r="C350" i="28"/>
  <c r="B350" i="28"/>
  <c r="T349" i="28"/>
  <c r="S349" i="28"/>
  <c r="R349" i="28"/>
  <c r="Q349" i="28"/>
  <c r="P349" i="28"/>
  <c r="O349" i="28"/>
  <c r="N349" i="28"/>
  <c r="M349" i="28"/>
  <c r="L349" i="28"/>
  <c r="K349" i="28"/>
  <c r="J349" i="28"/>
  <c r="I349" i="28"/>
  <c r="H349" i="28"/>
  <c r="G349" i="28"/>
  <c r="F349" i="28"/>
  <c r="E349" i="28"/>
  <c r="D349" i="28"/>
  <c r="C349" i="28"/>
  <c r="B349" i="28"/>
  <c r="T348" i="28"/>
  <c r="S348" i="28"/>
  <c r="R348" i="28"/>
  <c r="Q348" i="28"/>
  <c r="P348" i="28"/>
  <c r="O348" i="28"/>
  <c r="N348" i="28"/>
  <c r="M348" i="28"/>
  <c r="L348" i="28"/>
  <c r="K348" i="28"/>
  <c r="J348" i="28"/>
  <c r="I348" i="28"/>
  <c r="H348" i="28"/>
  <c r="G348" i="28"/>
  <c r="F348" i="28"/>
  <c r="E348" i="28"/>
  <c r="D348" i="28"/>
  <c r="C348" i="28"/>
  <c r="B348" i="28"/>
  <c r="T347" i="28"/>
  <c r="S347" i="28"/>
  <c r="R347" i="28"/>
  <c r="Q347" i="28"/>
  <c r="P347" i="28"/>
  <c r="O347" i="28"/>
  <c r="N347" i="28"/>
  <c r="M347" i="28"/>
  <c r="L347" i="28"/>
  <c r="K347" i="28"/>
  <c r="J347" i="28"/>
  <c r="I347" i="28"/>
  <c r="H347" i="28"/>
  <c r="G347" i="28"/>
  <c r="F347" i="28"/>
  <c r="E347" i="28"/>
  <c r="D347" i="28"/>
  <c r="C347" i="28"/>
  <c r="B347" i="28"/>
  <c r="T346" i="28"/>
  <c r="S346" i="28"/>
  <c r="R346" i="28"/>
  <c r="Q346" i="28"/>
  <c r="P346" i="28"/>
  <c r="O346" i="28"/>
  <c r="N346" i="28"/>
  <c r="M346" i="28"/>
  <c r="L346" i="28"/>
  <c r="K346" i="28"/>
  <c r="J346" i="28"/>
  <c r="I346" i="28"/>
  <c r="H346" i="28"/>
  <c r="G346" i="28"/>
  <c r="F346" i="28"/>
  <c r="E346" i="28"/>
  <c r="D346" i="28"/>
  <c r="C346" i="28"/>
  <c r="B346" i="28"/>
  <c r="T345" i="28"/>
  <c r="S345" i="28"/>
  <c r="R345" i="28"/>
  <c r="Q345" i="28"/>
  <c r="P345" i="28"/>
  <c r="O345" i="28"/>
  <c r="N345" i="28"/>
  <c r="M345" i="28"/>
  <c r="L345" i="28"/>
  <c r="K345" i="28"/>
  <c r="J345" i="28"/>
  <c r="I345" i="28"/>
  <c r="H345" i="28"/>
  <c r="G345" i="28"/>
  <c r="F345" i="28"/>
  <c r="E345" i="28"/>
  <c r="D345" i="28"/>
  <c r="C345" i="28"/>
  <c r="B345" i="28"/>
  <c r="T344" i="28"/>
  <c r="S344" i="28"/>
  <c r="R344" i="28"/>
  <c r="Q344" i="28"/>
  <c r="P344" i="28"/>
  <c r="O344" i="28"/>
  <c r="N344" i="28"/>
  <c r="M344" i="28"/>
  <c r="L344" i="28"/>
  <c r="K344" i="28"/>
  <c r="J344" i="28"/>
  <c r="I344" i="28"/>
  <c r="H344" i="28"/>
  <c r="G344" i="28"/>
  <c r="F344" i="28"/>
  <c r="E344" i="28"/>
  <c r="D344" i="28"/>
  <c r="C344" i="28"/>
  <c r="B344" i="28"/>
  <c r="T343" i="28"/>
  <c r="S343" i="28"/>
  <c r="R343" i="28"/>
  <c r="Q343" i="28"/>
  <c r="P343" i="28"/>
  <c r="O343" i="28"/>
  <c r="N343" i="28"/>
  <c r="M343" i="28"/>
  <c r="L343" i="28"/>
  <c r="K343" i="28"/>
  <c r="J343" i="28"/>
  <c r="I343" i="28"/>
  <c r="H343" i="28"/>
  <c r="G343" i="28"/>
  <c r="F343" i="28"/>
  <c r="E343" i="28"/>
  <c r="D343" i="28"/>
  <c r="C343" i="28"/>
  <c r="B343" i="28"/>
  <c r="T342" i="28"/>
  <c r="S342" i="28"/>
  <c r="R342" i="28"/>
  <c r="Q342" i="28"/>
  <c r="P342" i="28"/>
  <c r="O342" i="28"/>
  <c r="N342" i="28"/>
  <c r="M342" i="28"/>
  <c r="L342" i="28"/>
  <c r="K342" i="28"/>
  <c r="J342" i="28"/>
  <c r="I342" i="28"/>
  <c r="H342" i="28"/>
  <c r="G342" i="28"/>
  <c r="F342" i="28"/>
  <c r="E342" i="28"/>
  <c r="D342" i="28"/>
  <c r="C342" i="28"/>
  <c r="B342" i="28"/>
  <c r="T341" i="28"/>
  <c r="S341" i="28"/>
  <c r="R341" i="28"/>
  <c r="Q341" i="28"/>
  <c r="P341" i="28"/>
  <c r="O341" i="28"/>
  <c r="N341" i="28"/>
  <c r="M341" i="28"/>
  <c r="L341" i="28"/>
  <c r="K341" i="28"/>
  <c r="J341" i="28"/>
  <c r="I341" i="28"/>
  <c r="H341" i="28"/>
  <c r="G341" i="28"/>
  <c r="F341" i="28"/>
  <c r="E341" i="28"/>
  <c r="D341" i="28"/>
  <c r="C341" i="28"/>
  <c r="B341" i="28"/>
  <c r="T340" i="28"/>
  <c r="S340" i="28"/>
  <c r="R340" i="28"/>
  <c r="Q340" i="28"/>
  <c r="P340" i="28"/>
  <c r="O340" i="28"/>
  <c r="N340" i="28"/>
  <c r="M340" i="28"/>
  <c r="L340" i="28"/>
  <c r="K340" i="28"/>
  <c r="J340" i="28"/>
  <c r="I340" i="28"/>
  <c r="H340" i="28"/>
  <c r="G340" i="28"/>
  <c r="F340" i="28"/>
  <c r="E340" i="28"/>
  <c r="D340" i="28"/>
  <c r="C340" i="28"/>
  <c r="B340" i="28"/>
  <c r="T339" i="28"/>
  <c r="S339" i="28"/>
  <c r="R339" i="28"/>
  <c r="Q339" i="28"/>
  <c r="P339" i="28"/>
  <c r="O339" i="28"/>
  <c r="N339" i="28"/>
  <c r="M339" i="28"/>
  <c r="L339" i="28"/>
  <c r="K339" i="28"/>
  <c r="J339" i="28"/>
  <c r="I339" i="28"/>
  <c r="H339" i="28"/>
  <c r="G339" i="28"/>
  <c r="F339" i="28"/>
  <c r="E339" i="28"/>
  <c r="D339" i="28"/>
  <c r="C339" i="28"/>
  <c r="B339" i="28"/>
  <c r="T338" i="28"/>
  <c r="S338" i="28"/>
  <c r="R338" i="28"/>
  <c r="Q338" i="28"/>
  <c r="P338" i="28"/>
  <c r="O338" i="28"/>
  <c r="N338" i="28"/>
  <c r="M338" i="28"/>
  <c r="L338" i="28"/>
  <c r="K338" i="28"/>
  <c r="J338" i="28"/>
  <c r="I338" i="28"/>
  <c r="H338" i="28"/>
  <c r="G338" i="28"/>
  <c r="F338" i="28"/>
  <c r="E338" i="28"/>
  <c r="D338" i="28"/>
  <c r="C338" i="28"/>
  <c r="B338" i="28"/>
  <c r="T337" i="28"/>
  <c r="S337" i="28"/>
  <c r="R337" i="28"/>
  <c r="Q337" i="28"/>
  <c r="P337" i="28"/>
  <c r="O337" i="28"/>
  <c r="N337" i="28"/>
  <c r="M337" i="28"/>
  <c r="L337" i="28"/>
  <c r="K337" i="28"/>
  <c r="J337" i="28"/>
  <c r="I337" i="28"/>
  <c r="H337" i="28"/>
  <c r="G337" i="28"/>
  <c r="F337" i="28"/>
  <c r="E337" i="28"/>
  <c r="D337" i="28"/>
  <c r="C337" i="28"/>
  <c r="B337" i="28"/>
  <c r="T336" i="28"/>
  <c r="S336" i="28"/>
  <c r="R336" i="28"/>
  <c r="Q336" i="28"/>
  <c r="P336" i="28"/>
  <c r="O336" i="28"/>
  <c r="N336" i="28"/>
  <c r="M336" i="28"/>
  <c r="L336" i="28"/>
  <c r="K336" i="28"/>
  <c r="J336" i="28"/>
  <c r="I336" i="28"/>
  <c r="H336" i="28"/>
  <c r="G336" i="28"/>
  <c r="F336" i="28"/>
  <c r="E336" i="28"/>
  <c r="D336" i="28"/>
  <c r="C336" i="28"/>
  <c r="B336" i="28"/>
  <c r="T335" i="28"/>
  <c r="S335" i="28"/>
  <c r="R335" i="28"/>
  <c r="Q335" i="28"/>
  <c r="P335" i="28"/>
  <c r="O335" i="28"/>
  <c r="N335" i="28"/>
  <c r="M335" i="28"/>
  <c r="L335" i="28"/>
  <c r="K335" i="28"/>
  <c r="J335" i="28"/>
  <c r="I335" i="28"/>
  <c r="H335" i="28"/>
  <c r="G335" i="28"/>
  <c r="F335" i="28"/>
  <c r="E335" i="28"/>
  <c r="D335" i="28"/>
  <c r="C335" i="28"/>
  <c r="B335" i="28"/>
  <c r="T334" i="28"/>
  <c r="S334" i="28"/>
  <c r="R334" i="28"/>
  <c r="Q334" i="28"/>
  <c r="P334" i="28"/>
  <c r="O334" i="28"/>
  <c r="N334" i="28"/>
  <c r="M334" i="28"/>
  <c r="L334" i="28"/>
  <c r="K334" i="28"/>
  <c r="J334" i="28"/>
  <c r="I334" i="28"/>
  <c r="H334" i="28"/>
  <c r="G334" i="28"/>
  <c r="F334" i="28"/>
  <c r="E334" i="28"/>
  <c r="D334" i="28"/>
  <c r="C334" i="28"/>
  <c r="B334" i="28"/>
  <c r="T333" i="28"/>
  <c r="S333" i="28"/>
  <c r="R333" i="28"/>
  <c r="Q333" i="28"/>
  <c r="P333" i="28"/>
  <c r="O333" i="28"/>
  <c r="N333" i="28"/>
  <c r="M333" i="28"/>
  <c r="L333" i="28"/>
  <c r="K333" i="28"/>
  <c r="J333" i="28"/>
  <c r="I333" i="28"/>
  <c r="H333" i="28"/>
  <c r="G333" i="28"/>
  <c r="F333" i="28"/>
  <c r="E333" i="28"/>
  <c r="D333" i="28"/>
  <c r="C333" i="28"/>
  <c r="B333" i="28"/>
  <c r="T332" i="28"/>
  <c r="S332" i="28"/>
  <c r="R332" i="28"/>
  <c r="Q332" i="28"/>
  <c r="P332" i="28"/>
  <c r="O332" i="28"/>
  <c r="N332" i="28"/>
  <c r="M332" i="28"/>
  <c r="L332" i="28"/>
  <c r="K332" i="28"/>
  <c r="J332" i="28"/>
  <c r="I332" i="28"/>
  <c r="H332" i="28"/>
  <c r="G332" i="28"/>
  <c r="F332" i="28"/>
  <c r="E332" i="28"/>
  <c r="D332" i="28"/>
  <c r="C332" i="28"/>
  <c r="B332" i="28"/>
  <c r="T331" i="28"/>
  <c r="S331" i="28"/>
  <c r="R331" i="28"/>
  <c r="Q331" i="28"/>
  <c r="P331" i="28"/>
  <c r="O331" i="28"/>
  <c r="N331" i="28"/>
  <c r="M331" i="28"/>
  <c r="L331" i="28"/>
  <c r="K331" i="28"/>
  <c r="J331" i="28"/>
  <c r="I331" i="28"/>
  <c r="H331" i="28"/>
  <c r="G331" i="28"/>
  <c r="F331" i="28"/>
  <c r="E331" i="28"/>
  <c r="D331" i="28"/>
  <c r="C331" i="28"/>
  <c r="B331" i="28"/>
  <c r="T330" i="28"/>
  <c r="S330" i="28"/>
  <c r="R330" i="28"/>
  <c r="Q330" i="28"/>
  <c r="P330" i="28"/>
  <c r="O330" i="28"/>
  <c r="N330" i="28"/>
  <c r="M330" i="28"/>
  <c r="L330" i="28"/>
  <c r="K330" i="28"/>
  <c r="J330" i="28"/>
  <c r="I330" i="28"/>
  <c r="H330" i="28"/>
  <c r="G330" i="28"/>
  <c r="F330" i="28"/>
  <c r="E330" i="28"/>
  <c r="D330" i="28"/>
  <c r="C330" i="28"/>
  <c r="B330" i="28"/>
  <c r="T329" i="28"/>
  <c r="S329" i="28"/>
  <c r="R329" i="28"/>
  <c r="Q329" i="28"/>
  <c r="P329" i="28"/>
  <c r="O329" i="28"/>
  <c r="N329" i="28"/>
  <c r="M329" i="28"/>
  <c r="L329" i="28"/>
  <c r="K329" i="28"/>
  <c r="J329" i="28"/>
  <c r="I329" i="28"/>
  <c r="H329" i="28"/>
  <c r="G329" i="28"/>
  <c r="F329" i="28"/>
  <c r="E329" i="28"/>
  <c r="D329" i="28"/>
  <c r="C329" i="28"/>
  <c r="B329" i="28"/>
  <c r="T328" i="28"/>
  <c r="S328" i="28"/>
  <c r="R328" i="28"/>
  <c r="Q328" i="28"/>
  <c r="P328" i="28"/>
  <c r="O328" i="28"/>
  <c r="N328" i="28"/>
  <c r="M328" i="28"/>
  <c r="L328" i="28"/>
  <c r="K328" i="28"/>
  <c r="J328" i="28"/>
  <c r="I328" i="28"/>
  <c r="H328" i="28"/>
  <c r="G328" i="28"/>
  <c r="F328" i="28"/>
  <c r="E328" i="28"/>
  <c r="D328" i="28"/>
  <c r="C328" i="28"/>
  <c r="B328" i="28"/>
  <c r="T327" i="28"/>
  <c r="S327" i="28"/>
  <c r="R327" i="28"/>
  <c r="Q327" i="28"/>
  <c r="P327" i="28"/>
  <c r="O327" i="28"/>
  <c r="N327" i="28"/>
  <c r="M327" i="28"/>
  <c r="L327" i="28"/>
  <c r="K327" i="28"/>
  <c r="J327" i="28"/>
  <c r="I327" i="28"/>
  <c r="H327" i="28"/>
  <c r="G327" i="28"/>
  <c r="F327" i="28"/>
  <c r="E327" i="28"/>
  <c r="D327" i="28"/>
  <c r="C327" i="28"/>
  <c r="B327" i="28"/>
  <c r="T326" i="28"/>
  <c r="S326" i="28"/>
  <c r="R326" i="28"/>
  <c r="Q326" i="28"/>
  <c r="P326" i="28"/>
  <c r="O326" i="28"/>
  <c r="N326" i="28"/>
  <c r="M326" i="28"/>
  <c r="L326" i="28"/>
  <c r="K326" i="28"/>
  <c r="J326" i="28"/>
  <c r="I326" i="28"/>
  <c r="H326" i="28"/>
  <c r="G326" i="28"/>
  <c r="F326" i="28"/>
  <c r="E326" i="28"/>
  <c r="D326" i="28"/>
  <c r="C326" i="28"/>
  <c r="B326" i="28"/>
  <c r="T325" i="28"/>
  <c r="S325" i="28"/>
  <c r="R325" i="28"/>
  <c r="Q325" i="28"/>
  <c r="P325" i="28"/>
  <c r="O325" i="28"/>
  <c r="N325" i="28"/>
  <c r="M325" i="28"/>
  <c r="L325" i="28"/>
  <c r="K325" i="28"/>
  <c r="J325" i="28"/>
  <c r="I325" i="28"/>
  <c r="H325" i="28"/>
  <c r="G325" i="28"/>
  <c r="F325" i="28"/>
  <c r="E325" i="28"/>
  <c r="D325" i="28"/>
  <c r="C325" i="28"/>
  <c r="B325" i="28"/>
  <c r="T324" i="28"/>
  <c r="S324" i="28"/>
  <c r="R324" i="28"/>
  <c r="Q324" i="28"/>
  <c r="P324" i="28"/>
  <c r="O324" i="28"/>
  <c r="N324" i="28"/>
  <c r="M324" i="28"/>
  <c r="L324" i="28"/>
  <c r="K324" i="28"/>
  <c r="J324" i="28"/>
  <c r="I324" i="28"/>
  <c r="H324" i="28"/>
  <c r="G324" i="28"/>
  <c r="F324" i="28"/>
  <c r="E324" i="28"/>
  <c r="D324" i="28"/>
  <c r="C324" i="28"/>
  <c r="B324" i="28"/>
  <c r="T323" i="28"/>
  <c r="S323" i="28"/>
  <c r="R323" i="28"/>
  <c r="Q323" i="28"/>
  <c r="P323" i="28"/>
  <c r="O323" i="28"/>
  <c r="N323" i="28"/>
  <c r="M323" i="28"/>
  <c r="L323" i="28"/>
  <c r="K323" i="28"/>
  <c r="J323" i="28"/>
  <c r="I323" i="28"/>
  <c r="H323" i="28"/>
  <c r="G323" i="28"/>
  <c r="F323" i="28"/>
  <c r="E323" i="28"/>
  <c r="D323" i="28"/>
  <c r="C323" i="28"/>
  <c r="B323" i="28"/>
  <c r="T322" i="28"/>
  <c r="S322" i="28"/>
  <c r="R322" i="28"/>
  <c r="Q322" i="28"/>
  <c r="P322" i="28"/>
  <c r="O322" i="28"/>
  <c r="N322" i="28"/>
  <c r="M322" i="28"/>
  <c r="L322" i="28"/>
  <c r="K322" i="28"/>
  <c r="J322" i="28"/>
  <c r="I322" i="28"/>
  <c r="H322" i="28"/>
  <c r="G322" i="28"/>
  <c r="F322" i="28"/>
  <c r="E322" i="28"/>
  <c r="D322" i="28"/>
  <c r="C322" i="28"/>
  <c r="B322" i="28"/>
  <c r="T321" i="28"/>
  <c r="S321" i="28"/>
  <c r="R321" i="28"/>
  <c r="Q321" i="28"/>
  <c r="P321" i="28"/>
  <c r="O321" i="28"/>
  <c r="N321" i="28"/>
  <c r="M321" i="28"/>
  <c r="L321" i="28"/>
  <c r="K321" i="28"/>
  <c r="J321" i="28"/>
  <c r="I321" i="28"/>
  <c r="H321" i="28"/>
  <c r="G321" i="28"/>
  <c r="F321" i="28"/>
  <c r="E321" i="28"/>
  <c r="D321" i="28"/>
  <c r="C321" i="28"/>
  <c r="B321" i="28"/>
  <c r="T320" i="28"/>
  <c r="S320" i="28"/>
  <c r="R320" i="28"/>
  <c r="Q320" i="28"/>
  <c r="P320" i="28"/>
  <c r="O320" i="28"/>
  <c r="N320" i="28"/>
  <c r="M320" i="28"/>
  <c r="L320" i="28"/>
  <c r="K320" i="28"/>
  <c r="J320" i="28"/>
  <c r="I320" i="28"/>
  <c r="H320" i="28"/>
  <c r="G320" i="28"/>
  <c r="F320" i="28"/>
  <c r="E320" i="28"/>
  <c r="D320" i="28"/>
  <c r="C320" i="28"/>
  <c r="B320" i="28"/>
  <c r="T319" i="28"/>
  <c r="S319" i="28"/>
  <c r="R319" i="28"/>
  <c r="Q319" i="28"/>
  <c r="P319" i="28"/>
  <c r="O319" i="28"/>
  <c r="N319" i="28"/>
  <c r="M319" i="28"/>
  <c r="L319" i="28"/>
  <c r="K319" i="28"/>
  <c r="J319" i="28"/>
  <c r="I319" i="28"/>
  <c r="H319" i="28"/>
  <c r="G319" i="28"/>
  <c r="F319" i="28"/>
  <c r="E319" i="28"/>
  <c r="D319" i="28"/>
  <c r="C319" i="28"/>
  <c r="B319" i="28"/>
  <c r="T318" i="28"/>
  <c r="S318" i="28"/>
  <c r="R318" i="28"/>
  <c r="Q318" i="28"/>
  <c r="P318" i="28"/>
  <c r="O318" i="28"/>
  <c r="N318" i="28"/>
  <c r="M318" i="28"/>
  <c r="L318" i="28"/>
  <c r="K318" i="28"/>
  <c r="J318" i="28"/>
  <c r="I318" i="28"/>
  <c r="H318" i="28"/>
  <c r="G318" i="28"/>
  <c r="F318" i="28"/>
  <c r="E318" i="28"/>
  <c r="D318" i="28"/>
  <c r="C318" i="28"/>
  <c r="B318" i="28"/>
  <c r="T317" i="28"/>
  <c r="S317" i="28"/>
  <c r="R317" i="28"/>
  <c r="Q317" i="28"/>
  <c r="P317" i="28"/>
  <c r="O317" i="28"/>
  <c r="N317" i="28"/>
  <c r="M317" i="28"/>
  <c r="L317" i="28"/>
  <c r="K317" i="28"/>
  <c r="J317" i="28"/>
  <c r="I317" i="28"/>
  <c r="H317" i="28"/>
  <c r="G317" i="28"/>
  <c r="F317" i="28"/>
  <c r="E317" i="28"/>
  <c r="D317" i="28"/>
  <c r="C317" i="28"/>
  <c r="B317" i="28"/>
  <c r="T316" i="28"/>
  <c r="S316" i="28"/>
  <c r="R316" i="28"/>
  <c r="Q316" i="28"/>
  <c r="P316" i="28"/>
  <c r="O316" i="28"/>
  <c r="N316" i="28"/>
  <c r="M316" i="28"/>
  <c r="L316" i="28"/>
  <c r="K316" i="28"/>
  <c r="J316" i="28"/>
  <c r="I316" i="28"/>
  <c r="H316" i="28"/>
  <c r="G316" i="28"/>
  <c r="F316" i="28"/>
  <c r="E316" i="28"/>
  <c r="D316" i="28"/>
  <c r="C316" i="28"/>
  <c r="B316" i="28"/>
  <c r="T315" i="28"/>
  <c r="S315" i="28"/>
  <c r="R315" i="28"/>
  <c r="Q315" i="28"/>
  <c r="P315" i="28"/>
  <c r="O315" i="28"/>
  <c r="N315" i="28"/>
  <c r="M315" i="28"/>
  <c r="L315" i="28"/>
  <c r="K315" i="28"/>
  <c r="J315" i="28"/>
  <c r="I315" i="28"/>
  <c r="H315" i="28"/>
  <c r="G315" i="28"/>
  <c r="F315" i="28"/>
  <c r="E315" i="28"/>
  <c r="D315" i="28"/>
  <c r="C315" i="28"/>
  <c r="B315" i="28"/>
  <c r="T314" i="28"/>
  <c r="S314" i="28"/>
  <c r="R314" i="28"/>
  <c r="Q314" i="28"/>
  <c r="P314" i="28"/>
  <c r="O314" i="28"/>
  <c r="N314" i="28"/>
  <c r="M314" i="28"/>
  <c r="L314" i="28"/>
  <c r="K314" i="28"/>
  <c r="J314" i="28"/>
  <c r="I314" i="28"/>
  <c r="H314" i="28"/>
  <c r="G314" i="28"/>
  <c r="F314" i="28"/>
  <c r="E314" i="28"/>
  <c r="D314" i="28"/>
  <c r="C314" i="28"/>
  <c r="B314" i="28"/>
  <c r="T313" i="28"/>
  <c r="S313" i="28"/>
  <c r="R313" i="28"/>
  <c r="Q313" i="28"/>
  <c r="P313" i="28"/>
  <c r="O313" i="28"/>
  <c r="N313" i="28"/>
  <c r="M313" i="28"/>
  <c r="L313" i="28"/>
  <c r="K313" i="28"/>
  <c r="J313" i="28"/>
  <c r="I313" i="28"/>
  <c r="H313" i="28"/>
  <c r="G313" i="28"/>
  <c r="F313" i="28"/>
  <c r="E313" i="28"/>
  <c r="D313" i="28"/>
  <c r="C313" i="28"/>
  <c r="B313" i="28"/>
  <c r="T312" i="28"/>
  <c r="S312" i="28"/>
  <c r="R312" i="28"/>
  <c r="Q312" i="28"/>
  <c r="P312" i="28"/>
  <c r="O312" i="28"/>
  <c r="N312" i="28"/>
  <c r="M312" i="28"/>
  <c r="L312" i="28"/>
  <c r="K312" i="28"/>
  <c r="J312" i="28"/>
  <c r="I312" i="28"/>
  <c r="H312" i="28"/>
  <c r="G312" i="28"/>
  <c r="F312" i="28"/>
  <c r="E312" i="28"/>
  <c r="D312" i="28"/>
  <c r="C312" i="28"/>
  <c r="B312" i="28"/>
  <c r="T311" i="28"/>
  <c r="S311" i="28"/>
  <c r="R311" i="28"/>
  <c r="Q311" i="28"/>
  <c r="P311" i="28"/>
  <c r="O311" i="28"/>
  <c r="N311" i="28"/>
  <c r="M311" i="28"/>
  <c r="L311" i="28"/>
  <c r="K311" i="28"/>
  <c r="J311" i="28"/>
  <c r="I311" i="28"/>
  <c r="H311" i="28"/>
  <c r="G311" i="28"/>
  <c r="F311" i="28"/>
  <c r="E311" i="28"/>
  <c r="D311" i="28"/>
  <c r="C311" i="28"/>
  <c r="B311" i="28"/>
  <c r="T310" i="28"/>
  <c r="S310" i="28"/>
  <c r="R310" i="28"/>
  <c r="Q310" i="28"/>
  <c r="P310" i="28"/>
  <c r="O310" i="28"/>
  <c r="N310" i="28"/>
  <c r="M310" i="28"/>
  <c r="L310" i="28"/>
  <c r="K310" i="28"/>
  <c r="J310" i="28"/>
  <c r="I310" i="28"/>
  <c r="H310" i="28"/>
  <c r="G310" i="28"/>
  <c r="F310" i="28"/>
  <c r="E310" i="28"/>
  <c r="D310" i="28"/>
  <c r="C310" i="28"/>
  <c r="B310" i="28"/>
  <c r="T309" i="28"/>
  <c r="S309" i="28"/>
  <c r="R309" i="28"/>
  <c r="Q309" i="28"/>
  <c r="P309" i="28"/>
  <c r="O309" i="28"/>
  <c r="N309" i="28"/>
  <c r="M309" i="28"/>
  <c r="L309" i="28"/>
  <c r="K309" i="28"/>
  <c r="J309" i="28"/>
  <c r="I309" i="28"/>
  <c r="H309" i="28"/>
  <c r="G309" i="28"/>
  <c r="F309" i="28"/>
  <c r="E309" i="28"/>
  <c r="D309" i="28"/>
  <c r="C309" i="28"/>
  <c r="B309" i="28"/>
  <c r="T308" i="28"/>
  <c r="S308" i="28"/>
  <c r="R308" i="28"/>
  <c r="Q308" i="28"/>
  <c r="P308" i="28"/>
  <c r="O308" i="28"/>
  <c r="N308" i="28"/>
  <c r="M308" i="28"/>
  <c r="L308" i="28"/>
  <c r="K308" i="28"/>
  <c r="J308" i="28"/>
  <c r="I308" i="28"/>
  <c r="H308" i="28"/>
  <c r="G308" i="28"/>
  <c r="F308" i="28"/>
  <c r="E308" i="28"/>
  <c r="D308" i="28"/>
  <c r="C308" i="28"/>
  <c r="B308" i="28"/>
  <c r="T307" i="28"/>
  <c r="S307" i="28"/>
  <c r="R307" i="28"/>
  <c r="Q307" i="28"/>
  <c r="P307" i="28"/>
  <c r="O307" i="28"/>
  <c r="N307" i="28"/>
  <c r="M307" i="28"/>
  <c r="L307" i="28"/>
  <c r="K307" i="28"/>
  <c r="J307" i="28"/>
  <c r="I307" i="28"/>
  <c r="H307" i="28"/>
  <c r="G307" i="28"/>
  <c r="F307" i="28"/>
  <c r="E307" i="28"/>
  <c r="D307" i="28"/>
  <c r="C307" i="28"/>
  <c r="B307" i="28"/>
  <c r="T306" i="28"/>
  <c r="S306" i="28"/>
  <c r="R306" i="28"/>
  <c r="Q306" i="28"/>
  <c r="P306" i="28"/>
  <c r="O306" i="28"/>
  <c r="N306" i="28"/>
  <c r="M306" i="28"/>
  <c r="L306" i="28"/>
  <c r="K306" i="28"/>
  <c r="J306" i="28"/>
  <c r="I306" i="28"/>
  <c r="H306" i="28"/>
  <c r="G306" i="28"/>
  <c r="F306" i="28"/>
  <c r="E306" i="28"/>
  <c r="D306" i="28"/>
  <c r="C306" i="28"/>
  <c r="B306" i="28"/>
  <c r="T305" i="28"/>
  <c r="S305" i="28"/>
  <c r="R305" i="28"/>
  <c r="Q305" i="28"/>
  <c r="P305" i="28"/>
  <c r="O305" i="28"/>
  <c r="N305" i="28"/>
  <c r="M305" i="28"/>
  <c r="L305" i="28"/>
  <c r="K305" i="28"/>
  <c r="J305" i="28"/>
  <c r="I305" i="28"/>
  <c r="H305" i="28"/>
  <c r="G305" i="28"/>
  <c r="F305" i="28"/>
  <c r="E305" i="28"/>
  <c r="D305" i="28"/>
  <c r="C305" i="28"/>
  <c r="B305" i="28"/>
  <c r="T304" i="28"/>
  <c r="S304" i="28"/>
  <c r="R304" i="28"/>
  <c r="Q304" i="28"/>
  <c r="P304" i="28"/>
  <c r="O304" i="28"/>
  <c r="N304" i="28"/>
  <c r="M304" i="28"/>
  <c r="L304" i="28"/>
  <c r="K304" i="28"/>
  <c r="J304" i="28"/>
  <c r="I304" i="28"/>
  <c r="H304" i="28"/>
  <c r="G304" i="28"/>
  <c r="F304" i="28"/>
  <c r="E304" i="28"/>
  <c r="D304" i="28"/>
  <c r="C304" i="28"/>
  <c r="B304" i="28"/>
  <c r="T303" i="28"/>
  <c r="S303" i="28"/>
  <c r="R303" i="28"/>
  <c r="Q303" i="28"/>
  <c r="P303" i="28"/>
  <c r="O303" i="28"/>
  <c r="N303" i="28"/>
  <c r="M303" i="28"/>
  <c r="L303" i="28"/>
  <c r="K303" i="28"/>
  <c r="J303" i="28"/>
  <c r="I303" i="28"/>
  <c r="H303" i="28"/>
  <c r="G303" i="28"/>
  <c r="F303" i="28"/>
  <c r="E303" i="28"/>
  <c r="D303" i="28"/>
  <c r="C303" i="28"/>
  <c r="B303" i="28"/>
  <c r="T302" i="28"/>
  <c r="S302" i="28"/>
  <c r="R302" i="28"/>
  <c r="Q302" i="28"/>
  <c r="P302" i="28"/>
  <c r="O302" i="28"/>
  <c r="N302" i="28"/>
  <c r="M302" i="28"/>
  <c r="L302" i="28"/>
  <c r="K302" i="28"/>
  <c r="J302" i="28"/>
  <c r="I302" i="28"/>
  <c r="H302" i="28"/>
  <c r="G302" i="28"/>
  <c r="F302" i="28"/>
  <c r="E302" i="28"/>
  <c r="D302" i="28"/>
  <c r="C302" i="28"/>
  <c r="B302" i="28"/>
  <c r="T301" i="28"/>
  <c r="S301" i="28"/>
  <c r="R301" i="28"/>
  <c r="Q301" i="28"/>
  <c r="P301" i="28"/>
  <c r="O301" i="28"/>
  <c r="N301" i="28"/>
  <c r="M301" i="28"/>
  <c r="L301" i="28"/>
  <c r="K301" i="28"/>
  <c r="J301" i="28"/>
  <c r="I301" i="28"/>
  <c r="H301" i="28"/>
  <c r="G301" i="28"/>
  <c r="F301" i="28"/>
  <c r="E301" i="28"/>
  <c r="D301" i="28"/>
  <c r="C301" i="28"/>
  <c r="B301" i="28"/>
  <c r="T300" i="28"/>
  <c r="S300" i="28"/>
  <c r="R300" i="28"/>
  <c r="Q300" i="28"/>
  <c r="P300" i="28"/>
  <c r="O300" i="28"/>
  <c r="N300" i="28"/>
  <c r="M300" i="28"/>
  <c r="L300" i="28"/>
  <c r="K300" i="28"/>
  <c r="J300" i="28"/>
  <c r="I300" i="28"/>
  <c r="H300" i="28"/>
  <c r="G300" i="28"/>
  <c r="F300" i="28"/>
  <c r="E300" i="28"/>
  <c r="D300" i="28"/>
  <c r="C300" i="28"/>
  <c r="B300" i="28"/>
  <c r="T299" i="28"/>
  <c r="S299" i="28"/>
  <c r="R299" i="28"/>
  <c r="Q299" i="28"/>
  <c r="P299" i="28"/>
  <c r="O299" i="28"/>
  <c r="N299" i="28"/>
  <c r="M299" i="28"/>
  <c r="L299" i="28"/>
  <c r="K299" i="28"/>
  <c r="J299" i="28"/>
  <c r="I299" i="28"/>
  <c r="H299" i="28"/>
  <c r="G299" i="28"/>
  <c r="F299" i="28"/>
  <c r="E299" i="28"/>
  <c r="D299" i="28"/>
  <c r="C299" i="28"/>
  <c r="B299" i="28"/>
  <c r="T298" i="28"/>
  <c r="S298" i="28"/>
  <c r="R298" i="28"/>
  <c r="Q298" i="28"/>
  <c r="P298" i="28"/>
  <c r="O298" i="28"/>
  <c r="N298" i="28"/>
  <c r="M298" i="28"/>
  <c r="L298" i="28"/>
  <c r="K298" i="28"/>
  <c r="J298" i="28"/>
  <c r="I298" i="28"/>
  <c r="H298" i="28"/>
  <c r="G298" i="28"/>
  <c r="F298" i="28"/>
  <c r="E298" i="28"/>
  <c r="D298" i="28"/>
  <c r="C298" i="28"/>
  <c r="B298" i="28"/>
  <c r="T297" i="28"/>
  <c r="S297" i="28"/>
  <c r="R297" i="28"/>
  <c r="Q297" i="28"/>
  <c r="P297" i="28"/>
  <c r="O297" i="28"/>
  <c r="N297" i="28"/>
  <c r="M297" i="28"/>
  <c r="L297" i="28"/>
  <c r="K297" i="28"/>
  <c r="J297" i="28"/>
  <c r="I297" i="28"/>
  <c r="H297" i="28"/>
  <c r="G297" i="28"/>
  <c r="F297" i="28"/>
  <c r="E297" i="28"/>
  <c r="D297" i="28"/>
  <c r="C297" i="28"/>
  <c r="B297" i="28"/>
  <c r="T296" i="28"/>
  <c r="S296" i="28"/>
  <c r="R296" i="28"/>
  <c r="Q296" i="28"/>
  <c r="P296" i="28"/>
  <c r="O296" i="28"/>
  <c r="N296" i="28"/>
  <c r="M296" i="28"/>
  <c r="L296" i="28"/>
  <c r="K296" i="28"/>
  <c r="J296" i="28"/>
  <c r="I296" i="28"/>
  <c r="H296" i="28"/>
  <c r="G296" i="28"/>
  <c r="F296" i="28"/>
  <c r="E296" i="28"/>
  <c r="D296" i="28"/>
  <c r="C296" i="28"/>
  <c r="B296" i="28"/>
  <c r="T295" i="28"/>
  <c r="S295" i="28"/>
  <c r="R295" i="28"/>
  <c r="Q295" i="28"/>
  <c r="P295" i="28"/>
  <c r="O295" i="28"/>
  <c r="N295" i="28"/>
  <c r="M295" i="28"/>
  <c r="L295" i="28"/>
  <c r="K295" i="28"/>
  <c r="J295" i="28"/>
  <c r="I295" i="28"/>
  <c r="H295" i="28"/>
  <c r="G295" i="28"/>
  <c r="F295" i="28"/>
  <c r="E295" i="28"/>
  <c r="D295" i="28"/>
  <c r="C295" i="28"/>
  <c r="B295" i="28"/>
  <c r="T294" i="28"/>
  <c r="S294" i="28"/>
  <c r="R294" i="28"/>
  <c r="Q294" i="28"/>
  <c r="P294" i="28"/>
  <c r="O294" i="28"/>
  <c r="N294" i="28"/>
  <c r="M294" i="28"/>
  <c r="L294" i="28"/>
  <c r="K294" i="28"/>
  <c r="J294" i="28"/>
  <c r="I294" i="28"/>
  <c r="H294" i="28"/>
  <c r="G294" i="28"/>
  <c r="F294" i="28"/>
  <c r="E294" i="28"/>
  <c r="D294" i="28"/>
  <c r="C294" i="28"/>
  <c r="B294" i="28"/>
  <c r="T293" i="28"/>
  <c r="S293" i="28"/>
  <c r="R293" i="28"/>
  <c r="Q293" i="28"/>
  <c r="P293" i="28"/>
  <c r="O293" i="28"/>
  <c r="N293" i="28"/>
  <c r="M293" i="28"/>
  <c r="L293" i="28"/>
  <c r="K293" i="28"/>
  <c r="J293" i="28"/>
  <c r="I293" i="28"/>
  <c r="H293" i="28"/>
  <c r="G293" i="28"/>
  <c r="F293" i="28"/>
  <c r="E293" i="28"/>
  <c r="D293" i="28"/>
  <c r="C293" i="28"/>
  <c r="B293" i="28"/>
  <c r="T292" i="28"/>
  <c r="S292" i="28"/>
  <c r="R292" i="28"/>
  <c r="Q292" i="28"/>
  <c r="P292" i="28"/>
  <c r="O292" i="28"/>
  <c r="N292" i="28"/>
  <c r="M292" i="28"/>
  <c r="L292" i="28"/>
  <c r="K292" i="28"/>
  <c r="J292" i="28"/>
  <c r="I292" i="28"/>
  <c r="H292" i="28"/>
  <c r="G292" i="28"/>
  <c r="F292" i="28"/>
  <c r="E292" i="28"/>
  <c r="D292" i="28"/>
  <c r="C292" i="28"/>
  <c r="B292" i="28"/>
  <c r="T291" i="28"/>
  <c r="S291" i="28"/>
  <c r="R291" i="28"/>
  <c r="Q291" i="28"/>
  <c r="P291" i="28"/>
  <c r="O291" i="28"/>
  <c r="N291" i="28"/>
  <c r="M291" i="28"/>
  <c r="L291" i="28"/>
  <c r="K291" i="28"/>
  <c r="J291" i="28"/>
  <c r="I291" i="28"/>
  <c r="H291" i="28"/>
  <c r="G291" i="28"/>
  <c r="F291" i="28"/>
  <c r="E291" i="28"/>
  <c r="D291" i="28"/>
  <c r="C291" i="28"/>
  <c r="B291" i="28"/>
  <c r="T290" i="28"/>
  <c r="S290" i="28"/>
  <c r="R290" i="28"/>
  <c r="Q290" i="28"/>
  <c r="P290" i="28"/>
  <c r="O290" i="28"/>
  <c r="N290" i="28"/>
  <c r="M290" i="28"/>
  <c r="L290" i="28"/>
  <c r="K290" i="28"/>
  <c r="J290" i="28"/>
  <c r="I290" i="28"/>
  <c r="H290" i="28"/>
  <c r="G290" i="28"/>
  <c r="F290" i="28"/>
  <c r="E290" i="28"/>
  <c r="D290" i="28"/>
  <c r="C290" i="28"/>
  <c r="B290" i="28"/>
  <c r="T289" i="28"/>
  <c r="S289" i="28"/>
  <c r="R289" i="28"/>
  <c r="Q289" i="28"/>
  <c r="P289" i="28"/>
  <c r="O289" i="28"/>
  <c r="N289" i="28"/>
  <c r="M289" i="28"/>
  <c r="L289" i="28"/>
  <c r="K289" i="28"/>
  <c r="J289" i="28"/>
  <c r="I289" i="28"/>
  <c r="H289" i="28"/>
  <c r="G289" i="28"/>
  <c r="F289" i="28"/>
  <c r="E289" i="28"/>
  <c r="D289" i="28"/>
  <c r="C289" i="28"/>
  <c r="B289" i="28"/>
  <c r="T288" i="28"/>
  <c r="S288" i="28"/>
  <c r="R288" i="28"/>
  <c r="Q288" i="28"/>
  <c r="P288" i="28"/>
  <c r="O288" i="28"/>
  <c r="N288" i="28"/>
  <c r="M288" i="28"/>
  <c r="L288" i="28"/>
  <c r="K288" i="28"/>
  <c r="J288" i="28"/>
  <c r="I288" i="28"/>
  <c r="H288" i="28"/>
  <c r="G288" i="28"/>
  <c r="F288" i="28"/>
  <c r="E288" i="28"/>
  <c r="D288" i="28"/>
  <c r="C288" i="28"/>
  <c r="B288" i="28"/>
  <c r="T287" i="28"/>
  <c r="S287" i="28"/>
  <c r="R287" i="28"/>
  <c r="Q287" i="28"/>
  <c r="P287" i="28"/>
  <c r="O287" i="28"/>
  <c r="N287" i="28"/>
  <c r="M287" i="28"/>
  <c r="L287" i="28"/>
  <c r="K287" i="28"/>
  <c r="J287" i="28"/>
  <c r="I287" i="28"/>
  <c r="H287" i="28"/>
  <c r="G287" i="28"/>
  <c r="F287" i="28"/>
  <c r="E287" i="28"/>
  <c r="D287" i="28"/>
  <c r="C287" i="28"/>
  <c r="B287" i="28"/>
  <c r="T286" i="28"/>
  <c r="S286" i="28"/>
  <c r="R286" i="28"/>
  <c r="Q286" i="28"/>
  <c r="P286" i="28"/>
  <c r="O286" i="28"/>
  <c r="N286" i="28"/>
  <c r="M286" i="28"/>
  <c r="L286" i="28"/>
  <c r="K286" i="28"/>
  <c r="J286" i="28"/>
  <c r="I286" i="28"/>
  <c r="H286" i="28"/>
  <c r="G286" i="28"/>
  <c r="F286" i="28"/>
  <c r="E286" i="28"/>
  <c r="D286" i="28"/>
  <c r="C286" i="28"/>
  <c r="B286" i="28"/>
  <c r="T285" i="28"/>
  <c r="S285" i="28"/>
  <c r="R285" i="28"/>
  <c r="Q285" i="28"/>
  <c r="P285" i="28"/>
  <c r="O285" i="28"/>
  <c r="N285" i="28"/>
  <c r="M285" i="28"/>
  <c r="L285" i="28"/>
  <c r="K285" i="28"/>
  <c r="J285" i="28"/>
  <c r="I285" i="28"/>
  <c r="H285" i="28"/>
  <c r="G285" i="28"/>
  <c r="F285" i="28"/>
  <c r="E285" i="28"/>
  <c r="D285" i="28"/>
  <c r="C285" i="28"/>
  <c r="B285" i="28"/>
  <c r="T284" i="28"/>
  <c r="S284" i="28"/>
  <c r="R284" i="28"/>
  <c r="Q284" i="28"/>
  <c r="P284" i="28"/>
  <c r="O284" i="28"/>
  <c r="N284" i="28"/>
  <c r="M284" i="28"/>
  <c r="L284" i="28"/>
  <c r="K284" i="28"/>
  <c r="J284" i="28"/>
  <c r="I284" i="28"/>
  <c r="H284" i="28"/>
  <c r="G284" i="28"/>
  <c r="F284" i="28"/>
  <c r="E284" i="28"/>
  <c r="D284" i="28"/>
  <c r="C284" i="28"/>
  <c r="B284" i="28"/>
  <c r="T283" i="28"/>
  <c r="S283" i="28"/>
  <c r="R283" i="28"/>
  <c r="Q283" i="28"/>
  <c r="P283" i="28"/>
  <c r="O283" i="28"/>
  <c r="N283" i="28"/>
  <c r="M283" i="28"/>
  <c r="L283" i="28"/>
  <c r="K283" i="28"/>
  <c r="J283" i="28"/>
  <c r="I283" i="28"/>
  <c r="H283" i="28"/>
  <c r="G283" i="28"/>
  <c r="F283" i="28"/>
  <c r="E283" i="28"/>
  <c r="D283" i="28"/>
  <c r="C283" i="28"/>
  <c r="B283" i="28"/>
  <c r="T282" i="28"/>
  <c r="S282" i="28"/>
  <c r="R282" i="28"/>
  <c r="Q282" i="28"/>
  <c r="P282" i="28"/>
  <c r="O282" i="28"/>
  <c r="N282" i="28"/>
  <c r="M282" i="28"/>
  <c r="L282" i="28"/>
  <c r="K282" i="28"/>
  <c r="J282" i="28"/>
  <c r="I282" i="28"/>
  <c r="H282" i="28"/>
  <c r="G282" i="28"/>
  <c r="F282" i="28"/>
  <c r="E282" i="28"/>
  <c r="D282" i="28"/>
  <c r="C282" i="28"/>
  <c r="B282" i="28"/>
  <c r="T281" i="28"/>
  <c r="S281" i="28"/>
  <c r="R281" i="28"/>
  <c r="Q281" i="28"/>
  <c r="P281" i="28"/>
  <c r="O281" i="28"/>
  <c r="N281" i="28"/>
  <c r="M281" i="28"/>
  <c r="L281" i="28"/>
  <c r="K281" i="28"/>
  <c r="J281" i="28"/>
  <c r="I281" i="28"/>
  <c r="H281" i="28"/>
  <c r="G281" i="28"/>
  <c r="F281" i="28"/>
  <c r="E281" i="28"/>
  <c r="D281" i="28"/>
  <c r="C281" i="28"/>
  <c r="B281" i="28"/>
  <c r="T280" i="28"/>
  <c r="S280" i="28"/>
  <c r="R280" i="28"/>
  <c r="Q280" i="28"/>
  <c r="P280" i="28"/>
  <c r="O280" i="28"/>
  <c r="N280" i="28"/>
  <c r="M280" i="28"/>
  <c r="L280" i="28"/>
  <c r="K280" i="28"/>
  <c r="J280" i="28"/>
  <c r="I280" i="28"/>
  <c r="H280" i="28"/>
  <c r="G280" i="28"/>
  <c r="F280" i="28"/>
  <c r="E280" i="28"/>
  <c r="D280" i="28"/>
  <c r="C280" i="28"/>
  <c r="B280" i="28"/>
  <c r="T279" i="28"/>
  <c r="S279" i="28"/>
  <c r="R279" i="28"/>
  <c r="Q279" i="28"/>
  <c r="P279" i="28"/>
  <c r="O279" i="28"/>
  <c r="N279" i="28"/>
  <c r="M279" i="28"/>
  <c r="L279" i="28"/>
  <c r="K279" i="28"/>
  <c r="J279" i="28"/>
  <c r="I279" i="28"/>
  <c r="H279" i="28"/>
  <c r="G279" i="28"/>
  <c r="F279" i="28"/>
  <c r="E279" i="28"/>
  <c r="D279" i="28"/>
  <c r="C279" i="28"/>
  <c r="B279" i="28"/>
  <c r="T278" i="28"/>
  <c r="S278" i="28"/>
  <c r="R278" i="28"/>
  <c r="Q278" i="28"/>
  <c r="P278" i="28"/>
  <c r="O278" i="28"/>
  <c r="N278" i="28"/>
  <c r="M278" i="28"/>
  <c r="L278" i="28"/>
  <c r="K278" i="28"/>
  <c r="J278" i="28"/>
  <c r="I278" i="28"/>
  <c r="H278" i="28"/>
  <c r="G278" i="28"/>
  <c r="F278" i="28"/>
  <c r="E278" i="28"/>
  <c r="D278" i="28"/>
  <c r="C278" i="28"/>
  <c r="B278" i="28"/>
  <c r="T277" i="28"/>
  <c r="S277" i="28"/>
  <c r="R277" i="28"/>
  <c r="Q277" i="28"/>
  <c r="P277" i="28"/>
  <c r="O277" i="28"/>
  <c r="N277" i="28"/>
  <c r="M277" i="28"/>
  <c r="L277" i="28"/>
  <c r="K277" i="28"/>
  <c r="J277" i="28"/>
  <c r="I277" i="28"/>
  <c r="H277" i="28"/>
  <c r="G277" i="28"/>
  <c r="F277" i="28"/>
  <c r="E277" i="28"/>
  <c r="D277" i="28"/>
  <c r="C277" i="28"/>
  <c r="B277" i="28"/>
  <c r="T276" i="28"/>
  <c r="S276" i="28"/>
  <c r="R276" i="28"/>
  <c r="Q276" i="28"/>
  <c r="P276" i="28"/>
  <c r="O276" i="28"/>
  <c r="N276" i="28"/>
  <c r="M276" i="28"/>
  <c r="L276" i="28"/>
  <c r="K276" i="28"/>
  <c r="J276" i="28"/>
  <c r="I276" i="28"/>
  <c r="H276" i="28"/>
  <c r="G276" i="28"/>
  <c r="F276" i="28"/>
  <c r="E276" i="28"/>
  <c r="D276" i="28"/>
  <c r="C276" i="28"/>
  <c r="B276" i="28"/>
  <c r="T275" i="28"/>
  <c r="S275" i="28"/>
  <c r="R275" i="28"/>
  <c r="Q275" i="28"/>
  <c r="P275" i="28"/>
  <c r="O275" i="28"/>
  <c r="N275" i="28"/>
  <c r="M275" i="28"/>
  <c r="L275" i="28"/>
  <c r="K275" i="28"/>
  <c r="J275" i="28"/>
  <c r="I275" i="28"/>
  <c r="H275" i="28"/>
  <c r="G275" i="28"/>
  <c r="F275" i="28"/>
  <c r="E275" i="28"/>
  <c r="D275" i="28"/>
  <c r="C275" i="28"/>
  <c r="B275" i="28"/>
  <c r="T274" i="28"/>
  <c r="S274" i="28"/>
  <c r="R274" i="28"/>
  <c r="Q274" i="28"/>
  <c r="P274" i="28"/>
  <c r="O274" i="28"/>
  <c r="N274" i="28"/>
  <c r="M274" i="28"/>
  <c r="L274" i="28"/>
  <c r="K274" i="28"/>
  <c r="J274" i="28"/>
  <c r="I274" i="28"/>
  <c r="H274" i="28"/>
  <c r="G274" i="28"/>
  <c r="F274" i="28"/>
  <c r="E274" i="28"/>
  <c r="D274" i="28"/>
  <c r="C274" i="28"/>
  <c r="B274" i="28"/>
  <c r="T273" i="28"/>
  <c r="S273" i="28"/>
  <c r="R273" i="28"/>
  <c r="Q273" i="28"/>
  <c r="P273" i="28"/>
  <c r="O273" i="28"/>
  <c r="N273" i="28"/>
  <c r="M273" i="28"/>
  <c r="L273" i="28"/>
  <c r="K273" i="28"/>
  <c r="J273" i="28"/>
  <c r="I273" i="28"/>
  <c r="H273" i="28"/>
  <c r="G273" i="28"/>
  <c r="F273" i="28"/>
  <c r="E273" i="28"/>
  <c r="D273" i="28"/>
  <c r="C273" i="28"/>
  <c r="B273" i="28"/>
  <c r="T272" i="28"/>
  <c r="S272" i="28"/>
  <c r="R272" i="28"/>
  <c r="Q272" i="28"/>
  <c r="P272" i="28"/>
  <c r="O272" i="28"/>
  <c r="N272" i="28"/>
  <c r="M272" i="28"/>
  <c r="L272" i="28"/>
  <c r="K272" i="28"/>
  <c r="J272" i="28"/>
  <c r="I272" i="28"/>
  <c r="H272" i="28"/>
  <c r="G272" i="28"/>
  <c r="F272" i="28"/>
  <c r="E272" i="28"/>
  <c r="D272" i="28"/>
  <c r="C272" i="28"/>
  <c r="B272" i="28"/>
  <c r="T271" i="28"/>
  <c r="S271" i="28"/>
  <c r="R271" i="28"/>
  <c r="Q271" i="28"/>
  <c r="P271" i="28"/>
  <c r="O271" i="28"/>
  <c r="N271" i="28"/>
  <c r="M271" i="28"/>
  <c r="L271" i="28"/>
  <c r="K271" i="28"/>
  <c r="J271" i="28"/>
  <c r="I271" i="28"/>
  <c r="H271" i="28"/>
  <c r="G271" i="28"/>
  <c r="F271" i="28"/>
  <c r="E271" i="28"/>
  <c r="D271" i="28"/>
  <c r="C271" i="28"/>
  <c r="B271" i="28"/>
  <c r="T270" i="28"/>
  <c r="S270" i="28"/>
  <c r="R270" i="28"/>
  <c r="Q270" i="28"/>
  <c r="P270" i="28"/>
  <c r="O270" i="28"/>
  <c r="N270" i="28"/>
  <c r="M270" i="28"/>
  <c r="L270" i="28"/>
  <c r="K270" i="28"/>
  <c r="J270" i="28"/>
  <c r="I270" i="28"/>
  <c r="H270" i="28"/>
  <c r="G270" i="28"/>
  <c r="F270" i="28"/>
  <c r="E270" i="28"/>
  <c r="D270" i="28"/>
  <c r="C270" i="28"/>
  <c r="B270" i="28"/>
  <c r="T269" i="28"/>
  <c r="S269" i="28"/>
  <c r="R269" i="28"/>
  <c r="Q269" i="28"/>
  <c r="P269" i="28"/>
  <c r="O269" i="28"/>
  <c r="N269" i="28"/>
  <c r="M269" i="28"/>
  <c r="L269" i="28"/>
  <c r="K269" i="28"/>
  <c r="J269" i="28"/>
  <c r="I269" i="28"/>
  <c r="H269" i="28"/>
  <c r="G269" i="28"/>
  <c r="F269" i="28"/>
  <c r="E269" i="28"/>
  <c r="D269" i="28"/>
  <c r="C269" i="28"/>
  <c r="B269" i="28"/>
  <c r="T268" i="28"/>
  <c r="S268" i="28"/>
  <c r="R268" i="28"/>
  <c r="Q268" i="28"/>
  <c r="P268" i="28"/>
  <c r="O268" i="28"/>
  <c r="N268" i="28"/>
  <c r="M268" i="28"/>
  <c r="L268" i="28"/>
  <c r="K268" i="28"/>
  <c r="J268" i="28"/>
  <c r="I268" i="28"/>
  <c r="H268" i="28"/>
  <c r="G268" i="28"/>
  <c r="F268" i="28"/>
  <c r="E268" i="28"/>
  <c r="D268" i="28"/>
  <c r="C268" i="28"/>
  <c r="B268" i="28"/>
  <c r="T267" i="28"/>
  <c r="S267" i="28"/>
  <c r="R267" i="28"/>
  <c r="Q267" i="28"/>
  <c r="P267" i="28"/>
  <c r="O267" i="28"/>
  <c r="N267" i="28"/>
  <c r="M267" i="28"/>
  <c r="L267" i="28"/>
  <c r="K267" i="28"/>
  <c r="J267" i="28"/>
  <c r="I267" i="28"/>
  <c r="H267" i="28"/>
  <c r="G267" i="28"/>
  <c r="F267" i="28"/>
  <c r="E267" i="28"/>
  <c r="D267" i="28"/>
  <c r="C267" i="28"/>
  <c r="B267" i="28"/>
  <c r="T266" i="28"/>
  <c r="S266" i="28"/>
  <c r="R266" i="28"/>
  <c r="Q266" i="28"/>
  <c r="P266" i="28"/>
  <c r="O266" i="28"/>
  <c r="N266" i="28"/>
  <c r="M266" i="28"/>
  <c r="L266" i="28"/>
  <c r="K266" i="28"/>
  <c r="J266" i="28"/>
  <c r="I266" i="28"/>
  <c r="H266" i="28"/>
  <c r="G266" i="28"/>
  <c r="F266" i="28"/>
  <c r="E266" i="28"/>
  <c r="D266" i="28"/>
  <c r="C266" i="28"/>
  <c r="B266" i="28"/>
  <c r="T265" i="28"/>
  <c r="S265" i="28"/>
  <c r="R265" i="28"/>
  <c r="Q265" i="28"/>
  <c r="P265" i="28"/>
  <c r="O265" i="28"/>
  <c r="N265" i="28"/>
  <c r="M265" i="28"/>
  <c r="L265" i="28"/>
  <c r="K265" i="28"/>
  <c r="J265" i="28"/>
  <c r="I265" i="28"/>
  <c r="H265" i="28"/>
  <c r="G265" i="28"/>
  <c r="F265" i="28"/>
  <c r="E265" i="28"/>
  <c r="D265" i="28"/>
  <c r="C265" i="28"/>
  <c r="B265" i="28"/>
  <c r="T264" i="28"/>
  <c r="S264" i="28"/>
  <c r="R264" i="28"/>
  <c r="Q264" i="28"/>
  <c r="P264" i="28"/>
  <c r="O264" i="28"/>
  <c r="N264" i="28"/>
  <c r="M264" i="28"/>
  <c r="L264" i="28"/>
  <c r="K264" i="28"/>
  <c r="J264" i="28"/>
  <c r="I264" i="28"/>
  <c r="H264" i="28"/>
  <c r="G264" i="28"/>
  <c r="F264" i="28"/>
  <c r="E264" i="28"/>
  <c r="D264" i="28"/>
  <c r="C264" i="28"/>
  <c r="B264" i="28"/>
  <c r="T263" i="28"/>
  <c r="S263" i="28"/>
  <c r="R263" i="28"/>
  <c r="Q263" i="28"/>
  <c r="P263" i="28"/>
  <c r="O263" i="28"/>
  <c r="N263" i="28"/>
  <c r="M263" i="28"/>
  <c r="L263" i="28"/>
  <c r="K263" i="28"/>
  <c r="J263" i="28"/>
  <c r="I263" i="28"/>
  <c r="H263" i="28"/>
  <c r="G263" i="28"/>
  <c r="F263" i="28"/>
  <c r="E263" i="28"/>
  <c r="D263" i="28"/>
  <c r="C263" i="28"/>
  <c r="B263" i="28"/>
  <c r="T262" i="28"/>
  <c r="S262" i="28"/>
  <c r="R262" i="28"/>
  <c r="Q262" i="28"/>
  <c r="P262" i="28"/>
  <c r="O262" i="28"/>
  <c r="N262" i="28"/>
  <c r="M262" i="28"/>
  <c r="L262" i="28"/>
  <c r="K262" i="28"/>
  <c r="J262" i="28"/>
  <c r="I262" i="28"/>
  <c r="H262" i="28"/>
  <c r="G262" i="28"/>
  <c r="F262" i="28"/>
  <c r="E262" i="28"/>
  <c r="D262" i="28"/>
  <c r="C262" i="28"/>
  <c r="B262" i="28"/>
  <c r="T261" i="28"/>
  <c r="S261" i="28"/>
  <c r="R261" i="28"/>
  <c r="Q261" i="28"/>
  <c r="P261" i="28"/>
  <c r="O261" i="28"/>
  <c r="N261" i="28"/>
  <c r="M261" i="28"/>
  <c r="L261" i="28"/>
  <c r="K261" i="28"/>
  <c r="J261" i="28"/>
  <c r="I261" i="28"/>
  <c r="H261" i="28"/>
  <c r="G261" i="28"/>
  <c r="F261" i="28"/>
  <c r="E261" i="28"/>
  <c r="D261" i="28"/>
  <c r="C261" i="28"/>
  <c r="B261" i="28"/>
  <c r="T260" i="28"/>
  <c r="S260" i="28"/>
  <c r="R260" i="28"/>
  <c r="Q260" i="28"/>
  <c r="P260" i="28"/>
  <c r="O260" i="28"/>
  <c r="N260" i="28"/>
  <c r="M260" i="28"/>
  <c r="L260" i="28"/>
  <c r="K260" i="28"/>
  <c r="J260" i="28"/>
  <c r="I260" i="28"/>
  <c r="H260" i="28"/>
  <c r="G260" i="28"/>
  <c r="F260" i="28"/>
  <c r="E260" i="28"/>
  <c r="D260" i="28"/>
  <c r="C260" i="28"/>
  <c r="B260" i="28"/>
  <c r="T259" i="28"/>
  <c r="S259" i="28"/>
  <c r="R259" i="28"/>
  <c r="Q259" i="28"/>
  <c r="P259" i="28"/>
  <c r="O259" i="28"/>
  <c r="N259" i="28"/>
  <c r="M259" i="28"/>
  <c r="L259" i="28"/>
  <c r="K259" i="28"/>
  <c r="J259" i="28"/>
  <c r="I259" i="28"/>
  <c r="H259" i="28"/>
  <c r="G259" i="28"/>
  <c r="F259" i="28"/>
  <c r="E259" i="28"/>
  <c r="D259" i="28"/>
  <c r="C259" i="28"/>
  <c r="B259" i="28"/>
  <c r="T258" i="28"/>
  <c r="S258" i="28"/>
  <c r="R258" i="28"/>
  <c r="Q258" i="28"/>
  <c r="P258" i="28"/>
  <c r="O258" i="28"/>
  <c r="N258" i="28"/>
  <c r="M258" i="28"/>
  <c r="L258" i="28"/>
  <c r="K258" i="28"/>
  <c r="J258" i="28"/>
  <c r="I258" i="28"/>
  <c r="H258" i="28"/>
  <c r="G258" i="28"/>
  <c r="F258" i="28"/>
  <c r="E258" i="28"/>
  <c r="D258" i="28"/>
  <c r="C258" i="28"/>
  <c r="B258" i="28"/>
  <c r="T257" i="28"/>
  <c r="S257" i="28"/>
  <c r="R257" i="28"/>
  <c r="Q257" i="28"/>
  <c r="P257" i="28"/>
  <c r="O257" i="28"/>
  <c r="N257" i="28"/>
  <c r="M257" i="28"/>
  <c r="L257" i="28"/>
  <c r="K257" i="28"/>
  <c r="J257" i="28"/>
  <c r="I257" i="28"/>
  <c r="H257" i="28"/>
  <c r="G257" i="28"/>
  <c r="F257" i="28"/>
  <c r="E257" i="28"/>
  <c r="D257" i="28"/>
  <c r="C257" i="28"/>
  <c r="B257" i="28"/>
  <c r="T256" i="28"/>
  <c r="S256" i="28"/>
  <c r="R256" i="28"/>
  <c r="Q256" i="28"/>
  <c r="P256" i="28"/>
  <c r="O256" i="28"/>
  <c r="N256" i="28"/>
  <c r="M256" i="28"/>
  <c r="L256" i="28"/>
  <c r="K256" i="28"/>
  <c r="J256" i="28"/>
  <c r="I256" i="28"/>
  <c r="H256" i="28"/>
  <c r="G256" i="28"/>
  <c r="F256" i="28"/>
  <c r="E256" i="28"/>
  <c r="D256" i="28"/>
  <c r="C256" i="28"/>
  <c r="B256" i="28"/>
  <c r="T255" i="28"/>
  <c r="S255" i="28"/>
  <c r="R255" i="28"/>
  <c r="Q255" i="28"/>
  <c r="P255" i="28"/>
  <c r="O255" i="28"/>
  <c r="N255" i="28"/>
  <c r="M255" i="28"/>
  <c r="L255" i="28"/>
  <c r="K255" i="28"/>
  <c r="J255" i="28"/>
  <c r="I255" i="28"/>
  <c r="H255" i="28"/>
  <c r="G255" i="28"/>
  <c r="F255" i="28"/>
  <c r="E255" i="28"/>
  <c r="D255" i="28"/>
  <c r="C255" i="28"/>
  <c r="B255" i="28"/>
  <c r="T254" i="28"/>
  <c r="S254" i="28"/>
  <c r="R254" i="28"/>
  <c r="Q254" i="28"/>
  <c r="P254" i="28"/>
  <c r="O254" i="28"/>
  <c r="N254" i="28"/>
  <c r="M254" i="28"/>
  <c r="L254" i="28"/>
  <c r="K254" i="28"/>
  <c r="J254" i="28"/>
  <c r="I254" i="28"/>
  <c r="H254" i="28"/>
  <c r="G254" i="28"/>
  <c r="F254" i="28"/>
  <c r="E254" i="28"/>
  <c r="D254" i="28"/>
  <c r="C254" i="28"/>
  <c r="B254" i="28"/>
  <c r="T253" i="28"/>
  <c r="S253" i="28"/>
  <c r="R253" i="28"/>
  <c r="Q253" i="28"/>
  <c r="P253" i="28"/>
  <c r="O253" i="28"/>
  <c r="N253" i="28"/>
  <c r="M253" i="28"/>
  <c r="L253" i="28"/>
  <c r="K253" i="28"/>
  <c r="J253" i="28"/>
  <c r="I253" i="28"/>
  <c r="H253" i="28"/>
  <c r="G253" i="28"/>
  <c r="F253" i="28"/>
  <c r="E253" i="28"/>
  <c r="D253" i="28"/>
  <c r="C253" i="28"/>
  <c r="B253" i="28"/>
  <c r="T252" i="28"/>
  <c r="S252" i="28"/>
  <c r="R252" i="28"/>
  <c r="Q252" i="28"/>
  <c r="P252" i="28"/>
  <c r="O252" i="28"/>
  <c r="N252" i="28"/>
  <c r="M252" i="28"/>
  <c r="L252" i="28"/>
  <c r="K252" i="28"/>
  <c r="J252" i="28"/>
  <c r="I252" i="28"/>
  <c r="H252" i="28"/>
  <c r="G252" i="28"/>
  <c r="F252" i="28"/>
  <c r="E252" i="28"/>
  <c r="D252" i="28"/>
  <c r="C252" i="28"/>
  <c r="B252" i="28"/>
  <c r="T251" i="28"/>
  <c r="S251" i="28"/>
  <c r="R251" i="28"/>
  <c r="Q251" i="28"/>
  <c r="P251" i="28"/>
  <c r="O251" i="28"/>
  <c r="N251" i="28"/>
  <c r="M251" i="28"/>
  <c r="L251" i="28"/>
  <c r="K251" i="28"/>
  <c r="J251" i="28"/>
  <c r="I251" i="28"/>
  <c r="H251" i="28"/>
  <c r="G251" i="28"/>
  <c r="F251" i="28"/>
  <c r="E251" i="28"/>
  <c r="D251" i="28"/>
  <c r="C251" i="28"/>
  <c r="B251" i="28"/>
  <c r="T250" i="28"/>
  <c r="S250" i="28"/>
  <c r="R250" i="28"/>
  <c r="Q250" i="28"/>
  <c r="P250" i="28"/>
  <c r="O250" i="28"/>
  <c r="N250" i="28"/>
  <c r="M250" i="28"/>
  <c r="L250" i="28"/>
  <c r="K250" i="28"/>
  <c r="J250" i="28"/>
  <c r="I250" i="28"/>
  <c r="H250" i="28"/>
  <c r="G250" i="28"/>
  <c r="F250" i="28"/>
  <c r="E250" i="28"/>
  <c r="D250" i="28"/>
  <c r="C250" i="28"/>
  <c r="B250" i="28"/>
  <c r="T249" i="28"/>
  <c r="S249" i="28"/>
  <c r="R249" i="28"/>
  <c r="Q249" i="28"/>
  <c r="P249" i="28"/>
  <c r="O249" i="28"/>
  <c r="N249" i="28"/>
  <c r="M249" i="28"/>
  <c r="L249" i="28"/>
  <c r="K249" i="28"/>
  <c r="J249" i="28"/>
  <c r="I249" i="28"/>
  <c r="H249" i="28"/>
  <c r="G249" i="28"/>
  <c r="F249" i="28"/>
  <c r="E249" i="28"/>
  <c r="D249" i="28"/>
  <c r="C249" i="28"/>
  <c r="B249" i="28"/>
  <c r="T248" i="28"/>
  <c r="S248" i="28"/>
  <c r="R248" i="28"/>
  <c r="Q248" i="28"/>
  <c r="P248" i="28"/>
  <c r="O248" i="28"/>
  <c r="N248" i="28"/>
  <c r="M248" i="28"/>
  <c r="L248" i="28"/>
  <c r="K248" i="28"/>
  <c r="J248" i="28"/>
  <c r="I248" i="28"/>
  <c r="H248" i="28"/>
  <c r="G248" i="28"/>
  <c r="F248" i="28"/>
  <c r="E248" i="28"/>
  <c r="D248" i="28"/>
  <c r="C248" i="28"/>
  <c r="B248" i="28"/>
  <c r="T247" i="28"/>
  <c r="S247" i="28"/>
  <c r="R247" i="28"/>
  <c r="Q247" i="28"/>
  <c r="P247" i="28"/>
  <c r="O247" i="28"/>
  <c r="N247" i="28"/>
  <c r="M247" i="28"/>
  <c r="L247" i="28"/>
  <c r="K247" i="28"/>
  <c r="J247" i="28"/>
  <c r="I247" i="28"/>
  <c r="H247" i="28"/>
  <c r="G247" i="28"/>
  <c r="F247" i="28"/>
  <c r="E247" i="28"/>
  <c r="D247" i="28"/>
  <c r="C247" i="28"/>
  <c r="B247" i="28"/>
  <c r="T246" i="28"/>
  <c r="S246" i="28"/>
  <c r="R246" i="28"/>
  <c r="Q246" i="28"/>
  <c r="P246" i="28"/>
  <c r="O246" i="28"/>
  <c r="N246" i="28"/>
  <c r="M246" i="28"/>
  <c r="L246" i="28"/>
  <c r="K246" i="28"/>
  <c r="J246" i="28"/>
  <c r="I246" i="28"/>
  <c r="H246" i="28"/>
  <c r="G246" i="28"/>
  <c r="F246" i="28"/>
  <c r="E246" i="28"/>
  <c r="D246" i="28"/>
  <c r="C246" i="28"/>
  <c r="B246" i="28"/>
  <c r="T245" i="28"/>
  <c r="S245" i="28"/>
  <c r="R245" i="28"/>
  <c r="Q245" i="28"/>
  <c r="P245" i="28"/>
  <c r="O245" i="28"/>
  <c r="N245" i="28"/>
  <c r="M245" i="28"/>
  <c r="L245" i="28"/>
  <c r="K245" i="28"/>
  <c r="J245" i="28"/>
  <c r="I245" i="28"/>
  <c r="H245" i="28"/>
  <c r="G245" i="28"/>
  <c r="F245" i="28"/>
  <c r="E245" i="28"/>
  <c r="D245" i="28"/>
  <c r="C245" i="28"/>
  <c r="B245" i="28"/>
  <c r="T244" i="28"/>
  <c r="S244" i="28"/>
  <c r="R244" i="28"/>
  <c r="Q244" i="28"/>
  <c r="P244" i="28"/>
  <c r="O244" i="28"/>
  <c r="N244" i="28"/>
  <c r="M244" i="28"/>
  <c r="L244" i="28"/>
  <c r="K244" i="28"/>
  <c r="J244" i="28"/>
  <c r="I244" i="28"/>
  <c r="H244" i="28"/>
  <c r="G244" i="28"/>
  <c r="F244" i="28"/>
  <c r="E244" i="28"/>
  <c r="D244" i="28"/>
  <c r="C244" i="28"/>
  <c r="B244" i="28"/>
  <c r="T243" i="28"/>
  <c r="S243" i="28"/>
  <c r="R243" i="28"/>
  <c r="Q243" i="28"/>
  <c r="P243" i="28"/>
  <c r="O243" i="28"/>
  <c r="N243" i="28"/>
  <c r="M243" i="28"/>
  <c r="L243" i="28"/>
  <c r="K243" i="28"/>
  <c r="J243" i="28"/>
  <c r="I243" i="28"/>
  <c r="H243" i="28"/>
  <c r="G243" i="28"/>
  <c r="F243" i="28"/>
  <c r="E243" i="28"/>
  <c r="D243" i="28"/>
  <c r="C243" i="28"/>
  <c r="B243" i="28"/>
  <c r="T242" i="28"/>
  <c r="S242" i="28"/>
  <c r="R242" i="28"/>
  <c r="Q242" i="28"/>
  <c r="P242" i="28"/>
  <c r="O242" i="28"/>
  <c r="N242" i="28"/>
  <c r="M242" i="28"/>
  <c r="L242" i="28"/>
  <c r="K242" i="28"/>
  <c r="J242" i="28"/>
  <c r="I242" i="28"/>
  <c r="H242" i="28"/>
  <c r="G242" i="28"/>
  <c r="F242" i="28"/>
  <c r="E242" i="28"/>
  <c r="D242" i="28"/>
  <c r="C242" i="28"/>
  <c r="B242" i="28"/>
  <c r="T241" i="28"/>
  <c r="S241" i="28"/>
  <c r="R241" i="28"/>
  <c r="Q241" i="28"/>
  <c r="P241" i="28"/>
  <c r="O241" i="28"/>
  <c r="N241" i="28"/>
  <c r="M241" i="28"/>
  <c r="L241" i="28"/>
  <c r="K241" i="28"/>
  <c r="J241" i="28"/>
  <c r="I241" i="28"/>
  <c r="H241" i="28"/>
  <c r="G241" i="28"/>
  <c r="F241" i="28"/>
  <c r="E241" i="28"/>
  <c r="D241" i="28"/>
  <c r="C241" i="28"/>
  <c r="B241" i="28"/>
  <c r="T240" i="28"/>
  <c r="S240" i="28"/>
  <c r="R240" i="28"/>
  <c r="Q240" i="28"/>
  <c r="P240" i="28"/>
  <c r="O240" i="28"/>
  <c r="N240" i="28"/>
  <c r="M240" i="28"/>
  <c r="L240" i="28"/>
  <c r="K240" i="28"/>
  <c r="J240" i="28"/>
  <c r="I240" i="28"/>
  <c r="H240" i="28"/>
  <c r="G240" i="28"/>
  <c r="F240" i="28"/>
  <c r="E240" i="28"/>
  <c r="D240" i="28"/>
  <c r="C240" i="28"/>
  <c r="B240" i="28"/>
  <c r="T239" i="28"/>
  <c r="S239" i="28"/>
  <c r="R239" i="28"/>
  <c r="Q239" i="28"/>
  <c r="P239" i="28"/>
  <c r="O239" i="28"/>
  <c r="N239" i="28"/>
  <c r="M239" i="28"/>
  <c r="L239" i="28"/>
  <c r="K239" i="28"/>
  <c r="J239" i="28"/>
  <c r="I239" i="28"/>
  <c r="H239" i="28"/>
  <c r="G239" i="28"/>
  <c r="F239" i="28"/>
  <c r="E239" i="28"/>
  <c r="D239" i="28"/>
  <c r="C239" i="28"/>
  <c r="B239" i="28"/>
  <c r="T238" i="28"/>
  <c r="S238" i="28"/>
  <c r="R238" i="28"/>
  <c r="Q238" i="28"/>
  <c r="P238" i="28"/>
  <c r="O238" i="28"/>
  <c r="N238" i="28"/>
  <c r="M238" i="28"/>
  <c r="L238" i="28"/>
  <c r="K238" i="28"/>
  <c r="J238" i="28"/>
  <c r="I238" i="28"/>
  <c r="H238" i="28"/>
  <c r="G238" i="28"/>
  <c r="F238" i="28"/>
  <c r="E238" i="28"/>
  <c r="D238" i="28"/>
  <c r="C238" i="28"/>
  <c r="B238" i="28"/>
  <c r="T237" i="28"/>
  <c r="S237" i="28"/>
  <c r="R237" i="28"/>
  <c r="Q237" i="28"/>
  <c r="P237" i="28"/>
  <c r="O237" i="28"/>
  <c r="N237" i="28"/>
  <c r="M237" i="28"/>
  <c r="L237" i="28"/>
  <c r="K237" i="28"/>
  <c r="J237" i="28"/>
  <c r="I237" i="28"/>
  <c r="H237" i="28"/>
  <c r="G237" i="28"/>
  <c r="F237" i="28"/>
  <c r="E237" i="28"/>
  <c r="D237" i="28"/>
  <c r="C237" i="28"/>
  <c r="B237" i="28"/>
  <c r="T236" i="28"/>
  <c r="S236" i="28"/>
  <c r="R236" i="28"/>
  <c r="Q236" i="28"/>
  <c r="P236" i="28"/>
  <c r="O236" i="28"/>
  <c r="N236" i="28"/>
  <c r="M236" i="28"/>
  <c r="L236" i="28"/>
  <c r="K236" i="28"/>
  <c r="J236" i="28"/>
  <c r="I236" i="28"/>
  <c r="H236" i="28"/>
  <c r="G236" i="28"/>
  <c r="F236" i="28"/>
  <c r="E236" i="28"/>
  <c r="D236" i="28"/>
  <c r="C236" i="28"/>
  <c r="B236" i="28"/>
  <c r="T235" i="28"/>
  <c r="S235" i="28"/>
  <c r="R235" i="28"/>
  <c r="Q235" i="28"/>
  <c r="P235" i="28"/>
  <c r="O235" i="28"/>
  <c r="N235" i="28"/>
  <c r="M235" i="28"/>
  <c r="L235" i="28"/>
  <c r="K235" i="28"/>
  <c r="J235" i="28"/>
  <c r="I235" i="28"/>
  <c r="H235" i="28"/>
  <c r="G235" i="28"/>
  <c r="F235" i="28"/>
  <c r="E235" i="28"/>
  <c r="D235" i="28"/>
  <c r="C235" i="28"/>
  <c r="B235" i="28"/>
  <c r="T234" i="28"/>
  <c r="S234" i="28"/>
  <c r="R234" i="28"/>
  <c r="Q234" i="28"/>
  <c r="P234" i="28"/>
  <c r="O234" i="28"/>
  <c r="N234" i="28"/>
  <c r="M234" i="28"/>
  <c r="L234" i="28"/>
  <c r="K234" i="28"/>
  <c r="J234" i="28"/>
  <c r="I234" i="28"/>
  <c r="H234" i="28"/>
  <c r="G234" i="28"/>
  <c r="F234" i="28"/>
  <c r="E234" i="28"/>
  <c r="D234" i="28"/>
  <c r="C234" i="28"/>
  <c r="B234" i="28"/>
  <c r="T233" i="28"/>
  <c r="S233" i="28"/>
  <c r="R233" i="28"/>
  <c r="Q233" i="28"/>
  <c r="P233" i="28"/>
  <c r="O233" i="28"/>
  <c r="N233" i="28"/>
  <c r="M233" i="28"/>
  <c r="L233" i="28"/>
  <c r="K233" i="28"/>
  <c r="J233" i="28"/>
  <c r="I233" i="28"/>
  <c r="H233" i="28"/>
  <c r="G233" i="28"/>
  <c r="F233" i="28"/>
  <c r="E233" i="28"/>
  <c r="D233" i="28"/>
  <c r="C233" i="28"/>
  <c r="B233" i="28"/>
  <c r="T232" i="28"/>
  <c r="S232" i="28"/>
  <c r="R232" i="28"/>
  <c r="Q232" i="28"/>
  <c r="P232" i="28"/>
  <c r="O232" i="28"/>
  <c r="N232" i="28"/>
  <c r="M232" i="28"/>
  <c r="L232" i="28"/>
  <c r="K232" i="28"/>
  <c r="J232" i="28"/>
  <c r="I232" i="28"/>
  <c r="H232" i="28"/>
  <c r="G232" i="28"/>
  <c r="F232" i="28"/>
  <c r="E232" i="28"/>
  <c r="D232" i="28"/>
  <c r="C232" i="28"/>
  <c r="B232" i="28"/>
  <c r="T231" i="28"/>
  <c r="S231" i="28"/>
  <c r="R231" i="28"/>
  <c r="Q231" i="28"/>
  <c r="P231" i="28"/>
  <c r="O231" i="28"/>
  <c r="N231" i="28"/>
  <c r="M231" i="28"/>
  <c r="L231" i="28"/>
  <c r="K231" i="28"/>
  <c r="J231" i="28"/>
  <c r="I231" i="28"/>
  <c r="H231" i="28"/>
  <c r="G231" i="28"/>
  <c r="F231" i="28"/>
  <c r="E231" i="28"/>
  <c r="D231" i="28"/>
  <c r="C231" i="28"/>
  <c r="B231" i="28"/>
  <c r="T230" i="28"/>
  <c r="S230" i="28"/>
  <c r="R230" i="28"/>
  <c r="Q230" i="28"/>
  <c r="P230" i="28"/>
  <c r="O230" i="28"/>
  <c r="N230" i="28"/>
  <c r="M230" i="28"/>
  <c r="L230" i="28"/>
  <c r="K230" i="28"/>
  <c r="J230" i="28"/>
  <c r="I230" i="28"/>
  <c r="H230" i="28"/>
  <c r="G230" i="28"/>
  <c r="F230" i="28"/>
  <c r="E230" i="28"/>
  <c r="D230" i="28"/>
  <c r="C230" i="28"/>
  <c r="B230" i="28"/>
  <c r="T229" i="28"/>
  <c r="S229" i="28"/>
  <c r="R229" i="28"/>
  <c r="Q229" i="28"/>
  <c r="P229" i="28"/>
  <c r="O229" i="28"/>
  <c r="N229" i="28"/>
  <c r="M229" i="28"/>
  <c r="L229" i="28"/>
  <c r="K229" i="28"/>
  <c r="J229" i="28"/>
  <c r="I229" i="28"/>
  <c r="H229" i="28"/>
  <c r="G229" i="28"/>
  <c r="F229" i="28"/>
  <c r="E229" i="28"/>
  <c r="D229" i="28"/>
  <c r="C229" i="28"/>
  <c r="B229" i="28"/>
  <c r="T228" i="28"/>
  <c r="S228" i="28"/>
  <c r="R228" i="28"/>
  <c r="Q228" i="28"/>
  <c r="P228" i="28"/>
  <c r="O228" i="28"/>
  <c r="N228" i="28"/>
  <c r="M228" i="28"/>
  <c r="L228" i="28"/>
  <c r="K228" i="28"/>
  <c r="J228" i="28"/>
  <c r="I228" i="28"/>
  <c r="H228" i="28"/>
  <c r="G228" i="28"/>
  <c r="F228" i="28"/>
  <c r="E228" i="28"/>
  <c r="D228" i="28"/>
  <c r="C228" i="28"/>
  <c r="B228" i="28"/>
  <c r="T227" i="28"/>
  <c r="S227" i="28"/>
  <c r="R227" i="28"/>
  <c r="Q227" i="28"/>
  <c r="P227" i="28"/>
  <c r="O227" i="28"/>
  <c r="N227" i="28"/>
  <c r="M227" i="28"/>
  <c r="L227" i="28"/>
  <c r="K227" i="28"/>
  <c r="J227" i="28"/>
  <c r="I227" i="28"/>
  <c r="H227" i="28"/>
  <c r="G227" i="28"/>
  <c r="F227" i="28"/>
  <c r="E227" i="28"/>
  <c r="D227" i="28"/>
  <c r="C227" i="28"/>
  <c r="B227" i="28"/>
  <c r="T226" i="28"/>
  <c r="S226" i="28"/>
  <c r="R226" i="28"/>
  <c r="Q226" i="28"/>
  <c r="P226" i="28"/>
  <c r="O226" i="28"/>
  <c r="N226" i="28"/>
  <c r="M226" i="28"/>
  <c r="L226" i="28"/>
  <c r="K226" i="28"/>
  <c r="J226" i="28"/>
  <c r="I226" i="28"/>
  <c r="H226" i="28"/>
  <c r="G226" i="28"/>
  <c r="F226" i="28"/>
  <c r="E226" i="28"/>
  <c r="D226" i="28"/>
  <c r="C226" i="28"/>
  <c r="B226" i="28"/>
  <c r="T225" i="28"/>
  <c r="S225" i="28"/>
  <c r="R225" i="28"/>
  <c r="Q225" i="28"/>
  <c r="P225" i="28"/>
  <c r="O225" i="28"/>
  <c r="N225" i="28"/>
  <c r="M225" i="28"/>
  <c r="L225" i="28"/>
  <c r="K225" i="28"/>
  <c r="J225" i="28"/>
  <c r="I225" i="28"/>
  <c r="H225" i="28"/>
  <c r="G225" i="28"/>
  <c r="F225" i="28"/>
  <c r="E225" i="28"/>
  <c r="D225" i="28"/>
  <c r="C225" i="28"/>
  <c r="B225" i="28"/>
  <c r="T224" i="28"/>
  <c r="S224" i="28"/>
  <c r="R224" i="28"/>
  <c r="Q224" i="28"/>
  <c r="P224" i="28"/>
  <c r="O224" i="28"/>
  <c r="N224" i="28"/>
  <c r="M224" i="28"/>
  <c r="L224" i="28"/>
  <c r="K224" i="28"/>
  <c r="J224" i="28"/>
  <c r="I224" i="28"/>
  <c r="H224" i="28"/>
  <c r="G224" i="28"/>
  <c r="F224" i="28"/>
  <c r="E224" i="28"/>
  <c r="D224" i="28"/>
  <c r="C224" i="28"/>
  <c r="B224" i="28"/>
  <c r="T223" i="28"/>
  <c r="S223" i="28"/>
  <c r="R223" i="28"/>
  <c r="Q223" i="28"/>
  <c r="P223" i="28"/>
  <c r="O223" i="28"/>
  <c r="N223" i="28"/>
  <c r="M223" i="28"/>
  <c r="L223" i="28"/>
  <c r="K223" i="28"/>
  <c r="J223" i="28"/>
  <c r="I223" i="28"/>
  <c r="H223" i="28"/>
  <c r="G223" i="28"/>
  <c r="F223" i="28"/>
  <c r="E223" i="28"/>
  <c r="D223" i="28"/>
  <c r="C223" i="28"/>
  <c r="B223" i="28"/>
  <c r="T222" i="28"/>
  <c r="S222" i="28"/>
  <c r="R222" i="28"/>
  <c r="Q222" i="28"/>
  <c r="P222" i="28"/>
  <c r="O222" i="28"/>
  <c r="N222" i="28"/>
  <c r="M222" i="28"/>
  <c r="L222" i="28"/>
  <c r="K222" i="28"/>
  <c r="J222" i="28"/>
  <c r="I222" i="28"/>
  <c r="H222" i="28"/>
  <c r="G222" i="28"/>
  <c r="F222" i="28"/>
  <c r="E222" i="28"/>
  <c r="D222" i="28"/>
  <c r="C222" i="28"/>
  <c r="B222" i="28"/>
  <c r="T221" i="28"/>
  <c r="S221" i="28"/>
  <c r="R221" i="28"/>
  <c r="Q221" i="28"/>
  <c r="P221" i="28"/>
  <c r="O221" i="28"/>
  <c r="N221" i="28"/>
  <c r="M221" i="28"/>
  <c r="L221" i="28"/>
  <c r="K221" i="28"/>
  <c r="J221" i="28"/>
  <c r="I221" i="28"/>
  <c r="H221" i="28"/>
  <c r="G221" i="28"/>
  <c r="F221" i="28"/>
  <c r="E221" i="28"/>
  <c r="D221" i="28"/>
  <c r="C221" i="28"/>
  <c r="B221" i="28"/>
  <c r="T220" i="28"/>
  <c r="S220" i="28"/>
  <c r="R220" i="28"/>
  <c r="Q220" i="28"/>
  <c r="P220" i="28"/>
  <c r="O220" i="28"/>
  <c r="N220" i="28"/>
  <c r="M220" i="28"/>
  <c r="L220" i="28"/>
  <c r="K220" i="28"/>
  <c r="J220" i="28"/>
  <c r="I220" i="28"/>
  <c r="H220" i="28"/>
  <c r="G220" i="28"/>
  <c r="F220" i="28"/>
  <c r="E220" i="28"/>
  <c r="D220" i="28"/>
  <c r="C220" i="28"/>
  <c r="B220" i="28"/>
  <c r="T219" i="28"/>
  <c r="S219" i="28"/>
  <c r="R219" i="28"/>
  <c r="Q219" i="28"/>
  <c r="P219" i="28"/>
  <c r="O219" i="28"/>
  <c r="N219" i="28"/>
  <c r="M219" i="28"/>
  <c r="L219" i="28"/>
  <c r="K219" i="28"/>
  <c r="J219" i="28"/>
  <c r="I219" i="28"/>
  <c r="H219" i="28"/>
  <c r="G219" i="28"/>
  <c r="F219" i="28"/>
  <c r="E219" i="28"/>
  <c r="D219" i="28"/>
  <c r="C219" i="28"/>
  <c r="B219" i="28"/>
  <c r="T218" i="28"/>
  <c r="S218" i="28"/>
  <c r="R218" i="28"/>
  <c r="Q218" i="28"/>
  <c r="P218" i="28"/>
  <c r="O218" i="28"/>
  <c r="N218" i="28"/>
  <c r="M218" i="28"/>
  <c r="L218" i="28"/>
  <c r="K218" i="28"/>
  <c r="J218" i="28"/>
  <c r="I218" i="28"/>
  <c r="H218" i="28"/>
  <c r="G218" i="28"/>
  <c r="F218" i="28"/>
  <c r="E218" i="28"/>
  <c r="D218" i="28"/>
  <c r="C218" i="28"/>
  <c r="B218" i="28"/>
  <c r="T217" i="28"/>
  <c r="S217" i="28"/>
  <c r="R217" i="28"/>
  <c r="Q217" i="28"/>
  <c r="P217" i="28"/>
  <c r="O217" i="28"/>
  <c r="N217" i="28"/>
  <c r="M217" i="28"/>
  <c r="L217" i="28"/>
  <c r="K217" i="28"/>
  <c r="J217" i="28"/>
  <c r="I217" i="28"/>
  <c r="H217" i="28"/>
  <c r="G217" i="28"/>
  <c r="F217" i="28"/>
  <c r="E217" i="28"/>
  <c r="D217" i="28"/>
  <c r="C217" i="28"/>
  <c r="B217" i="28"/>
  <c r="T216" i="28"/>
  <c r="S216" i="28"/>
  <c r="R216" i="28"/>
  <c r="Q216" i="28"/>
  <c r="P216" i="28"/>
  <c r="O216" i="28"/>
  <c r="N216" i="28"/>
  <c r="M216" i="28"/>
  <c r="L216" i="28"/>
  <c r="K216" i="28"/>
  <c r="J216" i="28"/>
  <c r="I216" i="28"/>
  <c r="H216" i="28"/>
  <c r="G216" i="28"/>
  <c r="F216" i="28"/>
  <c r="E216" i="28"/>
  <c r="D216" i="28"/>
  <c r="C216" i="28"/>
  <c r="B216" i="28"/>
  <c r="T215" i="28"/>
  <c r="S215" i="28"/>
  <c r="R215" i="28"/>
  <c r="Q215" i="28"/>
  <c r="P215" i="28"/>
  <c r="O215" i="28"/>
  <c r="N215" i="28"/>
  <c r="M215" i="28"/>
  <c r="L215" i="28"/>
  <c r="K215" i="28"/>
  <c r="J215" i="28"/>
  <c r="I215" i="28"/>
  <c r="H215" i="28"/>
  <c r="G215" i="28"/>
  <c r="F215" i="28"/>
  <c r="E215" i="28"/>
  <c r="D215" i="28"/>
  <c r="C215" i="28"/>
  <c r="B215" i="28"/>
  <c r="T214" i="28"/>
  <c r="S214" i="28"/>
  <c r="R214" i="28"/>
  <c r="Q214" i="28"/>
  <c r="P214" i="28"/>
  <c r="O214" i="28"/>
  <c r="N214" i="28"/>
  <c r="M214" i="28"/>
  <c r="L214" i="28"/>
  <c r="K214" i="28"/>
  <c r="J214" i="28"/>
  <c r="I214" i="28"/>
  <c r="H214" i="28"/>
  <c r="G214" i="28"/>
  <c r="F214" i="28"/>
  <c r="E214" i="28"/>
  <c r="D214" i="28"/>
  <c r="C214" i="28"/>
  <c r="B214" i="28"/>
  <c r="T213" i="28"/>
  <c r="S213" i="28"/>
  <c r="R213" i="28"/>
  <c r="Q213" i="28"/>
  <c r="P213" i="28"/>
  <c r="O213" i="28"/>
  <c r="N213" i="28"/>
  <c r="M213" i="28"/>
  <c r="L213" i="28"/>
  <c r="K213" i="28"/>
  <c r="J213" i="28"/>
  <c r="I213" i="28"/>
  <c r="H213" i="28"/>
  <c r="G213" i="28"/>
  <c r="F213" i="28"/>
  <c r="E213" i="28"/>
  <c r="D213" i="28"/>
  <c r="C213" i="28"/>
  <c r="B213" i="28"/>
  <c r="T212" i="28"/>
  <c r="S212" i="28"/>
  <c r="R212" i="28"/>
  <c r="Q212" i="28"/>
  <c r="P212" i="28"/>
  <c r="O212" i="28"/>
  <c r="N212" i="28"/>
  <c r="M212" i="28"/>
  <c r="L212" i="28"/>
  <c r="K212" i="28"/>
  <c r="J212" i="28"/>
  <c r="I212" i="28"/>
  <c r="H212" i="28"/>
  <c r="G212" i="28"/>
  <c r="F212" i="28"/>
  <c r="E212" i="28"/>
  <c r="D212" i="28"/>
  <c r="C212" i="28"/>
  <c r="B212" i="28"/>
  <c r="T211" i="28"/>
  <c r="S211" i="28"/>
  <c r="R211" i="28"/>
  <c r="Q211" i="28"/>
  <c r="P211" i="28"/>
  <c r="O211" i="28"/>
  <c r="N211" i="28"/>
  <c r="M211" i="28"/>
  <c r="L211" i="28"/>
  <c r="K211" i="28"/>
  <c r="J211" i="28"/>
  <c r="I211" i="28"/>
  <c r="H211" i="28"/>
  <c r="G211" i="28"/>
  <c r="F211" i="28"/>
  <c r="E211" i="28"/>
  <c r="D211" i="28"/>
  <c r="C211" i="28"/>
  <c r="B211" i="28"/>
  <c r="T210" i="28"/>
  <c r="S210" i="28"/>
  <c r="R210" i="28"/>
  <c r="Q210" i="28"/>
  <c r="P210" i="28"/>
  <c r="O210" i="28"/>
  <c r="N210" i="28"/>
  <c r="M210" i="28"/>
  <c r="L210" i="28"/>
  <c r="K210" i="28"/>
  <c r="J210" i="28"/>
  <c r="I210" i="28"/>
  <c r="H210" i="28"/>
  <c r="G210" i="28"/>
  <c r="F210" i="28"/>
  <c r="E210" i="28"/>
  <c r="D210" i="28"/>
  <c r="C210" i="28"/>
  <c r="B210" i="28"/>
  <c r="T209" i="28"/>
  <c r="S209" i="28"/>
  <c r="R209" i="28"/>
  <c r="Q209" i="28"/>
  <c r="P209" i="28"/>
  <c r="O209" i="28"/>
  <c r="N209" i="28"/>
  <c r="M209" i="28"/>
  <c r="L209" i="28"/>
  <c r="K209" i="28"/>
  <c r="J209" i="28"/>
  <c r="I209" i="28"/>
  <c r="H209" i="28"/>
  <c r="G209" i="28"/>
  <c r="F209" i="28"/>
  <c r="E209" i="28"/>
  <c r="D209" i="28"/>
  <c r="C209" i="28"/>
  <c r="B209" i="28"/>
  <c r="T208" i="28"/>
  <c r="S208" i="28"/>
  <c r="R208" i="28"/>
  <c r="Q208" i="28"/>
  <c r="P208" i="28"/>
  <c r="O208" i="28"/>
  <c r="N208" i="28"/>
  <c r="M208" i="28"/>
  <c r="L208" i="28"/>
  <c r="K208" i="28"/>
  <c r="J208" i="28"/>
  <c r="I208" i="28"/>
  <c r="H208" i="28"/>
  <c r="G208" i="28"/>
  <c r="F208" i="28"/>
  <c r="E208" i="28"/>
  <c r="D208" i="28"/>
  <c r="C208" i="28"/>
  <c r="B208" i="28"/>
  <c r="T207" i="28"/>
  <c r="S207" i="28"/>
  <c r="R207" i="28"/>
  <c r="Q207" i="28"/>
  <c r="P207" i="28"/>
  <c r="O207" i="28"/>
  <c r="N207" i="28"/>
  <c r="M207" i="28"/>
  <c r="L207" i="28"/>
  <c r="K207" i="28"/>
  <c r="J207" i="28"/>
  <c r="I207" i="28"/>
  <c r="H207" i="28"/>
  <c r="G207" i="28"/>
  <c r="F207" i="28"/>
  <c r="E207" i="28"/>
  <c r="D207" i="28"/>
  <c r="C207" i="28"/>
  <c r="B207" i="28"/>
  <c r="T206" i="28"/>
  <c r="S206" i="28"/>
  <c r="R206" i="28"/>
  <c r="Q206" i="28"/>
  <c r="P206" i="28"/>
  <c r="O206" i="28"/>
  <c r="N206" i="28"/>
  <c r="M206" i="28"/>
  <c r="L206" i="28"/>
  <c r="K206" i="28"/>
  <c r="J206" i="28"/>
  <c r="I206" i="28"/>
  <c r="H206" i="28"/>
  <c r="G206" i="28"/>
  <c r="F206" i="28"/>
  <c r="E206" i="28"/>
  <c r="D206" i="28"/>
  <c r="C206" i="28"/>
  <c r="B206" i="28"/>
  <c r="T205" i="28"/>
  <c r="S205" i="28"/>
  <c r="R205" i="28"/>
  <c r="Q205" i="28"/>
  <c r="P205" i="28"/>
  <c r="O205" i="28"/>
  <c r="N205" i="28"/>
  <c r="M205" i="28"/>
  <c r="L205" i="28"/>
  <c r="K205" i="28"/>
  <c r="J205" i="28"/>
  <c r="I205" i="28"/>
  <c r="H205" i="28"/>
  <c r="G205" i="28"/>
  <c r="F205" i="28"/>
  <c r="E205" i="28"/>
  <c r="D205" i="28"/>
  <c r="C205" i="28"/>
  <c r="B205" i="28"/>
  <c r="T204" i="28"/>
  <c r="S204" i="28"/>
  <c r="R204" i="28"/>
  <c r="Q204" i="28"/>
  <c r="P204" i="28"/>
  <c r="O204" i="28"/>
  <c r="N204" i="28"/>
  <c r="M204" i="28"/>
  <c r="L204" i="28"/>
  <c r="K204" i="28"/>
  <c r="J204" i="28"/>
  <c r="I204" i="28"/>
  <c r="H204" i="28"/>
  <c r="G204" i="28"/>
  <c r="F204" i="28"/>
  <c r="E204" i="28"/>
  <c r="D204" i="28"/>
  <c r="C204" i="28"/>
  <c r="B204" i="28"/>
  <c r="T203" i="28"/>
  <c r="S203" i="28"/>
  <c r="R203" i="28"/>
  <c r="Q203" i="28"/>
  <c r="P203" i="28"/>
  <c r="O203" i="28"/>
  <c r="N203" i="28"/>
  <c r="M203" i="28"/>
  <c r="L203" i="28"/>
  <c r="K203" i="28"/>
  <c r="J203" i="28"/>
  <c r="I203" i="28"/>
  <c r="H203" i="28"/>
  <c r="G203" i="28"/>
  <c r="F203" i="28"/>
  <c r="E203" i="28"/>
  <c r="D203" i="28"/>
  <c r="C203" i="28"/>
  <c r="B203" i="28"/>
  <c r="T202" i="28"/>
  <c r="S202" i="28"/>
  <c r="R202" i="28"/>
  <c r="Q202" i="28"/>
  <c r="P202" i="28"/>
  <c r="O202" i="28"/>
  <c r="N202" i="28"/>
  <c r="M202" i="28"/>
  <c r="L202" i="28"/>
  <c r="K202" i="28"/>
  <c r="J202" i="28"/>
  <c r="I202" i="28"/>
  <c r="H202" i="28"/>
  <c r="G202" i="28"/>
  <c r="F202" i="28"/>
  <c r="E202" i="28"/>
  <c r="D202" i="28"/>
  <c r="C202" i="28"/>
  <c r="B202" i="28"/>
  <c r="T201" i="28"/>
  <c r="S201" i="28"/>
  <c r="R201" i="28"/>
  <c r="Q201" i="28"/>
  <c r="P201" i="28"/>
  <c r="O201" i="28"/>
  <c r="N201" i="28"/>
  <c r="M201" i="28"/>
  <c r="L201" i="28"/>
  <c r="K201" i="28"/>
  <c r="J201" i="28"/>
  <c r="I201" i="28"/>
  <c r="H201" i="28"/>
  <c r="G201" i="28"/>
  <c r="F201" i="28"/>
  <c r="E201" i="28"/>
  <c r="D201" i="28"/>
  <c r="C201" i="28"/>
  <c r="B201" i="28"/>
  <c r="T200" i="28"/>
  <c r="S200" i="28"/>
  <c r="R200" i="28"/>
  <c r="Q200" i="28"/>
  <c r="P200" i="28"/>
  <c r="O200" i="28"/>
  <c r="N200" i="28"/>
  <c r="M200" i="28"/>
  <c r="L200" i="28"/>
  <c r="K200" i="28"/>
  <c r="J200" i="28"/>
  <c r="I200" i="28"/>
  <c r="H200" i="28"/>
  <c r="G200" i="28"/>
  <c r="F200" i="28"/>
  <c r="E200" i="28"/>
  <c r="D200" i="28"/>
  <c r="C200" i="28"/>
  <c r="B200" i="28"/>
  <c r="T199" i="28"/>
  <c r="S199" i="28"/>
  <c r="R199" i="28"/>
  <c r="Q199" i="28"/>
  <c r="P199" i="28"/>
  <c r="O199" i="28"/>
  <c r="N199" i="28"/>
  <c r="M199" i="28"/>
  <c r="L199" i="28"/>
  <c r="K199" i="28"/>
  <c r="J199" i="28"/>
  <c r="I199" i="28"/>
  <c r="H199" i="28"/>
  <c r="G199" i="28"/>
  <c r="F199" i="28"/>
  <c r="E199" i="28"/>
  <c r="D199" i="28"/>
  <c r="C199" i="28"/>
  <c r="B199" i="28"/>
  <c r="T198" i="28"/>
  <c r="S198" i="28"/>
  <c r="R198" i="28"/>
  <c r="Q198" i="28"/>
  <c r="P198" i="28"/>
  <c r="O198" i="28"/>
  <c r="N198" i="28"/>
  <c r="M198" i="28"/>
  <c r="L198" i="28"/>
  <c r="K198" i="28"/>
  <c r="J198" i="28"/>
  <c r="I198" i="28"/>
  <c r="H198" i="28"/>
  <c r="G198" i="28"/>
  <c r="F198" i="28"/>
  <c r="E198" i="28"/>
  <c r="D198" i="28"/>
  <c r="C198" i="28"/>
  <c r="B198" i="28"/>
  <c r="T197" i="28"/>
  <c r="S197" i="28"/>
  <c r="R197" i="28"/>
  <c r="Q197" i="28"/>
  <c r="P197" i="28"/>
  <c r="O197" i="28"/>
  <c r="N197" i="28"/>
  <c r="M197" i="28"/>
  <c r="L197" i="28"/>
  <c r="K197" i="28"/>
  <c r="J197" i="28"/>
  <c r="I197" i="28"/>
  <c r="H197" i="28"/>
  <c r="G197" i="28"/>
  <c r="F197" i="28"/>
  <c r="E197" i="28"/>
  <c r="D197" i="28"/>
  <c r="C197" i="28"/>
  <c r="B197" i="28"/>
  <c r="T196" i="28"/>
  <c r="S196" i="28"/>
  <c r="R196" i="28"/>
  <c r="Q196" i="28"/>
  <c r="P196" i="28"/>
  <c r="O196" i="28"/>
  <c r="N196" i="28"/>
  <c r="M196" i="28"/>
  <c r="L196" i="28"/>
  <c r="K196" i="28"/>
  <c r="J196" i="28"/>
  <c r="I196" i="28"/>
  <c r="H196" i="28"/>
  <c r="G196" i="28"/>
  <c r="F196" i="28"/>
  <c r="E196" i="28"/>
  <c r="D196" i="28"/>
  <c r="C196" i="28"/>
  <c r="B196" i="28"/>
  <c r="T195" i="28"/>
  <c r="S195" i="28"/>
  <c r="R195" i="28"/>
  <c r="Q195" i="28"/>
  <c r="P195" i="28"/>
  <c r="O195" i="28"/>
  <c r="N195" i="28"/>
  <c r="M195" i="28"/>
  <c r="L195" i="28"/>
  <c r="K195" i="28"/>
  <c r="J195" i="28"/>
  <c r="I195" i="28"/>
  <c r="H195" i="28"/>
  <c r="G195" i="28"/>
  <c r="F195" i="28"/>
  <c r="E195" i="28"/>
  <c r="D195" i="28"/>
  <c r="C195" i="28"/>
  <c r="B195" i="28"/>
  <c r="T194" i="28"/>
  <c r="S194" i="28"/>
  <c r="R194" i="28"/>
  <c r="Q194" i="28"/>
  <c r="P194" i="28"/>
  <c r="O194" i="28"/>
  <c r="N194" i="28"/>
  <c r="M194" i="28"/>
  <c r="L194" i="28"/>
  <c r="K194" i="28"/>
  <c r="J194" i="28"/>
  <c r="I194" i="28"/>
  <c r="H194" i="28"/>
  <c r="G194" i="28"/>
  <c r="F194" i="28"/>
  <c r="E194" i="28"/>
  <c r="D194" i="28"/>
  <c r="C194" i="28"/>
  <c r="B194" i="28"/>
  <c r="T193" i="28"/>
  <c r="S193" i="28"/>
  <c r="R193" i="28"/>
  <c r="Q193" i="28"/>
  <c r="P193" i="28"/>
  <c r="O193" i="28"/>
  <c r="N193" i="28"/>
  <c r="M193" i="28"/>
  <c r="L193" i="28"/>
  <c r="K193" i="28"/>
  <c r="J193" i="28"/>
  <c r="I193" i="28"/>
  <c r="H193" i="28"/>
  <c r="G193" i="28"/>
  <c r="F193" i="28"/>
  <c r="E193" i="28"/>
  <c r="D193" i="28"/>
  <c r="C193" i="28"/>
  <c r="B193" i="28"/>
  <c r="T192" i="28"/>
  <c r="S192" i="28"/>
  <c r="R192" i="28"/>
  <c r="Q192" i="28"/>
  <c r="P192" i="28"/>
  <c r="O192" i="28"/>
  <c r="N192" i="28"/>
  <c r="M192" i="28"/>
  <c r="L192" i="28"/>
  <c r="K192" i="28"/>
  <c r="J192" i="28"/>
  <c r="I192" i="28"/>
  <c r="H192" i="28"/>
  <c r="G192" i="28"/>
  <c r="F192" i="28"/>
  <c r="E192" i="28"/>
  <c r="D192" i="28"/>
  <c r="C192" i="28"/>
  <c r="B192" i="28"/>
  <c r="T191" i="28"/>
  <c r="S191" i="28"/>
  <c r="R191" i="28"/>
  <c r="Q191" i="28"/>
  <c r="P191" i="28"/>
  <c r="O191" i="28"/>
  <c r="N191" i="28"/>
  <c r="M191" i="28"/>
  <c r="L191" i="28"/>
  <c r="K191" i="28"/>
  <c r="J191" i="28"/>
  <c r="I191" i="28"/>
  <c r="H191" i="28"/>
  <c r="G191" i="28"/>
  <c r="F191" i="28"/>
  <c r="E191" i="28"/>
  <c r="D191" i="28"/>
  <c r="C191" i="28"/>
  <c r="B191" i="28"/>
  <c r="T190" i="28"/>
  <c r="S190" i="28"/>
  <c r="R190" i="28"/>
  <c r="Q190" i="28"/>
  <c r="P190" i="28"/>
  <c r="O190" i="28"/>
  <c r="N190" i="28"/>
  <c r="M190" i="28"/>
  <c r="L190" i="28"/>
  <c r="K190" i="28"/>
  <c r="J190" i="28"/>
  <c r="I190" i="28"/>
  <c r="H190" i="28"/>
  <c r="G190" i="28"/>
  <c r="F190" i="28"/>
  <c r="E190" i="28"/>
  <c r="D190" i="28"/>
  <c r="C190" i="28"/>
  <c r="B190" i="28"/>
  <c r="T189" i="28"/>
  <c r="S189" i="28"/>
  <c r="R189" i="28"/>
  <c r="Q189" i="28"/>
  <c r="P189" i="28"/>
  <c r="O189" i="28"/>
  <c r="N189" i="28"/>
  <c r="M189" i="28"/>
  <c r="L189" i="28"/>
  <c r="K189" i="28"/>
  <c r="J189" i="28"/>
  <c r="I189" i="28"/>
  <c r="H189" i="28"/>
  <c r="G189" i="28"/>
  <c r="F189" i="28"/>
  <c r="E189" i="28"/>
  <c r="D189" i="28"/>
  <c r="C189" i="28"/>
  <c r="B189" i="28"/>
  <c r="T188" i="28"/>
  <c r="S188" i="28"/>
  <c r="R188" i="28"/>
  <c r="Q188" i="28"/>
  <c r="P188" i="28"/>
  <c r="O188" i="28"/>
  <c r="N188" i="28"/>
  <c r="M188" i="28"/>
  <c r="L188" i="28"/>
  <c r="K188" i="28"/>
  <c r="J188" i="28"/>
  <c r="I188" i="28"/>
  <c r="H188" i="28"/>
  <c r="G188" i="28"/>
  <c r="F188" i="28"/>
  <c r="E188" i="28"/>
  <c r="D188" i="28"/>
  <c r="C188" i="28"/>
  <c r="B188" i="28"/>
  <c r="T187" i="28"/>
  <c r="S187" i="28"/>
  <c r="R187" i="28"/>
  <c r="Q187" i="28"/>
  <c r="P187" i="28"/>
  <c r="O187" i="28"/>
  <c r="N187" i="28"/>
  <c r="M187" i="28"/>
  <c r="L187" i="28"/>
  <c r="K187" i="28"/>
  <c r="J187" i="28"/>
  <c r="I187" i="28"/>
  <c r="H187" i="28"/>
  <c r="G187" i="28"/>
  <c r="F187" i="28"/>
  <c r="E187" i="28"/>
  <c r="D187" i="28"/>
  <c r="C187" i="28"/>
  <c r="B187" i="28"/>
  <c r="T186" i="28"/>
  <c r="S186" i="28"/>
  <c r="R186" i="28"/>
  <c r="Q186" i="28"/>
  <c r="P186" i="28"/>
  <c r="O186" i="28"/>
  <c r="N186" i="28"/>
  <c r="M186" i="28"/>
  <c r="L186" i="28"/>
  <c r="K186" i="28"/>
  <c r="J186" i="28"/>
  <c r="I186" i="28"/>
  <c r="H186" i="28"/>
  <c r="G186" i="28"/>
  <c r="F186" i="28"/>
  <c r="E186" i="28"/>
  <c r="D186" i="28"/>
  <c r="C186" i="28"/>
  <c r="B186" i="28"/>
  <c r="T185" i="28"/>
  <c r="S185" i="28"/>
  <c r="R185" i="28"/>
  <c r="Q185" i="28"/>
  <c r="P185" i="28"/>
  <c r="O185" i="28"/>
  <c r="N185" i="28"/>
  <c r="M185" i="28"/>
  <c r="L185" i="28"/>
  <c r="K185" i="28"/>
  <c r="J185" i="28"/>
  <c r="I185" i="28"/>
  <c r="H185" i="28"/>
  <c r="G185" i="28"/>
  <c r="F185" i="28"/>
  <c r="E185" i="28"/>
  <c r="D185" i="28"/>
  <c r="C185" i="28"/>
  <c r="B185" i="28"/>
  <c r="T184" i="28"/>
  <c r="S184" i="28"/>
  <c r="R184" i="28"/>
  <c r="Q184" i="28"/>
  <c r="P184" i="28"/>
  <c r="O184" i="28"/>
  <c r="N184" i="28"/>
  <c r="M184" i="28"/>
  <c r="L184" i="28"/>
  <c r="K184" i="28"/>
  <c r="J184" i="28"/>
  <c r="I184" i="28"/>
  <c r="H184" i="28"/>
  <c r="G184" i="28"/>
  <c r="F184" i="28"/>
  <c r="E184" i="28"/>
  <c r="D184" i="28"/>
  <c r="C184" i="28"/>
  <c r="B184" i="28"/>
  <c r="T183" i="28"/>
  <c r="S183" i="28"/>
  <c r="R183" i="28"/>
  <c r="Q183" i="28"/>
  <c r="P183" i="28"/>
  <c r="O183" i="28"/>
  <c r="N183" i="28"/>
  <c r="M183" i="28"/>
  <c r="L183" i="28"/>
  <c r="K183" i="28"/>
  <c r="J183" i="28"/>
  <c r="I183" i="28"/>
  <c r="H183" i="28"/>
  <c r="G183" i="28"/>
  <c r="F183" i="28"/>
  <c r="E183" i="28"/>
  <c r="D183" i="28"/>
  <c r="C183" i="28"/>
  <c r="B183" i="28"/>
  <c r="T182" i="28"/>
  <c r="S182" i="28"/>
  <c r="R182" i="28"/>
  <c r="Q182" i="28"/>
  <c r="P182" i="28"/>
  <c r="O182" i="28"/>
  <c r="N182" i="28"/>
  <c r="M182" i="28"/>
  <c r="L182" i="28"/>
  <c r="K182" i="28"/>
  <c r="J182" i="28"/>
  <c r="I182" i="28"/>
  <c r="H182" i="28"/>
  <c r="G182" i="28"/>
  <c r="F182" i="28"/>
  <c r="E182" i="28"/>
  <c r="D182" i="28"/>
  <c r="C182" i="28"/>
  <c r="B182" i="28"/>
  <c r="T181" i="28"/>
  <c r="S181" i="28"/>
  <c r="R181" i="28"/>
  <c r="Q181" i="28"/>
  <c r="P181" i="28"/>
  <c r="O181" i="28"/>
  <c r="N181" i="28"/>
  <c r="M181" i="28"/>
  <c r="L181" i="28"/>
  <c r="K181" i="28"/>
  <c r="J181" i="28"/>
  <c r="I181" i="28"/>
  <c r="H181" i="28"/>
  <c r="G181" i="28"/>
  <c r="F181" i="28"/>
  <c r="E181" i="28"/>
  <c r="D181" i="28"/>
  <c r="C181" i="28"/>
  <c r="B181" i="28"/>
  <c r="T180" i="28"/>
  <c r="S180" i="28"/>
  <c r="R180" i="28"/>
  <c r="Q180" i="28"/>
  <c r="P180" i="28"/>
  <c r="O180" i="28"/>
  <c r="N180" i="28"/>
  <c r="M180" i="28"/>
  <c r="L180" i="28"/>
  <c r="K180" i="28"/>
  <c r="J180" i="28"/>
  <c r="I180" i="28"/>
  <c r="H180" i="28"/>
  <c r="G180" i="28"/>
  <c r="F180" i="28"/>
  <c r="E180" i="28"/>
  <c r="D180" i="28"/>
  <c r="C180" i="28"/>
  <c r="B180" i="28"/>
  <c r="T179" i="28"/>
  <c r="S179" i="28"/>
  <c r="R179" i="28"/>
  <c r="Q179" i="28"/>
  <c r="P179" i="28"/>
  <c r="O179" i="28"/>
  <c r="N179" i="28"/>
  <c r="M179" i="28"/>
  <c r="L179" i="28"/>
  <c r="K179" i="28"/>
  <c r="J179" i="28"/>
  <c r="I179" i="28"/>
  <c r="H179" i="28"/>
  <c r="G179" i="28"/>
  <c r="F179" i="28"/>
  <c r="E179" i="28"/>
  <c r="D179" i="28"/>
  <c r="C179" i="28"/>
  <c r="B179" i="28"/>
  <c r="T178" i="28"/>
  <c r="S178" i="28"/>
  <c r="R178" i="28"/>
  <c r="Q178" i="28"/>
  <c r="P178" i="28"/>
  <c r="O178" i="28"/>
  <c r="N178" i="28"/>
  <c r="M178" i="28"/>
  <c r="L178" i="28"/>
  <c r="K178" i="28"/>
  <c r="J178" i="28"/>
  <c r="I178" i="28"/>
  <c r="H178" i="28"/>
  <c r="G178" i="28"/>
  <c r="F178" i="28"/>
  <c r="E178" i="28"/>
  <c r="D178" i="28"/>
  <c r="C178" i="28"/>
  <c r="B178" i="28"/>
  <c r="T177" i="28"/>
  <c r="S177" i="28"/>
  <c r="R177" i="28"/>
  <c r="Q177" i="28"/>
  <c r="P177" i="28"/>
  <c r="O177" i="28"/>
  <c r="N177" i="28"/>
  <c r="M177" i="28"/>
  <c r="L177" i="28"/>
  <c r="K177" i="28"/>
  <c r="J177" i="28"/>
  <c r="I177" i="28"/>
  <c r="H177" i="28"/>
  <c r="G177" i="28"/>
  <c r="F177" i="28"/>
  <c r="E177" i="28"/>
  <c r="D177" i="28"/>
  <c r="C177" i="28"/>
  <c r="B177" i="28"/>
  <c r="T176" i="28"/>
  <c r="S176" i="28"/>
  <c r="R176" i="28"/>
  <c r="Q176" i="28"/>
  <c r="P176" i="28"/>
  <c r="O176" i="28"/>
  <c r="N176" i="28"/>
  <c r="M176" i="28"/>
  <c r="L176" i="28"/>
  <c r="K176" i="28"/>
  <c r="J176" i="28"/>
  <c r="I176" i="28"/>
  <c r="H176" i="28"/>
  <c r="G176" i="28"/>
  <c r="F176" i="28"/>
  <c r="E176" i="28"/>
  <c r="D176" i="28"/>
  <c r="C176" i="28"/>
  <c r="B176" i="28"/>
  <c r="T175" i="28"/>
  <c r="S175" i="28"/>
  <c r="R175" i="28"/>
  <c r="Q175" i="28"/>
  <c r="P175" i="28"/>
  <c r="O175" i="28"/>
  <c r="N175" i="28"/>
  <c r="M175" i="28"/>
  <c r="L175" i="28"/>
  <c r="K175" i="28"/>
  <c r="J175" i="28"/>
  <c r="I175" i="28"/>
  <c r="H175" i="28"/>
  <c r="G175" i="28"/>
  <c r="F175" i="28"/>
  <c r="E175" i="28"/>
  <c r="D175" i="28"/>
  <c r="C175" i="28"/>
  <c r="B175" i="28"/>
  <c r="T174" i="28"/>
  <c r="S174" i="28"/>
  <c r="R174" i="28"/>
  <c r="Q174" i="28"/>
  <c r="P174" i="28"/>
  <c r="O174" i="28"/>
  <c r="N174" i="28"/>
  <c r="M174" i="28"/>
  <c r="L174" i="28"/>
  <c r="K174" i="28"/>
  <c r="J174" i="28"/>
  <c r="I174" i="28"/>
  <c r="H174" i="28"/>
  <c r="G174" i="28"/>
  <c r="F174" i="28"/>
  <c r="E174" i="28"/>
  <c r="D174" i="28"/>
  <c r="C174" i="28"/>
  <c r="B174" i="28"/>
  <c r="T173" i="28"/>
  <c r="S173" i="28"/>
  <c r="R173" i="28"/>
  <c r="Q173" i="28"/>
  <c r="P173" i="28"/>
  <c r="O173" i="28"/>
  <c r="N173" i="28"/>
  <c r="M173" i="28"/>
  <c r="L173" i="28"/>
  <c r="K173" i="28"/>
  <c r="J173" i="28"/>
  <c r="I173" i="28"/>
  <c r="H173" i="28"/>
  <c r="G173" i="28"/>
  <c r="F173" i="28"/>
  <c r="E173" i="28"/>
  <c r="D173" i="28"/>
  <c r="C173" i="28"/>
  <c r="B173" i="28"/>
  <c r="T172" i="28"/>
  <c r="S172" i="28"/>
  <c r="R172" i="28"/>
  <c r="Q172" i="28"/>
  <c r="P172" i="28"/>
  <c r="O172" i="28"/>
  <c r="N172" i="28"/>
  <c r="M172" i="28"/>
  <c r="L172" i="28"/>
  <c r="K172" i="28"/>
  <c r="J172" i="28"/>
  <c r="I172" i="28"/>
  <c r="H172" i="28"/>
  <c r="G172" i="28"/>
  <c r="F172" i="28"/>
  <c r="E172" i="28"/>
  <c r="D172" i="28"/>
  <c r="C172" i="28"/>
  <c r="B172" i="28"/>
  <c r="T171" i="28"/>
  <c r="S171" i="28"/>
  <c r="R171" i="28"/>
  <c r="Q171" i="28"/>
  <c r="P171" i="28"/>
  <c r="O171" i="28"/>
  <c r="N171" i="28"/>
  <c r="M171" i="28"/>
  <c r="L171" i="28"/>
  <c r="K171" i="28"/>
  <c r="J171" i="28"/>
  <c r="I171" i="28"/>
  <c r="H171" i="28"/>
  <c r="G171" i="28"/>
  <c r="F171" i="28"/>
  <c r="E171" i="28"/>
  <c r="D171" i="28"/>
  <c r="C171" i="28"/>
  <c r="B171" i="28"/>
  <c r="T170" i="28"/>
  <c r="S170" i="28"/>
  <c r="R170" i="28"/>
  <c r="Q170" i="28"/>
  <c r="P170" i="28"/>
  <c r="O170" i="28"/>
  <c r="N170" i="28"/>
  <c r="M170" i="28"/>
  <c r="L170" i="28"/>
  <c r="K170" i="28"/>
  <c r="J170" i="28"/>
  <c r="I170" i="28"/>
  <c r="H170" i="28"/>
  <c r="G170" i="28"/>
  <c r="F170" i="28"/>
  <c r="E170" i="28"/>
  <c r="D170" i="28"/>
  <c r="C170" i="28"/>
  <c r="B170" i="28"/>
  <c r="T169" i="28"/>
  <c r="S169" i="28"/>
  <c r="R169" i="28"/>
  <c r="Q169" i="28"/>
  <c r="P169" i="28"/>
  <c r="O169" i="28"/>
  <c r="N169" i="28"/>
  <c r="M169" i="28"/>
  <c r="L169" i="28"/>
  <c r="K169" i="28"/>
  <c r="J169" i="28"/>
  <c r="I169" i="28"/>
  <c r="H169" i="28"/>
  <c r="G169" i="28"/>
  <c r="F169" i="28"/>
  <c r="E169" i="28"/>
  <c r="D169" i="28"/>
  <c r="C169" i="28"/>
  <c r="B169" i="28"/>
  <c r="T168" i="28"/>
  <c r="S168" i="28"/>
  <c r="R168" i="28"/>
  <c r="Q168" i="28"/>
  <c r="P168" i="28"/>
  <c r="O168" i="28"/>
  <c r="N168" i="28"/>
  <c r="M168" i="28"/>
  <c r="L168" i="28"/>
  <c r="K168" i="28"/>
  <c r="J168" i="28"/>
  <c r="I168" i="28"/>
  <c r="H168" i="28"/>
  <c r="G168" i="28"/>
  <c r="F168" i="28"/>
  <c r="E168" i="28"/>
  <c r="D168" i="28"/>
  <c r="C168" i="28"/>
  <c r="B168" i="28"/>
  <c r="T167" i="28"/>
  <c r="S167" i="28"/>
  <c r="R167" i="28"/>
  <c r="Q167" i="28"/>
  <c r="P167" i="28"/>
  <c r="O167" i="28"/>
  <c r="N167" i="28"/>
  <c r="M167" i="28"/>
  <c r="L167" i="28"/>
  <c r="K167" i="28"/>
  <c r="J167" i="28"/>
  <c r="I167" i="28"/>
  <c r="H167" i="28"/>
  <c r="G167" i="28"/>
  <c r="F167" i="28"/>
  <c r="E167" i="28"/>
  <c r="D167" i="28"/>
  <c r="C167" i="28"/>
  <c r="B167" i="28"/>
  <c r="T166" i="28"/>
  <c r="S166" i="28"/>
  <c r="R166" i="28"/>
  <c r="Q166" i="28"/>
  <c r="P166" i="28"/>
  <c r="O166" i="28"/>
  <c r="N166" i="28"/>
  <c r="M166" i="28"/>
  <c r="L166" i="28"/>
  <c r="K166" i="28"/>
  <c r="J166" i="28"/>
  <c r="I166" i="28"/>
  <c r="H166" i="28"/>
  <c r="G166" i="28"/>
  <c r="F166" i="28"/>
  <c r="E166" i="28"/>
  <c r="D166" i="28"/>
  <c r="C166" i="28"/>
  <c r="B166" i="28"/>
  <c r="T165" i="28"/>
  <c r="S165" i="28"/>
  <c r="R165" i="28"/>
  <c r="Q165" i="28"/>
  <c r="P165" i="28"/>
  <c r="O165" i="28"/>
  <c r="N165" i="28"/>
  <c r="M165" i="28"/>
  <c r="L165" i="28"/>
  <c r="K165" i="28"/>
  <c r="J165" i="28"/>
  <c r="I165" i="28"/>
  <c r="H165" i="28"/>
  <c r="G165" i="28"/>
  <c r="F165" i="28"/>
  <c r="E165" i="28"/>
  <c r="D165" i="28"/>
  <c r="C165" i="28"/>
  <c r="B165" i="28"/>
  <c r="T164" i="28"/>
  <c r="S164" i="28"/>
  <c r="R164" i="28"/>
  <c r="Q164" i="28"/>
  <c r="P164" i="28"/>
  <c r="O164" i="28"/>
  <c r="N164" i="28"/>
  <c r="M164" i="28"/>
  <c r="L164" i="28"/>
  <c r="K164" i="28"/>
  <c r="J164" i="28"/>
  <c r="I164" i="28"/>
  <c r="H164" i="28"/>
  <c r="G164" i="28"/>
  <c r="F164" i="28"/>
  <c r="E164" i="28"/>
  <c r="D164" i="28"/>
  <c r="C164" i="28"/>
  <c r="B164" i="28"/>
  <c r="T163" i="28"/>
  <c r="S163" i="28"/>
  <c r="R163" i="28"/>
  <c r="Q163" i="28"/>
  <c r="P163" i="28"/>
  <c r="O163" i="28"/>
  <c r="N163" i="28"/>
  <c r="M163" i="28"/>
  <c r="L163" i="28"/>
  <c r="K163" i="28"/>
  <c r="J163" i="28"/>
  <c r="I163" i="28"/>
  <c r="H163" i="28"/>
  <c r="G163" i="28"/>
  <c r="F163" i="28"/>
  <c r="E163" i="28"/>
  <c r="D163" i="28"/>
  <c r="C163" i="28"/>
  <c r="B163" i="28"/>
  <c r="T162" i="28"/>
  <c r="S162" i="28"/>
  <c r="R162" i="28"/>
  <c r="Q162" i="28"/>
  <c r="P162" i="28"/>
  <c r="O162" i="28"/>
  <c r="N162" i="28"/>
  <c r="M162" i="28"/>
  <c r="L162" i="28"/>
  <c r="K162" i="28"/>
  <c r="J162" i="28"/>
  <c r="I162" i="28"/>
  <c r="H162" i="28"/>
  <c r="G162" i="28"/>
  <c r="F162" i="28"/>
  <c r="E162" i="28"/>
  <c r="D162" i="28"/>
  <c r="C162" i="28"/>
  <c r="B162" i="28"/>
  <c r="T161" i="28"/>
  <c r="S161" i="28"/>
  <c r="R161" i="28"/>
  <c r="Q161" i="28"/>
  <c r="P161" i="28"/>
  <c r="O161" i="28"/>
  <c r="N161" i="28"/>
  <c r="M161" i="28"/>
  <c r="L161" i="28"/>
  <c r="K161" i="28"/>
  <c r="J161" i="28"/>
  <c r="I161" i="28"/>
  <c r="H161" i="28"/>
  <c r="G161" i="28"/>
  <c r="F161" i="28"/>
  <c r="E161" i="28"/>
  <c r="D161" i="28"/>
  <c r="C161" i="28"/>
  <c r="B161" i="28"/>
  <c r="T160" i="28"/>
  <c r="S160" i="28"/>
  <c r="R160" i="28"/>
  <c r="Q160" i="28"/>
  <c r="P160" i="28"/>
  <c r="O160" i="28"/>
  <c r="N160" i="28"/>
  <c r="M160" i="28"/>
  <c r="L160" i="28"/>
  <c r="K160" i="28"/>
  <c r="J160" i="28"/>
  <c r="I160" i="28"/>
  <c r="H160" i="28"/>
  <c r="G160" i="28"/>
  <c r="F160" i="28"/>
  <c r="E160" i="28"/>
  <c r="D160" i="28"/>
  <c r="C160" i="28"/>
  <c r="B160" i="28"/>
  <c r="T159" i="28"/>
  <c r="S159" i="28"/>
  <c r="R159" i="28"/>
  <c r="Q159" i="28"/>
  <c r="P159" i="28"/>
  <c r="O159" i="28"/>
  <c r="N159" i="28"/>
  <c r="M159" i="28"/>
  <c r="L159" i="28"/>
  <c r="K159" i="28"/>
  <c r="J159" i="28"/>
  <c r="I159" i="28"/>
  <c r="H159" i="28"/>
  <c r="G159" i="28"/>
  <c r="F159" i="28"/>
  <c r="E159" i="28"/>
  <c r="D159" i="28"/>
  <c r="C159" i="28"/>
  <c r="B159" i="28"/>
  <c r="T158" i="28"/>
  <c r="S158" i="28"/>
  <c r="R158" i="28"/>
  <c r="Q158" i="28"/>
  <c r="P158" i="28"/>
  <c r="O158" i="28"/>
  <c r="N158" i="28"/>
  <c r="M158" i="28"/>
  <c r="L158" i="28"/>
  <c r="K158" i="28"/>
  <c r="J158" i="28"/>
  <c r="I158" i="28"/>
  <c r="H158" i="28"/>
  <c r="G158" i="28"/>
  <c r="F158" i="28"/>
  <c r="E158" i="28"/>
  <c r="D158" i="28"/>
  <c r="C158" i="28"/>
  <c r="B158" i="28"/>
  <c r="T157" i="28"/>
  <c r="S157" i="28"/>
  <c r="R157" i="28"/>
  <c r="Q157" i="28"/>
  <c r="P157" i="28"/>
  <c r="O157" i="28"/>
  <c r="N157" i="28"/>
  <c r="M157" i="28"/>
  <c r="L157" i="28"/>
  <c r="K157" i="28"/>
  <c r="J157" i="28"/>
  <c r="I157" i="28"/>
  <c r="H157" i="28"/>
  <c r="G157" i="28"/>
  <c r="F157" i="28"/>
  <c r="E157" i="28"/>
  <c r="D157" i="28"/>
  <c r="C157" i="28"/>
  <c r="B157" i="28"/>
  <c r="T156" i="28"/>
  <c r="S156" i="28"/>
  <c r="R156" i="28"/>
  <c r="Q156" i="28"/>
  <c r="P156" i="28"/>
  <c r="O156" i="28"/>
  <c r="N156" i="28"/>
  <c r="M156" i="28"/>
  <c r="L156" i="28"/>
  <c r="K156" i="28"/>
  <c r="J156" i="28"/>
  <c r="I156" i="28"/>
  <c r="H156" i="28"/>
  <c r="G156" i="28"/>
  <c r="F156" i="28"/>
  <c r="E156" i="28"/>
  <c r="D156" i="28"/>
  <c r="C156" i="28"/>
  <c r="B156" i="28"/>
  <c r="T155" i="28"/>
  <c r="S155" i="28"/>
  <c r="R155" i="28"/>
  <c r="Q155" i="28"/>
  <c r="P155" i="28"/>
  <c r="O155" i="28"/>
  <c r="N155" i="28"/>
  <c r="M155" i="28"/>
  <c r="L155" i="28"/>
  <c r="K155" i="28"/>
  <c r="J155" i="28"/>
  <c r="I155" i="28"/>
  <c r="H155" i="28"/>
  <c r="G155" i="28"/>
  <c r="F155" i="28"/>
  <c r="E155" i="28"/>
  <c r="D155" i="28"/>
  <c r="C155" i="28"/>
  <c r="B155" i="28"/>
  <c r="T154" i="28"/>
  <c r="S154" i="28"/>
  <c r="R154" i="28"/>
  <c r="Q154" i="28"/>
  <c r="P154" i="28"/>
  <c r="O154" i="28"/>
  <c r="N154" i="28"/>
  <c r="M154" i="28"/>
  <c r="L154" i="28"/>
  <c r="K154" i="28"/>
  <c r="J154" i="28"/>
  <c r="I154" i="28"/>
  <c r="H154" i="28"/>
  <c r="G154" i="28"/>
  <c r="F154" i="28"/>
  <c r="E154" i="28"/>
  <c r="D154" i="28"/>
  <c r="C154" i="28"/>
  <c r="B154" i="28"/>
  <c r="T153" i="28"/>
  <c r="S153" i="28"/>
  <c r="R153" i="28"/>
  <c r="Q153" i="28"/>
  <c r="P153" i="28"/>
  <c r="O153" i="28"/>
  <c r="N153" i="28"/>
  <c r="M153" i="28"/>
  <c r="L153" i="28"/>
  <c r="K153" i="28"/>
  <c r="J153" i="28"/>
  <c r="I153" i="28"/>
  <c r="H153" i="28"/>
  <c r="G153" i="28"/>
  <c r="F153" i="28"/>
  <c r="E153" i="28"/>
  <c r="D153" i="28"/>
  <c r="C153" i="28"/>
  <c r="B153" i="28"/>
  <c r="T152" i="28"/>
  <c r="S152" i="28"/>
  <c r="R152" i="28"/>
  <c r="Q152" i="28"/>
  <c r="P152" i="28"/>
  <c r="O152" i="28"/>
  <c r="N152" i="28"/>
  <c r="M152" i="28"/>
  <c r="L152" i="28"/>
  <c r="K152" i="28"/>
  <c r="J152" i="28"/>
  <c r="I152" i="28"/>
  <c r="H152" i="28"/>
  <c r="G152" i="28"/>
  <c r="F152" i="28"/>
  <c r="E152" i="28"/>
  <c r="D152" i="28"/>
  <c r="C152" i="28"/>
  <c r="B152" i="28"/>
  <c r="T151" i="28"/>
  <c r="S151" i="28"/>
  <c r="R151" i="28"/>
  <c r="Q151" i="28"/>
  <c r="P151" i="28"/>
  <c r="O151" i="28"/>
  <c r="N151" i="28"/>
  <c r="M151" i="28"/>
  <c r="L151" i="28"/>
  <c r="K151" i="28"/>
  <c r="J151" i="28"/>
  <c r="I151" i="28"/>
  <c r="H151" i="28"/>
  <c r="G151" i="28"/>
  <c r="F151" i="28"/>
  <c r="E151" i="28"/>
  <c r="D151" i="28"/>
  <c r="C151" i="28"/>
  <c r="B151" i="28"/>
  <c r="T150" i="28"/>
  <c r="S150" i="28"/>
  <c r="R150" i="28"/>
  <c r="Q150" i="28"/>
  <c r="P150" i="28"/>
  <c r="O150" i="28"/>
  <c r="N150" i="28"/>
  <c r="M150" i="28"/>
  <c r="L150" i="28"/>
  <c r="K150" i="28"/>
  <c r="J150" i="28"/>
  <c r="I150" i="28"/>
  <c r="H150" i="28"/>
  <c r="G150" i="28"/>
  <c r="F150" i="28"/>
  <c r="E150" i="28"/>
  <c r="D150" i="28"/>
  <c r="C150" i="28"/>
  <c r="B150" i="28"/>
  <c r="T149" i="28"/>
  <c r="S149" i="28"/>
  <c r="R149" i="28"/>
  <c r="Q149" i="28"/>
  <c r="P149" i="28"/>
  <c r="O149" i="28"/>
  <c r="N149" i="28"/>
  <c r="M149" i="28"/>
  <c r="L149" i="28"/>
  <c r="K149" i="28"/>
  <c r="J149" i="28"/>
  <c r="I149" i="28"/>
  <c r="H149" i="28"/>
  <c r="G149" i="28"/>
  <c r="F149" i="28"/>
  <c r="E149" i="28"/>
  <c r="D149" i="28"/>
  <c r="C149" i="28"/>
  <c r="B149" i="28"/>
  <c r="T148" i="28"/>
  <c r="S148" i="28"/>
  <c r="R148" i="28"/>
  <c r="Q148" i="28"/>
  <c r="P148" i="28"/>
  <c r="O148" i="28"/>
  <c r="N148" i="28"/>
  <c r="M148" i="28"/>
  <c r="L148" i="28"/>
  <c r="K148" i="28"/>
  <c r="J148" i="28"/>
  <c r="I148" i="28"/>
  <c r="H148" i="28"/>
  <c r="G148" i="28"/>
  <c r="F148" i="28"/>
  <c r="E148" i="28"/>
  <c r="D148" i="28"/>
  <c r="C148" i="28"/>
  <c r="B148" i="28"/>
  <c r="T147" i="28"/>
  <c r="S147" i="28"/>
  <c r="R147" i="28"/>
  <c r="Q147" i="28"/>
  <c r="P147" i="28"/>
  <c r="O147" i="28"/>
  <c r="N147" i="28"/>
  <c r="M147" i="28"/>
  <c r="L147" i="28"/>
  <c r="K147" i="28"/>
  <c r="J147" i="28"/>
  <c r="I147" i="28"/>
  <c r="H147" i="28"/>
  <c r="G147" i="28"/>
  <c r="F147" i="28"/>
  <c r="E147" i="28"/>
  <c r="D147" i="28"/>
  <c r="C147" i="28"/>
  <c r="B147" i="28"/>
  <c r="T146" i="28"/>
  <c r="S146" i="28"/>
  <c r="R146" i="28"/>
  <c r="Q146" i="28"/>
  <c r="P146" i="28"/>
  <c r="O146" i="28"/>
  <c r="N146" i="28"/>
  <c r="M146" i="28"/>
  <c r="L146" i="28"/>
  <c r="K146" i="28"/>
  <c r="J146" i="28"/>
  <c r="I146" i="28"/>
  <c r="H146" i="28"/>
  <c r="G146" i="28"/>
  <c r="F146" i="28"/>
  <c r="E146" i="28"/>
  <c r="D146" i="28"/>
  <c r="C146" i="28"/>
  <c r="B146" i="28"/>
  <c r="T145" i="28"/>
  <c r="S145" i="28"/>
  <c r="R145" i="28"/>
  <c r="Q145" i="28"/>
  <c r="P145" i="28"/>
  <c r="O145" i="28"/>
  <c r="N145" i="28"/>
  <c r="M145" i="28"/>
  <c r="L145" i="28"/>
  <c r="K145" i="28"/>
  <c r="J145" i="28"/>
  <c r="I145" i="28"/>
  <c r="H145" i="28"/>
  <c r="G145" i="28"/>
  <c r="F145" i="28"/>
  <c r="E145" i="28"/>
  <c r="D145" i="28"/>
  <c r="C145" i="28"/>
  <c r="B145" i="28"/>
  <c r="T144" i="28"/>
  <c r="S144" i="28"/>
  <c r="R144" i="28"/>
  <c r="Q144" i="28"/>
  <c r="P144" i="28"/>
  <c r="O144" i="28"/>
  <c r="N144" i="28"/>
  <c r="M144" i="28"/>
  <c r="L144" i="28"/>
  <c r="K144" i="28"/>
  <c r="J144" i="28"/>
  <c r="I144" i="28"/>
  <c r="H144" i="28"/>
  <c r="G144" i="28"/>
  <c r="F144" i="28"/>
  <c r="E144" i="28"/>
  <c r="D144" i="28"/>
  <c r="C144" i="28"/>
  <c r="B144" i="28"/>
  <c r="T143" i="28"/>
  <c r="S143" i="28"/>
  <c r="R143" i="28"/>
  <c r="Q143" i="28"/>
  <c r="P143" i="28"/>
  <c r="O143" i="28"/>
  <c r="N143" i="28"/>
  <c r="M143" i="28"/>
  <c r="L143" i="28"/>
  <c r="K143" i="28"/>
  <c r="J143" i="28"/>
  <c r="I143" i="28"/>
  <c r="H143" i="28"/>
  <c r="G143" i="28"/>
  <c r="F143" i="28"/>
  <c r="E143" i="28"/>
  <c r="D143" i="28"/>
  <c r="C143" i="28"/>
  <c r="B143" i="28"/>
  <c r="T142" i="28"/>
  <c r="S142" i="28"/>
  <c r="R142" i="28"/>
  <c r="Q142" i="28"/>
  <c r="P142" i="28"/>
  <c r="O142" i="28"/>
  <c r="N142" i="28"/>
  <c r="M142" i="28"/>
  <c r="L142" i="28"/>
  <c r="K142" i="28"/>
  <c r="J142" i="28"/>
  <c r="I142" i="28"/>
  <c r="H142" i="28"/>
  <c r="G142" i="28"/>
  <c r="F142" i="28"/>
  <c r="E142" i="28"/>
  <c r="D142" i="28"/>
  <c r="C142" i="28"/>
  <c r="B142" i="28"/>
  <c r="T141" i="28"/>
  <c r="S141" i="28"/>
  <c r="R141" i="28"/>
  <c r="Q141" i="28"/>
  <c r="P141" i="28"/>
  <c r="O141" i="28"/>
  <c r="N141" i="28"/>
  <c r="M141" i="28"/>
  <c r="L141" i="28"/>
  <c r="K141" i="28"/>
  <c r="J141" i="28"/>
  <c r="I141" i="28"/>
  <c r="H141" i="28"/>
  <c r="G141" i="28"/>
  <c r="F141" i="28"/>
  <c r="E141" i="28"/>
  <c r="D141" i="28"/>
  <c r="C141" i="28"/>
  <c r="B141" i="28"/>
  <c r="T140" i="28"/>
  <c r="S140" i="28"/>
  <c r="R140" i="28"/>
  <c r="Q140" i="28"/>
  <c r="P140" i="28"/>
  <c r="O140" i="28"/>
  <c r="N140" i="28"/>
  <c r="M140" i="28"/>
  <c r="L140" i="28"/>
  <c r="K140" i="28"/>
  <c r="J140" i="28"/>
  <c r="I140" i="28"/>
  <c r="H140" i="28"/>
  <c r="G140" i="28"/>
  <c r="F140" i="28"/>
  <c r="E140" i="28"/>
  <c r="D140" i="28"/>
  <c r="C140" i="28"/>
  <c r="B140" i="28"/>
  <c r="T139" i="28"/>
  <c r="S139" i="28"/>
  <c r="R139" i="28"/>
  <c r="Q139" i="28"/>
  <c r="P139" i="28"/>
  <c r="O139" i="28"/>
  <c r="N139" i="28"/>
  <c r="M139" i="28"/>
  <c r="L139" i="28"/>
  <c r="K139" i="28"/>
  <c r="J139" i="28"/>
  <c r="I139" i="28"/>
  <c r="H139" i="28"/>
  <c r="G139" i="28"/>
  <c r="F139" i="28"/>
  <c r="E139" i="28"/>
  <c r="D139" i="28"/>
  <c r="C139" i="28"/>
  <c r="B139" i="28"/>
  <c r="T138" i="28"/>
  <c r="S138" i="28"/>
  <c r="R138" i="28"/>
  <c r="Q138" i="28"/>
  <c r="P138" i="28"/>
  <c r="O138" i="28"/>
  <c r="N138" i="28"/>
  <c r="M138" i="28"/>
  <c r="L138" i="28"/>
  <c r="K138" i="28"/>
  <c r="J138" i="28"/>
  <c r="I138" i="28"/>
  <c r="H138" i="28"/>
  <c r="G138" i="28"/>
  <c r="F138" i="28"/>
  <c r="E138" i="28"/>
  <c r="D138" i="28"/>
  <c r="C138" i="28"/>
  <c r="B138" i="28"/>
  <c r="T137" i="28"/>
  <c r="S137" i="28"/>
  <c r="R137" i="28"/>
  <c r="Q137" i="28"/>
  <c r="P137" i="28"/>
  <c r="O137" i="28"/>
  <c r="N137" i="28"/>
  <c r="M137" i="28"/>
  <c r="L137" i="28"/>
  <c r="K137" i="28"/>
  <c r="J137" i="28"/>
  <c r="I137" i="28"/>
  <c r="H137" i="28"/>
  <c r="G137" i="28"/>
  <c r="F137" i="28"/>
  <c r="E137" i="28"/>
  <c r="D137" i="28"/>
  <c r="C137" i="28"/>
  <c r="B137" i="28"/>
  <c r="T136" i="28"/>
  <c r="S136" i="28"/>
  <c r="R136" i="28"/>
  <c r="Q136" i="28"/>
  <c r="P136" i="28"/>
  <c r="O136" i="28"/>
  <c r="N136" i="28"/>
  <c r="M136" i="28"/>
  <c r="L136" i="28"/>
  <c r="K136" i="28"/>
  <c r="J136" i="28"/>
  <c r="I136" i="28"/>
  <c r="H136" i="28"/>
  <c r="G136" i="28"/>
  <c r="F136" i="28"/>
  <c r="E136" i="28"/>
  <c r="D136" i="28"/>
  <c r="C136" i="28"/>
  <c r="B136" i="28"/>
  <c r="T135" i="28"/>
  <c r="S135" i="28"/>
  <c r="R135" i="28"/>
  <c r="Q135" i="28"/>
  <c r="P135" i="28"/>
  <c r="O135" i="28"/>
  <c r="N135" i="28"/>
  <c r="M135" i="28"/>
  <c r="L135" i="28"/>
  <c r="K135" i="28"/>
  <c r="J135" i="28"/>
  <c r="I135" i="28"/>
  <c r="H135" i="28"/>
  <c r="G135" i="28"/>
  <c r="F135" i="28"/>
  <c r="E135" i="28"/>
  <c r="D135" i="28"/>
  <c r="C135" i="28"/>
  <c r="B135" i="28"/>
  <c r="T134" i="28"/>
  <c r="S134" i="28"/>
  <c r="R134" i="28"/>
  <c r="Q134" i="28"/>
  <c r="P134" i="28"/>
  <c r="O134" i="28"/>
  <c r="N134" i="28"/>
  <c r="M134" i="28"/>
  <c r="L134" i="28"/>
  <c r="K134" i="28"/>
  <c r="J134" i="28"/>
  <c r="I134" i="28"/>
  <c r="H134" i="28"/>
  <c r="G134" i="28"/>
  <c r="F134" i="28"/>
  <c r="E134" i="28"/>
  <c r="D134" i="28"/>
  <c r="C134" i="28"/>
  <c r="B134" i="28"/>
  <c r="T133" i="28"/>
  <c r="S133" i="28"/>
  <c r="R133" i="28"/>
  <c r="Q133" i="28"/>
  <c r="P133" i="28"/>
  <c r="O133" i="28"/>
  <c r="N133" i="28"/>
  <c r="M133" i="28"/>
  <c r="L133" i="28"/>
  <c r="K133" i="28"/>
  <c r="J133" i="28"/>
  <c r="I133" i="28"/>
  <c r="H133" i="28"/>
  <c r="G133" i="28"/>
  <c r="F133" i="28"/>
  <c r="E133" i="28"/>
  <c r="D133" i="28"/>
  <c r="C133" i="28"/>
  <c r="B133" i="28"/>
  <c r="T132" i="28"/>
  <c r="S132" i="28"/>
  <c r="R132" i="28"/>
  <c r="Q132" i="28"/>
  <c r="P132" i="28"/>
  <c r="O132" i="28"/>
  <c r="N132" i="28"/>
  <c r="M132" i="28"/>
  <c r="L132" i="28"/>
  <c r="K132" i="28"/>
  <c r="J132" i="28"/>
  <c r="I132" i="28"/>
  <c r="H132" i="28"/>
  <c r="G132" i="28"/>
  <c r="F132" i="28"/>
  <c r="E132" i="28"/>
  <c r="D132" i="28"/>
  <c r="C132" i="28"/>
  <c r="B132" i="28"/>
  <c r="T131" i="28"/>
  <c r="S131" i="28"/>
  <c r="R131" i="28"/>
  <c r="Q131" i="28"/>
  <c r="P131" i="28"/>
  <c r="O131" i="28"/>
  <c r="N131" i="28"/>
  <c r="M131" i="28"/>
  <c r="L131" i="28"/>
  <c r="K131" i="28"/>
  <c r="J131" i="28"/>
  <c r="I131" i="28"/>
  <c r="H131" i="28"/>
  <c r="G131" i="28"/>
  <c r="F131" i="28"/>
  <c r="E131" i="28"/>
  <c r="D131" i="28"/>
  <c r="C131" i="28"/>
  <c r="B131" i="28"/>
  <c r="T130" i="28"/>
  <c r="S130" i="28"/>
  <c r="R130" i="28"/>
  <c r="Q130" i="28"/>
  <c r="P130" i="28"/>
  <c r="O130" i="28"/>
  <c r="N130" i="28"/>
  <c r="M130" i="28"/>
  <c r="L130" i="28"/>
  <c r="K130" i="28"/>
  <c r="J130" i="28"/>
  <c r="I130" i="28"/>
  <c r="H130" i="28"/>
  <c r="G130" i="28"/>
  <c r="F130" i="28"/>
  <c r="E130" i="28"/>
  <c r="D130" i="28"/>
  <c r="C130" i="28"/>
  <c r="B130" i="28"/>
  <c r="T129" i="28"/>
  <c r="S129" i="28"/>
  <c r="R129" i="28"/>
  <c r="Q129" i="28"/>
  <c r="P129" i="28"/>
  <c r="O129" i="28"/>
  <c r="N129" i="28"/>
  <c r="M129" i="28"/>
  <c r="L129" i="28"/>
  <c r="K129" i="28"/>
  <c r="J129" i="28"/>
  <c r="I129" i="28"/>
  <c r="H129" i="28"/>
  <c r="G129" i="28"/>
  <c r="F129" i="28"/>
  <c r="E129" i="28"/>
  <c r="D129" i="28"/>
  <c r="C129" i="28"/>
  <c r="B129" i="28"/>
  <c r="T128" i="28"/>
  <c r="S128" i="28"/>
  <c r="R128" i="28"/>
  <c r="Q128" i="28"/>
  <c r="P128" i="28"/>
  <c r="O128" i="28"/>
  <c r="N128" i="28"/>
  <c r="M128" i="28"/>
  <c r="L128" i="28"/>
  <c r="K128" i="28"/>
  <c r="J128" i="28"/>
  <c r="I128" i="28"/>
  <c r="H128" i="28"/>
  <c r="G128" i="28"/>
  <c r="F128" i="28"/>
  <c r="E128" i="28"/>
  <c r="D128" i="28"/>
  <c r="C128" i="28"/>
  <c r="B128" i="28"/>
  <c r="T127" i="28"/>
  <c r="S127" i="28"/>
  <c r="R127" i="28"/>
  <c r="Q127" i="28"/>
  <c r="P127" i="28"/>
  <c r="O127" i="28"/>
  <c r="N127" i="28"/>
  <c r="M127" i="28"/>
  <c r="L127" i="28"/>
  <c r="K127" i="28"/>
  <c r="J127" i="28"/>
  <c r="I127" i="28"/>
  <c r="H127" i="28"/>
  <c r="G127" i="28"/>
  <c r="F127" i="28"/>
  <c r="E127" i="28"/>
  <c r="D127" i="28"/>
  <c r="C127" i="28"/>
  <c r="B127" i="28"/>
  <c r="T126" i="28"/>
  <c r="S126" i="28"/>
  <c r="R126" i="28"/>
  <c r="Q126" i="28"/>
  <c r="P126" i="28"/>
  <c r="O126" i="28"/>
  <c r="N126" i="28"/>
  <c r="M126" i="28"/>
  <c r="L126" i="28"/>
  <c r="K126" i="28"/>
  <c r="J126" i="28"/>
  <c r="I126" i="28"/>
  <c r="H126" i="28"/>
  <c r="G126" i="28"/>
  <c r="F126" i="28"/>
  <c r="E126" i="28"/>
  <c r="D126" i="28"/>
  <c r="C126" i="28"/>
  <c r="B126" i="28"/>
  <c r="T125" i="28"/>
  <c r="S125" i="28"/>
  <c r="R125" i="28"/>
  <c r="Q125" i="28"/>
  <c r="P125" i="28"/>
  <c r="O125" i="28"/>
  <c r="N125" i="28"/>
  <c r="M125" i="28"/>
  <c r="L125" i="28"/>
  <c r="K125" i="28"/>
  <c r="J125" i="28"/>
  <c r="I125" i="28"/>
  <c r="H125" i="28"/>
  <c r="G125" i="28"/>
  <c r="F125" i="28"/>
  <c r="E125" i="28"/>
  <c r="D125" i="28"/>
  <c r="C125" i="28"/>
  <c r="B125" i="28"/>
  <c r="T124" i="28"/>
  <c r="S124" i="28"/>
  <c r="R124" i="28"/>
  <c r="Q124" i="28"/>
  <c r="P124" i="28"/>
  <c r="O124" i="28"/>
  <c r="N124" i="28"/>
  <c r="M124" i="28"/>
  <c r="L124" i="28"/>
  <c r="K124" i="28"/>
  <c r="J124" i="28"/>
  <c r="I124" i="28"/>
  <c r="H124" i="28"/>
  <c r="G124" i="28"/>
  <c r="F124" i="28"/>
  <c r="E124" i="28"/>
  <c r="D124" i="28"/>
  <c r="C124" i="28"/>
  <c r="B124" i="28"/>
  <c r="T123" i="28"/>
  <c r="S123" i="28"/>
  <c r="R123" i="28"/>
  <c r="Q123" i="28"/>
  <c r="P123" i="28"/>
  <c r="O123" i="28"/>
  <c r="N123" i="28"/>
  <c r="M123" i="28"/>
  <c r="L123" i="28"/>
  <c r="K123" i="28"/>
  <c r="J123" i="28"/>
  <c r="I123" i="28"/>
  <c r="H123" i="28"/>
  <c r="G123" i="28"/>
  <c r="F123" i="28"/>
  <c r="E123" i="28"/>
  <c r="D123" i="28"/>
  <c r="C123" i="28"/>
  <c r="B123" i="28"/>
  <c r="T122" i="28"/>
  <c r="S122" i="28"/>
  <c r="R122" i="28"/>
  <c r="Q122" i="28"/>
  <c r="P122" i="28"/>
  <c r="O122" i="28"/>
  <c r="N122" i="28"/>
  <c r="M122" i="28"/>
  <c r="L122" i="28"/>
  <c r="K122" i="28"/>
  <c r="J122" i="28"/>
  <c r="I122" i="28"/>
  <c r="H122" i="28"/>
  <c r="G122" i="28"/>
  <c r="F122" i="28"/>
  <c r="E122" i="28"/>
  <c r="D122" i="28"/>
  <c r="C122" i="28"/>
  <c r="B122" i="28"/>
  <c r="T121" i="28"/>
  <c r="S121" i="28"/>
  <c r="R121" i="28"/>
  <c r="Q121" i="28"/>
  <c r="P121" i="28"/>
  <c r="O121" i="28"/>
  <c r="N121" i="28"/>
  <c r="M121" i="28"/>
  <c r="L121" i="28"/>
  <c r="K121" i="28"/>
  <c r="J121" i="28"/>
  <c r="I121" i="28"/>
  <c r="H121" i="28"/>
  <c r="G121" i="28"/>
  <c r="F121" i="28"/>
  <c r="E121" i="28"/>
  <c r="D121" i="28"/>
  <c r="C121" i="28"/>
  <c r="B121" i="28"/>
  <c r="T120" i="28"/>
  <c r="S120" i="28"/>
  <c r="R120" i="28"/>
  <c r="Q120" i="28"/>
  <c r="P120" i="28"/>
  <c r="O120" i="28"/>
  <c r="N120" i="28"/>
  <c r="M120" i="28"/>
  <c r="L120" i="28"/>
  <c r="K120" i="28"/>
  <c r="J120" i="28"/>
  <c r="I120" i="28"/>
  <c r="H120" i="28"/>
  <c r="G120" i="28"/>
  <c r="F120" i="28"/>
  <c r="E120" i="28"/>
  <c r="D120" i="28"/>
  <c r="C120" i="28"/>
  <c r="B120" i="28"/>
  <c r="T119" i="28"/>
  <c r="S119" i="28"/>
  <c r="R119" i="28"/>
  <c r="Q119" i="28"/>
  <c r="P119" i="28"/>
  <c r="O119" i="28"/>
  <c r="N119" i="28"/>
  <c r="M119" i="28"/>
  <c r="L119" i="28"/>
  <c r="K119" i="28"/>
  <c r="J119" i="28"/>
  <c r="I119" i="28"/>
  <c r="H119" i="28"/>
  <c r="G119" i="28"/>
  <c r="F119" i="28"/>
  <c r="E119" i="28"/>
  <c r="D119" i="28"/>
  <c r="C119" i="28"/>
  <c r="B119" i="28"/>
  <c r="T118" i="28"/>
  <c r="S118" i="28"/>
  <c r="R118" i="28"/>
  <c r="Q118" i="28"/>
  <c r="P118" i="28"/>
  <c r="O118" i="28"/>
  <c r="N118" i="28"/>
  <c r="M118" i="28"/>
  <c r="L118" i="28"/>
  <c r="K118" i="28"/>
  <c r="J118" i="28"/>
  <c r="I118" i="28"/>
  <c r="H118" i="28"/>
  <c r="G118" i="28"/>
  <c r="F118" i="28"/>
  <c r="E118" i="28"/>
  <c r="D118" i="28"/>
  <c r="C118" i="28"/>
  <c r="B118" i="28"/>
  <c r="T117" i="28"/>
  <c r="S117" i="28"/>
  <c r="R117" i="28"/>
  <c r="Q117" i="28"/>
  <c r="P117" i="28"/>
  <c r="O117" i="28"/>
  <c r="N117" i="28"/>
  <c r="M117" i="28"/>
  <c r="L117" i="28"/>
  <c r="K117" i="28"/>
  <c r="J117" i="28"/>
  <c r="I117" i="28"/>
  <c r="H117" i="28"/>
  <c r="G117" i="28"/>
  <c r="F117" i="28"/>
  <c r="E117" i="28"/>
  <c r="D117" i="28"/>
  <c r="C117" i="28"/>
  <c r="B117" i="28"/>
  <c r="T116" i="28"/>
  <c r="S116" i="28"/>
  <c r="R116" i="28"/>
  <c r="Q116" i="28"/>
  <c r="P116" i="28"/>
  <c r="O116" i="28"/>
  <c r="N116" i="28"/>
  <c r="M116" i="28"/>
  <c r="L116" i="28"/>
  <c r="K116" i="28"/>
  <c r="J116" i="28"/>
  <c r="I116" i="28"/>
  <c r="H116" i="28"/>
  <c r="G116" i="28"/>
  <c r="F116" i="28"/>
  <c r="E116" i="28"/>
  <c r="D116" i="28"/>
  <c r="C116" i="28"/>
  <c r="B116" i="28"/>
  <c r="T115" i="28"/>
  <c r="S115" i="28"/>
  <c r="R115" i="28"/>
  <c r="Q115" i="28"/>
  <c r="P115" i="28"/>
  <c r="O115" i="28"/>
  <c r="N115" i="28"/>
  <c r="M115" i="28"/>
  <c r="L115" i="28"/>
  <c r="K115" i="28"/>
  <c r="J115" i="28"/>
  <c r="I115" i="28"/>
  <c r="H115" i="28"/>
  <c r="G115" i="28"/>
  <c r="F115" i="28"/>
  <c r="E115" i="28"/>
  <c r="D115" i="28"/>
  <c r="C115" i="28"/>
  <c r="B115" i="28"/>
  <c r="T114" i="28"/>
  <c r="S114" i="28"/>
  <c r="R114" i="28"/>
  <c r="Q114" i="28"/>
  <c r="P114" i="28"/>
  <c r="O114" i="28"/>
  <c r="N114" i="28"/>
  <c r="M114" i="28"/>
  <c r="L114" i="28"/>
  <c r="K114" i="28"/>
  <c r="J114" i="28"/>
  <c r="I114" i="28"/>
  <c r="H114" i="28"/>
  <c r="G114" i="28"/>
  <c r="F114" i="28"/>
  <c r="E114" i="28"/>
  <c r="D114" i="28"/>
  <c r="C114" i="28"/>
  <c r="B114" i="28"/>
  <c r="T113" i="28"/>
  <c r="S113" i="28"/>
  <c r="R113" i="28"/>
  <c r="Q113" i="28"/>
  <c r="P113" i="28"/>
  <c r="O113" i="28"/>
  <c r="N113" i="28"/>
  <c r="M113" i="28"/>
  <c r="L113" i="28"/>
  <c r="K113" i="28"/>
  <c r="J113" i="28"/>
  <c r="I113" i="28"/>
  <c r="H113" i="28"/>
  <c r="G113" i="28"/>
  <c r="F113" i="28"/>
  <c r="E113" i="28"/>
  <c r="D113" i="28"/>
  <c r="C113" i="28"/>
  <c r="B113" i="28"/>
  <c r="T112" i="28"/>
  <c r="S112" i="28"/>
  <c r="R112" i="28"/>
  <c r="Q112" i="28"/>
  <c r="P112" i="28"/>
  <c r="O112" i="28"/>
  <c r="N112" i="28"/>
  <c r="M112" i="28"/>
  <c r="L112" i="28"/>
  <c r="K112" i="28"/>
  <c r="J112" i="28"/>
  <c r="I112" i="28"/>
  <c r="H112" i="28"/>
  <c r="G112" i="28"/>
  <c r="F112" i="28"/>
  <c r="E112" i="28"/>
  <c r="D112" i="28"/>
  <c r="C112" i="28"/>
  <c r="B112" i="28"/>
  <c r="T111" i="28"/>
  <c r="S111" i="28"/>
  <c r="R111" i="28"/>
  <c r="Q111" i="28"/>
  <c r="P111" i="28"/>
  <c r="O111" i="28"/>
  <c r="N111" i="28"/>
  <c r="M111" i="28"/>
  <c r="L111" i="28"/>
  <c r="K111" i="28"/>
  <c r="J111" i="28"/>
  <c r="I111" i="28"/>
  <c r="H111" i="28"/>
  <c r="G111" i="28"/>
  <c r="F111" i="28"/>
  <c r="E111" i="28"/>
  <c r="D111" i="28"/>
  <c r="C111" i="28"/>
  <c r="B111" i="28"/>
  <c r="T110" i="28"/>
  <c r="S110" i="28"/>
  <c r="R110" i="28"/>
  <c r="Q110" i="28"/>
  <c r="P110" i="28"/>
  <c r="O110" i="28"/>
  <c r="N110" i="28"/>
  <c r="M110" i="28"/>
  <c r="L110" i="28"/>
  <c r="K110" i="28"/>
  <c r="J110" i="28"/>
  <c r="I110" i="28"/>
  <c r="H110" i="28"/>
  <c r="G110" i="28"/>
  <c r="F110" i="28"/>
  <c r="E110" i="28"/>
  <c r="D110" i="28"/>
  <c r="C110" i="28"/>
  <c r="B110" i="28"/>
  <c r="T109" i="28"/>
  <c r="S109" i="28"/>
  <c r="R109" i="28"/>
  <c r="Q109" i="28"/>
  <c r="P109" i="28"/>
  <c r="O109" i="28"/>
  <c r="N109" i="28"/>
  <c r="M109" i="28"/>
  <c r="L109" i="28"/>
  <c r="K109" i="28"/>
  <c r="J109" i="28"/>
  <c r="I109" i="28"/>
  <c r="H109" i="28"/>
  <c r="G109" i="28"/>
  <c r="F109" i="28"/>
  <c r="E109" i="28"/>
  <c r="D109" i="28"/>
  <c r="C109" i="28"/>
  <c r="B109" i="28"/>
  <c r="T108" i="28"/>
  <c r="S108" i="28"/>
  <c r="R108" i="28"/>
  <c r="Q108" i="28"/>
  <c r="P108" i="28"/>
  <c r="O108" i="28"/>
  <c r="N108" i="28"/>
  <c r="M108" i="28"/>
  <c r="L108" i="28"/>
  <c r="K108" i="28"/>
  <c r="J108" i="28"/>
  <c r="I108" i="28"/>
  <c r="H108" i="28"/>
  <c r="G108" i="28"/>
  <c r="F108" i="28"/>
  <c r="E108" i="28"/>
  <c r="D108" i="28"/>
  <c r="C108" i="28"/>
  <c r="B108" i="28"/>
  <c r="T107" i="28"/>
  <c r="S107" i="28"/>
  <c r="R107" i="28"/>
  <c r="Q107" i="28"/>
  <c r="P107" i="28"/>
  <c r="O107" i="28"/>
  <c r="N107" i="28"/>
  <c r="M107" i="28"/>
  <c r="L107" i="28"/>
  <c r="K107" i="28"/>
  <c r="J107" i="28"/>
  <c r="I107" i="28"/>
  <c r="H107" i="28"/>
  <c r="G107" i="28"/>
  <c r="F107" i="28"/>
  <c r="E107" i="28"/>
  <c r="D107" i="28"/>
  <c r="C107" i="28"/>
  <c r="B107" i="28"/>
  <c r="T106" i="28"/>
  <c r="S106" i="28"/>
  <c r="R106" i="28"/>
  <c r="Q106" i="28"/>
  <c r="P106" i="28"/>
  <c r="O106" i="28"/>
  <c r="N106" i="28"/>
  <c r="M106" i="28"/>
  <c r="L106" i="28"/>
  <c r="K106" i="28"/>
  <c r="J106" i="28"/>
  <c r="I106" i="28"/>
  <c r="H106" i="28"/>
  <c r="G106" i="28"/>
  <c r="F106" i="28"/>
  <c r="E106" i="28"/>
  <c r="D106" i="28"/>
  <c r="C106" i="28"/>
  <c r="B106" i="28"/>
  <c r="T105" i="28"/>
  <c r="S105" i="28"/>
  <c r="R105" i="28"/>
  <c r="Q105" i="28"/>
  <c r="P105" i="28"/>
  <c r="O105" i="28"/>
  <c r="N105" i="28"/>
  <c r="M105" i="28"/>
  <c r="L105" i="28"/>
  <c r="K105" i="28"/>
  <c r="J105" i="28"/>
  <c r="I105" i="28"/>
  <c r="H105" i="28"/>
  <c r="G105" i="28"/>
  <c r="F105" i="28"/>
  <c r="E105" i="28"/>
  <c r="D105" i="28"/>
  <c r="C105" i="28"/>
  <c r="B105" i="28"/>
  <c r="T104" i="28"/>
  <c r="S104" i="28"/>
  <c r="R104" i="28"/>
  <c r="Q104" i="28"/>
  <c r="P104" i="28"/>
  <c r="O104" i="28"/>
  <c r="N104" i="28"/>
  <c r="M104" i="28"/>
  <c r="L104" i="28"/>
  <c r="K104" i="28"/>
  <c r="J104" i="28"/>
  <c r="I104" i="28"/>
  <c r="H104" i="28"/>
  <c r="G104" i="28"/>
  <c r="F104" i="28"/>
  <c r="E104" i="28"/>
  <c r="D104" i="28"/>
  <c r="C104" i="28"/>
  <c r="B104" i="28"/>
  <c r="T103" i="28"/>
  <c r="S103" i="28"/>
  <c r="R103" i="28"/>
  <c r="Q103" i="28"/>
  <c r="P103" i="28"/>
  <c r="O103" i="28"/>
  <c r="N103" i="28"/>
  <c r="M103" i="28"/>
  <c r="L103" i="28"/>
  <c r="K103" i="28"/>
  <c r="J103" i="28"/>
  <c r="I103" i="28"/>
  <c r="H103" i="28"/>
  <c r="G103" i="28"/>
  <c r="F103" i="28"/>
  <c r="E103" i="28"/>
  <c r="D103" i="28"/>
  <c r="C103" i="28"/>
  <c r="B103" i="28"/>
  <c r="T102" i="28"/>
  <c r="S102" i="28"/>
  <c r="R102" i="28"/>
  <c r="Q102" i="28"/>
  <c r="P102" i="28"/>
  <c r="O102" i="28"/>
  <c r="N102" i="28"/>
  <c r="M102" i="28"/>
  <c r="L102" i="28"/>
  <c r="K102" i="28"/>
  <c r="J102" i="28"/>
  <c r="I102" i="28"/>
  <c r="H102" i="28"/>
  <c r="G102" i="28"/>
  <c r="F102" i="28"/>
  <c r="E102" i="28"/>
  <c r="D102" i="28"/>
  <c r="C102" i="28"/>
  <c r="B102" i="28"/>
  <c r="T101" i="28"/>
  <c r="S101" i="28"/>
  <c r="R101" i="28"/>
  <c r="Q101" i="28"/>
  <c r="P101" i="28"/>
  <c r="O101" i="28"/>
  <c r="N101" i="28"/>
  <c r="M101" i="28"/>
  <c r="L101" i="28"/>
  <c r="K101" i="28"/>
  <c r="J101" i="28"/>
  <c r="I101" i="28"/>
  <c r="H101" i="28"/>
  <c r="G101" i="28"/>
  <c r="F101" i="28"/>
  <c r="E101" i="28"/>
  <c r="D101" i="28"/>
  <c r="C101" i="28"/>
  <c r="B101" i="28"/>
  <c r="T100" i="28"/>
  <c r="S100" i="28"/>
  <c r="R100" i="28"/>
  <c r="Q100" i="28"/>
  <c r="P100" i="28"/>
  <c r="O100" i="28"/>
  <c r="N100" i="28"/>
  <c r="M100" i="28"/>
  <c r="L100" i="28"/>
  <c r="K100" i="28"/>
  <c r="J100" i="28"/>
  <c r="I100" i="28"/>
  <c r="H100" i="28"/>
  <c r="G100" i="28"/>
  <c r="F100" i="28"/>
  <c r="E100" i="28"/>
  <c r="D100" i="28"/>
  <c r="C100" i="28"/>
  <c r="B100" i="28"/>
  <c r="T99" i="28"/>
  <c r="S99" i="28"/>
  <c r="R99" i="28"/>
  <c r="Q99" i="28"/>
  <c r="P99" i="28"/>
  <c r="O99" i="28"/>
  <c r="N99" i="28"/>
  <c r="M99" i="28"/>
  <c r="L99" i="28"/>
  <c r="K99" i="28"/>
  <c r="J99" i="28"/>
  <c r="I99" i="28"/>
  <c r="H99" i="28"/>
  <c r="G99" i="28"/>
  <c r="F99" i="28"/>
  <c r="E99" i="28"/>
  <c r="D99" i="28"/>
  <c r="C99" i="28"/>
  <c r="B99" i="28"/>
  <c r="T98" i="28"/>
  <c r="S98" i="28"/>
  <c r="R98" i="28"/>
  <c r="Q98" i="28"/>
  <c r="P98" i="28"/>
  <c r="O98" i="28"/>
  <c r="N98" i="28"/>
  <c r="M98" i="28"/>
  <c r="L98" i="28"/>
  <c r="K98" i="28"/>
  <c r="J98" i="28"/>
  <c r="I98" i="28"/>
  <c r="H98" i="28"/>
  <c r="G98" i="28"/>
  <c r="F98" i="28"/>
  <c r="E98" i="28"/>
  <c r="D98" i="28"/>
  <c r="C98" i="28"/>
  <c r="B98" i="28"/>
  <c r="T97" i="28"/>
  <c r="S97" i="28"/>
  <c r="R97" i="28"/>
  <c r="Q97" i="28"/>
  <c r="P97" i="28"/>
  <c r="O97" i="28"/>
  <c r="N97" i="28"/>
  <c r="M97" i="28"/>
  <c r="L97" i="28"/>
  <c r="K97" i="28"/>
  <c r="J97" i="28"/>
  <c r="I97" i="28"/>
  <c r="H97" i="28"/>
  <c r="G97" i="28"/>
  <c r="F97" i="28"/>
  <c r="E97" i="28"/>
  <c r="D97" i="28"/>
  <c r="C97" i="28"/>
  <c r="B97" i="28"/>
  <c r="T96" i="28"/>
  <c r="S96" i="28"/>
  <c r="R96" i="28"/>
  <c r="Q96" i="28"/>
  <c r="P96" i="28"/>
  <c r="O96" i="28"/>
  <c r="N96" i="28"/>
  <c r="M96" i="28"/>
  <c r="L96" i="28"/>
  <c r="K96" i="28"/>
  <c r="J96" i="28"/>
  <c r="I96" i="28"/>
  <c r="H96" i="28"/>
  <c r="G96" i="28"/>
  <c r="F96" i="28"/>
  <c r="E96" i="28"/>
  <c r="D96" i="28"/>
  <c r="C96" i="28"/>
  <c r="B96" i="28"/>
  <c r="T95" i="28"/>
  <c r="S95" i="28"/>
  <c r="R95" i="28"/>
  <c r="Q95" i="28"/>
  <c r="P95" i="28"/>
  <c r="O95" i="28"/>
  <c r="N95" i="28"/>
  <c r="M95" i="28"/>
  <c r="L95" i="28"/>
  <c r="K95" i="28"/>
  <c r="J95" i="28"/>
  <c r="I95" i="28"/>
  <c r="H95" i="28"/>
  <c r="G95" i="28"/>
  <c r="F95" i="28"/>
  <c r="E95" i="28"/>
  <c r="D95" i="28"/>
  <c r="C95" i="28"/>
  <c r="B95" i="28"/>
  <c r="T94" i="28"/>
  <c r="S94" i="28"/>
  <c r="R94" i="28"/>
  <c r="Q94" i="28"/>
  <c r="P94" i="28"/>
  <c r="O94" i="28"/>
  <c r="N94" i="28"/>
  <c r="M94" i="28"/>
  <c r="L94" i="28"/>
  <c r="K94" i="28"/>
  <c r="J94" i="28"/>
  <c r="I94" i="28"/>
  <c r="H94" i="28"/>
  <c r="G94" i="28"/>
  <c r="F94" i="28"/>
  <c r="E94" i="28"/>
  <c r="D94" i="28"/>
  <c r="C94" i="28"/>
  <c r="B94" i="28"/>
  <c r="T93" i="28"/>
  <c r="S93" i="28"/>
  <c r="R93" i="28"/>
  <c r="Q93" i="28"/>
  <c r="P93" i="28"/>
  <c r="O93" i="28"/>
  <c r="N93" i="28"/>
  <c r="M93" i="28"/>
  <c r="L93" i="28"/>
  <c r="K93" i="28"/>
  <c r="J93" i="28"/>
  <c r="I93" i="28"/>
  <c r="H93" i="28"/>
  <c r="G93" i="28"/>
  <c r="F93" i="28"/>
  <c r="E93" i="28"/>
  <c r="D93" i="28"/>
  <c r="C93" i="28"/>
  <c r="B93" i="28"/>
  <c r="T92" i="28"/>
  <c r="S92" i="28"/>
  <c r="R92" i="28"/>
  <c r="Q92" i="28"/>
  <c r="P92" i="28"/>
  <c r="O92" i="28"/>
  <c r="N92" i="28"/>
  <c r="M92" i="28"/>
  <c r="L92" i="28"/>
  <c r="K92" i="28"/>
  <c r="J92" i="28"/>
  <c r="I92" i="28"/>
  <c r="H92" i="28"/>
  <c r="G92" i="28"/>
  <c r="F92" i="28"/>
  <c r="E92" i="28"/>
  <c r="D92" i="28"/>
  <c r="C92" i="28"/>
  <c r="B92" i="28"/>
  <c r="T91" i="28"/>
  <c r="S91" i="28"/>
  <c r="R91" i="28"/>
  <c r="Q91" i="28"/>
  <c r="P91" i="28"/>
  <c r="O91" i="28"/>
  <c r="N91" i="28"/>
  <c r="M91" i="28"/>
  <c r="L91" i="28"/>
  <c r="K91" i="28"/>
  <c r="J91" i="28"/>
  <c r="I91" i="28"/>
  <c r="H91" i="28"/>
  <c r="G91" i="28"/>
  <c r="F91" i="28"/>
  <c r="E91" i="28"/>
  <c r="D91" i="28"/>
  <c r="C91" i="28"/>
  <c r="B91" i="28"/>
  <c r="T90" i="28"/>
  <c r="S90" i="28"/>
  <c r="R90" i="28"/>
  <c r="Q90" i="28"/>
  <c r="P90" i="28"/>
  <c r="O90" i="28"/>
  <c r="N90" i="28"/>
  <c r="M90" i="28"/>
  <c r="L90" i="28"/>
  <c r="K90" i="28"/>
  <c r="J90" i="28"/>
  <c r="I90" i="28"/>
  <c r="H90" i="28"/>
  <c r="G90" i="28"/>
  <c r="F90" i="28"/>
  <c r="E90" i="28"/>
  <c r="D90" i="28"/>
  <c r="C90" i="28"/>
  <c r="B90" i="28"/>
  <c r="T89" i="28"/>
  <c r="S89" i="28"/>
  <c r="R89" i="28"/>
  <c r="Q89" i="28"/>
  <c r="P89" i="28"/>
  <c r="O89" i="28"/>
  <c r="N89" i="28"/>
  <c r="M89" i="28"/>
  <c r="L89" i="28"/>
  <c r="K89" i="28"/>
  <c r="J89" i="28"/>
  <c r="I89" i="28"/>
  <c r="H89" i="28"/>
  <c r="G89" i="28"/>
  <c r="F89" i="28"/>
  <c r="E89" i="28"/>
  <c r="D89" i="28"/>
  <c r="C89" i="28"/>
  <c r="B89" i="28"/>
  <c r="T88" i="28"/>
  <c r="S88" i="28"/>
  <c r="R88" i="28"/>
  <c r="Q88" i="28"/>
  <c r="P88" i="28"/>
  <c r="O88" i="28"/>
  <c r="N88" i="28"/>
  <c r="M88" i="28"/>
  <c r="L88" i="28"/>
  <c r="K88" i="28"/>
  <c r="J88" i="28"/>
  <c r="I88" i="28"/>
  <c r="H88" i="28"/>
  <c r="G88" i="28"/>
  <c r="F88" i="28"/>
  <c r="E88" i="28"/>
  <c r="D88" i="28"/>
  <c r="C88" i="28"/>
  <c r="B88" i="28"/>
  <c r="T87" i="28"/>
  <c r="S87" i="28"/>
  <c r="R87" i="28"/>
  <c r="Q87" i="28"/>
  <c r="P87" i="28"/>
  <c r="O87" i="28"/>
  <c r="N87" i="28"/>
  <c r="M87" i="28"/>
  <c r="L87" i="28"/>
  <c r="K87" i="28"/>
  <c r="J87" i="28"/>
  <c r="I87" i="28"/>
  <c r="H87" i="28"/>
  <c r="G87" i="28"/>
  <c r="F87" i="28"/>
  <c r="E87" i="28"/>
  <c r="D87" i="28"/>
  <c r="C87" i="28"/>
  <c r="B87" i="28"/>
  <c r="T86" i="28"/>
  <c r="S86" i="28"/>
  <c r="R86" i="28"/>
  <c r="Q86" i="28"/>
  <c r="P86" i="28"/>
  <c r="O86" i="28"/>
  <c r="N86" i="28"/>
  <c r="M86" i="28"/>
  <c r="L86" i="28"/>
  <c r="K86" i="28"/>
  <c r="J86" i="28"/>
  <c r="I86" i="28"/>
  <c r="H86" i="28"/>
  <c r="G86" i="28"/>
  <c r="F86" i="28"/>
  <c r="E86" i="28"/>
  <c r="D86" i="28"/>
  <c r="C86" i="28"/>
  <c r="B86" i="28"/>
  <c r="T85" i="28"/>
  <c r="S85" i="28"/>
  <c r="R85" i="28"/>
  <c r="Q85" i="28"/>
  <c r="P85" i="28"/>
  <c r="O85" i="28"/>
  <c r="N85" i="28"/>
  <c r="M85" i="28"/>
  <c r="L85" i="28"/>
  <c r="K85" i="28"/>
  <c r="J85" i="28"/>
  <c r="I85" i="28"/>
  <c r="H85" i="28"/>
  <c r="G85" i="28"/>
  <c r="F85" i="28"/>
  <c r="E85" i="28"/>
  <c r="D85" i="28"/>
  <c r="C85" i="28"/>
  <c r="B85" i="28"/>
  <c r="T84" i="28"/>
  <c r="S84" i="28"/>
  <c r="R84" i="28"/>
  <c r="Q84" i="28"/>
  <c r="P84" i="28"/>
  <c r="O84" i="28"/>
  <c r="N84" i="28"/>
  <c r="M84" i="28"/>
  <c r="L84" i="28"/>
  <c r="K84" i="28"/>
  <c r="J84" i="28"/>
  <c r="I84" i="28"/>
  <c r="H84" i="28"/>
  <c r="G84" i="28"/>
  <c r="F84" i="28"/>
  <c r="E84" i="28"/>
  <c r="D84" i="28"/>
  <c r="C84" i="28"/>
  <c r="B84" i="28"/>
  <c r="T83" i="28"/>
  <c r="S83" i="28"/>
  <c r="R83" i="28"/>
  <c r="Q83" i="28"/>
  <c r="P83" i="28"/>
  <c r="O83" i="28"/>
  <c r="N83" i="28"/>
  <c r="M83" i="28"/>
  <c r="L83" i="28"/>
  <c r="K83" i="28"/>
  <c r="J83" i="28"/>
  <c r="I83" i="28"/>
  <c r="H83" i="28"/>
  <c r="G83" i="28"/>
  <c r="F83" i="28"/>
  <c r="E83" i="28"/>
  <c r="D83" i="28"/>
  <c r="C83" i="28"/>
  <c r="B83" i="28"/>
  <c r="T82" i="28"/>
  <c r="S82" i="28"/>
  <c r="R82" i="28"/>
  <c r="Q82" i="28"/>
  <c r="P82" i="28"/>
  <c r="O82" i="28"/>
  <c r="N82" i="28"/>
  <c r="M82" i="28"/>
  <c r="L82" i="28"/>
  <c r="K82" i="28"/>
  <c r="J82" i="28"/>
  <c r="I82" i="28"/>
  <c r="H82" i="28"/>
  <c r="G82" i="28"/>
  <c r="F82" i="28"/>
  <c r="E82" i="28"/>
  <c r="D82" i="28"/>
  <c r="C82" i="28"/>
  <c r="B82" i="28"/>
  <c r="T81" i="28"/>
  <c r="S81" i="28"/>
  <c r="R81" i="28"/>
  <c r="Q81" i="28"/>
  <c r="P81" i="28"/>
  <c r="O81" i="28"/>
  <c r="N81" i="28"/>
  <c r="M81" i="28"/>
  <c r="L81" i="28"/>
  <c r="K81" i="28"/>
  <c r="J81" i="28"/>
  <c r="I81" i="28"/>
  <c r="H81" i="28"/>
  <c r="G81" i="28"/>
  <c r="F81" i="28"/>
  <c r="E81" i="28"/>
  <c r="D81" i="28"/>
  <c r="C81" i="28"/>
  <c r="B81" i="28"/>
  <c r="T80" i="28"/>
  <c r="S80" i="28"/>
  <c r="R80" i="28"/>
  <c r="Q80" i="28"/>
  <c r="P80" i="28"/>
  <c r="O80" i="28"/>
  <c r="N80" i="28"/>
  <c r="M80" i="28"/>
  <c r="L80" i="28"/>
  <c r="K80" i="28"/>
  <c r="J80" i="28"/>
  <c r="I80" i="28"/>
  <c r="H80" i="28"/>
  <c r="G80" i="28"/>
  <c r="F80" i="28"/>
  <c r="E80" i="28"/>
  <c r="D80" i="28"/>
  <c r="C80" i="28"/>
  <c r="B80" i="28"/>
  <c r="T79" i="28"/>
  <c r="S79" i="28"/>
  <c r="R79" i="28"/>
  <c r="Q79" i="28"/>
  <c r="P79" i="28"/>
  <c r="O79" i="28"/>
  <c r="N79" i="28"/>
  <c r="M79" i="28"/>
  <c r="L79" i="28"/>
  <c r="K79" i="28"/>
  <c r="J79" i="28"/>
  <c r="I79" i="28"/>
  <c r="H79" i="28"/>
  <c r="G79" i="28"/>
  <c r="F79" i="28"/>
  <c r="E79" i="28"/>
  <c r="D79" i="28"/>
  <c r="C79" i="28"/>
  <c r="B79" i="28"/>
  <c r="T78" i="28"/>
  <c r="S78" i="28"/>
  <c r="R78" i="28"/>
  <c r="Q78" i="28"/>
  <c r="P78" i="28"/>
  <c r="O78" i="28"/>
  <c r="N78" i="28"/>
  <c r="M78" i="28"/>
  <c r="L78" i="28"/>
  <c r="K78" i="28"/>
  <c r="J78" i="28"/>
  <c r="I78" i="28"/>
  <c r="H78" i="28"/>
  <c r="G78" i="28"/>
  <c r="F78" i="28"/>
  <c r="E78" i="28"/>
  <c r="D78" i="28"/>
  <c r="C78" i="28"/>
  <c r="B78" i="28"/>
  <c r="T77" i="28"/>
  <c r="S77" i="28"/>
  <c r="R77" i="28"/>
  <c r="Q77" i="28"/>
  <c r="P77" i="28"/>
  <c r="O77" i="28"/>
  <c r="N77" i="28"/>
  <c r="M77" i="28"/>
  <c r="L77" i="28"/>
  <c r="K77" i="28"/>
  <c r="J77" i="28"/>
  <c r="I77" i="28"/>
  <c r="H77" i="28"/>
  <c r="G77" i="28"/>
  <c r="F77" i="28"/>
  <c r="E77" i="28"/>
  <c r="D77" i="28"/>
  <c r="C77" i="28"/>
  <c r="B77" i="28"/>
  <c r="T76" i="28"/>
  <c r="S76" i="28"/>
  <c r="R76" i="28"/>
  <c r="Q76" i="28"/>
  <c r="P76" i="28"/>
  <c r="O76" i="28"/>
  <c r="N76" i="28"/>
  <c r="M76" i="28"/>
  <c r="L76" i="28"/>
  <c r="K76" i="28"/>
  <c r="J76" i="28"/>
  <c r="I76" i="28"/>
  <c r="H76" i="28"/>
  <c r="G76" i="28"/>
  <c r="F76" i="28"/>
  <c r="E76" i="28"/>
  <c r="D76" i="28"/>
  <c r="C76" i="28"/>
  <c r="B76" i="28"/>
  <c r="T75" i="28"/>
  <c r="S75" i="28"/>
  <c r="R75" i="28"/>
  <c r="Q75" i="28"/>
  <c r="P75" i="28"/>
  <c r="O75" i="28"/>
  <c r="N75" i="28"/>
  <c r="M75" i="28"/>
  <c r="L75" i="28"/>
  <c r="K75" i="28"/>
  <c r="J75" i="28"/>
  <c r="I75" i="28"/>
  <c r="H75" i="28"/>
  <c r="G75" i="28"/>
  <c r="F75" i="28"/>
  <c r="E75" i="28"/>
  <c r="D75" i="28"/>
  <c r="C75" i="28"/>
  <c r="B75" i="28"/>
  <c r="T74" i="28"/>
  <c r="S74" i="28"/>
  <c r="R74" i="28"/>
  <c r="Q74" i="28"/>
  <c r="P74" i="28"/>
  <c r="O74" i="28"/>
  <c r="N74" i="28"/>
  <c r="M74" i="28"/>
  <c r="L74" i="28"/>
  <c r="K74" i="28"/>
  <c r="J74" i="28"/>
  <c r="I74" i="28"/>
  <c r="H74" i="28"/>
  <c r="G74" i="28"/>
  <c r="F74" i="28"/>
  <c r="E74" i="28"/>
  <c r="D74" i="28"/>
  <c r="C74" i="28"/>
  <c r="B74" i="28"/>
  <c r="T73" i="28"/>
  <c r="S73" i="28"/>
  <c r="R73" i="28"/>
  <c r="Q73" i="28"/>
  <c r="P73" i="28"/>
  <c r="O73" i="28"/>
  <c r="N73" i="28"/>
  <c r="M73" i="28"/>
  <c r="L73" i="28"/>
  <c r="K73" i="28"/>
  <c r="J73" i="28"/>
  <c r="I73" i="28"/>
  <c r="H73" i="28"/>
  <c r="G73" i="28"/>
  <c r="F73" i="28"/>
  <c r="E73" i="28"/>
  <c r="D73" i="28"/>
  <c r="C73" i="28"/>
  <c r="B73" i="28"/>
  <c r="T72" i="28"/>
  <c r="S72" i="28"/>
  <c r="R72" i="28"/>
  <c r="Q72" i="28"/>
  <c r="P72" i="28"/>
  <c r="O72" i="28"/>
  <c r="N72" i="28"/>
  <c r="M72" i="28"/>
  <c r="L72" i="28"/>
  <c r="K72" i="28"/>
  <c r="J72" i="28"/>
  <c r="I72" i="28"/>
  <c r="H72" i="28"/>
  <c r="G72" i="28"/>
  <c r="F72" i="28"/>
  <c r="E72" i="28"/>
  <c r="D72" i="28"/>
  <c r="C72" i="28"/>
  <c r="B72" i="28"/>
  <c r="T71" i="28"/>
  <c r="S71" i="28"/>
  <c r="R71" i="28"/>
  <c r="Q71" i="28"/>
  <c r="P71" i="28"/>
  <c r="O71" i="28"/>
  <c r="N71" i="28"/>
  <c r="M71" i="28"/>
  <c r="L71" i="28"/>
  <c r="K71" i="28"/>
  <c r="J71" i="28"/>
  <c r="I71" i="28"/>
  <c r="H71" i="28"/>
  <c r="G71" i="28"/>
  <c r="F71" i="28"/>
  <c r="E71" i="28"/>
  <c r="D71" i="28"/>
  <c r="C71" i="28"/>
  <c r="B71" i="28"/>
  <c r="T70" i="28"/>
  <c r="S70" i="28"/>
  <c r="R70" i="28"/>
  <c r="Q70" i="28"/>
  <c r="P70" i="28"/>
  <c r="O70" i="28"/>
  <c r="N70" i="28"/>
  <c r="M70" i="28"/>
  <c r="L70" i="28"/>
  <c r="K70" i="28"/>
  <c r="J70" i="28"/>
  <c r="I70" i="28"/>
  <c r="H70" i="28"/>
  <c r="G70" i="28"/>
  <c r="F70" i="28"/>
  <c r="E70" i="28"/>
  <c r="D70" i="28"/>
  <c r="C70" i="28"/>
  <c r="B70" i="28"/>
  <c r="T69" i="28"/>
  <c r="S69" i="28"/>
  <c r="R69" i="28"/>
  <c r="Q69" i="28"/>
  <c r="P69" i="28"/>
  <c r="O69" i="28"/>
  <c r="N69" i="28"/>
  <c r="M69" i="28"/>
  <c r="L69" i="28"/>
  <c r="K69" i="28"/>
  <c r="J69" i="28"/>
  <c r="I69" i="28"/>
  <c r="H69" i="28"/>
  <c r="G69" i="28"/>
  <c r="F69" i="28"/>
  <c r="E69" i="28"/>
  <c r="D69" i="28"/>
  <c r="C69" i="28"/>
  <c r="B69" i="28"/>
  <c r="T68" i="28"/>
  <c r="S68" i="28"/>
  <c r="R68" i="28"/>
  <c r="Q68" i="28"/>
  <c r="P68" i="28"/>
  <c r="O68" i="28"/>
  <c r="N68" i="28"/>
  <c r="M68" i="28"/>
  <c r="L68" i="28"/>
  <c r="K68" i="28"/>
  <c r="J68" i="28"/>
  <c r="I68" i="28"/>
  <c r="H68" i="28"/>
  <c r="G68" i="28"/>
  <c r="F68" i="28"/>
  <c r="E68" i="28"/>
  <c r="D68" i="28"/>
  <c r="C68" i="28"/>
  <c r="B68" i="28"/>
  <c r="T67" i="28"/>
  <c r="S67" i="28"/>
  <c r="R67" i="28"/>
  <c r="Q67" i="28"/>
  <c r="P67" i="28"/>
  <c r="O67" i="28"/>
  <c r="N67" i="28"/>
  <c r="M67" i="28"/>
  <c r="L67" i="28"/>
  <c r="K67" i="28"/>
  <c r="J67" i="28"/>
  <c r="I67" i="28"/>
  <c r="H67" i="28"/>
  <c r="G67" i="28"/>
  <c r="F67" i="28"/>
  <c r="E67" i="28"/>
  <c r="D67" i="28"/>
  <c r="C67" i="28"/>
  <c r="B67" i="28"/>
  <c r="T66" i="28"/>
  <c r="S66" i="28"/>
  <c r="R66" i="28"/>
  <c r="Q66" i="28"/>
  <c r="P66" i="28"/>
  <c r="O66" i="28"/>
  <c r="N66" i="28"/>
  <c r="M66" i="28"/>
  <c r="L66" i="28"/>
  <c r="K66" i="28"/>
  <c r="J66" i="28"/>
  <c r="I66" i="28"/>
  <c r="H66" i="28"/>
  <c r="G66" i="28"/>
  <c r="F66" i="28"/>
  <c r="E66" i="28"/>
  <c r="D66" i="28"/>
  <c r="C66" i="28"/>
  <c r="B66" i="28"/>
  <c r="T65" i="28"/>
  <c r="S65" i="28"/>
  <c r="R65" i="28"/>
  <c r="Q65" i="28"/>
  <c r="P65" i="28"/>
  <c r="O65" i="28"/>
  <c r="N65" i="28"/>
  <c r="M65" i="28"/>
  <c r="L65" i="28"/>
  <c r="K65" i="28"/>
  <c r="J65" i="28"/>
  <c r="I65" i="28"/>
  <c r="H65" i="28"/>
  <c r="G65" i="28"/>
  <c r="F65" i="28"/>
  <c r="E65" i="28"/>
  <c r="D65" i="28"/>
  <c r="C65" i="28"/>
  <c r="B65" i="28"/>
  <c r="T64" i="28"/>
  <c r="S64" i="28"/>
  <c r="R64" i="28"/>
  <c r="Q64" i="28"/>
  <c r="P64" i="28"/>
  <c r="O64" i="28"/>
  <c r="N64" i="28"/>
  <c r="M64" i="28"/>
  <c r="L64" i="28"/>
  <c r="K64" i="28"/>
  <c r="J64" i="28"/>
  <c r="I64" i="28"/>
  <c r="H64" i="28"/>
  <c r="G64" i="28"/>
  <c r="F64" i="28"/>
  <c r="E64" i="28"/>
  <c r="D64" i="28"/>
  <c r="C64" i="28"/>
  <c r="B64" i="28"/>
  <c r="T63" i="28"/>
  <c r="S63" i="28"/>
  <c r="R63" i="28"/>
  <c r="Q63" i="28"/>
  <c r="P63" i="28"/>
  <c r="O63" i="28"/>
  <c r="N63" i="28"/>
  <c r="M63" i="28"/>
  <c r="L63" i="28"/>
  <c r="K63" i="28"/>
  <c r="J63" i="28"/>
  <c r="I63" i="28"/>
  <c r="H63" i="28"/>
  <c r="G63" i="28"/>
  <c r="F63" i="28"/>
  <c r="E63" i="28"/>
  <c r="D63" i="28"/>
  <c r="C63" i="28"/>
  <c r="B63" i="28"/>
  <c r="T62" i="28"/>
  <c r="S62" i="28"/>
  <c r="R62" i="28"/>
  <c r="Q62" i="28"/>
  <c r="P62" i="28"/>
  <c r="O62" i="28"/>
  <c r="N62" i="28"/>
  <c r="M62" i="28"/>
  <c r="L62" i="28"/>
  <c r="K62" i="28"/>
  <c r="J62" i="28"/>
  <c r="I62" i="28"/>
  <c r="H62" i="28"/>
  <c r="G62" i="28"/>
  <c r="F62" i="28"/>
  <c r="E62" i="28"/>
  <c r="D62" i="28"/>
  <c r="C62" i="28"/>
  <c r="B62" i="28"/>
  <c r="T61" i="28"/>
  <c r="S61" i="28"/>
  <c r="R61" i="28"/>
  <c r="Q61" i="28"/>
  <c r="P61" i="28"/>
  <c r="O61" i="28"/>
  <c r="N61" i="28"/>
  <c r="M61" i="28"/>
  <c r="L61" i="28"/>
  <c r="K61" i="28"/>
  <c r="J61" i="28"/>
  <c r="I61" i="28"/>
  <c r="H61" i="28"/>
  <c r="G61" i="28"/>
  <c r="F61" i="28"/>
  <c r="E61" i="28"/>
  <c r="D61" i="28"/>
  <c r="C61" i="28"/>
  <c r="B61" i="28"/>
  <c r="T60" i="28"/>
  <c r="S60" i="28"/>
  <c r="R60" i="28"/>
  <c r="Q60" i="28"/>
  <c r="P60" i="28"/>
  <c r="O60" i="28"/>
  <c r="N60" i="28"/>
  <c r="M60" i="28"/>
  <c r="L60" i="28"/>
  <c r="K60" i="28"/>
  <c r="J60" i="28"/>
  <c r="I60" i="28"/>
  <c r="H60" i="28"/>
  <c r="G60" i="28"/>
  <c r="F60" i="28"/>
  <c r="E60" i="28"/>
  <c r="D60" i="28"/>
  <c r="C60" i="28"/>
  <c r="B60" i="28"/>
  <c r="T59" i="28"/>
  <c r="S59" i="28"/>
  <c r="R59" i="28"/>
  <c r="Q59" i="28"/>
  <c r="P59" i="28"/>
  <c r="O59" i="28"/>
  <c r="N59" i="28"/>
  <c r="M59" i="28"/>
  <c r="L59" i="28"/>
  <c r="K59" i="28"/>
  <c r="J59" i="28"/>
  <c r="I59" i="28"/>
  <c r="H59" i="28"/>
  <c r="G59" i="28"/>
  <c r="F59" i="28"/>
  <c r="E59" i="28"/>
  <c r="D59" i="28"/>
  <c r="C59" i="28"/>
  <c r="B59" i="28"/>
  <c r="T58" i="28"/>
  <c r="S58" i="28"/>
  <c r="R58" i="28"/>
  <c r="Q58" i="28"/>
  <c r="P58" i="28"/>
  <c r="O58" i="28"/>
  <c r="N58" i="28"/>
  <c r="M58" i="28"/>
  <c r="L58" i="28"/>
  <c r="K58" i="28"/>
  <c r="J58" i="28"/>
  <c r="I58" i="28"/>
  <c r="H58" i="28"/>
  <c r="G58" i="28"/>
  <c r="F58" i="28"/>
  <c r="E58" i="28"/>
  <c r="D58" i="28"/>
  <c r="C58" i="28"/>
  <c r="B58" i="28"/>
  <c r="T57" i="28"/>
  <c r="S57" i="28"/>
  <c r="R57" i="28"/>
  <c r="Q57" i="28"/>
  <c r="P57" i="28"/>
  <c r="O57" i="28"/>
  <c r="N57" i="28"/>
  <c r="M57" i="28"/>
  <c r="L57" i="28"/>
  <c r="K57" i="28"/>
  <c r="J57" i="28"/>
  <c r="I57" i="28"/>
  <c r="H57" i="28"/>
  <c r="G57" i="28"/>
  <c r="F57" i="28"/>
  <c r="E57" i="28"/>
  <c r="D57" i="28"/>
  <c r="C57" i="28"/>
  <c r="B57" i="28"/>
  <c r="T56" i="28"/>
  <c r="S56" i="28"/>
  <c r="R56" i="28"/>
  <c r="Q56" i="28"/>
  <c r="P56" i="28"/>
  <c r="O56" i="28"/>
  <c r="N56" i="28"/>
  <c r="M56" i="28"/>
  <c r="L56" i="28"/>
  <c r="K56" i="28"/>
  <c r="J56" i="28"/>
  <c r="I56" i="28"/>
  <c r="H56" i="28"/>
  <c r="G56" i="28"/>
  <c r="F56" i="28"/>
  <c r="E56" i="28"/>
  <c r="D56" i="28"/>
  <c r="C56" i="28"/>
  <c r="B56" i="28"/>
  <c r="T55" i="28"/>
  <c r="S55" i="28"/>
  <c r="R55" i="28"/>
  <c r="Q55" i="28"/>
  <c r="P55" i="28"/>
  <c r="O55" i="28"/>
  <c r="N55" i="28"/>
  <c r="M55" i="28"/>
  <c r="L55" i="28"/>
  <c r="K55" i="28"/>
  <c r="J55" i="28"/>
  <c r="I55" i="28"/>
  <c r="H55" i="28"/>
  <c r="G55" i="28"/>
  <c r="F55" i="28"/>
  <c r="E55" i="28"/>
  <c r="D55" i="28"/>
  <c r="C55" i="28"/>
  <c r="B55" i="28"/>
  <c r="T54" i="28"/>
  <c r="S54" i="28"/>
  <c r="R54" i="28"/>
  <c r="Q54" i="28"/>
  <c r="P54" i="28"/>
  <c r="O54" i="28"/>
  <c r="N54" i="28"/>
  <c r="M54" i="28"/>
  <c r="L54" i="28"/>
  <c r="K54" i="28"/>
  <c r="J54" i="28"/>
  <c r="I54" i="28"/>
  <c r="H54" i="28"/>
  <c r="G54" i="28"/>
  <c r="F54" i="28"/>
  <c r="E54" i="28"/>
  <c r="D54" i="28"/>
  <c r="C54" i="28"/>
  <c r="B54" i="28"/>
  <c r="T53" i="28"/>
  <c r="S53" i="28"/>
  <c r="R53" i="28"/>
  <c r="Q53" i="28"/>
  <c r="P53" i="28"/>
  <c r="O53" i="28"/>
  <c r="N53" i="28"/>
  <c r="M53" i="28"/>
  <c r="L53" i="28"/>
  <c r="K53" i="28"/>
  <c r="J53" i="28"/>
  <c r="I53" i="28"/>
  <c r="H53" i="28"/>
  <c r="G53" i="28"/>
  <c r="F53" i="28"/>
  <c r="E53" i="28"/>
  <c r="D53" i="28"/>
  <c r="C53" i="28"/>
  <c r="B53" i="28"/>
  <c r="T52" i="28"/>
  <c r="S52" i="28"/>
  <c r="R52" i="28"/>
  <c r="Q52" i="28"/>
  <c r="P52" i="28"/>
  <c r="O52" i="28"/>
  <c r="N52" i="28"/>
  <c r="M52" i="28"/>
  <c r="L52" i="28"/>
  <c r="K52" i="28"/>
  <c r="J52" i="28"/>
  <c r="I52" i="28"/>
  <c r="H52" i="28"/>
  <c r="G52" i="28"/>
  <c r="F52" i="28"/>
  <c r="E52" i="28"/>
  <c r="D52" i="28"/>
  <c r="C52" i="28"/>
  <c r="B52" i="28"/>
  <c r="T51" i="28"/>
  <c r="S51" i="28"/>
  <c r="R51" i="28"/>
  <c r="Q51" i="28"/>
  <c r="P51" i="28"/>
  <c r="O51" i="28"/>
  <c r="N51" i="28"/>
  <c r="M51" i="28"/>
  <c r="L51" i="28"/>
  <c r="K51" i="28"/>
  <c r="J51" i="28"/>
  <c r="I51" i="28"/>
  <c r="H51" i="28"/>
  <c r="G51" i="28"/>
  <c r="F51" i="28"/>
  <c r="E51" i="28"/>
  <c r="D51" i="28"/>
  <c r="C51" i="28"/>
  <c r="B51" i="28"/>
  <c r="T50" i="28"/>
  <c r="S50" i="28"/>
  <c r="R50" i="28"/>
  <c r="Q50" i="28"/>
  <c r="P50" i="28"/>
  <c r="O50" i="28"/>
  <c r="N50" i="28"/>
  <c r="M50" i="28"/>
  <c r="L50" i="28"/>
  <c r="K50" i="28"/>
  <c r="J50" i="28"/>
  <c r="I50" i="28"/>
  <c r="H50" i="28"/>
  <c r="G50" i="28"/>
  <c r="F50" i="28"/>
  <c r="E50" i="28"/>
  <c r="D50" i="28"/>
  <c r="C50" i="28"/>
  <c r="B50" i="28"/>
  <c r="T49" i="28"/>
  <c r="S49" i="28"/>
  <c r="R49" i="28"/>
  <c r="Q49" i="28"/>
  <c r="P49" i="28"/>
  <c r="O49" i="28"/>
  <c r="N49" i="28"/>
  <c r="M49" i="28"/>
  <c r="L49" i="28"/>
  <c r="K49" i="28"/>
  <c r="J49" i="28"/>
  <c r="I49" i="28"/>
  <c r="H49" i="28"/>
  <c r="G49" i="28"/>
  <c r="F49" i="28"/>
  <c r="E49" i="28"/>
  <c r="D49" i="28"/>
  <c r="C49" i="28"/>
  <c r="B49" i="28"/>
  <c r="T48" i="28"/>
  <c r="S48" i="28"/>
  <c r="R48" i="28"/>
  <c r="Q48" i="28"/>
  <c r="P48" i="28"/>
  <c r="O48" i="28"/>
  <c r="N48" i="28"/>
  <c r="M48" i="28"/>
  <c r="L48" i="28"/>
  <c r="K48" i="28"/>
  <c r="J48" i="28"/>
  <c r="I48" i="28"/>
  <c r="H48" i="28"/>
  <c r="G48" i="28"/>
  <c r="F48" i="28"/>
  <c r="E48" i="28"/>
  <c r="D48" i="28"/>
  <c r="C48" i="28"/>
  <c r="B48" i="28"/>
  <c r="T47" i="28"/>
  <c r="S47" i="28"/>
  <c r="R47" i="28"/>
  <c r="Q47" i="28"/>
  <c r="P47" i="28"/>
  <c r="O47" i="28"/>
  <c r="N47" i="28"/>
  <c r="M47" i="28"/>
  <c r="L47" i="28"/>
  <c r="K47" i="28"/>
  <c r="J47" i="28"/>
  <c r="I47" i="28"/>
  <c r="H47" i="28"/>
  <c r="G47" i="28"/>
  <c r="F47" i="28"/>
  <c r="E47" i="28"/>
  <c r="D47" i="28"/>
  <c r="C47" i="28"/>
  <c r="B47" i="28"/>
  <c r="T46" i="28"/>
  <c r="S46" i="28"/>
  <c r="R46" i="28"/>
  <c r="Q46" i="28"/>
  <c r="P46" i="28"/>
  <c r="O46" i="28"/>
  <c r="N46" i="28"/>
  <c r="M46" i="28"/>
  <c r="L46" i="28"/>
  <c r="K46" i="28"/>
  <c r="J46" i="28"/>
  <c r="I46" i="28"/>
  <c r="H46" i="28"/>
  <c r="G46" i="28"/>
  <c r="F46" i="28"/>
  <c r="E46" i="28"/>
  <c r="D46" i="28"/>
  <c r="C46" i="28"/>
  <c r="B46" i="28"/>
  <c r="T45" i="28"/>
  <c r="S45" i="28"/>
  <c r="R45" i="28"/>
  <c r="Q45" i="28"/>
  <c r="P45" i="28"/>
  <c r="O45" i="28"/>
  <c r="N45" i="28"/>
  <c r="M45" i="28"/>
  <c r="L45" i="28"/>
  <c r="K45" i="28"/>
  <c r="J45" i="28"/>
  <c r="I45" i="28"/>
  <c r="H45" i="28"/>
  <c r="G45" i="28"/>
  <c r="F45" i="28"/>
  <c r="E45" i="28"/>
  <c r="D45" i="28"/>
  <c r="C45" i="28"/>
  <c r="B45" i="28"/>
  <c r="T44" i="28"/>
  <c r="S44" i="28"/>
  <c r="R44" i="28"/>
  <c r="Q44" i="28"/>
  <c r="P44" i="28"/>
  <c r="O44" i="28"/>
  <c r="N44" i="28"/>
  <c r="M44" i="28"/>
  <c r="L44" i="28"/>
  <c r="K44" i="28"/>
  <c r="J44" i="28"/>
  <c r="I44" i="28"/>
  <c r="H44" i="28"/>
  <c r="G44" i="28"/>
  <c r="F44" i="28"/>
  <c r="E44" i="28"/>
  <c r="D44" i="28"/>
  <c r="C44" i="28"/>
  <c r="B44" i="28"/>
  <c r="T43" i="28"/>
  <c r="S43" i="28"/>
  <c r="R43" i="28"/>
  <c r="Q43" i="28"/>
  <c r="P43" i="28"/>
  <c r="O43" i="28"/>
  <c r="N43" i="28"/>
  <c r="M43" i="28"/>
  <c r="L43" i="28"/>
  <c r="K43" i="28"/>
  <c r="J43" i="28"/>
  <c r="I43" i="28"/>
  <c r="H43" i="28"/>
  <c r="G43" i="28"/>
  <c r="F43" i="28"/>
  <c r="E43" i="28"/>
  <c r="D43" i="28"/>
  <c r="C43" i="28"/>
  <c r="B43" i="28"/>
  <c r="T42" i="28"/>
  <c r="S42" i="28"/>
  <c r="R42" i="28"/>
  <c r="Q42" i="28"/>
  <c r="P42" i="28"/>
  <c r="O42" i="28"/>
  <c r="N42" i="28"/>
  <c r="M42" i="28"/>
  <c r="L42" i="28"/>
  <c r="K42" i="28"/>
  <c r="J42" i="28"/>
  <c r="I42" i="28"/>
  <c r="H42" i="28"/>
  <c r="G42" i="28"/>
  <c r="F42" i="28"/>
  <c r="E42" i="28"/>
  <c r="D42" i="28"/>
  <c r="C42" i="28"/>
  <c r="B42" i="28"/>
  <c r="T41" i="28"/>
  <c r="S41" i="28"/>
  <c r="R41" i="28"/>
  <c r="Q41" i="28"/>
  <c r="P41" i="28"/>
  <c r="O41" i="28"/>
  <c r="N41" i="28"/>
  <c r="M41" i="28"/>
  <c r="L41" i="28"/>
  <c r="K41" i="28"/>
  <c r="J41" i="28"/>
  <c r="I41" i="28"/>
  <c r="H41" i="28"/>
  <c r="G41" i="28"/>
  <c r="F41" i="28"/>
  <c r="E41" i="28"/>
  <c r="D41" i="28"/>
  <c r="C41" i="28"/>
  <c r="B41" i="28"/>
  <c r="T40" i="28"/>
  <c r="S40" i="28"/>
  <c r="R40" i="28"/>
  <c r="Q40" i="28"/>
  <c r="P40" i="28"/>
  <c r="O40" i="28"/>
  <c r="N40" i="28"/>
  <c r="M40" i="28"/>
  <c r="L40" i="28"/>
  <c r="K40" i="28"/>
  <c r="J40" i="28"/>
  <c r="I40" i="28"/>
  <c r="H40" i="28"/>
  <c r="G40" i="28"/>
  <c r="F40" i="28"/>
  <c r="E40" i="28"/>
  <c r="D40" i="28"/>
  <c r="C40" i="28"/>
  <c r="B40" i="28"/>
  <c r="T39" i="28"/>
  <c r="S39" i="28"/>
  <c r="R39" i="28"/>
  <c r="Q39" i="28"/>
  <c r="P39" i="28"/>
  <c r="O39" i="28"/>
  <c r="N39" i="28"/>
  <c r="M39" i="28"/>
  <c r="L39" i="28"/>
  <c r="K39" i="28"/>
  <c r="J39" i="28"/>
  <c r="I39" i="28"/>
  <c r="H39" i="28"/>
  <c r="G39" i="28"/>
  <c r="F39" i="28"/>
  <c r="E39" i="28"/>
  <c r="D39" i="28"/>
  <c r="C39" i="28"/>
  <c r="B39" i="28"/>
  <c r="T38" i="28"/>
  <c r="S38" i="28"/>
  <c r="R38" i="28"/>
  <c r="Q38" i="28"/>
  <c r="P38" i="28"/>
  <c r="O38" i="28"/>
  <c r="N38" i="28"/>
  <c r="M38" i="28"/>
  <c r="L38" i="28"/>
  <c r="K38" i="28"/>
  <c r="J38" i="28"/>
  <c r="I38" i="28"/>
  <c r="H38" i="28"/>
  <c r="G38" i="28"/>
  <c r="F38" i="28"/>
  <c r="E38" i="28"/>
  <c r="D38" i="28"/>
  <c r="C38" i="28"/>
  <c r="B38" i="28"/>
  <c r="T37" i="28"/>
  <c r="S37" i="28"/>
  <c r="R37" i="28"/>
  <c r="Q37" i="28"/>
  <c r="P37" i="28"/>
  <c r="O37" i="28"/>
  <c r="N37" i="28"/>
  <c r="M37" i="28"/>
  <c r="L37" i="28"/>
  <c r="K37" i="28"/>
  <c r="J37" i="28"/>
  <c r="I37" i="28"/>
  <c r="H37" i="28"/>
  <c r="G37" i="28"/>
  <c r="F37" i="28"/>
  <c r="E37" i="28"/>
  <c r="D37" i="28"/>
  <c r="C37" i="28"/>
  <c r="B37" i="28"/>
  <c r="T36" i="28"/>
  <c r="S36" i="28"/>
  <c r="R36" i="28"/>
  <c r="Q36" i="28"/>
  <c r="P36" i="28"/>
  <c r="O36" i="28"/>
  <c r="N36" i="28"/>
  <c r="M36" i="28"/>
  <c r="L36" i="28"/>
  <c r="K36" i="28"/>
  <c r="J36" i="28"/>
  <c r="I36" i="28"/>
  <c r="H36" i="28"/>
  <c r="G36" i="28"/>
  <c r="F36" i="28"/>
  <c r="E36" i="28"/>
  <c r="D36" i="28"/>
  <c r="C36" i="28"/>
  <c r="B36" i="28"/>
  <c r="T35" i="28"/>
  <c r="S35" i="28"/>
  <c r="R35" i="28"/>
  <c r="Q35" i="28"/>
  <c r="P35" i="28"/>
  <c r="O35" i="28"/>
  <c r="N35" i="28"/>
  <c r="M35" i="28"/>
  <c r="L35" i="28"/>
  <c r="K35" i="28"/>
  <c r="J35" i="28"/>
  <c r="I35" i="28"/>
  <c r="H35" i="28"/>
  <c r="G35" i="28"/>
  <c r="F35" i="28"/>
  <c r="E35" i="28"/>
  <c r="D35" i="28"/>
  <c r="C35" i="28"/>
  <c r="B35" i="28"/>
  <c r="T34" i="28"/>
  <c r="S34" i="28"/>
  <c r="R34" i="28"/>
  <c r="Q34" i="28"/>
  <c r="P34" i="28"/>
  <c r="O34" i="28"/>
  <c r="N34" i="28"/>
  <c r="M34" i="28"/>
  <c r="L34" i="28"/>
  <c r="K34" i="28"/>
  <c r="J34" i="28"/>
  <c r="I34" i="28"/>
  <c r="H34" i="28"/>
  <c r="G34" i="28"/>
  <c r="F34" i="28"/>
  <c r="E34" i="28"/>
  <c r="D34" i="28"/>
  <c r="C34" i="28"/>
  <c r="B34" i="28"/>
  <c r="T33" i="28"/>
  <c r="S33" i="28"/>
  <c r="R33" i="28"/>
  <c r="Q33" i="28"/>
  <c r="P33" i="28"/>
  <c r="O33" i="28"/>
  <c r="N33" i="28"/>
  <c r="M33" i="28"/>
  <c r="L33" i="28"/>
  <c r="K33" i="28"/>
  <c r="J33" i="28"/>
  <c r="I33" i="28"/>
  <c r="H33" i="28"/>
  <c r="G33" i="28"/>
  <c r="F33" i="28"/>
  <c r="E33" i="28"/>
  <c r="D33" i="28"/>
  <c r="C33" i="28"/>
  <c r="B33" i="28"/>
  <c r="T32" i="28"/>
  <c r="S32" i="28"/>
  <c r="R32" i="28"/>
  <c r="Q32" i="28"/>
  <c r="P32" i="28"/>
  <c r="O32" i="28"/>
  <c r="N32" i="28"/>
  <c r="M32" i="28"/>
  <c r="L32" i="28"/>
  <c r="K32" i="28"/>
  <c r="J32" i="28"/>
  <c r="I32" i="28"/>
  <c r="H32" i="28"/>
  <c r="G32" i="28"/>
  <c r="F32" i="28"/>
  <c r="E32" i="28"/>
  <c r="D32" i="28"/>
  <c r="C32" i="28"/>
  <c r="B32" i="28"/>
  <c r="T31" i="28"/>
  <c r="S31" i="28"/>
  <c r="R31" i="28"/>
  <c r="Q31" i="28"/>
  <c r="P31" i="28"/>
  <c r="O31" i="28"/>
  <c r="N31" i="28"/>
  <c r="M31" i="28"/>
  <c r="L31" i="28"/>
  <c r="K31" i="28"/>
  <c r="J31" i="28"/>
  <c r="I31" i="28"/>
  <c r="H31" i="28"/>
  <c r="G31" i="28"/>
  <c r="F31" i="28"/>
  <c r="E31" i="28"/>
  <c r="D31" i="28"/>
  <c r="C31" i="28"/>
  <c r="B31" i="28"/>
  <c r="T30" i="28"/>
  <c r="S30" i="28"/>
  <c r="R30" i="28"/>
  <c r="Q30" i="28"/>
  <c r="P30" i="28"/>
  <c r="O30" i="28"/>
  <c r="N30" i="28"/>
  <c r="M30" i="28"/>
  <c r="L30" i="28"/>
  <c r="K30" i="28"/>
  <c r="J30" i="28"/>
  <c r="I30" i="28"/>
  <c r="H30" i="28"/>
  <c r="G30" i="28"/>
  <c r="F30" i="28"/>
  <c r="E30" i="28"/>
  <c r="D30" i="28"/>
  <c r="C30" i="28"/>
  <c r="B30" i="28"/>
  <c r="T29" i="28"/>
  <c r="S29" i="28"/>
  <c r="R29" i="28"/>
  <c r="Q29" i="28"/>
  <c r="P29" i="28"/>
  <c r="O29" i="28"/>
  <c r="N29" i="28"/>
  <c r="M29" i="28"/>
  <c r="L29" i="28"/>
  <c r="K29" i="28"/>
  <c r="J29" i="28"/>
  <c r="I29" i="28"/>
  <c r="H29" i="28"/>
  <c r="G29" i="28"/>
  <c r="F29" i="28"/>
  <c r="E29" i="28"/>
  <c r="D29" i="28"/>
  <c r="C29" i="28"/>
  <c r="B29" i="28"/>
  <c r="O3" i="28"/>
  <c r="N3" i="28"/>
  <c r="I3" i="28"/>
  <c r="H3" i="28"/>
  <c r="O2" i="28"/>
  <c r="N2" i="28"/>
  <c r="I2" i="28"/>
  <c r="H2" i="28"/>
  <c r="F7" i="27" a="1"/>
  <c r="F7" i="27"/>
  <c r="E7" i="27"/>
  <c r="B7" i="27"/>
  <c r="F6" i="27" a="1"/>
  <c r="F6" i="27" s="1"/>
  <c r="E6" i="27"/>
  <c r="D6" i="27"/>
  <c r="B6" i="27"/>
  <c r="F5" i="27" a="1"/>
  <c r="F5" i="27" s="1"/>
  <c r="E5" i="27"/>
  <c r="C5" i="27"/>
  <c r="D5" i="27" s="1"/>
  <c r="B5" i="27"/>
  <c r="F4" i="27" a="1"/>
  <c r="F4" i="27"/>
  <c r="E4" i="27"/>
  <c r="D4" i="27"/>
  <c r="B4" i="27"/>
  <c r="F3" i="27" a="1"/>
  <c r="F3" i="27"/>
  <c r="E3" i="27"/>
  <c r="C3" i="27"/>
  <c r="D3" i="27" s="1"/>
  <c r="B3" i="27"/>
  <c r="R2" i="27"/>
  <c r="F2" i="27" a="1"/>
  <c r="F2" i="27" s="1"/>
  <c r="E2" i="27"/>
  <c r="C2" i="27"/>
  <c r="B2" i="27"/>
  <c r="F32" i="26" a="1"/>
  <c r="F32" i="26"/>
  <c r="E32" i="26"/>
  <c r="C32" i="26"/>
  <c r="D32" i="26" s="1"/>
  <c r="B32" i="26"/>
  <c r="F31" i="26" a="1"/>
  <c r="F31" i="26" s="1"/>
  <c r="E31" i="26"/>
  <c r="B31" i="26"/>
  <c r="F30" i="26" a="1"/>
  <c r="F30" i="26" s="1"/>
  <c r="E30" i="26"/>
  <c r="C30" i="26"/>
  <c r="D30" i="26" s="1"/>
  <c r="B30" i="26"/>
  <c r="F29" i="26" a="1"/>
  <c r="F29" i="26" s="1"/>
  <c r="E29" i="26"/>
  <c r="D29" i="26"/>
  <c r="B29" i="26"/>
  <c r="F28" i="26" a="1"/>
  <c r="F28" i="26" s="1"/>
  <c r="E28" i="26"/>
  <c r="C28" i="26"/>
  <c r="D28" i="26" s="1"/>
  <c r="B28" i="26"/>
  <c r="F27" i="26" a="1"/>
  <c r="F27" i="26"/>
  <c r="E27" i="26"/>
  <c r="D27" i="26"/>
  <c r="B27" i="26"/>
  <c r="F26" i="26" a="1"/>
  <c r="F26" i="26"/>
  <c r="E26" i="26"/>
  <c r="C26" i="26"/>
  <c r="D26" i="26" s="1"/>
  <c r="B26" i="26"/>
  <c r="F25" i="26" a="1"/>
  <c r="F25" i="26" s="1"/>
  <c r="E25" i="26"/>
  <c r="C25" i="26"/>
  <c r="D25" i="26" s="1"/>
  <c r="B25" i="26"/>
  <c r="F24" i="26" a="1"/>
  <c r="F24" i="26" s="1"/>
  <c r="E24" i="26"/>
  <c r="C24" i="26"/>
  <c r="D24" i="26" s="1"/>
  <c r="B24" i="26"/>
  <c r="F23" i="26" a="1"/>
  <c r="F23" i="26" s="1"/>
  <c r="E23" i="26"/>
  <c r="B23" i="26"/>
  <c r="F22" i="26" a="1"/>
  <c r="F22" i="26" s="1"/>
  <c r="E22" i="26"/>
  <c r="B22" i="26"/>
  <c r="F21" i="26" a="1"/>
  <c r="F21" i="26" s="1"/>
  <c r="E21" i="26"/>
  <c r="D21" i="26"/>
  <c r="B21" i="26"/>
  <c r="F20" i="26" a="1"/>
  <c r="F20" i="26" s="1"/>
  <c r="E20" i="26"/>
  <c r="C20" i="26"/>
  <c r="D20" i="26" s="1"/>
  <c r="B20" i="26"/>
  <c r="F19" i="26" a="1"/>
  <c r="F19" i="26"/>
  <c r="E19" i="26"/>
  <c r="D19" i="26"/>
  <c r="B19" i="26"/>
  <c r="F18" i="26" a="1"/>
  <c r="F18" i="26"/>
  <c r="E18" i="26"/>
  <c r="C18" i="26"/>
  <c r="D18" i="26" s="1"/>
  <c r="B18" i="26"/>
  <c r="F17" i="26" a="1"/>
  <c r="F17" i="26" s="1"/>
  <c r="E17" i="26"/>
  <c r="C17" i="26"/>
  <c r="D17" i="26" s="1"/>
  <c r="B17" i="26"/>
  <c r="F16" i="26" a="1"/>
  <c r="F16" i="26" s="1"/>
  <c r="E16" i="26"/>
  <c r="C16" i="26"/>
  <c r="D16" i="26" s="1"/>
  <c r="B16" i="26"/>
  <c r="F15" i="26" a="1"/>
  <c r="F15" i="26" s="1"/>
  <c r="E15" i="26"/>
  <c r="B15" i="26"/>
  <c r="F14" i="26" a="1"/>
  <c r="F14" i="26" s="1"/>
  <c r="E14" i="26"/>
  <c r="B14" i="26"/>
  <c r="F13" i="26" a="1"/>
  <c r="F13" i="26" s="1"/>
  <c r="E13" i="26"/>
  <c r="D13" i="26"/>
  <c r="B13" i="26"/>
  <c r="F12" i="26" a="1"/>
  <c r="F12" i="26" s="1"/>
  <c r="E12" i="26"/>
  <c r="C12" i="26"/>
  <c r="D12" i="26" s="1"/>
  <c r="B12" i="26"/>
  <c r="F11" i="26" a="1"/>
  <c r="F11" i="26"/>
  <c r="E11" i="26"/>
  <c r="D11" i="26"/>
  <c r="B11" i="26"/>
  <c r="F10" i="26" a="1"/>
  <c r="F10" i="26"/>
  <c r="E10" i="26"/>
  <c r="C10" i="26"/>
  <c r="D10" i="26" s="1"/>
  <c r="B10" i="26"/>
  <c r="F9" i="26" a="1"/>
  <c r="F9" i="26" s="1"/>
  <c r="E9" i="26"/>
  <c r="C9" i="26"/>
  <c r="D9" i="26" s="1"/>
  <c r="B9" i="26"/>
  <c r="F8" i="26" a="1"/>
  <c r="F8" i="26" s="1"/>
  <c r="E8" i="26"/>
  <c r="C8" i="26"/>
  <c r="D8" i="26" s="1"/>
  <c r="B8" i="26"/>
  <c r="F7" i="26" a="1"/>
  <c r="F7" i="26" s="1"/>
  <c r="E7" i="26"/>
  <c r="B7" i="26"/>
  <c r="F6" i="26" a="1"/>
  <c r="F6" i="26" s="1"/>
  <c r="E6" i="26"/>
  <c r="D6" i="26"/>
  <c r="B6" i="26"/>
  <c r="F5" i="26" a="1"/>
  <c r="F5" i="26" s="1"/>
  <c r="E5" i="26"/>
  <c r="C5" i="26"/>
  <c r="D5" i="26" s="1"/>
  <c r="B5" i="26"/>
  <c r="R4" i="26"/>
  <c r="F4" i="26" a="1"/>
  <c r="F4" i="26" s="1"/>
  <c r="E4" i="26"/>
  <c r="C4" i="26"/>
  <c r="D4" i="26" s="1"/>
  <c r="B4" i="26"/>
  <c r="R3" i="26"/>
  <c r="F3" i="26" a="1"/>
  <c r="F3" i="26" s="1"/>
  <c r="E3" i="26"/>
  <c r="C3" i="26"/>
  <c r="D3" i="26" s="1"/>
  <c r="B3" i="26"/>
  <c r="R2" i="26"/>
  <c r="F2" i="26" a="1"/>
  <c r="F2" i="26" s="1"/>
  <c r="E2" i="26"/>
  <c r="B2" i="26"/>
  <c r="F31" i="25" a="1"/>
  <c r="F31" i="25" s="1"/>
  <c r="E31" i="25"/>
  <c r="C31" i="25"/>
  <c r="D31" i="25" s="1"/>
  <c r="B31" i="25"/>
  <c r="F30" i="25" a="1"/>
  <c r="F30" i="25"/>
  <c r="E30" i="25"/>
  <c r="D30" i="25"/>
  <c r="B30" i="25"/>
  <c r="F29" i="25" a="1"/>
  <c r="F29" i="25"/>
  <c r="E29" i="25"/>
  <c r="C29" i="25"/>
  <c r="D29" i="25" s="1"/>
  <c r="B29" i="25"/>
  <c r="F28" i="25" a="1"/>
  <c r="F28" i="25"/>
  <c r="E28" i="25"/>
  <c r="D28" i="25"/>
  <c r="B28" i="25"/>
  <c r="F27" i="25" a="1"/>
  <c r="F27" i="25" s="1"/>
  <c r="E27" i="25"/>
  <c r="C27" i="25"/>
  <c r="D27" i="25" s="1"/>
  <c r="B27" i="25"/>
  <c r="F26" i="25" a="1"/>
  <c r="F26" i="25" s="1"/>
  <c r="E26" i="25"/>
  <c r="C26" i="25"/>
  <c r="D26" i="25" s="1"/>
  <c r="B26" i="25"/>
  <c r="F25" i="25" a="1"/>
  <c r="F25" i="25"/>
  <c r="E25" i="25"/>
  <c r="C25" i="25"/>
  <c r="D25" i="25" s="1"/>
  <c r="B25" i="25"/>
  <c r="F24" i="25" a="1"/>
  <c r="F24" i="25"/>
  <c r="E24" i="25"/>
  <c r="D24" i="25"/>
  <c r="B24" i="25"/>
  <c r="F23" i="25" a="1"/>
  <c r="F23" i="25" s="1"/>
  <c r="E23" i="25"/>
  <c r="C23" i="25"/>
  <c r="D23" i="25" s="1"/>
  <c r="B23" i="25"/>
  <c r="F22" i="25" a="1"/>
  <c r="F22" i="25"/>
  <c r="E22" i="25"/>
  <c r="D22" i="25"/>
  <c r="B22" i="25"/>
  <c r="F21" i="25" a="1"/>
  <c r="F21" i="25" s="1"/>
  <c r="E21" i="25"/>
  <c r="C21" i="25"/>
  <c r="D21" i="25" s="1"/>
  <c r="B21" i="25"/>
  <c r="F20" i="25" a="1"/>
  <c r="F20" i="25" s="1"/>
  <c r="E20" i="25"/>
  <c r="C20" i="25"/>
  <c r="D20" i="25" s="1"/>
  <c r="B20" i="25"/>
  <c r="F19" i="25" a="1"/>
  <c r="F19" i="25" s="1"/>
  <c r="E19" i="25"/>
  <c r="C19" i="25"/>
  <c r="D19" i="25" s="1"/>
  <c r="B19" i="25"/>
  <c r="F18" i="25" a="1"/>
  <c r="F18" i="25" s="1"/>
  <c r="E18" i="25"/>
  <c r="C18" i="25"/>
  <c r="D18" i="25" s="1"/>
  <c r="B18" i="25"/>
  <c r="F17" i="25" a="1"/>
  <c r="F17" i="25"/>
  <c r="E17" i="25"/>
  <c r="D17" i="25"/>
  <c r="B17" i="25"/>
  <c r="F16" i="25" a="1"/>
  <c r="F16" i="25"/>
  <c r="E16" i="25"/>
  <c r="C16" i="25"/>
  <c r="D16" i="25" s="1"/>
  <c r="B16" i="25"/>
  <c r="F15" i="25" a="1"/>
  <c r="F15" i="25"/>
  <c r="E15" i="25"/>
  <c r="D15" i="25"/>
  <c r="B15" i="25"/>
  <c r="F14" i="25" a="1"/>
  <c r="F14" i="25" s="1"/>
  <c r="E14" i="25"/>
  <c r="C14" i="25"/>
  <c r="D14" i="25" s="1"/>
  <c r="B14" i="25"/>
  <c r="F13" i="25" a="1"/>
  <c r="F13" i="25" s="1"/>
  <c r="E13" i="25"/>
  <c r="C13" i="25"/>
  <c r="D13" i="25" s="1"/>
  <c r="B13" i="25"/>
  <c r="F12" i="25" a="1"/>
  <c r="F12" i="25" s="1"/>
  <c r="E12" i="25"/>
  <c r="C12" i="25"/>
  <c r="D12" i="25" s="1"/>
  <c r="B12" i="25"/>
  <c r="F11" i="25" a="1"/>
  <c r="F11" i="25" s="1"/>
  <c r="E11" i="25"/>
  <c r="C11" i="25"/>
  <c r="D11" i="25" s="1"/>
  <c r="B11" i="25"/>
  <c r="F10" i="25" a="1"/>
  <c r="F10" i="25" s="1"/>
  <c r="E10" i="25"/>
  <c r="C10" i="25"/>
  <c r="D10" i="25" s="1"/>
  <c r="B10" i="25"/>
  <c r="F9" i="25" a="1"/>
  <c r="F9" i="25" s="1"/>
  <c r="E9" i="25"/>
  <c r="D9" i="25"/>
  <c r="B9" i="25"/>
  <c r="F8" i="25" a="1"/>
  <c r="F8" i="25"/>
  <c r="E8" i="25"/>
  <c r="C8" i="25"/>
  <c r="D8" i="25" s="1"/>
  <c r="B8" i="25"/>
  <c r="F7" i="25" a="1"/>
  <c r="F7" i="25" s="1"/>
  <c r="E7" i="25"/>
  <c r="D7" i="25"/>
  <c r="B7" i="25"/>
  <c r="R6" i="25"/>
  <c r="F6" i="25" a="1"/>
  <c r="F6" i="25"/>
  <c r="E6" i="25"/>
  <c r="C6" i="25"/>
  <c r="D6" i="25" s="1"/>
  <c r="B6" i="25"/>
  <c r="R5" i="25"/>
  <c r="F5" i="25" a="1"/>
  <c r="F5" i="25" s="1"/>
  <c r="E5" i="25"/>
  <c r="C5" i="25"/>
  <c r="D5" i="25" s="1"/>
  <c r="B5" i="25"/>
  <c r="R4" i="25"/>
  <c r="F4" i="25" a="1"/>
  <c r="F4" i="25"/>
  <c r="E4" i="25"/>
  <c r="C4" i="25"/>
  <c r="D4" i="25" s="1"/>
  <c r="B4" i="25"/>
  <c r="R3" i="25"/>
  <c r="F3" i="25" a="1"/>
  <c r="F3" i="25" s="1"/>
  <c r="E3" i="25"/>
  <c r="C3" i="25"/>
  <c r="D3" i="25" s="1"/>
  <c r="B3" i="25"/>
  <c r="R2" i="25"/>
  <c r="F2" i="25" a="1"/>
  <c r="F2" i="25" s="1"/>
  <c r="E2" i="25"/>
  <c r="C2" i="25"/>
  <c r="D2" i="25" s="1"/>
  <c r="B2" i="25"/>
  <c r="F23" i="24" a="1"/>
  <c r="F23" i="24" s="1"/>
  <c r="E23" i="24"/>
  <c r="D23" i="24"/>
  <c r="B23" i="24"/>
  <c r="F22" i="24" a="1"/>
  <c r="F22" i="24" s="1"/>
  <c r="E22" i="24"/>
  <c r="C22" i="24"/>
  <c r="D22" i="24" s="1"/>
  <c r="B22" i="24"/>
  <c r="F21" i="24" a="1"/>
  <c r="F21" i="24"/>
  <c r="E21" i="24"/>
  <c r="D21" i="24"/>
  <c r="B21" i="24"/>
  <c r="F20" i="24" a="1"/>
  <c r="F20" i="24" s="1"/>
  <c r="E20" i="24"/>
  <c r="C20" i="24"/>
  <c r="D20" i="24" s="1"/>
  <c r="B20" i="24"/>
  <c r="F19" i="24" a="1"/>
  <c r="F19" i="24" s="1"/>
  <c r="E19" i="24"/>
  <c r="C19" i="24"/>
  <c r="D19" i="24" s="1"/>
  <c r="B19" i="24"/>
  <c r="F18" i="24" a="1"/>
  <c r="F18" i="24"/>
  <c r="E18" i="24"/>
  <c r="C18" i="24"/>
  <c r="D18" i="24" s="1"/>
  <c r="B18" i="24"/>
  <c r="F17" i="24" a="1"/>
  <c r="F17" i="24"/>
  <c r="E17" i="24"/>
  <c r="C17" i="24"/>
  <c r="D17" i="24" s="1"/>
  <c r="B17" i="24"/>
  <c r="F16" i="24" a="1"/>
  <c r="F16" i="24" s="1"/>
  <c r="E16" i="24"/>
  <c r="D16" i="24"/>
  <c r="B16" i="24"/>
  <c r="F15" i="24" a="1"/>
  <c r="F15" i="24"/>
  <c r="E15" i="24"/>
  <c r="C15" i="24"/>
  <c r="D15" i="24" s="1"/>
  <c r="B15" i="24"/>
  <c r="F14" i="24" a="1"/>
  <c r="F14" i="24"/>
  <c r="E14" i="24"/>
  <c r="D14" i="24"/>
  <c r="B14" i="24"/>
  <c r="F13" i="24" a="1"/>
  <c r="F13" i="24"/>
  <c r="E13" i="24"/>
  <c r="D13" i="24"/>
  <c r="B13" i="24"/>
  <c r="F12" i="24" a="1"/>
  <c r="F12" i="24"/>
  <c r="E12" i="24"/>
  <c r="C12" i="24"/>
  <c r="D12" i="24" s="1"/>
  <c r="B12" i="24"/>
  <c r="F11" i="24" a="1"/>
  <c r="F11" i="24"/>
  <c r="E11" i="24"/>
  <c r="D11" i="24"/>
  <c r="B11" i="24"/>
  <c r="F10" i="24" a="1"/>
  <c r="F10" i="24" s="1"/>
  <c r="E10" i="24"/>
  <c r="C10" i="24"/>
  <c r="D10" i="24" s="1"/>
  <c r="B10" i="24"/>
  <c r="F9" i="24" a="1"/>
  <c r="F9" i="24" s="1"/>
  <c r="E9" i="24"/>
  <c r="D9" i="24"/>
  <c r="B9" i="24"/>
  <c r="F8" i="24" a="1"/>
  <c r="F8" i="24"/>
  <c r="E8" i="24"/>
  <c r="C8" i="24"/>
  <c r="D8" i="24" s="1"/>
  <c r="B8" i="24"/>
  <c r="F7" i="24" a="1"/>
  <c r="F7" i="24" s="1"/>
  <c r="E7" i="24"/>
  <c r="C7" i="24"/>
  <c r="D7" i="24" s="1"/>
  <c r="B7" i="24"/>
  <c r="F6" i="24" a="1"/>
  <c r="F6" i="24" s="1"/>
  <c r="E6" i="24"/>
  <c r="C6" i="24"/>
  <c r="D6" i="24" s="1"/>
  <c r="B6" i="24"/>
  <c r="F5" i="24" a="1"/>
  <c r="F5" i="24"/>
  <c r="E5" i="24"/>
  <c r="C5" i="24"/>
  <c r="D5" i="24" s="1"/>
  <c r="B5" i="24"/>
  <c r="F4" i="24" a="1"/>
  <c r="F4" i="24" s="1"/>
  <c r="E4" i="24"/>
  <c r="D4" i="24"/>
  <c r="B4" i="24"/>
  <c r="F3" i="24" a="1"/>
  <c r="F3" i="24" s="1"/>
  <c r="E3" i="24"/>
  <c r="C3" i="24"/>
  <c r="D3" i="24" s="1"/>
  <c r="B3" i="24"/>
  <c r="R2" i="24"/>
  <c r="F2" i="24" a="1"/>
  <c r="F2" i="24"/>
  <c r="E2" i="24"/>
  <c r="C2" i="24"/>
  <c r="B2" i="24"/>
  <c r="F35" i="23" a="1"/>
  <c r="F35" i="23" s="1"/>
  <c r="E35" i="23"/>
  <c r="C35" i="23"/>
  <c r="D35" i="23" s="1"/>
  <c r="B35" i="23"/>
  <c r="F34" i="23" a="1"/>
  <c r="F34" i="23" s="1"/>
  <c r="E34" i="23"/>
  <c r="C34" i="23"/>
  <c r="D34" i="23" s="1"/>
  <c r="B34" i="23"/>
  <c r="F33" i="23" a="1"/>
  <c r="F33" i="23" s="1"/>
  <c r="E33" i="23"/>
  <c r="C33" i="23"/>
  <c r="D33" i="23" s="1"/>
  <c r="B33" i="23"/>
  <c r="F32" i="23" a="1"/>
  <c r="F32" i="23" s="1"/>
  <c r="E32" i="23"/>
  <c r="C32" i="23"/>
  <c r="D32" i="23" s="1"/>
  <c r="B32" i="23"/>
  <c r="F31" i="23" a="1"/>
  <c r="F31" i="23" s="1"/>
  <c r="E31" i="23"/>
  <c r="C31" i="23"/>
  <c r="D31" i="23" s="1"/>
  <c r="B31" i="23"/>
  <c r="F30" i="23" a="1"/>
  <c r="F30" i="23"/>
  <c r="E30" i="23"/>
  <c r="D30" i="23"/>
  <c r="B30" i="23"/>
  <c r="F29" i="23" a="1"/>
  <c r="F29" i="23"/>
  <c r="E29" i="23"/>
  <c r="C29" i="23"/>
  <c r="D29" i="23" s="1"/>
  <c r="B29" i="23"/>
  <c r="F28" i="23" a="1"/>
  <c r="F28" i="23" s="1"/>
  <c r="E28" i="23"/>
  <c r="C28" i="23"/>
  <c r="D28" i="23" s="1"/>
  <c r="B28" i="23"/>
  <c r="F27" i="23" a="1"/>
  <c r="F27" i="23"/>
  <c r="E27" i="23"/>
  <c r="C27" i="23"/>
  <c r="D27" i="23" s="1"/>
  <c r="B27" i="23"/>
  <c r="F26" i="23" a="1"/>
  <c r="F26" i="23"/>
  <c r="E26" i="23"/>
  <c r="C26" i="23"/>
  <c r="B26" i="23"/>
  <c r="F25" i="23" a="1"/>
  <c r="F25" i="23" s="1"/>
  <c r="E25" i="23"/>
  <c r="C25" i="23"/>
  <c r="D25" i="23" s="1"/>
  <c r="B25" i="23"/>
  <c r="F24" i="23" a="1"/>
  <c r="F24" i="23" s="1"/>
  <c r="E24" i="23"/>
  <c r="C24" i="23"/>
  <c r="D24" i="23" s="1"/>
  <c r="B24" i="23"/>
  <c r="F23" i="23" a="1"/>
  <c r="F23" i="23" s="1"/>
  <c r="E23" i="23"/>
  <c r="D23" i="23"/>
  <c r="B23" i="23"/>
  <c r="F22" i="23" a="1"/>
  <c r="F22" i="23"/>
  <c r="E22" i="23"/>
  <c r="C22" i="23"/>
  <c r="D22" i="23" s="1"/>
  <c r="B22" i="23"/>
  <c r="F21" i="23" a="1"/>
  <c r="F21" i="23"/>
  <c r="E21" i="23"/>
  <c r="C21" i="23"/>
  <c r="D21" i="23" s="1"/>
  <c r="B21" i="23"/>
  <c r="F20" i="23" a="1"/>
  <c r="F20" i="23" s="1"/>
  <c r="E20" i="23"/>
  <c r="C20" i="23"/>
  <c r="D20" i="23" s="1"/>
  <c r="B20" i="23"/>
  <c r="F19" i="23" a="1"/>
  <c r="F19" i="23"/>
  <c r="E19" i="23"/>
  <c r="C19" i="23"/>
  <c r="D19" i="23" s="1"/>
  <c r="B19" i="23"/>
  <c r="F18" i="23" a="1"/>
  <c r="F18" i="23" s="1"/>
  <c r="E18" i="23"/>
  <c r="C18" i="23"/>
  <c r="D18" i="23" s="1"/>
  <c r="B18" i="23"/>
  <c r="F17" i="23" a="1"/>
  <c r="F17" i="23" s="1"/>
  <c r="E17" i="23"/>
  <c r="D17" i="23"/>
  <c r="B17" i="23"/>
  <c r="F16" i="23" a="1"/>
  <c r="F16" i="23" s="1"/>
  <c r="E16" i="23"/>
  <c r="C16" i="23"/>
  <c r="D16" i="23" s="1"/>
  <c r="B16" i="23"/>
  <c r="F15" i="23" a="1"/>
  <c r="F15" i="23" s="1"/>
  <c r="E15" i="23"/>
  <c r="D15" i="23"/>
  <c r="B15" i="23"/>
  <c r="F14" i="23" a="1"/>
  <c r="F14" i="23" s="1"/>
  <c r="E14" i="23"/>
  <c r="C14" i="23"/>
  <c r="D14" i="23" s="1"/>
  <c r="B14" i="23"/>
  <c r="F13" i="23" a="1"/>
  <c r="F13" i="23" s="1"/>
  <c r="E13" i="23"/>
  <c r="C13" i="23"/>
  <c r="D13" i="23" s="1"/>
  <c r="B13" i="23"/>
  <c r="F12" i="23" a="1"/>
  <c r="F12" i="23"/>
  <c r="E12" i="23"/>
  <c r="C12" i="23"/>
  <c r="D12" i="23" s="1"/>
  <c r="B12" i="23"/>
  <c r="F11" i="23" a="1"/>
  <c r="F11" i="23"/>
  <c r="E11" i="23"/>
  <c r="C11" i="23"/>
  <c r="D11" i="23" s="1"/>
  <c r="B11" i="23"/>
  <c r="F10" i="23" a="1"/>
  <c r="F10" i="23"/>
  <c r="E10" i="23"/>
  <c r="C10" i="23"/>
  <c r="D10" i="23" s="1"/>
  <c r="B10" i="23"/>
  <c r="F9" i="23" a="1"/>
  <c r="F9" i="23" s="1"/>
  <c r="E9" i="23"/>
  <c r="C9" i="23"/>
  <c r="D9" i="23" s="1"/>
  <c r="B9" i="23"/>
  <c r="F8" i="23" a="1"/>
  <c r="F8" i="23"/>
  <c r="E8" i="23"/>
  <c r="D8" i="23"/>
  <c r="B8" i="23"/>
  <c r="F7" i="23" a="1"/>
  <c r="F7" i="23"/>
  <c r="E7" i="23"/>
  <c r="C7" i="23"/>
  <c r="D7" i="23" s="1"/>
  <c r="B7" i="23"/>
  <c r="F6" i="23" a="1"/>
  <c r="F6" i="23" s="1"/>
  <c r="E6" i="23"/>
  <c r="D6" i="23"/>
  <c r="B6" i="23"/>
  <c r="F5" i="23" a="1"/>
  <c r="F5" i="23" s="1"/>
  <c r="E5" i="23"/>
  <c r="C5" i="23"/>
  <c r="D5" i="23" s="1"/>
  <c r="B5" i="23"/>
  <c r="F4" i="23" a="1"/>
  <c r="F4" i="23"/>
  <c r="E4" i="23"/>
  <c r="C4" i="23"/>
  <c r="D4" i="23" s="1"/>
  <c r="B4" i="23"/>
  <c r="F3" i="23" a="1"/>
  <c r="F3" i="23" s="1"/>
  <c r="E3" i="23"/>
  <c r="C3" i="23"/>
  <c r="D3" i="23" s="1"/>
  <c r="B3" i="23"/>
  <c r="R2" i="23"/>
  <c r="F2" i="23" a="1"/>
  <c r="F2" i="23"/>
  <c r="E2" i="23"/>
  <c r="C2" i="23"/>
  <c r="D2" i="23" s="1"/>
  <c r="B2" i="23"/>
  <c r="F33" i="22" a="1"/>
  <c r="F33" i="22"/>
  <c r="E33" i="22"/>
  <c r="C33" i="22"/>
  <c r="D33" i="22" s="1"/>
  <c r="B33" i="22"/>
  <c r="F32" i="22" a="1"/>
  <c r="F32" i="22"/>
  <c r="E32" i="22"/>
  <c r="C32" i="22"/>
  <c r="D32" i="22" s="1"/>
  <c r="B32" i="22"/>
  <c r="F31" i="22" a="1"/>
  <c r="F31" i="22"/>
  <c r="E31" i="22"/>
  <c r="D31" i="22"/>
  <c r="B31" i="22"/>
  <c r="F30" i="22" a="1"/>
  <c r="F30" i="22"/>
  <c r="E30" i="22"/>
  <c r="C30" i="22"/>
  <c r="D30" i="22" s="1"/>
  <c r="B30" i="22"/>
  <c r="F29" i="22" a="1"/>
  <c r="F29" i="22"/>
  <c r="E29" i="22"/>
  <c r="B29" i="22"/>
  <c r="F28" i="22" a="1"/>
  <c r="F28" i="22"/>
  <c r="E28" i="22"/>
  <c r="D28" i="22"/>
  <c r="B28" i="22"/>
  <c r="F27" i="22" a="1"/>
  <c r="F27" i="22" s="1"/>
  <c r="E27" i="22"/>
  <c r="C27" i="22"/>
  <c r="D27" i="22" s="1"/>
  <c r="B27" i="22"/>
  <c r="F26" i="22" a="1"/>
  <c r="F26" i="22"/>
  <c r="E26" i="22"/>
  <c r="C26" i="22"/>
  <c r="D26" i="22" s="1"/>
  <c r="B26" i="22"/>
  <c r="F25" i="22" a="1"/>
  <c r="F25" i="22" s="1"/>
  <c r="E25" i="22"/>
  <c r="C25" i="22"/>
  <c r="D25" i="22" s="1"/>
  <c r="B25" i="22"/>
  <c r="F24" i="22" a="1"/>
  <c r="F24" i="22"/>
  <c r="E24" i="22"/>
  <c r="D24" i="22"/>
  <c r="B24" i="22"/>
  <c r="F23" i="22" a="1"/>
  <c r="F23" i="22" s="1"/>
  <c r="E23" i="22"/>
  <c r="C23" i="22"/>
  <c r="D23" i="22" s="1"/>
  <c r="B23" i="22"/>
  <c r="F22" i="22" a="1"/>
  <c r="F22" i="22"/>
  <c r="E22" i="22"/>
  <c r="D22" i="22"/>
  <c r="B22" i="22"/>
  <c r="F21" i="22" a="1"/>
  <c r="F21" i="22" s="1"/>
  <c r="E21" i="22"/>
  <c r="C21" i="22"/>
  <c r="D21" i="22" s="1"/>
  <c r="B21" i="22"/>
  <c r="F20" i="22" a="1"/>
  <c r="F20" i="22"/>
  <c r="E20" i="22"/>
  <c r="C20" i="22"/>
  <c r="D20" i="22" s="1"/>
  <c r="B20" i="22"/>
  <c r="F19" i="22" a="1"/>
  <c r="F19" i="22" s="1"/>
  <c r="E19" i="22"/>
  <c r="C19" i="22"/>
  <c r="D19" i="22" s="1"/>
  <c r="B19" i="22"/>
  <c r="F18" i="22" a="1"/>
  <c r="F18" i="22" s="1"/>
  <c r="E18" i="22"/>
  <c r="C18" i="22"/>
  <c r="D18" i="22" s="1"/>
  <c r="B18" i="22"/>
  <c r="F17" i="22" a="1"/>
  <c r="F17" i="22" s="1"/>
  <c r="E17" i="22"/>
  <c r="D17" i="22"/>
  <c r="B17" i="22"/>
  <c r="F16" i="22" a="1"/>
  <c r="F16" i="22"/>
  <c r="E16" i="22"/>
  <c r="C16" i="22"/>
  <c r="D16" i="22" s="1"/>
  <c r="B16" i="22"/>
  <c r="F15" i="22" a="1"/>
  <c r="F15" i="22"/>
  <c r="E15" i="22"/>
  <c r="D15" i="22"/>
  <c r="B15" i="22"/>
  <c r="F14" i="22" a="1"/>
  <c r="F14" i="22"/>
  <c r="E14" i="22"/>
  <c r="C14" i="22"/>
  <c r="D14" i="22" s="1"/>
  <c r="B14" i="22"/>
  <c r="F13" i="22" a="1"/>
  <c r="F13" i="22"/>
  <c r="E13" i="22"/>
  <c r="C13" i="22"/>
  <c r="D13" i="22" s="1"/>
  <c r="B13" i="22"/>
  <c r="F12" i="22" a="1"/>
  <c r="F12" i="22" s="1"/>
  <c r="E12" i="22"/>
  <c r="C12" i="22"/>
  <c r="D12" i="22" s="1"/>
  <c r="B12" i="22"/>
  <c r="F11" i="22" a="1"/>
  <c r="F11" i="22" s="1"/>
  <c r="E11" i="22"/>
  <c r="C11" i="22"/>
  <c r="D11" i="22" s="1"/>
  <c r="B11" i="22"/>
  <c r="F10" i="22" a="1"/>
  <c r="F10" i="22" s="1"/>
  <c r="E10" i="22"/>
  <c r="C10" i="22"/>
  <c r="D10" i="22" s="1"/>
  <c r="B10" i="22"/>
  <c r="F9" i="22" a="1"/>
  <c r="F9" i="22"/>
  <c r="E9" i="22"/>
  <c r="C9" i="22"/>
  <c r="D9" i="22" s="1"/>
  <c r="B9" i="22"/>
  <c r="F8" i="22" a="1"/>
  <c r="F8" i="22"/>
  <c r="E8" i="22"/>
  <c r="D8" i="22"/>
  <c r="B8" i="22"/>
  <c r="F7" i="22" a="1"/>
  <c r="F7" i="22" s="1"/>
  <c r="E7" i="22"/>
  <c r="C7" i="22"/>
  <c r="D7" i="22" s="1"/>
  <c r="B7" i="22"/>
  <c r="F6" i="22" a="1"/>
  <c r="F6" i="22"/>
  <c r="E6" i="22"/>
  <c r="D6" i="22"/>
  <c r="B6" i="22"/>
  <c r="F5" i="22" a="1"/>
  <c r="F5" i="22" s="1"/>
  <c r="E5" i="22"/>
  <c r="C5" i="22"/>
  <c r="D5" i="22" s="1"/>
  <c r="B5" i="22"/>
  <c r="F4" i="22" a="1"/>
  <c r="F4" i="22" s="1"/>
  <c r="E4" i="22"/>
  <c r="C4" i="22"/>
  <c r="D4" i="22" s="1"/>
  <c r="B4" i="22"/>
  <c r="F3" i="22" a="1"/>
  <c r="F3" i="22" s="1"/>
  <c r="E3" i="22"/>
  <c r="C3" i="22"/>
  <c r="D3" i="22" s="1"/>
  <c r="B3" i="22"/>
  <c r="R2" i="22"/>
  <c r="F2" i="22" a="1"/>
  <c r="F2" i="22"/>
  <c r="E2" i="22"/>
  <c r="C2" i="22"/>
  <c r="D2" i="22" s="1"/>
  <c r="B2" i="22"/>
  <c r="F19" i="21" a="1"/>
  <c r="F19" i="21"/>
  <c r="E19" i="21"/>
  <c r="C19" i="21"/>
  <c r="D19" i="21" s="1"/>
  <c r="B19" i="21"/>
  <c r="F18" i="21" a="1"/>
  <c r="F18" i="21" s="1"/>
  <c r="E18" i="21"/>
  <c r="D18" i="21"/>
  <c r="B18" i="21"/>
  <c r="F17" i="21" a="1"/>
  <c r="F17" i="21"/>
  <c r="E17" i="21"/>
  <c r="C17" i="21"/>
  <c r="D17" i="21" s="1"/>
  <c r="B17" i="21"/>
  <c r="F16" i="21" a="1"/>
  <c r="F16" i="21" s="1"/>
  <c r="E16" i="21"/>
  <c r="D16" i="21"/>
  <c r="B16" i="21"/>
  <c r="F15" i="21" a="1"/>
  <c r="F15" i="21" s="1"/>
  <c r="E15" i="21"/>
  <c r="C15" i="21"/>
  <c r="D15" i="21" s="1"/>
  <c r="B15" i="21"/>
  <c r="F14" i="21" a="1"/>
  <c r="F14" i="21" s="1"/>
  <c r="E14" i="21"/>
  <c r="C14" i="21"/>
  <c r="D14" i="21" s="1"/>
  <c r="B14" i="21"/>
  <c r="F13" i="21" a="1"/>
  <c r="F13" i="21"/>
  <c r="E13" i="21"/>
  <c r="C13" i="21"/>
  <c r="D13" i="21" s="1"/>
  <c r="B13" i="21"/>
  <c r="F12" i="21" a="1"/>
  <c r="F12" i="21" s="1"/>
  <c r="E12" i="21"/>
  <c r="C12" i="21"/>
  <c r="D12" i="21" s="1"/>
  <c r="B12" i="21"/>
  <c r="F11" i="21" a="1"/>
  <c r="F11" i="21"/>
  <c r="E11" i="21"/>
  <c r="C11" i="21"/>
  <c r="D11" i="21" s="1"/>
  <c r="B11" i="21"/>
  <c r="F10" i="21" a="1"/>
  <c r="F10" i="21"/>
  <c r="E10" i="21"/>
  <c r="C10" i="21"/>
  <c r="D10" i="21" s="1"/>
  <c r="B10" i="21"/>
  <c r="F9" i="21" a="1"/>
  <c r="F9" i="21" s="1"/>
  <c r="E9" i="21"/>
  <c r="D9" i="21"/>
  <c r="B9" i="21"/>
  <c r="F8" i="21" a="1"/>
  <c r="F8" i="21"/>
  <c r="E8" i="21"/>
  <c r="C8" i="21"/>
  <c r="D8" i="21" s="1"/>
  <c r="B8" i="21"/>
  <c r="F7" i="21" a="1"/>
  <c r="F7" i="21"/>
  <c r="E7" i="21"/>
  <c r="D7" i="21"/>
  <c r="B7" i="21"/>
  <c r="F6" i="21" a="1"/>
  <c r="F6" i="21" s="1"/>
  <c r="E6" i="21"/>
  <c r="C6" i="21"/>
  <c r="D6" i="21" s="1"/>
  <c r="B6" i="21"/>
  <c r="F5" i="21" a="1"/>
  <c r="F5" i="21"/>
  <c r="E5" i="21"/>
  <c r="C5" i="21"/>
  <c r="D5" i="21" s="1"/>
  <c r="B5" i="21"/>
  <c r="F4" i="21" a="1"/>
  <c r="F4" i="21" s="1"/>
  <c r="E4" i="21"/>
  <c r="C4" i="21"/>
  <c r="D4" i="21" s="1"/>
  <c r="B4" i="21"/>
  <c r="F3" i="21" a="1"/>
  <c r="F3" i="21" s="1"/>
  <c r="E3" i="21"/>
  <c r="D3" i="21"/>
  <c r="B3" i="21"/>
  <c r="R2" i="21"/>
  <c r="F2" i="21" a="1"/>
  <c r="F2" i="21"/>
  <c r="E2" i="21"/>
  <c r="C2" i="21"/>
  <c r="D2" i="21" s="1"/>
  <c r="B2" i="21"/>
  <c r="F18" i="20" a="1"/>
  <c r="F18" i="20" s="1"/>
  <c r="E18" i="20"/>
  <c r="C18" i="20"/>
  <c r="D18" i="20" s="1"/>
  <c r="B18" i="20"/>
  <c r="F17" i="20" a="1"/>
  <c r="F17" i="20" s="1"/>
  <c r="E17" i="20"/>
  <c r="C17" i="20"/>
  <c r="D17" i="20" s="1"/>
  <c r="B17" i="20"/>
  <c r="F16" i="20" a="1"/>
  <c r="F16" i="20" s="1"/>
  <c r="E16" i="20"/>
  <c r="C16" i="20"/>
  <c r="D16" i="20" s="1"/>
  <c r="B16" i="20"/>
  <c r="F15" i="20" a="1"/>
  <c r="F15" i="20" s="1"/>
  <c r="E15" i="20"/>
  <c r="C15" i="20"/>
  <c r="D15" i="20" s="1"/>
  <c r="B15" i="20"/>
  <c r="F14" i="20" a="1"/>
  <c r="F14" i="20"/>
  <c r="E14" i="20"/>
  <c r="D14" i="20"/>
  <c r="B14" i="20"/>
  <c r="F13" i="20" a="1"/>
  <c r="F13" i="20" s="1"/>
  <c r="E13" i="20"/>
  <c r="C13" i="20"/>
  <c r="D13" i="20" s="1"/>
  <c r="B13" i="20"/>
  <c r="F12" i="20" a="1"/>
  <c r="F12" i="20"/>
  <c r="E12" i="20"/>
  <c r="C12" i="20"/>
  <c r="D12" i="20" s="1"/>
  <c r="B12" i="20"/>
  <c r="F11" i="20" a="1"/>
  <c r="F11" i="20"/>
  <c r="E11" i="20"/>
  <c r="C11" i="20"/>
  <c r="D11" i="20" s="1"/>
  <c r="B11" i="20"/>
  <c r="F10" i="20" a="1"/>
  <c r="F10" i="20"/>
  <c r="E10" i="20"/>
  <c r="C10" i="20"/>
  <c r="D10" i="20" s="1"/>
  <c r="B10" i="20"/>
  <c r="F9" i="20" a="1"/>
  <c r="F9" i="20"/>
  <c r="E9" i="20"/>
  <c r="C9" i="20"/>
  <c r="D9" i="20" s="1"/>
  <c r="B9" i="20"/>
  <c r="F8" i="20" a="1"/>
  <c r="F8" i="20" s="1"/>
  <c r="E8" i="20"/>
  <c r="D8" i="20"/>
  <c r="B8" i="20"/>
  <c r="F7" i="20" a="1"/>
  <c r="F7" i="20" s="1"/>
  <c r="E7" i="20"/>
  <c r="C7" i="20"/>
  <c r="D7" i="20" s="1"/>
  <c r="B7" i="20"/>
  <c r="F6" i="20" a="1"/>
  <c r="F6" i="20" s="1"/>
  <c r="E6" i="20"/>
  <c r="D6" i="20"/>
  <c r="B6" i="20"/>
  <c r="F5" i="20" a="1"/>
  <c r="F5" i="20"/>
  <c r="E5" i="20"/>
  <c r="C5" i="20"/>
  <c r="D5" i="20" s="1"/>
  <c r="B5" i="20"/>
  <c r="F4" i="20" a="1"/>
  <c r="F4" i="20" s="1"/>
  <c r="E4" i="20"/>
  <c r="C4" i="20"/>
  <c r="D4" i="20" s="1"/>
  <c r="B4" i="20"/>
  <c r="F3" i="20" a="1"/>
  <c r="F3" i="20"/>
  <c r="E3" i="20"/>
  <c r="C3" i="20"/>
  <c r="D3" i="20" s="1"/>
  <c r="B3" i="20"/>
  <c r="R2" i="20"/>
  <c r="F2" i="20" a="1"/>
  <c r="F2" i="20" s="1"/>
  <c r="E2" i="20"/>
  <c r="C2" i="20"/>
  <c r="D2" i="20" s="1"/>
  <c r="B2" i="20"/>
  <c r="F32" i="19" a="1"/>
  <c r="F32" i="19"/>
  <c r="E32" i="19"/>
  <c r="D32" i="19"/>
  <c r="B32" i="19"/>
  <c r="F31" i="19" a="1"/>
  <c r="F31" i="19"/>
  <c r="E31" i="19"/>
  <c r="C31" i="19"/>
  <c r="D31" i="19" s="1"/>
  <c r="B31" i="19"/>
  <c r="F30" i="19" a="1"/>
  <c r="F30" i="19"/>
  <c r="E30" i="19"/>
  <c r="B30" i="19"/>
  <c r="F29" i="19" a="1"/>
  <c r="F29" i="19"/>
  <c r="E29" i="19"/>
  <c r="C29" i="19"/>
  <c r="D29" i="19" s="1"/>
  <c r="B29" i="19"/>
  <c r="F28" i="19" a="1"/>
  <c r="F28" i="19"/>
  <c r="E28" i="19"/>
  <c r="C28" i="19"/>
  <c r="D28" i="19" s="1"/>
  <c r="B28" i="19"/>
  <c r="F27" i="19" a="1"/>
  <c r="F27" i="19" s="1"/>
  <c r="E27" i="19"/>
  <c r="C27" i="19"/>
  <c r="D27" i="19" s="1"/>
  <c r="B27" i="19"/>
  <c r="F26" i="19" a="1"/>
  <c r="F26" i="19" s="1"/>
  <c r="E26" i="19"/>
  <c r="C26" i="19"/>
  <c r="D26" i="19" s="1"/>
  <c r="B26" i="19"/>
  <c r="F25" i="19" a="1"/>
  <c r="F25" i="19"/>
  <c r="E25" i="19"/>
  <c r="C25" i="19"/>
  <c r="D25" i="19" s="1"/>
  <c r="B25" i="19"/>
  <c r="F24" i="19" a="1"/>
  <c r="F24" i="19"/>
  <c r="E24" i="19"/>
  <c r="C24" i="19"/>
  <c r="D24" i="19" s="1"/>
  <c r="B24" i="19"/>
  <c r="F23" i="19" a="1"/>
  <c r="F23" i="19" s="1"/>
  <c r="E23" i="19"/>
  <c r="D23" i="19"/>
  <c r="B23" i="19"/>
  <c r="F22" i="19" a="1"/>
  <c r="F22" i="19"/>
  <c r="E22" i="19"/>
  <c r="C22" i="19"/>
  <c r="D22" i="19" s="1"/>
  <c r="B22" i="19"/>
  <c r="F21" i="19" a="1"/>
  <c r="F21" i="19" s="1"/>
  <c r="E21" i="19"/>
  <c r="D21" i="19"/>
  <c r="B21" i="19"/>
  <c r="F20" i="19" a="1"/>
  <c r="F20" i="19" s="1"/>
  <c r="E20" i="19"/>
  <c r="C20" i="19"/>
  <c r="D20" i="19" s="1"/>
  <c r="B20" i="19"/>
  <c r="F19" i="19" a="1"/>
  <c r="F19" i="19"/>
  <c r="E19" i="19"/>
  <c r="C19" i="19"/>
  <c r="D19" i="19" s="1"/>
  <c r="B19" i="19"/>
  <c r="F18" i="19" a="1"/>
  <c r="F18" i="19"/>
  <c r="E18" i="19"/>
  <c r="C18" i="19"/>
  <c r="D18" i="19" s="1"/>
  <c r="B18" i="19"/>
  <c r="F17" i="19" a="1"/>
  <c r="F17" i="19"/>
  <c r="E17" i="19"/>
  <c r="C17" i="19"/>
  <c r="D17" i="19" s="1"/>
  <c r="B17" i="19"/>
  <c r="F16" i="19" a="1"/>
  <c r="F16" i="19" s="1"/>
  <c r="E16" i="19"/>
  <c r="C16" i="19"/>
  <c r="D16" i="19" s="1"/>
  <c r="B16" i="19"/>
  <c r="F15" i="19" a="1"/>
  <c r="F15" i="19" s="1"/>
  <c r="E15" i="19"/>
  <c r="D15" i="19"/>
  <c r="B15" i="19"/>
  <c r="F14" i="19" a="1"/>
  <c r="F14" i="19"/>
  <c r="E14" i="19"/>
  <c r="C14" i="19"/>
  <c r="D14" i="19" s="1"/>
  <c r="B14" i="19"/>
  <c r="F13" i="19" a="1"/>
  <c r="F13" i="19" s="1"/>
  <c r="E13" i="19"/>
  <c r="D13" i="19"/>
  <c r="B13" i="19"/>
  <c r="F12" i="19" a="1"/>
  <c r="F12" i="19"/>
  <c r="E12" i="19"/>
  <c r="C12" i="19"/>
  <c r="D12" i="19" s="1"/>
  <c r="B12" i="19"/>
  <c r="F11" i="19" a="1"/>
  <c r="F11" i="19" s="1"/>
  <c r="E11" i="19"/>
  <c r="C11" i="19"/>
  <c r="D11" i="19" s="1"/>
  <c r="B11" i="19"/>
  <c r="F10" i="19" a="1"/>
  <c r="F10" i="19"/>
  <c r="E10" i="19"/>
  <c r="C10" i="19"/>
  <c r="D10" i="19" s="1"/>
  <c r="B10" i="19"/>
  <c r="F9" i="19" a="1"/>
  <c r="F9" i="19" s="1"/>
  <c r="E9" i="19"/>
  <c r="D9" i="19"/>
  <c r="B9" i="19"/>
  <c r="F8" i="19" a="1"/>
  <c r="F8" i="19"/>
  <c r="E8" i="19"/>
  <c r="C8" i="19"/>
  <c r="D8" i="19" s="1"/>
  <c r="B8" i="19"/>
  <c r="F7" i="19" a="1"/>
  <c r="F7" i="19" s="1"/>
  <c r="E7" i="19"/>
  <c r="D7" i="19"/>
  <c r="B7" i="19"/>
  <c r="F6" i="19" a="1"/>
  <c r="F6" i="19"/>
  <c r="E6" i="19"/>
  <c r="C6" i="19"/>
  <c r="D6" i="19" s="1"/>
  <c r="B6" i="19"/>
  <c r="F5" i="19" a="1"/>
  <c r="F5" i="19"/>
  <c r="E5" i="19"/>
  <c r="C5" i="19"/>
  <c r="D5" i="19" s="1"/>
  <c r="B5" i="19"/>
  <c r="F4" i="19" a="1"/>
  <c r="F4" i="19" s="1"/>
  <c r="E4" i="19"/>
  <c r="C4" i="19"/>
  <c r="D4" i="19" s="1"/>
  <c r="B4" i="19"/>
  <c r="F3" i="19" a="1"/>
  <c r="F3" i="19" s="1"/>
  <c r="E3" i="19"/>
  <c r="C3" i="19"/>
  <c r="D3" i="19" s="1"/>
  <c r="B3" i="19"/>
  <c r="R2" i="19"/>
  <c r="F2" i="19" a="1"/>
  <c r="F2" i="19" s="1"/>
  <c r="E2" i="19"/>
  <c r="C2" i="19"/>
  <c r="D2" i="19" s="1"/>
  <c r="B2" i="19"/>
  <c r="F40" i="18" a="1"/>
  <c r="F40" i="18" s="1"/>
  <c r="E40" i="18"/>
  <c r="C40" i="18"/>
  <c r="D40" i="18" s="1"/>
  <c r="B40" i="18"/>
  <c r="F39" i="18" a="1"/>
  <c r="F39" i="18" s="1"/>
  <c r="E39" i="18"/>
  <c r="D39" i="18"/>
  <c r="B39" i="18"/>
  <c r="F38" i="18" a="1"/>
  <c r="F38" i="18"/>
  <c r="E38" i="18"/>
  <c r="C38" i="18"/>
  <c r="D38" i="18" s="1"/>
  <c r="B38" i="18"/>
  <c r="F37" i="18" a="1"/>
  <c r="F37" i="18"/>
  <c r="E37" i="18"/>
  <c r="D37" i="18"/>
  <c r="B37" i="18"/>
  <c r="F36" i="18" a="1"/>
  <c r="F36" i="18" s="1"/>
  <c r="E36" i="18"/>
  <c r="C36" i="18"/>
  <c r="D36" i="18" s="1"/>
  <c r="B36" i="18"/>
  <c r="F35" i="18" a="1"/>
  <c r="F35" i="18" s="1"/>
  <c r="E35" i="18"/>
  <c r="C35" i="18"/>
  <c r="D35" i="18" s="1"/>
  <c r="B35" i="18"/>
  <c r="F34" i="18" a="1"/>
  <c r="F34" i="18"/>
  <c r="E34" i="18"/>
  <c r="C34" i="18"/>
  <c r="D34" i="18" s="1"/>
  <c r="B34" i="18"/>
  <c r="F33" i="18" a="1"/>
  <c r="F33" i="18" s="1"/>
  <c r="E33" i="18"/>
  <c r="C33" i="18"/>
  <c r="D33" i="18" s="1"/>
  <c r="B33" i="18"/>
  <c r="F32" i="18" a="1"/>
  <c r="F32" i="18" s="1"/>
  <c r="E32" i="18"/>
  <c r="C32" i="18"/>
  <c r="D32" i="18" s="1"/>
  <c r="B32" i="18"/>
  <c r="F31" i="18" a="1"/>
  <c r="F31" i="18" s="1"/>
  <c r="E31" i="18"/>
  <c r="C31" i="18"/>
  <c r="D31" i="18" s="1"/>
  <c r="B31" i="18"/>
  <c r="F30" i="18" a="1"/>
  <c r="F30" i="18" s="1"/>
  <c r="E30" i="18"/>
  <c r="D30" i="18"/>
  <c r="B30" i="18"/>
  <c r="F29" i="18" a="1"/>
  <c r="F29" i="18"/>
  <c r="E29" i="18"/>
  <c r="C29" i="18"/>
  <c r="D29" i="18" s="1"/>
  <c r="B29" i="18"/>
  <c r="F28" i="18" a="1"/>
  <c r="F28" i="18" s="1"/>
  <c r="E28" i="18"/>
  <c r="D28" i="18"/>
  <c r="B28" i="18"/>
  <c r="F27" i="18" a="1"/>
  <c r="F27" i="18"/>
  <c r="E27" i="18"/>
  <c r="C27" i="18"/>
  <c r="D27" i="18" s="1"/>
  <c r="B27" i="18"/>
  <c r="F26" i="18" a="1"/>
  <c r="F26" i="18" s="1"/>
  <c r="E26" i="18"/>
  <c r="C26" i="18"/>
  <c r="D26" i="18" s="1"/>
  <c r="B26" i="18"/>
  <c r="F25" i="18" a="1"/>
  <c r="F25" i="18" s="1"/>
  <c r="E25" i="18"/>
  <c r="C25" i="18"/>
  <c r="D25" i="18" s="1"/>
  <c r="B25" i="18"/>
  <c r="F24" i="18" a="1"/>
  <c r="F24" i="18" s="1"/>
  <c r="E24" i="18"/>
  <c r="C24" i="18"/>
  <c r="D24" i="18" s="1"/>
  <c r="B24" i="18"/>
  <c r="F23" i="18" a="1"/>
  <c r="F23" i="18"/>
  <c r="E23" i="18"/>
  <c r="C23" i="18"/>
  <c r="D23" i="18" s="1"/>
  <c r="B23" i="18"/>
  <c r="F22" i="18" a="1"/>
  <c r="F22" i="18"/>
  <c r="E22" i="18"/>
  <c r="D22" i="18"/>
  <c r="B22" i="18"/>
  <c r="F21" i="18" a="1"/>
  <c r="F21" i="18" s="1"/>
  <c r="E21" i="18"/>
  <c r="C21" i="18"/>
  <c r="D21" i="18" s="1"/>
  <c r="B21" i="18"/>
  <c r="F20" i="18" a="1"/>
  <c r="F20" i="18"/>
  <c r="E20" i="18"/>
  <c r="D20" i="18"/>
  <c r="B20" i="18"/>
  <c r="F19" i="18" a="1"/>
  <c r="F19" i="18" s="1"/>
  <c r="E19" i="18"/>
  <c r="C19" i="18"/>
  <c r="D19" i="18" s="1"/>
  <c r="B19" i="18"/>
  <c r="F18" i="18" a="1"/>
  <c r="F18" i="18" s="1"/>
  <c r="E18" i="18"/>
  <c r="C18" i="18"/>
  <c r="D18" i="18" s="1"/>
  <c r="B18" i="18"/>
  <c r="F17" i="18" a="1"/>
  <c r="F17" i="18" s="1"/>
  <c r="E17" i="18"/>
  <c r="C17" i="18"/>
  <c r="D17" i="18" s="1"/>
  <c r="B17" i="18"/>
  <c r="F16" i="18" a="1"/>
  <c r="F16" i="18" s="1"/>
  <c r="E16" i="18"/>
  <c r="C16" i="18"/>
  <c r="D16" i="18" s="1"/>
  <c r="B16" i="18"/>
  <c r="F15" i="18" a="1"/>
  <c r="F15" i="18"/>
  <c r="E15" i="18"/>
  <c r="D15" i="18"/>
  <c r="B15" i="18"/>
  <c r="F14" i="18" a="1"/>
  <c r="F14" i="18"/>
  <c r="E14" i="18"/>
  <c r="C14" i="18"/>
  <c r="D14" i="18" s="1"/>
  <c r="B14" i="18"/>
  <c r="F13" i="18" a="1"/>
  <c r="F13" i="18"/>
  <c r="E13" i="18"/>
  <c r="D13" i="18"/>
  <c r="B13" i="18"/>
  <c r="F12" i="18" a="1"/>
  <c r="F12" i="18" s="1"/>
  <c r="E12" i="18"/>
  <c r="C12" i="18"/>
  <c r="D12" i="18" s="1"/>
  <c r="B12" i="18"/>
  <c r="F11" i="18" a="1"/>
  <c r="F11" i="18" s="1"/>
  <c r="E11" i="18"/>
  <c r="C11" i="18"/>
  <c r="D11" i="18" s="1"/>
  <c r="B11" i="18"/>
  <c r="F10" i="18" a="1"/>
  <c r="F10" i="18" s="1"/>
  <c r="E10" i="18"/>
  <c r="C10" i="18"/>
  <c r="D10" i="18" s="1"/>
  <c r="B10" i="18"/>
  <c r="F9" i="18" a="1"/>
  <c r="F9" i="18"/>
  <c r="E9" i="18"/>
  <c r="C9" i="18"/>
  <c r="D9" i="18" s="1"/>
  <c r="B9" i="18"/>
  <c r="F8" i="18" a="1"/>
  <c r="F8" i="18" s="1"/>
  <c r="E8" i="18"/>
  <c r="C8" i="18"/>
  <c r="D8" i="18" s="1"/>
  <c r="B8" i="18"/>
  <c r="F7" i="18" a="1"/>
  <c r="F7" i="18" s="1"/>
  <c r="E7" i="18"/>
  <c r="C7" i="18"/>
  <c r="D7" i="18" s="1"/>
  <c r="B7" i="18"/>
  <c r="F6" i="18" a="1"/>
  <c r="F6" i="18" s="1"/>
  <c r="E6" i="18"/>
  <c r="D6" i="18"/>
  <c r="B6" i="18"/>
  <c r="F5" i="18" a="1"/>
  <c r="F5" i="18"/>
  <c r="E5" i="18"/>
  <c r="C5" i="18"/>
  <c r="D5" i="18" s="1"/>
  <c r="B5" i="18"/>
  <c r="F4" i="18" a="1"/>
  <c r="F4" i="18"/>
  <c r="E4" i="18"/>
  <c r="D4" i="18"/>
  <c r="B4" i="18"/>
  <c r="F3" i="18" a="1"/>
  <c r="F3" i="18"/>
  <c r="E3" i="18"/>
  <c r="C3" i="18"/>
  <c r="D3" i="18" s="1"/>
  <c r="B3" i="18"/>
  <c r="R2" i="18"/>
  <c r="F2" i="18" a="1"/>
  <c r="F2" i="18"/>
  <c r="E2" i="18"/>
  <c r="C2" i="18"/>
  <c r="B2" i="18"/>
  <c r="F33" i="17" a="1"/>
  <c r="F33" i="17"/>
  <c r="E33" i="17"/>
  <c r="C33" i="17"/>
  <c r="D33" i="17" s="1"/>
  <c r="B33" i="17"/>
  <c r="F32" i="17" a="1"/>
  <c r="F32" i="17" s="1"/>
  <c r="E32" i="17"/>
  <c r="C32" i="17"/>
  <c r="D32" i="17" s="1"/>
  <c r="B32" i="17"/>
  <c r="F31" i="17" a="1"/>
  <c r="F31" i="17" s="1"/>
  <c r="E31" i="17"/>
  <c r="C31" i="17"/>
  <c r="D31" i="17" s="1"/>
  <c r="B31" i="17"/>
  <c r="F30" i="17" a="1"/>
  <c r="F30" i="17" s="1"/>
  <c r="E30" i="17"/>
  <c r="D30" i="17"/>
  <c r="B30" i="17"/>
  <c r="F29" i="17" a="1"/>
  <c r="F29" i="17" s="1"/>
  <c r="E29" i="17"/>
  <c r="C29" i="17"/>
  <c r="D29" i="17" s="1"/>
  <c r="B29" i="17"/>
  <c r="F28" i="17" a="1"/>
  <c r="F28" i="17"/>
  <c r="E28" i="17"/>
  <c r="D28" i="17"/>
  <c r="B28" i="17"/>
  <c r="F27" i="17" a="1"/>
  <c r="F27" i="17"/>
  <c r="E27" i="17"/>
  <c r="C27" i="17"/>
  <c r="D27" i="17" s="1"/>
  <c r="B27" i="17"/>
  <c r="F26" i="17" a="1"/>
  <c r="F26" i="17"/>
  <c r="E26" i="17"/>
  <c r="C26" i="17"/>
  <c r="D26" i="17" s="1"/>
  <c r="B26" i="17"/>
  <c r="F25" i="17" a="1"/>
  <c r="F25" i="17"/>
  <c r="E25" i="17"/>
  <c r="C25" i="17"/>
  <c r="D25" i="17" s="1"/>
  <c r="B25" i="17"/>
  <c r="F24" i="17" a="1"/>
  <c r="F24" i="17" s="1"/>
  <c r="E24" i="17"/>
  <c r="C24" i="17"/>
  <c r="D24" i="17" s="1"/>
  <c r="B24" i="17"/>
  <c r="F23" i="17" a="1"/>
  <c r="F23" i="17"/>
  <c r="E23" i="17"/>
  <c r="C23" i="17"/>
  <c r="D23" i="17" s="1"/>
  <c r="B23" i="17"/>
  <c r="F22" i="17" a="1"/>
  <c r="F22" i="17"/>
  <c r="E22" i="17"/>
  <c r="C22" i="17"/>
  <c r="D22" i="17" s="1"/>
  <c r="B22" i="17"/>
  <c r="F21" i="17" a="1"/>
  <c r="F21" i="17"/>
  <c r="D21" i="17"/>
  <c r="B21" i="17"/>
  <c r="F20" i="17" a="1"/>
  <c r="F20" i="17"/>
  <c r="E20" i="17"/>
  <c r="C20" i="17"/>
  <c r="D20" i="17" s="1"/>
  <c r="B20" i="17"/>
  <c r="F19" i="17" a="1"/>
  <c r="F19" i="17"/>
  <c r="E19" i="17"/>
  <c r="D19" i="17"/>
  <c r="B19" i="17"/>
  <c r="F18" i="17" a="1"/>
  <c r="F18" i="17" s="1"/>
  <c r="E18" i="17"/>
  <c r="C18" i="17"/>
  <c r="D18" i="17" s="1"/>
  <c r="B18" i="17"/>
  <c r="F17" i="17" a="1"/>
  <c r="F17" i="17" s="1"/>
  <c r="E17" i="17"/>
  <c r="C17" i="17"/>
  <c r="D17" i="17" s="1"/>
  <c r="B17" i="17"/>
  <c r="F16" i="17" a="1"/>
  <c r="F16" i="17"/>
  <c r="E16" i="17"/>
  <c r="C16" i="17"/>
  <c r="D16" i="17" s="1"/>
  <c r="B16" i="17"/>
  <c r="F15" i="17" a="1"/>
  <c r="F15" i="17"/>
  <c r="E15" i="17"/>
  <c r="C15" i="17"/>
  <c r="D15" i="17" s="1"/>
  <c r="B15" i="17"/>
  <c r="F14" i="17" a="1"/>
  <c r="F14" i="17"/>
  <c r="E14" i="17"/>
  <c r="C14" i="17"/>
  <c r="D14" i="17" s="1"/>
  <c r="B14" i="17"/>
  <c r="F13" i="17" a="1"/>
  <c r="F13" i="17" s="1"/>
  <c r="E13" i="17"/>
  <c r="C13" i="17"/>
  <c r="D13" i="17" s="1"/>
  <c r="B13" i="17"/>
  <c r="F12" i="17" a="1"/>
  <c r="F12" i="17" s="1"/>
  <c r="E12" i="17"/>
  <c r="D12" i="17"/>
  <c r="B12" i="17"/>
  <c r="F11" i="17" a="1"/>
  <c r="F11" i="17"/>
  <c r="E11" i="17"/>
  <c r="C11" i="17"/>
  <c r="D11" i="17" s="1"/>
  <c r="B11" i="17"/>
  <c r="F10" i="17" a="1"/>
  <c r="F10" i="17"/>
  <c r="E10" i="17"/>
  <c r="C10" i="17"/>
  <c r="D10" i="17" s="1"/>
  <c r="B10" i="17"/>
  <c r="F9" i="17" a="1"/>
  <c r="F9" i="17"/>
  <c r="E9" i="17"/>
  <c r="C9" i="17"/>
  <c r="D9" i="17" s="1"/>
  <c r="B9" i="17"/>
  <c r="F8" i="17" a="1"/>
  <c r="F8" i="17" s="1"/>
  <c r="E8" i="17"/>
  <c r="C8" i="17"/>
  <c r="D8" i="17" s="1"/>
  <c r="B8" i="17"/>
  <c r="F7" i="17" a="1"/>
  <c r="F7" i="17" s="1"/>
  <c r="E7" i="17"/>
  <c r="C7" i="17"/>
  <c r="D7" i="17" s="1"/>
  <c r="B7" i="17"/>
  <c r="F6" i="17" a="1"/>
  <c r="F6" i="17"/>
  <c r="E6" i="17"/>
  <c r="D6" i="17"/>
  <c r="B6" i="17"/>
  <c r="F5" i="17" a="1"/>
  <c r="F5" i="17"/>
  <c r="E5" i="17"/>
  <c r="C5" i="17"/>
  <c r="D5" i="17" s="1"/>
  <c r="B5" i="17"/>
  <c r="F4" i="17" a="1"/>
  <c r="F4" i="17"/>
  <c r="E4" i="17"/>
  <c r="D4" i="17"/>
  <c r="B4" i="17"/>
  <c r="F3" i="17" a="1"/>
  <c r="F3" i="17" s="1"/>
  <c r="E3" i="17"/>
  <c r="C3" i="17"/>
  <c r="D3" i="17" s="1"/>
  <c r="B3" i="17"/>
  <c r="R2" i="17"/>
  <c r="F2" i="17" a="1"/>
  <c r="F2" i="17" s="1"/>
  <c r="E2" i="17"/>
  <c r="C2" i="17"/>
  <c r="B2" i="17"/>
  <c r="F37" i="16" a="1"/>
  <c r="F37" i="16" s="1"/>
  <c r="E37" i="16"/>
  <c r="C37" i="16"/>
  <c r="D37" i="16" s="1"/>
  <c r="B37" i="16"/>
  <c r="F36" i="16" a="1"/>
  <c r="F36" i="16"/>
  <c r="E36" i="16"/>
  <c r="C36" i="16"/>
  <c r="D36" i="16" s="1"/>
  <c r="B36" i="16"/>
  <c r="F35" i="16" a="1"/>
  <c r="F35" i="16" s="1"/>
  <c r="E35" i="16"/>
  <c r="D35" i="16"/>
  <c r="B35" i="16"/>
  <c r="F34" i="16" a="1"/>
  <c r="F34" i="16"/>
  <c r="E34" i="16"/>
  <c r="C34" i="16"/>
  <c r="D34" i="16" s="1"/>
  <c r="B34" i="16"/>
  <c r="F33" i="16" a="1"/>
  <c r="F33" i="16"/>
  <c r="E33" i="16"/>
  <c r="D33" i="16"/>
  <c r="B33" i="16"/>
  <c r="F32" i="16" a="1"/>
  <c r="F32" i="16" s="1"/>
  <c r="E32" i="16"/>
  <c r="C32" i="16"/>
  <c r="D32" i="16" s="1"/>
  <c r="B32" i="16"/>
  <c r="F31" i="16" a="1"/>
  <c r="F31" i="16" s="1"/>
  <c r="E31" i="16"/>
  <c r="C31" i="16"/>
  <c r="D31" i="16" s="1"/>
  <c r="B31" i="16"/>
  <c r="F30" i="16" a="1"/>
  <c r="F30" i="16"/>
  <c r="E30" i="16"/>
  <c r="C30" i="16"/>
  <c r="D30" i="16" s="1"/>
  <c r="B30" i="16"/>
  <c r="F29" i="16" a="1"/>
  <c r="F29" i="16" s="1"/>
  <c r="E29" i="16"/>
  <c r="C29" i="16"/>
  <c r="D29" i="16" s="1"/>
  <c r="B29" i="16"/>
  <c r="F28" i="16" a="1"/>
  <c r="F28" i="16" s="1"/>
  <c r="E28" i="16"/>
  <c r="C28" i="16"/>
  <c r="D28" i="16" s="1"/>
  <c r="B28" i="16"/>
  <c r="F27" i="16" a="1"/>
  <c r="F27" i="16" s="1"/>
  <c r="E27" i="16"/>
  <c r="C27" i="16"/>
  <c r="D27" i="16" s="1"/>
  <c r="B27" i="16"/>
  <c r="F26" i="16" a="1"/>
  <c r="F26" i="16" s="1"/>
  <c r="D26" i="16"/>
  <c r="B26" i="16"/>
  <c r="F25" i="16" a="1"/>
  <c r="F25" i="16" s="1"/>
  <c r="E25" i="16"/>
  <c r="C25" i="16"/>
  <c r="D25" i="16" s="1"/>
  <c r="B25" i="16"/>
  <c r="F24" i="16" a="1"/>
  <c r="F24" i="16"/>
  <c r="E24" i="16"/>
  <c r="D24" i="16"/>
  <c r="B24" i="16"/>
  <c r="F23" i="16" a="1"/>
  <c r="F23" i="16"/>
  <c r="E23" i="16"/>
  <c r="C23" i="16"/>
  <c r="D23" i="16" s="1"/>
  <c r="B23" i="16"/>
  <c r="F22" i="16" a="1"/>
  <c r="F22" i="16"/>
  <c r="E22" i="16"/>
  <c r="C22" i="16"/>
  <c r="D22" i="16" s="1"/>
  <c r="B22" i="16"/>
  <c r="F21" i="16" a="1"/>
  <c r="F21" i="16"/>
  <c r="E21" i="16"/>
  <c r="C21" i="16"/>
  <c r="D21" i="16" s="1"/>
  <c r="B21" i="16"/>
  <c r="F20" i="16" a="1"/>
  <c r="F20" i="16" s="1"/>
  <c r="E20" i="16"/>
  <c r="C20" i="16"/>
  <c r="D20" i="16" s="1"/>
  <c r="B20" i="16"/>
  <c r="F19" i="16" a="1"/>
  <c r="F19" i="16" s="1"/>
  <c r="E19" i="16"/>
  <c r="D19" i="16"/>
  <c r="B19" i="16"/>
  <c r="F18" i="16" a="1"/>
  <c r="F18" i="16" s="1"/>
  <c r="E18" i="16"/>
  <c r="C18" i="16"/>
  <c r="D18" i="16" s="1"/>
  <c r="B18" i="16"/>
  <c r="F17" i="16" a="1"/>
  <c r="F17" i="16" s="1"/>
  <c r="E17" i="16"/>
  <c r="C17" i="16"/>
  <c r="D17" i="16" s="1"/>
  <c r="B17" i="16"/>
  <c r="F16" i="16" a="1"/>
  <c r="F16" i="16" s="1"/>
  <c r="E16" i="16"/>
  <c r="D16" i="16"/>
  <c r="B16" i="16"/>
  <c r="F15" i="16" a="1"/>
  <c r="F15" i="16"/>
  <c r="E15" i="16"/>
  <c r="C15" i="16"/>
  <c r="D15" i="16" s="1"/>
  <c r="B15" i="16"/>
  <c r="F14" i="16" a="1"/>
  <c r="F14" i="16"/>
  <c r="E14" i="16"/>
  <c r="C14" i="16"/>
  <c r="D14" i="16" s="1"/>
  <c r="B14" i="16"/>
  <c r="F13" i="16" a="1"/>
  <c r="F13" i="16"/>
  <c r="E13" i="16"/>
  <c r="C13" i="16"/>
  <c r="D13" i="16" s="1"/>
  <c r="B13" i="16"/>
  <c r="F12" i="16" a="1"/>
  <c r="F12" i="16" s="1"/>
  <c r="E12" i="16"/>
  <c r="C12" i="16"/>
  <c r="D12" i="16" s="1"/>
  <c r="B12" i="16"/>
  <c r="F11" i="16" a="1"/>
  <c r="F11" i="16"/>
  <c r="E11" i="16"/>
  <c r="C11" i="16"/>
  <c r="D11" i="16" s="1"/>
  <c r="B11" i="16"/>
  <c r="F10" i="16" a="1"/>
  <c r="F10" i="16"/>
  <c r="E10" i="16"/>
  <c r="D10" i="16"/>
  <c r="B10" i="16"/>
  <c r="F9" i="16" a="1"/>
  <c r="F9" i="16"/>
  <c r="E9" i="16"/>
  <c r="C9" i="16"/>
  <c r="D9" i="16" s="1"/>
  <c r="B9" i="16"/>
  <c r="F8" i="16" a="1"/>
  <c r="F8" i="16"/>
  <c r="E8" i="16"/>
  <c r="C8" i="16"/>
  <c r="D8" i="16" s="1"/>
  <c r="B8" i="16"/>
  <c r="F7" i="16" a="1"/>
  <c r="F7" i="16" s="1"/>
  <c r="E7" i="16"/>
  <c r="D7" i="16"/>
  <c r="B7" i="16"/>
  <c r="F6" i="16" a="1"/>
  <c r="F6" i="16" s="1"/>
  <c r="E6" i="16"/>
  <c r="C6" i="16"/>
  <c r="D6" i="16" s="1"/>
  <c r="B6" i="16"/>
  <c r="F5" i="16" a="1"/>
  <c r="F5" i="16"/>
  <c r="E5" i="16"/>
  <c r="C5" i="16"/>
  <c r="D5" i="16" s="1"/>
  <c r="B5" i="16"/>
  <c r="F4" i="16" a="1"/>
  <c r="F4" i="16"/>
  <c r="E4" i="16"/>
  <c r="C4" i="16"/>
  <c r="D4" i="16" s="1"/>
  <c r="B4" i="16"/>
  <c r="F3" i="16" a="1"/>
  <c r="F3" i="16" s="1"/>
  <c r="E3" i="16"/>
  <c r="C3" i="16"/>
  <c r="D3" i="16" s="1"/>
  <c r="B3" i="16"/>
  <c r="R2" i="16"/>
  <c r="F2" i="16" a="1"/>
  <c r="F2" i="16" s="1"/>
  <c r="E2" i="16"/>
  <c r="C2" i="16"/>
  <c r="D2" i="16" s="1"/>
  <c r="B2" i="16"/>
  <c r="F36" i="15" a="1"/>
  <c r="F36" i="15" s="1"/>
  <c r="E36" i="15"/>
  <c r="D36" i="15"/>
  <c r="B36" i="15"/>
  <c r="F35" i="15" a="1"/>
  <c r="F35" i="15"/>
  <c r="E35" i="15"/>
  <c r="C35" i="15"/>
  <c r="D35" i="15" s="1"/>
  <c r="B35" i="15"/>
  <c r="F34" i="15" a="1"/>
  <c r="F34" i="15"/>
  <c r="E34" i="15"/>
  <c r="C34" i="15"/>
  <c r="D34" i="15" s="1"/>
  <c r="B34" i="15"/>
  <c r="F33" i="15" a="1"/>
  <c r="F33" i="15"/>
  <c r="E33" i="15"/>
  <c r="D33" i="15"/>
  <c r="B33" i="15"/>
  <c r="F32" i="15" a="1"/>
  <c r="F32" i="15" s="1"/>
  <c r="E32" i="15"/>
  <c r="C32" i="15"/>
  <c r="D32" i="15" s="1"/>
  <c r="B32" i="15"/>
  <c r="F31" i="15" a="1"/>
  <c r="F31" i="15" s="1"/>
  <c r="E31" i="15"/>
  <c r="C31" i="15"/>
  <c r="D31" i="15" s="1"/>
  <c r="B31" i="15"/>
  <c r="F30" i="15" a="1"/>
  <c r="F30" i="15" s="1"/>
  <c r="E30" i="15"/>
  <c r="C30" i="15"/>
  <c r="D30" i="15" s="1"/>
  <c r="B30" i="15"/>
  <c r="F29" i="15" a="1"/>
  <c r="F29" i="15" s="1"/>
  <c r="E29" i="15"/>
  <c r="C29" i="15"/>
  <c r="D29" i="15" s="1"/>
  <c r="B29" i="15"/>
  <c r="F28" i="15" a="1"/>
  <c r="F28" i="15" s="1"/>
  <c r="C28" i="15"/>
  <c r="D28" i="15" s="1"/>
  <c r="B28" i="15"/>
  <c r="F27" i="15" a="1"/>
  <c r="F27" i="15"/>
  <c r="E27" i="15"/>
  <c r="D27" i="15"/>
  <c r="B27" i="15"/>
  <c r="F26" i="15" a="1"/>
  <c r="F26" i="15"/>
  <c r="E26" i="15"/>
  <c r="C26" i="15"/>
  <c r="D26" i="15" s="1"/>
  <c r="B26" i="15"/>
  <c r="F25" i="15" a="1"/>
  <c r="F25" i="15"/>
  <c r="E25" i="15"/>
  <c r="C25" i="15"/>
  <c r="D25" i="15" s="1"/>
  <c r="B25" i="15"/>
  <c r="F24" i="15" a="1"/>
  <c r="F24" i="15" s="1"/>
  <c r="E24" i="15"/>
  <c r="D24" i="15"/>
  <c r="B24" i="15"/>
  <c r="F23" i="15" a="1"/>
  <c r="F23" i="15"/>
  <c r="E23" i="15"/>
  <c r="C23" i="15"/>
  <c r="D23" i="15" s="1"/>
  <c r="B23" i="15"/>
  <c r="F22" i="15" a="1"/>
  <c r="F22" i="15"/>
  <c r="E22" i="15"/>
  <c r="C22" i="15"/>
  <c r="D22" i="15" s="1"/>
  <c r="B22" i="15"/>
  <c r="F21" i="15" a="1"/>
  <c r="F21" i="15"/>
  <c r="E21" i="15"/>
  <c r="C21" i="15"/>
  <c r="D21" i="15" s="1"/>
  <c r="B21" i="15"/>
  <c r="F20" i="15" a="1"/>
  <c r="F20" i="15"/>
  <c r="E20" i="15"/>
  <c r="C20" i="15"/>
  <c r="D20" i="15" s="1"/>
  <c r="B20" i="15"/>
  <c r="F19" i="15" a="1"/>
  <c r="F19" i="15"/>
  <c r="E19" i="15"/>
  <c r="C19" i="15"/>
  <c r="D19" i="15" s="1"/>
  <c r="B19" i="15"/>
  <c r="F18" i="15" a="1"/>
  <c r="F18" i="15"/>
  <c r="E18" i="15"/>
  <c r="D18" i="15"/>
  <c r="B18" i="15"/>
  <c r="F17" i="15" a="1"/>
  <c r="F17" i="15" s="1"/>
  <c r="E17" i="15"/>
  <c r="C17" i="15"/>
  <c r="D17" i="15" s="1"/>
  <c r="B17" i="15"/>
  <c r="F16" i="15" a="1"/>
  <c r="F16" i="15" s="1"/>
  <c r="E16" i="15"/>
  <c r="C16" i="15"/>
  <c r="D16" i="15" s="1"/>
  <c r="B16" i="15"/>
  <c r="F15" i="15" a="1"/>
  <c r="F15" i="15" s="1"/>
  <c r="E15" i="15"/>
  <c r="D15" i="15"/>
  <c r="B15" i="15"/>
  <c r="F14" i="15" a="1"/>
  <c r="F14" i="15" s="1"/>
  <c r="E14" i="15"/>
  <c r="C14" i="15"/>
  <c r="D14" i="15" s="1"/>
  <c r="B14" i="15"/>
  <c r="F13" i="15" a="1"/>
  <c r="F13" i="15" s="1"/>
  <c r="E13" i="15"/>
  <c r="C13" i="15"/>
  <c r="D13" i="15" s="1"/>
  <c r="B13" i="15"/>
  <c r="F12" i="15" a="1"/>
  <c r="F12" i="15"/>
  <c r="E12" i="15"/>
  <c r="C12" i="15"/>
  <c r="D12" i="15" s="1"/>
  <c r="B12" i="15"/>
  <c r="F11" i="15" a="1"/>
  <c r="F11" i="15"/>
  <c r="E11" i="15"/>
  <c r="C11" i="15"/>
  <c r="D11" i="15" s="1"/>
  <c r="B11" i="15"/>
  <c r="F10" i="15" a="1"/>
  <c r="F10" i="15"/>
  <c r="E10" i="15"/>
  <c r="C10" i="15"/>
  <c r="D10" i="15" s="1"/>
  <c r="B10" i="15"/>
  <c r="F9" i="15" a="1"/>
  <c r="F9" i="15"/>
  <c r="E9" i="15"/>
  <c r="D9" i="15"/>
  <c r="B9" i="15"/>
  <c r="F8" i="15" a="1"/>
  <c r="F8" i="15" s="1"/>
  <c r="E8" i="15"/>
  <c r="C8" i="15"/>
  <c r="D8" i="15" s="1"/>
  <c r="B8" i="15"/>
  <c r="F7" i="15" a="1"/>
  <c r="F7" i="15" s="1"/>
  <c r="E7" i="15"/>
  <c r="C7" i="15"/>
  <c r="D7" i="15" s="1"/>
  <c r="B7" i="15"/>
  <c r="F6" i="15" a="1"/>
  <c r="F6" i="15" s="1"/>
  <c r="E6" i="15"/>
  <c r="D6" i="15"/>
  <c r="B6" i="15"/>
  <c r="F5" i="15" a="1"/>
  <c r="F5" i="15"/>
  <c r="E5" i="15"/>
  <c r="C5" i="15"/>
  <c r="D5" i="15" s="1"/>
  <c r="B5" i="15"/>
  <c r="F4" i="15" a="1"/>
  <c r="F4" i="15"/>
  <c r="E4" i="15"/>
  <c r="C4" i="15"/>
  <c r="D4" i="15" s="1"/>
  <c r="B4" i="15"/>
  <c r="F3" i="15" a="1"/>
  <c r="F3" i="15" s="1"/>
  <c r="E3" i="15"/>
  <c r="C3" i="15"/>
  <c r="D3" i="15" s="1"/>
  <c r="B3" i="15"/>
  <c r="R2" i="15"/>
  <c r="F2" i="15" a="1"/>
  <c r="F2" i="15" s="1"/>
  <c r="E2" i="15"/>
  <c r="C2" i="15"/>
  <c r="D2" i="15" s="1"/>
  <c r="B2" i="15"/>
  <c r="F29" i="14" a="1"/>
  <c r="F29" i="14" s="1"/>
  <c r="E29" i="14"/>
  <c r="C29" i="14"/>
  <c r="D29" i="14" s="1"/>
  <c r="B29" i="14"/>
  <c r="F28" i="14" a="1"/>
  <c r="F28" i="14" s="1"/>
  <c r="E28" i="14"/>
  <c r="D28" i="14"/>
  <c r="B28" i="14"/>
  <c r="F27" i="14" a="1"/>
  <c r="F27" i="14" s="1"/>
  <c r="E27" i="14"/>
  <c r="C27" i="14"/>
  <c r="D27" i="14" s="1"/>
  <c r="B27" i="14"/>
  <c r="F26" i="14" a="1"/>
  <c r="F26" i="14" s="1"/>
  <c r="E26" i="14"/>
  <c r="C26" i="14"/>
  <c r="D26" i="14" s="1"/>
  <c r="B26" i="14"/>
  <c r="F25" i="14" a="1"/>
  <c r="F25" i="14"/>
  <c r="E25" i="14"/>
  <c r="D25" i="14"/>
  <c r="B25" i="14"/>
  <c r="F24" i="14" a="1"/>
  <c r="F24" i="14" s="1"/>
  <c r="E24" i="14"/>
  <c r="C24" i="14"/>
  <c r="D24" i="14" s="1"/>
  <c r="B24" i="14"/>
  <c r="F23" i="14" a="1"/>
  <c r="F23" i="14" s="1"/>
  <c r="E23" i="14"/>
  <c r="C23" i="14"/>
  <c r="D23" i="14" s="1"/>
  <c r="B23" i="14"/>
  <c r="F22" i="14" a="1"/>
  <c r="F22" i="14"/>
  <c r="E22" i="14"/>
  <c r="C22" i="14"/>
  <c r="D22" i="14" s="1"/>
  <c r="B22" i="14"/>
  <c r="F21" i="14" a="1"/>
  <c r="F21" i="14" s="1"/>
  <c r="E21" i="14"/>
  <c r="C21" i="14"/>
  <c r="D21" i="14" s="1"/>
  <c r="B21" i="14"/>
  <c r="F20" i="14" a="1"/>
  <c r="F20" i="14" s="1"/>
  <c r="E20" i="14"/>
  <c r="D20" i="14"/>
  <c r="B20" i="14"/>
  <c r="F19" i="14" a="1"/>
  <c r="F19" i="14"/>
  <c r="E19" i="14"/>
  <c r="C19" i="14"/>
  <c r="D19" i="14" s="1"/>
  <c r="B19" i="14"/>
  <c r="F18" i="14" a="1"/>
  <c r="F18" i="14" s="1"/>
  <c r="E18" i="14"/>
  <c r="C18" i="14"/>
  <c r="D18" i="14" s="1"/>
  <c r="B18" i="14"/>
  <c r="F17" i="14" a="1"/>
  <c r="F17" i="14"/>
  <c r="E17" i="14"/>
  <c r="C17" i="14"/>
  <c r="D17" i="14" s="1"/>
  <c r="B17" i="14"/>
  <c r="F16" i="14" a="1"/>
  <c r="F16" i="14"/>
  <c r="E16" i="14"/>
  <c r="C16" i="14"/>
  <c r="D16" i="14" s="1"/>
  <c r="B16" i="14"/>
  <c r="F15" i="14" a="1"/>
  <c r="F15" i="14" s="1"/>
  <c r="E15" i="14"/>
  <c r="D15" i="14"/>
  <c r="B15" i="14"/>
  <c r="F14" i="14" a="1"/>
  <c r="F14" i="14" s="1"/>
  <c r="E14" i="14"/>
  <c r="C14" i="14"/>
  <c r="D14" i="14" s="1"/>
  <c r="B14" i="14"/>
  <c r="F13" i="14" a="1"/>
  <c r="F13" i="14" s="1"/>
  <c r="E13" i="14"/>
  <c r="C13" i="14"/>
  <c r="D13" i="14" s="1"/>
  <c r="B13" i="14"/>
  <c r="F12" i="14" a="1"/>
  <c r="F12" i="14" s="1"/>
  <c r="E12" i="14"/>
  <c r="D12" i="14"/>
  <c r="B12" i="14"/>
  <c r="F11" i="14" a="1"/>
  <c r="F11" i="14"/>
  <c r="E11" i="14"/>
  <c r="C11" i="14"/>
  <c r="D11" i="14" s="1"/>
  <c r="B11" i="14"/>
  <c r="F10" i="14" a="1"/>
  <c r="F10" i="14"/>
  <c r="E10" i="14"/>
  <c r="C10" i="14"/>
  <c r="D10" i="14" s="1"/>
  <c r="B10" i="14"/>
  <c r="F9" i="14" a="1"/>
  <c r="F9" i="14" s="1"/>
  <c r="E9" i="14"/>
  <c r="C9" i="14"/>
  <c r="D9" i="14" s="1"/>
  <c r="B9" i="14"/>
  <c r="F8" i="14" a="1"/>
  <c r="F8" i="14"/>
  <c r="E8" i="14"/>
  <c r="C8" i="14"/>
  <c r="D8" i="14" s="1"/>
  <c r="B8" i="14"/>
  <c r="F7" i="14" a="1"/>
  <c r="F7" i="14" s="1"/>
  <c r="E7" i="14"/>
  <c r="C7" i="14"/>
  <c r="D7" i="14" s="1"/>
  <c r="B7" i="14"/>
  <c r="F6" i="14" a="1"/>
  <c r="F6" i="14"/>
  <c r="E6" i="14"/>
  <c r="D6" i="14"/>
  <c r="B6" i="14"/>
  <c r="F5" i="14" a="1"/>
  <c r="F5" i="14" s="1"/>
  <c r="E5" i="14"/>
  <c r="C5" i="14"/>
  <c r="D5" i="14" s="1"/>
  <c r="B5" i="14"/>
  <c r="R4" i="14"/>
  <c r="F4" i="14" a="1"/>
  <c r="F4" i="14" s="1"/>
  <c r="E4" i="14"/>
  <c r="C4" i="14"/>
  <c r="D4" i="14" s="1"/>
  <c r="B4" i="14"/>
  <c r="R3" i="14"/>
  <c r="F3" i="14" a="1"/>
  <c r="F3" i="14" s="1"/>
  <c r="E3" i="14"/>
  <c r="C3" i="14"/>
  <c r="D3" i="14" s="1"/>
  <c r="B3" i="14"/>
  <c r="R2" i="14"/>
  <c r="F2" i="14" a="1"/>
  <c r="F2" i="14"/>
  <c r="E2" i="14"/>
  <c r="C2" i="14"/>
  <c r="D2" i="14" s="1"/>
  <c r="B2" i="14"/>
  <c r="F24" i="13" a="1"/>
  <c r="F24" i="13" s="1"/>
  <c r="E24" i="13"/>
  <c r="D24" i="13"/>
  <c r="B24" i="13"/>
  <c r="F23" i="13" a="1"/>
  <c r="F23" i="13" s="1"/>
  <c r="E23" i="13"/>
  <c r="C23" i="13"/>
  <c r="D23" i="13" s="1"/>
  <c r="B23" i="13"/>
  <c r="F22" i="13" a="1"/>
  <c r="F22" i="13" s="1"/>
  <c r="E22" i="13"/>
  <c r="C22" i="13"/>
  <c r="D22" i="13" s="1"/>
  <c r="B22" i="13"/>
  <c r="F21" i="13" a="1"/>
  <c r="F21" i="13" s="1"/>
  <c r="E21" i="13"/>
  <c r="D21" i="13"/>
  <c r="B21" i="13"/>
  <c r="F20" i="13" a="1"/>
  <c r="F20" i="13"/>
  <c r="E20" i="13"/>
  <c r="C20" i="13"/>
  <c r="D20" i="13" s="1"/>
  <c r="B20" i="13"/>
  <c r="F19" i="13" a="1"/>
  <c r="F19" i="13"/>
  <c r="E19" i="13"/>
  <c r="C19" i="13"/>
  <c r="D19" i="13" s="1"/>
  <c r="B19" i="13"/>
  <c r="F18" i="13" a="1"/>
  <c r="F18" i="13" s="1"/>
  <c r="E18" i="13"/>
  <c r="D18" i="13"/>
  <c r="B18" i="13"/>
  <c r="F17" i="13" a="1"/>
  <c r="F17" i="13" s="1"/>
  <c r="E17" i="13"/>
  <c r="C17" i="13"/>
  <c r="D17" i="13" s="1"/>
  <c r="B17" i="13"/>
  <c r="F16" i="13" a="1"/>
  <c r="F16" i="13" s="1"/>
  <c r="E16" i="13"/>
  <c r="C16" i="13"/>
  <c r="D16" i="13" s="1"/>
  <c r="B16" i="13"/>
  <c r="F15" i="13" a="1"/>
  <c r="F15" i="13" s="1"/>
  <c r="E15" i="13"/>
  <c r="C15" i="13"/>
  <c r="D15" i="13" s="1"/>
  <c r="B15" i="13"/>
  <c r="F14" i="13" a="1"/>
  <c r="F14" i="13"/>
  <c r="E14" i="13"/>
  <c r="C14" i="13"/>
  <c r="D14" i="13" s="1"/>
  <c r="B14" i="13"/>
  <c r="F13" i="13" a="1"/>
  <c r="F13" i="13"/>
  <c r="E13" i="13"/>
  <c r="C13" i="13"/>
  <c r="D13" i="13" s="1"/>
  <c r="B13" i="13"/>
  <c r="F12" i="13" a="1"/>
  <c r="F12" i="13" s="1"/>
  <c r="E12" i="13"/>
  <c r="D12" i="13"/>
  <c r="B12" i="13"/>
  <c r="F11" i="13" a="1"/>
  <c r="F11" i="13"/>
  <c r="E11" i="13"/>
  <c r="C11" i="13"/>
  <c r="D11" i="13" s="1"/>
  <c r="B11" i="13"/>
  <c r="F10" i="13" a="1"/>
  <c r="F10" i="13"/>
  <c r="E10" i="13"/>
  <c r="C10" i="13"/>
  <c r="D10" i="13" s="1"/>
  <c r="B10" i="13"/>
  <c r="F9" i="13" a="1"/>
  <c r="F9" i="13"/>
  <c r="E9" i="13"/>
  <c r="D9" i="13"/>
  <c r="B9" i="13"/>
  <c r="F8" i="13" a="1"/>
  <c r="F8" i="13"/>
  <c r="E8" i="13"/>
  <c r="C8" i="13"/>
  <c r="D8" i="13" s="1"/>
  <c r="B8" i="13"/>
  <c r="F7" i="13" a="1"/>
  <c r="F7" i="13"/>
  <c r="E7" i="13"/>
  <c r="C7" i="13"/>
  <c r="D7" i="13" s="1"/>
  <c r="B7" i="13"/>
  <c r="F6" i="13" a="1"/>
  <c r="F6" i="13" s="1"/>
  <c r="E6" i="13"/>
  <c r="C6" i="13"/>
  <c r="D6" i="13" s="1"/>
  <c r="B6" i="13"/>
  <c r="F5" i="13" a="1"/>
  <c r="F5" i="13" s="1"/>
  <c r="E5" i="13"/>
  <c r="C5" i="13"/>
  <c r="D5" i="13" s="1"/>
  <c r="B5" i="13"/>
  <c r="F4" i="13" a="1"/>
  <c r="F4" i="13" s="1"/>
  <c r="E4" i="13"/>
  <c r="D4" i="13"/>
  <c r="B4" i="13"/>
  <c r="F3" i="13" a="1"/>
  <c r="F3" i="13"/>
  <c r="E3" i="13"/>
  <c r="C3" i="13"/>
  <c r="D3" i="13" s="1"/>
  <c r="B3" i="13"/>
  <c r="R2" i="13"/>
  <c r="F2" i="13" a="1"/>
  <c r="F2" i="13" s="1"/>
  <c r="E2" i="13"/>
  <c r="C2" i="13"/>
  <c r="D2" i="13" s="1"/>
  <c r="B2" i="13"/>
  <c r="F26" i="12" a="1"/>
  <c r="F26" i="12"/>
  <c r="E26" i="12"/>
  <c r="C26" i="12"/>
  <c r="D26" i="12" s="1"/>
  <c r="B26" i="12"/>
  <c r="F25" i="12" a="1"/>
  <c r="F25" i="12" s="1"/>
  <c r="E25" i="12"/>
  <c r="C25" i="12" a="1"/>
  <c r="C25" i="12" s="1"/>
  <c r="D25" i="12" s="1"/>
  <c r="B25" i="12"/>
  <c r="F24" i="12" a="1"/>
  <c r="F24" i="12"/>
  <c r="E24" i="12"/>
  <c r="C24" i="12" a="1"/>
  <c r="C24" i="12"/>
  <c r="D24" i="12" s="1"/>
  <c r="B24" i="12"/>
  <c r="F23" i="12" a="1"/>
  <c r="F23" i="12" s="1"/>
  <c r="E23" i="12"/>
  <c r="C23" i="12" a="1"/>
  <c r="C23" i="12" s="1"/>
  <c r="D23" i="12" s="1"/>
  <c r="B23" i="12"/>
  <c r="F22" i="12" a="1"/>
  <c r="F22" i="12" s="1"/>
  <c r="E22" i="12"/>
  <c r="C22" i="12" a="1"/>
  <c r="C22" i="12"/>
  <c r="D22" i="12" s="1"/>
  <c r="B22" i="12"/>
  <c r="F21" i="12" a="1"/>
  <c r="F21" i="12" s="1"/>
  <c r="E21" i="12"/>
  <c r="C21" i="12" a="1"/>
  <c r="C21" i="12"/>
  <c r="D21" i="12" s="1"/>
  <c r="B21" i="12"/>
  <c r="F20" i="12" a="1"/>
  <c r="F20" i="12"/>
  <c r="E20" i="12"/>
  <c r="C20" i="12" a="1"/>
  <c r="C20" i="12" s="1"/>
  <c r="D20" i="12" s="1"/>
  <c r="B20" i="12"/>
  <c r="F19" i="12" a="1"/>
  <c r="F19" i="12" s="1"/>
  <c r="E19" i="12"/>
  <c r="C19" i="12"/>
  <c r="D19" i="12" s="1"/>
  <c r="B19" i="12"/>
  <c r="F18" i="12" a="1"/>
  <c r="F18" i="12" s="1"/>
  <c r="E18" i="12"/>
  <c r="C18" i="12"/>
  <c r="D18" i="12" s="1"/>
  <c r="B18" i="12"/>
  <c r="F17" i="12" a="1"/>
  <c r="F17" i="12" s="1"/>
  <c r="E17" i="12"/>
  <c r="C17" i="12" a="1"/>
  <c r="C17" i="12"/>
  <c r="D17" i="12" s="1"/>
  <c r="B17" i="12"/>
  <c r="F16" i="12" a="1"/>
  <c r="F16" i="12"/>
  <c r="E16" i="12"/>
  <c r="C16" i="12" a="1"/>
  <c r="C16" i="12"/>
  <c r="D16" i="12" s="1"/>
  <c r="B16" i="12"/>
  <c r="F15" i="12" a="1"/>
  <c r="F15" i="12"/>
  <c r="E15" i="12"/>
  <c r="C15" i="12" a="1"/>
  <c r="C15" i="12" s="1"/>
  <c r="D15" i="12" s="1"/>
  <c r="B15" i="12"/>
  <c r="F14" i="12" a="1"/>
  <c r="F14" i="12"/>
  <c r="E14" i="12"/>
  <c r="C14" i="12" a="1"/>
  <c r="C14" i="12"/>
  <c r="D14" i="12" s="1"/>
  <c r="B14" i="12"/>
  <c r="F13" i="12" a="1"/>
  <c r="F13" i="12" s="1"/>
  <c r="E13" i="12"/>
  <c r="C13" i="12" a="1"/>
  <c r="C13" i="12" s="1"/>
  <c r="D13" i="12" s="1"/>
  <c r="B13" i="12"/>
  <c r="F12" i="12" a="1"/>
  <c r="F12" i="12"/>
  <c r="E12" i="12"/>
  <c r="C12" i="12" a="1"/>
  <c r="C12" i="12"/>
  <c r="D12" i="12" s="1"/>
  <c r="B12" i="12"/>
  <c r="F11" i="12" a="1"/>
  <c r="F11" i="12" s="1"/>
  <c r="E11" i="12"/>
  <c r="C11" i="12"/>
  <c r="D11" i="12" s="1"/>
  <c r="B11" i="12"/>
  <c r="F10" i="12" a="1"/>
  <c r="F10" i="12" s="1"/>
  <c r="E10" i="12"/>
  <c r="C10" i="12"/>
  <c r="D10" i="12" s="1"/>
  <c r="B10" i="12"/>
  <c r="F9" i="12" a="1"/>
  <c r="F9" i="12" s="1"/>
  <c r="E9" i="12"/>
  <c r="C9" i="12" a="1"/>
  <c r="C9" i="12"/>
  <c r="D9" i="12" s="1"/>
  <c r="B9" i="12"/>
  <c r="F8" i="12" a="1"/>
  <c r="F8" i="12"/>
  <c r="E8" i="12"/>
  <c r="C8" i="12" a="1"/>
  <c r="C8" i="12"/>
  <c r="D8" i="12" s="1"/>
  <c r="B8" i="12"/>
  <c r="F7" i="12" a="1"/>
  <c r="F7" i="12" s="1"/>
  <c r="E7" i="12"/>
  <c r="C7" i="12" a="1"/>
  <c r="C7" i="12" s="1"/>
  <c r="D7" i="12" s="1"/>
  <c r="B7" i="12"/>
  <c r="F6" i="12" a="1"/>
  <c r="F6" i="12"/>
  <c r="E6" i="12"/>
  <c r="C6" i="12" a="1"/>
  <c r="C6" i="12"/>
  <c r="D6" i="12" s="1"/>
  <c r="B6" i="12"/>
  <c r="F5" i="12" a="1"/>
  <c r="F5" i="12" s="1"/>
  <c r="E5" i="12"/>
  <c r="C5" i="12" a="1"/>
  <c r="C5" i="12" s="1"/>
  <c r="D5" i="12" s="1"/>
  <c r="B5" i="12"/>
  <c r="F4" i="12" a="1"/>
  <c r="F4" i="12" s="1"/>
  <c r="E4" i="12"/>
  <c r="C4" i="12" a="1"/>
  <c r="C4" i="12"/>
  <c r="D4" i="12" s="1"/>
  <c r="B4" i="12"/>
  <c r="F3" i="12" a="1"/>
  <c r="F3" i="12" s="1"/>
  <c r="E3" i="12"/>
  <c r="C3" i="12"/>
  <c r="D3" i="12" s="1"/>
  <c r="B3" i="12"/>
  <c r="R2" i="12"/>
  <c r="F2" i="12" a="1"/>
  <c r="F2" i="12"/>
  <c r="E2" i="12"/>
  <c r="C2" i="12"/>
  <c r="D2" i="12" s="1"/>
  <c r="B2" i="12"/>
  <c r="F35" i="11" a="1"/>
  <c r="F35" i="11"/>
  <c r="E35" i="11"/>
  <c r="C35" i="11"/>
  <c r="D35" i="11" s="1"/>
  <c r="B35" i="11"/>
  <c r="F34" i="11" a="1"/>
  <c r="F34" i="11" s="1"/>
  <c r="E34" i="11"/>
  <c r="C34" i="11" a="1"/>
  <c r="C34" i="11" s="1"/>
  <c r="D34" i="11" s="1"/>
  <c r="B34" i="11"/>
  <c r="F33" i="11" a="1"/>
  <c r="F33" i="11"/>
  <c r="E33" i="11"/>
  <c r="C33" i="11" a="1"/>
  <c r="C33" i="11" s="1"/>
  <c r="D33" i="11" s="1"/>
  <c r="B33" i="11"/>
  <c r="F32" i="11" a="1"/>
  <c r="F32" i="11"/>
  <c r="E32" i="11"/>
  <c r="C32" i="11" a="1"/>
  <c r="C32" i="11"/>
  <c r="D32" i="11" s="1"/>
  <c r="B32" i="11"/>
  <c r="F31" i="11" a="1"/>
  <c r="F31" i="11" s="1"/>
  <c r="E31" i="11"/>
  <c r="C31" i="11" a="1"/>
  <c r="C31" i="11"/>
  <c r="D31" i="11" s="1"/>
  <c r="B31" i="11"/>
  <c r="F30" i="11" a="1"/>
  <c r="F30" i="11"/>
  <c r="E30" i="11"/>
  <c r="D30" i="11"/>
  <c r="C30" i="11" a="1"/>
  <c r="C30" i="11"/>
  <c r="B30" i="11"/>
  <c r="F29" i="11" a="1"/>
  <c r="F29" i="11" s="1"/>
  <c r="E29" i="11"/>
  <c r="C29" i="11" a="1"/>
  <c r="C29" i="11"/>
  <c r="D29" i="11" s="1"/>
  <c r="B29" i="11"/>
  <c r="F28" i="11" a="1"/>
  <c r="F28" i="11"/>
  <c r="E28" i="11"/>
  <c r="C28" i="11"/>
  <c r="D28" i="11" s="1"/>
  <c r="B28" i="11"/>
  <c r="F27" i="11" a="1"/>
  <c r="F27" i="11" s="1"/>
  <c r="E27" i="11"/>
  <c r="C27" i="11"/>
  <c r="D27" i="11" s="1"/>
  <c r="B27" i="11"/>
  <c r="F26" i="11" a="1"/>
  <c r="F26" i="11"/>
  <c r="E26" i="11"/>
  <c r="C26" i="11" a="1"/>
  <c r="C26" i="11"/>
  <c r="D26" i="11" s="1"/>
  <c r="B26" i="11"/>
  <c r="F25" i="11" a="1"/>
  <c r="F25" i="11" s="1"/>
  <c r="E25" i="11"/>
  <c r="C25" i="11" a="1"/>
  <c r="C25" i="11"/>
  <c r="D25" i="11" s="1"/>
  <c r="B25" i="11"/>
  <c r="F24" i="11" a="1"/>
  <c r="F24" i="11"/>
  <c r="E24" i="11"/>
  <c r="D24" i="11"/>
  <c r="C24" i="11" a="1"/>
  <c r="C24" i="11"/>
  <c r="B24" i="11"/>
  <c r="F23" i="11" a="1"/>
  <c r="F23" i="11"/>
  <c r="E23" i="11"/>
  <c r="D23" i="11"/>
  <c r="C23" i="11" a="1"/>
  <c r="C23" i="11" s="1"/>
  <c r="B23" i="11"/>
  <c r="F22" i="11" a="1"/>
  <c r="F22" i="11"/>
  <c r="E22" i="11"/>
  <c r="C22" i="11" a="1"/>
  <c r="C22" i="11" s="1"/>
  <c r="D22" i="11" s="1"/>
  <c r="B22" i="11"/>
  <c r="F21" i="11" a="1"/>
  <c r="F21" i="11"/>
  <c r="E21" i="11"/>
  <c r="C21" i="11" a="1"/>
  <c r="C21" i="11"/>
  <c r="D21" i="11" s="1"/>
  <c r="B21" i="11"/>
  <c r="F20" i="11" a="1"/>
  <c r="F20" i="11" s="1"/>
  <c r="E20" i="11"/>
  <c r="C20" i="11"/>
  <c r="D20" i="11" s="1"/>
  <c r="B20" i="11"/>
  <c r="F19" i="11" a="1"/>
  <c r="F19" i="11"/>
  <c r="E19" i="11"/>
  <c r="C19" i="11"/>
  <c r="D19" i="11" s="1"/>
  <c r="B19" i="11"/>
  <c r="F18" i="11" a="1"/>
  <c r="F18" i="11" s="1"/>
  <c r="E18" i="11"/>
  <c r="C18" i="11"/>
  <c r="D18" i="11" s="1"/>
  <c r="B18" i="11"/>
  <c r="F17" i="11" a="1"/>
  <c r="F17" i="11"/>
  <c r="E17" i="11"/>
  <c r="C17" i="11" a="1"/>
  <c r="C17" i="11" s="1"/>
  <c r="D17" i="11" s="1"/>
  <c r="B17" i="11"/>
  <c r="F16" i="11" a="1"/>
  <c r="F16" i="11" s="1"/>
  <c r="E16" i="11"/>
  <c r="C16" i="11" a="1"/>
  <c r="C16" i="11"/>
  <c r="D16" i="11" s="1"/>
  <c r="B16" i="11"/>
  <c r="F15" i="11" a="1"/>
  <c r="F15" i="11" s="1"/>
  <c r="E15" i="11"/>
  <c r="D15" i="11"/>
  <c r="C15" i="11" a="1"/>
  <c r="C15" i="11"/>
  <c r="B15" i="11"/>
  <c r="F14" i="11" a="1"/>
  <c r="F14" i="11" s="1"/>
  <c r="E14" i="11"/>
  <c r="C14" i="11" a="1"/>
  <c r="C14" i="11" s="1"/>
  <c r="D14" i="11" s="1"/>
  <c r="B14" i="11"/>
  <c r="U13" i="11"/>
  <c r="F13" i="11" a="1"/>
  <c r="F13" i="11"/>
  <c r="E13" i="11"/>
  <c r="C13" i="11" a="1"/>
  <c r="C13" i="11"/>
  <c r="D13" i="11" s="1"/>
  <c r="B13" i="11"/>
  <c r="F12" i="11" a="1"/>
  <c r="F12" i="11"/>
  <c r="E12" i="11"/>
  <c r="D12" i="11"/>
  <c r="C12" i="11" a="1"/>
  <c r="C12" i="11"/>
  <c r="B12" i="11"/>
  <c r="F11" i="11" a="1"/>
  <c r="F11" i="11" s="1"/>
  <c r="E11" i="11"/>
  <c r="C11" i="11"/>
  <c r="D11" i="11" s="1"/>
  <c r="B11" i="11"/>
  <c r="F10" i="11" a="1"/>
  <c r="F10" i="11" s="1"/>
  <c r="E10" i="11"/>
  <c r="C10" i="11"/>
  <c r="D10" i="11" s="1"/>
  <c r="B10" i="11"/>
  <c r="F9" i="11" a="1"/>
  <c r="F9" i="11" s="1"/>
  <c r="E9" i="11"/>
  <c r="C9" i="11"/>
  <c r="D9" i="11" s="1"/>
  <c r="B9" i="11"/>
  <c r="F8" i="11" a="1"/>
  <c r="F8" i="11"/>
  <c r="E8" i="11"/>
  <c r="C8" i="11" a="1"/>
  <c r="C8" i="11" s="1"/>
  <c r="D8" i="11" s="1"/>
  <c r="B8" i="11"/>
  <c r="F7" i="11" a="1"/>
  <c r="F7" i="11" s="1"/>
  <c r="E7" i="11"/>
  <c r="C7" i="11" a="1"/>
  <c r="C7" i="11" s="1"/>
  <c r="D7" i="11" s="1"/>
  <c r="B7" i="11"/>
  <c r="F6" i="11" a="1"/>
  <c r="F6" i="11" s="1"/>
  <c r="E6" i="11"/>
  <c r="C6" i="11" a="1"/>
  <c r="C6" i="11" s="1"/>
  <c r="D6" i="11" s="1"/>
  <c r="B6" i="11"/>
  <c r="F5" i="11" a="1"/>
  <c r="F5" i="11" s="1"/>
  <c r="E5" i="11"/>
  <c r="C5" i="11" a="1"/>
  <c r="C5" i="11"/>
  <c r="D5" i="11" s="1"/>
  <c r="B5" i="11"/>
  <c r="F4" i="11" a="1"/>
  <c r="F4" i="11" s="1"/>
  <c r="E4" i="11"/>
  <c r="C4" i="11" a="1"/>
  <c r="C4" i="11" s="1"/>
  <c r="D4" i="11" s="1"/>
  <c r="B4" i="11"/>
  <c r="F3" i="11" a="1"/>
  <c r="F3" i="11"/>
  <c r="E3" i="11"/>
  <c r="C3" i="11"/>
  <c r="D3" i="11" s="1"/>
  <c r="B3" i="11"/>
  <c r="R2" i="11"/>
  <c r="F2" i="11" a="1"/>
  <c r="F2" i="11"/>
  <c r="E2" i="11"/>
  <c r="C2" i="11"/>
  <c r="D2" i="11" s="1"/>
  <c r="B2" i="11"/>
  <c r="F34" i="10" a="1"/>
  <c r="F34" i="10" s="1"/>
  <c r="E34" i="10" a="1"/>
  <c r="E34" i="10"/>
  <c r="B34" i="10"/>
  <c r="F33" i="10" a="1"/>
  <c r="F33" i="10"/>
  <c r="E33" i="10" a="1"/>
  <c r="E33" i="10"/>
  <c r="B33" i="10"/>
  <c r="F32" i="10" a="1"/>
  <c r="F32" i="10" s="1"/>
  <c r="E32" i="10" a="1"/>
  <c r="E32" i="10"/>
  <c r="C32" i="10"/>
  <c r="B32" i="10"/>
  <c r="F31" i="10" a="1"/>
  <c r="F31" i="10" s="1"/>
  <c r="B31" i="10"/>
  <c r="F30" i="10" a="1"/>
  <c r="F30" i="10"/>
  <c r="B30" i="10"/>
  <c r="F29" i="10" a="1"/>
  <c r="F29" i="10"/>
  <c r="B29" i="10"/>
  <c r="F28" i="10" a="1"/>
  <c r="F28" i="10"/>
  <c r="E28" i="10" a="1"/>
  <c r="E28" i="10"/>
  <c r="C28" i="10"/>
  <c r="D28" i="10" s="1"/>
  <c r="B28" i="10"/>
  <c r="F27" i="10" a="1"/>
  <c r="F27" i="10" s="1"/>
  <c r="E27" i="10" a="1"/>
  <c r="E27" i="10"/>
  <c r="C27" i="10"/>
  <c r="D27" i="10" s="1"/>
  <c r="B27" i="10"/>
  <c r="F26" i="10" a="1"/>
  <c r="F26" i="10" s="1"/>
  <c r="E26" i="10" a="1"/>
  <c r="E26" i="10" s="1"/>
  <c r="C26" i="10"/>
  <c r="D26" i="10" s="1"/>
  <c r="B26" i="10"/>
  <c r="F25" i="10" a="1"/>
  <c r="F25" i="10" s="1"/>
  <c r="E25" i="10" a="1"/>
  <c r="E25" i="10"/>
  <c r="B25" i="10"/>
  <c r="F24" i="10" a="1"/>
  <c r="F24" i="10"/>
  <c r="E24" i="10" a="1"/>
  <c r="E24" i="10"/>
  <c r="B24" i="10"/>
  <c r="F23" i="10" a="1"/>
  <c r="F23" i="10" s="1"/>
  <c r="E23" i="10" a="1"/>
  <c r="E23" i="10" s="1"/>
  <c r="C23" i="10"/>
  <c r="B23" i="10"/>
  <c r="F22" i="10" a="1"/>
  <c r="F22" i="10"/>
  <c r="B22" i="10"/>
  <c r="F21" i="10" a="1"/>
  <c r="F21" i="10" s="1"/>
  <c r="B21" i="10"/>
  <c r="F20" i="10" a="1"/>
  <c r="F20" i="10"/>
  <c r="B20" i="10"/>
  <c r="F19" i="10" a="1"/>
  <c r="F19" i="10"/>
  <c r="E19" i="10" a="1"/>
  <c r="E19" i="10"/>
  <c r="C19" i="10"/>
  <c r="D19" i="10" s="1"/>
  <c r="B19" i="10"/>
  <c r="F18" i="10" a="1"/>
  <c r="F18" i="10"/>
  <c r="E18" i="10" a="1"/>
  <c r="E18" i="10"/>
  <c r="B18" i="10"/>
  <c r="F17" i="10" a="1"/>
  <c r="F17" i="10" s="1"/>
  <c r="E17" i="10" a="1"/>
  <c r="E17" i="10" s="1"/>
  <c r="B17" i="10"/>
  <c r="F16" i="10" a="1"/>
  <c r="F16" i="10"/>
  <c r="E16" i="10" a="1"/>
  <c r="E16" i="10"/>
  <c r="C16" i="10"/>
  <c r="B16" i="10"/>
  <c r="F15" i="10" a="1"/>
  <c r="F15" i="10"/>
  <c r="B15" i="10"/>
  <c r="F14" i="10" a="1"/>
  <c r="F14" i="10" s="1"/>
  <c r="B14" i="10"/>
  <c r="F13" i="10" a="1"/>
  <c r="F13" i="10"/>
  <c r="B13" i="10"/>
  <c r="F12" i="10" a="1"/>
  <c r="F12" i="10" s="1"/>
  <c r="E12" i="10" a="1"/>
  <c r="E12" i="10" s="1"/>
  <c r="C12" i="10"/>
  <c r="D12" i="10" s="1"/>
  <c r="B12" i="10"/>
  <c r="F11" i="10" a="1"/>
  <c r="F11" i="10"/>
  <c r="E11" i="10" a="1"/>
  <c r="E11" i="10" s="1"/>
  <c r="C11" i="10"/>
  <c r="D11" i="10" s="1"/>
  <c r="B11" i="10"/>
  <c r="F10" i="10" a="1"/>
  <c r="F10" i="10"/>
  <c r="E10" i="10" a="1"/>
  <c r="E10" i="10" s="1"/>
  <c r="B10" i="10"/>
  <c r="F9" i="10" a="1"/>
  <c r="F9" i="10"/>
  <c r="E9" i="10" a="1"/>
  <c r="E9" i="10"/>
  <c r="B9" i="10"/>
  <c r="F8" i="10" a="1"/>
  <c r="F8" i="10" s="1"/>
  <c r="E8" i="10" a="1"/>
  <c r="E8" i="10" s="1"/>
  <c r="C8" i="10"/>
  <c r="B8" i="10"/>
  <c r="F7" i="10" a="1"/>
  <c r="F7" i="10" s="1"/>
  <c r="B7" i="10"/>
  <c r="F6" i="10" a="1"/>
  <c r="F6" i="10"/>
  <c r="B6" i="10"/>
  <c r="F5" i="10" a="1"/>
  <c r="F5" i="10"/>
  <c r="C5" i="10"/>
  <c r="B5" i="10"/>
  <c r="F4" i="10" a="1"/>
  <c r="F4" i="10" s="1"/>
  <c r="E4" i="10" a="1"/>
  <c r="E4" i="10" s="1"/>
  <c r="C4" i="10"/>
  <c r="D4" i="10" s="1"/>
  <c r="B4" i="10"/>
  <c r="F3" i="10" a="1"/>
  <c r="F3" i="10"/>
  <c r="E3" i="10" a="1"/>
  <c r="E3" i="10"/>
  <c r="C3" i="10"/>
  <c r="D3" i="10" s="1"/>
  <c r="B3" i="10"/>
  <c r="R2" i="10"/>
  <c r="F2" i="10" a="1"/>
  <c r="F2" i="10" s="1"/>
  <c r="E2" i="10" a="1"/>
  <c r="E2" i="10"/>
  <c r="C2" i="10"/>
  <c r="D2" i="10" s="1"/>
  <c r="B2" i="10"/>
  <c r="F28" i="9" a="1"/>
  <c r="F28" i="9"/>
  <c r="E28" i="9" a="1"/>
  <c r="E28" i="9"/>
  <c r="C28" i="9"/>
  <c r="D28" i="9" s="1"/>
  <c r="B28" i="9"/>
  <c r="F27" i="9" a="1"/>
  <c r="F27" i="9" s="1"/>
  <c r="E27" i="9" a="1"/>
  <c r="E27" i="9" s="1"/>
  <c r="C27" i="9"/>
  <c r="D27" i="9" s="1"/>
  <c r="B27" i="9"/>
  <c r="F26" i="9" a="1"/>
  <c r="F26" i="9" s="1"/>
  <c r="E26" i="9" a="1"/>
  <c r="E26" i="9" s="1"/>
  <c r="C26" i="9"/>
  <c r="D26" i="9" s="1"/>
  <c r="B26" i="9"/>
  <c r="F25" i="9" a="1"/>
  <c r="F25" i="9"/>
  <c r="E25" i="9" a="1"/>
  <c r="E25" i="9"/>
  <c r="C25" i="9"/>
  <c r="D25" i="9" s="1"/>
  <c r="B25" i="9"/>
  <c r="F24" i="9" a="1"/>
  <c r="F24" i="9" s="1"/>
  <c r="E24" i="9" a="1"/>
  <c r="E24" i="9" s="1"/>
  <c r="C24" i="9"/>
  <c r="D24" i="9" s="1"/>
  <c r="B24" i="9"/>
  <c r="F23" i="9" a="1"/>
  <c r="F23" i="9" s="1"/>
  <c r="E23" i="9" a="1"/>
  <c r="E23" i="9"/>
  <c r="C23" i="9"/>
  <c r="D23" i="9" s="1"/>
  <c r="B23" i="9"/>
  <c r="F22" i="9" a="1"/>
  <c r="F22" i="9" s="1"/>
  <c r="E22" i="9" a="1"/>
  <c r="E22" i="9" s="1"/>
  <c r="C22" i="9"/>
  <c r="D22" i="9" s="1"/>
  <c r="B22" i="9"/>
  <c r="F21" i="9" a="1"/>
  <c r="F21" i="9"/>
  <c r="E21" i="9" a="1"/>
  <c r="E21" i="9" s="1"/>
  <c r="C21" i="9"/>
  <c r="D21" i="9" s="1"/>
  <c r="B21" i="9"/>
  <c r="F20" i="9" a="1"/>
  <c r="F20" i="9" s="1"/>
  <c r="E20" i="9" a="1"/>
  <c r="E20" i="9" s="1"/>
  <c r="C20" i="9"/>
  <c r="D20" i="9" s="1"/>
  <c r="B20" i="9"/>
  <c r="F19" i="9" a="1"/>
  <c r="F19" i="9"/>
  <c r="E19" i="9" a="1"/>
  <c r="E19" i="9"/>
  <c r="C19" i="9"/>
  <c r="D19" i="9" s="1"/>
  <c r="B19" i="9"/>
  <c r="F18" i="9" a="1"/>
  <c r="F18" i="9" s="1"/>
  <c r="E18" i="9" a="1"/>
  <c r="E18" i="9" s="1"/>
  <c r="C18" i="9"/>
  <c r="D18" i="9" s="1"/>
  <c r="B18" i="9"/>
  <c r="F17" i="9" a="1"/>
  <c r="F17" i="9" s="1"/>
  <c r="E17" i="9" a="1"/>
  <c r="E17" i="9" s="1"/>
  <c r="C17" i="9"/>
  <c r="D17" i="9" s="1"/>
  <c r="B17" i="9"/>
  <c r="F16" i="9" a="1"/>
  <c r="F16" i="9" s="1"/>
  <c r="E16" i="9" a="1"/>
  <c r="E16" i="9" s="1"/>
  <c r="C16" i="9"/>
  <c r="D16" i="9" s="1"/>
  <c r="B16" i="9"/>
  <c r="F15" i="9" a="1"/>
  <c r="F15" i="9"/>
  <c r="E15" i="9" a="1"/>
  <c r="E15" i="9" s="1"/>
  <c r="C15" i="9"/>
  <c r="D15" i="9" s="1"/>
  <c r="B15" i="9"/>
  <c r="F14" i="9" a="1"/>
  <c r="F14" i="9"/>
  <c r="E14" i="9" a="1"/>
  <c r="E14" i="9" s="1"/>
  <c r="C14" i="9"/>
  <c r="D14" i="9" s="1"/>
  <c r="B14" i="9"/>
  <c r="F13" i="9" a="1"/>
  <c r="F13" i="9" s="1"/>
  <c r="E13" i="9" a="1"/>
  <c r="E13" i="9"/>
  <c r="C13" i="9"/>
  <c r="D13" i="9" s="1"/>
  <c r="B13" i="9"/>
  <c r="F12" i="9" a="1"/>
  <c r="F12" i="9" s="1"/>
  <c r="E12" i="9" a="1"/>
  <c r="E12" i="9"/>
  <c r="C12" i="9"/>
  <c r="D12" i="9" s="1"/>
  <c r="B12" i="9"/>
  <c r="F11" i="9" a="1"/>
  <c r="F11" i="9"/>
  <c r="E11" i="9" a="1"/>
  <c r="E11" i="9" s="1"/>
  <c r="C11" i="9"/>
  <c r="D11" i="9" s="1"/>
  <c r="B11" i="9"/>
  <c r="F10" i="9" a="1"/>
  <c r="F10" i="9" s="1"/>
  <c r="E10" i="9" a="1"/>
  <c r="E10" i="9" s="1"/>
  <c r="C10" i="9"/>
  <c r="D10" i="9" s="1"/>
  <c r="B10" i="9"/>
  <c r="F9" i="9" a="1"/>
  <c r="F9" i="9"/>
  <c r="E9" i="9" a="1"/>
  <c r="E9" i="9"/>
  <c r="C9" i="9"/>
  <c r="D9" i="9" s="1"/>
  <c r="B9" i="9"/>
  <c r="F8" i="9" a="1"/>
  <c r="F8" i="9" s="1"/>
  <c r="E8" i="9" a="1"/>
  <c r="E8" i="9"/>
  <c r="C8" i="9"/>
  <c r="D8" i="9" s="1"/>
  <c r="B8" i="9"/>
  <c r="F7" i="9" a="1"/>
  <c r="F7" i="9" s="1"/>
  <c r="E7" i="9" a="1"/>
  <c r="E7" i="9" s="1"/>
  <c r="C7" i="9"/>
  <c r="D7" i="9" s="1"/>
  <c r="B7" i="9"/>
  <c r="F6" i="9" a="1"/>
  <c r="F6" i="9" s="1"/>
  <c r="E6" i="9" a="1"/>
  <c r="E6" i="9" s="1"/>
  <c r="C6" i="9"/>
  <c r="D6" i="9" s="1"/>
  <c r="B6" i="9"/>
  <c r="F5" i="9" a="1"/>
  <c r="F5" i="9"/>
  <c r="E5" i="9" a="1"/>
  <c r="E5" i="9" s="1"/>
  <c r="C5" i="9"/>
  <c r="D5" i="9" s="1"/>
  <c r="B5" i="9"/>
  <c r="F4" i="9" a="1"/>
  <c r="F4" i="9" s="1"/>
  <c r="E4" i="9" a="1"/>
  <c r="E4" i="9" s="1"/>
  <c r="C4" i="9"/>
  <c r="D4" i="9" s="1"/>
  <c r="B4" i="9"/>
  <c r="R3" i="9"/>
  <c r="F3" i="9" a="1"/>
  <c r="F3" i="9" s="1"/>
  <c r="E3" i="9" a="1"/>
  <c r="E3" i="9" s="1"/>
  <c r="C3" i="9"/>
  <c r="D3" i="9" s="1"/>
  <c r="B3" i="9"/>
  <c r="R2" i="9"/>
  <c r="F2" i="9" a="1"/>
  <c r="F2" i="9" s="1"/>
  <c r="E2" i="9" a="1"/>
  <c r="E2" i="9"/>
  <c r="C2" i="9"/>
  <c r="D2" i="9" s="1"/>
  <c r="B2" i="9"/>
  <c r="F18" i="8" a="1"/>
  <c r="F18" i="8"/>
  <c r="E18" i="8" a="1"/>
  <c r="E18" i="8" s="1"/>
  <c r="C18" i="8"/>
  <c r="D18" i="8" s="1"/>
  <c r="B18" i="8"/>
  <c r="F17" i="8" a="1"/>
  <c r="F17" i="8" s="1"/>
  <c r="E17" i="8" a="1"/>
  <c r="E17" i="8"/>
  <c r="C17" i="8"/>
  <c r="D17" i="8" s="1"/>
  <c r="B17" i="8"/>
  <c r="F16" i="8" a="1"/>
  <c r="F16" i="8"/>
  <c r="E16" i="8" a="1"/>
  <c r="E16" i="8"/>
  <c r="C16" i="8"/>
  <c r="D16" i="8" s="1"/>
  <c r="B16" i="8"/>
  <c r="D15" i="8"/>
  <c r="B15" i="8"/>
  <c r="D14" i="8"/>
  <c r="B14" i="8"/>
  <c r="F13" i="8" a="1"/>
  <c r="F13" i="8"/>
  <c r="E13" i="8" a="1"/>
  <c r="E13" i="8" s="1"/>
  <c r="C13" i="8"/>
  <c r="D13" i="8" s="1"/>
  <c r="B13" i="8"/>
  <c r="F12" i="8" a="1"/>
  <c r="F12" i="8" s="1"/>
  <c r="E12" i="8" a="1"/>
  <c r="E12" i="8"/>
  <c r="B12" i="8"/>
  <c r="F11" i="8" a="1"/>
  <c r="F11" i="8" s="1"/>
  <c r="E11" i="8" a="1"/>
  <c r="E11" i="8" s="1"/>
  <c r="D11" i="8"/>
  <c r="B11" i="8"/>
  <c r="F10" i="8" a="1"/>
  <c r="F10" i="8" s="1"/>
  <c r="E10" i="8" a="1"/>
  <c r="E10" i="8" s="1"/>
  <c r="D10" i="8"/>
  <c r="B10" i="8"/>
  <c r="F9" i="8" a="1"/>
  <c r="F9" i="8" s="1"/>
  <c r="E9" i="8" a="1"/>
  <c r="E9" i="8"/>
  <c r="C9" i="8"/>
  <c r="D9" i="8" s="1"/>
  <c r="B9" i="8"/>
  <c r="F8" i="8" a="1"/>
  <c r="F8" i="8"/>
  <c r="E8" i="8" a="1"/>
  <c r="E8" i="8"/>
  <c r="C8" i="8"/>
  <c r="D8" i="8" s="1"/>
  <c r="B8" i="8"/>
  <c r="F7" i="8" a="1"/>
  <c r="F7" i="8" s="1"/>
  <c r="E7" i="8" a="1"/>
  <c r="E7" i="8" s="1"/>
  <c r="C7" i="8"/>
  <c r="D7" i="8" s="1"/>
  <c r="B7" i="8"/>
  <c r="F6" i="8" a="1"/>
  <c r="F6" i="8" s="1"/>
  <c r="E6" i="8" a="1"/>
  <c r="E6" i="8"/>
  <c r="C6" i="8"/>
  <c r="D6" i="8" s="1"/>
  <c r="B6" i="8"/>
  <c r="F5" i="8" a="1"/>
  <c r="F5" i="8"/>
  <c r="E5" i="8" a="1"/>
  <c r="E5" i="8"/>
  <c r="B5" i="8"/>
  <c r="F4" i="8" a="1"/>
  <c r="F4" i="8"/>
  <c r="E4" i="8" a="1"/>
  <c r="E4" i="8"/>
  <c r="D4" i="8"/>
  <c r="B4" i="8"/>
  <c r="F3" i="8" a="1"/>
  <c r="F3" i="8"/>
  <c r="E3" i="8" a="1"/>
  <c r="E3" i="8"/>
  <c r="D3" i="8"/>
  <c r="B3" i="8"/>
  <c r="Q2" i="8"/>
  <c r="F2" i="8" a="1"/>
  <c r="F2" i="8" s="1"/>
  <c r="E2" i="8" a="1"/>
  <c r="E2" i="8" s="1"/>
  <c r="C2" i="8"/>
  <c r="D2" i="8" s="1"/>
  <c r="B2" i="8"/>
  <c r="F25" i="7" a="1"/>
  <c r="F25" i="7"/>
  <c r="E25" i="7" a="1"/>
  <c r="E25" i="7"/>
  <c r="C25" i="7" a="1"/>
  <c r="C25" i="7" s="1"/>
  <c r="D25" i="7" s="1"/>
  <c r="B25" i="7"/>
  <c r="F24" i="7" a="1"/>
  <c r="F24" i="7"/>
  <c r="E24" i="7" a="1"/>
  <c r="E24" i="7"/>
  <c r="C24" i="7" a="1"/>
  <c r="C24" i="7" s="1"/>
  <c r="D24" i="7" s="1"/>
  <c r="B24" i="7"/>
  <c r="F23" i="7" a="1"/>
  <c r="F23" i="7"/>
  <c r="E23" i="7" a="1"/>
  <c r="E23" i="7"/>
  <c r="C23" i="7" a="1"/>
  <c r="C23" i="7"/>
  <c r="D23" i="7" s="1"/>
  <c r="B23" i="7"/>
  <c r="F22" i="7" a="1"/>
  <c r="F22" i="7"/>
  <c r="E22" i="7" a="1"/>
  <c r="E22" i="7"/>
  <c r="C22" i="7" a="1"/>
  <c r="C22" i="7"/>
  <c r="D22" i="7" s="1"/>
  <c r="B22" i="7"/>
  <c r="F21" i="7" a="1"/>
  <c r="F21" i="7"/>
  <c r="E21" i="7" a="1"/>
  <c r="E21" i="7"/>
  <c r="C21" i="7" a="1"/>
  <c r="C21" i="7" s="1"/>
  <c r="D21" i="7" s="1"/>
  <c r="B21" i="7"/>
  <c r="F20" i="7" a="1"/>
  <c r="F20" i="7"/>
  <c r="E20" i="7" a="1"/>
  <c r="E20" i="7"/>
  <c r="D20" i="7"/>
  <c r="B20" i="7"/>
  <c r="F19" i="7" a="1"/>
  <c r="F19" i="7"/>
  <c r="E19" i="7" a="1"/>
  <c r="E19" i="7"/>
  <c r="D19" i="7"/>
  <c r="B19" i="7"/>
  <c r="F18" i="7" a="1"/>
  <c r="F18" i="7"/>
  <c r="E18" i="7" a="1"/>
  <c r="E18" i="7"/>
  <c r="C18" i="7" a="1"/>
  <c r="C18" i="7" s="1"/>
  <c r="D18" i="7" s="1"/>
  <c r="B18" i="7"/>
  <c r="F17" i="7" a="1"/>
  <c r="F17" i="7"/>
  <c r="E17" i="7" a="1"/>
  <c r="E17" i="7"/>
  <c r="D17" i="7"/>
  <c r="B17" i="7"/>
  <c r="F16" i="7" a="1"/>
  <c r="F16" i="7"/>
  <c r="E16" i="7" a="1"/>
  <c r="E16" i="7"/>
  <c r="D16" i="7"/>
  <c r="B16" i="7"/>
  <c r="F15" i="7" a="1"/>
  <c r="F15" i="7"/>
  <c r="E15" i="7" a="1"/>
  <c r="E15" i="7"/>
  <c r="C15" i="7" a="1"/>
  <c r="C15" i="7"/>
  <c r="D15" i="7" s="1"/>
  <c r="B15" i="7"/>
  <c r="F14" i="7" a="1"/>
  <c r="F14" i="7"/>
  <c r="E14" i="7" a="1"/>
  <c r="E14" i="7"/>
  <c r="C14" i="7" a="1"/>
  <c r="C14" i="7" s="1"/>
  <c r="D14" i="7" s="1"/>
  <c r="B14" i="7"/>
  <c r="F13" i="7" a="1"/>
  <c r="F13" i="7"/>
  <c r="E13" i="7" a="1"/>
  <c r="E13" i="7"/>
  <c r="C13" i="7" a="1"/>
  <c r="C13" i="7" s="1"/>
  <c r="D13" i="7" s="1"/>
  <c r="B13" i="7"/>
  <c r="F12" i="7" a="1"/>
  <c r="F12" i="7"/>
  <c r="E12" i="7" a="1"/>
  <c r="E12" i="7"/>
  <c r="C12" i="7" a="1"/>
  <c r="C12" i="7" s="1"/>
  <c r="D12" i="7" s="1"/>
  <c r="B12" i="7"/>
  <c r="F11" i="7" a="1"/>
  <c r="F11" i="7"/>
  <c r="E11" i="7" a="1"/>
  <c r="E11" i="7"/>
  <c r="C11" i="7" a="1"/>
  <c r="C11" i="7"/>
  <c r="D11" i="7" s="1"/>
  <c r="B11" i="7"/>
  <c r="F10" i="7" a="1"/>
  <c r="F10" i="7"/>
  <c r="E10" i="7" a="1"/>
  <c r="E10" i="7"/>
  <c r="C10" i="7" a="1"/>
  <c r="C10" i="7"/>
  <c r="D10" i="7" s="1"/>
  <c r="B10" i="7"/>
  <c r="F9" i="7" a="1"/>
  <c r="F9" i="7"/>
  <c r="E9" i="7" a="1"/>
  <c r="E9" i="7"/>
  <c r="C9" i="7" a="1"/>
  <c r="C9" i="7" s="1"/>
  <c r="D9" i="7" s="1"/>
  <c r="B9" i="7"/>
  <c r="F8" i="7" a="1"/>
  <c r="F8" i="7"/>
  <c r="E8" i="7" a="1"/>
  <c r="E8" i="7"/>
  <c r="C8" i="7" a="1"/>
  <c r="C8" i="7" s="1"/>
  <c r="D8" i="7" s="1"/>
  <c r="B8" i="7"/>
  <c r="F7" i="7" a="1"/>
  <c r="F7" i="7"/>
  <c r="E7" i="7" a="1"/>
  <c r="E7" i="7"/>
  <c r="B7" i="7"/>
  <c r="F6" i="7" a="1"/>
  <c r="F6" i="7" s="1"/>
  <c r="E6" i="7" a="1"/>
  <c r="E6" i="7"/>
  <c r="D6" i="7"/>
  <c r="B6" i="7"/>
  <c r="F5" i="7" a="1"/>
  <c r="F5" i="7"/>
  <c r="E5" i="7" a="1"/>
  <c r="E5" i="7" s="1"/>
  <c r="D5" i="7"/>
  <c r="B5" i="7"/>
  <c r="F4" i="7" a="1"/>
  <c r="F4" i="7" s="1"/>
  <c r="E4" i="7" a="1"/>
  <c r="E4" i="7" s="1"/>
  <c r="C4" i="7" a="1"/>
  <c r="C4" i="7"/>
  <c r="D4" i="7" s="1"/>
  <c r="B4" i="7"/>
  <c r="F3" i="7" a="1"/>
  <c r="F3" i="7"/>
  <c r="E3" i="7" a="1"/>
  <c r="E3" i="7" s="1"/>
  <c r="C3" i="7" a="1"/>
  <c r="C3" i="7"/>
  <c r="D3" i="7" s="1"/>
  <c r="B3" i="7"/>
  <c r="Q2" i="7"/>
  <c r="F2" i="7" a="1"/>
  <c r="F2" i="7"/>
  <c r="E2" i="7" a="1"/>
  <c r="E2" i="7"/>
  <c r="C2" i="7"/>
  <c r="D2" i="7" s="1"/>
  <c r="B2" i="7"/>
  <c r="F29" i="6" a="1"/>
  <c r="F29" i="6"/>
  <c r="E29" i="6" a="1"/>
  <c r="E29" i="6"/>
  <c r="C29" i="6" a="1"/>
  <c r="C29" i="6" s="1"/>
  <c r="D29" i="6" s="1"/>
  <c r="B29" i="6"/>
  <c r="F28" i="6" a="1"/>
  <c r="F28" i="6"/>
  <c r="E28" i="6" a="1"/>
  <c r="E28" i="6"/>
  <c r="C28" i="6" a="1"/>
  <c r="C28" i="6"/>
  <c r="D28" i="6" s="1"/>
  <c r="B28" i="6"/>
  <c r="F27" i="6" a="1"/>
  <c r="F27" i="6"/>
  <c r="E27" i="6" a="1"/>
  <c r="E27" i="6"/>
  <c r="B27" i="6"/>
  <c r="F26" i="6" a="1"/>
  <c r="F26" i="6" s="1"/>
  <c r="E26" i="6" a="1"/>
  <c r="E26" i="6" s="1"/>
  <c r="D26" i="6"/>
  <c r="B26" i="6"/>
  <c r="F25" i="6" a="1"/>
  <c r="F25" i="6" s="1"/>
  <c r="E25" i="6" a="1"/>
  <c r="E25" i="6" s="1"/>
  <c r="D25" i="6"/>
  <c r="B25" i="6"/>
  <c r="F24" i="6" a="1"/>
  <c r="F24" i="6" s="1"/>
  <c r="E24" i="6" a="1"/>
  <c r="E24" i="6" s="1"/>
  <c r="C24" i="6" a="1"/>
  <c r="C24" i="6"/>
  <c r="D24" i="6" s="1"/>
  <c r="B24" i="6"/>
  <c r="F23" i="6" a="1"/>
  <c r="F23" i="6"/>
  <c r="E23" i="6" a="1"/>
  <c r="E23" i="6"/>
  <c r="D23" i="6"/>
  <c r="C23" i="6" a="1"/>
  <c r="C23" i="6"/>
  <c r="B23" i="6"/>
  <c r="F22" i="6" a="1"/>
  <c r="F22" i="6" s="1"/>
  <c r="E22" i="6" a="1"/>
  <c r="E22" i="6" s="1"/>
  <c r="D22" i="6"/>
  <c r="C22" i="6" a="1"/>
  <c r="C22" i="6"/>
  <c r="B22" i="6"/>
  <c r="F21" i="6" a="1"/>
  <c r="F21" i="6" s="1"/>
  <c r="E21" i="6" a="1"/>
  <c r="E21" i="6"/>
  <c r="C21" i="6" a="1"/>
  <c r="C21" i="6" s="1"/>
  <c r="D21" i="6" s="1"/>
  <c r="B21" i="6"/>
  <c r="F20" i="6" a="1"/>
  <c r="F20" i="6" s="1"/>
  <c r="E20" i="6" a="1"/>
  <c r="E20" i="6" s="1"/>
  <c r="B20" i="6"/>
  <c r="F19" i="6" a="1"/>
  <c r="F19" i="6" s="1"/>
  <c r="E19" i="6" a="1"/>
  <c r="E19" i="6"/>
  <c r="D19" i="6"/>
  <c r="B19" i="6"/>
  <c r="F18" i="6" a="1"/>
  <c r="F18" i="6"/>
  <c r="E18" i="6" a="1"/>
  <c r="E18" i="6"/>
  <c r="D18" i="6"/>
  <c r="B18" i="6"/>
  <c r="F17" i="6" a="1"/>
  <c r="F17" i="6"/>
  <c r="E17" i="6" a="1"/>
  <c r="E17" i="6"/>
  <c r="C17" i="6" a="1"/>
  <c r="C17" i="6"/>
  <c r="D17" i="6" s="1"/>
  <c r="B17" i="6"/>
  <c r="F16" i="6" a="1"/>
  <c r="F16" i="6"/>
  <c r="E16" i="6" a="1"/>
  <c r="E16" i="6" s="1"/>
  <c r="C16" i="6" a="1"/>
  <c r="C16" i="6" s="1"/>
  <c r="D16" i="6" s="1"/>
  <c r="B16" i="6"/>
  <c r="F15" i="6" a="1"/>
  <c r="F15" i="6"/>
  <c r="E15" i="6" a="1"/>
  <c r="E15" i="6"/>
  <c r="C15" i="6" a="1"/>
  <c r="C15" i="6"/>
  <c r="D15" i="6" s="1"/>
  <c r="B15" i="6"/>
  <c r="F14" i="6" a="1"/>
  <c r="F14" i="6"/>
  <c r="E14" i="6" a="1"/>
  <c r="E14" i="6" s="1"/>
  <c r="D14" i="6"/>
  <c r="C14" i="6" a="1"/>
  <c r="C14" i="6" s="1"/>
  <c r="B14" i="6"/>
  <c r="F13" i="6" a="1"/>
  <c r="F13" i="6" s="1"/>
  <c r="E13" i="6" a="1"/>
  <c r="E13" i="6"/>
  <c r="C13" i="6" a="1"/>
  <c r="C13" i="6" s="1"/>
  <c r="D13" i="6" s="1"/>
  <c r="B13" i="6"/>
  <c r="F12" i="6" a="1"/>
  <c r="F12" i="6"/>
  <c r="E12" i="6" a="1"/>
  <c r="E12" i="6"/>
  <c r="D12" i="6"/>
  <c r="B12" i="6"/>
  <c r="F11" i="6" a="1"/>
  <c r="F11" i="6"/>
  <c r="E11" i="6" a="1"/>
  <c r="E11" i="6" s="1"/>
  <c r="D11" i="6"/>
  <c r="B11" i="6"/>
  <c r="F10" i="6" a="1"/>
  <c r="F10" i="6" s="1"/>
  <c r="E10" i="6" a="1"/>
  <c r="E10" i="6"/>
  <c r="C10" i="6" a="1"/>
  <c r="C10" i="6" s="1"/>
  <c r="D10" i="6" s="1"/>
  <c r="B10" i="6"/>
  <c r="F9" i="6" a="1"/>
  <c r="F9" i="6"/>
  <c r="E9" i="6" a="1"/>
  <c r="E9" i="6"/>
  <c r="C9" i="6" a="1"/>
  <c r="C9" i="6"/>
  <c r="D9" i="6" s="1"/>
  <c r="B9" i="6"/>
  <c r="F8" i="6" a="1"/>
  <c r="F8" i="6"/>
  <c r="E8" i="6" a="1"/>
  <c r="E8" i="6" s="1"/>
  <c r="B8" i="6"/>
  <c r="F7" i="6" a="1"/>
  <c r="F7" i="6"/>
  <c r="E7" i="6" a="1"/>
  <c r="E7" i="6" s="1"/>
  <c r="D7" i="6"/>
  <c r="B7" i="6"/>
  <c r="F6" i="6" a="1"/>
  <c r="F6" i="6"/>
  <c r="E6" i="6" a="1"/>
  <c r="E6" i="6" s="1"/>
  <c r="D6" i="6"/>
  <c r="B6" i="6"/>
  <c r="F5" i="6" a="1"/>
  <c r="F5" i="6" s="1"/>
  <c r="E5" i="6" a="1"/>
  <c r="E5" i="6" s="1"/>
  <c r="D5" i="6"/>
  <c r="C5" i="6" a="1"/>
  <c r="C5" i="6"/>
  <c r="B5" i="6"/>
  <c r="F4" i="6" a="1"/>
  <c r="F4" i="6" s="1"/>
  <c r="E4" i="6" a="1"/>
  <c r="E4" i="6"/>
  <c r="C4" i="6" a="1"/>
  <c r="C4" i="6" s="1"/>
  <c r="D4" i="6" s="1"/>
  <c r="B4" i="6"/>
  <c r="F3" i="6" a="1"/>
  <c r="F3" i="6" s="1"/>
  <c r="E3" i="6" a="1"/>
  <c r="E3" i="6" s="1"/>
  <c r="C3" i="6" a="1"/>
  <c r="C3" i="6"/>
  <c r="D3" i="6" s="1"/>
  <c r="B3" i="6"/>
  <c r="P2" i="6"/>
  <c r="F2" i="6" a="1"/>
  <c r="F2" i="6"/>
  <c r="D2" i="6"/>
  <c r="B2" i="6"/>
  <c r="F25" i="5" a="1"/>
  <c r="F25" i="5"/>
  <c r="E25" i="5" a="1"/>
  <c r="E25" i="5"/>
  <c r="B25" i="5"/>
  <c r="F24" i="5" a="1"/>
  <c r="F24" i="5"/>
  <c r="E24" i="5" a="1"/>
  <c r="E24" i="5" s="1"/>
  <c r="D24" i="5"/>
  <c r="B24" i="5"/>
  <c r="F23" i="5" a="1"/>
  <c r="F23" i="5" s="1"/>
  <c r="E23" i="5" a="1"/>
  <c r="E23" i="5"/>
  <c r="D23" i="5"/>
  <c r="B23" i="5"/>
  <c r="F22" i="5" a="1"/>
  <c r="F22" i="5" s="1"/>
  <c r="E22" i="5" a="1"/>
  <c r="E22" i="5" s="1"/>
  <c r="D22" i="5"/>
  <c r="C22" i="5" a="1"/>
  <c r="C22" i="5"/>
  <c r="B22" i="5"/>
  <c r="F21" i="5" a="1"/>
  <c r="F21" i="5" s="1"/>
  <c r="E21" i="5" a="1"/>
  <c r="E21" i="5"/>
  <c r="C21" i="5" a="1"/>
  <c r="C21" i="5"/>
  <c r="D21" i="5" s="1"/>
  <c r="B21" i="5"/>
  <c r="F20" i="5" a="1"/>
  <c r="F20" i="5" s="1"/>
  <c r="E20" i="5" a="1"/>
  <c r="E20" i="5"/>
  <c r="D20" i="5"/>
  <c r="C20" i="5" a="1"/>
  <c r="C20" i="5" s="1"/>
  <c r="B20" i="5"/>
  <c r="F19" i="5" a="1"/>
  <c r="F19" i="5" s="1"/>
  <c r="E19" i="5" a="1"/>
  <c r="E19" i="5" s="1"/>
  <c r="C19" i="5" a="1"/>
  <c r="C19" i="5"/>
  <c r="D19" i="5" s="1"/>
  <c r="B19" i="5"/>
  <c r="F18" i="5" a="1"/>
  <c r="F18" i="5"/>
  <c r="E18" i="5" a="1"/>
  <c r="E18" i="5" s="1"/>
  <c r="D18" i="5"/>
  <c r="B18" i="5"/>
  <c r="F17" i="5" a="1"/>
  <c r="F17" i="5" s="1"/>
  <c r="E17" i="5" a="1"/>
  <c r="E17" i="5"/>
  <c r="D17" i="5"/>
  <c r="B17" i="5"/>
  <c r="F16" i="5" a="1"/>
  <c r="F16" i="5" s="1"/>
  <c r="E16" i="5" a="1"/>
  <c r="E16" i="5" s="1"/>
  <c r="D16" i="5"/>
  <c r="C16" i="5" a="1"/>
  <c r="C16" i="5"/>
  <c r="B16" i="5"/>
  <c r="F15" i="5" a="1"/>
  <c r="F15" i="5" s="1"/>
  <c r="E15" i="5" a="1"/>
  <c r="E15" i="5"/>
  <c r="C15" i="5" a="1"/>
  <c r="C15" i="5"/>
  <c r="D15" i="5" s="1"/>
  <c r="B15" i="5"/>
  <c r="F14" i="5" a="1"/>
  <c r="F14" i="5" s="1"/>
  <c r="E14" i="5" a="1"/>
  <c r="E14" i="5"/>
  <c r="D14" i="5"/>
  <c r="C14" i="5" a="1"/>
  <c r="C14" i="5" s="1"/>
  <c r="B14" i="5"/>
  <c r="F13" i="5" a="1"/>
  <c r="F13" i="5" s="1"/>
  <c r="E13" i="5" a="1"/>
  <c r="E13" i="5" s="1"/>
  <c r="C13" i="5" a="1"/>
  <c r="C13" i="5"/>
  <c r="D13" i="5" s="1"/>
  <c r="B13" i="5"/>
  <c r="F12" i="5" a="1"/>
  <c r="F12" i="5"/>
  <c r="E12" i="5" a="1"/>
  <c r="E12" i="5" s="1"/>
  <c r="D12" i="5"/>
  <c r="B12" i="5"/>
  <c r="F11" i="5" a="1"/>
  <c r="F11" i="5" s="1"/>
  <c r="E11" i="5" a="1"/>
  <c r="E11" i="5"/>
  <c r="D11" i="5"/>
  <c r="B11" i="5"/>
  <c r="F10" i="5" a="1"/>
  <c r="F10" i="5" s="1"/>
  <c r="E10" i="5" a="1"/>
  <c r="E10" i="5" s="1"/>
  <c r="D10" i="5"/>
  <c r="C10" i="5" a="1"/>
  <c r="C10" i="5"/>
  <c r="B10" i="5"/>
  <c r="F9" i="5" a="1"/>
  <c r="F9" i="5" s="1"/>
  <c r="E9" i="5" a="1"/>
  <c r="E9" i="5"/>
  <c r="C9" i="5" a="1"/>
  <c r="C9" i="5"/>
  <c r="D9" i="5" s="1"/>
  <c r="B9" i="5"/>
  <c r="F8" i="5" a="1"/>
  <c r="F8" i="5" s="1"/>
  <c r="E8" i="5" a="1"/>
  <c r="E8" i="5"/>
  <c r="D8" i="5"/>
  <c r="C8" i="5" a="1"/>
  <c r="C8" i="5" s="1"/>
  <c r="B8" i="5"/>
  <c r="F7" i="5" a="1"/>
  <c r="F7" i="5" s="1"/>
  <c r="E7" i="5" a="1"/>
  <c r="E7" i="5" s="1"/>
  <c r="B7" i="5"/>
  <c r="F6" i="5" a="1"/>
  <c r="F6" i="5" s="1"/>
  <c r="E6" i="5" a="1"/>
  <c r="E6" i="5"/>
  <c r="C6" i="5" a="1"/>
  <c r="C6" i="5"/>
  <c r="B6" i="5"/>
  <c r="F5" i="5" a="1"/>
  <c r="F5" i="5"/>
  <c r="E5" i="5" a="1"/>
  <c r="E5" i="5" s="1"/>
  <c r="C5" i="5" a="1"/>
  <c r="C5" i="5" s="1"/>
  <c r="D5" i="5" s="1"/>
  <c r="B5" i="5"/>
  <c r="F4" i="5" a="1"/>
  <c r="F4" i="5" s="1"/>
  <c r="E4" i="5" a="1"/>
  <c r="E4" i="5"/>
  <c r="D4" i="5"/>
  <c r="C4" i="5" a="1"/>
  <c r="C4" i="5"/>
  <c r="B4" i="5"/>
  <c r="F3" i="5" a="1"/>
  <c r="F3" i="5" s="1"/>
  <c r="E3" i="5" a="1"/>
  <c r="E3" i="5"/>
  <c r="C3" i="5" a="1"/>
  <c r="C3" i="5"/>
  <c r="D3" i="5" s="1"/>
  <c r="B3" i="5"/>
  <c r="P2" i="5"/>
  <c r="F2" i="5" a="1"/>
  <c r="F2" i="5"/>
  <c r="E2" i="5" a="1"/>
  <c r="E2" i="5"/>
  <c r="C2" i="5" a="1"/>
  <c r="C2" i="5" s="1"/>
  <c r="D2" i="5" s="1"/>
  <c r="B2" i="5"/>
  <c r="K996" i="4" a="1"/>
  <c r="K996" i="4" s="1"/>
  <c r="J996" i="4" a="1"/>
  <c r="J996" i="4" s="1"/>
  <c r="I996" i="4" a="1"/>
  <c r="I996" i="4" s="1"/>
  <c r="K995" i="4" a="1"/>
  <c r="K995" i="4" s="1"/>
  <c r="J995" i="4" a="1"/>
  <c r="J995" i="4" s="1"/>
  <c r="I995" i="4" a="1"/>
  <c r="I995" i="4" s="1"/>
  <c r="K994" i="4" a="1"/>
  <c r="K994" i="4" s="1"/>
  <c r="J994" i="4" a="1"/>
  <c r="J994" i="4" s="1"/>
  <c r="I994" i="4" a="1"/>
  <c r="I994" i="4" s="1"/>
  <c r="K993" i="4" a="1"/>
  <c r="K993" i="4" s="1"/>
  <c r="J993" i="4" a="1"/>
  <c r="J993" i="4" s="1"/>
  <c r="I993" i="4" a="1"/>
  <c r="I993" i="4" s="1"/>
  <c r="K992" i="4" a="1"/>
  <c r="K992" i="4" s="1"/>
  <c r="J992" i="4" a="1"/>
  <c r="J992" i="4" s="1"/>
  <c r="I992" i="4" a="1"/>
  <c r="I992" i="4" s="1"/>
  <c r="K991" i="4" a="1"/>
  <c r="K991" i="4" s="1"/>
  <c r="J991" i="4" a="1"/>
  <c r="J991" i="4" s="1"/>
  <c r="I991" i="4" a="1"/>
  <c r="I991" i="4" s="1"/>
  <c r="K990" i="4" a="1"/>
  <c r="K990" i="4" s="1"/>
  <c r="J990" i="4" a="1"/>
  <c r="J990" i="4" s="1"/>
  <c r="I990" i="4" a="1"/>
  <c r="I990" i="4" s="1"/>
  <c r="K989" i="4" a="1"/>
  <c r="K989" i="4" s="1"/>
  <c r="J989" i="4" a="1"/>
  <c r="J989" i="4" s="1"/>
  <c r="I989" i="4" a="1"/>
  <c r="I989" i="4" s="1"/>
  <c r="K988" i="4" a="1"/>
  <c r="K988" i="4" s="1"/>
  <c r="J988" i="4" a="1"/>
  <c r="J988" i="4" s="1"/>
  <c r="I988" i="4" a="1"/>
  <c r="I988" i="4" s="1"/>
  <c r="K987" i="4" a="1"/>
  <c r="K987" i="4" s="1"/>
  <c r="J987" i="4" a="1"/>
  <c r="J987" i="4" s="1"/>
  <c r="I987" i="4" a="1"/>
  <c r="I987" i="4" s="1"/>
  <c r="K986" i="4" a="1"/>
  <c r="K986" i="4" s="1"/>
  <c r="J986" i="4" a="1"/>
  <c r="J986" i="4" s="1"/>
  <c r="I986" i="4" a="1"/>
  <c r="I986" i="4" s="1"/>
  <c r="K985" i="4" a="1"/>
  <c r="K985" i="4" s="1"/>
  <c r="J985" i="4" a="1"/>
  <c r="J985" i="4" s="1"/>
  <c r="I985" i="4" a="1"/>
  <c r="I985" i="4" s="1"/>
  <c r="K984" i="4" a="1"/>
  <c r="K984" i="4" s="1"/>
  <c r="J984" i="4" a="1"/>
  <c r="J984" i="4" s="1"/>
  <c r="I984" i="4" a="1"/>
  <c r="I984" i="4" s="1"/>
  <c r="K983" i="4" a="1"/>
  <c r="K983" i="4" s="1"/>
  <c r="J983" i="4" a="1"/>
  <c r="J983" i="4" s="1"/>
  <c r="I983" i="4" a="1"/>
  <c r="I983" i="4" s="1"/>
  <c r="K982" i="4" a="1"/>
  <c r="K982" i="4" s="1"/>
  <c r="J982" i="4" a="1"/>
  <c r="J982" i="4" s="1"/>
  <c r="I982" i="4" a="1"/>
  <c r="I982" i="4" s="1"/>
  <c r="K981" i="4" a="1"/>
  <c r="K981" i="4" s="1"/>
  <c r="J981" i="4" a="1"/>
  <c r="J981" i="4" s="1"/>
  <c r="I981" i="4" a="1"/>
  <c r="I981" i="4" s="1"/>
  <c r="K980" i="4" a="1"/>
  <c r="K980" i="4" s="1"/>
  <c r="J980" i="4" a="1"/>
  <c r="J980" i="4" s="1"/>
  <c r="I980" i="4" a="1"/>
  <c r="I980" i="4" s="1"/>
  <c r="K979" i="4" a="1"/>
  <c r="K979" i="4" s="1"/>
  <c r="J979" i="4" a="1"/>
  <c r="J979" i="4" s="1"/>
  <c r="I979" i="4" a="1"/>
  <c r="I979" i="4" s="1"/>
  <c r="K978" i="4" a="1"/>
  <c r="K978" i="4" s="1"/>
  <c r="J978" i="4" a="1"/>
  <c r="J978" i="4" s="1"/>
  <c r="I978" i="4" a="1"/>
  <c r="I978" i="4" s="1"/>
  <c r="K977" i="4" a="1"/>
  <c r="K977" i="4" s="1"/>
  <c r="J977" i="4" a="1"/>
  <c r="J977" i="4" s="1"/>
  <c r="I977" i="4" a="1"/>
  <c r="I977" i="4" s="1"/>
  <c r="K976" i="4" a="1"/>
  <c r="K976" i="4" s="1"/>
  <c r="J976" i="4" a="1"/>
  <c r="J976" i="4" s="1"/>
  <c r="I976" i="4" a="1"/>
  <c r="I976" i="4" s="1"/>
  <c r="K975" i="4" a="1"/>
  <c r="K975" i="4" s="1"/>
  <c r="J975" i="4" a="1"/>
  <c r="J975" i="4" s="1"/>
  <c r="I975" i="4" a="1"/>
  <c r="I975" i="4" s="1"/>
  <c r="K974" i="4" a="1"/>
  <c r="K974" i="4" s="1"/>
  <c r="J974" i="4" a="1"/>
  <c r="J974" i="4" s="1"/>
  <c r="I974" i="4" a="1"/>
  <c r="I974" i="4" s="1"/>
  <c r="K973" i="4" a="1"/>
  <c r="K973" i="4" s="1"/>
  <c r="J973" i="4" a="1"/>
  <c r="J973" i="4" s="1"/>
  <c r="I973" i="4" a="1"/>
  <c r="I973" i="4" s="1"/>
  <c r="K972" i="4" a="1"/>
  <c r="K972" i="4" s="1"/>
  <c r="J972" i="4" a="1"/>
  <c r="J972" i="4" s="1"/>
  <c r="I972" i="4" a="1"/>
  <c r="I972" i="4" s="1"/>
  <c r="K971" i="4" a="1"/>
  <c r="K971" i="4" s="1"/>
  <c r="J971" i="4" a="1"/>
  <c r="J971" i="4" s="1"/>
  <c r="I971" i="4" a="1"/>
  <c r="I971" i="4" s="1"/>
  <c r="K970" i="4" a="1"/>
  <c r="K970" i="4" s="1"/>
  <c r="J970" i="4" a="1"/>
  <c r="J970" i="4" s="1"/>
  <c r="I970" i="4" a="1"/>
  <c r="I970" i="4" s="1"/>
  <c r="K969" i="4" a="1"/>
  <c r="K969" i="4" s="1"/>
  <c r="J969" i="4" a="1"/>
  <c r="J969" i="4" s="1"/>
  <c r="I969" i="4" a="1"/>
  <c r="I969" i="4" s="1"/>
  <c r="K968" i="4" a="1"/>
  <c r="K968" i="4" s="1"/>
  <c r="J968" i="4" a="1"/>
  <c r="J968" i="4" s="1"/>
  <c r="I968" i="4" a="1"/>
  <c r="I968" i="4" s="1"/>
  <c r="K967" i="4" a="1"/>
  <c r="K967" i="4" s="1"/>
  <c r="J967" i="4" a="1"/>
  <c r="J967" i="4" s="1"/>
  <c r="I967" i="4" a="1"/>
  <c r="I967" i="4" s="1"/>
  <c r="K966" i="4" a="1"/>
  <c r="K966" i="4" s="1"/>
  <c r="J966" i="4" a="1"/>
  <c r="J966" i="4" s="1"/>
  <c r="I966" i="4" a="1"/>
  <c r="I966" i="4" s="1"/>
  <c r="K965" i="4" a="1"/>
  <c r="K965" i="4" s="1"/>
  <c r="J965" i="4" a="1"/>
  <c r="J965" i="4" s="1"/>
  <c r="I965" i="4" a="1"/>
  <c r="I965" i="4" s="1"/>
  <c r="K964" i="4" a="1"/>
  <c r="K964" i="4" s="1"/>
  <c r="J964" i="4" a="1"/>
  <c r="J964" i="4" s="1"/>
  <c r="I964" i="4" a="1"/>
  <c r="I964" i="4" s="1"/>
  <c r="K963" i="4" a="1"/>
  <c r="K963" i="4" s="1"/>
  <c r="J963" i="4" a="1"/>
  <c r="J963" i="4" s="1"/>
  <c r="I963" i="4" a="1"/>
  <c r="I963" i="4" s="1"/>
  <c r="K962" i="4" a="1"/>
  <c r="K962" i="4" s="1"/>
  <c r="J962" i="4" a="1"/>
  <c r="J962" i="4" s="1"/>
  <c r="I962" i="4" a="1"/>
  <c r="I962" i="4" s="1"/>
  <c r="K961" i="4" a="1"/>
  <c r="K961" i="4" s="1"/>
  <c r="J961" i="4" a="1"/>
  <c r="J961" i="4" s="1"/>
  <c r="I961" i="4" a="1"/>
  <c r="I961" i="4" s="1"/>
  <c r="K960" i="4" a="1"/>
  <c r="K960" i="4" s="1"/>
  <c r="J960" i="4" a="1"/>
  <c r="J960" i="4" s="1"/>
  <c r="I960" i="4" a="1"/>
  <c r="I960" i="4" s="1"/>
  <c r="K959" i="4" a="1"/>
  <c r="K959" i="4" s="1"/>
  <c r="J959" i="4" a="1"/>
  <c r="J959" i="4" s="1"/>
  <c r="I959" i="4" a="1"/>
  <c r="I959" i="4" s="1"/>
  <c r="K958" i="4" a="1"/>
  <c r="K958" i="4" s="1"/>
  <c r="J958" i="4" a="1"/>
  <c r="J958" i="4" s="1"/>
  <c r="I958" i="4" a="1"/>
  <c r="I958" i="4" s="1"/>
  <c r="K957" i="4" a="1"/>
  <c r="K957" i="4" s="1"/>
  <c r="J957" i="4" a="1"/>
  <c r="J957" i="4" s="1"/>
  <c r="I957" i="4" a="1"/>
  <c r="I957" i="4" s="1"/>
  <c r="K956" i="4" a="1"/>
  <c r="K956" i="4" s="1"/>
  <c r="J956" i="4" a="1"/>
  <c r="J956" i="4" s="1"/>
  <c r="I956" i="4" a="1"/>
  <c r="I956" i="4" s="1"/>
  <c r="K955" i="4" a="1"/>
  <c r="K955" i="4" s="1"/>
  <c r="J955" i="4" a="1"/>
  <c r="J955" i="4" s="1"/>
  <c r="I955" i="4" a="1"/>
  <c r="I955" i="4" s="1"/>
  <c r="K954" i="4" a="1"/>
  <c r="K954" i="4" s="1"/>
  <c r="J954" i="4" a="1"/>
  <c r="J954" i="4" s="1"/>
  <c r="I954" i="4" a="1"/>
  <c r="I954" i="4" s="1"/>
  <c r="K953" i="4" a="1"/>
  <c r="K953" i="4" s="1"/>
  <c r="J953" i="4" a="1"/>
  <c r="J953" i="4" s="1"/>
  <c r="I953" i="4" a="1"/>
  <c r="I953" i="4" s="1"/>
  <c r="K952" i="4" a="1"/>
  <c r="K952" i="4" s="1"/>
  <c r="J952" i="4" a="1"/>
  <c r="J952" i="4" s="1"/>
  <c r="I952" i="4" a="1"/>
  <c r="I952" i="4" s="1"/>
  <c r="K951" i="4" a="1"/>
  <c r="K951" i="4" s="1"/>
  <c r="J951" i="4" a="1"/>
  <c r="J951" i="4" s="1"/>
  <c r="I951" i="4" a="1"/>
  <c r="I951" i="4" s="1"/>
  <c r="K950" i="4" a="1"/>
  <c r="K950" i="4" s="1"/>
  <c r="J950" i="4" a="1"/>
  <c r="J950" i="4" s="1"/>
  <c r="I950" i="4" a="1"/>
  <c r="I950" i="4" s="1"/>
  <c r="K949" i="4" a="1"/>
  <c r="K949" i="4" s="1"/>
  <c r="J949" i="4" a="1"/>
  <c r="J949" i="4" s="1"/>
  <c r="I949" i="4" a="1"/>
  <c r="I949" i="4" s="1"/>
  <c r="K948" i="4" a="1"/>
  <c r="K948" i="4" s="1"/>
  <c r="J948" i="4" a="1"/>
  <c r="J948" i="4" s="1"/>
  <c r="I948" i="4" a="1"/>
  <c r="I948" i="4" s="1"/>
  <c r="K947" i="4" a="1"/>
  <c r="K947" i="4" s="1"/>
  <c r="J947" i="4" a="1"/>
  <c r="J947" i="4" s="1"/>
  <c r="I947" i="4" a="1"/>
  <c r="I947" i="4" s="1"/>
  <c r="K946" i="4" a="1"/>
  <c r="K946" i="4" s="1"/>
  <c r="J946" i="4" a="1"/>
  <c r="J946" i="4" s="1"/>
  <c r="I946" i="4" a="1"/>
  <c r="I946" i="4" s="1"/>
  <c r="K945" i="4" a="1"/>
  <c r="K945" i="4" s="1"/>
  <c r="J945" i="4" a="1"/>
  <c r="J945" i="4" s="1"/>
  <c r="I945" i="4" a="1"/>
  <c r="I945" i="4" s="1"/>
  <c r="K944" i="4" a="1"/>
  <c r="K944" i="4" s="1"/>
  <c r="J944" i="4" a="1"/>
  <c r="J944" i="4" s="1"/>
  <c r="I944" i="4" a="1"/>
  <c r="I944" i="4" s="1"/>
  <c r="K943" i="4" a="1"/>
  <c r="K943" i="4" s="1"/>
  <c r="J943" i="4" a="1"/>
  <c r="J943" i="4" s="1"/>
  <c r="I943" i="4" a="1"/>
  <c r="I943" i="4" s="1"/>
  <c r="K942" i="4" a="1"/>
  <c r="K942" i="4" s="1"/>
  <c r="J942" i="4" a="1"/>
  <c r="J942" i="4" s="1"/>
  <c r="I942" i="4" a="1"/>
  <c r="I942" i="4" s="1"/>
  <c r="K941" i="4" a="1"/>
  <c r="K941" i="4" s="1"/>
  <c r="J941" i="4" a="1"/>
  <c r="J941" i="4" s="1"/>
  <c r="I941" i="4" a="1"/>
  <c r="I941" i="4" s="1"/>
  <c r="K940" i="4" a="1"/>
  <c r="K940" i="4" s="1"/>
  <c r="J940" i="4" a="1"/>
  <c r="J940" i="4" s="1"/>
  <c r="I940" i="4" a="1"/>
  <c r="I940" i="4" s="1"/>
  <c r="K939" i="4" a="1"/>
  <c r="K939" i="4" s="1"/>
  <c r="J939" i="4" a="1"/>
  <c r="J939" i="4" s="1"/>
  <c r="I939" i="4" a="1"/>
  <c r="I939" i="4" s="1"/>
  <c r="K938" i="4" a="1"/>
  <c r="K938" i="4" s="1"/>
  <c r="J938" i="4" a="1"/>
  <c r="J938" i="4" s="1"/>
  <c r="I938" i="4" a="1"/>
  <c r="I938" i="4" s="1"/>
  <c r="K937" i="4" a="1"/>
  <c r="K937" i="4" s="1"/>
  <c r="J937" i="4" a="1"/>
  <c r="J937" i="4" s="1"/>
  <c r="I937" i="4" a="1"/>
  <c r="I937" i="4" s="1"/>
  <c r="K936" i="4" a="1"/>
  <c r="K936" i="4" s="1"/>
  <c r="J936" i="4" a="1"/>
  <c r="J936" i="4" s="1"/>
  <c r="I936" i="4" a="1"/>
  <c r="I936" i="4" s="1"/>
  <c r="K935" i="4" a="1"/>
  <c r="K935" i="4" s="1"/>
  <c r="J935" i="4" a="1"/>
  <c r="J935" i="4" s="1"/>
  <c r="I935" i="4" a="1"/>
  <c r="I935" i="4" s="1"/>
  <c r="K934" i="4" a="1"/>
  <c r="K934" i="4" s="1"/>
  <c r="J934" i="4" a="1"/>
  <c r="J934" i="4" s="1"/>
  <c r="I934" i="4" a="1"/>
  <c r="I934" i="4" s="1"/>
  <c r="K933" i="4" a="1"/>
  <c r="K933" i="4" s="1"/>
  <c r="J933" i="4" a="1"/>
  <c r="J933" i="4" s="1"/>
  <c r="I933" i="4" a="1"/>
  <c r="I933" i="4" s="1"/>
  <c r="K932" i="4" a="1"/>
  <c r="K932" i="4" s="1"/>
  <c r="J932" i="4" a="1"/>
  <c r="J932" i="4" s="1"/>
  <c r="I932" i="4" a="1"/>
  <c r="I932" i="4" s="1"/>
  <c r="K931" i="4" a="1"/>
  <c r="K931" i="4" s="1"/>
  <c r="J931" i="4" a="1"/>
  <c r="J931" i="4" s="1"/>
  <c r="I931" i="4" a="1"/>
  <c r="I931" i="4" s="1"/>
  <c r="K930" i="4" a="1"/>
  <c r="K930" i="4" s="1"/>
  <c r="J930" i="4" a="1"/>
  <c r="J930" i="4" s="1"/>
  <c r="I930" i="4" a="1"/>
  <c r="I930" i="4" s="1"/>
  <c r="K929" i="4" a="1"/>
  <c r="K929" i="4" s="1"/>
  <c r="J929" i="4" a="1"/>
  <c r="J929" i="4" s="1"/>
  <c r="I929" i="4" a="1"/>
  <c r="I929" i="4" s="1"/>
  <c r="K928" i="4" a="1"/>
  <c r="K928" i="4" s="1"/>
  <c r="J928" i="4" a="1"/>
  <c r="J928" i="4" s="1"/>
  <c r="I928" i="4" a="1"/>
  <c r="I928" i="4" s="1"/>
  <c r="K927" i="4" a="1"/>
  <c r="K927" i="4" s="1"/>
  <c r="J927" i="4" a="1"/>
  <c r="J927" i="4" s="1"/>
  <c r="I927" i="4" a="1"/>
  <c r="I927" i="4" s="1"/>
  <c r="K926" i="4" a="1"/>
  <c r="K926" i="4" s="1"/>
  <c r="J926" i="4" a="1"/>
  <c r="J926" i="4" s="1"/>
  <c r="I926" i="4" a="1"/>
  <c r="I926" i="4" s="1"/>
  <c r="K925" i="4" a="1"/>
  <c r="K925" i="4" s="1"/>
  <c r="J925" i="4" a="1"/>
  <c r="J925" i="4" s="1"/>
  <c r="I925" i="4" a="1"/>
  <c r="I925" i="4" s="1"/>
  <c r="K924" i="4" a="1"/>
  <c r="K924" i="4" s="1"/>
  <c r="J924" i="4" a="1"/>
  <c r="J924" i="4" s="1"/>
  <c r="I924" i="4" a="1"/>
  <c r="I924" i="4" s="1"/>
  <c r="K923" i="4" a="1"/>
  <c r="K923" i="4" s="1"/>
  <c r="J923" i="4" a="1"/>
  <c r="J923" i="4" s="1"/>
  <c r="I923" i="4" a="1"/>
  <c r="I923" i="4" s="1"/>
  <c r="K922" i="4" a="1"/>
  <c r="K922" i="4" s="1"/>
  <c r="J922" i="4" a="1"/>
  <c r="J922" i="4" s="1"/>
  <c r="I922" i="4" a="1"/>
  <c r="I922" i="4" s="1"/>
  <c r="K921" i="4" a="1"/>
  <c r="K921" i="4" s="1"/>
  <c r="J921" i="4" a="1"/>
  <c r="J921" i="4" s="1"/>
  <c r="I921" i="4" a="1"/>
  <c r="I921" i="4" s="1"/>
  <c r="K920" i="4" a="1"/>
  <c r="K920" i="4" s="1"/>
  <c r="J920" i="4" a="1"/>
  <c r="J920" i="4" s="1"/>
  <c r="I920" i="4" a="1"/>
  <c r="I920" i="4" s="1"/>
  <c r="K919" i="4" a="1"/>
  <c r="K919" i="4" s="1"/>
  <c r="J919" i="4" a="1"/>
  <c r="J919" i="4" s="1"/>
  <c r="I919" i="4" a="1"/>
  <c r="I919" i="4" s="1"/>
  <c r="K918" i="4" a="1"/>
  <c r="K918" i="4" s="1"/>
  <c r="J918" i="4" a="1"/>
  <c r="J918" i="4" s="1"/>
  <c r="I918" i="4" a="1"/>
  <c r="I918" i="4" s="1"/>
  <c r="K917" i="4" a="1"/>
  <c r="K917" i="4" s="1"/>
  <c r="J917" i="4" a="1"/>
  <c r="J917" i="4" s="1"/>
  <c r="I917" i="4" a="1"/>
  <c r="I917" i="4" s="1"/>
  <c r="K916" i="4" a="1"/>
  <c r="K916" i="4" s="1"/>
  <c r="J916" i="4" a="1"/>
  <c r="J916" i="4" s="1"/>
  <c r="I916" i="4" a="1"/>
  <c r="I916" i="4" s="1"/>
  <c r="K915" i="4" a="1"/>
  <c r="K915" i="4" s="1"/>
  <c r="J915" i="4" a="1"/>
  <c r="J915" i="4" s="1"/>
  <c r="I915" i="4" a="1"/>
  <c r="I915" i="4" s="1"/>
  <c r="K914" i="4" a="1"/>
  <c r="K914" i="4" s="1"/>
  <c r="J914" i="4" a="1"/>
  <c r="J914" i="4" s="1"/>
  <c r="I914" i="4" a="1"/>
  <c r="I914" i="4" s="1"/>
  <c r="K913" i="4" a="1"/>
  <c r="K913" i="4" s="1"/>
  <c r="J913" i="4" a="1"/>
  <c r="J913" i="4" s="1"/>
  <c r="I913" i="4" a="1"/>
  <c r="I913" i="4" s="1"/>
  <c r="K912" i="4" a="1"/>
  <c r="K912" i="4" s="1"/>
  <c r="J912" i="4" a="1"/>
  <c r="J912" i="4" s="1"/>
  <c r="I912" i="4" a="1"/>
  <c r="I912" i="4" s="1"/>
  <c r="K911" i="4" a="1"/>
  <c r="K911" i="4" s="1"/>
  <c r="J911" i="4" a="1"/>
  <c r="J911" i="4" s="1"/>
  <c r="I911" i="4" a="1"/>
  <c r="I911" i="4" s="1"/>
  <c r="K910" i="4" a="1"/>
  <c r="K910" i="4" s="1"/>
  <c r="J910" i="4" a="1"/>
  <c r="J910" i="4" s="1"/>
  <c r="I910" i="4" a="1"/>
  <c r="I910" i="4" s="1"/>
  <c r="K909" i="4" a="1"/>
  <c r="K909" i="4" s="1"/>
  <c r="J909" i="4" a="1"/>
  <c r="J909" i="4" s="1"/>
  <c r="I909" i="4" a="1"/>
  <c r="I909" i="4" s="1"/>
  <c r="K908" i="4" a="1"/>
  <c r="K908" i="4" s="1"/>
  <c r="J908" i="4" a="1"/>
  <c r="J908" i="4" s="1"/>
  <c r="I908" i="4" a="1"/>
  <c r="I908" i="4" s="1"/>
  <c r="K907" i="4" a="1"/>
  <c r="K907" i="4" s="1"/>
  <c r="J907" i="4" a="1"/>
  <c r="J907" i="4" s="1"/>
  <c r="I907" i="4" a="1"/>
  <c r="I907" i="4" s="1"/>
  <c r="K906" i="4" a="1"/>
  <c r="K906" i="4" s="1"/>
  <c r="J906" i="4" a="1"/>
  <c r="J906" i="4" s="1"/>
  <c r="I906" i="4" a="1"/>
  <c r="I906" i="4" s="1"/>
  <c r="K905" i="4" a="1"/>
  <c r="K905" i="4" s="1"/>
  <c r="J905" i="4" a="1"/>
  <c r="J905" i="4" s="1"/>
  <c r="I905" i="4" a="1"/>
  <c r="I905" i="4" s="1"/>
  <c r="K904" i="4" a="1"/>
  <c r="K904" i="4" s="1"/>
  <c r="J904" i="4" a="1"/>
  <c r="J904" i="4" s="1"/>
  <c r="I904" i="4" a="1"/>
  <c r="I904" i="4" s="1"/>
  <c r="K903" i="4" a="1"/>
  <c r="K903" i="4" s="1"/>
  <c r="J903" i="4" a="1"/>
  <c r="J903" i="4" s="1"/>
  <c r="I903" i="4" a="1"/>
  <c r="I903" i="4" s="1"/>
  <c r="K902" i="4" a="1"/>
  <c r="K902" i="4" s="1"/>
  <c r="J902" i="4" a="1"/>
  <c r="J902" i="4" s="1"/>
  <c r="I902" i="4" a="1"/>
  <c r="I902" i="4" s="1"/>
  <c r="K901" i="4" a="1"/>
  <c r="K901" i="4" s="1"/>
  <c r="J901" i="4" a="1"/>
  <c r="J901" i="4" s="1"/>
  <c r="I901" i="4" a="1"/>
  <c r="I901" i="4" s="1"/>
  <c r="K900" i="4" a="1"/>
  <c r="K900" i="4" s="1"/>
  <c r="J900" i="4" a="1"/>
  <c r="J900" i="4" s="1"/>
  <c r="I900" i="4" a="1"/>
  <c r="I900" i="4" s="1"/>
  <c r="K899" i="4" a="1"/>
  <c r="K899" i="4" s="1"/>
  <c r="J899" i="4" a="1"/>
  <c r="J899" i="4" s="1"/>
  <c r="I899" i="4" a="1"/>
  <c r="I899" i="4" s="1"/>
  <c r="K898" i="4" a="1"/>
  <c r="K898" i="4" s="1"/>
  <c r="J898" i="4" a="1"/>
  <c r="J898" i="4" s="1"/>
  <c r="I898" i="4" a="1"/>
  <c r="I898" i="4" s="1"/>
  <c r="K897" i="4" a="1"/>
  <c r="K897" i="4" s="1"/>
  <c r="J897" i="4" a="1"/>
  <c r="J897" i="4" s="1"/>
  <c r="I897" i="4" a="1"/>
  <c r="I897" i="4" s="1"/>
  <c r="K896" i="4" a="1"/>
  <c r="K896" i="4" s="1"/>
  <c r="J896" i="4" a="1"/>
  <c r="J896" i="4" s="1"/>
  <c r="I896" i="4" a="1"/>
  <c r="I896" i="4" s="1"/>
  <c r="K895" i="4" a="1"/>
  <c r="K895" i="4" s="1"/>
  <c r="J895" i="4" a="1"/>
  <c r="J895" i="4" s="1"/>
  <c r="I895" i="4" a="1"/>
  <c r="I895" i="4" s="1"/>
  <c r="K894" i="4" a="1"/>
  <c r="K894" i="4" s="1"/>
  <c r="J894" i="4" a="1"/>
  <c r="J894" i="4" s="1"/>
  <c r="I894" i="4" a="1"/>
  <c r="I894" i="4" s="1"/>
  <c r="K893" i="4" a="1"/>
  <c r="K893" i="4" s="1"/>
  <c r="J893" i="4" a="1"/>
  <c r="J893" i="4" s="1"/>
  <c r="I893" i="4" a="1"/>
  <c r="I893" i="4" s="1"/>
  <c r="K892" i="4" a="1"/>
  <c r="K892" i="4" s="1"/>
  <c r="J892" i="4" a="1"/>
  <c r="J892" i="4" s="1"/>
  <c r="I892" i="4" a="1"/>
  <c r="I892" i="4" s="1"/>
  <c r="K891" i="4" a="1"/>
  <c r="K891" i="4" s="1"/>
  <c r="J891" i="4" a="1"/>
  <c r="J891" i="4" s="1"/>
  <c r="I891" i="4" a="1"/>
  <c r="I891" i="4" s="1"/>
  <c r="K890" i="4" a="1"/>
  <c r="K890" i="4" s="1"/>
  <c r="J890" i="4" a="1"/>
  <c r="J890" i="4" s="1"/>
  <c r="I890" i="4" a="1"/>
  <c r="I890" i="4" s="1"/>
  <c r="K889" i="4" a="1"/>
  <c r="K889" i="4" s="1"/>
  <c r="J889" i="4" a="1"/>
  <c r="J889" i="4" s="1"/>
  <c r="I889" i="4" a="1"/>
  <c r="I889" i="4" s="1"/>
  <c r="K888" i="4" a="1"/>
  <c r="K888" i="4" s="1"/>
  <c r="J888" i="4" a="1"/>
  <c r="J888" i="4" s="1"/>
  <c r="I888" i="4" a="1"/>
  <c r="I888" i="4" s="1"/>
  <c r="K887" i="4" a="1"/>
  <c r="K887" i="4" s="1"/>
  <c r="J887" i="4" a="1"/>
  <c r="J887" i="4" s="1"/>
  <c r="I887" i="4" a="1"/>
  <c r="I887" i="4" s="1"/>
  <c r="K886" i="4" a="1"/>
  <c r="K886" i="4" s="1"/>
  <c r="J886" i="4" a="1"/>
  <c r="J886" i="4" s="1"/>
  <c r="I886" i="4" a="1"/>
  <c r="I886" i="4" s="1"/>
  <c r="K885" i="4" a="1"/>
  <c r="K885" i="4" s="1"/>
  <c r="J885" i="4" a="1"/>
  <c r="J885" i="4" s="1"/>
  <c r="I885" i="4" a="1"/>
  <c r="I885" i="4" s="1"/>
  <c r="K884" i="4" a="1"/>
  <c r="K884" i="4" s="1"/>
  <c r="J884" i="4" a="1"/>
  <c r="J884" i="4" s="1"/>
  <c r="I884" i="4" a="1"/>
  <c r="I884" i="4" s="1"/>
  <c r="K883" i="4" a="1"/>
  <c r="K883" i="4" s="1"/>
  <c r="J883" i="4" a="1"/>
  <c r="J883" i="4" s="1"/>
  <c r="I883" i="4" a="1"/>
  <c r="I883" i="4" s="1"/>
  <c r="K882" i="4" a="1"/>
  <c r="K882" i="4" s="1"/>
  <c r="J882" i="4" a="1"/>
  <c r="J882" i="4" s="1"/>
  <c r="I882" i="4" a="1"/>
  <c r="I882" i="4" s="1"/>
  <c r="K881" i="4" a="1"/>
  <c r="K881" i="4" s="1"/>
  <c r="J881" i="4" a="1"/>
  <c r="J881" i="4" s="1"/>
  <c r="I881" i="4" a="1"/>
  <c r="I881" i="4" s="1"/>
  <c r="K880" i="4" a="1"/>
  <c r="K880" i="4" s="1"/>
  <c r="J880" i="4" a="1"/>
  <c r="J880" i="4" s="1"/>
  <c r="I880" i="4" a="1"/>
  <c r="I880" i="4" s="1"/>
  <c r="K879" i="4" a="1"/>
  <c r="K879" i="4" s="1"/>
  <c r="J879" i="4" a="1"/>
  <c r="J879" i="4" s="1"/>
  <c r="I879" i="4" a="1"/>
  <c r="I879" i="4" s="1"/>
  <c r="K878" i="4" a="1"/>
  <c r="K878" i="4" s="1"/>
  <c r="J878" i="4" a="1"/>
  <c r="J878" i="4" s="1"/>
  <c r="I878" i="4" a="1"/>
  <c r="I878" i="4" s="1"/>
  <c r="K877" i="4" a="1"/>
  <c r="K877" i="4" s="1"/>
  <c r="J877" i="4" a="1"/>
  <c r="J877" i="4" s="1"/>
  <c r="I877" i="4" a="1"/>
  <c r="I877" i="4" s="1"/>
  <c r="K876" i="4" a="1"/>
  <c r="K876" i="4" s="1"/>
  <c r="J876" i="4" a="1"/>
  <c r="J876" i="4" s="1"/>
  <c r="I876" i="4" a="1"/>
  <c r="I876" i="4" s="1"/>
  <c r="K875" i="4" a="1"/>
  <c r="K875" i="4" s="1"/>
  <c r="J875" i="4" a="1"/>
  <c r="J875" i="4" s="1"/>
  <c r="I875" i="4" a="1"/>
  <c r="I875" i="4" s="1"/>
  <c r="K874" i="4" a="1"/>
  <c r="K874" i="4" s="1"/>
  <c r="J874" i="4" a="1"/>
  <c r="J874" i="4" s="1"/>
  <c r="I874" i="4" a="1"/>
  <c r="I874" i="4" s="1"/>
  <c r="K873" i="4" a="1"/>
  <c r="K873" i="4" s="1"/>
  <c r="J873" i="4" a="1"/>
  <c r="J873" i="4" s="1"/>
  <c r="I873" i="4" a="1"/>
  <c r="I873" i="4" s="1"/>
  <c r="K872" i="4" a="1"/>
  <c r="K872" i="4" s="1"/>
  <c r="J872" i="4" a="1"/>
  <c r="J872" i="4" s="1"/>
  <c r="I872" i="4" a="1"/>
  <c r="I872" i="4" s="1"/>
  <c r="K871" i="4" a="1"/>
  <c r="K871" i="4" s="1"/>
  <c r="J871" i="4" a="1"/>
  <c r="J871" i="4" s="1"/>
  <c r="I871" i="4" a="1"/>
  <c r="I871" i="4" s="1"/>
  <c r="K870" i="4" a="1"/>
  <c r="K870" i="4" s="1"/>
  <c r="J870" i="4" a="1"/>
  <c r="J870" i="4" s="1"/>
  <c r="I870" i="4" a="1"/>
  <c r="I870" i="4" s="1"/>
  <c r="K869" i="4" a="1"/>
  <c r="K869" i="4" s="1"/>
  <c r="J869" i="4" a="1"/>
  <c r="J869" i="4" s="1"/>
  <c r="I869" i="4" a="1"/>
  <c r="I869" i="4" s="1"/>
  <c r="K868" i="4" a="1"/>
  <c r="K868" i="4" s="1"/>
  <c r="J868" i="4" a="1"/>
  <c r="J868" i="4" s="1"/>
  <c r="I868" i="4" a="1"/>
  <c r="I868" i="4" s="1"/>
  <c r="K867" i="4" a="1"/>
  <c r="K867" i="4" s="1"/>
  <c r="J867" i="4" a="1"/>
  <c r="J867" i="4" s="1"/>
  <c r="I867" i="4" a="1"/>
  <c r="I867" i="4" s="1"/>
  <c r="K866" i="4" a="1"/>
  <c r="K866" i="4" s="1"/>
  <c r="J866" i="4" a="1"/>
  <c r="J866" i="4" s="1"/>
  <c r="I866" i="4" a="1"/>
  <c r="I866" i="4" s="1"/>
  <c r="K865" i="4" a="1"/>
  <c r="K865" i="4" s="1"/>
  <c r="J865" i="4" a="1"/>
  <c r="J865" i="4" s="1"/>
  <c r="I865" i="4" a="1"/>
  <c r="I865" i="4" s="1"/>
  <c r="K864" i="4" a="1"/>
  <c r="K864" i="4" s="1"/>
  <c r="J864" i="4" a="1"/>
  <c r="J864" i="4" s="1"/>
  <c r="I864" i="4" a="1"/>
  <c r="I864" i="4" s="1"/>
  <c r="K863" i="4" a="1"/>
  <c r="K863" i="4" s="1"/>
  <c r="J863" i="4" a="1"/>
  <c r="J863" i="4" s="1"/>
  <c r="I863" i="4" a="1"/>
  <c r="I863" i="4" s="1"/>
  <c r="K862" i="4" a="1"/>
  <c r="K862" i="4" s="1"/>
  <c r="J862" i="4" a="1"/>
  <c r="J862" i="4" s="1"/>
  <c r="I862" i="4" a="1"/>
  <c r="I862" i="4" s="1"/>
  <c r="K861" i="4" a="1"/>
  <c r="K861" i="4" s="1"/>
  <c r="J861" i="4" a="1"/>
  <c r="J861" i="4" s="1"/>
  <c r="I861" i="4" a="1"/>
  <c r="I861" i="4" s="1"/>
  <c r="K860" i="4" a="1"/>
  <c r="K860" i="4" s="1"/>
  <c r="J860" i="4" a="1"/>
  <c r="J860" i="4" s="1"/>
  <c r="I860" i="4" a="1"/>
  <c r="I860" i="4" s="1"/>
  <c r="K859" i="4" a="1"/>
  <c r="K859" i="4" s="1"/>
  <c r="J859" i="4" a="1"/>
  <c r="J859" i="4" s="1"/>
  <c r="I859" i="4" a="1"/>
  <c r="I859" i="4" s="1"/>
  <c r="K858" i="4" a="1"/>
  <c r="K858" i="4" s="1"/>
  <c r="J858" i="4" a="1"/>
  <c r="J858" i="4" s="1"/>
  <c r="I858" i="4" a="1"/>
  <c r="I858" i="4" s="1"/>
  <c r="K857" i="4" a="1"/>
  <c r="K857" i="4" s="1"/>
  <c r="J857" i="4" a="1"/>
  <c r="J857" i="4" s="1"/>
  <c r="I857" i="4" a="1"/>
  <c r="I857" i="4" s="1"/>
  <c r="K856" i="4" a="1"/>
  <c r="K856" i="4" s="1"/>
  <c r="J856" i="4" a="1"/>
  <c r="J856" i="4" s="1"/>
  <c r="I856" i="4" a="1"/>
  <c r="I856" i="4" s="1"/>
  <c r="K855" i="4" a="1"/>
  <c r="K855" i="4" s="1"/>
  <c r="J855" i="4" a="1"/>
  <c r="J855" i="4" s="1"/>
  <c r="I855" i="4" a="1"/>
  <c r="I855" i="4" s="1"/>
  <c r="K854" i="4" a="1"/>
  <c r="K854" i="4" s="1"/>
  <c r="J854" i="4" a="1"/>
  <c r="J854" i="4" s="1"/>
  <c r="I854" i="4" a="1"/>
  <c r="I854" i="4" s="1"/>
  <c r="K853" i="4" a="1"/>
  <c r="K853" i="4" s="1"/>
  <c r="J853" i="4" a="1"/>
  <c r="J853" i="4" s="1"/>
  <c r="I853" i="4" a="1"/>
  <c r="I853" i="4" s="1"/>
  <c r="K852" i="4" a="1"/>
  <c r="K852" i="4" s="1"/>
  <c r="J852" i="4" a="1"/>
  <c r="J852" i="4" s="1"/>
  <c r="I852" i="4" a="1"/>
  <c r="I852" i="4" s="1"/>
  <c r="K851" i="4" a="1"/>
  <c r="K851" i="4" s="1"/>
  <c r="J851" i="4" a="1"/>
  <c r="J851" i="4" s="1"/>
  <c r="I851" i="4" a="1"/>
  <c r="I851" i="4" s="1"/>
  <c r="K850" i="4" a="1"/>
  <c r="K850" i="4" s="1"/>
  <c r="J850" i="4" a="1"/>
  <c r="J850" i="4" s="1"/>
  <c r="I850" i="4" a="1"/>
  <c r="I850" i="4" s="1"/>
  <c r="K849" i="4" a="1"/>
  <c r="K849" i="4" s="1"/>
  <c r="J849" i="4" a="1"/>
  <c r="J849" i="4" s="1"/>
  <c r="I849" i="4" a="1"/>
  <c r="I849" i="4" s="1"/>
  <c r="K848" i="4" a="1"/>
  <c r="K848" i="4" s="1"/>
  <c r="J848" i="4" a="1"/>
  <c r="J848" i="4" s="1"/>
  <c r="I848" i="4" a="1"/>
  <c r="I848" i="4" s="1"/>
  <c r="K847" i="4" a="1"/>
  <c r="K847" i="4" s="1"/>
  <c r="J847" i="4" a="1"/>
  <c r="J847" i="4" s="1"/>
  <c r="I847" i="4" a="1"/>
  <c r="I847" i="4" s="1"/>
  <c r="K846" i="4" a="1"/>
  <c r="K846" i="4" s="1"/>
  <c r="J846" i="4" a="1"/>
  <c r="J846" i="4" s="1"/>
  <c r="I846" i="4" a="1"/>
  <c r="I846" i="4" s="1"/>
  <c r="K845" i="4" a="1"/>
  <c r="K845" i="4" s="1"/>
  <c r="J845" i="4" a="1"/>
  <c r="J845" i="4" s="1"/>
  <c r="I845" i="4" a="1"/>
  <c r="I845" i="4" s="1"/>
  <c r="K844" i="4" a="1"/>
  <c r="K844" i="4" s="1"/>
  <c r="J844" i="4" a="1"/>
  <c r="J844" i="4" s="1"/>
  <c r="I844" i="4" a="1"/>
  <c r="I844" i="4" s="1"/>
  <c r="K843" i="4" a="1"/>
  <c r="K843" i="4" s="1"/>
  <c r="J843" i="4" a="1"/>
  <c r="J843" i="4" s="1"/>
  <c r="I843" i="4" a="1"/>
  <c r="I843" i="4" s="1"/>
  <c r="K842" i="4" a="1"/>
  <c r="K842" i="4" s="1"/>
  <c r="J842" i="4" a="1"/>
  <c r="J842" i="4" s="1"/>
  <c r="I842" i="4" a="1"/>
  <c r="I842" i="4" s="1"/>
  <c r="K841" i="4" a="1"/>
  <c r="K841" i="4" s="1"/>
  <c r="J841" i="4" a="1"/>
  <c r="J841" i="4" s="1"/>
  <c r="I841" i="4" a="1"/>
  <c r="I841" i="4" s="1"/>
  <c r="K840" i="4" a="1"/>
  <c r="K840" i="4" s="1"/>
  <c r="J840" i="4" a="1"/>
  <c r="J840" i="4" s="1"/>
  <c r="I840" i="4" a="1"/>
  <c r="I840" i="4" s="1"/>
  <c r="K839" i="4" a="1"/>
  <c r="K839" i="4" s="1"/>
  <c r="J839" i="4" a="1"/>
  <c r="J839" i="4" s="1"/>
  <c r="I839" i="4" a="1"/>
  <c r="I839" i="4" s="1"/>
  <c r="K838" i="4" a="1"/>
  <c r="K838" i="4" s="1"/>
  <c r="J838" i="4" a="1"/>
  <c r="J838" i="4" s="1"/>
  <c r="I838" i="4" a="1"/>
  <c r="I838" i="4" s="1"/>
  <c r="K837" i="4" a="1"/>
  <c r="K837" i="4" s="1"/>
  <c r="J837" i="4" a="1"/>
  <c r="J837" i="4" s="1"/>
  <c r="I837" i="4" a="1"/>
  <c r="I837" i="4" s="1"/>
  <c r="K836" i="4" a="1"/>
  <c r="K836" i="4" s="1"/>
  <c r="J836" i="4" a="1"/>
  <c r="J836" i="4" s="1"/>
  <c r="I836" i="4" a="1"/>
  <c r="I836" i="4" s="1"/>
  <c r="K835" i="4" a="1"/>
  <c r="K835" i="4" s="1"/>
  <c r="J835" i="4" a="1"/>
  <c r="J835" i="4" s="1"/>
  <c r="I835" i="4" a="1"/>
  <c r="I835" i="4" s="1"/>
  <c r="K834" i="4" a="1"/>
  <c r="K834" i="4" s="1"/>
  <c r="J834" i="4" a="1"/>
  <c r="J834" i="4" s="1"/>
  <c r="I834" i="4" a="1"/>
  <c r="I834" i="4" s="1"/>
  <c r="K833" i="4" a="1"/>
  <c r="K833" i="4" s="1"/>
  <c r="J833" i="4" a="1"/>
  <c r="J833" i="4" s="1"/>
  <c r="I833" i="4" a="1"/>
  <c r="I833" i="4" s="1"/>
  <c r="K832" i="4" a="1"/>
  <c r="K832" i="4" s="1"/>
  <c r="J832" i="4" a="1"/>
  <c r="J832" i="4" s="1"/>
  <c r="I832" i="4" a="1"/>
  <c r="I832" i="4" s="1"/>
  <c r="K831" i="4" a="1"/>
  <c r="K831" i="4" s="1"/>
  <c r="J831" i="4" a="1"/>
  <c r="J831" i="4" s="1"/>
  <c r="I831" i="4" a="1"/>
  <c r="I831" i="4" s="1"/>
  <c r="K830" i="4" a="1"/>
  <c r="K830" i="4" s="1"/>
  <c r="J830" i="4" a="1"/>
  <c r="J830" i="4" s="1"/>
  <c r="I830" i="4" a="1"/>
  <c r="I830" i="4" s="1"/>
  <c r="K829" i="4" a="1"/>
  <c r="K829" i="4" s="1"/>
  <c r="J829" i="4" a="1"/>
  <c r="J829" i="4" s="1"/>
  <c r="I829" i="4" a="1"/>
  <c r="I829" i="4" s="1"/>
  <c r="K828" i="4" a="1"/>
  <c r="K828" i="4" s="1"/>
  <c r="J828" i="4" a="1"/>
  <c r="J828" i="4" s="1"/>
  <c r="I828" i="4" a="1"/>
  <c r="I828" i="4" s="1"/>
  <c r="K827" i="4" a="1"/>
  <c r="K827" i="4" s="1"/>
  <c r="J827" i="4" a="1"/>
  <c r="J827" i="4" s="1"/>
  <c r="I827" i="4" a="1"/>
  <c r="I827" i="4" s="1"/>
  <c r="K826" i="4" a="1"/>
  <c r="K826" i="4" s="1"/>
  <c r="J826" i="4" a="1"/>
  <c r="J826" i="4" s="1"/>
  <c r="I826" i="4" a="1"/>
  <c r="I826" i="4" s="1"/>
  <c r="K825" i="4" a="1"/>
  <c r="K825" i="4" s="1"/>
  <c r="J825" i="4" a="1"/>
  <c r="J825" i="4" s="1"/>
  <c r="I825" i="4" a="1"/>
  <c r="I825" i="4" s="1"/>
  <c r="K824" i="4" a="1"/>
  <c r="K824" i="4" s="1"/>
  <c r="J824" i="4" a="1"/>
  <c r="J824" i="4" s="1"/>
  <c r="I824" i="4" a="1"/>
  <c r="I824" i="4" s="1"/>
  <c r="K823" i="4" a="1"/>
  <c r="K823" i="4" s="1"/>
  <c r="J823" i="4" a="1"/>
  <c r="J823" i="4" s="1"/>
  <c r="I823" i="4" a="1"/>
  <c r="I823" i="4" s="1"/>
  <c r="K822" i="4" a="1"/>
  <c r="K822" i="4" s="1"/>
  <c r="J822" i="4" a="1"/>
  <c r="J822" i="4" s="1"/>
  <c r="I822" i="4" a="1"/>
  <c r="I822" i="4" s="1"/>
  <c r="K821" i="4" a="1"/>
  <c r="K821" i="4" s="1"/>
  <c r="J821" i="4" a="1"/>
  <c r="J821" i="4" s="1"/>
  <c r="I821" i="4" a="1"/>
  <c r="I821" i="4" s="1"/>
  <c r="K820" i="4" a="1"/>
  <c r="K820" i="4" s="1"/>
  <c r="J820" i="4" a="1"/>
  <c r="J820" i="4" s="1"/>
  <c r="I820" i="4" a="1"/>
  <c r="I820" i="4" s="1"/>
  <c r="K819" i="4" a="1"/>
  <c r="K819" i="4" s="1"/>
  <c r="J819" i="4" a="1"/>
  <c r="J819" i="4" s="1"/>
  <c r="I819" i="4" a="1"/>
  <c r="I819" i="4" s="1"/>
  <c r="K818" i="4" a="1"/>
  <c r="K818" i="4" s="1"/>
  <c r="J818" i="4" a="1"/>
  <c r="J818" i="4" s="1"/>
  <c r="I818" i="4" a="1"/>
  <c r="I818" i="4" s="1"/>
  <c r="K817" i="4" a="1"/>
  <c r="K817" i="4" s="1"/>
  <c r="J817" i="4" a="1"/>
  <c r="J817" i="4" s="1"/>
  <c r="I817" i="4" a="1"/>
  <c r="I817" i="4" s="1"/>
  <c r="K816" i="4" a="1"/>
  <c r="K816" i="4" s="1"/>
  <c r="J816" i="4" a="1"/>
  <c r="J816" i="4" s="1"/>
  <c r="I816" i="4" a="1"/>
  <c r="I816" i="4" s="1"/>
  <c r="K815" i="4" a="1"/>
  <c r="K815" i="4" s="1"/>
  <c r="J815" i="4" a="1"/>
  <c r="J815" i="4" s="1"/>
  <c r="I815" i="4" a="1"/>
  <c r="I815" i="4" s="1"/>
  <c r="K814" i="4" a="1"/>
  <c r="K814" i="4" s="1"/>
  <c r="J814" i="4" a="1"/>
  <c r="J814" i="4" s="1"/>
  <c r="I814" i="4" a="1"/>
  <c r="I814" i="4" s="1"/>
  <c r="K813" i="4" a="1"/>
  <c r="K813" i="4" s="1"/>
  <c r="J813" i="4" a="1"/>
  <c r="J813" i="4" s="1"/>
  <c r="I813" i="4" a="1"/>
  <c r="I813" i="4" s="1"/>
  <c r="K812" i="4" a="1"/>
  <c r="K812" i="4" s="1"/>
  <c r="J812" i="4" a="1"/>
  <c r="J812" i="4" s="1"/>
  <c r="I812" i="4" a="1"/>
  <c r="I812" i="4" s="1"/>
  <c r="K811" i="4" a="1"/>
  <c r="K811" i="4" s="1"/>
  <c r="J811" i="4" a="1"/>
  <c r="J811" i="4" s="1"/>
  <c r="I811" i="4" a="1"/>
  <c r="I811" i="4" s="1"/>
  <c r="K810" i="4" a="1"/>
  <c r="K810" i="4" s="1"/>
  <c r="J810" i="4" a="1"/>
  <c r="J810" i="4" s="1"/>
  <c r="I810" i="4" a="1"/>
  <c r="I810" i="4" s="1"/>
  <c r="K809" i="4" a="1"/>
  <c r="K809" i="4" s="1"/>
  <c r="J809" i="4" a="1"/>
  <c r="J809" i="4" s="1"/>
  <c r="I809" i="4" a="1"/>
  <c r="I809" i="4" s="1"/>
  <c r="K808" i="4" a="1"/>
  <c r="K808" i="4" s="1"/>
  <c r="J808" i="4" a="1"/>
  <c r="J808" i="4" s="1"/>
  <c r="I808" i="4" a="1"/>
  <c r="I808" i="4" s="1"/>
  <c r="K807" i="4" a="1"/>
  <c r="K807" i="4" s="1"/>
  <c r="J807" i="4" a="1"/>
  <c r="J807" i="4" s="1"/>
  <c r="I807" i="4" a="1"/>
  <c r="I807" i="4" s="1"/>
  <c r="K806" i="4" a="1"/>
  <c r="K806" i="4" s="1"/>
  <c r="J806" i="4" a="1"/>
  <c r="J806" i="4" s="1"/>
  <c r="I806" i="4" a="1"/>
  <c r="I806" i="4" s="1"/>
  <c r="K805" i="4" a="1"/>
  <c r="K805" i="4" s="1"/>
  <c r="J805" i="4" a="1"/>
  <c r="J805" i="4" s="1"/>
  <c r="I805" i="4" a="1"/>
  <c r="I805" i="4" s="1"/>
  <c r="K804" i="4" a="1"/>
  <c r="K804" i="4" s="1"/>
  <c r="J804" i="4" a="1"/>
  <c r="J804" i="4" s="1"/>
  <c r="I804" i="4" a="1"/>
  <c r="I804" i="4" s="1"/>
  <c r="K803" i="4" a="1"/>
  <c r="K803" i="4" s="1"/>
  <c r="J803" i="4" a="1"/>
  <c r="J803" i="4" s="1"/>
  <c r="I803" i="4" a="1"/>
  <c r="I803" i="4" s="1"/>
  <c r="K802" i="4" a="1"/>
  <c r="K802" i="4" s="1"/>
  <c r="J802" i="4" a="1"/>
  <c r="J802" i="4" s="1"/>
  <c r="I802" i="4" a="1"/>
  <c r="I802" i="4" s="1"/>
  <c r="K801" i="4" a="1"/>
  <c r="K801" i="4" s="1"/>
  <c r="J801" i="4" a="1"/>
  <c r="J801" i="4" s="1"/>
  <c r="I801" i="4" a="1"/>
  <c r="I801" i="4" s="1"/>
  <c r="K800" i="4" a="1"/>
  <c r="K800" i="4" s="1"/>
  <c r="J800" i="4" a="1"/>
  <c r="J800" i="4" s="1"/>
  <c r="I800" i="4" a="1"/>
  <c r="I800" i="4" s="1"/>
  <c r="K799" i="4" a="1"/>
  <c r="K799" i="4" s="1"/>
  <c r="J799" i="4" a="1"/>
  <c r="J799" i="4" s="1"/>
  <c r="I799" i="4" a="1"/>
  <c r="I799" i="4" s="1"/>
  <c r="K798" i="4" a="1"/>
  <c r="K798" i="4" s="1"/>
  <c r="J798" i="4" a="1"/>
  <c r="J798" i="4" s="1"/>
  <c r="I798" i="4" a="1"/>
  <c r="I798" i="4" s="1"/>
  <c r="K797" i="4" a="1"/>
  <c r="K797" i="4" s="1"/>
  <c r="J797" i="4" a="1"/>
  <c r="J797" i="4" s="1"/>
  <c r="I797" i="4" a="1"/>
  <c r="I797" i="4" s="1"/>
  <c r="K796" i="4" a="1"/>
  <c r="K796" i="4" s="1"/>
  <c r="J796" i="4" a="1"/>
  <c r="J796" i="4" s="1"/>
  <c r="I796" i="4" a="1"/>
  <c r="I796" i="4" s="1"/>
  <c r="K795" i="4" a="1"/>
  <c r="K795" i="4" s="1"/>
  <c r="J795" i="4" a="1"/>
  <c r="J795" i="4" s="1"/>
  <c r="I795" i="4" a="1"/>
  <c r="I795" i="4" s="1"/>
  <c r="K794" i="4" a="1"/>
  <c r="K794" i="4" s="1"/>
  <c r="J794" i="4" a="1"/>
  <c r="J794" i="4" s="1"/>
  <c r="I794" i="4" a="1"/>
  <c r="I794" i="4" s="1"/>
  <c r="K793" i="4" a="1"/>
  <c r="K793" i="4" s="1"/>
  <c r="J793" i="4" a="1"/>
  <c r="J793" i="4" s="1"/>
  <c r="I793" i="4" a="1"/>
  <c r="I793" i="4" s="1"/>
  <c r="K792" i="4" a="1"/>
  <c r="K792" i="4" s="1"/>
  <c r="J792" i="4" a="1"/>
  <c r="J792" i="4" s="1"/>
  <c r="I792" i="4" a="1"/>
  <c r="I792" i="4" s="1"/>
  <c r="K791" i="4" a="1"/>
  <c r="K791" i="4" s="1"/>
  <c r="J791" i="4" a="1"/>
  <c r="J791" i="4" s="1"/>
  <c r="I791" i="4" a="1"/>
  <c r="I791" i="4" s="1"/>
  <c r="K790" i="4" a="1"/>
  <c r="K790" i="4" s="1"/>
  <c r="J790" i="4" a="1"/>
  <c r="J790" i="4" s="1"/>
  <c r="I790" i="4" a="1"/>
  <c r="I790" i="4" s="1"/>
  <c r="K789" i="4" a="1"/>
  <c r="K789" i="4" s="1"/>
  <c r="J789" i="4" a="1"/>
  <c r="J789" i="4" s="1"/>
  <c r="I789" i="4" a="1"/>
  <c r="I789" i="4" s="1"/>
  <c r="K788" i="4" a="1"/>
  <c r="K788" i="4" s="1"/>
  <c r="J788" i="4" a="1"/>
  <c r="J788" i="4" s="1"/>
  <c r="I788" i="4" a="1"/>
  <c r="I788" i="4" s="1"/>
  <c r="K787" i="4" a="1"/>
  <c r="K787" i="4" s="1"/>
  <c r="J787" i="4" a="1"/>
  <c r="J787" i="4" s="1"/>
  <c r="I787" i="4" a="1"/>
  <c r="I787" i="4" s="1"/>
  <c r="K786" i="4" a="1"/>
  <c r="K786" i="4" s="1"/>
  <c r="J786" i="4" a="1"/>
  <c r="J786" i="4" s="1"/>
  <c r="I786" i="4" a="1"/>
  <c r="I786" i="4" s="1"/>
  <c r="K785" i="4" a="1"/>
  <c r="K785" i="4" s="1"/>
  <c r="J785" i="4" a="1"/>
  <c r="J785" i="4" s="1"/>
  <c r="I785" i="4" a="1"/>
  <c r="I785" i="4" s="1"/>
  <c r="K784" i="4" a="1"/>
  <c r="K784" i="4" s="1"/>
  <c r="J784" i="4" a="1"/>
  <c r="J784" i="4" s="1"/>
  <c r="I784" i="4" a="1"/>
  <c r="I784" i="4" s="1"/>
  <c r="K783" i="4" a="1"/>
  <c r="K783" i="4" s="1"/>
  <c r="J783" i="4" a="1"/>
  <c r="J783" i="4" s="1"/>
  <c r="I783" i="4" a="1"/>
  <c r="I783" i="4" s="1"/>
  <c r="K782" i="4" a="1"/>
  <c r="K782" i="4" s="1"/>
  <c r="J782" i="4" a="1"/>
  <c r="J782" i="4" s="1"/>
  <c r="I782" i="4" a="1"/>
  <c r="I782" i="4" s="1"/>
  <c r="K781" i="4" a="1"/>
  <c r="K781" i="4" s="1"/>
  <c r="J781" i="4" a="1"/>
  <c r="J781" i="4" s="1"/>
  <c r="I781" i="4" a="1"/>
  <c r="I781" i="4" s="1"/>
  <c r="K780" i="4" a="1"/>
  <c r="K780" i="4" s="1"/>
  <c r="J780" i="4" a="1"/>
  <c r="J780" i="4" s="1"/>
  <c r="I780" i="4" a="1"/>
  <c r="I780" i="4" s="1"/>
  <c r="K779" i="4" a="1"/>
  <c r="K779" i="4" s="1"/>
  <c r="J779" i="4" a="1"/>
  <c r="J779" i="4" s="1"/>
  <c r="I779" i="4" a="1"/>
  <c r="I779" i="4" s="1"/>
  <c r="K778" i="4" a="1"/>
  <c r="K778" i="4" s="1"/>
  <c r="J778" i="4" a="1"/>
  <c r="J778" i="4" s="1"/>
  <c r="I778" i="4" a="1"/>
  <c r="I778" i="4" s="1"/>
  <c r="K777" i="4" a="1"/>
  <c r="K777" i="4" s="1"/>
  <c r="J777" i="4" a="1"/>
  <c r="J777" i="4" s="1"/>
  <c r="I777" i="4" a="1"/>
  <c r="I777" i="4" s="1"/>
  <c r="K776" i="4" a="1"/>
  <c r="K776" i="4" s="1"/>
  <c r="J776" i="4" a="1"/>
  <c r="J776" i="4" s="1"/>
  <c r="I776" i="4" a="1"/>
  <c r="I776" i="4" s="1"/>
  <c r="K775" i="4" a="1"/>
  <c r="K775" i="4" s="1"/>
  <c r="J775" i="4" a="1"/>
  <c r="J775" i="4" s="1"/>
  <c r="I775" i="4" a="1"/>
  <c r="I775" i="4" s="1"/>
  <c r="K774" i="4" a="1"/>
  <c r="K774" i="4" s="1"/>
  <c r="J774" i="4" a="1"/>
  <c r="J774" i="4" s="1"/>
  <c r="I774" i="4" a="1"/>
  <c r="I774" i="4" s="1"/>
  <c r="K773" i="4" a="1"/>
  <c r="K773" i="4" s="1"/>
  <c r="J773" i="4" a="1"/>
  <c r="J773" i="4" s="1"/>
  <c r="I773" i="4" a="1"/>
  <c r="I773" i="4" s="1"/>
  <c r="K772" i="4" a="1"/>
  <c r="K772" i="4" s="1"/>
  <c r="J772" i="4" a="1"/>
  <c r="J772" i="4" s="1"/>
  <c r="I772" i="4" a="1"/>
  <c r="I772" i="4" s="1"/>
  <c r="K771" i="4" a="1"/>
  <c r="K771" i="4" s="1"/>
  <c r="J771" i="4" a="1"/>
  <c r="J771" i="4" s="1"/>
  <c r="I771" i="4" a="1"/>
  <c r="I771" i="4" s="1"/>
  <c r="K770" i="4" a="1"/>
  <c r="K770" i="4" s="1"/>
  <c r="J770" i="4" a="1"/>
  <c r="J770" i="4" s="1"/>
  <c r="I770" i="4" a="1"/>
  <c r="I770" i="4" s="1"/>
  <c r="K769" i="4" a="1"/>
  <c r="K769" i="4" s="1"/>
  <c r="J769" i="4" a="1"/>
  <c r="J769" i="4" s="1"/>
  <c r="I769" i="4" a="1"/>
  <c r="I769" i="4" s="1"/>
  <c r="K768" i="4" a="1"/>
  <c r="K768" i="4" s="1"/>
  <c r="J768" i="4" a="1"/>
  <c r="J768" i="4" s="1"/>
  <c r="I768" i="4" a="1"/>
  <c r="I768" i="4" s="1"/>
  <c r="K767" i="4" a="1"/>
  <c r="K767" i="4" s="1"/>
  <c r="J767" i="4" a="1"/>
  <c r="J767" i="4" s="1"/>
  <c r="I767" i="4" a="1"/>
  <c r="I767" i="4" s="1"/>
  <c r="K766" i="4" a="1"/>
  <c r="K766" i="4" s="1"/>
  <c r="J766" i="4" a="1"/>
  <c r="J766" i="4" s="1"/>
  <c r="I766" i="4" a="1"/>
  <c r="I766" i="4" s="1"/>
  <c r="K765" i="4" a="1"/>
  <c r="K765" i="4" s="1"/>
  <c r="J765" i="4" a="1"/>
  <c r="J765" i="4" s="1"/>
  <c r="I765" i="4" a="1"/>
  <c r="I765" i="4" s="1"/>
  <c r="K764" i="4" a="1"/>
  <c r="K764" i="4" s="1"/>
  <c r="J764" i="4" a="1"/>
  <c r="J764" i="4" s="1"/>
  <c r="I764" i="4" a="1"/>
  <c r="I764" i="4" s="1"/>
  <c r="K763" i="4" a="1"/>
  <c r="K763" i="4" s="1"/>
  <c r="J763" i="4" a="1"/>
  <c r="J763" i="4" s="1"/>
  <c r="I763" i="4" a="1"/>
  <c r="I763" i="4" s="1"/>
  <c r="K762" i="4" a="1"/>
  <c r="K762" i="4" s="1"/>
  <c r="J762" i="4" a="1"/>
  <c r="J762" i="4" s="1"/>
  <c r="I762" i="4" a="1"/>
  <c r="I762" i="4" s="1"/>
  <c r="K761" i="4" a="1"/>
  <c r="K761" i="4" s="1"/>
  <c r="J761" i="4" a="1"/>
  <c r="J761" i="4" s="1"/>
  <c r="I761" i="4" a="1"/>
  <c r="I761" i="4" s="1"/>
  <c r="K760" i="4" a="1"/>
  <c r="K760" i="4" s="1"/>
  <c r="J760" i="4" a="1"/>
  <c r="J760" i="4" s="1"/>
  <c r="I760" i="4" a="1"/>
  <c r="I760" i="4" s="1"/>
  <c r="K759" i="4" a="1"/>
  <c r="K759" i="4" s="1"/>
  <c r="J759" i="4" a="1"/>
  <c r="J759" i="4" s="1"/>
  <c r="I759" i="4" a="1"/>
  <c r="I759" i="4" s="1"/>
  <c r="K758" i="4" a="1"/>
  <c r="K758" i="4" s="1"/>
  <c r="J758" i="4" a="1"/>
  <c r="J758" i="4" s="1"/>
  <c r="I758" i="4" a="1"/>
  <c r="I758" i="4" s="1"/>
  <c r="K757" i="4" a="1"/>
  <c r="K757" i="4" s="1"/>
  <c r="J757" i="4" a="1"/>
  <c r="J757" i="4" s="1"/>
  <c r="I757" i="4" a="1"/>
  <c r="I757" i="4" s="1"/>
  <c r="K756" i="4" a="1"/>
  <c r="K756" i="4" s="1"/>
  <c r="J756" i="4" a="1"/>
  <c r="J756" i="4" s="1"/>
  <c r="I756" i="4" a="1"/>
  <c r="I756" i="4" s="1"/>
  <c r="K755" i="4" a="1"/>
  <c r="K755" i="4" s="1"/>
  <c r="J755" i="4" a="1"/>
  <c r="J755" i="4" s="1"/>
  <c r="I755" i="4" a="1"/>
  <c r="I755" i="4" s="1"/>
  <c r="K754" i="4" a="1"/>
  <c r="K754" i="4" s="1"/>
  <c r="J754" i="4" a="1"/>
  <c r="J754" i="4" s="1"/>
  <c r="I754" i="4" a="1"/>
  <c r="I754" i="4" s="1"/>
  <c r="K753" i="4" a="1"/>
  <c r="K753" i="4" s="1"/>
  <c r="J753" i="4" a="1"/>
  <c r="J753" i="4" s="1"/>
  <c r="I753" i="4" a="1"/>
  <c r="I753" i="4" s="1"/>
  <c r="K752" i="4" a="1"/>
  <c r="K752" i="4" s="1"/>
  <c r="J752" i="4" a="1"/>
  <c r="J752" i="4" s="1"/>
  <c r="I752" i="4" a="1"/>
  <c r="I752" i="4" s="1"/>
  <c r="K751" i="4" a="1"/>
  <c r="K751" i="4" s="1"/>
  <c r="J751" i="4" a="1"/>
  <c r="J751" i="4" s="1"/>
  <c r="I751" i="4" a="1"/>
  <c r="I751" i="4" s="1"/>
  <c r="K750" i="4" a="1"/>
  <c r="K750" i="4" s="1"/>
  <c r="J750" i="4" a="1"/>
  <c r="J750" i="4" s="1"/>
  <c r="I750" i="4" a="1"/>
  <c r="I750" i="4" s="1"/>
  <c r="K749" i="4" a="1"/>
  <c r="K749" i="4" s="1"/>
  <c r="J749" i="4" a="1"/>
  <c r="J749" i="4" s="1"/>
  <c r="I749" i="4" a="1"/>
  <c r="I749" i="4" s="1"/>
  <c r="K748" i="4" a="1"/>
  <c r="K748" i="4" s="1"/>
  <c r="J748" i="4" a="1"/>
  <c r="J748" i="4" s="1"/>
  <c r="I748" i="4" a="1"/>
  <c r="I748" i="4" s="1"/>
  <c r="K747" i="4" a="1"/>
  <c r="K747" i="4" s="1"/>
  <c r="J747" i="4" a="1"/>
  <c r="J747" i="4" s="1"/>
  <c r="I747" i="4" a="1"/>
  <c r="I747" i="4" s="1"/>
  <c r="K746" i="4" a="1"/>
  <c r="K746" i="4" s="1"/>
  <c r="J746" i="4" a="1"/>
  <c r="J746" i="4" s="1"/>
  <c r="I746" i="4" a="1"/>
  <c r="I746" i="4" s="1"/>
  <c r="K745" i="4" a="1"/>
  <c r="K745" i="4" s="1"/>
  <c r="J745" i="4" a="1"/>
  <c r="J745" i="4" s="1"/>
  <c r="I745" i="4" a="1"/>
  <c r="I745" i="4" s="1"/>
  <c r="K744" i="4" a="1"/>
  <c r="K744" i="4" s="1"/>
  <c r="J744" i="4" a="1"/>
  <c r="J744" i="4" s="1"/>
  <c r="I744" i="4" a="1"/>
  <c r="I744" i="4" s="1"/>
  <c r="K743" i="4" a="1"/>
  <c r="K743" i="4" s="1"/>
  <c r="J743" i="4" a="1"/>
  <c r="J743" i="4" s="1"/>
  <c r="I743" i="4" a="1"/>
  <c r="I743" i="4" s="1"/>
  <c r="K742" i="4" a="1"/>
  <c r="K742" i="4" s="1"/>
  <c r="J742" i="4" a="1"/>
  <c r="J742" i="4" s="1"/>
  <c r="I742" i="4" a="1"/>
  <c r="I742" i="4" s="1"/>
  <c r="K741" i="4" a="1"/>
  <c r="K741" i="4" s="1"/>
  <c r="J741" i="4" a="1"/>
  <c r="J741" i="4" s="1"/>
  <c r="I741" i="4" a="1"/>
  <c r="I741" i="4" s="1"/>
  <c r="K740" i="4" a="1"/>
  <c r="K740" i="4" s="1"/>
  <c r="J740" i="4" a="1"/>
  <c r="J740" i="4" s="1"/>
  <c r="I740" i="4" a="1"/>
  <c r="I740" i="4" s="1"/>
  <c r="K739" i="4" a="1"/>
  <c r="K739" i="4" s="1"/>
  <c r="J739" i="4" a="1"/>
  <c r="J739" i="4" s="1"/>
  <c r="I739" i="4" a="1"/>
  <c r="I739" i="4" s="1"/>
  <c r="K738" i="4" a="1"/>
  <c r="K738" i="4" s="1"/>
  <c r="J738" i="4" a="1"/>
  <c r="J738" i="4" s="1"/>
  <c r="I738" i="4" a="1"/>
  <c r="I738" i="4" s="1"/>
  <c r="K737" i="4" a="1"/>
  <c r="K737" i="4" s="1"/>
  <c r="J737" i="4" a="1"/>
  <c r="J737" i="4" s="1"/>
  <c r="I737" i="4" a="1"/>
  <c r="I737" i="4" s="1"/>
  <c r="K736" i="4" a="1"/>
  <c r="K736" i="4" s="1"/>
  <c r="J736" i="4" a="1"/>
  <c r="J736" i="4" s="1"/>
  <c r="I736" i="4" a="1"/>
  <c r="I736" i="4" s="1"/>
  <c r="K735" i="4" a="1"/>
  <c r="K735" i="4" s="1"/>
  <c r="J735" i="4" a="1"/>
  <c r="J735" i="4" s="1"/>
  <c r="I735" i="4" a="1"/>
  <c r="I735" i="4" s="1"/>
  <c r="K734" i="4" a="1"/>
  <c r="K734" i="4" s="1"/>
  <c r="J734" i="4" a="1"/>
  <c r="J734" i="4" s="1"/>
  <c r="I734" i="4" a="1"/>
  <c r="I734" i="4" s="1"/>
  <c r="K733" i="4" a="1"/>
  <c r="K733" i="4" s="1"/>
  <c r="J733" i="4" a="1"/>
  <c r="J733" i="4" s="1"/>
  <c r="I733" i="4" a="1"/>
  <c r="I733" i="4" s="1"/>
  <c r="K732" i="4" a="1"/>
  <c r="K732" i="4" s="1"/>
  <c r="J732" i="4" a="1"/>
  <c r="J732" i="4" s="1"/>
  <c r="I732" i="4" a="1"/>
  <c r="I732" i="4" s="1"/>
  <c r="K731" i="4" a="1"/>
  <c r="K731" i="4" s="1"/>
  <c r="J731" i="4" a="1"/>
  <c r="J731" i="4" s="1"/>
  <c r="I731" i="4" a="1"/>
  <c r="I731" i="4" s="1"/>
  <c r="K730" i="4" a="1"/>
  <c r="K730" i="4" s="1"/>
  <c r="J730" i="4" a="1"/>
  <c r="J730" i="4" s="1"/>
  <c r="I730" i="4" a="1"/>
  <c r="I730" i="4" s="1"/>
  <c r="K729" i="4" a="1"/>
  <c r="K729" i="4" s="1"/>
  <c r="J729" i="4" a="1"/>
  <c r="J729" i="4" s="1"/>
  <c r="I729" i="4" a="1"/>
  <c r="I729" i="4" s="1"/>
  <c r="K728" i="4" a="1"/>
  <c r="K728" i="4" s="1"/>
  <c r="J728" i="4" a="1"/>
  <c r="J728" i="4" s="1"/>
  <c r="I728" i="4" a="1"/>
  <c r="I728" i="4" s="1"/>
  <c r="K727" i="4" a="1"/>
  <c r="K727" i="4" s="1"/>
  <c r="J727" i="4" a="1"/>
  <c r="J727" i="4" s="1"/>
  <c r="I727" i="4" a="1"/>
  <c r="I727" i="4" s="1"/>
  <c r="K726" i="4" a="1"/>
  <c r="K726" i="4" s="1"/>
  <c r="J726" i="4" a="1"/>
  <c r="J726" i="4" s="1"/>
  <c r="I726" i="4" a="1"/>
  <c r="I726" i="4" s="1"/>
  <c r="K725" i="4" a="1"/>
  <c r="K725" i="4" s="1"/>
  <c r="J725" i="4" a="1"/>
  <c r="J725" i="4" s="1"/>
  <c r="I725" i="4" a="1"/>
  <c r="I725" i="4" s="1"/>
  <c r="K724" i="4" a="1"/>
  <c r="K724" i="4" s="1"/>
  <c r="J724" i="4" a="1"/>
  <c r="J724" i="4" s="1"/>
  <c r="I724" i="4" a="1"/>
  <c r="I724" i="4" s="1"/>
  <c r="K723" i="4" a="1"/>
  <c r="K723" i="4" s="1"/>
  <c r="J723" i="4" a="1"/>
  <c r="J723" i="4" s="1"/>
  <c r="I723" i="4" a="1"/>
  <c r="I723" i="4" s="1"/>
  <c r="K722" i="4" a="1"/>
  <c r="K722" i="4" s="1"/>
  <c r="J722" i="4" a="1"/>
  <c r="J722" i="4" s="1"/>
  <c r="I722" i="4" a="1"/>
  <c r="I722" i="4" s="1"/>
  <c r="K721" i="4" a="1"/>
  <c r="K721" i="4" s="1"/>
  <c r="J721" i="4" a="1"/>
  <c r="J721" i="4" s="1"/>
  <c r="I721" i="4" a="1"/>
  <c r="I721" i="4" s="1"/>
  <c r="K720" i="4" a="1"/>
  <c r="K720" i="4" s="1"/>
  <c r="J720" i="4" a="1"/>
  <c r="J720" i="4" s="1"/>
  <c r="I720" i="4" a="1"/>
  <c r="I720" i="4" s="1"/>
  <c r="K719" i="4" a="1"/>
  <c r="K719" i="4" s="1"/>
  <c r="J719" i="4" a="1"/>
  <c r="J719" i="4" s="1"/>
  <c r="I719" i="4" a="1"/>
  <c r="I719" i="4" s="1"/>
  <c r="K718" i="4" a="1"/>
  <c r="K718" i="4" s="1"/>
  <c r="J718" i="4" a="1"/>
  <c r="J718" i="4" s="1"/>
  <c r="I718" i="4" a="1"/>
  <c r="I718" i="4" s="1"/>
  <c r="K717" i="4" a="1"/>
  <c r="K717" i="4" s="1"/>
  <c r="J717" i="4" a="1"/>
  <c r="J717" i="4" s="1"/>
  <c r="I717" i="4" a="1"/>
  <c r="I717" i="4" s="1"/>
  <c r="K716" i="4" a="1"/>
  <c r="K716" i="4" s="1"/>
  <c r="J716" i="4" a="1"/>
  <c r="J716" i="4" s="1"/>
  <c r="I716" i="4" a="1"/>
  <c r="I716" i="4" s="1"/>
  <c r="K715" i="4" a="1"/>
  <c r="K715" i="4" s="1"/>
  <c r="J715" i="4" a="1"/>
  <c r="J715" i="4" s="1"/>
  <c r="I715" i="4" a="1"/>
  <c r="I715" i="4" s="1"/>
  <c r="K714" i="4" a="1"/>
  <c r="K714" i="4" s="1"/>
  <c r="J714" i="4" a="1"/>
  <c r="J714" i="4" s="1"/>
  <c r="I714" i="4" a="1"/>
  <c r="I714" i="4" s="1"/>
  <c r="K713" i="4" a="1"/>
  <c r="K713" i="4" s="1"/>
  <c r="J713" i="4" a="1"/>
  <c r="J713" i="4" s="1"/>
  <c r="I713" i="4" a="1"/>
  <c r="I713" i="4" s="1"/>
  <c r="K712" i="4" a="1"/>
  <c r="K712" i="4" s="1"/>
  <c r="J712" i="4" a="1"/>
  <c r="J712" i="4" s="1"/>
  <c r="I712" i="4" a="1"/>
  <c r="I712" i="4" s="1"/>
  <c r="K711" i="4" a="1"/>
  <c r="K711" i="4" s="1"/>
  <c r="J711" i="4" a="1"/>
  <c r="J711" i="4" s="1"/>
  <c r="I711" i="4" a="1"/>
  <c r="I711" i="4" s="1"/>
  <c r="K710" i="4" a="1"/>
  <c r="K710" i="4" s="1"/>
  <c r="J710" i="4" a="1"/>
  <c r="J710" i="4" s="1"/>
  <c r="I710" i="4" a="1"/>
  <c r="I710" i="4" s="1"/>
  <c r="K709" i="4" a="1"/>
  <c r="K709" i="4" s="1"/>
  <c r="J709" i="4" a="1"/>
  <c r="J709" i="4" s="1"/>
  <c r="I709" i="4" a="1"/>
  <c r="I709" i="4" s="1"/>
  <c r="K708" i="4" a="1"/>
  <c r="K708" i="4" s="1"/>
  <c r="J708" i="4" a="1"/>
  <c r="J708" i="4" s="1"/>
  <c r="I708" i="4" a="1"/>
  <c r="I708" i="4" s="1"/>
  <c r="K707" i="4" a="1"/>
  <c r="K707" i="4" s="1"/>
  <c r="J707" i="4" a="1"/>
  <c r="J707" i="4" s="1"/>
  <c r="I707" i="4" a="1"/>
  <c r="I707" i="4" s="1"/>
  <c r="K706" i="4" a="1"/>
  <c r="K706" i="4" s="1"/>
  <c r="J706" i="4" a="1"/>
  <c r="J706" i="4" s="1"/>
  <c r="I706" i="4" a="1"/>
  <c r="I706" i="4" s="1"/>
  <c r="K705" i="4" a="1"/>
  <c r="K705" i="4" s="1"/>
  <c r="J705" i="4" a="1"/>
  <c r="J705" i="4" s="1"/>
  <c r="I705" i="4" a="1"/>
  <c r="I705" i="4" s="1"/>
  <c r="K704" i="4" a="1"/>
  <c r="K704" i="4" s="1"/>
  <c r="J704" i="4" a="1"/>
  <c r="J704" i="4" s="1"/>
  <c r="I704" i="4" a="1"/>
  <c r="I704" i="4" s="1"/>
  <c r="K703" i="4" a="1"/>
  <c r="K703" i="4" s="1"/>
  <c r="J703" i="4" a="1"/>
  <c r="J703" i="4" s="1"/>
  <c r="I703" i="4" a="1"/>
  <c r="I703" i="4" s="1"/>
  <c r="K702" i="4" a="1"/>
  <c r="K702" i="4" s="1"/>
  <c r="J702" i="4" a="1"/>
  <c r="J702" i="4" s="1"/>
  <c r="I702" i="4" a="1"/>
  <c r="I702" i="4" s="1"/>
  <c r="K701" i="4" a="1"/>
  <c r="K701" i="4" s="1"/>
  <c r="J701" i="4" a="1"/>
  <c r="J701" i="4" s="1"/>
  <c r="I701" i="4" a="1"/>
  <c r="I701" i="4" s="1"/>
  <c r="K700" i="4" a="1"/>
  <c r="K700" i="4" s="1"/>
  <c r="J700" i="4" a="1"/>
  <c r="J700" i="4" s="1"/>
  <c r="I700" i="4" a="1"/>
  <c r="I700" i="4" s="1"/>
  <c r="K699" i="4" a="1"/>
  <c r="K699" i="4" s="1"/>
  <c r="J699" i="4" a="1"/>
  <c r="J699" i="4" s="1"/>
  <c r="I699" i="4" a="1"/>
  <c r="I699" i="4" s="1"/>
  <c r="K698" i="4" a="1"/>
  <c r="K698" i="4" s="1"/>
  <c r="J698" i="4" a="1"/>
  <c r="J698" i="4" s="1"/>
  <c r="I698" i="4" a="1"/>
  <c r="I698" i="4" s="1"/>
  <c r="K697" i="4" a="1"/>
  <c r="K697" i="4" s="1"/>
  <c r="J697" i="4" a="1"/>
  <c r="J697" i="4" s="1"/>
  <c r="I697" i="4" a="1"/>
  <c r="I697" i="4" s="1"/>
  <c r="K696" i="4" a="1"/>
  <c r="K696" i="4" s="1"/>
  <c r="J696" i="4" a="1"/>
  <c r="J696" i="4" s="1"/>
  <c r="I696" i="4" a="1"/>
  <c r="I696" i="4" s="1"/>
  <c r="K695" i="4" a="1"/>
  <c r="K695" i="4" s="1"/>
  <c r="J695" i="4" a="1"/>
  <c r="J695" i="4" s="1"/>
  <c r="I695" i="4" a="1"/>
  <c r="I695" i="4" s="1"/>
  <c r="K694" i="4" a="1"/>
  <c r="K694" i="4" s="1"/>
  <c r="J694" i="4" a="1"/>
  <c r="J694" i="4" s="1"/>
  <c r="I694" i="4" a="1"/>
  <c r="I694" i="4" s="1"/>
  <c r="K693" i="4" a="1"/>
  <c r="K693" i="4" s="1"/>
  <c r="J693" i="4" a="1"/>
  <c r="J693" i="4" s="1"/>
  <c r="I693" i="4" a="1"/>
  <c r="I693" i="4" s="1"/>
  <c r="K692" i="4" a="1"/>
  <c r="K692" i="4" s="1"/>
  <c r="J692" i="4" a="1"/>
  <c r="J692" i="4" s="1"/>
  <c r="I692" i="4" a="1"/>
  <c r="I692" i="4" s="1"/>
  <c r="K691" i="4" a="1"/>
  <c r="K691" i="4" s="1"/>
  <c r="J691" i="4" a="1"/>
  <c r="J691" i="4" s="1"/>
  <c r="I691" i="4" a="1"/>
  <c r="I691" i="4" s="1"/>
  <c r="K690" i="4" a="1"/>
  <c r="K690" i="4" s="1"/>
  <c r="J690" i="4" a="1"/>
  <c r="J690" i="4" s="1"/>
  <c r="I690" i="4" a="1"/>
  <c r="I690" i="4" s="1"/>
  <c r="K689" i="4" a="1"/>
  <c r="K689" i="4" s="1"/>
  <c r="J689" i="4" a="1"/>
  <c r="J689" i="4" s="1"/>
  <c r="I689" i="4" a="1"/>
  <c r="I689" i="4" s="1"/>
  <c r="K688" i="4" a="1"/>
  <c r="K688" i="4" s="1"/>
  <c r="J688" i="4" a="1"/>
  <c r="J688" i="4" s="1"/>
  <c r="I688" i="4" a="1"/>
  <c r="I688" i="4" s="1"/>
  <c r="K687" i="4" a="1"/>
  <c r="K687" i="4" s="1"/>
  <c r="J687" i="4" a="1"/>
  <c r="J687" i="4" s="1"/>
  <c r="I687" i="4" a="1"/>
  <c r="I687" i="4" s="1"/>
  <c r="K686" i="4" a="1"/>
  <c r="K686" i="4" s="1"/>
  <c r="J686" i="4" a="1"/>
  <c r="J686" i="4" s="1"/>
  <c r="I686" i="4" a="1"/>
  <c r="I686" i="4" s="1"/>
  <c r="K685" i="4" a="1"/>
  <c r="K685" i="4" s="1"/>
  <c r="J685" i="4" a="1"/>
  <c r="J685" i="4" s="1"/>
  <c r="I685" i="4" a="1"/>
  <c r="I685" i="4" s="1"/>
  <c r="K684" i="4" a="1"/>
  <c r="K684" i="4" s="1"/>
  <c r="J684" i="4" a="1"/>
  <c r="J684" i="4" s="1"/>
  <c r="I684" i="4" a="1"/>
  <c r="I684" i="4" s="1"/>
  <c r="K683" i="4" a="1"/>
  <c r="K683" i="4" s="1"/>
  <c r="J683" i="4" a="1"/>
  <c r="J683" i="4" s="1"/>
  <c r="I683" i="4" a="1"/>
  <c r="I683" i="4" s="1"/>
  <c r="K682" i="4" a="1"/>
  <c r="K682" i="4" s="1"/>
  <c r="J682" i="4" a="1"/>
  <c r="J682" i="4" s="1"/>
  <c r="I682" i="4" a="1"/>
  <c r="I682" i="4" s="1"/>
  <c r="K681" i="4" a="1"/>
  <c r="K681" i="4" s="1"/>
  <c r="J681" i="4" a="1"/>
  <c r="J681" i="4" s="1"/>
  <c r="I681" i="4" a="1"/>
  <c r="I681" i="4" s="1"/>
  <c r="K680" i="4" a="1"/>
  <c r="K680" i="4" s="1"/>
  <c r="J680" i="4" a="1"/>
  <c r="J680" i="4" s="1"/>
  <c r="I680" i="4" a="1"/>
  <c r="I680" i="4" s="1"/>
  <c r="K679" i="4" a="1"/>
  <c r="K679" i="4" s="1"/>
  <c r="J679" i="4" a="1"/>
  <c r="J679" i="4" s="1"/>
  <c r="I679" i="4" a="1"/>
  <c r="I679" i="4" s="1"/>
  <c r="K678" i="4" a="1"/>
  <c r="K678" i="4" s="1"/>
  <c r="J678" i="4" a="1"/>
  <c r="J678" i="4" s="1"/>
  <c r="I678" i="4" a="1"/>
  <c r="I678" i="4" s="1"/>
  <c r="K677" i="4" a="1"/>
  <c r="K677" i="4" s="1"/>
  <c r="J677" i="4" a="1"/>
  <c r="J677" i="4" s="1"/>
  <c r="I677" i="4" a="1"/>
  <c r="I677" i="4" s="1"/>
  <c r="K676" i="4" a="1"/>
  <c r="K676" i="4" s="1"/>
  <c r="J676" i="4" a="1"/>
  <c r="J676" i="4" s="1"/>
  <c r="I676" i="4" a="1"/>
  <c r="I676" i="4" s="1"/>
  <c r="K675" i="4" a="1"/>
  <c r="K675" i="4" s="1"/>
  <c r="J675" i="4" a="1"/>
  <c r="J675" i="4" s="1"/>
  <c r="I675" i="4" a="1"/>
  <c r="I675" i="4" s="1"/>
  <c r="K674" i="4" a="1"/>
  <c r="K674" i="4" s="1"/>
  <c r="J674" i="4" a="1"/>
  <c r="J674" i="4" s="1"/>
  <c r="I674" i="4" a="1"/>
  <c r="I674" i="4" s="1"/>
  <c r="K673" i="4" a="1"/>
  <c r="K673" i="4" s="1"/>
  <c r="J673" i="4" a="1"/>
  <c r="J673" i="4" s="1"/>
  <c r="I673" i="4" a="1"/>
  <c r="I673" i="4" s="1"/>
  <c r="K672" i="4" a="1"/>
  <c r="K672" i="4" s="1"/>
  <c r="J672" i="4" a="1"/>
  <c r="J672" i="4" s="1"/>
  <c r="I672" i="4" a="1"/>
  <c r="I672" i="4" s="1"/>
  <c r="K671" i="4" a="1"/>
  <c r="K671" i="4" s="1"/>
  <c r="J671" i="4" a="1"/>
  <c r="J671" i="4" s="1"/>
  <c r="I671" i="4" a="1"/>
  <c r="I671" i="4" s="1"/>
  <c r="K670" i="4" a="1"/>
  <c r="K670" i="4" s="1"/>
  <c r="J670" i="4" a="1"/>
  <c r="J670" i="4" s="1"/>
  <c r="I670" i="4" a="1"/>
  <c r="I670" i="4" s="1"/>
  <c r="K669" i="4" a="1"/>
  <c r="K669" i="4" s="1"/>
  <c r="J669" i="4" a="1"/>
  <c r="J669" i="4" s="1"/>
  <c r="I669" i="4" a="1"/>
  <c r="I669" i="4" s="1"/>
  <c r="K668" i="4" a="1"/>
  <c r="K668" i="4" s="1"/>
  <c r="J668" i="4" a="1"/>
  <c r="J668" i="4" s="1"/>
  <c r="I668" i="4" a="1"/>
  <c r="I668" i="4" s="1"/>
  <c r="K667" i="4" a="1"/>
  <c r="K667" i="4" s="1"/>
  <c r="J667" i="4" a="1"/>
  <c r="J667" i="4" s="1"/>
  <c r="I667" i="4" a="1"/>
  <c r="I667" i="4" s="1"/>
  <c r="K666" i="4" a="1"/>
  <c r="K666" i="4" s="1"/>
  <c r="J666" i="4" a="1"/>
  <c r="J666" i="4" s="1"/>
  <c r="I666" i="4" a="1"/>
  <c r="I666" i="4" s="1"/>
  <c r="K665" i="4" a="1"/>
  <c r="K665" i="4" s="1"/>
  <c r="J665" i="4" a="1"/>
  <c r="J665" i="4" s="1"/>
  <c r="I665" i="4" a="1"/>
  <c r="I665" i="4" s="1"/>
  <c r="K664" i="4" a="1"/>
  <c r="K664" i="4" s="1"/>
  <c r="J664" i="4" a="1"/>
  <c r="J664" i="4" s="1"/>
  <c r="I664" i="4" a="1"/>
  <c r="I664" i="4" s="1"/>
  <c r="K663" i="4" a="1"/>
  <c r="K663" i="4" s="1"/>
  <c r="J663" i="4" a="1"/>
  <c r="J663" i="4" s="1"/>
  <c r="I663" i="4" a="1"/>
  <c r="I663" i="4" s="1"/>
  <c r="K662" i="4" a="1"/>
  <c r="K662" i="4" s="1"/>
  <c r="J662" i="4" a="1"/>
  <c r="J662" i="4" s="1"/>
  <c r="I662" i="4" a="1"/>
  <c r="I662" i="4" s="1"/>
  <c r="K661" i="4" a="1"/>
  <c r="K661" i="4" s="1"/>
  <c r="J661" i="4" a="1"/>
  <c r="J661" i="4" s="1"/>
  <c r="I661" i="4" a="1"/>
  <c r="I661" i="4" s="1"/>
  <c r="K660" i="4" a="1"/>
  <c r="K660" i="4" s="1"/>
  <c r="J660" i="4" a="1"/>
  <c r="J660" i="4" s="1"/>
  <c r="I660" i="4" a="1"/>
  <c r="I660" i="4" s="1"/>
  <c r="K659" i="4" a="1"/>
  <c r="K659" i="4" s="1"/>
  <c r="J659" i="4" a="1"/>
  <c r="J659" i="4" s="1"/>
  <c r="I659" i="4" a="1"/>
  <c r="I659" i="4" s="1"/>
  <c r="K658" i="4" a="1"/>
  <c r="K658" i="4" s="1"/>
  <c r="J658" i="4" a="1"/>
  <c r="J658" i="4" s="1"/>
  <c r="I658" i="4" a="1"/>
  <c r="I658" i="4" s="1"/>
  <c r="K657" i="4" a="1"/>
  <c r="K657" i="4" s="1"/>
  <c r="J657" i="4" a="1"/>
  <c r="J657" i="4" s="1"/>
  <c r="I657" i="4" a="1"/>
  <c r="I657" i="4" s="1"/>
  <c r="K656" i="4" a="1"/>
  <c r="K656" i="4" s="1"/>
  <c r="J656" i="4" a="1"/>
  <c r="J656" i="4" s="1"/>
  <c r="I656" i="4" a="1"/>
  <c r="I656" i="4" s="1"/>
  <c r="K655" i="4" a="1"/>
  <c r="K655" i="4" s="1"/>
  <c r="J655" i="4" a="1"/>
  <c r="J655" i="4" s="1"/>
  <c r="I655" i="4" a="1"/>
  <c r="I655" i="4" s="1"/>
  <c r="K654" i="4" a="1"/>
  <c r="K654" i="4" s="1"/>
  <c r="J654" i="4" a="1"/>
  <c r="J654" i="4" s="1"/>
  <c r="I654" i="4" a="1"/>
  <c r="I654" i="4" s="1"/>
  <c r="K653" i="4" a="1"/>
  <c r="K653" i="4" s="1"/>
  <c r="J653" i="4" a="1"/>
  <c r="J653" i="4" s="1"/>
  <c r="I653" i="4" a="1"/>
  <c r="I653" i="4" s="1"/>
  <c r="K652" i="4" a="1"/>
  <c r="K652" i="4" s="1"/>
  <c r="J652" i="4" a="1"/>
  <c r="J652" i="4" s="1"/>
  <c r="I652" i="4" a="1"/>
  <c r="I652" i="4" s="1"/>
  <c r="K651" i="4" a="1"/>
  <c r="K651" i="4" s="1"/>
  <c r="J651" i="4" a="1"/>
  <c r="J651" i="4" s="1"/>
  <c r="I651" i="4" a="1"/>
  <c r="I651" i="4" s="1"/>
  <c r="K650" i="4" a="1"/>
  <c r="K650" i="4" s="1"/>
  <c r="J650" i="4" a="1"/>
  <c r="J650" i="4" s="1"/>
  <c r="I650" i="4" a="1"/>
  <c r="I650" i="4" s="1"/>
  <c r="K649" i="4" a="1"/>
  <c r="K649" i="4" s="1"/>
  <c r="J649" i="4" a="1"/>
  <c r="J649" i="4" s="1"/>
  <c r="I649" i="4" a="1"/>
  <c r="I649" i="4" s="1"/>
  <c r="K648" i="4" a="1"/>
  <c r="K648" i="4" s="1"/>
  <c r="J648" i="4" a="1"/>
  <c r="J648" i="4" s="1"/>
  <c r="I648" i="4" a="1"/>
  <c r="I648" i="4" s="1"/>
  <c r="K647" i="4" a="1"/>
  <c r="K647" i="4" s="1"/>
  <c r="J647" i="4" a="1"/>
  <c r="J647" i="4" s="1"/>
  <c r="I647" i="4" a="1"/>
  <c r="I647" i="4" s="1"/>
  <c r="K646" i="4" a="1"/>
  <c r="K646" i="4" s="1"/>
  <c r="J646" i="4" a="1"/>
  <c r="J646" i="4" s="1"/>
  <c r="I646" i="4" a="1"/>
  <c r="I646" i="4" s="1"/>
  <c r="K645" i="4" a="1"/>
  <c r="K645" i="4" s="1"/>
  <c r="J645" i="4" a="1"/>
  <c r="J645" i="4" s="1"/>
  <c r="I645" i="4" a="1"/>
  <c r="I645" i="4" s="1"/>
  <c r="K644" i="4" a="1"/>
  <c r="K644" i="4" s="1"/>
  <c r="J644" i="4" a="1"/>
  <c r="J644" i="4" s="1"/>
  <c r="I644" i="4" a="1"/>
  <c r="I644" i="4" s="1"/>
  <c r="K643" i="4" a="1"/>
  <c r="K643" i="4" s="1"/>
  <c r="J643" i="4" a="1"/>
  <c r="J643" i="4" s="1"/>
  <c r="I643" i="4" a="1"/>
  <c r="I643" i="4" s="1"/>
  <c r="K642" i="4" a="1"/>
  <c r="K642" i="4" s="1"/>
  <c r="J642" i="4" a="1"/>
  <c r="J642" i="4" s="1"/>
  <c r="I642" i="4" a="1"/>
  <c r="I642" i="4" s="1"/>
  <c r="K641" i="4" a="1"/>
  <c r="K641" i="4" s="1"/>
  <c r="J641" i="4" a="1"/>
  <c r="J641" i="4" s="1"/>
  <c r="I641" i="4" a="1"/>
  <c r="I641" i="4" s="1"/>
  <c r="K640" i="4" a="1"/>
  <c r="K640" i="4" s="1"/>
  <c r="J640" i="4" a="1"/>
  <c r="J640" i="4" s="1"/>
  <c r="I640" i="4" a="1"/>
  <c r="I640" i="4" s="1"/>
  <c r="K639" i="4" a="1"/>
  <c r="K639" i="4" s="1"/>
  <c r="J639" i="4" a="1"/>
  <c r="J639" i="4" s="1"/>
  <c r="I639" i="4" a="1"/>
  <c r="I639" i="4" s="1"/>
  <c r="K638" i="4" a="1"/>
  <c r="K638" i="4" s="1"/>
  <c r="J638" i="4" a="1"/>
  <c r="J638" i="4" s="1"/>
  <c r="I638" i="4" a="1"/>
  <c r="I638" i="4" s="1"/>
  <c r="K637" i="4" a="1"/>
  <c r="K637" i="4" s="1"/>
  <c r="J637" i="4" a="1"/>
  <c r="J637" i="4" s="1"/>
  <c r="I637" i="4" a="1"/>
  <c r="I637" i="4" s="1"/>
  <c r="K636" i="4" a="1"/>
  <c r="K636" i="4" s="1"/>
  <c r="J636" i="4" a="1"/>
  <c r="J636" i="4" s="1"/>
  <c r="I636" i="4" a="1"/>
  <c r="I636" i="4" s="1"/>
  <c r="K635" i="4" a="1"/>
  <c r="K635" i="4" s="1"/>
  <c r="J635" i="4" a="1"/>
  <c r="J635" i="4" s="1"/>
  <c r="I635" i="4" a="1"/>
  <c r="I635" i="4" s="1"/>
  <c r="K634" i="4" a="1"/>
  <c r="K634" i="4" s="1"/>
  <c r="J634" i="4" a="1"/>
  <c r="J634" i="4" s="1"/>
  <c r="I634" i="4" a="1"/>
  <c r="I634" i="4" s="1"/>
  <c r="K633" i="4" a="1"/>
  <c r="K633" i="4" s="1"/>
  <c r="J633" i="4" a="1"/>
  <c r="J633" i="4" s="1"/>
  <c r="I633" i="4" a="1"/>
  <c r="I633" i="4" s="1"/>
  <c r="K632" i="4" a="1"/>
  <c r="K632" i="4" s="1"/>
  <c r="J632" i="4" a="1"/>
  <c r="J632" i="4" s="1"/>
  <c r="I632" i="4" a="1"/>
  <c r="I632" i="4" s="1"/>
  <c r="K631" i="4" a="1"/>
  <c r="K631" i="4" s="1"/>
  <c r="J631" i="4" a="1"/>
  <c r="J631" i="4" s="1"/>
  <c r="I631" i="4" a="1"/>
  <c r="I631" i="4" s="1"/>
  <c r="K630" i="4" a="1"/>
  <c r="K630" i="4" s="1"/>
  <c r="J630" i="4" a="1"/>
  <c r="J630" i="4" s="1"/>
  <c r="I630" i="4" a="1"/>
  <c r="I630" i="4" s="1"/>
  <c r="K629" i="4" a="1"/>
  <c r="K629" i="4" s="1"/>
  <c r="J629" i="4" a="1"/>
  <c r="J629" i="4" s="1"/>
  <c r="I629" i="4" a="1"/>
  <c r="I629" i="4" s="1"/>
  <c r="K628" i="4" a="1"/>
  <c r="K628" i="4" s="1"/>
  <c r="J628" i="4" a="1"/>
  <c r="J628" i="4" s="1"/>
  <c r="I628" i="4" a="1"/>
  <c r="I628" i="4" s="1"/>
  <c r="K627" i="4" a="1"/>
  <c r="K627" i="4" s="1"/>
  <c r="J627" i="4" a="1"/>
  <c r="J627" i="4" s="1"/>
  <c r="I627" i="4" a="1"/>
  <c r="I627" i="4" s="1"/>
  <c r="K626" i="4" a="1"/>
  <c r="K626" i="4" s="1"/>
  <c r="J626" i="4" a="1"/>
  <c r="J626" i="4" s="1"/>
  <c r="I626" i="4" a="1"/>
  <c r="I626" i="4" s="1"/>
  <c r="K625" i="4" a="1"/>
  <c r="K625" i="4" s="1"/>
  <c r="J625" i="4" a="1"/>
  <c r="J625" i="4" s="1"/>
  <c r="I625" i="4" a="1"/>
  <c r="I625" i="4" s="1"/>
  <c r="K624" i="4" a="1"/>
  <c r="K624" i="4" s="1"/>
  <c r="J624" i="4" a="1"/>
  <c r="J624" i="4" s="1"/>
  <c r="I624" i="4" a="1"/>
  <c r="I624" i="4" s="1"/>
  <c r="K623" i="4" a="1"/>
  <c r="K623" i="4" s="1"/>
  <c r="J623" i="4" a="1"/>
  <c r="J623" i="4" s="1"/>
  <c r="I623" i="4" a="1"/>
  <c r="I623" i="4" s="1"/>
  <c r="K622" i="4" a="1"/>
  <c r="K622" i="4" s="1"/>
  <c r="J622" i="4" a="1"/>
  <c r="J622" i="4" s="1"/>
  <c r="I622" i="4" a="1"/>
  <c r="I622" i="4" s="1"/>
  <c r="K621" i="4" a="1"/>
  <c r="K621" i="4" s="1"/>
  <c r="J621" i="4" a="1"/>
  <c r="J621" i="4" s="1"/>
  <c r="I621" i="4" a="1"/>
  <c r="I621" i="4" s="1"/>
  <c r="K620" i="4" a="1"/>
  <c r="K620" i="4" s="1"/>
  <c r="J620" i="4" a="1"/>
  <c r="J620" i="4" s="1"/>
  <c r="I620" i="4" a="1"/>
  <c r="I620" i="4" s="1"/>
  <c r="K619" i="4" a="1"/>
  <c r="K619" i="4" s="1"/>
  <c r="J619" i="4" a="1"/>
  <c r="J619" i="4" s="1"/>
  <c r="I619" i="4" a="1"/>
  <c r="I619" i="4" s="1"/>
  <c r="K618" i="4" a="1"/>
  <c r="K618" i="4" s="1"/>
  <c r="J618" i="4" a="1"/>
  <c r="J618" i="4" s="1"/>
  <c r="I618" i="4" a="1"/>
  <c r="I618" i="4" s="1"/>
  <c r="K617" i="4" a="1"/>
  <c r="K617" i="4" s="1"/>
  <c r="J617" i="4" a="1"/>
  <c r="J617" i="4" s="1"/>
  <c r="I617" i="4" a="1"/>
  <c r="I617" i="4" s="1"/>
  <c r="K616" i="4" a="1"/>
  <c r="K616" i="4" s="1"/>
  <c r="J616" i="4" a="1"/>
  <c r="J616" i="4" s="1"/>
  <c r="I616" i="4" a="1"/>
  <c r="I616" i="4" s="1"/>
  <c r="K615" i="4" a="1"/>
  <c r="K615" i="4" s="1"/>
  <c r="J615" i="4" a="1"/>
  <c r="J615" i="4" s="1"/>
  <c r="I615" i="4" a="1"/>
  <c r="I615" i="4" s="1"/>
  <c r="K614" i="4" a="1"/>
  <c r="K614" i="4" s="1"/>
  <c r="J614" i="4" a="1"/>
  <c r="J614" i="4" s="1"/>
  <c r="I614" i="4" a="1"/>
  <c r="I614" i="4" s="1"/>
  <c r="K613" i="4" a="1"/>
  <c r="K613" i="4" s="1"/>
  <c r="J613" i="4" a="1"/>
  <c r="J613" i="4" s="1"/>
  <c r="I613" i="4" a="1"/>
  <c r="I613" i="4" s="1"/>
  <c r="K612" i="4" a="1"/>
  <c r="K612" i="4" s="1"/>
  <c r="J612" i="4" a="1"/>
  <c r="J612" i="4" s="1"/>
  <c r="I612" i="4" a="1"/>
  <c r="I612" i="4" s="1"/>
  <c r="K611" i="4" a="1"/>
  <c r="K611" i="4" s="1"/>
  <c r="J611" i="4" a="1"/>
  <c r="J611" i="4" s="1"/>
  <c r="I611" i="4" a="1"/>
  <c r="I611" i="4" s="1"/>
  <c r="K610" i="4" a="1"/>
  <c r="K610" i="4" s="1"/>
  <c r="J610" i="4" a="1"/>
  <c r="J610" i="4" s="1"/>
  <c r="I610" i="4" a="1"/>
  <c r="I610" i="4" s="1"/>
  <c r="K609" i="4" a="1"/>
  <c r="K609" i="4" s="1"/>
  <c r="J609" i="4" a="1"/>
  <c r="J609" i="4" s="1"/>
  <c r="I609" i="4" a="1"/>
  <c r="I609" i="4" s="1"/>
  <c r="K608" i="4" a="1"/>
  <c r="K608" i="4" s="1"/>
  <c r="J608" i="4" a="1"/>
  <c r="J608" i="4" s="1"/>
  <c r="I608" i="4" a="1"/>
  <c r="I608" i="4" s="1"/>
  <c r="K607" i="4" a="1"/>
  <c r="K607" i="4" s="1"/>
  <c r="J607" i="4" a="1"/>
  <c r="J607" i="4" s="1"/>
  <c r="I607" i="4" a="1"/>
  <c r="I607" i="4" s="1"/>
  <c r="K606" i="4" a="1"/>
  <c r="K606" i="4" s="1"/>
  <c r="J606" i="4" a="1"/>
  <c r="J606" i="4" s="1"/>
  <c r="I606" i="4" a="1"/>
  <c r="I606" i="4" s="1"/>
  <c r="K605" i="4" a="1"/>
  <c r="K605" i="4" s="1"/>
  <c r="J605" i="4" a="1"/>
  <c r="J605" i="4" s="1"/>
  <c r="I605" i="4" a="1"/>
  <c r="I605" i="4" s="1"/>
  <c r="K604" i="4" a="1"/>
  <c r="K604" i="4" s="1"/>
  <c r="J604" i="4" a="1"/>
  <c r="J604" i="4" s="1"/>
  <c r="I604" i="4" a="1"/>
  <c r="I604" i="4" s="1"/>
  <c r="K603" i="4" a="1"/>
  <c r="K603" i="4" s="1"/>
  <c r="J603" i="4" a="1"/>
  <c r="J603" i="4" s="1"/>
  <c r="I603" i="4" a="1"/>
  <c r="I603" i="4" s="1"/>
  <c r="K602" i="4" a="1"/>
  <c r="K602" i="4" s="1"/>
  <c r="J602" i="4" a="1"/>
  <c r="J602" i="4" s="1"/>
  <c r="I602" i="4" a="1"/>
  <c r="I602" i="4" s="1"/>
  <c r="K601" i="4" a="1"/>
  <c r="K601" i="4" s="1"/>
  <c r="J601" i="4" a="1"/>
  <c r="J601" i="4" s="1"/>
  <c r="I601" i="4" a="1"/>
  <c r="I601" i="4" s="1"/>
  <c r="K600" i="4" a="1"/>
  <c r="K600" i="4" s="1"/>
  <c r="J600" i="4" a="1"/>
  <c r="J600" i="4" s="1"/>
  <c r="I600" i="4" a="1"/>
  <c r="I600" i="4" s="1"/>
  <c r="K599" i="4" a="1"/>
  <c r="K599" i="4" s="1"/>
  <c r="J599" i="4" a="1"/>
  <c r="J599" i="4" s="1"/>
  <c r="I599" i="4" a="1"/>
  <c r="I599" i="4" s="1"/>
  <c r="K598" i="4" a="1"/>
  <c r="K598" i="4" s="1"/>
  <c r="J598" i="4" a="1"/>
  <c r="J598" i="4" s="1"/>
  <c r="I598" i="4" a="1"/>
  <c r="I598" i="4" s="1"/>
  <c r="K597" i="4" a="1"/>
  <c r="K597" i="4" s="1"/>
  <c r="J597" i="4" a="1"/>
  <c r="J597" i="4" s="1"/>
  <c r="I597" i="4" a="1"/>
  <c r="I597" i="4" s="1"/>
  <c r="K596" i="4" a="1"/>
  <c r="K596" i="4" s="1"/>
  <c r="J596" i="4" a="1"/>
  <c r="J596" i="4" s="1"/>
  <c r="I596" i="4" a="1"/>
  <c r="I596" i="4" s="1"/>
  <c r="K595" i="4" a="1"/>
  <c r="K595" i="4" s="1"/>
  <c r="J595" i="4" a="1"/>
  <c r="J595" i="4" s="1"/>
  <c r="I595" i="4" a="1"/>
  <c r="I595" i="4" s="1"/>
  <c r="K594" i="4" a="1"/>
  <c r="K594" i="4" s="1"/>
  <c r="J594" i="4" a="1"/>
  <c r="J594" i="4" s="1"/>
  <c r="I594" i="4" a="1"/>
  <c r="I594" i="4" s="1"/>
  <c r="K593" i="4" a="1"/>
  <c r="K593" i="4" s="1"/>
  <c r="J593" i="4" a="1"/>
  <c r="J593" i="4" s="1"/>
  <c r="I593" i="4" a="1"/>
  <c r="I593" i="4" s="1"/>
  <c r="K592" i="4" a="1"/>
  <c r="K592" i="4" s="1"/>
  <c r="J592" i="4" a="1"/>
  <c r="J592" i="4" s="1"/>
  <c r="I592" i="4" a="1"/>
  <c r="I592" i="4" s="1"/>
  <c r="K591" i="4" a="1"/>
  <c r="K591" i="4" s="1"/>
  <c r="J591" i="4" a="1"/>
  <c r="J591" i="4" s="1"/>
  <c r="I591" i="4" a="1"/>
  <c r="I591" i="4" s="1"/>
  <c r="K590" i="4" a="1"/>
  <c r="K590" i="4" s="1"/>
  <c r="J590" i="4" a="1"/>
  <c r="J590" i="4" s="1"/>
  <c r="I590" i="4" a="1"/>
  <c r="I590" i="4" s="1"/>
  <c r="K589" i="4" a="1"/>
  <c r="K589" i="4" s="1"/>
  <c r="J589" i="4" a="1"/>
  <c r="J589" i="4" s="1"/>
  <c r="I589" i="4" a="1"/>
  <c r="I589" i="4" s="1"/>
  <c r="K588" i="4" a="1"/>
  <c r="K588" i="4" s="1"/>
  <c r="J588" i="4" a="1"/>
  <c r="J588" i="4" s="1"/>
  <c r="I588" i="4" a="1"/>
  <c r="I588" i="4" s="1"/>
  <c r="K587" i="4" a="1"/>
  <c r="K587" i="4" s="1"/>
  <c r="J587" i="4" a="1"/>
  <c r="J587" i="4" s="1"/>
  <c r="I587" i="4" a="1"/>
  <c r="I587" i="4" s="1"/>
  <c r="K586" i="4" a="1"/>
  <c r="K586" i="4" s="1"/>
  <c r="J586" i="4" a="1"/>
  <c r="J586" i="4" s="1"/>
  <c r="I586" i="4" a="1"/>
  <c r="I586" i="4" s="1"/>
  <c r="K585" i="4" a="1"/>
  <c r="K585" i="4" s="1"/>
  <c r="J585" i="4" a="1"/>
  <c r="J585" i="4" s="1"/>
  <c r="I585" i="4" a="1"/>
  <c r="I585" i="4" s="1"/>
  <c r="K584" i="4" a="1"/>
  <c r="K584" i="4" s="1"/>
  <c r="J584" i="4" a="1"/>
  <c r="J584" i="4" s="1"/>
  <c r="I584" i="4" a="1"/>
  <c r="I584" i="4" s="1"/>
  <c r="K583" i="4" a="1"/>
  <c r="K583" i="4" s="1"/>
  <c r="J583" i="4" a="1"/>
  <c r="J583" i="4" s="1"/>
  <c r="I583" i="4" a="1"/>
  <c r="I583" i="4" s="1"/>
  <c r="K582" i="4" a="1"/>
  <c r="K582" i="4" s="1"/>
  <c r="J582" i="4" a="1"/>
  <c r="J582" i="4" s="1"/>
  <c r="I582" i="4" a="1"/>
  <c r="I582" i="4" s="1"/>
  <c r="K581" i="4" a="1"/>
  <c r="K581" i="4" s="1"/>
  <c r="J581" i="4" a="1"/>
  <c r="J581" i="4" s="1"/>
  <c r="I581" i="4" a="1"/>
  <c r="I581" i="4" s="1"/>
  <c r="K580" i="4" a="1"/>
  <c r="K580" i="4" s="1"/>
  <c r="J580" i="4" a="1"/>
  <c r="J580" i="4" s="1"/>
  <c r="I580" i="4" a="1"/>
  <c r="I580" i="4" s="1"/>
  <c r="K579" i="4" a="1"/>
  <c r="K579" i="4" s="1"/>
  <c r="J579" i="4" a="1"/>
  <c r="J579" i="4" s="1"/>
  <c r="I579" i="4" a="1"/>
  <c r="I579" i="4" s="1"/>
  <c r="K578" i="4" a="1"/>
  <c r="K578" i="4" s="1"/>
  <c r="J578" i="4" a="1"/>
  <c r="J578" i="4" s="1"/>
  <c r="I578" i="4" a="1"/>
  <c r="I578" i="4" s="1"/>
  <c r="K577" i="4" a="1"/>
  <c r="K577" i="4" s="1"/>
  <c r="J577" i="4" a="1"/>
  <c r="J577" i="4" s="1"/>
  <c r="I577" i="4" a="1"/>
  <c r="I577" i="4" s="1"/>
  <c r="K576" i="4" a="1"/>
  <c r="K576" i="4" s="1"/>
  <c r="J576" i="4" a="1"/>
  <c r="J576" i="4" s="1"/>
  <c r="I576" i="4" a="1"/>
  <c r="I576" i="4" s="1"/>
  <c r="K575" i="4" a="1"/>
  <c r="K575" i="4" s="1"/>
  <c r="J575" i="4" a="1"/>
  <c r="J575" i="4" s="1"/>
  <c r="I575" i="4" a="1"/>
  <c r="I575" i="4" s="1"/>
  <c r="K574" i="4" a="1"/>
  <c r="K574" i="4" s="1"/>
  <c r="J574" i="4" a="1"/>
  <c r="J574" i="4" s="1"/>
  <c r="I574" i="4" a="1"/>
  <c r="I574" i="4" s="1"/>
  <c r="K573" i="4" a="1"/>
  <c r="K573" i="4" s="1"/>
  <c r="J573" i="4" a="1"/>
  <c r="J573" i="4" s="1"/>
  <c r="I573" i="4" a="1"/>
  <c r="I573" i="4" s="1"/>
  <c r="K572" i="4" a="1"/>
  <c r="K572" i="4" s="1"/>
  <c r="J572" i="4" a="1"/>
  <c r="J572" i="4" s="1"/>
  <c r="I572" i="4" a="1"/>
  <c r="I572" i="4" s="1"/>
  <c r="K571" i="4" a="1"/>
  <c r="K571" i="4" s="1"/>
  <c r="J571" i="4" a="1"/>
  <c r="J571" i="4" s="1"/>
  <c r="I571" i="4" a="1"/>
  <c r="I571" i="4" s="1"/>
  <c r="K570" i="4" a="1"/>
  <c r="K570" i="4" s="1"/>
  <c r="J570" i="4" a="1"/>
  <c r="J570" i="4" s="1"/>
  <c r="I570" i="4" a="1"/>
  <c r="I570" i="4" s="1"/>
  <c r="K569" i="4" a="1"/>
  <c r="K569" i="4" s="1"/>
  <c r="J569" i="4" a="1"/>
  <c r="J569" i="4" s="1"/>
  <c r="I569" i="4" a="1"/>
  <c r="I569" i="4" s="1"/>
  <c r="K568" i="4" a="1"/>
  <c r="K568" i="4" s="1"/>
  <c r="J568" i="4" a="1"/>
  <c r="J568" i="4" s="1"/>
  <c r="I568" i="4" a="1"/>
  <c r="I568" i="4" s="1"/>
  <c r="K567" i="4" a="1"/>
  <c r="K567" i="4" s="1"/>
  <c r="J567" i="4" a="1"/>
  <c r="J567" i="4" s="1"/>
  <c r="I567" i="4" a="1"/>
  <c r="I567" i="4" s="1"/>
  <c r="K566" i="4" a="1"/>
  <c r="K566" i="4" s="1"/>
  <c r="J566" i="4" a="1"/>
  <c r="J566" i="4" s="1"/>
  <c r="I566" i="4" a="1"/>
  <c r="I566" i="4" s="1"/>
  <c r="K565" i="4" a="1"/>
  <c r="K565" i="4" s="1"/>
  <c r="J565" i="4" a="1"/>
  <c r="J565" i="4" s="1"/>
  <c r="I565" i="4" a="1"/>
  <c r="I565" i="4" s="1"/>
  <c r="K564" i="4" a="1"/>
  <c r="K564" i="4" s="1"/>
  <c r="J564" i="4" a="1"/>
  <c r="J564" i="4" s="1"/>
  <c r="I564" i="4" a="1"/>
  <c r="I564" i="4" s="1"/>
  <c r="K563" i="4" a="1"/>
  <c r="K563" i="4" s="1"/>
  <c r="J563" i="4" a="1"/>
  <c r="J563" i="4" s="1"/>
  <c r="I563" i="4" a="1"/>
  <c r="I563" i="4" s="1"/>
  <c r="K562" i="4" a="1"/>
  <c r="K562" i="4" s="1"/>
  <c r="J562" i="4" a="1"/>
  <c r="J562" i="4" s="1"/>
  <c r="I562" i="4" a="1"/>
  <c r="I562" i="4" s="1"/>
  <c r="K561" i="4" a="1"/>
  <c r="K561" i="4" s="1"/>
  <c r="J561" i="4" a="1"/>
  <c r="J561" i="4" s="1"/>
  <c r="I561" i="4" a="1"/>
  <c r="I561" i="4" s="1"/>
  <c r="K560" i="4" a="1"/>
  <c r="K560" i="4" s="1"/>
  <c r="J560" i="4" a="1"/>
  <c r="J560" i="4" s="1"/>
  <c r="I560" i="4" a="1"/>
  <c r="I560" i="4" s="1"/>
  <c r="K559" i="4" a="1"/>
  <c r="K559" i="4" s="1"/>
  <c r="J559" i="4" a="1"/>
  <c r="J559" i="4" s="1"/>
  <c r="I559" i="4" a="1"/>
  <c r="I559" i="4" s="1"/>
  <c r="K558" i="4" a="1"/>
  <c r="K558" i="4" s="1"/>
  <c r="J558" i="4" a="1"/>
  <c r="J558" i="4" s="1"/>
  <c r="I558" i="4" a="1"/>
  <c r="I558" i="4" s="1"/>
  <c r="K557" i="4" a="1"/>
  <c r="K557" i="4" s="1"/>
  <c r="J557" i="4" a="1"/>
  <c r="J557" i="4" s="1"/>
  <c r="I557" i="4" a="1"/>
  <c r="I557" i="4" s="1"/>
  <c r="K556" i="4" a="1"/>
  <c r="K556" i="4" s="1"/>
  <c r="J556" i="4" a="1"/>
  <c r="J556" i="4" s="1"/>
  <c r="I556" i="4" a="1"/>
  <c r="I556" i="4" s="1"/>
  <c r="K555" i="4" a="1"/>
  <c r="K555" i="4" s="1"/>
  <c r="J555" i="4" a="1"/>
  <c r="J555" i="4" s="1"/>
  <c r="I555" i="4" a="1"/>
  <c r="I555" i="4" s="1"/>
  <c r="K554" i="4" a="1"/>
  <c r="K554" i="4" s="1"/>
  <c r="J554" i="4" a="1"/>
  <c r="J554" i="4" s="1"/>
  <c r="I554" i="4" a="1"/>
  <c r="I554" i="4" s="1"/>
  <c r="K553" i="4" a="1"/>
  <c r="K553" i="4" s="1"/>
  <c r="J553" i="4" a="1"/>
  <c r="J553" i="4" s="1"/>
  <c r="I553" i="4" a="1"/>
  <c r="I553" i="4" s="1"/>
  <c r="K552" i="4" a="1"/>
  <c r="K552" i="4" s="1"/>
  <c r="J552" i="4" a="1"/>
  <c r="J552" i="4" s="1"/>
  <c r="I552" i="4" a="1"/>
  <c r="I552" i="4" s="1"/>
  <c r="K551" i="4" a="1"/>
  <c r="K551" i="4" s="1"/>
  <c r="J551" i="4" a="1"/>
  <c r="J551" i="4" s="1"/>
  <c r="I551" i="4" a="1"/>
  <c r="I551" i="4" s="1"/>
  <c r="K550" i="4" a="1"/>
  <c r="K550" i="4" s="1"/>
  <c r="J550" i="4" a="1"/>
  <c r="J550" i="4" s="1"/>
  <c r="I550" i="4" a="1"/>
  <c r="I550" i="4" s="1"/>
  <c r="K549" i="4" a="1"/>
  <c r="K549" i="4" s="1"/>
  <c r="J549" i="4" a="1"/>
  <c r="J549" i="4" s="1"/>
  <c r="I549" i="4" a="1"/>
  <c r="I549" i="4" s="1"/>
  <c r="K548" i="4" a="1"/>
  <c r="K548" i="4" s="1"/>
  <c r="J548" i="4" a="1"/>
  <c r="J548" i="4" s="1"/>
  <c r="I548" i="4" a="1"/>
  <c r="I548" i="4" s="1"/>
  <c r="K547" i="4" a="1"/>
  <c r="K547" i="4" s="1"/>
  <c r="J547" i="4" a="1"/>
  <c r="J547" i="4" s="1"/>
  <c r="I547" i="4" a="1"/>
  <c r="I547" i="4" s="1"/>
  <c r="K546" i="4" a="1"/>
  <c r="K546" i="4" s="1"/>
  <c r="J546" i="4" a="1"/>
  <c r="J546" i="4" s="1"/>
  <c r="I546" i="4" a="1"/>
  <c r="I546" i="4" s="1"/>
  <c r="K545" i="4" a="1"/>
  <c r="K545" i="4" s="1"/>
  <c r="J545" i="4" a="1"/>
  <c r="J545" i="4" s="1"/>
  <c r="I545" i="4" a="1"/>
  <c r="I545" i="4" s="1"/>
  <c r="K544" i="4" a="1"/>
  <c r="K544" i="4" s="1"/>
  <c r="J544" i="4" a="1"/>
  <c r="J544" i="4" s="1"/>
  <c r="I544" i="4" a="1"/>
  <c r="I544" i="4" s="1"/>
  <c r="K543" i="4" a="1"/>
  <c r="K543" i="4" s="1"/>
  <c r="J543" i="4" a="1"/>
  <c r="J543" i="4" s="1"/>
  <c r="I543" i="4" a="1"/>
  <c r="I543" i="4" s="1"/>
  <c r="K542" i="4" a="1"/>
  <c r="K542" i="4" s="1"/>
  <c r="J542" i="4" a="1"/>
  <c r="J542" i="4" s="1"/>
  <c r="I542" i="4" a="1"/>
  <c r="I542" i="4" s="1"/>
  <c r="K541" i="4" a="1"/>
  <c r="K541" i="4" s="1"/>
  <c r="J541" i="4" a="1"/>
  <c r="J541" i="4" s="1"/>
  <c r="I541" i="4" a="1"/>
  <c r="I541" i="4" s="1"/>
  <c r="K540" i="4" a="1"/>
  <c r="K540" i="4" s="1"/>
  <c r="J540" i="4" a="1"/>
  <c r="J540" i="4" s="1"/>
  <c r="I540" i="4" a="1"/>
  <c r="I540" i="4" s="1"/>
  <c r="K539" i="4" a="1"/>
  <c r="K539" i="4" s="1"/>
  <c r="J539" i="4" a="1"/>
  <c r="J539" i="4" s="1"/>
  <c r="I539" i="4" a="1"/>
  <c r="I539" i="4" s="1"/>
  <c r="K538" i="4" a="1"/>
  <c r="K538" i="4" s="1"/>
  <c r="J538" i="4" a="1"/>
  <c r="J538" i="4" s="1"/>
  <c r="I538" i="4" a="1"/>
  <c r="I538" i="4" s="1"/>
  <c r="K537" i="4" a="1"/>
  <c r="K537" i="4" s="1"/>
  <c r="J537" i="4" a="1"/>
  <c r="J537" i="4" s="1"/>
  <c r="I537" i="4" a="1"/>
  <c r="I537" i="4" s="1"/>
  <c r="K536" i="4" a="1"/>
  <c r="K536" i="4" s="1"/>
  <c r="J536" i="4" a="1"/>
  <c r="J536" i="4" s="1"/>
  <c r="I536" i="4" a="1"/>
  <c r="I536" i="4" s="1"/>
  <c r="K535" i="4" a="1"/>
  <c r="K535" i="4" s="1"/>
  <c r="J535" i="4" a="1"/>
  <c r="J535" i="4" s="1"/>
  <c r="I535" i="4" a="1"/>
  <c r="I535" i="4" s="1"/>
  <c r="K534" i="4" a="1"/>
  <c r="K534" i="4" s="1"/>
  <c r="J534" i="4" a="1"/>
  <c r="J534" i="4" s="1"/>
  <c r="I534" i="4" a="1"/>
  <c r="I534" i="4" s="1"/>
  <c r="K533" i="4" a="1"/>
  <c r="K533" i="4" s="1"/>
  <c r="J533" i="4" a="1"/>
  <c r="J533" i="4" s="1"/>
  <c r="I533" i="4" a="1"/>
  <c r="I533" i="4" s="1"/>
  <c r="K532" i="4" a="1"/>
  <c r="K532" i="4" s="1"/>
  <c r="J532" i="4" a="1"/>
  <c r="J532" i="4" s="1"/>
  <c r="I532" i="4" a="1"/>
  <c r="I532" i="4" s="1"/>
  <c r="K531" i="4" a="1"/>
  <c r="K531" i="4" s="1"/>
  <c r="J531" i="4" a="1"/>
  <c r="J531" i="4" s="1"/>
  <c r="I531" i="4" a="1"/>
  <c r="I531" i="4" s="1"/>
  <c r="K530" i="4" a="1"/>
  <c r="K530" i="4" s="1"/>
  <c r="J530" i="4" a="1"/>
  <c r="J530" i="4" s="1"/>
  <c r="I530" i="4" a="1"/>
  <c r="I530" i="4" s="1"/>
  <c r="K529" i="4" a="1"/>
  <c r="K529" i="4" s="1"/>
  <c r="J529" i="4" a="1"/>
  <c r="J529" i="4" s="1"/>
  <c r="I529" i="4" a="1"/>
  <c r="I529" i="4" s="1"/>
  <c r="K528" i="4" a="1"/>
  <c r="K528" i="4" s="1"/>
  <c r="J528" i="4" a="1"/>
  <c r="J528" i="4" s="1"/>
  <c r="I528" i="4" a="1"/>
  <c r="I528" i="4" s="1"/>
  <c r="K527" i="4" a="1"/>
  <c r="K527" i="4" s="1"/>
  <c r="J527" i="4" a="1"/>
  <c r="J527" i="4" s="1"/>
  <c r="I527" i="4" a="1"/>
  <c r="I527" i="4" s="1"/>
  <c r="K526" i="4" a="1"/>
  <c r="K526" i="4" s="1"/>
  <c r="J526" i="4" a="1"/>
  <c r="J526" i="4" s="1"/>
  <c r="I526" i="4" a="1"/>
  <c r="I526" i="4" s="1"/>
  <c r="K525" i="4" a="1"/>
  <c r="K525" i="4" s="1"/>
  <c r="J525" i="4" a="1"/>
  <c r="J525" i="4" s="1"/>
  <c r="I525" i="4" a="1"/>
  <c r="I525" i="4" s="1"/>
  <c r="K524" i="4" a="1"/>
  <c r="K524" i="4" s="1"/>
  <c r="J524" i="4" a="1"/>
  <c r="J524" i="4" s="1"/>
  <c r="I524" i="4" a="1"/>
  <c r="I524" i="4" s="1"/>
  <c r="K523" i="4" a="1"/>
  <c r="K523" i="4" s="1"/>
  <c r="J523" i="4" a="1"/>
  <c r="J523" i="4" s="1"/>
  <c r="I523" i="4" a="1"/>
  <c r="I523" i="4" s="1"/>
  <c r="K522" i="4" a="1"/>
  <c r="K522" i="4" s="1"/>
  <c r="J522" i="4" a="1"/>
  <c r="J522" i="4" s="1"/>
  <c r="I522" i="4" a="1"/>
  <c r="I522" i="4" s="1"/>
  <c r="K521" i="4" a="1"/>
  <c r="K521" i="4" s="1"/>
  <c r="J521" i="4" a="1"/>
  <c r="J521" i="4" s="1"/>
  <c r="I521" i="4" a="1"/>
  <c r="I521" i="4" s="1"/>
  <c r="K520" i="4" a="1"/>
  <c r="K520" i="4" s="1"/>
  <c r="J520" i="4" a="1"/>
  <c r="J520" i="4" s="1"/>
  <c r="I520" i="4" a="1"/>
  <c r="I520" i="4" s="1"/>
  <c r="K519" i="4" a="1"/>
  <c r="K519" i="4" s="1"/>
  <c r="J519" i="4" a="1"/>
  <c r="J519" i="4" s="1"/>
  <c r="I519" i="4" a="1"/>
  <c r="I519" i="4" s="1"/>
  <c r="K518" i="4" a="1"/>
  <c r="K518" i="4" s="1"/>
  <c r="J518" i="4" a="1"/>
  <c r="J518" i="4" s="1"/>
  <c r="I518" i="4" a="1"/>
  <c r="I518" i="4" s="1"/>
  <c r="K517" i="4" a="1"/>
  <c r="K517" i="4" s="1"/>
  <c r="J517" i="4" a="1"/>
  <c r="J517" i="4" s="1"/>
  <c r="I517" i="4" a="1"/>
  <c r="I517" i="4" s="1"/>
  <c r="K516" i="4" a="1"/>
  <c r="K516" i="4" s="1"/>
  <c r="J516" i="4" a="1"/>
  <c r="J516" i="4" s="1"/>
  <c r="I516" i="4" a="1"/>
  <c r="I516" i="4" s="1"/>
  <c r="K515" i="4" a="1"/>
  <c r="K515" i="4" s="1"/>
  <c r="J515" i="4" a="1"/>
  <c r="J515" i="4" s="1"/>
  <c r="I515" i="4" a="1"/>
  <c r="I515" i="4" s="1"/>
  <c r="K514" i="4" a="1"/>
  <c r="K514" i="4" s="1"/>
  <c r="J514" i="4" a="1"/>
  <c r="J514" i="4" s="1"/>
  <c r="I514" i="4" a="1"/>
  <c r="I514" i="4" s="1"/>
  <c r="K513" i="4" a="1"/>
  <c r="K513" i="4" s="1"/>
  <c r="J513" i="4" a="1"/>
  <c r="J513" i="4" s="1"/>
  <c r="I513" i="4" a="1"/>
  <c r="I513" i="4" s="1"/>
  <c r="K512" i="4" a="1"/>
  <c r="K512" i="4" s="1"/>
  <c r="J512" i="4" a="1"/>
  <c r="J512" i="4" s="1"/>
  <c r="I512" i="4" a="1"/>
  <c r="I512" i="4" s="1"/>
  <c r="K511" i="4" a="1"/>
  <c r="K511" i="4" s="1"/>
  <c r="J511" i="4" a="1"/>
  <c r="J511" i="4" s="1"/>
  <c r="I511" i="4" a="1"/>
  <c r="I511" i="4" s="1"/>
  <c r="K510" i="4" a="1"/>
  <c r="K510" i="4" s="1"/>
  <c r="J510" i="4" a="1"/>
  <c r="J510" i="4" s="1"/>
  <c r="I510" i="4" a="1"/>
  <c r="I510" i="4" s="1"/>
  <c r="K509" i="4" a="1"/>
  <c r="K509" i="4" s="1"/>
  <c r="J509" i="4" a="1"/>
  <c r="J509" i="4" s="1"/>
  <c r="I509" i="4" a="1"/>
  <c r="I509" i="4" s="1"/>
  <c r="K508" i="4" a="1"/>
  <c r="K508" i="4" s="1"/>
  <c r="J508" i="4" a="1"/>
  <c r="J508" i="4" s="1"/>
  <c r="I508" i="4" a="1"/>
  <c r="I508" i="4" s="1"/>
  <c r="K507" i="4" a="1"/>
  <c r="K507" i="4" s="1"/>
  <c r="J507" i="4" a="1"/>
  <c r="J507" i="4" s="1"/>
  <c r="I507" i="4" a="1"/>
  <c r="I507" i="4" s="1"/>
  <c r="K506" i="4" a="1"/>
  <c r="K506" i="4" s="1"/>
  <c r="J506" i="4" a="1"/>
  <c r="J506" i="4" s="1"/>
  <c r="I506" i="4" a="1"/>
  <c r="I506" i="4" s="1"/>
  <c r="K505" i="4" a="1"/>
  <c r="K505" i="4" s="1"/>
  <c r="J505" i="4" a="1"/>
  <c r="J505" i="4" s="1"/>
  <c r="I505" i="4" a="1"/>
  <c r="I505" i="4" s="1"/>
  <c r="K504" i="4" a="1"/>
  <c r="K504" i="4" s="1"/>
  <c r="J504" i="4" a="1"/>
  <c r="J504" i="4" s="1"/>
  <c r="I504" i="4" a="1"/>
  <c r="I504" i="4" s="1"/>
  <c r="K503" i="4" a="1"/>
  <c r="K503" i="4" s="1"/>
  <c r="J503" i="4" a="1"/>
  <c r="J503" i="4" s="1"/>
  <c r="I503" i="4" a="1"/>
  <c r="I503" i="4" s="1"/>
  <c r="K502" i="4" a="1"/>
  <c r="K502" i="4" s="1"/>
  <c r="J502" i="4" a="1"/>
  <c r="J502" i="4" s="1"/>
  <c r="I502" i="4" a="1"/>
  <c r="I502" i="4" s="1"/>
  <c r="K501" i="4" a="1"/>
  <c r="K501" i="4" s="1"/>
  <c r="J501" i="4" a="1"/>
  <c r="J501" i="4" s="1"/>
  <c r="I501" i="4" a="1"/>
  <c r="I501" i="4" s="1"/>
  <c r="K500" i="4" a="1"/>
  <c r="K500" i="4" s="1"/>
  <c r="J500" i="4" a="1"/>
  <c r="J500" i="4" s="1"/>
  <c r="I500" i="4" a="1"/>
  <c r="I500" i="4" s="1"/>
  <c r="K499" i="4" a="1"/>
  <c r="K499" i="4" s="1"/>
  <c r="J499" i="4" a="1"/>
  <c r="J499" i="4" s="1"/>
  <c r="I499" i="4" a="1"/>
  <c r="I499" i="4" s="1"/>
  <c r="K498" i="4" a="1"/>
  <c r="K498" i="4" s="1"/>
  <c r="J498" i="4" a="1"/>
  <c r="J498" i="4" s="1"/>
  <c r="I498" i="4" a="1"/>
  <c r="I498" i="4" s="1"/>
  <c r="K497" i="4" a="1"/>
  <c r="K497" i="4" s="1"/>
  <c r="J497" i="4" a="1"/>
  <c r="J497" i="4" s="1"/>
  <c r="I497" i="4" a="1"/>
  <c r="I497" i="4" s="1"/>
  <c r="K496" i="4" a="1"/>
  <c r="K496" i="4" s="1"/>
  <c r="J496" i="4" a="1"/>
  <c r="J496" i="4" s="1"/>
  <c r="I496" i="4" a="1"/>
  <c r="I496" i="4" s="1"/>
  <c r="K495" i="4" a="1"/>
  <c r="K495" i="4" s="1"/>
  <c r="J495" i="4" a="1"/>
  <c r="J495" i="4" s="1"/>
  <c r="I495" i="4" a="1"/>
  <c r="I495" i="4" s="1"/>
  <c r="K494" i="4" a="1"/>
  <c r="K494" i="4" s="1"/>
  <c r="J494" i="4" a="1"/>
  <c r="J494" i="4" s="1"/>
  <c r="I494" i="4" a="1"/>
  <c r="I494" i="4" s="1"/>
  <c r="K493" i="4" a="1"/>
  <c r="K493" i="4" s="1"/>
  <c r="J493" i="4" a="1"/>
  <c r="J493" i="4" s="1"/>
  <c r="I493" i="4" a="1"/>
  <c r="I493" i="4" s="1"/>
  <c r="K492" i="4" a="1"/>
  <c r="K492" i="4" s="1"/>
  <c r="J492" i="4" a="1"/>
  <c r="J492" i="4" s="1"/>
  <c r="I492" i="4" a="1"/>
  <c r="I492" i="4" s="1"/>
  <c r="K491" i="4" a="1"/>
  <c r="K491" i="4" s="1"/>
  <c r="J491" i="4" a="1"/>
  <c r="J491" i="4" s="1"/>
  <c r="I491" i="4" a="1"/>
  <c r="I491" i="4" s="1"/>
  <c r="K490" i="4" a="1"/>
  <c r="K490" i="4" s="1"/>
  <c r="J490" i="4" a="1"/>
  <c r="J490" i="4" s="1"/>
  <c r="I490" i="4" a="1"/>
  <c r="I490" i="4" s="1"/>
  <c r="K489" i="4" a="1"/>
  <c r="K489" i="4" s="1"/>
  <c r="J489" i="4" a="1"/>
  <c r="J489" i="4" s="1"/>
  <c r="I489" i="4" a="1"/>
  <c r="I489" i="4" s="1"/>
  <c r="K488" i="4" a="1"/>
  <c r="K488" i="4" s="1"/>
  <c r="J488" i="4" a="1"/>
  <c r="J488" i="4" s="1"/>
  <c r="I488" i="4" a="1"/>
  <c r="I488" i="4" s="1"/>
  <c r="K487" i="4" a="1"/>
  <c r="K487" i="4" s="1"/>
  <c r="J487" i="4" a="1"/>
  <c r="J487" i="4" s="1"/>
  <c r="I487" i="4" a="1"/>
  <c r="I487" i="4" s="1"/>
  <c r="K486" i="4" a="1"/>
  <c r="K486" i="4" s="1"/>
  <c r="J486" i="4" a="1"/>
  <c r="J486" i="4" s="1"/>
  <c r="I486" i="4" a="1"/>
  <c r="I486" i="4" s="1"/>
  <c r="K485" i="4" a="1"/>
  <c r="K485" i="4" s="1"/>
  <c r="J485" i="4" a="1"/>
  <c r="J485" i="4" s="1"/>
  <c r="I485" i="4" a="1"/>
  <c r="I485" i="4" s="1"/>
  <c r="K484" i="4" a="1"/>
  <c r="K484" i="4" s="1"/>
  <c r="J484" i="4" a="1"/>
  <c r="J484" i="4" s="1"/>
  <c r="I484" i="4" a="1"/>
  <c r="I484" i="4" s="1"/>
  <c r="K483" i="4" a="1"/>
  <c r="K483" i="4" s="1"/>
  <c r="J483" i="4" a="1"/>
  <c r="J483" i="4" s="1"/>
  <c r="I483" i="4" a="1"/>
  <c r="I483" i="4" s="1"/>
  <c r="K482" i="4" a="1"/>
  <c r="K482" i="4" s="1"/>
  <c r="J482" i="4" a="1"/>
  <c r="J482" i="4" s="1"/>
  <c r="I482" i="4" a="1"/>
  <c r="I482" i="4" s="1"/>
  <c r="K481" i="4" a="1"/>
  <c r="K481" i="4" s="1"/>
  <c r="J481" i="4" a="1"/>
  <c r="J481" i="4" s="1"/>
  <c r="I481" i="4" a="1"/>
  <c r="I481" i="4" s="1"/>
  <c r="K480" i="4" a="1"/>
  <c r="K480" i="4" s="1"/>
  <c r="J480" i="4" a="1"/>
  <c r="J480" i="4" s="1"/>
  <c r="I480" i="4" a="1"/>
  <c r="I480" i="4" s="1"/>
  <c r="K479" i="4" a="1"/>
  <c r="K479" i="4" s="1"/>
  <c r="J479" i="4" a="1"/>
  <c r="J479" i="4" s="1"/>
  <c r="I479" i="4" a="1"/>
  <c r="I479" i="4" s="1"/>
  <c r="K478" i="4" a="1"/>
  <c r="K478" i="4" s="1"/>
  <c r="J478" i="4" a="1"/>
  <c r="J478" i="4" s="1"/>
  <c r="I478" i="4" a="1"/>
  <c r="I478" i="4" s="1"/>
  <c r="K477" i="4" a="1"/>
  <c r="K477" i="4" s="1"/>
  <c r="J477" i="4" a="1"/>
  <c r="J477" i="4" s="1"/>
  <c r="I477" i="4" a="1"/>
  <c r="I477" i="4" s="1"/>
  <c r="K476" i="4" a="1"/>
  <c r="K476" i="4" s="1"/>
  <c r="J476" i="4" a="1"/>
  <c r="J476" i="4" s="1"/>
  <c r="I476" i="4" a="1"/>
  <c r="I476" i="4" s="1"/>
  <c r="K475" i="4" a="1"/>
  <c r="K475" i="4" s="1"/>
  <c r="J475" i="4" a="1"/>
  <c r="J475" i="4" s="1"/>
  <c r="I475" i="4" a="1"/>
  <c r="I475" i="4" s="1"/>
  <c r="K474" i="4" a="1"/>
  <c r="K474" i="4" s="1"/>
  <c r="J474" i="4" a="1"/>
  <c r="J474" i="4" s="1"/>
  <c r="I474" i="4" a="1"/>
  <c r="I474" i="4" s="1"/>
  <c r="K473" i="4" a="1"/>
  <c r="K473" i="4" s="1"/>
  <c r="J473" i="4" a="1"/>
  <c r="J473" i="4" s="1"/>
  <c r="I473" i="4" a="1"/>
  <c r="I473" i="4" s="1"/>
  <c r="K472" i="4" a="1"/>
  <c r="K472" i="4" s="1"/>
  <c r="J472" i="4" a="1"/>
  <c r="J472" i="4" s="1"/>
  <c r="I472" i="4" a="1"/>
  <c r="I472" i="4" s="1"/>
  <c r="K471" i="4" a="1"/>
  <c r="K471" i="4" s="1"/>
  <c r="J471" i="4" a="1"/>
  <c r="J471" i="4" s="1"/>
  <c r="I471" i="4" a="1"/>
  <c r="I471" i="4" s="1"/>
  <c r="K470" i="4" a="1"/>
  <c r="K470" i="4" s="1"/>
  <c r="J470" i="4" a="1"/>
  <c r="J470" i="4" s="1"/>
  <c r="I470" i="4" a="1"/>
  <c r="I470" i="4" s="1"/>
  <c r="K469" i="4" a="1"/>
  <c r="K469" i="4" s="1"/>
  <c r="J469" i="4" a="1"/>
  <c r="J469" i="4" s="1"/>
  <c r="I469" i="4" a="1"/>
  <c r="I469" i="4" s="1"/>
  <c r="K468" i="4" a="1"/>
  <c r="K468" i="4" s="1"/>
  <c r="J468" i="4" a="1"/>
  <c r="J468" i="4" s="1"/>
  <c r="I468" i="4" a="1"/>
  <c r="I468" i="4" s="1"/>
  <c r="K467" i="4" a="1"/>
  <c r="K467" i="4" s="1"/>
  <c r="J467" i="4" a="1"/>
  <c r="J467" i="4" s="1"/>
  <c r="I467" i="4" a="1"/>
  <c r="I467" i="4" s="1"/>
  <c r="K466" i="4" a="1"/>
  <c r="K466" i="4" s="1"/>
  <c r="J466" i="4" a="1"/>
  <c r="J466" i="4" s="1"/>
  <c r="I466" i="4" a="1"/>
  <c r="I466" i="4" s="1"/>
  <c r="K465" i="4" a="1"/>
  <c r="K465" i="4" s="1"/>
  <c r="J465" i="4" a="1"/>
  <c r="J465" i="4" s="1"/>
  <c r="I465" i="4" a="1"/>
  <c r="I465" i="4" s="1"/>
  <c r="K464" i="4" a="1"/>
  <c r="K464" i="4" s="1"/>
  <c r="J464" i="4" a="1"/>
  <c r="J464" i="4" s="1"/>
  <c r="I464" i="4" a="1"/>
  <c r="I464" i="4" s="1"/>
  <c r="K463" i="4" a="1"/>
  <c r="K463" i="4" s="1"/>
  <c r="J463" i="4" a="1"/>
  <c r="J463" i="4" s="1"/>
  <c r="I463" i="4" a="1"/>
  <c r="I463" i="4" s="1"/>
  <c r="K462" i="4" a="1"/>
  <c r="K462" i="4" s="1"/>
  <c r="J462" i="4" a="1"/>
  <c r="J462" i="4" s="1"/>
  <c r="I462" i="4" a="1"/>
  <c r="I462" i="4" s="1"/>
  <c r="K461" i="4" a="1"/>
  <c r="K461" i="4" s="1"/>
  <c r="J461" i="4" a="1"/>
  <c r="J461" i="4" s="1"/>
  <c r="I461" i="4" a="1"/>
  <c r="I461" i="4" s="1"/>
  <c r="K460" i="4" a="1"/>
  <c r="K460" i="4" s="1"/>
  <c r="J460" i="4" a="1"/>
  <c r="J460" i="4" s="1"/>
  <c r="I460" i="4" a="1"/>
  <c r="I460" i="4" s="1"/>
  <c r="K459" i="4" a="1"/>
  <c r="K459" i="4" s="1"/>
  <c r="J459" i="4" a="1"/>
  <c r="J459" i="4" s="1"/>
  <c r="I459" i="4" a="1"/>
  <c r="I459" i="4" s="1"/>
  <c r="K458" i="4" a="1"/>
  <c r="K458" i="4" s="1"/>
  <c r="J458" i="4" a="1"/>
  <c r="J458" i="4" s="1"/>
  <c r="I458" i="4" a="1"/>
  <c r="I458" i="4" s="1"/>
  <c r="K457" i="4" a="1"/>
  <c r="K457" i="4" s="1"/>
  <c r="J457" i="4" a="1"/>
  <c r="J457" i="4" s="1"/>
  <c r="I457" i="4" a="1"/>
  <c r="I457" i="4" s="1"/>
  <c r="K456" i="4" a="1"/>
  <c r="K456" i="4" s="1"/>
  <c r="J456" i="4" a="1"/>
  <c r="J456" i="4" s="1"/>
  <c r="I456" i="4" a="1"/>
  <c r="I456" i="4" s="1"/>
  <c r="K455" i="4" a="1"/>
  <c r="K455" i="4" s="1"/>
  <c r="J455" i="4" a="1"/>
  <c r="J455" i="4" s="1"/>
  <c r="I455" i="4" a="1"/>
  <c r="I455" i="4" s="1"/>
  <c r="K454" i="4" a="1"/>
  <c r="K454" i="4" s="1"/>
  <c r="J454" i="4" a="1"/>
  <c r="J454" i="4" s="1"/>
  <c r="I454" i="4" a="1"/>
  <c r="I454" i="4" s="1"/>
  <c r="K453" i="4" a="1"/>
  <c r="K453" i="4" s="1"/>
  <c r="J453" i="4" a="1"/>
  <c r="J453" i="4" s="1"/>
  <c r="I453" i="4" a="1"/>
  <c r="I453" i="4" s="1"/>
  <c r="K452" i="4" a="1"/>
  <c r="K452" i="4" s="1"/>
  <c r="J452" i="4" a="1"/>
  <c r="J452" i="4" s="1"/>
  <c r="I452" i="4" a="1"/>
  <c r="I452" i="4" s="1"/>
  <c r="K451" i="4" a="1"/>
  <c r="K451" i="4" s="1"/>
  <c r="J451" i="4" a="1"/>
  <c r="J451" i="4" s="1"/>
  <c r="I451" i="4" a="1"/>
  <c r="I451" i="4" s="1"/>
  <c r="K450" i="4" a="1"/>
  <c r="K450" i="4" s="1"/>
  <c r="J450" i="4" a="1"/>
  <c r="J450" i="4" s="1"/>
  <c r="I450" i="4" a="1"/>
  <c r="I450" i="4" s="1"/>
  <c r="K449" i="4" a="1"/>
  <c r="K449" i="4" s="1"/>
  <c r="J449" i="4" a="1"/>
  <c r="J449" i="4" s="1"/>
  <c r="I449" i="4" a="1"/>
  <c r="I449" i="4" s="1"/>
  <c r="K448" i="4" a="1"/>
  <c r="K448" i="4" s="1"/>
  <c r="J448" i="4" a="1"/>
  <c r="J448" i="4" s="1"/>
  <c r="I448" i="4" a="1"/>
  <c r="I448" i="4" s="1"/>
  <c r="K447" i="4" a="1"/>
  <c r="K447" i="4" s="1"/>
  <c r="J447" i="4" a="1"/>
  <c r="J447" i="4" s="1"/>
  <c r="I447" i="4" a="1"/>
  <c r="I447" i="4" s="1"/>
  <c r="K446" i="4" a="1"/>
  <c r="K446" i="4" s="1"/>
  <c r="J446" i="4" a="1"/>
  <c r="J446" i="4" s="1"/>
  <c r="I446" i="4" a="1"/>
  <c r="I446" i="4" s="1"/>
  <c r="K445" i="4" a="1"/>
  <c r="K445" i="4" s="1"/>
  <c r="J445" i="4" a="1"/>
  <c r="J445" i="4" s="1"/>
  <c r="I445" i="4" a="1"/>
  <c r="I445" i="4" s="1"/>
  <c r="K444" i="4" a="1"/>
  <c r="K444" i="4" s="1"/>
  <c r="J444" i="4" a="1"/>
  <c r="J444" i="4" s="1"/>
  <c r="I444" i="4" a="1"/>
  <c r="I444" i="4" s="1"/>
  <c r="K443" i="4" a="1"/>
  <c r="K443" i="4" s="1"/>
  <c r="J443" i="4" a="1"/>
  <c r="J443" i="4" s="1"/>
  <c r="I443" i="4" a="1"/>
  <c r="I443" i="4" s="1"/>
  <c r="K442" i="4" a="1"/>
  <c r="K442" i="4" s="1"/>
  <c r="J442" i="4" a="1"/>
  <c r="J442" i="4" s="1"/>
  <c r="I442" i="4" a="1"/>
  <c r="I442" i="4" s="1"/>
  <c r="K441" i="4" a="1"/>
  <c r="K441" i="4" s="1"/>
  <c r="J441" i="4" a="1"/>
  <c r="J441" i="4" s="1"/>
  <c r="I441" i="4" a="1"/>
  <c r="I441" i="4" s="1"/>
  <c r="K440" i="4" a="1"/>
  <c r="K440" i="4" s="1"/>
  <c r="J440" i="4" a="1"/>
  <c r="J440" i="4" s="1"/>
  <c r="I440" i="4" a="1"/>
  <c r="I440" i="4" s="1"/>
  <c r="K439" i="4" a="1"/>
  <c r="K439" i="4" s="1"/>
  <c r="J439" i="4" a="1"/>
  <c r="J439" i="4" s="1"/>
  <c r="I439" i="4" a="1"/>
  <c r="I439" i="4" s="1"/>
  <c r="K438" i="4" a="1"/>
  <c r="K438" i="4" s="1"/>
  <c r="J438" i="4" a="1"/>
  <c r="J438" i="4" s="1"/>
  <c r="I438" i="4" a="1"/>
  <c r="I438" i="4" s="1"/>
  <c r="K437" i="4" a="1"/>
  <c r="K437" i="4" s="1"/>
  <c r="J437" i="4" a="1"/>
  <c r="J437" i="4" s="1"/>
  <c r="I437" i="4" a="1"/>
  <c r="I437" i="4" s="1"/>
  <c r="K436" i="4" a="1"/>
  <c r="K436" i="4" s="1"/>
  <c r="J436" i="4" a="1"/>
  <c r="J436" i="4" s="1"/>
  <c r="I436" i="4" a="1"/>
  <c r="I436" i="4" s="1"/>
  <c r="K435" i="4" a="1"/>
  <c r="K435" i="4" s="1"/>
  <c r="J435" i="4" a="1"/>
  <c r="J435" i="4" s="1"/>
  <c r="I435" i="4" a="1"/>
  <c r="I435" i="4" s="1"/>
  <c r="K434" i="4" a="1"/>
  <c r="K434" i="4" s="1"/>
  <c r="J434" i="4" a="1"/>
  <c r="J434" i="4" s="1"/>
  <c r="I434" i="4" a="1"/>
  <c r="I434" i="4" s="1"/>
  <c r="K433" i="4" a="1"/>
  <c r="K433" i="4" s="1"/>
  <c r="J433" i="4" a="1"/>
  <c r="J433" i="4" s="1"/>
  <c r="I433" i="4" a="1"/>
  <c r="I433" i="4" s="1"/>
  <c r="K432" i="4" a="1"/>
  <c r="K432" i="4" s="1"/>
  <c r="J432" i="4" a="1"/>
  <c r="J432" i="4" s="1"/>
  <c r="I432" i="4" a="1"/>
  <c r="I432" i="4" s="1"/>
  <c r="K431" i="4" a="1"/>
  <c r="K431" i="4" s="1"/>
  <c r="J431" i="4" a="1"/>
  <c r="J431" i="4" s="1"/>
  <c r="I431" i="4" a="1"/>
  <c r="I431" i="4" s="1"/>
  <c r="K430" i="4" a="1"/>
  <c r="K430" i="4" s="1"/>
  <c r="J430" i="4" a="1"/>
  <c r="J430" i="4" s="1"/>
  <c r="I430" i="4" a="1"/>
  <c r="I430" i="4" s="1"/>
  <c r="K429" i="4" a="1"/>
  <c r="K429" i="4" s="1"/>
  <c r="J429" i="4" a="1"/>
  <c r="J429" i="4" s="1"/>
  <c r="I429" i="4" a="1"/>
  <c r="I429" i="4" s="1"/>
  <c r="K428" i="4" a="1"/>
  <c r="K428" i="4" s="1"/>
  <c r="J428" i="4" a="1"/>
  <c r="J428" i="4" s="1"/>
  <c r="I428" i="4" a="1"/>
  <c r="I428" i="4" s="1"/>
  <c r="K427" i="4" a="1"/>
  <c r="K427" i="4" s="1"/>
  <c r="J427" i="4" a="1"/>
  <c r="J427" i="4" s="1"/>
  <c r="I427" i="4" a="1"/>
  <c r="I427" i="4" s="1"/>
  <c r="K426" i="4" a="1"/>
  <c r="K426" i="4" s="1"/>
  <c r="J426" i="4" a="1"/>
  <c r="J426" i="4" s="1"/>
  <c r="I426" i="4" a="1"/>
  <c r="I426" i="4" s="1"/>
  <c r="K425" i="4" a="1"/>
  <c r="K425" i="4" s="1"/>
  <c r="J425" i="4" a="1"/>
  <c r="J425" i="4" s="1"/>
  <c r="I425" i="4" a="1"/>
  <c r="I425" i="4" s="1"/>
  <c r="K424" i="4" a="1"/>
  <c r="K424" i="4" s="1"/>
  <c r="J424" i="4" a="1"/>
  <c r="J424" i="4" s="1"/>
  <c r="I424" i="4" a="1"/>
  <c r="I424" i="4" s="1"/>
  <c r="K423" i="4" a="1"/>
  <c r="K423" i="4" s="1"/>
  <c r="J423" i="4" a="1"/>
  <c r="J423" i="4" s="1"/>
  <c r="I423" i="4" a="1"/>
  <c r="I423" i="4" s="1"/>
  <c r="K422" i="4" a="1"/>
  <c r="K422" i="4" s="1"/>
  <c r="J422" i="4" a="1"/>
  <c r="J422" i="4" s="1"/>
  <c r="I422" i="4" a="1"/>
  <c r="I422" i="4" s="1"/>
  <c r="K421" i="4" a="1"/>
  <c r="K421" i="4" s="1"/>
  <c r="J421" i="4" a="1"/>
  <c r="J421" i="4" s="1"/>
  <c r="I421" i="4" a="1"/>
  <c r="I421" i="4" s="1"/>
  <c r="K420" i="4" a="1"/>
  <c r="K420" i="4" s="1"/>
  <c r="J420" i="4" a="1"/>
  <c r="J420" i="4" s="1"/>
  <c r="I420" i="4" a="1"/>
  <c r="I420" i="4" s="1"/>
  <c r="K419" i="4" a="1"/>
  <c r="K419" i="4" s="1"/>
  <c r="J419" i="4" a="1"/>
  <c r="J419" i="4" s="1"/>
  <c r="I419" i="4" a="1"/>
  <c r="I419" i="4" s="1"/>
  <c r="K418" i="4" a="1"/>
  <c r="K418" i="4" s="1"/>
  <c r="J418" i="4" a="1"/>
  <c r="J418" i="4" s="1"/>
  <c r="I418" i="4" a="1"/>
  <c r="I418" i="4" s="1"/>
  <c r="K417" i="4" a="1"/>
  <c r="K417" i="4" s="1"/>
  <c r="J417" i="4" a="1"/>
  <c r="J417" i="4" s="1"/>
  <c r="I417" i="4" a="1"/>
  <c r="I417" i="4" s="1"/>
  <c r="K416" i="4" a="1"/>
  <c r="K416" i="4" s="1"/>
  <c r="J416" i="4" a="1"/>
  <c r="J416" i="4" s="1"/>
  <c r="I416" i="4" a="1"/>
  <c r="I416" i="4" s="1"/>
  <c r="K415" i="4" a="1"/>
  <c r="K415" i="4" s="1"/>
  <c r="J415" i="4" a="1"/>
  <c r="J415" i="4" s="1"/>
  <c r="I415" i="4" a="1"/>
  <c r="I415" i="4" s="1"/>
  <c r="K414" i="4" a="1"/>
  <c r="K414" i="4" s="1"/>
  <c r="J414" i="4" a="1"/>
  <c r="J414" i="4" s="1"/>
  <c r="I414" i="4" a="1"/>
  <c r="I414" i="4" s="1"/>
  <c r="K413" i="4" a="1"/>
  <c r="K413" i="4" s="1"/>
  <c r="J413" i="4" a="1"/>
  <c r="J413" i="4" s="1"/>
  <c r="I413" i="4" a="1"/>
  <c r="I413" i="4" s="1"/>
  <c r="K412" i="4" a="1"/>
  <c r="K412" i="4" s="1"/>
  <c r="J412" i="4" a="1"/>
  <c r="J412" i="4" s="1"/>
  <c r="I412" i="4" a="1"/>
  <c r="I412" i="4" s="1"/>
  <c r="K411" i="4" a="1"/>
  <c r="K411" i="4" s="1"/>
  <c r="J411" i="4" a="1"/>
  <c r="J411" i="4" s="1"/>
  <c r="I411" i="4" a="1"/>
  <c r="I411" i="4" s="1"/>
  <c r="K410" i="4" a="1"/>
  <c r="K410" i="4" s="1"/>
  <c r="J410" i="4" a="1"/>
  <c r="J410" i="4" s="1"/>
  <c r="I410" i="4" a="1"/>
  <c r="I410" i="4" s="1"/>
  <c r="K409" i="4" a="1"/>
  <c r="K409" i="4" s="1"/>
  <c r="J409" i="4" a="1"/>
  <c r="J409" i="4" s="1"/>
  <c r="I409" i="4" a="1"/>
  <c r="I409" i="4" s="1"/>
  <c r="K408" i="4" a="1"/>
  <c r="K408" i="4" s="1"/>
  <c r="J408" i="4" a="1"/>
  <c r="J408" i="4" s="1"/>
  <c r="I408" i="4" a="1"/>
  <c r="I408" i="4" s="1"/>
  <c r="K407" i="4" a="1"/>
  <c r="K407" i="4" s="1"/>
  <c r="J407" i="4" a="1"/>
  <c r="J407" i="4" s="1"/>
  <c r="I407" i="4" a="1"/>
  <c r="I407" i="4" s="1"/>
  <c r="K406" i="4" a="1"/>
  <c r="K406" i="4" s="1"/>
  <c r="J406" i="4" a="1"/>
  <c r="J406" i="4" s="1"/>
  <c r="I406" i="4" a="1"/>
  <c r="I406" i="4" s="1"/>
  <c r="K405" i="4" a="1"/>
  <c r="K405" i="4" s="1"/>
  <c r="J405" i="4" a="1"/>
  <c r="J405" i="4" s="1"/>
  <c r="I405" i="4" a="1"/>
  <c r="I405" i="4" s="1"/>
  <c r="K404" i="4" a="1"/>
  <c r="K404" i="4" s="1"/>
  <c r="J404" i="4" a="1"/>
  <c r="J404" i="4" s="1"/>
  <c r="I404" i="4" a="1"/>
  <c r="I404" i="4" s="1"/>
  <c r="K403" i="4" a="1"/>
  <c r="K403" i="4" s="1"/>
  <c r="J403" i="4" a="1"/>
  <c r="J403" i="4" s="1"/>
  <c r="I403" i="4" a="1"/>
  <c r="I403" i="4" s="1"/>
  <c r="K402" i="4" a="1"/>
  <c r="K402" i="4" s="1"/>
  <c r="J402" i="4" a="1"/>
  <c r="J402" i="4" s="1"/>
  <c r="I402" i="4" a="1"/>
  <c r="I402" i="4" s="1"/>
  <c r="K401" i="4" a="1"/>
  <c r="K401" i="4" s="1"/>
  <c r="J401" i="4" a="1"/>
  <c r="J401" i="4" s="1"/>
  <c r="I401" i="4" a="1"/>
  <c r="I401" i="4" s="1"/>
  <c r="K400" i="4" a="1"/>
  <c r="K400" i="4" s="1"/>
  <c r="J400" i="4" a="1"/>
  <c r="J400" i="4" s="1"/>
  <c r="I400" i="4" a="1"/>
  <c r="I400" i="4" s="1"/>
  <c r="K399" i="4" a="1"/>
  <c r="K399" i="4" s="1"/>
  <c r="J399" i="4" a="1"/>
  <c r="J399" i="4" s="1"/>
  <c r="I399" i="4" a="1"/>
  <c r="I399" i="4" s="1"/>
  <c r="K398" i="4" a="1"/>
  <c r="K398" i="4" s="1"/>
  <c r="J398" i="4" a="1"/>
  <c r="J398" i="4" s="1"/>
  <c r="I398" i="4" a="1"/>
  <c r="I398" i="4" s="1"/>
  <c r="K397" i="4" a="1"/>
  <c r="K397" i="4" s="1"/>
  <c r="J397" i="4" a="1"/>
  <c r="J397" i="4" s="1"/>
  <c r="I397" i="4" a="1"/>
  <c r="I397" i="4" s="1"/>
  <c r="K396" i="4" a="1"/>
  <c r="K396" i="4" s="1"/>
  <c r="J396" i="4" a="1"/>
  <c r="J396" i="4" s="1"/>
  <c r="I396" i="4" a="1"/>
  <c r="I396" i="4" s="1"/>
  <c r="K395" i="4" a="1"/>
  <c r="K395" i="4" s="1"/>
  <c r="J395" i="4" a="1"/>
  <c r="J395" i="4" s="1"/>
  <c r="I395" i="4" a="1"/>
  <c r="I395" i="4" s="1"/>
  <c r="K394" i="4" a="1"/>
  <c r="K394" i="4" s="1"/>
  <c r="J394" i="4" a="1"/>
  <c r="J394" i="4" s="1"/>
  <c r="I394" i="4" a="1"/>
  <c r="I394" i="4" s="1"/>
  <c r="K393" i="4" a="1"/>
  <c r="K393" i="4" s="1"/>
  <c r="J393" i="4" a="1"/>
  <c r="J393" i="4" s="1"/>
  <c r="I393" i="4" a="1"/>
  <c r="I393" i="4" s="1"/>
  <c r="K392" i="4" a="1"/>
  <c r="K392" i="4" s="1"/>
  <c r="J392" i="4" a="1"/>
  <c r="J392" i="4" s="1"/>
  <c r="I392" i="4" a="1"/>
  <c r="I392" i="4" s="1"/>
  <c r="K391" i="4" a="1"/>
  <c r="K391" i="4" s="1"/>
  <c r="J391" i="4" a="1"/>
  <c r="J391" i="4" s="1"/>
  <c r="I391" i="4" a="1"/>
  <c r="I391" i="4" s="1"/>
  <c r="K390" i="4" a="1"/>
  <c r="K390" i="4" s="1"/>
  <c r="J390" i="4" a="1"/>
  <c r="J390" i="4" s="1"/>
  <c r="I390" i="4" a="1"/>
  <c r="I390" i="4" s="1"/>
  <c r="K389" i="4" a="1"/>
  <c r="K389" i="4" s="1"/>
  <c r="J389" i="4" a="1"/>
  <c r="J389" i="4" s="1"/>
  <c r="I389" i="4" a="1"/>
  <c r="I389" i="4" s="1"/>
  <c r="K388" i="4" a="1"/>
  <c r="K388" i="4" s="1"/>
  <c r="J388" i="4" a="1"/>
  <c r="J388" i="4" s="1"/>
  <c r="I388" i="4" a="1"/>
  <c r="I388" i="4" s="1"/>
  <c r="K387" i="4" a="1"/>
  <c r="K387" i="4" s="1"/>
  <c r="J387" i="4" a="1"/>
  <c r="J387" i="4" s="1"/>
  <c r="I387" i="4" a="1"/>
  <c r="I387" i="4" s="1"/>
  <c r="K386" i="4" a="1"/>
  <c r="K386" i="4" s="1"/>
  <c r="J386" i="4" a="1"/>
  <c r="J386" i="4" s="1"/>
  <c r="I386" i="4" a="1"/>
  <c r="I386" i="4" s="1"/>
  <c r="K385" i="4" a="1"/>
  <c r="K385" i="4" s="1"/>
  <c r="J385" i="4" a="1"/>
  <c r="J385" i="4" s="1"/>
  <c r="I385" i="4" a="1"/>
  <c r="I385" i="4" s="1"/>
  <c r="K384" i="4" a="1"/>
  <c r="K384" i="4" s="1"/>
  <c r="J384" i="4" a="1"/>
  <c r="J384" i="4" s="1"/>
  <c r="I384" i="4" a="1"/>
  <c r="I384" i="4" s="1"/>
  <c r="K383" i="4" a="1"/>
  <c r="K383" i="4" s="1"/>
  <c r="J383" i="4" a="1"/>
  <c r="J383" i="4" s="1"/>
  <c r="I383" i="4" a="1"/>
  <c r="I383" i="4" s="1"/>
  <c r="K382" i="4" a="1"/>
  <c r="K382" i="4" s="1"/>
  <c r="J382" i="4" a="1"/>
  <c r="J382" i="4" s="1"/>
  <c r="I382" i="4" a="1"/>
  <c r="I382" i="4" s="1"/>
  <c r="K381" i="4" a="1"/>
  <c r="K381" i="4" s="1"/>
  <c r="J381" i="4" a="1"/>
  <c r="J381" i="4" s="1"/>
  <c r="I381" i="4" a="1"/>
  <c r="I381" i="4" s="1"/>
  <c r="K380" i="4" a="1"/>
  <c r="K380" i="4" s="1"/>
  <c r="J380" i="4" a="1"/>
  <c r="J380" i="4" s="1"/>
  <c r="I380" i="4" a="1"/>
  <c r="I380" i="4" s="1"/>
  <c r="K379" i="4" a="1"/>
  <c r="K379" i="4" s="1"/>
  <c r="J379" i="4" a="1"/>
  <c r="J379" i="4" s="1"/>
  <c r="I379" i="4" a="1"/>
  <c r="I379" i="4" s="1"/>
  <c r="K378" i="4" a="1"/>
  <c r="K378" i="4" s="1"/>
  <c r="J378" i="4" a="1"/>
  <c r="J378" i="4" s="1"/>
  <c r="I378" i="4" a="1"/>
  <c r="I378" i="4" s="1"/>
  <c r="K377" i="4" a="1"/>
  <c r="K377" i="4" s="1"/>
  <c r="J377" i="4" a="1"/>
  <c r="J377" i="4" s="1"/>
  <c r="I377" i="4" a="1"/>
  <c r="I377" i="4" s="1"/>
  <c r="K376" i="4" a="1"/>
  <c r="K376" i="4" s="1"/>
  <c r="J376" i="4" a="1"/>
  <c r="J376" i="4" s="1"/>
  <c r="I376" i="4" a="1"/>
  <c r="I376" i="4" s="1"/>
  <c r="K375" i="4" a="1"/>
  <c r="K375" i="4" s="1"/>
  <c r="J375" i="4" a="1"/>
  <c r="J375" i="4" s="1"/>
  <c r="I375" i="4" a="1"/>
  <c r="I375" i="4" s="1"/>
  <c r="K374" i="4" a="1"/>
  <c r="K374" i="4" s="1"/>
  <c r="J374" i="4" a="1"/>
  <c r="J374" i="4" s="1"/>
  <c r="I374" i="4" a="1"/>
  <c r="I374" i="4" s="1"/>
  <c r="K373" i="4" a="1"/>
  <c r="K373" i="4" s="1"/>
  <c r="J373" i="4" a="1"/>
  <c r="J373" i="4" s="1"/>
  <c r="I373" i="4" a="1"/>
  <c r="I373" i="4" s="1"/>
  <c r="K372" i="4" a="1"/>
  <c r="K372" i="4" s="1"/>
  <c r="J372" i="4" a="1"/>
  <c r="J372" i="4" s="1"/>
  <c r="I372" i="4" a="1"/>
  <c r="I372" i="4" s="1"/>
  <c r="K371" i="4" a="1"/>
  <c r="K371" i="4" s="1"/>
  <c r="J371" i="4" a="1"/>
  <c r="J371" i="4" s="1"/>
  <c r="I371" i="4" a="1"/>
  <c r="I371" i="4" s="1"/>
  <c r="K370" i="4" a="1"/>
  <c r="K370" i="4" s="1"/>
  <c r="J370" i="4" a="1"/>
  <c r="J370" i="4" s="1"/>
  <c r="I370" i="4" a="1"/>
  <c r="I370" i="4" s="1"/>
  <c r="K369" i="4" a="1"/>
  <c r="K369" i="4" s="1"/>
  <c r="J369" i="4" a="1"/>
  <c r="J369" i="4" s="1"/>
  <c r="I369" i="4" a="1"/>
  <c r="I369" i="4" s="1"/>
  <c r="K368" i="4" a="1"/>
  <c r="K368" i="4" s="1"/>
  <c r="J368" i="4" a="1"/>
  <c r="J368" i="4" s="1"/>
  <c r="I368" i="4" a="1"/>
  <c r="I368" i="4" s="1"/>
  <c r="K367" i="4" a="1"/>
  <c r="K367" i="4" s="1"/>
  <c r="J367" i="4" a="1"/>
  <c r="J367" i="4" s="1"/>
  <c r="I367" i="4" a="1"/>
  <c r="I367" i="4" s="1"/>
  <c r="K366" i="4" a="1"/>
  <c r="K366" i="4" s="1"/>
  <c r="J366" i="4" a="1"/>
  <c r="J366" i="4" s="1"/>
  <c r="I366" i="4" a="1"/>
  <c r="I366" i="4" s="1"/>
  <c r="K365" i="4" a="1"/>
  <c r="K365" i="4" s="1"/>
  <c r="J365" i="4" a="1"/>
  <c r="J365" i="4" s="1"/>
  <c r="I365" i="4" a="1"/>
  <c r="I365" i="4" s="1"/>
  <c r="K364" i="4" a="1"/>
  <c r="K364" i="4" s="1"/>
  <c r="J364" i="4" a="1"/>
  <c r="J364" i="4" s="1"/>
  <c r="I364" i="4" a="1"/>
  <c r="I364" i="4" s="1"/>
  <c r="K363" i="4" a="1"/>
  <c r="K363" i="4" s="1"/>
  <c r="J363" i="4" a="1"/>
  <c r="J363" i="4" s="1"/>
  <c r="I363" i="4" a="1"/>
  <c r="I363" i="4" s="1"/>
  <c r="K362" i="4" a="1"/>
  <c r="K362" i="4" s="1"/>
  <c r="J362" i="4" a="1"/>
  <c r="J362" i="4" s="1"/>
  <c r="I362" i="4" a="1"/>
  <c r="I362" i="4" s="1"/>
  <c r="K361" i="4" a="1"/>
  <c r="K361" i="4" s="1"/>
  <c r="J361" i="4" a="1"/>
  <c r="J361" i="4" s="1"/>
  <c r="I361" i="4" a="1"/>
  <c r="I361" i="4" s="1"/>
  <c r="K360" i="4" a="1"/>
  <c r="K360" i="4" s="1"/>
  <c r="J360" i="4" a="1"/>
  <c r="J360" i="4" s="1"/>
  <c r="I360" i="4" a="1"/>
  <c r="I360" i="4" s="1"/>
  <c r="K359" i="4" a="1"/>
  <c r="K359" i="4" s="1"/>
  <c r="J359" i="4" a="1"/>
  <c r="J359" i="4" s="1"/>
  <c r="I359" i="4" a="1"/>
  <c r="I359" i="4" s="1"/>
  <c r="K358" i="4" a="1"/>
  <c r="K358" i="4" s="1"/>
  <c r="J358" i="4" a="1"/>
  <c r="J358" i="4" s="1"/>
  <c r="I358" i="4" a="1"/>
  <c r="I358" i="4" s="1"/>
  <c r="K357" i="4" a="1"/>
  <c r="K357" i="4" s="1"/>
  <c r="J357" i="4" a="1"/>
  <c r="J357" i="4" s="1"/>
  <c r="I357" i="4" a="1"/>
  <c r="I357" i="4" s="1"/>
  <c r="K356" i="4" a="1"/>
  <c r="K356" i="4" s="1"/>
  <c r="J356" i="4" a="1"/>
  <c r="J356" i="4" s="1"/>
  <c r="I356" i="4" a="1"/>
  <c r="I356" i="4" s="1"/>
  <c r="K355" i="4" a="1"/>
  <c r="K355" i="4" s="1"/>
  <c r="J355" i="4" a="1"/>
  <c r="J355" i="4" s="1"/>
  <c r="I355" i="4" a="1"/>
  <c r="I355" i="4" s="1"/>
  <c r="K354" i="4" a="1"/>
  <c r="K354" i="4" s="1"/>
  <c r="J354" i="4" a="1"/>
  <c r="J354" i="4" s="1"/>
  <c r="I354" i="4" a="1"/>
  <c r="I354" i="4" s="1"/>
  <c r="K353" i="4" a="1"/>
  <c r="K353" i="4" s="1"/>
  <c r="J353" i="4" a="1"/>
  <c r="J353" i="4" s="1"/>
  <c r="I353" i="4" a="1"/>
  <c r="I353" i="4" s="1"/>
  <c r="K352" i="4" a="1"/>
  <c r="K352" i="4" s="1"/>
  <c r="J352" i="4" a="1"/>
  <c r="J352" i="4" s="1"/>
  <c r="I352" i="4" a="1"/>
  <c r="I352" i="4" s="1"/>
  <c r="K351" i="4" a="1"/>
  <c r="K351" i="4" s="1"/>
  <c r="J351" i="4" a="1"/>
  <c r="J351" i="4" s="1"/>
  <c r="I351" i="4" a="1"/>
  <c r="I351" i="4" s="1"/>
  <c r="K350" i="4" a="1"/>
  <c r="K350" i="4" s="1"/>
  <c r="J350" i="4" a="1"/>
  <c r="J350" i="4" s="1"/>
  <c r="I350" i="4" a="1"/>
  <c r="I350" i="4" s="1"/>
  <c r="K349" i="4" a="1"/>
  <c r="K349" i="4" s="1"/>
  <c r="J349" i="4" a="1"/>
  <c r="J349" i="4" s="1"/>
  <c r="I349" i="4" a="1"/>
  <c r="I349" i="4" s="1"/>
  <c r="K348" i="4" a="1"/>
  <c r="K348" i="4" s="1"/>
  <c r="J348" i="4" a="1"/>
  <c r="J348" i="4" s="1"/>
  <c r="I348" i="4" a="1"/>
  <c r="I348" i="4" s="1"/>
  <c r="K347" i="4" a="1"/>
  <c r="K347" i="4" s="1"/>
  <c r="J347" i="4" a="1"/>
  <c r="J347" i="4" s="1"/>
  <c r="I347" i="4" a="1"/>
  <c r="I347" i="4" s="1"/>
  <c r="K346" i="4" a="1"/>
  <c r="K346" i="4" s="1"/>
  <c r="J346" i="4" a="1"/>
  <c r="J346" i="4" s="1"/>
  <c r="I346" i="4" a="1"/>
  <c r="I346" i="4" s="1"/>
  <c r="K345" i="4" a="1"/>
  <c r="K345" i="4" s="1"/>
  <c r="J345" i="4" a="1"/>
  <c r="J345" i="4" s="1"/>
  <c r="I345" i="4" a="1"/>
  <c r="I345" i="4" s="1"/>
  <c r="K344" i="4" a="1"/>
  <c r="K344" i="4" s="1"/>
  <c r="J344" i="4" a="1"/>
  <c r="J344" i="4" s="1"/>
  <c r="I344" i="4" a="1"/>
  <c r="I344" i="4" s="1"/>
  <c r="K343" i="4" a="1"/>
  <c r="K343" i="4" s="1"/>
  <c r="J343" i="4" a="1"/>
  <c r="J343" i="4" s="1"/>
  <c r="I343" i="4" a="1"/>
  <c r="I343" i="4" s="1"/>
  <c r="K342" i="4" a="1"/>
  <c r="K342" i="4" s="1"/>
  <c r="J342" i="4" a="1"/>
  <c r="J342" i="4" s="1"/>
  <c r="I342" i="4" a="1"/>
  <c r="I342" i="4" s="1"/>
  <c r="K341" i="4" a="1"/>
  <c r="K341" i="4" s="1"/>
  <c r="J341" i="4" a="1"/>
  <c r="J341" i="4" s="1"/>
  <c r="I341" i="4" a="1"/>
  <c r="I341" i="4" s="1"/>
  <c r="K340" i="4" a="1"/>
  <c r="K340" i="4" s="1"/>
  <c r="J340" i="4" a="1"/>
  <c r="J340" i="4" s="1"/>
  <c r="I340" i="4" a="1"/>
  <c r="I340" i="4" s="1"/>
  <c r="K339" i="4" a="1"/>
  <c r="K339" i="4" s="1"/>
  <c r="J339" i="4" a="1"/>
  <c r="J339" i="4" s="1"/>
  <c r="I339" i="4" a="1"/>
  <c r="I339" i="4" s="1"/>
  <c r="K338" i="4" a="1"/>
  <c r="K338" i="4" s="1"/>
  <c r="J338" i="4" a="1"/>
  <c r="J338" i="4" s="1"/>
  <c r="I338" i="4" a="1"/>
  <c r="I338" i="4" s="1"/>
  <c r="K337" i="4" a="1"/>
  <c r="K337" i="4" s="1"/>
  <c r="J337" i="4" a="1"/>
  <c r="J337" i="4" s="1"/>
  <c r="I337" i="4" a="1"/>
  <c r="I337" i="4" s="1"/>
  <c r="K336" i="4" a="1"/>
  <c r="K336" i="4" s="1"/>
  <c r="J336" i="4" a="1"/>
  <c r="J336" i="4" s="1"/>
  <c r="I336" i="4" a="1"/>
  <c r="I336" i="4" s="1"/>
  <c r="K335" i="4" a="1"/>
  <c r="K335" i="4" s="1"/>
  <c r="J335" i="4" a="1"/>
  <c r="J335" i="4" s="1"/>
  <c r="I335" i="4" a="1"/>
  <c r="I335" i="4" s="1"/>
  <c r="K334" i="4" a="1"/>
  <c r="K334" i="4" s="1"/>
  <c r="J334" i="4" a="1"/>
  <c r="J334" i="4" s="1"/>
  <c r="I334" i="4" a="1"/>
  <c r="I334" i="4" s="1"/>
  <c r="K333" i="4" a="1"/>
  <c r="K333" i="4" s="1"/>
  <c r="J333" i="4" a="1"/>
  <c r="J333" i="4" s="1"/>
  <c r="I333" i="4" a="1"/>
  <c r="I333" i="4" s="1"/>
  <c r="K332" i="4" a="1"/>
  <c r="K332" i="4" s="1"/>
  <c r="J332" i="4" a="1"/>
  <c r="J332" i="4" s="1"/>
  <c r="I332" i="4" a="1"/>
  <c r="I332" i="4" s="1"/>
  <c r="K331" i="4" a="1"/>
  <c r="K331" i="4" s="1"/>
  <c r="J331" i="4" a="1"/>
  <c r="J331" i="4" s="1"/>
  <c r="I331" i="4" a="1"/>
  <c r="I331" i="4" s="1"/>
  <c r="K330" i="4" a="1"/>
  <c r="K330" i="4" s="1"/>
  <c r="J330" i="4" a="1"/>
  <c r="J330" i="4" s="1"/>
  <c r="I330" i="4" a="1"/>
  <c r="I330" i="4" s="1"/>
  <c r="K329" i="4" a="1"/>
  <c r="K329" i="4" s="1"/>
  <c r="J329" i="4" a="1"/>
  <c r="J329" i="4" s="1"/>
  <c r="I329" i="4" a="1"/>
  <c r="I329" i="4" s="1"/>
  <c r="K328" i="4" a="1"/>
  <c r="K328" i="4" s="1"/>
  <c r="J328" i="4" a="1"/>
  <c r="J328" i="4" s="1"/>
  <c r="I328" i="4" a="1"/>
  <c r="I328" i="4" s="1"/>
  <c r="K327" i="4" a="1"/>
  <c r="K327" i="4" s="1"/>
  <c r="J327" i="4" a="1"/>
  <c r="J327" i="4" s="1"/>
  <c r="I327" i="4" a="1"/>
  <c r="I327" i="4" s="1"/>
  <c r="K326" i="4" a="1"/>
  <c r="K326" i="4" s="1"/>
  <c r="J326" i="4" a="1"/>
  <c r="J326" i="4" s="1"/>
  <c r="I326" i="4" a="1"/>
  <c r="I326" i="4" s="1"/>
  <c r="K325" i="4" a="1"/>
  <c r="K325" i="4" s="1"/>
  <c r="J325" i="4" a="1"/>
  <c r="J325" i="4" s="1"/>
  <c r="I325" i="4" a="1"/>
  <c r="I325" i="4" s="1"/>
  <c r="K324" i="4" a="1"/>
  <c r="K324" i="4" s="1"/>
  <c r="J324" i="4" a="1"/>
  <c r="J324" i="4" s="1"/>
  <c r="I324" i="4" a="1"/>
  <c r="I324" i="4" s="1"/>
  <c r="K323" i="4" a="1"/>
  <c r="K323" i="4" s="1"/>
  <c r="J323" i="4" a="1"/>
  <c r="J323" i="4" s="1"/>
  <c r="I323" i="4" a="1"/>
  <c r="I323" i="4" s="1"/>
  <c r="K322" i="4" a="1"/>
  <c r="K322" i="4" s="1"/>
  <c r="J322" i="4" a="1"/>
  <c r="J322" i="4" s="1"/>
  <c r="I322" i="4" a="1"/>
  <c r="I322" i="4" s="1"/>
  <c r="K321" i="4" a="1"/>
  <c r="K321" i="4" s="1"/>
  <c r="J321" i="4" a="1"/>
  <c r="J321" i="4" s="1"/>
  <c r="I321" i="4" a="1"/>
  <c r="I321" i="4" s="1"/>
  <c r="K320" i="4" a="1"/>
  <c r="K320" i="4" s="1"/>
  <c r="J320" i="4" a="1"/>
  <c r="J320" i="4" s="1"/>
  <c r="I320" i="4" a="1"/>
  <c r="I320" i="4" s="1"/>
  <c r="K319" i="4" a="1"/>
  <c r="K319" i="4" s="1"/>
  <c r="J319" i="4" a="1"/>
  <c r="J319" i="4" s="1"/>
  <c r="I319" i="4" a="1"/>
  <c r="I319" i="4" s="1"/>
  <c r="K318" i="4" a="1"/>
  <c r="K318" i="4" s="1"/>
  <c r="J318" i="4" a="1"/>
  <c r="J318" i="4" s="1"/>
  <c r="I318" i="4" a="1"/>
  <c r="I318" i="4" s="1"/>
  <c r="K317" i="4" a="1"/>
  <c r="K317" i="4" s="1"/>
  <c r="J317" i="4" a="1"/>
  <c r="J317" i="4" s="1"/>
  <c r="I317" i="4" a="1"/>
  <c r="I317" i="4" s="1"/>
  <c r="K316" i="4" a="1"/>
  <c r="K316" i="4" s="1"/>
  <c r="J316" i="4" a="1"/>
  <c r="J316" i="4" s="1"/>
  <c r="I316" i="4" a="1"/>
  <c r="I316" i="4" s="1"/>
  <c r="K315" i="4" a="1"/>
  <c r="K315" i="4" s="1"/>
  <c r="J315" i="4" a="1"/>
  <c r="J315" i="4" s="1"/>
  <c r="I315" i="4" a="1"/>
  <c r="I315" i="4" s="1"/>
  <c r="K314" i="4" a="1"/>
  <c r="K314" i="4" s="1"/>
  <c r="J314" i="4" a="1"/>
  <c r="J314" i="4" s="1"/>
  <c r="I314" i="4" a="1"/>
  <c r="I314" i="4" s="1"/>
  <c r="K313" i="4" a="1"/>
  <c r="K313" i="4" s="1"/>
  <c r="J313" i="4" a="1"/>
  <c r="J313" i="4" s="1"/>
  <c r="I313" i="4" a="1"/>
  <c r="I313" i="4" s="1"/>
  <c r="K312" i="4" a="1"/>
  <c r="K312" i="4" s="1"/>
  <c r="J312" i="4" a="1"/>
  <c r="J312" i="4" s="1"/>
  <c r="I312" i="4" a="1"/>
  <c r="I312" i="4" s="1"/>
  <c r="K311" i="4" a="1"/>
  <c r="K311" i="4" s="1"/>
  <c r="J311" i="4" a="1"/>
  <c r="J311" i="4" s="1"/>
  <c r="I311" i="4" a="1"/>
  <c r="I311" i="4" s="1"/>
  <c r="K310" i="4" a="1"/>
  <c r="K310" i="4" s="1"/>
  <c r="J310" i="4" a="1"/>
  <c r="J310" i="4" s="1"/>
  <c r="I310" i="4" a="1"/>
  <c r="I310" i="4" s="1"/>
  <c r="K309" i="4" a="1"/>
  <c r="K309" i="4" s="1"/>
  <c r="J309" i="4" a="1"/>
  <c r="J309" i="4" s="1"/>
  <c r="I309" i="4" a="1"/>
  <c r="I309" i="4" s="1"/>
  <c r="K308" i="4" a="1"/>
  <c r="K308" i="4" s="1"/>
  <c r="J308" i="4" a="1"/>
  <c r="J308" i="4" s="1"/>
  <c r="I308" i="4" a="1"/>
  <c r="I308" i="4" s="1"/>
  <c r="K307" i="4" a="1"/>
  <c r="K307" i="4" s="1"/>
  <c r="J307" i="4" a="1"/>
  <c r="J307" i="4" s="1"/>
  <c r="I307" i="4" a="1"/>
  <c r="I307" i="4" s="1"/>
  <c r="K306" i="4" a="1"/>
  <c r="K306" i="4" s="1"/>
  <c r="J306" i="4" a="1"/>
  <c r="J306" i="4" s="1"/>
  <c r="I306" i="4" a="1"/>
  <c r="I306" i="4" s="1"/>
  <c r="K305" i="4" a="1"/>
  <c r="K305" i="4" s="1"/>
  <c r="J305" i="4" a="1"/>
  <c r="J305" i="4" s="1"/>
  <c r="I305" i="4" a="1"/>
  <c r="I305" i="4" s="1"/>
  <c r="K304" i="4" a="1"/>
  <c r="K304" i="4" s="1"/>
  <c r="J304" i="4" a="1"/>
  <c r="J304" i="4" s="1"/>
  <c r="I304" i="4" a="1"/>
  <c r="I304" i="4" s="1"/>
  <c r="K303" i="4" a="1"/>
  <c r="K303" i="4" s="1"/>
  <c r="J303" i="4" a="1"/>
  <c r="J303" i="4" s="1"/>
  <c r="I303" i="4" a="1"/>
  <c r="I303" i="4" s="1"/>
  <c r="K302" i="4" a="1"/>
  <c r="K302" i="4" s="1"/>
  <c r="J302" i="4" a="1"/>
  <c r="J302" i="4" s="1"/>
  <c r="I302" i="4" a="1"/>
  <c r="I302" i="4" s="1"/>
  <c r="K301" i="4" a="1"/>
  <c r="K301" i="4" s="1"/>
  <c r="J301" i="4" a="1"/>
  <c r="J301" i="4" s="1"/>
  <c r="I301" i="4" a="1"/>
  <c r="I301" i="4" s="1"/>
  <c r="K300" i="4" a="1"/>
  <c r="K300" i="4" s="1"/>
  <c r="J300" i="4" a="1"/>
  <c r="J300" i="4" s="1"/>
  <c r="I300" i="4" a="1"/>
  <c r="I300" i="4" s="1"/>
  <c r="K299" i="4" a="1"/>
  <c r="K299" i="4" s="1"/>
  <c r="J299" i="4" a="1"/>
  <c r="J299" i="4" s="1"/>
  <c r="I299" i="4" a="1"/>
  <c r="I299" i="4" s="1"/>
  <c r="K298" i="4" a="1"/>
  <c r="K298" i="4" s="1"/>
  <c r="J298" i="4" a="1"/>
  <c r="J298" i="4" s="1"/>
  <c r="I298" i="4" a="1"/>
  <c r="I298" i="4" s="1"/>
  <c r="K297" i="4" a="1"/>
  <c r="K297" i="4" s="1"/>
  <c r="J297" i="4" a="1"/>
  <c r="J297" i="4" s="1"/>
  <c r="I297" i="4" a="1"/>
  <c r="I297" i="4" s="1"/>
  <c r="K296" i="4" a="1"/>
  <c r="K296" i="4" s="1"/>
  <c r="J296" i="4" a="1"/>
  <c r="J296" i="4" s="1"/>
  <c r="I296" i="4" a="1"/>
  <c r="I296" i="4" s="1"/>
  <c r="K295" i="4" a="1"/>
  <c r="K295" i="4" s="1"/>
  <c r="J295" i="4" a="1"/>
  <c r="J295" i="4" s="1"/>
  <c r="I295" i="4" a="1"/>
  <c r="I295" i="4" s="1"/>
  <c r="K294" i="4" a="1"/>
  <c r="K294" i="4" s="1"/>
  <c r="J294" i="4" a="1"/>
  <c r="J294" i="4" s="1"/>
  <c r="I294" i="4" a="1"/>
  <c r="I294" i="4" s="1"/>
  <c r="K293" i="4" a="1"/>
  <c r="K293" i="4" s="1"/>
  <c r="J293" i="4" a="1"/>
  <c r="J293" i="4" s="1"/>
  <c r="I293" i="4" a="1"/>
  <c r="I293" i="4" s="1"/>
  <c r="K292" i="4" a="1"/>
  <c r="K292" i="4" s="1"/>
  <c r="J292" i="4" a="1"/>
  <c r="J292" i="4" s="1"/>
  <c r="I292" i="4" a="1"/>
  <c r="I292" i="4" s="1"/>
  <c r="K291" i="4" a="1"/>
  <c r="K291" i="4" s="1"/>
  <c r="J291" i="4" a="1"/>
  <c r="J291" i="4" s="1"/>
  <c r="I291" i="4" a="1"/>
  <c r="I291" i="4" s="1"/>
  <c r="K290" i="4" a="1"/>
  <c r="K290" i="4" s="1"/>
  <c r="J290" i="4" a="1"/>
  <c r="J290" i="4" s="1"/>
  <c r="I290" i="4" a="1"/>
  <c r="I290" i="4" s="1"/>
  <c r="K289" i="4" a="1"/>
  <c r="K289" i="4" s="1"/>
  <c r="J289" i="4" a="1"/>
  <c r="J289" i="4" s="1"/>
  <c r="I289" i="4" a="1"/>
  <c r="I289" i="4" s="1"/>
  <c r="K288" i="4" a="1"/>
  <c r="K288" i="4" s="1"/>
  <c r="J288" i="4" a="1"/>
  <c r="J288" i="4" s="1"/>
  <c r="I288" i="4" a="1"/>
  <c r="I288" i="4" s="1"/>
  <c r="K287" i="4" a="1"/>
  <c r="K287" i="4" s="1"/>
  <c r="J287" i="4" a="1"/>
  <c r="J287" i="4" s="1"/>
  <c r="I287" i="4" a="1"/>
  <c r="I287" i="4" s="1"/>
  <c r="K286" i="4" a="1"/>
  <c r="K286" i="4" s="1"/>
  <c r="J286" i="4" a="1"/>
  <c r="J286" i="4" s="1"/>
  <c r="I286" i="4" a="1"/>
  <c r="I286" i="4" s="1"/>
  <c r="K285" i="4" a="1"/>
  <c r="K285" i="4" s="1"/>
  <c r="J285" i="4" a="1"/>
  <c r="J285" i="4" s="1"/>
  <c r="I285" i="4" a="1"/>
  <c r="I285" i="4" s="1"/>
  <c r="K284" i="4" a="1"/>
  <c r="K284" i="4" s="1"/>
  <c r="J284" i="4" a="1"/>
  <c r="J284" i="4" s="1"/>
  <c r="I284" i="4" a="1"/>
  <c r="I284" i="4" s="1"/>
  <c r="K283" i="4" a="1"/>
  <c r="K283" i="4" s="1"/>
  <c r="J283" i="4" a="1"/>
  <c r="J283" i="4" s="1"/>
  <c r="I283" i="4" a="1"/>
  <c r="I283" i="4" s="1"/>
  <c r="K282" i="4" a="1"/>
  <c r="K282" i="4" s="1"/>
  <c r="J282" i="4" a="1"/>
  <c r="J282" i="4" s="1"/>
  <c r="I282" i="4" a="1"/>
  <c r="I282" i="4" s="1"/>
  <c r="K281" i="4" a="1"/>
  <c r="K281" i="4" s="1"/>
  <c r="J281" i="4" a="1"/>
  <c r="J281" i="4" s="1"/>
  <c r="I281" i="4" a="1"/>
  <c r="I281" i="4" s="1"/>
  <c r="K280" i="4" a="1"/>
  <c r="K280" i="4" s="1"/>
  <c r="J280" i="4" a="1"/>
  <c r="J280" i="4" s="1"/>
  <c r="I280" i="4" a="1"/>
  <c r="I280" i="4" s="1"/>
  <c r="K279" i="4" a="1"/>
  <c r="K279" i="4" s="1"/>
  <c r="J279" i="4" a="1"/>
  <c r="J279" i="4" s="1"/>
  <c r="I279" i="4" a="1"/>
  <c r="I279" i="4" s="1"/>
  <c r="K278" i="4" a="1"/>
  <c r="K278" i="4" s="1"/>
  <c r="J278" i="4" a="1"/>
  <c r="J278" i="4" s="1"/>
  <c r="I278" i="4" a="1"/>
  <c r="I278" i="4" s="1"/>
  <c r="K277" i="4" a="1"/>
  <c r="K277" i="4" s="1"/>
  <c r="J277" i="4" a="1"/>
  <c r="J277" i="4" s="1"/>
  <c r="I277" i="4" a="1"/>
  <c r="I277" i="4" s="1"/>
  <c r="K276" i="4" a="1"/>
  <c r="K276" i="4" s="1"/>
  <c r="J276" i="4" a="1"/>
  <c r="J276" i="4" s="1"/>
  <c r="I276" i="4" a="1"/>
  <c r="I276" i="4" s="1"/>
  <c r="K275" i="4" a="1"/>
  <c r="K275" i="4" s="1"/>
  <c r="J275" i="4" a="1"/>
  <c r="J275" i="4" s="1"/>
  <c r="I275" i="4" a="1"/>
  <c r="I275" i="4" s="1"/>
  <c r="K274" i="4" a="1"/>
  <c r="K274" i="4" s="1"/>
  <c r="J274" i="4" a="1"/>
  <c r="J274" i="4" s="1"/>
  <c r="I274" i="4" a="1"/>
  <c r="I274" i="4" s="1"/>
  <c r="K273" i="4" a="1"/>
  <c r="K273" i="4" s="1"/>
  <c r="J273" i="4" a="1"/>
  <c r="J273" i="4" s="1"/>
  <c r="I273" i="4" a="1"/>
  <c r="I273" i="4" s="1"/>
  <c r="K272" i="4" a="1"/>
  <c r="K272" i="4" s="1"/>
  <c r="J272" i="4" a="1"/>
  <c r="J272" i="4" s="1"/>
  <c r="I272" i="4" a="1"/>
  <c r="I272" i="4" s="1"/>
  <c r="K271" i="4" a="1"/>
  <c r="K271" i="4" s="1"/>
  <c r="J271" i="4" a="1"/>
  <c r="J271" i="4" s="1"/>
  <c r="I271" i="4" a="1"/>
  <c r="I271" i="4" s="1"/>
  <c r="K270" i="4" a="1"/>
  <c r="K270" i="4" s="1"/>
  <c r="J270" i="4" a="1"/>
  <c r="J270" i="4" s="1"/>
  <c r="I270" i="4" a="1"/>
  <c r="I270" i="4" s="1"/>
  <c r="K269" i="4" a="1"/>
  <c r="K269" i="4" s="1"/>
  <c r="J269" i="4" a="1"/>
  <c r="J269" i="4" s="1"/>
  <c r="I269" i="4" a="1"/>
  <c r="I269" i="4" s="1"/>
  <c r="K268" i="4" a="1"/>
  <c r="K268" i="4" s="1"/>
  <c r="J268" i="4" a="1"/>
  <c r="J268" i="4" s="1"/>
  <c r="I268" i="4" a="1"/>
  <c r="I268" i="4" s="1"/>
  <c r="K267" i="4" a="1"/>
  <c r="K267" i="4" s="1"/>
  <c r="J267" i="4" a="1"/>
  <c r="J267" i="4" s="1"/>
  <c r="I267" i="4" a="1"/>
  <c r="I267" i="4" s="1"/>
  <c r="K266" i="4" a="1"/>
  <c r="K266" i="4" s="1"/>
  <c r="J266" i="4" a="1"/>
  <c r="J266" i="4" s="1"/>
  <c r="I266" i="4" a="1"/>
  <c r="I266" i="4" s="1"/>
  <c r="K265" i="4" a="1"/>
  <c r="K265" i="4" s="1"/>
  <c r="J265" i="4" a="1"/>
  <c r="J265" i="4" s="1"/>
  <c r="I265" i="4" a="1"/>
  <c r="I265" i="4" s="1"/>
  <c r="K264" i="4" a="1"/>
  <c r="K264" i="4" s="1"/>
  <c r="J264" i="4" a="1"/>
  <c r="J264" i="4" s="1"/>
  <c r="I264" i="4" a="1"/>
  <c r="I264" i="4" s="1"/>
  <c r="K263" i="4" a="1"/>
  <c r="K263" i="4" s="1"/>
  <c r="J263" i="4" a="1"/>
  <c r="J263" i="4" s="1"/>
  <c r="I263" i="4" a="1"/>
  <c r="I263" i="4" s="1"/>
  <c r="K262" i="4" a="1"/>
  <c r="K262" i="4" s="1"/>
  <c r="J262" i="4" a="1"/>
  <c r="J262" i="4" s="1"/>
  <c r="I262" i="4" a="1"/>
  <c r="I262" i="4" s="1"/>
  <c r="K261" i="4" a="1"/>
  <c r="K261" i="4" s="1"/>
  <c r="J261" i="4" a="1"/>
  <c r="J261" i="4" s="1"/>
  <c r="I261" i="4" a="1"/>
  <c r="I261" i="4" s="1"/>
  <c r="K260" i="4" a="1"/>
  <c r="K260" i="4" s="1"/>
  <c r="J260" i="4" a="1"/>
  <c r="J260" i="4" s="1"/>
  <c r="I260" i="4" a="1"/>
  <c r="I260" i="4" s="1"/>
  <c r="K259" i="4" a="1"/>
  <c r="K259" i="4" s="1"/>
  <c r="J259" i="4" a="1"/>
  <c r="J259" i="4" s="1"/>
  <c r="I259" i="4" a="1"/>
  <c r="I259" i="4" s="1"/>
  <c r="K258" i="4" a="1"/>
  <c r="K258" i="4" s="1"/>
  <c r="J258" i="4" a="1"/>
  <c r="J258" i="4" s="1"/>
  <c r="I258" i="4" a="1"/>
  <c r="I258" i="4" s="1"/>
  <c r="K257" i="4" a="1"/>
  <c r="K257" i="4" s="1"/>
  <c r="J257" i="4" a="1"/>
  <c r="J257" i="4" s="1"/>
  <c r="I257" i="4" a="1"/>
  <c r="I257" i="4" s="1"/>
  <c r="K256" i="4" a="1"/>
  <c r="K256" i="4" s="1"/>
  <c r="J256" i="4" a="1"/>
  <c r="J256" i="4" s="1"/>
  <c r="I256" i="4" a="1"/>
  <c r="I256" i="4" s="1"/>
  <c r="K255" i="4" a="1"/>
  <c r="K255" i="4" s="1"/>
  <c r="J255" i="4" a="1"/>
  <c r="J255" i="4" s="1"/>
  <c r="I255" i="4" a="1"/>
  <c r="I255" i="4" s="1"/>
  <c r="K254" i="4" a="1"/>
  <c r="K254" i="4" s="1"/>
  <c r="J254" i="4" a="1"/>
  <c r="J254" i="4" s="1"/>
  <c r="I254" i="4" a="1"/>
  <c r="I254" i="4" s="1"/>
  <c r="K253" i="4" a="1"/>
  <c r="K253" i="4" s="1"/>
  <c r="J253" i="4" a="1"/>
  <c r="J253" i="4" s="1"/>
  <c r="I253" i="4" a="1"/>
  <c r="I253" i="4" s="1"/>
  <c r="K252" i="4" a="1"/>
  <c r="K252" i="4" s="1"/>
  <c r="J252" i="4" a="1"/>
  <c r="J252" i="4" s="1"/>
  <c r="I252" i="4" a="1"/>
  <c r="I252" i="4" s="1"/>
  <c r="K251" i="4" a="1"/>
  <c r="K251" i="4" s="1"/>
  <c r="J251" i="4" a="1"/>
  <c r="J251" i="4" s="1"/>
  <c r="I251" i="4" a="1"/>
  <c r="I251" i="4" s="1"/>
  <c r="K250" i="4" a="1"/>
  <c r="K250" i="4" s="1"/>
  <c r="J250" i="4" a="1"/>
  <c r="J250" i="4" s="1"/>
  <c r="I250" i="4" a="1"/>
  <c r="I250" i="4" s="1"/>
  <c r="K249" i="4" a="1"/>
  <c r="K249" i="4" s="1"/>
  <c r="J249" i="4" a="1"/>
  <c r="J249" i="4" s="1"/>
  <c r="I249" i="4" a="1"/>
  <c r="I249" i="4" s="1"/>
  <c r="K248" i="4" a="1"/>
  <c r="K248" i="4" s="1"/>
  <c r="J248" i="4" a="1"/>
  <c r="J248" i="4" s="1"/>
  <c r="I248" i="4" a="1"/>
  <c r="I248" i="4" s="1"/>
  <c r="K247" i="4" a="1"/>
  <c r="K247" i="4" s="1"/>
  <c r="J247" i="4" a="1"/>
  <c r="J247" i="4" s="1"/>
  <c r="I247" i="4" a="1"/>
  <c r="I247" i="4" s="1"/>
  <c r="K246" i="4" a="1"/>
  <c r="K246" i="4" s="1"/>
  <c r="J246" i="4" a="1"/>
  <c r="J246" i="4" s="1"/>
  <c r="I246" i="4" a="1"/>
  <c r="I246" i="4" s="1"/>
  <c r="K245" i="4" a="1"/>
  <c r="K245" i="4" s="1"/>
  <c r="J245" i="4" a="1"/>
  <c r="J245" i="4" s="1"/>
  <c r="I245" i="4" a="1"/>
  <c r="I245" i="4" s="1"/>
  <c r="K244" i="4" a="1"/>
  <c r="K244" i="4" s="1"/>
  <c r="J244" i="4" a="1"/>
  <c r="J244" i="4" s="1"/>
  <c r="I244" i="4" a="1"/>
  <c r="I244" i="4" s="1"/>
  <c r="K243" i="4" a="1"/>
  <c r="K243" i="4" s="1"/>
  <c r="J243" i="4" a="1"/>
  <c r="J243" i="4" s="1"/>
  <c r="I243" i="4" a="1"/>
  <c r="I243" i="4" s="1"/>
  <c r="K242" i="4" a="1"/>
  <c r="K242" i="4" s="1"/>
  <c r="J242" i="4" a="1"/>
  <c r="J242" i="4" s="1"/>
  <c r="I242" i="4" a="1"/>
  <c r="I242" i="4" s="1"/>
  <c r="K241" i="4" a="1"/>
  <c r="K241" i="4" s="1"/>
  <c r="J241" i="4" a="1"/>
  <c r="J241" i="4" s="1"/>
  <c r="I241" i="4" a="1"/>
  <c r="I241" i="4" s="1"/>
  <c r="K240" i="4" a="1"/>
  <c r="K240" i="4" s="1"/>
  <c r="J240" i="4" a="1"/>
  <c r="J240" i="4" s="1"/>
  <c r="I240" i="4" a="1"/>
  <c r="I240" i="4" s="1"/>
  <c r="K239" i="4" a="1"/>
  <c r="K239" i="4" s="1"/>
  <c r="J239" i="4" a="1"/>
  <c r="J239" i="4" s="1"/>
  <c r="I239" i="4" a="1"/>
  <c r="I239" i="4" s="1"/>
  <c r="K238" i="4" a="1"/>
  <c r="K238" i="4" s="1"/>
  <c r="J238" i="4" a="1"/>
  <c r="J238" i="4" s="1"/>
  <c r="I238" i="4" a="1"/>
  <c r="I238" i="4" s="1"/>
  <c r="K237" i="4" a="1"/>
  <c r="K237" i="4" s="1"/>
  <c r="J237" i="4" a="1"/>
  <c r="J237" i="4" s="1"/>
  <c r="I237" i="4" a="1"/>
  <c r="I237" i="4" s="1"/>
  <c r="K236" i="4" a="1"/>
  <c r="K236" i="4" s="1"/>
  <c r="J236" i="4" a="1"/>
  <c r="J236" i="4" s="1"/>
  <c r="I236" i="4" a="1"/>
  <c r="I236" i="4" s="1"/>
  <c r="K235" i="4" a="1"/>
  <c r="K235" i="4" s="1"/>
  <c r="J235" i="4" a="1"/>
  <c r="J235" i="4" s="1"/>
  <c r="I235" i="4" a="1"/>
  <c r="I235" i="4" s="1"/>
  <c r="K234" i="4" a="1"/>
  <c r="K234" i="4" s="1"/>
  <c r="J234" i="4" a="1"/>
  <c r="J234" i="4" s="1"/>
  <c r="I234" i="4" a="1"/>
  <c r="I234" i="4" s="1"/>
  <c r="K233" i="4" a="1"/>
  <c r="K233" i="4" s="1"/>
  <c r="J233" i="4" a="1"/>
  <c r="J233" i="4" s="1"/>
  <c r="I233" i="4" a="1"/>
  <c r="I233" i="4" s="1"/>
  <c r="K232" i="4" a="1"/>
  <c r="K232" i="4" s="1"/>
  <c r="J232" i="4" a="1"/>
  <c r="J232" i="4" s="1"/>
  <c r="I232" i="4" a="1"/>
  <c r="I232" i="4" s="1"/>
  <c r="K231" i="4" a="1"/>
  <c r="K231" i="4" s="1"/>
  <c r="J231" i="4" a="1"/>
  <c r="J231" i="4" s="1"/>
  <c r="I231" i="4" a="1"/>
  <c r="I231" i="4" s="1"/>
  <c r="K230" i="4" a="1"/>
  <c r="K230" i="4" s="1"/>
  <c r="J230" i="4" a="1"/>
  <c r="J230" i="4" s="1"/>
  <c r="I230" i="4" a="1"/>
  <c r="I230" i="4" s="1"/>
  <c r="K229" i="4" a="1"/>
  <c r="K229" i="4" s="1"/>
  <c r="J229" i="4" a="1"/>
  <c r="J229" i="4" s="1"/>
  <c r="I229" i="4" a="1"/>
  <c r="I229" i="4" s="1"/>
  <c r="K228" i="4" a="1"/>
  <c r="K228" i="4" s="1"/>
  <c r="J228" i="4" a="1"/>
  <c r="J228" i="4" s="1"/>
  <c r="I228" i="4" a="1"/>
  <c r="I228" i="4" s="1"/>
  <c r="K227" i="4" a="1"/>
  <c r="K227" i="4" s="1"/>
  <c r="J227" i="4" a="1"/>
  <c r="J227" i="4" s="1"/>
  <c r="I227" i="4" a="1"/>
  <c r="I227" i="4" s="1"/>
  <c r="K226" i="4" a="1"/>
  <c r="K226" i="4" s="1"/>
  <c r="J226" i="4" a="1"/>
  <c r="J226" i="4" s="1"/>
  <c r="I226" i="4" a="1"/>
  <c r="I226" i="4" s="1"/>
  <c r="K225" i="4" a="1"/>
  <c r="K225" i="4" s="1"/>
  <c r="J225" i="4" a="1"/>
  <c r="J225" i="4" s="1"/>
  <c r="I225" i="4" a="1"/>
  <c r="I225" i="4" s="1"/>
  <c r="K224" i="4" a="1"/>
  <c r="K224" i="4" s="1"/>
  <c r="J224" i="4" a="1"/>
  <c r="J224" i="4" s="1"/>
  <c r="I224" i="4" a="1"/>
  <c r="I224" i="4" s="1"/>
  <c r="K223" i="4" a="1"/>
  <c r="K223" i="4" s="1"/>
  <c r="J223" i="4" a="1"/>
  <c r="J223" i="4" s="1"/>
  <c r="I223" i="4" a="1"/>
  <c r="I223" i="4" s="1"/>
  <c r="K222" i="4" a="1"/>
  <c r="K222" i="4" s="1"/>
  <c r="J222" i="4" a="1"/>
  <c r="J222" i="4" s="1"/>
  <c r="I222" i="4" a="1"/>
  <c r="I222" i="4" s="1"/>
  <c r="K221" i="4" a="1"/>
  <c r="K221" i="4" s="1"/>
  <c r="J221" i="4" a="1"/>
  <c r="J221" i="4" s="1"/>
  <c r="I221" i="4" a="1"/>
  <c r="I221" i="4" s="1"/>
  <c r="K220" i="4" a="1"/>
  <c r="K220" i="4" s="1"/>
  <c r="J220" i="4" a="1"/>
  <c r="J220" i="4" s="1"/>
  <c r="I220" i="4" a="1"/>
  <c r="I220" i="4" s="1"/>
  <c r="K219" i="4" a="1"/>
  <c r="K219" i="4" s="1"/>
  <c r="J219" i="4" a="1"/>
  <c r="J219" i="4" s="1"/>
  <c r="I219" i="4" a="1"/>
  <c r="I219" i="4" s="1"/>
  <c r="K218" i="4" a="1"/>
  <c r="K218" i="4" s="1"/>
  <c r="J218" i="4" a="1"/>
  <c r="J218" i="4" s="1"/>
  <c r="I218" i="4" a="1"/>
  <c r="I218" i="4" s="1"/>
  <c r="K217" i="4" a="1"/>
  <c r="K217" i="4" s="1"/>
  <c r="J217" i="4" a="1"/>
  <c r="J217" i="4" s="1"/>
  <c r="I217" i="4" a="1"/>
  <c r="I217" i="4" s="1"/>
  <c r="K216" i="4" a="1"/>
  <c r="K216" i="4" s="1"/>
  <c r="J216" i="4" a="1"/>
  <c r="J216" i="4" s="1"/>
  <c r="I216" i="4" a="1"/>
  <c r="I216" i="4" s="1"/>
  <c r="K215" i="4" a="1"/>
  <c r="K215" i="4" s="1"/>
  <c r="J215" i="4" a="1"/>
  <c r="J215" i="4" s="1"/>
  <c r="I215" i="4" a="1"/>
  <c r="I215" i="4" s="1"/>
  <c r="K214" i="4" a="1"/>
  <c r="K214" i="4" s="1"/>
  <c r="J214" i="4" a="1"/>
  <c r="J214" i="4" s="1"/>
  <c r="I214" i="4" a="1"/>
  <c r="I214" i="4" s="1"/>
  <c r="K213" i="4" a="1"/>
  <c r="K213" i="4" s="1"/>
  <c r="J213" i="4" a="1"/>
  <c r="J213" i="4" s="1"/>
  <c r="I213" i="4" a="1"/>
  <c r="I213" i="4" s="1"/>
  <c r="K212" i="4" a="1"/>
  <c r="K212" i="4" s="1"/>
  <c r="J212" i="4" a="1"/>
  <c r="J212" i="4" s="1"/>
  <c r="I212" i="4" a="1"/>
  <c r="I212" i="4" s="1"/>
  <c r="K211" i="4" a="1"/>
  <c r="K211" i="4" s="1"/>
  <c r="J211" i="4" a="1"/>
  <c r="J211" i="4" s="1"/>
  <c r="I211" i="4" a="1"/>
  <c r="I211" i="4" s="1"/>
  <c r="K210" i="4" a="1"/>
  <c r="K210" i="4" s="1"/>
  <c r="J210" i="4" a="1"/>
  <c r="J210" i="4" s="1"/>
  <c r="I210" i="4" a="1"/>
  <c r="I210" i="4" s="1"/>
  <c r="K209" i="4" a="1"/>
  <c r="K209" i="4" s="1"/>
  <c r="J209" i="4" a="1"/>
  <c r="J209" i="4" s="1"/>
  <c r="I209" i="4" a="1"/>
  <c r="I209" i="4" s="1"/>
  <c r="K208" i="4" a="1"/>
  <c r="K208" i="4" s="1"/>
  <c r="J208" i="4" a="1"/>
  <c r="J208" i="4" s="1"/>
  <c r="I208" i="4" a="1"/>
  <c r="I208" i="4" s="1"/>
  <c r="K207" i="4" a="1"/>
  <c r="K207" i="4" s="1"/>
  <c r="J207" i="4" a="1"/>
  <c r="J207" i="4" s="1"/>
  <c r="I207" i="4" a="1"/>
  <c r="I207" i="4" s="1"/>
  <c r="K206" i="4" a="1"/>
  <c r="K206" i="4" s="1"/>
  <c r="J206" i="4" a="1"/>
  <c r="J206" i="4" s="1"/>
  <c r="I206" i="4" a="1"/>
  <c r="I206" i="4" s="1"/>
  <c r="K205" i="4" a="1"/>
  <c r="K205" i="4" s="1"/>
  <c r="J205" i="4" a="1"/>
  <c r="J205" i="4" s="1"/>
  <c r="I205" i="4" a="1"/>
  <c r="I205" i="4" s="1"/>
  <c r="K204" i="4" a="1"/>
  <c r="K204" i="4" s="1"/>
  <c r="J204" i="4" a="1"/>
  <c r="J204" i="4" s="1"/>
  <c r="I204" i="4" a="1"/>
  <c r="I204" i="4" s="1"/>
  <c r="K203" i="4" a="1"/>
  <c r="K203" i="4" s="1"/>
  <c r="J203" i="4" a="1"/>
  <c r="J203" i="4" s="1"/>
  <c r="I203" i="4" a="1"/>
  <c r="I203" i="4" s="1"/>
  <c r="K202" i="4" a="1"/>
  <c r="K202" i="4" s="1"/>
  <c r="J202" i="4" a="1"/>
  <c r="J202" i="4" s="1"/>
  <c r="I202" i="4" a="1"/>
  <c r="I202" i="4" s="1"/>
  <c r="K201" i="4" a="1"/>
  <c r="K201" i="4" s="1"/>
  <c r="J201" i="4" a="1"/>
  <c r="J201" i="4" s="1"/>
  <c r="I201" i="4" a="1"/>
  <c r="I201" i="4" s="1"/>
  <c r="K200" i="4" a="1"/>
  <c r="K200" i="4" s="1"/>
  <c r="J200" i="4" a="1"/>
  <c r="J200" i="4" s="1"/>
  <c r="I200" i="4" a="1"/>
  <c r="I200" i="4" s="1"/>
  <c r="K199" i="4" a="1"/>
  <c r="K199" i="4" s="1"/>
  <c r="J199" i="4" a="1"/>
  <c r="J199" i="4" s="1"/>
  <c r="I199" i="4" a="1"/>
  <c r="I199" i="4" s="1"/>
  <c r="K198" i="4" a="1"/>
  <c r="K198" i="4" s="1"/>
  <c r="J198" i="4" a="1"/>
  <c r="J198" i="4" s="1"/>
  <c r="I198" i="4" a="1"/>
  <c r="I198" i="4" s="1"/>
  <c r="K197" i="4" a="1"/>
  <c r="K197" i="4" s="1"/>
  <c r="J197" i="4" a="1"/>
  <c r="J197" i="4" s="1"/>
  <c r="I197" i="4" a="1"/>
  <c r="I197" i="4" s="1"/>
  <c r="K196" i="4" a="1"/>
  <c r="K196" i="4" s="1"/>
  <c r="J196" i="4" a="1"/>
  <c r="J196" i="4" s="1"/>
  <c r="I196" i="4" a="1"/>
  <c r="I196" i="4" s="1"/>
  <c r="K195" i="4" a="1"/>
  <c r="K195" i="4" s="1"/>
  <c r="J195" i="4" a="1"/>
  <c r="J195" i="4" s="1"/>
  <c r="I195" i="4" a="1"/>
  <c r="I195" i="4" s="1"/>
  <c r="K194" i="4" a="1"/>
  <c r="K194" i="4" s="1"/>
  <c r="J194" i="4" a="1"/>
  <c r="J194" i="4" s="1"/>
  <c r="I194" i="4" a="1"/>
  <c r="I194" i="4" s="1"/>
  <c r="K193" i="4" a="1"/>
  <c r="K193" i="4" s="1"/>
  <c r="J193" i="4" a="1"/>
  <c r="J193" i="4" s="1"/>
  <c r="I193" i="4" a="1"/>
  <c r="I193" i="4" s="1"/>
  <c r="K192" i="4" a="1"/>
  <c r="K192" i="4" s="1"/>
  <c r="J192" i="4" a="1"/>
  <c r="J192" i="4" s="1"/>
  <c r="I192" i="4" a="1"/>
  <c r="I192" i="4" s="1"/>
  <c r="K191" i="4" a="1"/>
  <c r="K191" i="4" s="1"/>
  <c r="J191" i="4" a="1"/>
  <c r="J191" i="4" s="1"/>
  <c r="I191" i="4" a="1"/>
  <c r="I191" i="4" s="1"/>
  <c r="K190" i="4" a="1"/>
  <c r="K190" i="4" s="1"/>
  <c r="J190" i="4" a="1"/>
  <c r="J190" i="4" s="1"/>
  <c r="I190" i="4" a="1"/>
  <c r="I190" i="4" s="1"/>
  <c r="K189" i="4" a="1"/>
  <c r="K189" i="4" s="1"/>
  <c r="J189" i="4" a="1"/>
  <c r="J189" i="4" s="1"/>
  <c r="I189" i="4" a="1"/>
  <c r="I189" i="4" s="1"/>
  <c r="K188" i="4" a="1"/>
  <c r="K188" i="4" s="1"/>
  <c r="J188" i="4" a="1"/>
  <c r="J188" i="4" s="1"/>
  <c r="I188" i="4" a="1"/>
  <c r="I188" i="4" s="1"/>
  <c r="K187" i="4" a="1"/>
  <c r="K187" i="4" s="1"/>
  <c r="J187" i="4" a="1"/>
  <c r="J187" i="4" s="1"/>
  <c r="I187" i="4" a="1"/>
  <c r="I187" i="4" s="1"/>
  <c r="K186" i="4" a="1"/>
  <c r="K186" i="4" s="1"/>
  <c r="J186" i="4" a="1"/>
  <c r="J186" i="4" s="1"/>
  <c r="I186" i="4" a="1"/>
  <c r="I186" i="4" s="1"/>
  <c r="K185" i="4" a="1"/>
  <c r="K185" i="4" s="1"/>
  <c r="J185" i="4" a="1"/>
  <c r="J185" i="4" s="1"/>
  <c r="I185" i="4" a="1"/>
  <c r="I185" i="4" s="1"/>
  <c r="K184" i="4" a="1"/>
  <c r="K184" i="4" s="1"/>
  <c r="J184" i="4" a="1"/>
  <c r="J184" i="4" s="1"/>
  <c r="I184" i="4" a="1"/>
  <c r="I184" i="4" s="1"/>
  <c r="K183" i="4" a="1"/>
  <c r="K183" i="4" s="1"/>
  <c r="J183" i="4" a="1"/>
  <c r="J183" i="4" s="1"/>
  <c r="I183" i="4" a="1"/>
  <c r="I183" i="4" s="1"/>
  <c r="K182" i="4" a="1"/>
  <c r="K182" i="4" s="1"/>
  <c r="J182" i="4" a="1"/>
  <c r="J182" i="4" s="1"/>
  <c r="I182" i="4" a="1"/>
  <c r="I182" i="4" s="1"/>
  <c r="K181" i="4" a="1"/>
  <c r="K181" i="4" s="1"/>
  <c r="J181" i="4" a="1"/>
  <c r="J181" i="4" s="1"/>
  <c r="I181" i="4" a="1"/>
  <c r="I181" i="4" s="1"/>
  <c r="K180" i="4" a="1"/>
  <c r="K180" i="4" s="1"/>
  <c r="J180" i="4" a="1"/>
  <c r="J180" i="4" s="1"/>
  <c r="I180" i="4" a="1"/>
  <c r="I180" i="4" s="1"/>
  <c r="K179" i="4" a="1"/>
  <c r="K179" i="4" s="1"/>
  <c r="J179" i="4" a="1"/>
  <c r="J179" i="4" s="1"/>
  <c r="I179" i="4" a="1"/>
  <c r="I179" i="4" s="1"/>
  <c r="K178" i="4" a="1"/>
  <c r="K178" i="4" s="1"/>
  <c r="J178" i="4" a="1"/>
  <c r="J178" i="4" s="1"/>
  <c r="I178" i="4" a="1"/>
  <c r="I178" i="4" s="1"/>
  <c r="K177" i="4" a="1"/>
  <c r="K177" i="4" s="1"/>
  <c r="J177" i="4" a="1"/>
  <c r="J177" i="4" s="1"/>
  <c r="I177" i="4" a="1"/>
  <c r="I177" i="4" s="1"/>
  <c r="K176" i="4" a="1"/>
  <c r="K176" i="4" s="1"/>
  <c r="J176" i="4" a="1"/>
  <c r="J176" i="4" s="1"/>
  <c r="I176" i="4" a="1"/>
  <c r="I176" i="4" s="1"/>
  <c r="K175" i="4" a="1"/>
  <c r="K175" i="4" s="1"/>
  <c r="J175" i="4" a="1"/>
  <c r="J175" i="4" s="1"/>
  <c r="I175" i="4" a="1"/>
  <c r="I175" i="4" s="1"/>
  <c r="K174" i="4" a="1"/>
  <c r="K174" i="4" s="1"/>
  <c r="J174" i="4" a="1"/>
  <c r="J174" i="4" s="1"/>
  <c r="I174" i="4" a="1"/>
  <c r="I174" i="4" s="1"/>
  <c r="K173" i="4" a="1"/>
  <c r="K173" i="4" s="1"/>
  <c r="J173" i="4" a="1"/>
  <c r="J173" i="4" s="1"/>
  <c r="I173" i="4" a="1"/>
  <c r="I173" i="4" s="1"/>
  <c r="K172" i="4" a="1"/>
  <c r="K172" i="4" s="1"/>
  <c r="J172" i="4" a="1"/>
  <c r="J172" i="4" s="1"/>
  <c r="I172" i="4" a="1"/>
  <c r="I172" i="4" s="1"/>
  <c r="K171" i="4" a="1"/>
  <c r="K171" i="4" s="1"/>
  <c r="J171" i="4" a="1"/>
  <c r="J171" i="4" s="1"/>
  <c r="I171" i="4" a="1"/>
  <c r="I171" i="4" s="1"/>
  <c r="K170" i="4" a="1"/>
  <c r="K170" i="4" s="1"/>
  <c r="J170" i="4" a="1"/>
  <c r="J170" i="4" s="1"/>
  <c r="I170" i="4" a="1"/>
  <c r="I170" i="4" s="1"/>
  <c r="K169" i="4" a="1"/>
  <c r="K169" i="4" s="1"/>
  <c r="J169" i="4" a="1"/>
  <c r="J169" i="4" s="1"/>
  <c r="I169" i="4" a="1"/>
  <c r="I169" i="4" s="1"/>
  <c r="K168" i="4" a="1"/>
  <c r="K168" i="4" s="1"/>
  <c r="J168" i="4" a="1"/>
  <c r="J168" i="4" s="1"/>
  <c r="I168" i="4" a="1"/>
  <c r="I168" i="4" s="1"/>
  <c r="K167" i="4" a="1"/>
  <c r="K167" i="4" s="1"/>
  <c r="J167" i="4" a="1"/>
  <c r="J167" i="4" s="1"/>
  <c r="I167" i="4" a="1"/>
  <c r="I167" i="4" s="1"/>
  <c r="K166" i="4" a="1"/>
  <c r="K166" i="4" s="1"/>
  <c r="J166" i="4" a="1"/>
  <c r="J166" i="4" s="1"/>
  <c r="I166" i="4" a="1"/>
  <c r="I166" i="4" s="1"/>
  <c r="K165" i="4" a="1"/>
  <c r="K165" i="4" s="1"/>
  <c r="J165" i="4" a="1"/>
  <c r="J165" i="4" s="1"/>
  <c r="I165" i="4" a="1"/>
  <c r="I165" i="4" s="1"/>
  <c r="K164" i="4" a="1"/>
  <c r="K164" i="4" s="1"/>
  <c r="J164" i="4" a="1"/>
  <c r="J164" i="4" s="1"/>
  <c r="I164" i="4" a="1"/>
  <c r="I164" i="4" s="1"/>
  <c r="K163" i="4" a="1"/>
  <c r="K163" i="4" s="1"/>
  <c r="J163" i="4" a="1"/>
  <c r="J163" i="4" s="1"/>
  <c r="I163" i="4" a="1"/>
  <c r="I163" i="4" s="1"/>
  <c r="K162" i="4" a="1"/>
  <c r="K162" i="4" s="1"/>
  <c r="J162" i="4" a="1"/>
  <c r="J162" i="4" s="1"/>
  <c r="I162" i="4" a="1"/>
  <c r="I162" i="4" s="1"/>
  <c r="K161" i="4" a="1"/>
  <c r="K161" i="4" s="1"/>
  <c r="J161" i="4" a="1"/>
  <c r="J161" i="4" s="1"/>
  <c r="I161" i="4" a="1"/>
  <c r="I161" i="4" s="1"/>
  <c r="K160" i="4" a="1"/>
  <c r="K160" i="4" s="1"/>
  <c r="J160" i="4" a="1"/>
  <c r="J160" i="4" s="1"/>
  <c r="I160" i="4" a="1"/>
  <c r="I160" i="4" s="1"/>
  <c r="K159" i="4" a="1"/>
  <c r="K159" i="4" s="1"/>
  <c r="J159" i="4" a="1"/>
  <c r="J159" i="4" s="1"/>
  <c r="I159" i="4" a="1"/>
  <c r="I159" i="4" s="1"/>
  <c r="K158" i="4" a="1"/>
  <c r="K158" i="4" s="1"/>
  <c r="J158" i="4" a="1"/>
  <c r="J158" i="4" s="1"/>
  <c r="I158" i="4" a="1"/>
  <c r="I158" i="4" s="1"/>
  <c r="K157" i="4" a="1"/>
  <c r="K157" i="4" s="1"/>
  <c r="J157" i="4" a="1"/>
  <c r="J157" i="4" s="1"/>
  <c r="I157" i="4" a="1"/>
  <c r="I157" i="4" s="1"/>
  <c r="K156" i="4" a="1"/>
  <c r="K156" i="4" s="1"/>
  <c r="J156" i="4" a="1"/>
  <c r="J156" i="4" s="1"/>
  <c r="I156" i="4" a="1"/>
  <c r="I156" i="4" s="1"/>
  <c r="K155" i="4" a="1"/>
  <c r="K155" i="4" s="1"/>
  <c r="J155" i="4" a="1"/>
  <c r="J155" i="4" s="1"/>
  <c r="I155" i="4" a="1"/>
  <c r="I155" i="4" s="1"/>
  <c r="K154" i="4" a="1"/>
  <c r="K154" i="4" s="1"/>
  <c r="J154" i="4" a="1"/>
  <c r="J154" i="4" s="1"/>
  <c r="I154" i="4" a="1"/>
  <c r="I154" i="4" s="1"/>
  <c r="K153" i="4" a="1"/>
  <c r="K153" i="4" s="1"/>
  <c r="J153" i="4" a="1"/>
  <c r="J153" i="4" s="1"/>
  <c r="I153" i="4" a="1"/>
  <c r="I153" i="4" s="1"/>
  <c r="K152" i="4" a="1"/>
  <c r="K152" i="4" s="1"/>
  <c r="J152" i="4" a="1"/>
  <c r="J152" i="4" s="1"/>
  <c r="I152" i="4" a="1"/>
  <c r="I152" i="4" s="1"/>
  <c r="K151" i="4" a="1"/>
  <c r="K151" i="4" s="1"/>
  <c r="J151" i="4" a="1"/>
  <c r="J151" i="4" s="1"/>
  <c r="I151" i="4" a="1"/>
  <c r="I151" i="4" s="1"/>
  <c r="K150" i="4" a="1"/>
  <c r="K150" i="4" s="1"/>
  <c r="J150" i="4" a="1"/>
  <c r="J150" i="4" s="1"/>
  <c r="I150" i="4" a="1"/>
  <c r="I150" i="4" s="1"/>
  <c r="K149" i="4" a="1"/>
  <c r="K149" i="4" s="1"/>
  <c r="J149" i="4" a="1"/>
  <c r="J149" i="4" s="1"/>
  <c r="I149" i="4" a="1"/>
  <c r="I149" i="4" s="1"/>
  <c r="K148" i="4" a="1"/>
  <c r="K148" i="4" s="1"/>
  <c r="J148" i="4" a="1"/>
  <c r="J148" i="4" s="1"/>
  <c r="I148" i="4" a="1"/>
  <c r="I148" i="4" s="1"/>
  <c r="K147" i="4" a="1"/>
  <c r="K147" i="4" s="1"/>
  <c r="J147" i="4" a="1"/>
  <c r="J147" i="4" s="1"/>
  <c r="I147" i="4" a="1"/>
  <c r="I147" i="4" s="1"/>
  <c r="K146" i="4" a="1"/>
  <c r="K146" i="4" s="1"/>
  <c r="J146" i="4" a="1"/>
  <c r="J146" i="4" s="1"/>
  <c r="I146" i="4" a="1"/>
  <c r="I146" i="4" s="1"/>
  <c r="K145" i="4" a="1"/>
  <c r="K145" i="4" s="1"/>
  <c r="J145" i="4" a="1"/>
  <c r="J145" i="4" s="1"/>
  <c r="I145" i="4" a="1"/>
  <c r="I145" i="4" s="1"/>
  <c r="K144" i="4" a="1"/>
  <c r="K144" i="4" s="1"/>
  <c r="J144" i="4" a="1"/>
  <c r="J144" i="4" s="1"/>
  <c r="I144" i="4" a="1"/>
  <c r="I144" i="4" s="1"/>
  <c r="K143" i="4" a="1"/>
  <c r="K143" i="4" s="1"/>
  <c r="J143" i="4" a="1"/>
  <c r="J143" i="4" s="1"/>
  <c r="I143" i="4" a="1"/>
  <c r="I143" i="4" s="1"/>
  <c r="K142" i="4" a="1"/>
  <c r="K142" i="4" s="1"/>
  <c r="J142" i="4" a="1"/>
  <c r="J142" i="4" s="1"/>
  <c r="I142" i="4" a="1"/>
  <c r="I142" i="4" s="1"/>
  <c r="K141" i="4" a="1"/>
  <c r="K141" i="4" s="1"/>
  <c r="J141" i="4" a="1"/>
  <c r="J141" i="4" s="1"/>
  <c r="I141" i="4" a="1"/>
  <c r="I141" i="4" s="1"/>
  <c r="K140" i="4" a="1"/>
  <c r="K140" i="4" s="1"/>
  <c r="J140" i="4" a="1"/>
  <c r="J140" i="4" s="1"/>
  <c r="I140" i="4" a="1"/>
  <c r="I140" i="4" s="1"/>
  <c r="K139" i="4" a="1"/>
  <c r="K139" i="4" s="1"/>
  <c r="J139" i="4" a="1"/>
  <c r="J139" i="4" s="1"/>
  <c r="I139" i="4" a="1"/>
  <c r="I139" i="4" s="1"/>
  <c r="K138" i="4" a="1"/>
  <c r="K138" i="4" s="1"/>
  <c r="J138" i="4" a="1"/>
  <c r="J138" i="4" s="1"/>
  <c r="I138" i="4" a="1"/>
  <c r="I138" i="4" s="1"/>
  <c r="K137" i="4" a="1"/>
  <c r="K137" i="4" s="1"/>
  <c r="J137" i="4" a="1"/>
  <c r="J137" i="4" s="1"/>
  <c r="I137" i="4" a="1"/>
  <c r="I137" i="4" s="1"/>
  <c r="K136" i="4" a="1"/>
  <c r="K136" i="4" s="1"/>
  <c r="J136" i="4" a="1"/>
  <c r="J136" i="4" s="1"/>
  <c r="I136" i="4" a="1"/>
  <c r="I136" i="4" s="1"/>
  <c r="K135" i="4" a="1"/>
  <c r="K135" i="4" s="1"/>
  <c r="J135" i="4" a="1"/>
  <c r="J135" i="4" s="1"/>
  <c r="I135" i="4" a="1"/>
  <c r="I135" i="4" s="1"/>
  <c r="K134" i="4" a="1"/>
  <c r="K134" i="4" s="1"/>
  <c r="J134" i="4" a="1"/>
  <c r="J134" i="4" s="1"/>
  <c r="I134" i="4" a="1"/>
  <c r="I134" i="4" s="1"/>
  <c r="K133" i="4" a="1"/>
  <c r="K133" i="4" s="1"/>
  <c r="J133" i="4" a="1"/>
  <c r="J133" i="4" s="1"/>
  <c r="I133" i="4" a="1"/>
  <c r="I133" i="4" s="1"/>
  <c r="K132" i="4" a="1"/>
  <c r="K132" i="4" s="1"/>
  <c r="J132" i="4" a="1"/>
  <c r="J132" i="4" s="1"/>
  <c r="I132" i="4" a="1"/>
  <c r="I132" i="4" s="1"/>
  <c r="K131" i="4" a="1"/>
  <c r="K131" i="4" s="1"/>
  <c r="J131" i="4" a="1"/>
  <c r="J131" i="4" s="1"/>
  <c r="I131" i="4" a="1"/>
  <c r="I131" i="4" s="1"/>
  <c r="K130" i="4" a="1"/>
  <c r="K130" i="4" s="1"/>
  <c r="J130" i="4" a="1"/>
  <c r="J130" i="4" s="1"/>
  <c r="I130" i="4" a="1"/>
  <c r="I130" i="4" s="1"/>
  <c r="K129" i="4" a="1"/>
  <c r="K129" i="4" s="1"/>
  <c r="J129" i="4" a="1"/>
  <c r="J129" i="4" s="1"/>
  <c r="I129" i="4" a="1"/>
  <c r="I129" i="4" s="1"/>
  <c r="K128" i="4" a="1"/>
  <c r="K128" i="4" s="1"/>
  <c r="J128" i="4" a="1"/>
  <c r="J128" i="4" s="1"/>
  <c r="I128" i="4" a="1"/>
  <c r="I128" i="4" s="1"/>
  <c r="K127" i="4" a="1"/>
  <c r="K127" i="4" s="1"/>
  <c r="J127" i="4" a="1"/>
  <c r="J127" i="4" s="1"/>
  <c r="I127" i="4" a="1"/>
  <c r="I127" i="4" s="1"/>
  <c r="K126" i="4" a="1"/>
  <c r="K126" i="4" s="1"/>
  <c r="J126" i="4" a="1"/>
  <c r="J126" i="4" s="1"/>
  <c r="I126" i="4" a="1"/>
  <c r="I126" i="4" s="1"/>
  <c r="K125" i="4" a="1"/>
  <c r="K125" i="4" s="1"/>
  <c r="J125" i="4" a="1"/>
  <c r="J125" i="4" s="1"/>
  <c r="I125" i="4" a="1"/>
  <c r="I125" i="4" s="1"/>
  <c r="K124" i="4" a="1"/>
  <c r="K124" i="4" s="1"/>
  <c r="J124" i="4" a="1"/>
  <c r="J124" i="4" s="1"/>
  <c r="I124" i="4" a="1"/>
  <c r="I124" i="4" s="1"/>
  <c r="K123" i="4" a="1"/>
  <c r="K123" i="4" s="1"/>
  <c r="J123" i="4" a="1"/>
  <c r="J123" i="4" s="1"/>
  <c r="I123" i="4" a="1"/>
  <c r="I123" i="4" s="1"/>
  <c r="K122" i="4" a="1"/>
  <c r="K122" i="4" s="1"/>
  <c r="J122" i="4" a="1"/>
  <c r="J122" i="4" s="1"/>
  <c r="I122" i="4" a="1"/>
  <c r="I122" i="4" s="1"/>
  <c r="K121" i="4" a="1"/>
  <c r="K121" i="4" s="1"/>
  <c r="J121" i="4" a="1"/>
  <c r="J121" i="4" s="1"/>
  <c r="I121" i="4" a="1"/>
  <c r="I121" i="4" s="1"/>
  <c r="K120" i="4" a="1"/>
  <c r="K120" i="4" s="1"/>
  <c r="J120" i="4" a="1"/>
  <c r="J120" i="4" s="1"/>
  <c r="I120" i="4" a="1"/>
  <c r="I120" i="4" s="1"/>
  <c r="K119" i="4" a="1"/>
  <c r="K119" i="4" s="1"/>
  <c r="J119" i="4" a="1"/>
  <c r="J119" i="4" s="1"/>
  <c r="I119" i="4" a="1"/>
  <c r="I119" i="4" s="1"/>
  <c r="K118" i="4" a="1"/>
  <c r="K118" i="4" s="1"/>
  <c r="J118" i="4" a="1"/>
  <c r="J118" i="4" s="1"/>
  <c r="I118" i="4" a="1"/>
  <c r="I118" i="4" s="1"/>
  <c r="K117" i="4" a="1"/>
  <c r="K117" i="4" s="1"/>
  <c r="J117" i="4" a="1"/>
  <c r="J117" i="4" s="1"/>
  <c r="I117" i="4" a="1"/>
  <c r="I117" i="4" s="1"/>
  <c r="K116" i="4" a="1"/>
  <c r="K116" i="4" s="1"/>
  <c r="J116" i="4" a="1"/>
  <c r="J116" i="4" s="1"/>
  <c r="I116" i="4" a="1"/>
  <c r="I116" i="4" s="1"/>
  <c r="K115" i="4" a="1"/>
  <c r="K115" i="4" s="1"/>
  <c r="J115" i="4" a="1"/>
  <c r="J115" i="4" s="1"/>
  <c r="I115" i="4" a="1"/>
  <c r="I115" i="4" s="1"/>
  <c r="K114" i="4" a="1"/>
  <c r="K114" i="4" s="1"/>
  <c r="J114" i="4" a="1"/>
  <c r="J114" i="4" s="1"/>
  <c r="I114" i="4" a="1"/>
  <c r="I114" i="4" s="1"/>
  <c r="K113" i="4" a="1"/>
  <c r="K113" i="4" s="1"/>
  <c r="J113" i="4" a="1"/>
  <c r="J113" i="4" s="1"/>
  <c r="I113" i="4" a="1"/>
  <c r="I113" i="4" s="1"/>
  <c r="K112" i="4" a="1"/>
  <c r="K112" i="4" s="1"/>
  <c r="J112" i="4" a="1"/>
  <c r="J112" i="4" s="1"/>
  <c r="I112" i="4" a="1"/>
  <c r="I112" i="4" s="1"/>
  <c r="K111" i="4" a="1"/>
  <c r="K111" i="4" s="1"/>
  <c r="J111" i="4" a="1"/>
  <c r="J111" i="4" s="1"/>
  <c r="I111" i="4" a="1"/>
  <c r="I111" i="4" s="1"/>
  <c r="K110" i="4" a="1"/>
  <c r="K110" i="4" s="1"/>
  <c r="J110" i="4" a="1"/>
  <c r="J110" i="4" s="1"/>
  <c r="I110" i="4" a="1"/>
  <c r="I110" i="4" s="1"/>
  <c r="K109" i="4" a="1"/>
  <c r="K109" i="4" s="1"/>
  <c r="J109" i="4" a="1"/>
  <c r="J109" i="4" s="1"/>
  <c r="I109" i="4" a="1"/>
  <c r="I109" i="4" s="1"/>
  <c r="K108" i="4" a="1"/>
  <c r="K108" i="4" s="1"/>
  <c r="J108" i="4" a="1"/>
  <c r="J108" i="4" s="1"/>
  <c r="I108" i="4" a="1"/>
  <c r="I108" i="4" s="1"/>
  <c r="K107" i="4" a="1"/>
  <c r="K107" i="4" s="1"/>
  <c r="J107" i="4" a="1"/>
  <c r="J107" i="4" s="1"/>
  <c r="I107" i="4" a="1"/>
  <c r="I107" i="4" s="1"/>
  <c r="K106" i="4" a="1"/>
  <c r="K106" i="4" s="1"/>
  <c r="J106" i="4" a="1"/>
  <c r="J106" i="4" s="1"/>
  <c r="I106" i="4" a="1"/>
  <c r="I106" i="4" s="1"/>
  <c r="K105" i="4" a="1"/>
  <c r="K105" i="4" s="1"/>
  <c r="J105" i="4" a="1"/>
  <c r="J105" i="4" s="1"/>
  <c r="I105" i="4" a="1"/>
  <c r="I105" i="4" s="1"/>
  <c r="K104" i="4" a="1"/>
  <c r="K104" i="4" s="1"/>
  <c r="J104" i="4" a="1"/>
  <c r="J104" i="4" s="1"/>
  <c r="I104" i="4" a="1"/>
  <c r="I104" i="4" s="1"/>
  <c r="K103" i="4" a="1"/>
  <c r="K103" i="4" s="1"/>
  <c r="J103" i="4" a="1"/>
  <c r="J103" i="4" s="1"/>
  <c r="I103" i="4" a="1"/>
  <c r="I103" i="4" s="1"/>
  <c r="K102" i="4" a="1"/>
  <c r="K102" i="4" s="1"/>
  <c r="J102" i="4" a="1"/>
  <c r="J102" i="4" s="1"/>
  <c r="I102" i="4" a="1"/>
  <c r="I102" i="4" s="1"/>
  <c r="K101" i="4" a="1"/>
  <c r="K101" i="4" s="1"/>
  <c r="J101" i="4" a="1"/>
  <c r="J101" i="4" s="1"/>
  <c r="I101" i="4" a="1"/>
  <c r="I101" i="4" s="1"/>
  <c r="K100" i="4" a="1"/>
  <c r="K100" i="4" s="1"/>
  <c r="J100" i="4" a="1"/>
  <c r="J100" i="4" s="1"/>
  <c r="I100" i="4" a="1"/>
  <c r="I100" i="4" s="1"/>
  <c r="K99" i="4" a="1"/>
  <c r="K99" i="4" s="1"/>
  <c r="J99" i="4" a="1"/>
  <c r="J99" i="4" s="1"/>
  <c r="I99" i="4" a="1"/>
  <c r="I99" i="4" s="1"/>
  <c r="K98" i="4" a="1"/>
  <c r="K98" i="4" s="1"/>
  <c r="J98" i="4" a="1"/>
  <c r="J98" i="4" s="1"/>
  <c r="I98" i="4" a="1"/>
  <c r="I98" i="4" s="1"/>
  <c r="K97" i="4" a="1"/>
  <c r="K97" i="4" s="1"/>
  <c r="J97" i="4" a="1"/>
  <c r="J97" i="4" s="1"/>
  <c r="I97" i="4" a="1"/>
  <c r="I97" i="4" s="1"/>
  <c r="K96" i="4" a="1"/>
  <c r="K96" i="4" s="1"/>
  <c r="J96" i="4" a="1"/>
  <c r="J96" i="4" s="1"/>
  <c r="I96" i="4" a="1"/>
  <c r="I96" i="4" s="1"/>
  <c r="K95" i="4" a="1"/>
  <c r="K95" i="4" s="1"/>
  <c r="J95" i="4" a="1"/>
  <c r="J95" i="4" s="1"/>
  <c r="I95" i="4" a="1"/>
  <c r="I95" i="4" s="1"/>
  <c r="K94" i="4" a="1"/>
  <c r="K94" i="4" s="1"/>
  <c r="J94" i="4" a="1"/>
  <c r="J94" i="4" s="1"/>
  <c r="I94" i="4" a="1"/>
  <c r="I94" i="4" s="1"/>
  <c r="K93" i="4" a="1"/>
  <c r="K93" i="4" s="1"/>
  <c r="J93" i="4" a="1"/>
  <c r="J93" i="4" s="1"/>
  <c r="I93" i="4" a="1"/>
  <c r="I93" i="4" s="1"/>
  <c r="K92" i="4" a="1"/>
  <c r="K92" i="4" s="1"/>
  <c r="J92" i="4" a="1"/>
  <c r="J92" i="4" s="1"/>
  <c r="I92" i="4" a="1"/>
  <c r="I92" i="4" s="1"/>
  <c r="K91" i="4" a="1"/>
  <c r="K91" i="4" s="1"/>
  <c r="J91" i="4" a="1"/>
  <c r="J91" i="4" s="1"/>
  <c r="I91" i="4" a="1"/>
  <c r="I91" i="4" s="1"/>
  <c r="K90" i="4" a="1"/>
  <c r="K90" i="4" s="1"/>
  <c r="J90" i="4" a="1"/>
  <c r="J90" i="4" s="1"/>
  <c r="I90" i="4" a="1"/>
  <c r="I90" i="4" s="1"/>
  <c r="K89" i="4" a="1"/>
  <c r="K89" i="4" s="1"/>
  <c r="J89" i="4" a="1"/>
  <c r="J89" i="4" s="1"/>
  <c r="I89" i="4" a="1"/>
  <c r="I89" i="4" s="1"/>
  <c r="K88" i="4" a="1"/>
  <c r="K88" i="4" s="1"/>
  <c r="J88" i="4" a="1"/>
  <c r="J88" i="4" s="1"/>
  <c r="I88" i="4" a="1"/>
  <c r="I88" i="4" s="1"/>
  <c r="K87" i="4" a="1"/>
  <c r="K87" i="4" s="1"/>
  <c r="J87" i="4" a="1"/>
  <c r="J87" i="4" s="1"/>
  <c r="I87" i="4" a="1"/>
  <c r="I87" i="4" s="1"/>
  <c r="K86" i="4" a="1"/>
  <c r="K86" i="4" s="1"/>
  <c r="J86" i="4" a="1"/>
  <c r="J86" i="4" s="1"/>
  <c r="I86" i="4" a="1"/>
  <c r="I86" i="4" s="1"/>
  <c r="K85" i="4" a="1"/>
  <c r="K85" i="4" s="1"/>
  <c r="J85" i="4" a="1"/>
  <c r="J85" i="4" s="1"/>
  <c r="I85" i="4" a="1"/>
  <c r="I85" i="4" s="1"/>
  <c r="K84" i="4" a="1"/>
  <c r="K84" i="4" s="1"/>
  <c r="J84" i="4" a="1"/>
  <c r="J84" i="4" s="1"/>
  <c r="I84" i="4" a="1"/>
  <c r="I84" i="4" s="1"/>
  <c r="K83" i="4" a="1"/>
  <c r="K83" i="4" s="1"/>
  <c r="J83" i="4" a="1"/>
  <c r="J83" i="4" s="1"/>
  <c r="I83" i="4" a="1"/>
  <c r="I83" i="4" s="1"/>
  <c r="K82" i="4" a="1"/>
  <c r="K82" i="4" s="1"/>
  <c r="J82" i="4" a="1"/>
  <c r="J82" i="4" s="1"/>
  <c r="I82" i="4" a="1"/>
  <c r="I82" i="4" s="1"/>
  <c r="K81" i="4" a="1"/>
  <c r="K81" i="4" s="1"/>
  <c r="J81" i="4" a="1"/>
  <c r="J81" i="4" s="1"/>
  <c r="I81" i="4" a="1"/>
  <c r="I81" i="4" s="1"/>
  <c r="K80" i="4" a="1"/>
  <c r="K80" i="4" s="1"/>
  <c r="J80" i="4" a="1"/>
  <c r="J80" i="4" s="1"/>
  <c r="I80" i="4" a="1"/>
  <c r="I80" i="4" s="1"/>
  <c r="K79" i="4" a="1"/>
  <c r="K79" i="4" s="1"/>
  <c r="J79" i="4" a="1"/>
  <c r="J79" i="4" s="1"/>
  <c r="I79" i="4" a="1"/>
  <c r="I79" i="4" s="1"/>
  <c r="K78" i="4" a="1"/>
  <c r="K78" i="4" s="1"/>
  <c r="J78" i="4" a="1"/>
  <c r="J78" i="4" s="1"/>
  <c r="I78" i="4" a="1"/>
  <c r="I78" i="4" s="1"/>
  <c r="K77" i="4" a="1"/>
  <c r="K77" i="4" s="1"/>
  <c r="J77" i="4" a="1"/>
  <c r="J77" i="4" s="1"/>
  <c r="I77" i="4" a="1"/>
  <c r="I77" i="4" s="1"/>
  <c r="K76" i="4" a="1"/>
  <c r="K76" i="4" s="1"/>
  <c r="J76" i="4" a="1"/>
  <c r="J76" i="4" s="1"/>
  <c r="I76" i="4" a="1"/>
  <c r="I76" i="4" s="1"/>
  <c r="K75" i="4" a="1"/>
  <c r="K75" i="4" s="1"/>
  <c r="J75" i="4" a="1"/>
  <c r="J75" i="4" s="1"/>
  <c r="I75" i="4" a="1"/>
  <c r="I75" i="4" s="1"/>
  <c r="K74" i="4" a="1"/>
  <c r="K74" i="4" s="1"/>
  <c r="J74" i="4" a="1"/>
  <c r="J74" i="4" s="1"/>
  <c r="I74" i="4" a="1"/>
  <c r="I74" i="4" s="1"/>
  <c r="K73" i="4" a="1"/>
  <c r="K73" i="4" s="1"/>
  <c r="J73" i="4" a="1"/>
  <c r="J73" i="4" s="1"/>
  <c r="I73" i="4" a="1"/>
  <c r="I73" i="4" s="1"/>
  <c r="K72" i="4" a="1"/>
  <c r="K72" i="4" s="1"/>
  <c r="J72" i="4" a="1"/>
  <c r="J72" i="4" s="1"/>
  <c r="I72" i="4" a="1"/>
  <c r="I72" i="4" s="1"/>
  <c r="K71" i="4" a="1"/>
  <c r="K71" i="4" s="1"/>
  <c r="J71" i="4" a="1"/>
  <c r="J71" i="4" s="1"/>
  <c r="I71" i="4" a="1"/>
  <c r="I71" i="4" s="1"/>
  <c r="K70" i="4" a="1"/>
  <c r="K70" i="4" s="1"/>
  <c r="J70" i="4" a="1"/>
  <c r="J70" i="4" s="1"/>
  <c r="I70" i="4" a="1"/>
  <c r="I70" i="4" s="1"/>
  <c r="K69" i="4" a="1"/>
  <c r="K69" i="4" s="1"/>
  <c r="J69" i="4" a="1"/>
  <c r="J69" i="4" s="1"/>
  <c r="I69" i="4" a="1"/>
  <c r="I69" i="4" s="1"/>
  <c r="K68" i="4" a="1"/>
  <c r="K68" i="4" s="1"/>
  <c r="J68" i="4" a="1"/>
  <c r="J68" i="4" s="1"/>
  <c r="I68" i="4" a="1"/>
  <c r="I68" i="4" s="1"/>
  <c r="K67" i="4" a="1"/>
  <c r="K67" i="4" s="1"/>
  <c r="J67" i="4" a="1"/>
  <c r="J67" i="4" s="1"/>
  <c r="I67" i="4" a="1"/>
  <c r="I67" i="4" s="1"/>
  <c r="K66" i="4" a="1"/>
  <c r="K66" i="4" s="1"/>
  <c r="J66" i="4" a="1"/>
  <c r="J66" i="4" s="1"/>
  <c r="I66" i="4" a="1"/>
  <c r="I66" i="4" s="1"/>
  <c r="K65" i="4" a="1"/>
  <c r="K65" i="4" s="1"/>
  <c r="J65" i="4" a="1"/>
  <c r="J65" i="4" s="1"/>
  <c r="I65" i="4" a="1"/>
  <c r="I65" i="4" s="1"/>
  <c r="K64" i="4" a="1"/>
  <c r="K64" i="4" s="1"/>
  <c r="J64" i="4" a="1"/>
  <c r="J64" i="4" s="1"/>
  <c r="I64" i="4" a="1"/>
  <c r="I64" i="4" s="1"/>
  <c r="K63" i="4" a="1"/>
  <c r="K63" i="4" s="1"/>
  <c r="J63" i="4" a="1"/>
  <c r="J63" i="4" s="1"/>
  <c r="I63" i="4" a="1"/>
  <c r="I63" i="4" s="1"/>
  <c r="K62" i="4" a="1"/>
  <c r="K62" i="4" s="1"/>
  <c r="J62" i="4" a="1"/>
  <c r="J62" i="4" s="1"/>
  <c r="I62" i="4" a="1"/>
  <c r="I62" i="4" s="1"/>
  <c r="K61" i="4" a="1"/>
  <c r="K61" i="4" s="1"/>
  <c r="J61" i="4" a="1"/>
  <c r="J61" i="4" s="1"/>
  <c r="I61" i="4" a="1"/>
  <c r="I61" i="4" s="1"/>
  <c r="K60" i="4" a="1"/>
  <c r="K60" i="4" s="1"/>
  <c r="J60" i="4" a="1"/>
  <c r="J60" i="4" s="1"/>
  <c r="I60" i="4" a="1"/>
  <c r="I60" i="4" s="1"/>
  <c r="K59" i="4" a="1"/>
  <c r="K59" i="4" s="1"/>
  <c r="J59" i="4" a="1"/>
  <c r="J59" i="4" s="1"/>
  <c r="I59" i="4" a="1"/>
  <c r="I59" i="4" s="1"/>
  <c r="K58" i="4" a="1"/>
  <c r="K58" i="4" s="1"/>
  <c r="J58" i="4" a="1"/>
  <c r="J58" i="4" s="1"/>
  <c r="I58" i="4" a="1"/>
  <c r="I58" i="4" s="1"/>
  <c r="K57" i="4" a="1"/>
  <c r="K57" i="4" s="1"/>
  <c r="J57" i="4" a="1"/>
  <c r="J57" i="4" s="1"/>
  <c r="I57" i="4" a="1"/>
  <c r="I57" i="4" s="1"/>
  <c r="K56" i="4" a="1"/>
  <c r="K56" i="4" s="1"/>
  <c r="J56" i="4" a="1"/>
  <c r="J56" i="4" s="1"/>
  <c r="I56" i="4" a="1"/>
  <c r="I56" i="4" s="1"/>
  <c r="K55" i="4" a="1"/>
  <c r="K55" i="4" s="1"/>
  <c r="J55" i="4" a="1"/>
  <c r="J55" i="4" s="1"/>
  <c r="I55" i="4" a="1"/>
  <c r="I55" i="4" s="1"/>
  <c r="K54" i="4" a="1"/>
  <c r="K54" i="4" s="1"/>
  <c r="J54" i="4" a="1"/>
  <c r="J54" i="4" s="1"/>
  <c r="I54" i="4" a="1"/>
  <c r="I54" i="4" s="1"/>
  <c r="K53" i="4" a="1"/>
  <c r="K53" i="4" s="1"/>
  <c r="J53" i="4" a="1"/>
  <c r="J53" i="4" s="1"/>
  <c r="I53" i="4" a="1"/>
  <c r="I53" i="4" s="1"/>
  <c r="K52" i="4" a="1"/>
  <c r="K52" i="4" s="1"/>
  <c r="J52" i="4" a="1"/>
  <c r="J52" i="4" s="1"/>
  <c r="I52" i="4" a="1"/>
  <c r="I52" i="4" s="1"/>
  <c r="K51" i="4" a="1"/>
  <c r="K51" i="4" s="1"/>
  <c r="J51" i="4" a="1"/>
  <c r="J51" i="4" s="1"/>
  <c r="I51" i="4" a="1"/>
  <c r="I51" i="4" s="1"/>
  <c r="K50" i="4" a="1"/>
  <c r="K50" i="4" s="1"/>
  <c r="J50" i="4" a="1"/>
  <c r="J50" i="4" s="1"/>
  <c r="I50" i="4" a="1"/>
  <c r="I50" i="4" s="1"/>
  <c r="K49" i="4" a="1"/>
  <c r="K49" i="4" s="1"/>
  <c r="J49" i="4" a="1"/>
  <c r="J49" i="4" s="1"/>
  <c r="I49" i="4" a="1"/>
  <c r="I49" i="4" s="1"/>
  <c r="K48" i="4" a="1"/>
  <c r="K48" i="4" s="1"/>
  <c r="J48" i="4" a="1"/>
  <c r="J48" i="4" s="1"/>
  <c r="I48" i="4" a="1"/>
  <c r="I48" i="4" s="1"/>
  <c r="K47" i="4" a="1"/>
  <c r="K47" i="4" s="1"/>
  <c r="J47" i="4" a="1"/>
  <c r="J47" i="4" s="1"/>
  <c r="I47" i="4" a="1"/>
  <c r="I47" i="4" s="1"/>
  <c r="K46" i="4" a="1"/>
  <c r="K46" i="4" s="1"/>
  <c r="J46" i="4" a="1"/>
  <c r="J46" i="4" s="1"/>
  <c r="I46" i="4" a="1"/>
  <c r="I46" i="4" s="1"/>
  <c r="K45" i="4" a="1"/>
  <c r="K45" i="4" s="1"/>
  <c r="J45" i="4" a="1"/>
  <c r="J45" i="4" s="1"/>
  <c r="I45" i="4" a="1"/>
  <c r="I45" i="4" s="1"/>
  <c r="K44" i="4" a="1"/>
  <c r="K44" i="4" s="1"/>
  <c r="J44" i="4" a="1"/>
  <c r="J44" i="4" s="1"/>
  <c r="I44" i="4" a="1"/>
  <c r="I44" i="4" s="1"/>
  <c r="K43" i="4" a="1"/>
  <c r="K43" i="4" s="1"/>
  <c r="J43" i="4" a="1"/>
  <c r="J43" i="4" s="1"/>
  <c r="I43" i="4" a="1"/>
  <c r="I43" i="4" s="1"/>
  <c r="K42" i="4" a="1"/>
  <c r="K42" i="4" s="1"/>
  <c r="J42" i="4" a="1"/>
  <c r="J42" i="4" s="1"/>
  <c r="I42" i="4" a="1"/>
  <c r="I42" i="4" s="1"/>
  <c r="K41" i="4" a="1"/>
  <c r="K41" i="4" s="1"/>
  <c r="J41" i="4" a="1"/>
  <c r="J41" i="4" s="1"/>
  <c r="I41" i="4" a="1"/>
  <c r="I41" i="4" s="1"/>
  <c r="F40" i="4" a="1"/>
  <c r="F40" i="4" s="1"/>
  <c r="E40" i="4" a="1"/>
  <c r="E40" i="4"/>
  <c r="C40" i="4" a="1"/>
  <c r="C40" i="4"/>
  <c r="D40" i="4" s="1"/>
  <c r="B40" i="4"/>
  <c r="F39" i="4" a="1"/>
  <c r="F39" i="4"/>
  <c r="E39" i="4" a="1"/>
  <c r="E39" i="4"/>
  <c r="C39" i="4" a="1"/>
  <c r="C39" i="4"/>
  <c r="D39" i="4" s="1"/>
  <c r="B39" i="4"/>
  <c r="F38" i="4" a="1"/>
  <c r="F38" i="4" s="1"/>
  <c r="E38" i="4" a="1"/>
  <c r="E38" i="4" s="1"/>
  <c r="C38" i="4" a="1"/>
  <c r="C38" i="4"/>
  <c r="D38" i="4" s="1"/>
  <c r="B38" i="4"/>
  <c r="F37" i="4" a="1"/>
  <c r="F37" i="4" s="1"/>
  <c r="E37" i="4" a="1"/>
  <c r="E37" i="4" s="1"/>
  <c r="D37" i="4"/>
  <c r="C37" i="4" a="1"/>
  <c r="C37" i="4" s="1"/>
  <c r="B37" i="4"/>
  <c r="F36" i="4" a="1"/>
  <c r="F36" i="4"/>
  <c r="E36" i="4" a="1"/>
  <c r="E36" i="4" s="1"/>
  <c r="C36" i="4" a="1"/>
  <c r="C36" i="4" s="1"/>
  <c r="D36" i="4" s="1"/>
  <c r="B36" i="4"/>
  <c r="F35" i="4" a="1"/>
  <c r="F35" i="4" s="1"/>
  <c r="E35" i="4" a="1"/>
  <c r="E35" i="4" s="1"/>
  <c r="C35" i="4" a="1"/>
  <c r="C35" i="4" s="1"/>
  <c r="D35" i="4" s="1"/>
  <c r="B35" i="4"/>
  <c r="F34" i="4" a="1"/>
  <c r="F34" i="4" s="1"/>
  <c r="E34" i="4" a="1"/>
  <c r="E34" i="4" s="1"/>
  <c r="B34" i="4"/>
  <c r="F33" i="4" a="1"/>
  <c r="F33" i="4" s="1"/>
  <c r="E33" i="4" a="1"/>
  <c r="E33" i="4" s="1"/>
  <c r="B33" i="4"/>
  <c r="F32" i="4" a="1"/>
  <c r="F32" i="4" s="1"/>
  <c r="E32" i="4" a="1"/>
  <c r="E32" i="4"/>
  <c r="C32" i="4" a="1"/>
  <c r="C32" i="4" s="1"/>
  <c r="D32" i="4" s="1"/>
  <c r="B32" i="4"/>
  <c r="F31" i="4" a="1"/>
  <c r="F31" i="4"/>
  <c r="E31" i="4" a="1"/>
  <c r="E31" i="4" s="1"/>
  <c r="C31" i="4" a="1"/>
  <c r="C31" i="4" s="1"/>
  <c r="D31" i="4" s="1"/>
  <c r="B31" i="4"/>
  <c r="F30" i="4" a="1"/>
  <c r="F30" i="4" s="1"/>
  <c r="E30" i="4" a="1"/>
  <c r="E30" i="4" s="1"/>
  <c r="C30" i="4" a="1"/>
  <c r="C30" i="4" s="1"/>
  <c r="D30" i="4" s="1"/>
  <c r="B30" i="4"/>
  <c r="F29" i="4" a="1"/>
  <c r="F29" i="4"/>
  <c r="E29" i="4" a="1"/>
  <c r="E29" i="4" s="1"/>
  <c r="C29" i="4" a="1"/>
  <c r="C29" i="4" s="1"/>
  <c r="D29" i="4" s="1"/>
  <c r="B29" i="4"/>
  <c r="F28" i="4" a="1"/>
  <c r="F28" i="4" s="1"/>
  <c r="E28" i="4" a="1"/>
  <c r="E28" i="4" s="1"/>
  <c r="C28" i="4" a="1"/>
  <c r="C28" i="4" s="1"/>
  <c r="D28" i="4" s="1"/>
  <c r="B28" i="4"/>
  <c r="F27" i="4" a="1"/>
  <c r="F27" i="4" s="1"/>
  <c r="E27" i="4" a="1"/>
  <c r="E27" i="4"/>
  <c r="C27" i="4" a="1"/>
  <c r="C27" i="4" s="1"/>
  <c r="D27" i="4" s="1"/>
  <c r="B27" i="4"/>
  <c r="F26" i="4" a="1"/>
  <c r="F26" i="4"/>
  <c r="E26" i="4" a="1"/>
  <c r="E26" i="4" s="1"/>
  <c r="C26" i="4" a="1"/>
  <c r="C26" i="4" s="1"/>
  <c r="D26" i="4" s="1"/>
  <c r="B26" i="4"/>
  <c r="F25" i="4" a="1"/>
  <c r="F25" i="4" s="1"/>
  <c r="E25" i="4" a="1"/>
  <c r="E25" i="4" s="1"/>
  <c r="B25" i="4"/>
  <c r="F24" i="4" a="1"/>
  <c r="F24" i="4" s="1"/>
  <c r="E24" i="4" a="1"/>
  <c r="E24" i="4" s="1"/>
  <c r="B24" i="4"/>
  <c r="F23" i="4" a="1"/>
  <c r="F23" i="4" s="1"/>
  <c r="E23" i="4" a="1"/>
  <c r="E23" i="4"/>
  <c r="D23" i="4"/>
  <c r="C23" i="4" a="1"/>
  <c r="C23" i="4"/>
  <c r="B23" i="4"/>
  <c r="F22" i="4" a="1"/>
  <c r="F22" i="4"/>
  <c r="E22" i="4" a="1"/>
  <c r="E22" i="4" s="1"/>
  <c r="C22" i="4" a="1"/>
  <c r="C22" i="4" s="1"/>
  <c r="D22" i="4" s="1"/>
  <c r="B22" i="4"/>
  <c r="F21" i="4" a="1"/>
  <c r="F21" i="4"/>
  <c r="E21" i="4" a="1"/>
  <c r="E21" i="4" s="1"/>
  <c r="C21" i="4" a="1"/>
  <c r="C21" i="4"/>
  <c r="D21" i="4" s="1"/>
  <c r="B21" i="4"/>
  <c r="F20" i="4" a="1"/>
  <c r="F20" i="4"/>
  <c r="E20" i="4" a="1"/>
  <c r="E20" i="4"/>
  <c r="C20" i="4" a="1"/>
  <c r="C20" i="4" s="1"/>
  <c r="D20" i="4" s="1"/>
  <c r="B20" i="4"/>
  <c r="F19" i="4" a="1"/>
  <c r="F19" i="4"/>
  <c r="E19" i="4" a="1"/>
  <c r="E19" i="4" s="1"/>
  <c r="C19" i="4" a="1"/>
  <c r="C19" i="4" s="1"/>
  <c r="D19" i="4" s="1"/>
  <c r="B19" i="4"/>
  <c r="F18" i="4" a="1"/>
  <c r="F18" i="4" s="1"/>
  <c r="E18" i="4" a="1"/>
  <c r="E18" i="4"/>
  <c r="D18" i="4"/>
  <c r="C18" i="4" a="1"/>
  <c r="C18" i="4"/>
  <c r="B18" i="4"/>
  <c r="F17" i="4" a="1"/>
  <c r="F17" i="4"/>
  <c r="E17" i="4" a="1"/>
  <c r="E17" i="4" s="1"/>
  <c r="C17" i="4" a="1"/>
  <c r="C17" i="4" s="1"/>
  <c r="D17" i="4" s="1"/>
  <c r="B17" i="4"/>
  <c r="F16" i="4" a="1"/>
  <c r="F16" i="4"/>
  <c r="E16" i="4" a="1"/>
  <c r="E16" i="4" s="1"/>
  <c r="C16" i="4" a="1"/>
  <c r="C16" i="4"/>
  <c r="D16" i="4" s="1"/>
  <c r="B16" i="4"/>
  <c r="F15" i="4" a="1"/>
  <c r="F15" i="4"/>
  <c r="E15" i="4" a="1"/>
  <c r="E15" i="4"/>
  <c r="B15" i="4"/>
  <c r="F14" i="4" a="1"/>
  <c r="F14" i="4"/>
  <c r="E14" i="4" a="1"/>
  <c r="E14" i="4" s="1"/>
  <c r="B14" i="4"/>
  <c r="F13" i="4" a="1"/>
  <c r="F13" i="4" s="1"/>
  <c r="E13" i="4" a="1"/>
  <c r="E13" i="4" s="1"/>
  <c r="C13" i="4" a="1"/>
  <c r="C13" i="4" s="1"/>
  <c r="D13" i="4" s="1"/>
  <c r="B13" i="4"/>
  <c r="F12" i="4" a="1"/>
  <c r="F12" i="4" s="1"/>
  <c r="E12" i="4" a="1"/>
  <c r="E12" i="4" s="1"/>
  <c r="C12" i="4" a="1"/>
  <c r="C12" i="4" s="1"/>
  <c r="D12" i="4" s="1"/>
  <c r="B12" i="4"/>
  <c r="F11" i="4" a="1"/>
  <c r="F11" i="4"/>
  <c r="E11" i="4" a="1"/>
  <c r="E11" i="4" s="1"/>
  <c r="C11" i="4" a="1"/>
  <c r="C11" i="4" s="1"/>
  <c r="D11" i="4" s="1"/>
  <c r="B11" i="4"/>
  <c r="F10" i="4" a="1"/>
  <c r="F10" i="4" s="1"/>
  <c r="E10" i="4" a="1"/>
  <c r="E10" i="4"/>
  <c r="D10" i="4"/>
  <c r="C10" i="4" a="1"/>
  <c r="C10" i="4" s="1"/>
  <c r="B10" i="4"/>
  <c r="F9" i="4" a="1"/>
  <c r="F9" i="4" s="1"/>
  <c r="E9" i="4" a="1"/>
  <c r="E9" i="4"/>
  <c r="C9" i="4" a="1"/>
  <c r="C9" i="4" s="1"/>
  <c r="D9" i="4" s="1"/>
  <c r="B9" i="4"/>
  <c r="F8" i="4" a="1"/>
  <c r="F8" i="4" s="1"/>
  <c r="E8" i="4" a="1"/>
  <c r="E8" i="4" s="1"/>
  <c r="C8" i="4" a="1"/>
  <c r="C8" i="4" s="1"/>
  <c r="D8" i="4" s="1"/>
  <c r="B8" i="4"/>
  <c r="F7" i="4" a="1"/>
  <c r="F7" i="4" s="1"/>
  <c r="E7" i="4" a="1"/>
  <c r="E7" i="4" s="1"/>
  <c r="C7" i="4" a="1"/>
  <c r="C7" i="4" s="1"/>
  <c r="D7" i="4" s="1"/>
  <c r="B7" i="4"/>
  <c r="F6" i="4" a="1"/>
  <c r="F6" i="4"/>
  <c r="E6" i="4" a="1"/>
  <c r="E6" i="4" s="1"/>
  <c r="C6" i="4" a="1"/>
  <c r="C6" i="4" s="1"/>
  <c r="D6" i="4" s="1"/>
  <c r="B6" i="4"/>
  <c r="F5" i="4" a="1"/>
  <c r="F5" i="4" s="1"/>
  <c r="E5" i="4" a="1"/>
  <c r="E5" i="4"/>
  <c r="D5" i="4"/>
  <c r="C5" i="4" a="1"/>
  <c r="C5" i="4" s="1"/>
  <c r="B5" i="4"/>
  <c r="F4" i="4" a="1"/>
  <c r="F4" i="4" s="1"/>
  <c r="E4" i="4" a="1"/>
  <c r="E4" i="4"/>
  <c r="C4" i="4" a="1"/>
  <c r="C4" i="4" s="1"/>
  <c r="D4" i="4" s="1"/>
  <c r="B4" i="4"/>
  <c r="F3" i="4" a="1"/>
  <c r="F3" i="4" s="1"/>
  <c r="E3" i="4" a="1"/>
  <c r="E3" i="4" s="1"/>
  <c r="C3" i="4" a="1"/>
  <c r="C3" i="4" s="1"/>
  <c r="D3" i="4" s="1"/>
  <c r="B3" i="4"/>
  <c r="P2" i="4"/>
  <c r="F2" i="4" a="1"/>
  <c r="F2" i="4" s="1"/>
  <c r="E2" i="4" a="1"/>
  <c r="E2" i="4" s="1"/>
  <c r="C2" i="4" a="1"/>
  <c r="C2" i="4" s="1"/>
  <c r="D2" i="4" s="1"/>
  <c r="B2" i="4"/>
  <c r="D33" i="3"/>
  <c r="B33" i="3"/>
  <c r="D32" i="3"/>
  <c r="B32" i="3"/>
  <c r="D31" i="3"/>
  <c r="B31" i="3"/>
  <c r="D30" i="3"/>
  <c r="B30" i="3"/>
  <c r="D29" i="3"/>
  <c r="B29" i="3"/>
  <c r="D28" i="3"/>
  <c r="B28" i="3"/>
  <c r="D27" i="3"/>
  <c r="B27" i="3"/>
  <c r="D26" i="3"/>
  <c r="B26" i="3"/>
  <c r="D25" i="3"/>
  <c r="B25" i="3"/>
  <c r="D24" i="3"/>
  <c r="B24" i="3"/>
  <c r="D23" i="3"/>
  <c r="B23" i="3"/>
  <c r="D22" i="3"/>
  <c r="B22" i="3"/>
  <c r="D21" i="3"/>
  <c r="B21" i="3"/>
  <c r="D20" i="3"/>
  <c r="B20" i="3"/>
  <c r="D19" i="3"/>
  <c r="B19" i="3"/>
  <c r="D18" i="3"/>
  <c r="B18" i="3"/>
  <c r="D17" i="3"/>
  <c r="B17" i="3"/>
  <c r="D16" i="3"/>
  <c r="B16" i="3"/>
  <c r="D15" i="3"/>
  <c r="B15" i="3"/>
  <c r="D14" i="3"/>
  <c r="B14" i="3"/>
  <c r="D13" i="3"/>
  <c r="B13" i="3"/>
  <c r="D12" i="3"/>
  <c r="B12" i="3"/>
  <c r="D11" i="3"/>
  <c r="B11" i="3"/>
  <c r="D10" i="3"/>
  <c r="B10" i="3"/>
  <c r="D9" i="3"/>
  <c r="B9" i="3"/>
  <c r="D8" i="3"/>
  <c r="B8" i="3"/>
  <c r="D7" i="3"/>
  <c r="B7" i="3"/>
  <c r="D6" i="3"/>
  <c r="B6" i="3"/>
  <c r="D5" i="3"/>
  <c r="B5" i="3"/>
  <c r="D4" i="3"/>
  <c r="B4" i="3"/>
  <c r="D3" i="3"/>
  <c r="B3" i="3"/>
  <c r="P2" i="3"/>
  <c r="D2" i="3"/>
  <c r="B2" i="3"/>
  <c r="K31" i="2"/>
  <c r="J31" i="2"/>
  <c r="I31" i="2"/>
  <c r="D31" i="2"/>
  <c r="B31" i="2"/>
  <c r="K30" i="2"/>
  <c r="J30" i="2"/>
  <c r="I30" i="2"/>
  <c r="D30" i="2"/>
  <c r="B30" i="2"/>
  <c r="K29" i="2"/>
  <c r="J29" i="2"/>
  <c r="I29" i="2"/>
  <c r="D29" i="2"/>
  <c r="B29" i="2"/>
  <c r="K28" i="2"/>
  <c r="J28" i="2"/>
  <c r="I28" i="2"/>
  <c r="D28" i="2"/>
  <c r="B28" i="2"/>
  <c r="K27" i="2"/>
  <c r="J27" i="2"/>
  <c r="I27" i="2"/>
  <c r="D27" i="2"/>
  <c r="B27" i="2"/>
  <c r="K26" i="2"/>
  <c r="J26" i="2"/>
  <c r="I26" i="2"/>
  <c r="D26" i="2"/>
  <c r="B26" i="2"/>
  <c r="K25" i="2"/>
  <c r="J25" i="2"/>
  <c r="I25" i="2"/>
  <c r="D25" i="2"/>
  <c r="B25" i="2"/>
  <c r="K24" i="2"/>
  <c r="J24" i="2"/>
  <c r="I24" i="2"/>
  <c r="D24" i="2"/>
  <c r="B24" i="2"/>
  <c r="K23" i="2"/>
  <c r="J23" i="2"/>
  <c r="I23" i="2"/>
  <c r="D23" i="2"/>
  <c r="B23" i="2"/>
  <c r="K22" i="2"/>
  <c r="J22" i="2"/>
  <c r="I22" i="2"/>
  <c r="D22" i="2"/>
  <c r="B22" i="2"/>
  <c r="K21" i="2"/>
  <c r="J21" i="2"/>
  <c r="I21" i="2"/>
  <c r="D21" i="2"/>
  <c r="B21" i="2"/>
  <c r="K20" i="2"/>
  <c r="J20" i="2"/>
  <c r="I20" i="2"/>
  <c r="D20" i="2"/>
  <c r="B20" i="2"/>
  <c r="K19" i="2"/>
  <c r="J19" i="2"/>
  <c r="I19" i="2"/>
  <c r="D19" i="2"/>
  <c r="B19" i="2"/>
  <c r="K18" i="2"/>
  <c r="J18" i="2"/>
  <c r="I18" i="2"/>
  <c r="D18" i="2"/>
  <c r="B18" i="2"/>
  <c r="K17" i="2"/>
  <c r="J17" i="2"/>
  <c r="I17" i="2"/>
  <c r="D17" i="2"/>
  <c r="B17" i="2"/>
  <c r="K16" i="2"/>
  <c r="J16" i="2"/>
  <c r="I16" i="2"/>
  <c r="D16" i="2"/>
  <c r="B16" i="2"/>
  <c r="K15" i="2"/>
  <c r="J15" i="2"/>
  <c r="I15" i="2"/>
  <c r="D15" i="2"/>
  <c r="B15" i="2"/>
  <c r="K14" i="2"/>
  <c r="J14" i="2"/>
  <c r="I14" i="2"/>
  <c r="D14" i="2"/>
  <c r="B14" i="2"/>
  <c r="K13" i="2"/>
  <c r="J13" i="2"/>
  <c r="I13" i="2"/>
  <c r="D13" i="2"/>
  <c r="B13" i="2"/>
  <c r="K12" i="2"/>
  <c r="J12" i="2"/>
  <c r="I12" i="2"/>
  <c r="D12" i="2"/>
  <c r="B12" i="2"/>
  <c r="K11" i="2"/>
  <c r="J11" i="2"/>
  <c r="I11" i="2"/>
  <c r="D11" i="2"/>
  <c r="B11" i="2"/>
  <c r="K10" i="2"/>
  <c r="J10" i="2"/>
  <c r="I10" i="2"/>
  <c r="D10" i="2"/>
  <c r="B10" i="2"/>
  <c r="R9" i="2"/>
  <c r="K9" i="2"/>
  <c r="J9" i="2"/>
  <c r="I9" i="2"/>
  <c r="D9" i="2"/>
  <c r="B9" i="2"/>
  <c r="R8" i="2"/>
  <c r="K8" i="2"/>
  <c r="J8" i="2"/>
  <c r="I8" i="2"/>
  <c r="D8" i="2"/>
  <c r="B8" i="2"/>
  <c r="R7" i="2"/>
  <c r="K7" i="2"/>
  <c r="J7" i="2"/>
  <c r="I7" i="2"/>
  <c r="D7" i="2"/>
  <c r="B7" i="2"/>
  <c r="R6" i="2"/>
  <c r="K6" i="2"/>
  <c r="J6" i="2"/>
  <c r="I6" i="2"/>
  <c r="D6" i="2"/>
  <c r="B6" i="2"/>
  <c r="R5" i="2"/>
  <c r="K5" i="2"/>
  <c r="J5" i="2"/>
  <c r="I5" i="2"/>
  <c r="D5" i="2"/>
  <c r="B5" i="2"/>
  <c r="R4" i="2"/>
  <c r="K4" i="2"/>
  <c r="J4" i="2"/>
  <c r="I4" i="2"/>
  <c r="D4" i="2"/>
  <c r="B4" i="2"/>
  <c r="R3" i="2"/>
  <c r="K3" i="2"/>
  <c r="J3" i="2"/>
  <c r="I3" i="2"/>
  <c r="D3" i="2"/>
  <c r="B3" i="2"/>
  <c r="K2" i="2"/>
  <c r="J2" i="2"/>
  <c r="I2" i="2"/>
  <c r="D2" i="2"/>
  <c r="B2" i="2"/>
  <c r="D27" i="1"/>
  <c r="B27" i="1"/>
  <c r="D26" i="1"/>
  <c r="B26" i="1"/>
  <c r="D25" i="1"/>
  <c r="B25" i="1"/>
  <c r="D24" i="1"/>
  <c r="B24" i="1"/>
  <c r="D23" i="1"/>
  <c r="B23" i="1"/>
  <c r="D22" i="1"/>
  <c r="B22" i="1"/>
  <c r="D21" i="1"/>
  <c r="B21" i="1"/>
  <c r="D20" i="1"/>
  <c r="B20" i="1"/>
  <c r="D19" i="1"/>
  <c r="B19" i="1"/>
  <c r="D18" i="1"/>
  <c r="B18" i="1"/>
  <c r="D17" i="1"/>
  <c r="B17" i="1"/>
  <c r="D16" i="1"/>
  <c r="B16" i="1"/>
  <c r="D15" i="1"/>
  <c r="B15" i="1"/>
  <c r="D14" i="1"/>
  <c r="B14" i="1"/>
  <c r="D13" i="1"/>
  <c r="B13" i="1"/>
  <c r="D12" i="1"/>
  <c r="B12" i="1"/>
  <c r="D11" i="1"/>
  <c r="B11" i="1"/>
  <c r="D10" i="1"/>
  <c r="B10" i="1"/>
  <c r="D9" i="1"/>
  <c r="B9" i="1"/>
  <c r="P8" i="1"/>
  <c r="D8" i="1"/>
  <c r="B8" i="1"/>
  <c r="P7" i="1"/>
  <c r="D7" i="1"/>
  <c r="B7" i="1"/>
  <c r="P6" i="1"/>
  <c r="D6" i="1"/>
  <c r="B6" i="1"/>
  <c r="P5" i="1"/>
  <c r="D5" i="1"/>
  <c r="B5" i="1"/>
  <c r="P4" i="1"/>
  <c r="D4" i="1"/>
  <c r="B4" i="1"/>
  <c r="P3" i="1"/>
  <c r="D3" i="1"/>
  <c r="B3" i="1"/>
  <c r="D2" i="1"/>
  <c r="B2" i="1"/>
  <c r="G28" i="28"/>
  <c r="F27" i="28"/>
  <c r="E26" i="28"/>
  <c r="D25" i="28"/>
  <c r="M24" i="28"/>
  <c r="C24" i="28"/>
  <c r="L23" i="28"/>
  <c r="B23" i="28"/>
  <c r="K22" i="28"/>
  <c r="J21" i="28"/>
  <c r="G18" i="28"/>
  <c r="F17" i="28"/>
  <c r="F16" i="28"/>
  <c r="E15" i="28"/>
  <c r="D14" i="28"/>
  <c r="M13" i="28"/>
  <c r="C13" i="28"/>
  <c r="L12" i="28"/>
  <c r="B12" i="28"/>
  <c r="K11" i="28"/>
  <c r="J10" i="28"/>
  <c r="G7" i="28"/>
  <c r="F6" i="28"/>
  <c r="E5" i="28"/>
  <c r="D4" i="28"/>
  <c r="M3" i="28"/>
  <c r="C3" i="28"/>
  <c r="L2" i="28"/>
  <c r="B2" i="28"/>
  <c r="M28" i="28"/>
  <c r="B28" i="28"/>
  <c r="J27" i="28"/>
  <c r="G26" i="28"/>
  <c r="O26" i="28" s="1"/>
  <c r="C25" i="28"/>
  <c r="K24" i="28"/>
  <c r="E22" i="28"/>
  <c r="M21" i="28"/>
  <c r="B21" i="28"/>
  <c r="J20" i="28"/>
  <c r="F19" i="28"/>
  <c r="N18" i="28"/>
  <c r="C18" i="28"/>
  <c r="K17" i="28"/>
  <c r="F15" i="28"/>
  <c r="M14" i="28"/>
  <c r="B14" i="28"/>
  <c r="J13" i="28"/>
  <c r="G12" i="28"/>
  <c r="D11" i="28"/>
  <c r="L10" i="28"/>
  <c r="E8" i="28"/>
  <c r="M7" i="28"/>
  <c r="B7" i="28"/>
  <c r="J6" i="28"/>
  <c r="G5" i="28"/>
  <c r="O5" i="28" s="1"/>
  <c r="C4" i="28"/>
  <c r="K3" i="28"/>
  <c r="H28" i="28"/>
  <c r="D27" i="28"/>
  <c r="L26" i="28"/>
  <c r="F24" i="28"/>
  <c r="C23" i="28"/>
  <c r="J22" i="28"/>
  <c r="G21" i="28"/>
  <c r="D20" i="28"/>
  <c r="L19" i="28"/>
  <c r="I18" i="28"/>
  <c r="E17" i="28"/>
  <c r="C16" i="28"/>
  <c r="K15" i="28"/>
  <c r="E13" i="28"/>
  <c r="M12" i="28"/>
  <c r="F10" i="28"/>
  <c r="C9" i="28"/>
  <c r="K8" i="28"/>
  <c r="H7" i="28"/>
  <c r="D6" i="28"/>
  <c r="L5" i="28"/>
  <c r="F3" i="28"/>
  <c r="C2" i="28"/>
  <c r="E28" i="28"/>
  <c r="M27" i="28"/>
  <c r="B27" i="28"/>
  <c r="J26" i="28"/>
  <c r="G25" i="28"/>
  <c r="D24" i="28"/>
  <c r="K23" i="28"/>
  <c r="E21" i="28"/>
  <c r="M20" i="28"/>
  <c r="B20" i="28"/>
  <c r="J19" i="28"/>
  <c r="F18" i="28"/>
  <c r="C17" i="28"/>
  <c r="L16" i="28"/>
  <c r="F14" i="28"/>
  <c r="B13" i="28"/>
  <c r="J12" i="28"/>
  <c r="G11" i="28"/>
  <c r="D10" i="28"/>
  <c r="L9" i="28"/>
  <c r="E7" i="28"/>
  <c r="M6" i="28"/>
  <c r="B6" i="28"/>
  <c r="J5" i="28"/>
  <c r="G4" i="28"/>
  <c r="D3" i="28"/>
  <c r="K2" i="28"/>
  <c r="J28" i="28"/>
  <c r="L27" i="28"/>
  <c r="B25" i="28"/>
  <c r="G24" i="28"/>
  <c r="O24" i="28" s="1"/>
  <c r="M22" i="28"/>
  <c r="O21" i="28"/>
  <c r="C20" i="28"/>
  <c r="E19" i="28"/>
  <c r="J18" i="28"/>
  <c r="L17" i="28"/>
  <c r="C15" i="28"/>
  <c r="G14" i="28"/>
  <c r="N12" i="28"/>
  <c r="C10" i="28"/>
  <c r="F9" i="28"/>
  <c r="J8" i="28"/>
  <c r="L7" i="28"/>
  <c r="C5" i="28"/>
  <c r="F4" i="28"/>
  <c r="J3" i="28"/>
  <c r="E27" i="28"/>
  <c r="H26" i="28"/>
  <c r="K25" i="28"/>
  <c r="N24" i="28"/>
  <c r="N28" i="28"/>
  <c r="D26" i="28"/>
  <c r="H25" i="28"/>
  <c r="J24" i="28"/>
  <c r="B22" i="28"/>
  <c r="D21" i="28"/>
  <c r="G20" i="28"/>
  <c r="K19" i="28"/>
  <c r="M18" i="28"/>
  <c r="E16" i="28"/>
  <c r="K14" i="28"/>
  <c r="C12" i="28"/>
  <c r="E11" i="28"/>
  <c r="K9" i="28"/>
  <c r="E6" i="28"/>
  <c r="H5" i="28"/>
  <c r="K4" i="28"/>
  <c r="F2" i="28"/>
  <c r="D28" i="28"/>
  <c r="L24" i="28"/>
  <c r="J23" i="28"/>
  <c r="I21" i="28"/>
  <c r="H20" i="28"/>
  <c r="G19" i="28"/>
  <c r="H19" i="28" s="1"/>
  <c r="E18" i="28"/>
  <c r="G17" i="28"/>
  <c r="N17" i="28" s="1"/>
  <c r="G16" i="28"/>
  <c r="D15" i="28"/>
  <c r="C14" i="28"/>
  <c r="D13" i="28"/>
  <c r="D12" i="28"/>
  <c r="B11" i="28"/>
  <c r="D2" i="28"/>
  <c r="M26" i="28"/>
  <c r="J25" i="28"/>
  <c r="E24" i="28"/>
  <c r="E23" i="28"/>
  <c r="D22" i="28"/>
  <c r="C21" i="28"/>
  <c r="B19" i="28"/>
  <c r="N11" i="28"/>
  <c r="M8" i="28"/>
  <c r="K7" i="28"/>
  <c r="K6" i="28"/>
  <c r="K5" i="28"/>
  <c r="J4" i="28"/>
  <c r="L3" i="28"/>
  <c r="O28" i="28"/>
  <c r="K27" i="28"/>
  <c r="I26" i="28"/>
  <c r="E25" i="28"/>
  <c r="O17" i="28"/>
  <c r="O14" i="28"/>
  <c r="L13" i="28"/>
  <c r="K12" i="28"/>
  <c r="L11" i="28"/>
  <c r="K10" i="28"/>
  <c r="J9" i="28"/>
  <c r="G8" i="28"/>
  <c r="I7" i="28"/>
  <c r="F5" i="28"/>
  <c r="E4" i="28"/>
  <c r="J2" i="28"/>
  <c r="K28" i="28"/>
  <c r="C26" i="28"/>
  <c r="N21" i="28"/>
  <c r="N20" i="28"/>
  <c r="N19" i="28"/>
  <c r="L18" i="28"/>
  <c r="J17" i="28"/>
  <c r="K16" i="28"/>
  <c r="L15" i="28"/>
  <c r="J14" i="28"/>
  <c r="H12" i="28"/>
  <c r="H11" i="28"/>
  <c r="G10" i="28"/>
  <c r="E9" i="28"/>
  <c r="D8" i="28"/>
  <c r="D7" i="28"/>
  <c r="C6" i="28"/>
  <c r="B5" i="28"/>
  <c r="E3" i="28"/>
  <c r="M25" i="28"/>
  <c r="C22" i="28"/>
  <c r="F20" i="28"/>
  <c r="K18" i="28"/>
  <c r="B15" i="28"/>
  <c r="G13" i="28"/>
  <c r="M11" i="28"/>
  <c r="C8" i="28"/>
  <c r="M4" i="28"/>
  <c r="G3" i="28"/>
  <c r="E2" i="28"/>
  <c r="C27" i="28"/>
  <c r="F23" i="28"/>
  <c r="K21" i="28"/>
  <c r="O19" i="28"/>
  <c r="B18" i="28"/>
  <c r="H16" i="28"/>
  <c r="L14" i="28"/>
  <c r="C11" i="28"/>
  <c r="G9" i="28"/>
  <c r="N7" i="28"/>
  <c r="B4" i="28"/>
  <c r="L20" i="28"/>
  <c r="H18" i="28"/>
  <c r="D16" i="28"/>
  <c r="J7" i="28"/>
  <c r="I5" i="28"/>
  <c r="G27" i="28"/>
  <c r="L22" i="28"/>
  <c r="K20" i="28"/>
  <c r="D18" i="28"/>
  <c r="B16" i="28"/>
  <c r="M9" i="28"/>
  <c r="F7" i="28"/>
  <c r="D5" i="28"/>
  <c r="N26" i="28"/>
  <c r="H24" i="28"/>
  <c r="F22" i="28"/>
  <c r="M17" i="28"/>
  <c r="M15" i="28"/>
  <c r="K13" i="28"/>
  <c r="F11" i="28"/>
  <c r="B9" i="28"/>
  <c r="L28" i="28"/>
  <c r="F26" i="28"/>
  <c r="L21" i="28"/>
  <c r="I19" i="28"/>
  <c r="H17" i="28"/>
  <c r="G15" i="28"/>
  <c r="O8" i="28"/>
  <c r="L6" i="28"/>
  <c r="H4" i="28"/>
  <c r="F28" i="28"/>
  <c r="G23" i="28"/>
  <c r="F21" i="28"/>
  <c r="C19" i="28"/>
  <c r="B17" i="28"/>
  <c r="I12" i="28"/>
  <c r="I10" i="28"/>
  <c r="F8" i="28"/>
  <c r="B26" i="28"/>
  <c r="H21" i="28"/>
  <c r="D17" i="28"/>
  <c r="O12" i="28"/>
  <c r="L8" i="28"/>
  <c r="L25" i="28"/>
  <c r="M16" i="28"/>
  <c r="F12" i="28"/>
  <c r="B8" i="28"/>
  <c r="G2" i="28"/>
  <c r="F25" i="28"/>
  <c r="J16" i="28"/>
  <c r="E12" i="28"/>
  <c r="O7" i="28"/>
  <c r="I24" i="28"/>
  <c r="E20" i="28"/>
  <c r="J11" i="28"/>
  <c r="C7" i="28"/>
  <c r="B24" i="28"/>
  <c r="M19" i="28"/>
  <c r="J15" i="28"/>
  <c r="I28" i="28"/>
  <c r="M23" i="28"/>
  <c r="D19" i="28"/>
  <c r="M10" i="28"/>
  <c r="G6" i="28"/>
  <c r="B3" i="28"/>
  <c r="O18" i="28"/>
  <c r="E14" i="28"/>
  <c r="B10" i="28"/>
  <c r="M5" i="28"/>
  <c r="L4" i="28"/>
  <c r="I17" i="28"/>
  <c r="I14" i="28"/>
  <c r="C28" i="28"/>
  <c r="F13" i="28"/>
  <c r="N5" i="28"/>
  <c r="K26" i="28"/>
  <c r="D23" i="28"/>
  <c r="D9" i="28"/>
  <c r="M2" i="28"/>
  <c r="I5" i="27" a="1"/>
  <c r="G22" i="28"/>
  <c r="E10" i="28"/>
  <c r="J6" i="27" a="1"/>
  <c r="J5" i="27" a="1"/>
  <c r="K3" i="27" a="1"/>
  <c r="J7" i="27" a="1"/>
  <c r="J4" i="27" a="1"/>
  <c r="I6" i="27" a="1"/>
  <c r="J3" i="27" a="1"/>
  <c r="I7" i="27" a="1"/>
  <c r="I3" i="27" a="1"/>
  <c r="J2" i="27" a="1"/>
  <c r="I4" i="27" a="1"/>
  <c r="K7" i="27" a="1"/>
  <c r="K5" i="27" a="1"/>
  <c r="K2" i="27" a="1"/>
  <c r="K4" i="27" a="1"/>
  <c r="K6" i="27" a="1"/>
  <c r="I2" i="27" a="1"/>
  <c r="I27" i="26" a="1"/>
  <c r="I19" i="26" a="1"/>
  <c r="I11" i="26" a="1"/>
  <c r="K3" i="26" a="1"/>
  <c r="J32" i="26" a="1"/>
  <c r="K31" i="26" a="1"/>
  <c r="K30" i="26" a="1"/>
  <c r="I26" i="26" a="1"/>
  <c r="J25" i="26" a="1"/>
  <c r="K24" i="26" a="1"/>
  <c r="I18" i="26" a="1"/>
  <c r="J17" i="26" a="1"/>
  <c r="K16" i="26" a="1"/>
  <c r="I10" i="26" a="1"/>
  <c r="J9" i="26" a="1"/>
  <c r="K8" i="26" a="1"/>
  <c r="I4" i="26" a="1"/>
  <c r="J3" i="26" a="1"/>
  <c r="I28" i="26" a="1"/>
  <c r="J27" i="26" a="1"/>
  <c r="I20" i="26" a="1"/>
  <c r="J19" i="26" a="1"/>
  <c r="I12" i="26" a="1"/>
  <c r="J11" i="26" a="1"/>
  <c r="I5" i="26" a="1"/>
  <c r="K25" i="26" a="1"/>
  <c r="I24" i="26" a="1"/>
  <c r="K18" i="26" a="1"/>
  <c r="K12" i="26" a="1"/>
  <c r="K11" i="26" a="1"/>
  <c r="K5" i="26" a="1"/>
  <c r="K2" i="26" a="1"/>
  <c r="K32" i="26" a="1"/>
  <c r="I31" i="26" a="1"/>
  <c r="I25" i="26" a="1"/>
  <c r="I23" i="26" a="1"/>
  <c r="J18" i="26" a="1"/>
  <c r="K13" i="26" a="1"/>
  <c r="K6" i="26" a="1"/>
  <c r="K4" i="26" a="1"/>
  <c r="I3" i="26" a="1"/>
  <c r="I32" i="26" a="1"/>
  <c r="K26" i="26" a="1"/>
  <c r="K20" i="26" a="1"/>
  <c r="K19" i="26" a="1"/>
  <c r="J12" i="26" a="1"/>
  <c r="J5" i="26" a="1"/>
  <c r="J4" i="26" a="1"/>
  <c r="J2" i="26" a="1"/>
  <c r="J26" i="26" a="1"/>
  <c r="K21" i="26" a="1"/>
  <c r="K14" i="26" a="1"/>
  <c r="J13" i="26" a="1"/>
  <c r="K7" i="26" a="1"/>
  <c r="J6" i="26" a="1"/>
  <c r="K28" i="26" a="1"/>
  <c r="K27" i="26" a="1"/>
  <c r="J20" i="26" a="1"/>
  <c r="J8" i="26" a="1"/>
  <c r="I2" i="26" a="1"/>
  <c r="K29" i="26" a="1"/>
  <c r="K22" i="26" a="1"/>
  <c r="J21" i="26" a="1"/>
  <c r="K15" i="26" a="1"/>
  <c r="J14" i="26" a="1"/>
  <c r="I13" i="26" a="1"/>
  <c r="J7" i="26" a="1"/>
  <c r="I6" i="26" a="1"/>
  <c r="J30" i="26" a="1"/>
  <c r="J28" i="26" a="1"/>
  <c r="J16" i="26" a="1"/>
  <c r="K9" i="26" a="1"/>
  <c r="I8" i="26" a="1"/>
  <c r="J29" i="26" a="1"/>
  <c r="K23" i="26" a="1"/>
  <c r="J22" i="26" a="1"/>
  <c r="I21" i="26" a="1"/>
  <c r="J15" i="26" a="1"/>
  <c r="I14" i="26" a="1"/>
  <c r="I9" i="26" a="1"/>
  <c r="I7" i="26" a="1"/>
  <c r="I30" i="26" a="1"/>
  <c r="J24" i="26" a="1"/>
  <c r="K17" i="26" a="1"/>
  <c r="I16" i="26" a="1"/>
  <c r="K10" i="26" a="1"/>
  <c r="J31" i="26" a="1"/>
  <c r="I29" i="26" a="1"/>
  <c r="J23" i="26" a="1"/>
  <c r="I22" i="26" a="1"/>
  <c r="I17" i="26" a="1"/>
  <c r="I15" i="26" a="1"/>
  <c r="J10" i="26" a="1"/>
  <c r="K29" i="25" a="1"/>
  <c r="K23" i="25" a="1"/>
  <c r="I8" i="25" a="1"/>
  <c r="J7" i="25" a="1"/>
  <c r="K6" i="25" a="1"/>
  <c r="I4" i="25" a="1"/>
  <c r="J29" i="25" a="1"/>
  <c r="K28" i="25" a="1"/>
  <c r="J23" i="25" a="1"/>
  <c r="K22" i="25" a="1"/>
  <c r="K16" i="25" a="1"/>
  <c r="I7" i="25" a="1"/>
  <c r="J6" i="25" a="1"/>
  <c r="K2" i="25" a="1"/>
  <c r="K27" i="25" a="1"/>
  <c r="K26" i="25" a="1"/>
  <c r="K31" i="25" a="1"/>
  <c r="K30" i="25" a="1"/>
  <c r="J28" i="25" a="1"/>
  <c r="J24" i="25" a="1"/>
  <c r="I23" i="25" a="1"/>
  <c r="J21" i="25" a="1"/>
  <c r="J20" i="25" a="1"/>
  <c r="J19" i="25" a="1"/>
  <c r="I18" i="25" a="1"/>
  <c r="K14" i="25" a="1"/>
  <c r="K13" i="25" a="1"/>
  <c r="K12" i="25" a="1"/>
  <c r="K11" i="25" a="1"/>
  <c r="K10" i="25" a="1"/>
  <c r="K9" i="25" a="1"/>
  <c r="K7" i="25" a="1"/>
  <c r="J30" i="25" a="1"/>
  <c r="I29" i="25" a="1"/>
  <c r="J27" i="25" a="1"/>
  <c r="J26" i="25" a="1"/>
  <c r="J25" i="25" a="1"/>
  <c r="I24" i="25" a="1"/>
  <c r="I22" i="25" a="1"/>
  <c r="I19" i="25" a="1"/>
  <c r="I17" i="25" a="1"/>
  <c r="I16" i="25" a="1"/>
  <c r="J15" i="25" a="1"/>
  <c r="J12" i="25" a="1"/>
  <c r="J11" i="25" a="1"/>
  <c r="J8" i="25" a="1"/>
  <c r="K5" i="25" a="1"/>
  <c r="I31" i="25" a="1"/>
  <c r="I27" i="25" a="1"/>
  <c r="I26" i="25" a="1"/>
  <c r="I15" i="25" a="1"/>
  <c r="I13" i="25" a="1"/>
  <c r="I11" i="25" a="1"/>
  <c r="J5" i="25" a="1"/>
  <c r="K15" i="25" a="1"/>
  <c r="K20" i="25" a="1"/>
  <c r="K4" i="25" a="1"/>
  <c r="K24" i="25" a="1"/>
  <c r="J16" i="25" a="1"/>
  <c r="I12" i="25" a="1"/>
  <c r="J4" i="25" a="1"/>
  <c r="K3" i="25" a="1"/>
  <c r="I30" i="25" a="1"/>
  <c r="I20" i="25" a="1"/>
  <c r="K17" i="25" a="1"/>
  <c r="J9" i="25" a="1"/>
  <c r="J3" i="25" a="1"/>
  <c r="J2" i="25" a="1"/>
  <c r="K25" i="25" a="1"/>
  <c r="K21" i="25" a="1"/>
  <c r="J17" i="25" a="1"/>
  <c r="I9" i="25" a="1"/>
  <c r="I6" i="25" a="1"/>
  <c r="I5" i="25" a="1"/>
  <c r="I3" i="25" a="1"/>
  <c r="K19" i="25" a="1"/>
  <c r="I14" i="25" a="1"/>
  <c r="K8" i="25" a="1"/>
  <c r="J10" i="25" a="1"/>
  <c r="I21" i="25" a="1"/>
  <c r="I10" i="25" a="1"/>
  <c r="J31" i="25" a="1"/>
  <c r="J22" i="25" a="1"/>
  <c r="I14" i="24" a="1"/>
  <c r="J12" i="24" a="1"/>
  <c r="K11" i="24" a="1"/>
  <c r="I7" i="24" a="1"/>
  <c r="J6" i="24" a="1"/>
  <c r="K5" i="24" a="1"/>
  <c r="J13" i="25" a="1"/>
  <c r="I25" i="25" a="1"/>
  <c r="K18" i="25" a="1"/>
  <c r="J18" i="25" a="1"/>
  <c r="I28" i="25" a="1"/>
  <c r="J14" i="25" a="1"/>
  <c r="I2" i="25" a="1"/>
  <c r="K23" i="24" a="1"/>
  <c r="J16" i="24" a="1"/>
  <c r="J15" i="24" a="1"/>
  <c r="K14" i="24" a="1"/>
  <c r="K13" i="24" a="1"/>
  <c r="K12" i="24" a="1"/>
  <c r="J3" i="24" a="1"/>
  <c r="K22" i="24" a="1"/>
  <c r="I17" i="24" a="1"/>
  <c r="K10" i="24" a="1"/>
  <c r="I4" i="24" a="1"/>
  <c r="K2" i="24" a="1"/>
  <c r="J23" i="24" a="1"/>
  <c r="I16" i="24" a="1"/>
  <c r="I15" i="24" a="1"/>
  <c r="J22" i="24" a="1"/>
  <c r="K21" i="24" a="1"/>
  <c r="I22" i="24" a="1"/>
  <c r="J21" i="24" a="1"/>
  <c r="K19" i="24" a="1"/>
  <c r="I10" i="24" a="1"/>
  <c r="K6" i="24" a="1"/>
  <c r="I2" i="24" a="1"/>
  <c r="J19" i="24" a="1"/>
  <c r="J17" i="24" a="1"/>
  <c r="J13" i="24" a="1"/>
  <c r="K3" i="24" a="1"/>
  <c r="K20" i="24" a="1"/>
  <c r="I19" i="24" a="1"/>
  <c r="I18" i="24" a="1"/>
  <c r="I13" i="24" a="1"/>
  <c r="K4" i="24" a="1"/>
  <c r="J2" i="24" a="1"/>
  <c r="J20" i="24" a="1"/>
  <c r="J14" i="24" a="1"/>
  <c r="J5" i="24" a="1"/>
  <c r="I3" i="24" a="1"/>
  <c r="K15" i="24" a="1"/>
  <c r="K8" i="24" a="1"/>
  <c r="K7" i="24" a="1"/>
  <c r="J4" i="24" a="1"/>
  <c r="K29" i="23" a="1"/>
  <c r="I26" i="23" a="1"/>
  <c r="I20" i="23" a="1"/>
  <c r="J19" i="23" a="1"/>
  <c r="K18" i="23" a="1"/>
  <c r="I14" i="23" a="1"/>
  <c r="J13" i="23" a="1"/>
  <c r="K12" i="23" a="1"/>
  <c r="I9" i="23" a="1"/>
  <c r="J8" i="23" a="1"/>
  <c r="I3" i="23" a="1"/>
  <c r="I21" i="24" a="1"/>
  <c r="I20" i="24" a="1"/>
  <c r="K9" i="24" a="1"/>
  <c r="J7" i="24" a="1"/>
  <c r="I6" i="24" a="1"/>
  <c r="I5" i="24" a="1"/>
  <c r="K16" i="24" a="1"/>
  <c r="J10" i="24" a="1"/>
  <c r="J9" i="24" a="1"/>
  <c r="I8" i="24" a="1"/>
  <c r="J11" i="24" a="1"/>
  <c r="I9" i="24" a="1"/>
  <c r="I23" i="24" a="1"/>
  <c r="K18" i="24" a="1"/>
  <c r="K17" i="24" a="1"/>
  <c r="J18" i="24" a="1"/>
  <c r="I12" i="24" a="1"/>
  <c r="I11" i="24" a="1"/>
  <c r="I21" i="23" a="1"/>
  <c r="J20" i="23" a="1"/>
  <c r="I11" i="23" a="1"/>
  <c r="J10" i="23" a="1"/>
  <c r="K9" i="23" a="1"/>
  <c r="J2" i="23" a="1"/>
  <c r="K35" i="23" a="1"/>
  <c r="I28" i="23" a="1"/>
  <c r="J27" i="23" a="1"/>
  <c r="K26" i="23" a="1"/>
  <c r="K25" i="23" a="1"/>
  <c r="J18" i="23" a="1"/>
  <c r="K17" i="23" a="1"/>
  <c r="K8" i="23" a="1"/>
  <c r="K7" i="23" a="1"/>
  <c r="I15" i="22" a="1"/>
  <c r="K7" i="22" a="1"/>
  <c r="K2" i="22" a="1"/>
  <c r="J8" i="24" a="1"/>
  <c r="J35" i="23" a="1"/>
  <c r="K34" i="23" a="1"/>
  <c r="K24" i="23" a="1"/>
  <c r="I19" i="23" a="1"/>
  <c r="K16" i="23" a="1"/>
  <c r="I10" i="23" a="1"/>
  <c r="J9" i="23" a="1"/>
  <c r="J7" i="23" a="1"/>
  <c r="K6" i="23" a="1"/>
  <c r="I2" i="23" a="1"/>
  <c r="K33" i="23" a="1"/>
  <c r="I27" i="23" a="1"/>
  <c r="J26" i="23" a="1"/>
  <c r="J25" i="23" a="1"/>
  <c r="J24" i="23" a="1"/>
  <c r="K23" i="23" a="1"/>
  <c r="I18" i="23" a="1"/>
  <c r="J17" i="23" a="1"/>
  <c r="K15" i="23" a="1"/>
  <c r="K14" i="23" a="1"/>
  <c r="K5" i="23" a="1"/>
  <c r="K30" i="22" a="1"/>
  <c r="K23" i="22" a="1"/>
  <c r="J7" i="22" a="1"/>
  <c r="K6" i="22" a="1"/>
  <c r="J2" i="22" a="1"/>
  <c r="I35" i="23" a="1"/>
  <c r="J34" i="23" a="1"/>
  <c r="K32" i="23" a="1"/>
  <c r="I25" i="23" a="1"/>
  <c r="K22" i="23" a="1"/>
  <c r="J16" i="23" a="1"/>
  <c r="K13" i="23" a="1"/>
  <c r="I8" i="23" a="1"/>
  <c r="I7" i="23" a="1"/>
  <c r="J6" i="23" a="1"/>
  <c r="I30" i="23" a="1"/>
  <c r="I29" i="23" a="1"/>
  <c r="J28" i="23" a="1"/>
  <c r="K27" i="23" a="1"/>
  <c r="K19" i="23" a="1"/>
  <c r="I4" i="23" a="1"/>
  <c r="J3" i="23" a="1"/>
  <c r="K2" i="23" a="1"/>
  <c r="I34" i="23" a="1"/>
  <c r="J29" i="23" a="1"/>
  <c r="J22" i="23" a="1"/>
  <c r="J15" i="23" a="1"/>
  <c r="J32" i="22" a="1"/>
  <c r="J31" i="22" a="1"/>
  <c r="J30" i="22" a="1"/>
  <c r="K29" i="22" a="1"/>
  <c r="K28" i="22" a="1"/>
  <c r="K30" i="23" a="1"/>
  <c r="J23" i="23" a="1"/>
  <c r="J21" i="23" a="1"/>
  <c r="K10" i="23" a="1"/>
  <c r="K3" i="23" a="1"/>
  <c r="J33" i="22" a="1"/>
  <c r="I32" i="22" a="1"/>
  <c r="K27" i="22" a="1"/>
  <c r="K26" i="22" a="1"/>
  <c r="K25" i="22" a="1"/>
  <c r="K24" i="22" a="1"/>
  <c r="J30" i="23" a="1"/>
  <c r="I22" i="23" a="1"/>
  <c r="I15" i="23" a="1"/>
  <c r="K11" i="23" a="1"/>
  <c r="K4" i="23" a="1"/>
  <c r="I33" i="22" a="1"/>
  <c r="I31" i="22" a="1"/>
  <c r="I30" i="22" a="1"/>
  <c r="J29" i="22" a="1"/>
  <c r="J28" i="22" a="1"/>
  <c r="J25" i="22" a="1"/>
  <c r="J24" i="22" a="1"/>
  <c r="J23" i="22" a="1"/>
  <c r="K22" i="22" a="1"/>
  <c r="K31" i="23" a="1"/>
  <c r="I23" i="23" a="1"/>
  <c r="J12" i="23" a="1"/>
  <c r="J27" i="22" a="1"/>
  <c r="J26" i="22" a="1"/>
  <c r="I25" i="22" a="1"/>
  <c r="K21" i="22" a="1"/>
  <c r="K20" i="22" a="1"/>
  <c r="K19" i="22" a="1"/>
  <c r="K18" i="22" a="1"/>
  <c r="K17" i="22" a="1"/>
  <c r="K16" i="22" a="1"/>
  <c r="I24" i="23" a="1"/>
  <c r="I16" i="23" a="1"/>
  <c r="J11" i="23" a="1"/>
  <c r="J5" i="23" a="1"/>
  <c r="J4" i="23" a="1"/>
  <c r="I29" i="22" a="1"/>
  <c r="I28" i="22" a="1"/>
  <c r="I26" i="22" a="1"/>
  <c r="I24" i="22" a="1"/>
  <c r="I23" i="22" a="1"/>
  <c r="J22" i="22" a="1"/>
  <c r="J19" i="22" a="1"/>
  <c r="J18" i="22" a="1"/>
  <c r="K5" i="22" a="1"/>
  <c r="K4" i="22" a="1"/>
  <c r="K3" i="22" a="1"/>
  <c r="J32" i="23" a="1"/>
  <c r="J31" i="23" a="1"/>
  <c r="I12" i="23" a="1"/>
  <c r="J33" i="23" a="1"/>
  <c r="I31" i="23" a="1"/>
  <c r="I17" i="23" a="1"/>
  <c r="I13" i="23" a="1"/>
  <c r="I5" i="23" a="1"/>
  <c r="I32" i="23" a="1"/>
  <c r="J14" i="23" a="1"/>
  <c r="I33" i="23" a="1"/>
  <c r="K28" i="23" a="1"/>
  <c r="K20" i="23" a="1"/>
  <c r="I6" i="23" a="1"/>
  <c r="K21" i="23" a="1"/>
  <c r="K33" i="22" a="1"/>
  <c r="K32" i="22" a="1"/>
  <c r="K31" i="22" a="1"/>
  <c r="I11" i="22" a="1"/>
  <c r="I10" i="22" a="1"/>
  <c r="J21" i="22" a="1"/>
  <c r="J15" i="22" a="1"/>
  <c r="I14" i="22" a="1"/>
  <c r="I8" i="22" a="1"/>
  <c r="I2" i="22" a="1"/>
  <c r="I27" i="22" a="1"/>
  <c r="J17" i="22" a="1"/>
  <c r="I16" i="22" a="1"/>
  <c r="K10" i="22" a="1"/>
  <c r="J9" i="22" a="1"/>
  <c r="J3" i="22" a="1"/>
  <c r="I21" i="22" a="1"/>
  <c r="I9" i="22" a="1"/>
  <c r="I3" i="22" a="1"/>
  <c r="I22" i="22" a="1"/>
  <c r="I17" i="22" a="1"/>
  <c r="K11" i="22" a="1"/>
  <c r="J10" i="22" a="1"/>
  <c r="J4" i="22" a="1"/>
  <c r="I16" i="21" a="1"/>
  <c r="K8" i="21" a="1"/>
  <c r="K19" i="21" a="1"/>
  <c r="I18" i="22" a="1"/>
  <c r="K12" i="22" a="1"/>
  <c r="J11" i="22" a="1"/>
  <c r="J6" i="22" a="1"/>
  <c r="J5" i="22" a="1"/>
  <c r="I19" i="22" a="1"/>
  <c r="K13" i="22" a="1"/>
  <c r="J12" i="22" a="1"/>
  <c r="K14" i="22" a="1"/>
  <c r="J13" i="22" a="1"/>
  <c r="I6" i="22" a="1"/>
  <c r="I5" i="22" a="1"/>
  <c r="K9" i="22" a="1"/>
  <c r="I14" i="21" a="1"/>
  <c r="J13" i="21" a="1"/>
  <c r="K11" i="21" a="1"/>
  <c r="I3" i="21" a="1"/>
  <c r="J2" i="21" a="1"/>
  <c r="J12" i="21" a="1"/>
  <c r="K10" i="21" a="1"/>
  <c r="I4" i="22" a="1"/>
  <c r="I13" i="21" a="1"/>
  <c r="J11" i="21" a="1"/>
  <c r="K9" i="21" a="1"/>
  <c r="I2" i="21" a="1"/>
  <c r="J14" i="22" a="1"/>
  <c r="I7" i="22" a="1"/>
  <c r="I12" i="21" a="1"/>
  <c r="J10" i="21" a="1"/>
  <c r="J9" i="21" a="1"/>
  <c r="J8" i="21" a="1"/>
  <c r="K7" i="21" a="1"/>
  <c r="K18" i="21" a="1"/>
  <c r="K17" i="21" a="1"/>
  <c r="I11" i="21" a="1"/>
  <c r="I10" i="21" a="1"/>
  <c r="K6" i="21" a="1"/>
  <c r="K15" i="22" a="1"/>
  <c r="I12" i="22" a="1"/>
  <c r="K8" i="22" a="1"/>
  <c r="J20" i="22" a="1"/>
  <c r="J8" i="22" a="1"/>
  <c r="I20" i="22" a="1"/>
  <c r="J16" i="22" a="1"/>
  <c r="I13" i="22" a="1"/>
  <c r="I15" i="21" a="1"/>
  <c r="K12" i="21" a="1"/>
  <c r="I5" i="21" a="1"/>
  <c r="I4" i="21" a="1"/>
  <c r="J4" i="21" a="1"/>
  <c r="J15" i="21" a="1"/>
  <c r="J7" i="21" a="1"/>
  <c r="J6" i="21" a="1"/>
  <c r="J5" i="21" a="1"/>
  <c r="K16" i="21" a="1"/>
  <c r="K2" i="21" a="1"/>
  <c r="K13" i="21" a="1"/>
  <c r="I8" i="21" a="1"/>
  <c r="I7" i="21" a="1"/>
  <c r="I6" i="21" a="1"/>
  <c r="I13" i="20" a="1"/>
  <c r="J12" i="20" a="1"/>
  <c r="K11" i="20" a="1"/>
  <c r="I8" i="20" a="1"/>
  <c r="K5" i="20" a="1"/>
  <c r="J17" i="21" a="1"/>
  <c r="J16" i="21" a="1"/>
  <c r="K3" i="21" a="1"/>
  <c r="J19" i="21" a="1"/>
  <c r="J18" i="21" a="1"/>
  <c r="I17" i="21" a="1"/>
  <c r="K14" i="21" a="1"/>
  <c r="I9" i="21" a="1"/>
  <c r="J3" i="21" a="1"/>
  <c r="J14" i="21" a="1"/>
  <c r="I19" i="21" a="1"/>
  <c r="I18" i="21" a="1"/>
  <c r="K4" i="21" a="1"/>
  <c r="K15" i="21" a="1"/>
  <c r="K5" i="21" a="1"/>
  <c r="K13" i="20" a="1"/>
  <c r="I10" i="20" a="1"/>
  <c r="J9" i="20" a="1"/>
  <c r="K8" i="20" a="1"/>
  <c r="I4" i="20" a="1"/>
  <c r="J3" i="20" a="1"/>
  <c r="K18" i="20" a="1"/>
  <c r="K17" i="20" a="1"/>
  <c r="K16" i="20" a="1"/>
  <c r="K15" i="20" a="1"/>
  <c r="K14" i="20" a="1"/>
  <c r="J13" i="20" a="1"/>
  <c r="J17" i="20" a="1"/>
  <c r="J14" i="20" a="1"/>
  <c r="J11" i="20" a="1"/>
  <c r="K10" i="20" a="1"/>
  <c r="J18" i="20" a="1"/>
  <c r="J16" i="20" a="1"/>
  <c r="J15" i="20" a="1"/>
  <c r="I12" i="20" a="1"/>
  <c r="K9" i="20" a="1"/>
  <c r="K7" i="20" a="1"/>
  <c r="K6" i="20" a="1"/>
  <c r="J5" i="20" a="1"/>
  <c r="K4" i="20" a="1"/>
  <c r="I18" i="20" a="1"/>
  <c r="I17" i="20" a="1"/>
  <c r="I15" i="20" a="1"/>
  <c r="I14" i="20" a="1"/>
  <c r="I11" i="20" a="1"/>
  <c r="J10" i="20" a="1"/>
  <c r="J6" i="20" a="1"/>
  <c r="K3" i="20" a="1"/>
  <c r="I16" i="20" a="1"/>
  <c r="J8" i="20" a="1"/>
  <c r="J7" i="20" a="1"/>
  <c r="I5" i="20" a="1"/>
  <c r="J4" i="20" a="1"/>
  <c r="I3" i="20" a="1"/>
  <c r="I7" i="20" a="1"/>
  <c r="K22" i="19" a="1"/>
  <c r="I13" i="19" a="1"/>
  <c r="I7" i="19" a="1"/>
  <c r="I2" i="19" a="1"/>
  <c r="I30" i="19" a="1"/>
  <c r="I29" i="19" a="1"/>
  <c r="J28" i="19" a="1"/>
  <c r="K27" i="19" a="1"/>
  <c r="I24" i="19" a="1"/>
  <c r="J23" i="19" a="1"/>
  <c r="I18" i="19" a="1"/>
  <c r="J17" i="19" a="1"/>
  <c r="K16" i="19" a="1"/>
  <c r="I12" i="19" a="1"/>
  <c r="J11" i="19" a="1"/>
  <c r="K10" i="19" a="1"/>
  <c r="I6" i="19" a="1"/>
  <c r="J5" i="19" a="1"/>
  <c r="K4" i="19" a="1"/>
  <c r="K38" i="18" a="1"/>
  <c r="I29" i="18" a="1"/>
  <c r="J28" i="18" a="1"/>
  <c r="K21" i="18" a="1"/>
  <c r="J5" i="18" a="1"/>
  <c r="K4" i="18" a="1"/>
  <c r="J22" i="19" a="1"/>
  <c r="K21" i="19" a="1"/>
  <c r="K2" i="20" a="1"/>
  <c r="I28" i="19" a="1"/>
  <c r="J27" i="19" a="1"/>
  <c r="K26" i="19" a="1"/>
  <c r="I23" i="19" a="1"/>
  <c r="K20" i="19" a="1"/>
  <c r="I17" i="19" a="1"/>
  <c r="J16" i="19" a="1"/>
  <c r="K15" i="19" a="1"/>
  <c r="I11" i="19" a="1"/>
  <c r="J10" i="19" a="1"/>
  <c r="K9" i="19" a="1"/>
  <c r="I5" i="19" a="1"/>
  <c r="J4" i="19" a="1"/>
  <c r="K3" i="19" a="1"/>
  <c r="J38" i="18" a="1"/>
  <c r="K37" i="18" a="1"/>
  <c r="I28" i="18" a="1"/>
  <c r="J21" i="18" a="1"/>
  <c r="K20" i="18" a="1"/>
  <c r="K14" i="18" a="1"/>
  <c r="I5" i="18" a="1"/>
  <c r="J4" i="18" a="1"/>
  <c r="J2" i="20" a="1"/>
  <c r="K32" i="19" a="1"/>
  <c r="I22" i="19" a="1"/>
  <c r="J21" i="19" a="1"/>
  <c r="K14" i="19" a="1"/>
  <c r="K8" i="19" a="1"/>
  <c r="I2" i="20" a="1"/>
  <c r="I6" i="20" a="1"/>
  <c r="K12" i="20" a="1"/>
  <c r="I9" i="20" a="1"/>
  <c r="I31" i="19" a="1"/>
  <c r="J30" i="19" a="1"/>
  <c r="J29" i="19" a="1"/>
  <c r="K28" i="19" a="1"/>
  <c r="I25" i="19" a="1"/>
  <c r="J24" i="19" a="1"/>
  <c r="K23" i="19" a="1"/>
  <c r="I19" i="19" a="1"/>
  <c r="J18" i="19" a="1"/>
  <c r="K17" i="19" a="1"/>
  <c r="J12" i="19" a="1"/>
  <c r="K11" i="19" a="1"/>
  <c r="J6" i="19" a="1"/>
  <c r="K5" i="19" a="1"/>
  <c r="J29" i="18" a="1"/>
  <c r="K28" i="18" a="1"/>
  <c r="J26" i="19" a="1"/>
  <c r="I8" i="19" a="1"/>
  <c r="K31" i="18" a="1"/>
  <c r="I12" i="18" a="1"/>
  <c r="I8" i="18" a="1"/>
  <c r="I7" i="18" a="1"/>
  <c r="I28" i="17" a="1"/>
  <c r="I16" i="17" a="1"/>
  <c r="J15" i="17" a="1"/>
  <c r="K14" i="17" a="1"/>
  <c r="I5" i="17" a="1"/>
  <c r="J4" i="17" a="1"/>
  <c r="I33" i="16" a="1"/>
  <c r="I21" i="16" a="1"/>
  <c r="J20" i="16" a="1"/>
  <c r="K19" i="16" a="1"/>
  <c r="I15" i="16" a="1"/>
  <c r="J14" i="16" a="1"/>
  <c r="K13" i="16" a="1"/>
  <c r="I10" i="16" a="1"/>
  <c r="I4" i="16" a="1"/>
  <c r="J3" i="16" a="1"/>
  <c r="J25" i="19" a="1"/>
  <c r="K13" i="19" a="1"/>
  <c r="I9" i="19" a="1"/>
  <c r="K32" i="18" a="1"/>
  <c r="J30" i="18" a="1"/>
  <c r="I33" i="17" a="1"/>
  <c r="J32" i="17" a="1"/>
  <c r="K31" i="17" a="1"/>
  <c r="I27" i="17" a="1"/>
  <c r="J26" i="17" a="1"/>
  <c r="K25" i="17" a="1"/>
  <c r="I22" i="17" a="1"/>
  <c r="J21" i="17" a="1"/>
  <c r="J20" i="17" a="1"/>
  <c r="K19" i="17" a="1"/>
  <c r="I10" i="17" a="1"/>
  <c r="J9" i="17" a="1"/>
  <c r="K8" i="17" a="1"/>
  <c r="J3" i="17" a="1"/>
  <c r="I26" i="19" a="1"/>
  <c r="I10" i="19" a="1"/>
  <c r="K33" i="18" a="1"/>
  <c r="J32" i="18" a="1"/>
  <c r="J31" i="18" a="1"/>
  <c r="I30" i="18" a="1"/>
  <c r="K18" i="17" a="1"/>
  <c r="I15" i="17" a="1"/>
  <c r="J14" i="17" a="1"/>
  <c r="K13" i="17" a="1"/>
  <c r="I4" i="17" a="1"/>
  <c r="K2" i="17" a="1"/>
  <c r="K23" i="16" a="1"/>
  <c r="I20" i="16" a="1"/>
  <c r="J19" i="16" a="1"/>
  <c r="I14" i="16" a="1"/>
  <c r="J13" i="16" a="1"/>
  <c r="K12" i="16" a="1"/>
  <c r="K6" i="16" a="1"/>
  <c r="I3" i="16" a="1"/>
  <c r="K30" i="19" a="1"/>
  <c r="I27" i="19" a="1"/>
  <c r="K18" i="19" a="1"/>
  <c r="J14" i="19" a="1"/>
  <c r="J13" i="19" a="1"/>
  <c r="K6" i="19" a="1"/>
  <c r="K34" i="18" a="1"/>
  <c r="J33" i="18" a="1"/>
  <c r="I32" i="17" a="1"/>
  <c r="J31" i="17" a="1"/>
  <c r="K30" i="17" a="1"/>
  <c r="I26" i="17" a="1"/>
  <c r="J25" i="17" a="1"/>
  <c r="K24" i="17" a="1"/>
  <c r="I21" i="17" a="1"/>
  <c r="I20" i="17" a="1"/>
  <c r="J19" i="17" a="1"/>
  <c r="I9" i="17" a="1"/>
  <c r="J8" i="17" a="1"/>
  <c r="K7" i="17" a="1"/>
  <c r="I3" i="17" a="1"/>
  <c r="K31" i="19" a="1"/>
  <c r="K19" i="19" a="1"/>
  <c r="J15" i="19" a="1"/>
  <c r="J3" i="19" a="1"/>
  <c r="K2" i="19" a="1"/>
  <c r="K35" i="18" a="1"/>
  <c r="J34" i="18" a="1"/>
  <c r="I33" i="18" a="1"/>
  <c r="I32" i="18" a="1"/>
  <c r="I31" i="18" a="1"/>
  <c r="K19" i="18" a="1"/>
  <c r="K18" i="18" a="1"/>
  <c r="K17" i="18" a="1"/>
  <c r="K16" i="18" a="1"/>
  <c r="K15" i="18" a="1"/>
  <c r="K3" i="18" a="1"/>
  <c r="K29" i="17" a="1"/>
  <c r="J18" i="17" a="1"/>
  <c r="K17" i="17" a="1"/>
  <c r="I14" i="17" a="1"/>
  <c r="J13" i="17" a="1"/>
  <c r="K12" i="17" a="1"/>
  <c r="J2" i="17" a="1"/>
  <c r="J20" i="19" a="1"/>
  <c r="I14" i="19" a="1"/>
  <c r="J32" i="19" a="1"/>
  <c r="J31" i="19" a="1"/>
  <c r="J19" i="19" a="1"/>
  <c r="I15" i="19" a="1"/>
  <c r="K7" i="19" a="1"/>
  <c r="I3" i="19" a="1"/>
  <c r="J2" i="19" a="1"/>
  <c r="I20" i="19" a="1"/>
  <c r="I16" i="19" a="1"/>
  <c r="I4" i="19" a="1"/>
  <c r="I32" i="19" a="1"/>
  <c r="K24" i="19" a="1"/>
  <c r="K12" i="19" a="1"/>
  <c r="J8" i="19" a="1"/>
  <c r="J7" i="19" a="1"/>
  <c r="K29" i="19" a="1"/>
  <c r="K25" i="19" a="1"/>
  <c r="I21" i="19" a="1"/>
  <c r="J9" i="19" a="1"/>
  <c r="I40" i="18" a="1"/>
  <c r="I36" i="18" a="1"/>
  <c r="K30" i="18" a="1"/>
  <c r="I25" i="18" a="1"/>
  <c r="I24" i="18" a="1"/>
  <c r="I13" i="18" a="1"/>
  <c r="I11" i="18" a="1"/>
  <c r="I9" i="18" a="1"/>
  <c r="I6" i="18" a="1"/>
  <c r="I2" i="18" a="1"/>
  <c r="J33" i="17" a="1"/>
  <c r="K32" i="17" a="1"/>
  <c r="J27" i="17" a="1"/>
  <c r="K26" i="17" a="1"/>
  <c r="I23" i="17" a="1"/>
  <c r="J22" i="17" a="1"/>
  <c r="K21" i="17" a="1"/>
  <c r="K20" i="17" a="1"/>
  <c r="I11" i="17" a="1"/>
  <c r="J10" i="17" a="1"/>
  <c r="K9" i="17" a="1"/>
  <c r="I6" i="17" a="1"/>
  <c r="K3" i="17" a="1"/>
  <c r="K39" i="18" a="1"/>
  <c r="I37" i="18" a="1"/>
  <c r="K27" i="18" a="1"/>
  <c r="K26" i="18" a="1"/>
  <c r="J25" i="18" a="1"/>
  <c r="J18" i="18" a="1"/>
  <c r="J14" i="18" a="1"/>
  <c r="K13" i="18" a="1"/>
  <c r="J7" i="18" a="1"/>
  <c r="I13" i="17" a="1"/>
  <c r="J39" i="18" a="1"/>
  <c r="J27" i="18" a="1"/>
  <c r="J26" i="18" a="1"/>
  <c r="J15" i="18" a="1"/>
  <c r="J12" i="18" a="1"/>
  <c r="K8" i="18" a="1"/>
  <c r="K33" i="17" a="1"/>
  <c r="J28" i="17" a="1"/>
  <c r="I25" i="17" a="1"/>
  <c r="I24" i="17" a="1"/>
  <c r="I17" i="17" a="1"/>
  <c r="K4" i="17" a="1"/>
  <c r="I39" i="18" a="1"/>
  <c r="I34" i="18" a="1"/>
  <c r="I27" i="18" a="1"/>
  <c r="J20" i="18" a="1"/>
  <c r="J19" i="18" a="1"/>
  <c r="I18" i="18" a="1"/>
  <c r="I14" i="18" a="1"/>
  <c r="J13" i="18" a="1"/>
  <c r="J3" i="18" a="1"/>
  <c r="K2" i="18" a="1"/>
  <c r="J29" i="17" a="1"/>
  <c r="I18" i="17" a="1"/>
  <c r="K5" i="17" a="1"/>
  <c r="K40" i="18" a="1"/>
  <c r="I26" i="18" a="1"/>
  <c r="I15" i="18" a="1"/>
  <c r="K9" i="18" a="1"/>
  <c r="J8" i="18" a="1"/>
  <c r="K5" i="18" a="1"/>
  <c r="J30" i="17" a="1"/>
  <c r="K10" i="17" a="1"/>
  <c r="K6" i="17" a="1"/>
  <c r="J40" i="18" a="1"/>
  <c r="I20" i="18" a="1"/>
  <c r="I19" i="18" a="1"/>
  <c r="J16" i="18" a="1"/>
  <c r="J9" i="18" a="1"/>
  <c r="I3" i="18" a="1"/>
  <c r="J2" i="18" a="1"/>
  <c r="I29" i="17" a="1"/>
  <c r="I19" i="17" a="1"/>
  <c r="K11" i="17" a="1"/>
  <c r="J5" i="17" a="1"/>
  <c r="J35" i="18" a="1"/>
  <c r="K23" i="18" a="1"/>
  <c r="K22" i="18" a="1"/>
  <c r="I21" i="18" a="1"/>
  <c r="I16" i="18" a="1"/>
  <c r="K10" i="18" a="1"/>
  <c r="I4" i="18" a="1"/>
  <c r="I31" i="17" a="1"/>
  <c r="I30" i="17" a="1"/>
  <c r="K15" i="17" a="1"/>
  <c r="J7" i="17" a="1"/>
  <c r="J6" i="17" a="1"/>
  <c r="I2" i="17" a="1"/>
  <c r="K36" i="18" a="1"/>
  <c r="I35" i="18" a="1"/>
  <c r="K24" i="18" a="1"/>
  <c r="J22" i="18" a="1"/>
  <c r="J10" i="18" a="1"/>
  <c r="K6" i="18" a="1"/>
  <c r="K29" i="18" a="1"/>
  <c r="J23" i="18" a="1"/>
  <c r="I22" i="18" a="1"/>
  <c r="K11" i="18" a="1"/>
  <c r="I10" i="18" a="1"/>
  <c r="J37" i="18" a="1"/>
  <c r="J36" i="18" a="1"/>
  <c r="K25" i="18" a="1"/>
  <c r="J24" i="18" a="1"/>
  <c r="I23" i="18" a="1"/>
  <c r="J17" i="18" a="1"/>
  <c r="K7" i="18" a="1"/>
  <c r="J6" i="18" a="1"/>
  <c r="I38" i="18" a="1"/>
  <c r="I17" i="18" a="1"/>
  <c r="K12" i="18" a="1"/>
  <c r="J11" i="18" a="1"/>
  <c r="I7" i="17" a="1"/>
  <c r="J23" i="17" a="1"/>
  <c r="J16" i="17" a="1"/>
  <c r="I8" i="17" a="1"/>
  <c r="J11" i="17" a="1"/>
  <c r="K27" i="17" a="1"/>
  <c r="J24" i="17" a="1"/>
  <c r="J17" i="17" a="1"/>
  <c r="K28" i="17" a="1"/>
  <c r="I12" i="17" a="1"/>
  <c r="J12" i="17" a="1"/>
  <c r="I29" i="16" a="1"/>
  <c r="I28" i="16" a="1"/>
  <c r="I19" i="16" a="1"/>
  <c r="I18" i="16" a="1"/>
  <c r="I12" i="16" a="1"/>
  <c r="J11" i="16" a="1"/>
  <c r="K10" i="16" a="1"/>
  <c r="K9" i="16" a="1"/>
  <c r="K8" i="16" a="1"/>
  <c r="K7" i="16" a="1"/>
  <c r="K23" i="17" a="1"/>
  <c r="I17" i="16" a="1"/>
  <c r="I16" i="16" a="1"/>
  <c r="J8" i="16" a="1"/>
  <c r="J7" i="16" a="1"/>
  <c r="J6" i="16" a="1"/>
  <c r="K5" i="16" a="1"/>
  <c r="I33" i="15" a="1"/>
  <c r="I27" i="15" a="1"/>
  <c r="I21" i="15" a="1"/>
  <c r="J20" i="15" a="1"/>
  <c r="K19" i="15" a="1"/>
  <c r="J14" i="15" a="1"/>
  <c r="K13" i="15" a="1"/>
  <c r="I10" i="15" a="1"/>
  <c r="J9" i="15" a="1"/>
  <c r="I4" i="15" a="1"/>
  <c r="J3" i="15" a="1"/>
  <c r="I9" i="16" a="1"/>
  <c r="I7" i="16" a="1"/>
  <c r="I6" i="16" a="1"/>
  <c r="J5" i="16" a="1"/>
  <c r="K4" i="16" a="1"/>
  <c r="K35" i="15" a="1"/>
  <c r="K23" i="15" a="1"/>
  <c r="I20" i="15" a="1"/>
  <c r="J19" i="15" a="1"/>
  <c r="K18" i="15" a="1"/>
  <c r="I14" i="15" a="1"/>
  <c r="J13" i="15" a="1"/>
  <c r="K12" i="15" a="1"/>
  <c r="I9" i="15" a="1"/>
  <c r="I3" i="15" a="1"/>
  <c r="K37" i="16" a="1"/>
  <c r="K36" i="16" a="1"/>
  <c r="K35" i="16" a="1"/>
  <c r="K34" i="16" a="1"/>
  <c r="K25" i="16" a="1"/>
  <c r="K24" i="16" a="1"/>
  <c r="K3" i="16" a="1"/>
  <c r="K16" i="17" a="1"/>
  <c r="K22" i="17" a="1"/>
  <c r="I32" i="16" a="1"/>
  <c r="I30" i="16" a="1"/>
  <c r="I27" i="16" a="1"/>
  <c r="I22" i="16" a="1"/>
  <c r="J21" i="16" a="1"/>
  <c r="J17" i="16" a="1"/>
  <c r="J16" i="16" a="1"/>
  <c r="I13" i="16" a="1"/>
  <c r="I34" i="15" a="1"/>
  <c r="J33" i="15" a="1"/>
  <c r="J27" i="15" a="1"/>
  <c r="I22" i="15" a="1"/>
  <c r="J21" i="15" a="1"/>
  <c r="K20" i="15" a="1"/>
  <c r="K14" i="15" a="1"/>
  <c r="I11" i="15" a="1"/>
  <c r="J10" i="15" a="1"/>
  <c r="K9" i="15" a="1"/>
  <c r="I5" i="15" a="1"/>
  <c r="J4" i="15" a="1"/>
  <c r="K3" i="15" a="1"/>
  <c r="J30" i="16" a="1"/>
  <c r="I26" i="16" a="1"/>
  <c r="J23" i="16" a="1"/>
  <c r="K22" i="16" a="1"/>
  <c r="J36" i="15" a="1"/>
  <c r="K33" i="15" a="1"/>
  <c r="J32" i="15" a="1"/>
  <c r="I31" i="15" a="1"/>
  <c r="I30" i="15" a="1"/>
  <c r="I29" i="15" a="1"/>
  <c r="K24" i="15" a="1"/>
  <c r="J23" i="15" a="1"/>
  <c r="K22" i="15" a="1"/>
  <c r="K17" i="15" a="1"/>
  <c r="I15" i="15" a="1"/>
  <c r="K27" i="14" a="1"/>
  <c r="I18" i="14" a="1"/>
  <c r="J17" i="14" a="1"/>
  <c r="K16" i="14" a="1"/>
  <c r="J11" i="14" a="1"/>
  <c r="K10" i="14" a="1"/>
  <c r="I7" i="14" a="1"/>
  <c r="J6" i="14" a="1"/>
  <c r="J2" i="14" a="1"/>
  <c r="I21" i="13" a="1"/>
  <c r="I15" i="13" a="1"/>
  <c r="J14" i="13" a="1"/>
  <c r="K13" i="13" a="1"/>
  <c r="J8" i="13" a="1"/>
  <c r="K7" i="13" a="1"/>
  <c r="I4" i="13" a="1"/>
  <c r="J36" i="16" a="1"/>
  <c r="J35" i="16" a="1"/>
  <c r="I34" i="16" a="1"/>
  <c r="K27" i="16" a="1"/>
  <c r="J24" i="16" a="1"/>
  <c r="K16" i="16" a="1"/>
  <c r="J12" i="16" a="1"/>
  <c r="J9" i="16" a="1"/>
  <c r="I35" i="15" a="1"/>
  <c r="J34" i="15" a="1"/>
  <c r="I32" i="15" a="1"/>
  <c r="K25" i="15" a="1"/>
  <c r="J24" i="15" a="1"/>
  <c r="K21" i="15" a="1"/>
  <c r="J18" i="15" a="1"/>
  <c r="J16" i="15" a="1"/>
  <c r="I29" i="14" a="1"/>
  <c r="J28" i="14" a="1"/>
  <c r="I23" i="14" a="1"/>
  <c r="J22" i="14" a="1"/>
  <c r="K21" i="14" a="1"/>
  <c r="I12" i="14" a="1"/>
  <c r="J5" i="14" a="1"/>
  <c r="K24" i="13" a="1"/>
  <c r="I20" i="13" a="1"/>
  <c r="J19" i="13" a="1"/>
  <c r="K18" i="13" a="1"/>
  <c r="I9" i="13" a="1"/>
  <c r="I3" i="13" a="1"/>
  <c r="K22" i="12" a="1"/>
  <c r="I20" i="12" a="1"/>
  <c r="I16" i="12" a="1"/>
  <c r="J12" i="12" a="1"/>
  <c r="J8" i="12" a="1"/>
  <c r="K4" i="12" a="1"/>
  <c r="I2" i="12" a="1"/>
  <c r="K31" i="16" a="1"/>
  <c r="I23" i="16" a="1"/>
  <c r="J22" i="16" a="1"/>
  <c r="I36" i="15" a="1"/>
  <c r="K26" i="15" a="1"/>
  <c r="J25" i="15" a="1"/>
  <c r="I23" i="15" a="1"/>
  <c r="J22" i="15" a="1"/>
  <c r="I19" i="15" a="1"/>
  <c r="J17" i="15" a="1"/>
  <c r="I16" i="15" a="1"/>
  <c r="K5" i="15" a="1"/>
  <c r="J27" i="14" a="1"/>
  <c r="K26" i="14" a="1"/>
  <c r="I17" i="14" a="1"/>
  <c r="J16" i="14" a="1"/>
  <c r="K15" i="14" a="1"/>
  <c r="I11" i="14" a="1"/>
  <c r="J10" i="14" a="1"/>
  <c r="K9" i="14" a="1"/>
  <c r="I6" i="14" a="1"/>
  <c r="K4" i="14" a="1"/>
  <c r="I2" i="14" a="1"/>
  <c r="K23" i="13" a="1"/>
  <c r="K17" i="13" a="1"/>
  <c r="I14" i="13" a="1"/>
  <c r="J13" i="13" a="1"/>
  <c r="K12" i="13" a="1"/>
  <c r="I8" i="13" a="1"/>
  <c r="J7" i="13" a="1"/>
  <c r="K6" i="13" a="1"/>
  <c r="J2" i="13" a="1"/>
  <c r="I36" i="16" a="1"/>
  <c r="I35" i="16" a="1"/>
  <c r="J31" i="16" a="1"/>
  <c r="J27" i="16" a="1"/>
  <c r="I24" i="16" a="1"/>
  <c r="K2" i="16" a="1"/>
  <c r="K27" i="15" a="1"/>
  <c r="J26" i="15" a="1"/>
  <c r="I25" i="15" a="1"/>
  <c r="I24" i="15" a="1"/>
  <c r="I18" i="15" a="1"/>
  <c r="K6" i="15" a="1"/>
  <c r="K4" i="15" a="1"/>
  <c r="K2" i="15" a="1"/>
  <c r="I28" i="14" a="1"/>
  <c r="I22" i="14" a="1"/>
  <c r="J21" i="14" a="1"/>
  <c r="K20" i="14" a="1"/>
  <c r="K14" i="14" a="1"/>
  <c r="I5" i="14" a="1"/>
  <c r="J24" i="13" a="1"/>
  <c r="I19" i="13" a="1"/>
  <c r="J18" i="13" a="1"/>
  <c r="K11" i="13" a="1"/>
  <c r="J22" i="12" a="1"/>
  <c r="K14" i="12" a="1"/>
  <c r="I12" i="12" a="1"/>
  <c r="I8" i="12" a="1"/>
  <c r="J4" i="12" a="1"/>
  <c r="J37" i="16" a="1"/>
  <c r="I31" i="16" a="1"/>
  <c r="K28" i="16" a="1"/>
  <c r="J25" i="16" a="1"/>
  <c r="K17" i="16" a="1"/>
  <c r="J2" i="16" a="1"/>
  <c r="I26" i="15" a="1"/>
  <c r="I17" i="15" a="1"/>
  <c r="K7" i="15" a="1"/>
  <c r="J5" i="15" a="1"/>
  <c r="J2" i="15" a="1"/>
  <c r="I27" i="14" a="1"/>
  <c r="J26" i="14" a="1"/>
  <c r="K25" i="14" a="1"/>
  <c r="K19" i="14" a="1"/>
  <c r="I16" i="14" a="1"/>
  <c r="J15" i="14" a="1"/>
  <c r="I10" i="14" a="1"/>
  <c r="J9" i="14" a="1"/>
  <c r="K8" i="14" a="1"/>
  <c r="J4" i="14" a="1"/>
  <c r="J23" i="13" a="1"/>
  <c r="K22" i="13" a="1"/>
  <c r="J17" i="13" a="1"/>
  <c r="K16" i="13" a="1"/>
  <c r="I13" i="13" a="1"/>
  <c r="J12" i="13" a="1"/>
  <c r="I7" i="13" a="1"/>
  <c r="J6" i="13" a="1"/>
  <c r="K5" i="13" a="1"/>
  <c r="I2" i="13" a="1"/>
  <c r="I37" i="16" a="1"/>
  <c r="K32" i="16" a="1"/>
  <c r="I25" i="16" a="1"/>
  <c r="K14" i="16" a="1"/>
  <c r="J10" i="16" a="1"/>
  <c r="K28" i="15" a="1"/>
  <c r="K8" i="15" a="1"/>
  <c r="J7" i="15" a="1"/>
  <c r="J6" i="15" a="1"/>
  <c r="J28" i="16" a="1"/>
  <c r="I2" i="16" a="1"/>
  <c r="K29" i="15" a="1"/>
  <c r="J12" i="15" a="1"/>
  <c r="K11" i="15" a="1"/>
  <c r="J8" i="15" a="1"/>
  <c r="I2" i="15" a="1"/>
  <c r="K33" i="16" a="1"/>
  <c r="J32" i="16" a="1"/>
  <c r="K29" i="16" a="1"/>
  <c r="K20" i="16" a="1"/>
  <c r="K15" i="16" a="1"/>
  <c r="K11" i="16" a="1"/>
  <c r="J4" i="16" a="1"/>
  <c r="K30" i="15" a="1"/>
  <c r="J28" i="15" a="1"/>
  <c r="I13" i="15" a="1"/>
  <c r="K10" i="15" a="1"/>
  <c r="I8" i="15" a="1"/>
  <c r="I7" i="15" a="1"/>
  <c r="I6" i="15" a="1"/>
  <c r="K26" i="16" a="1"/>
  <c r="K18" i="16" a="1"/>
  <c r="I11" i="16" a="1"/>
  <c r="I8" i="16" a="1"/>
  <c r="K31" i="15" a="1"/>
  <c r="J30" i="15" a="1"/>
  <c r="J29" i="15" a="1"/>
  <c r="I28" i="15" a="1"/>
  <c r="K15" i="15" a="1"/>
  <c r="I12" i="15" a="1"/>
  <c r="J11" i="15" a="1"/>
  <c r="J34" i="16" a="1"/>
  <c r="J33" i="16" a="1"/>
  <c r="K30" i="16" a="1"/>
  <c r="J29" i="16" a="1"/>
  <c r="J26" i="16" a="1"/>
  <c r="K21" i="16" a="1"/>
  <c r="J18" i="16" a="1"/>
  <c r="J15" i="16" a="1"/>
  <c r="I5" i="16" a="1"/>
  <c r="K36" i="15" a="1"/>
  <c r="J35" i="15" a="1"/>
  <c r="K34" i="15" a="1"/>
  <c r="K32" i="15" a="1"/>
  <c r="J31" i="15" a="1"/>
  <c r="K16" i="15" a="1"/>
  <c r="J15" i="15" a="1"/>
  <c r="J29" i="14" a="1"/>
  <c r="K28" i="14" a="1"/>
  <c r="I24" i="14" a="1"/>
  <c r="J23" i="14" a="1"/>
  <c r="K22" i="14" a="1"/>
  <c r="I13" i="14" a="1"/>
  <c r="J12" i="14" a="1"/>
  <c r="K5" i="14" a="1"/>
  <c r="I3" i="14" a="1"/>
  <c r="J20" i="13" a="1"/>
  <c r="K19" i="13" a="1"/>
  <c r="I10" i="13" a="1"/>
  <c r="J9" i="13" a="1"/>
  <c r="J3" i="13" a="1"/>
  <c r="I24" i="12" a="1"/>
  <c r="J20" i="12" a="1"/>
  <c r="J16" i="12" a="1"/>
  <c r="K12" i="12" a="1"/>
  <c r="K8" i="12" a="1"/>
  <c r="I6" i="12" a="1"/>
  <c r="J2" i="12" a="1"/>
  <c r="I21" i="14" a="1"/>
  <c r="J8" i="14" a="1"/>
  <c r="J7" i="14" a="1"/>
  <c r="I4" i="14" a="1"/>
  <c r="J3" i="14" a="1"/>
  <c r="I18" i="13" a="1"/>
  <c r="K14" i="13" a="1"/>
  <c r="J11" i="13" a="1"/>
  <c r="K10" i="13" a="1"/>
  <c r="I6" i="13" a="1"/>
  <c r="K2" i="13" a="1"/>
  <c r="J25" i="14" a="1"/>
  <c r="J24" i="14" a="1"/>
  <c r="K12" i="14" a="1"/>
  <c r="J21" i="13" a="1"/>
  <c r="K3" i="13" a="1"/>
  <c r="K29" i="14" a="1"/>
  <c r="I26" i="14" a="1"/>
  <c r="I25" i="14" a="1"/>
  <c r="K17" i="14" a="1"/>
  <c r="K13" i="14" a="1"/>
  <c r="J14" i="14" a="1"/>
  <c r="I22" i="13" a="1"/>
  <c r="J15" i="13" a="1"/>
  <c r="I12" i="13" a="1"/>
  <c r="K4" i="13" a="1"/>
  <c r="K23" i="14" a="1"/>
  <c r="J20" i="14" a="1"/>
  <c r="J18" i="14" a="1"/>
  <c r="K11" i="14" a="1"/>
  <c r="K2" i="14" a="1"/>
  <c r="I24" i="13" a="1"/>
  <c r="I16" i="13" a="1"/>
  <c r="J5" i="13" a="1"/>
  <c r="I19" i="14" a="1"/>
  <c r="I15" i="14" a="1"/>
  <c r="K7" i="14" a="1"/>
  <c r="K3" i="14" a="1"/>
  <c r="I17" i="13" a="1"/>
  <c r="I14" i="14" a="1"/>
  <c r="I19" i="12" a="1"/>
  <c r="I18" i="12" a="1"/>
  <c r="I17" i="12" a="1"/>
  <c r="J13" i="12" a="1"/>
  <c r="I21" i="12" a="1"/>
  <c r="I13" i="12" a="1"/>
  <c r="I11" i="12" a="1"/>
  <c r="I10" i="12" a="1"/>
  <c r="I3" i="12" a="1"/>
  <c r="I35" i="11" a="1"/>
  <c r="J34" i="11" a="1"/>
  <c r="K30" i="11" a="1"/>
  <c r="I28" i="11" a="1"/>
  <c r="J27" i="11" a="1"/>
  <c r="K26" i="11" a="1"/>
  <c r="I24" i="11" a="1"/>
  <c r="J20" i="11" a="1"/>
  <c r="K19" i="11" a="1"/>
  <c r="K15" i="11" a="1"/>
  <c r="K12" i="11" a="1"/>
  <c r="J5" i="11" a="1"/>
  <c r="K24" i="14" a="1"/>
  <c r="I20" i="14" a="1"/>
  <c r="I23" i="13" a="1"/>
  <c r="K21" i="13" a="1"/>
  <c r="J10" i="13" a="1"/>
  <c r="I5" i="13" a="1"/>
  <c r="K18" i="14" a="1"/>
  <c r="I8" i="14" a="1"/>
  <c r="J13" i="14" a="1"/>
  <c r="K6" i="14" a="1"/>
  <c r="J19" i="14" a="1"/>
  <c r="I9" i="14" a="1"/>
  <c r="J16" i="13" a="1"/>
  <c r="K9" i="13" a="1"/>
  <c r="J4" i="13" a="1"/>
  <c r="I26" i="12" a="1"/>
  <c r="I25" i="12" a="1"/>
  <c r="I23" i="12" a="1"/>
  <c r="J21" i="12" a="1"/>
  <c r="J19" i="12" a="1"/>
  <c r="I15" i="12" a="1"/>
  <c r="I14" i="12" a="1"/>
  <c r="J11" i="12" a="1"/>
  <c r="J10" i="12" a="1"/>
  <c r="I9" i="12" a="1"/>
  <c r="I7" i="12" a="1"/>
  <c r="I5" i="12" a="1"/>
  <c r="J3" i="12" a="1"/>
  <c r="J26" i="12" a="1"/>
  <c r="K15" i="12" a="1"/>
  <c r="K9" i="12" a="1"/>
  <c r="K35" i="11" a="1"/>
  <c r="J31" i="11" a="1"/>
  <c r="J25" i="11" a="1"/>
  <c r="K24" i="11" a="1"/>
  <c r="I21" i="11" a="1"/>
  <c r="J19" i="11" a="1"/>
  <c r="K18" i="11" a="1"/>
  <c r="I15" i="11" a="1"/>
  <c r="I11" i="11" a="1"/>
  <c r="J9" i="11" a="1"/>
  <c r="J8" i="11" a="1"/>
  <c r="K7" i="11" a="1"/>
  <c r="J33" i="10" a="1"/>
  <c r="K30" i="10" a="1"/>
  <c r="J28" i="10" a="1"/>
  <c r="J24" i="10" a="1"/>
  <c r="K21" i="10" a="1"/>
  <c r="J19" i="10" a="1"/>
  <c r="J10" i="10" a="1"/>
  <c r="K8" i="10" a="1"/>
  <c r="K5" i="10" a="1"/>
  <c r="K4" i="10" a="1"/>
  <c r="J25" i="9" a="1"/>
  <c r="K21" i="9" a="1"/>
  <c r="I19" i="9" a="1"/>
  <c r="J15" i="9" a="1"/>
  <c r="K11" i="9" a="1"/>
  <c r="I9" i="9" a="1"/>
  <c r="J5" i="9" a="1"/>
  <c r="I22" i="12" a="1"/>
  <c r="K16" i="12" a="1"/>
  <c r="J15" i="12" a="1"/>
  <c r="K34" i="11" a="1"/>
  <c r="I31" i="11" a="1"/>
  <c r="J30" i="11" a="1"/>
  <c r="I20" i="11" a="1"/>
  <c r="J14" i="11" a="1"/>
  <c r="I10" i="11" a="1"/>
  <c r="I9" i="11" a="1"/>
  <c r="I4" i="11" a="1"/>
  <c r="J3" i="11" a="1"/>
  <c r="I34" i="10" a="1"/>
  <c r="J32" i="10" a="1"/>
  <c r="K31" i="10" a="1"/>
  <c r="J29" i="10" a="1"/>
  <c r="K27" i="10" a="1"/>
  <c r="I25" i="10" a="1"/>
  <c r="J23" i="10" a="1"/>
  <c r="K22" i="10" a="1"/>
  <c r="J20" i="10" a="1"/>
  <c r="K18" i="10" a="1"/>
  <c r="J9" i="10" a="1"/>
  <c r="K6" i="10" a="1"/>
  <c r="I2" i="10" a="1"/>
  <c r="J28" i="9" a="1"/>
  <c r="K24" i="9" a="1"/>
  <c r="I22" i="9" a="1"/>
  <c r="J18" i="9" a="1"/>
  <c r="K14" i="9" a="1"/>
  <c r="I12" i="9" a="1"/>
  <c r="J8" i="9" a="1"/>
  <c r="K4" i="9" a="1"/>
  <c r="J2" i="9" a="1"/>
  <c r="K20" i="13" a="1"/>
  <c r="K19" i="12" a="1"/>
  <c r="J9" i="12" a="1"/>
  <c r="I4" i="12" a="1"/>
  <c r="J35" i="11" a="1"/>
  <c r="K29" i="11" a="1"/>
  <c r="I25" i="11" a="1"/>
  <c r="J24" i="11" a="1"/>
  <c r="K23" i="11" a="1"/>
  <c r="I19" i="11" a="1"/>
  <c r="J18" i="11" a="1"/>
  <c r="K17" i="11" a="1"/>
  <c r="K13" i="11" a="1"/>
  <c r="I8" i="11" a="1"/>
  <c r="J7" i="11" a="1"/>
  <c r="K2" i="11" a="1"/>
  <c r="I33" i="10" a="1"/>
  <c r="J30" i="10" a="1"/>
  <c r="I28" i="10" a="1"/>
  <c r="I24" i="10" a="1"/>
  <c r="J21" i="10" a="1"/>
  <c r="I19" i="10" a="1"/>
  <c r="K17" i="10" a="1"/>
  <c r="K12" i="10" a="1"/>
  <c r="I10" i="10" a="1"/>
  <c r="J8" i="10" a="1"/>
  <c r="K7" i="10" a="1"/>
  <c r="J5" i="10" a="1"/>
  <c r="J4" i="10" a="1"/>
  <c r="K27" i="9" a="1"/>
  <c r="I25" i="9" a="1"/>
  <c r="J21" i="9" a="1"/>
  <c r="K17" i="9" a="1"/>
  <c r="I15" i="9" a="1"/>
  <c r="J11" i="9" a="1"/>
  <c r="K7" i="9" a="1"/>
  <c r="I5" i="9" a="1"/>
  <c r="J22" i="13" a="1"/>
  <c r="K8" i="13" a="1"/>
  <c r="K24" i="12" a="1"/>
  <c r="K23" i="12" a="1"/>
  <c r="K17" i="12" a="1"/>
  <c r="K33" i="11" a="1"/>
  <c r="I30" i="11" a="1"/>
  <c r="J23" i="11" a="1"/>
  <c r="K22" i="11" a="1"/>
  <c r="I14" i="11" a="1"/>
  <c r="K6" i="11" a="1"/>
  <c r="I3" i="11" a="1"/>
  <c r="I32" i="10" a="1"/>
  <c r="J31" i="10" a="1"/>
  <c r="I29" i="10" a="1"/>
  <c r="J27" i="10" a="1"/>
  <c r="I23" i="10" a="1"/>
  <c r="J22" i="10" a="1"/>
  <c r="I20" i="10" a="1"/>
  <c r="J18" i="10" a="1"/>
  <c r="K16" i="10" a="1"/>
  <c r="K13" i="10" a="1"/>
  <c r="I9" i="10" a="1"/>
  <c r="J6" i="10" a="1"/>
  <c r="K3" i="10" a="1"/>
  <c r="I28" i="9" a="1"/>
  <c r="J24" i="9" a="1"/>
  <c r="K20" i="9" a="1"/>
  <c r="I18" i="9" a="1"/>
  <c r="J14" i="9" a="1"/>
  <c r="K10" i="9" a="1"/>
  <c r="I8" i="9" a="1"/>
  <c r="J4" i="9" a="1"/>
  <c r="I2" i="9" a="1"/>
  <c r="J23" i="12" a="1"/>
  <c r="K20" i="12" a="1"/>
  <c r="K10" i="12" a="1"/>
  <c r="K6" i="12" a="1"/>
  <c r="K5" i="12" a="1"/>
  <c r="I34" i="11" a="1"/>
  <c r="J29" i="11" a="1"/>
  <c r="K28" i="11" a="1"/>
  <c r="I18" i="11" a="1"/>
  <c r="J17" i="11" a="1"/>
  <c r="J13" i="11" a="1"/>
  <c r="I7" i="11" a="1"/>
  <c r="J2" i="11" a="1"/>
  <c r="I30" i="10" a="1"/>
  <c r="K26" i="10" a="1"/>
  <c r="I21" i="10" a="1"/>
  <c r="J17" i="10" a="1"/>
  <c r="K14" i="10" a="1"/>
  <c r="J12" i="10" a="1"/>
  <c r="I8" i="10" a="1"/>
  <c r="J7" i="10" a="1"/>
  <c r="I5" i="10" a="1"/>
  <c r="I4" i="10" a="1"/>
  <c r="J27" i="9" a="1"/>
  <c r="K23" i="9" a="1"/>
  <c r="I21" i="9" a="1"/>
  <c r="J17" i="9" a="1"/>
  <c r="K13" i="9" a="1"/>
  <c r="I11" i="9" a="1"/>
  <c r="J7" i="9" a="1"/>
  <c r="J24" i="12" a="1"/>
  <c r="J17" i="12" a="1"/>
  <c r="J5" i="12" a="1"/>
  <c r="K2" i="12" a="1"/>
  <c r="J33" i="11" a="1"/>
  <c r="K32" i="11" a="1"/>
  <c r="K27" i="11" a="1"/>
  <c r="I23" i="11" a="1"/>
  <c r="J22" i="11" a="1"/>
  <c r="K16" i="11" a="1"/>
  <c r="I13" i="11" a="1"/>
  <c r="J12" i="11" a="1"/>
  <c r="J6" i="11" a="1"/>
  <c r="K5" i="11" a="1"/>
  <c r="I2" i="11" a="1"/>
  <c r="K15" i="13" a="1"/>
  <c r="I11" i="13" a="1"/>
  <c r="K25" i="12" a="1"/>
  <c r="K13" i="12" a="1"/>
  <c r="J6" i="12" a="1"/>
  <c r="I29" i="11" a="1"/>
  <c r="J28" i="11" a="1"/>
  <c r="K21" i="11" a="1"/>
  <c r="I17" i="11" a="1"/>
  <c r="K11" i="11" a="1"/>
  <c r="J25" i="12" a="1"/>
  <c r="K21" i="12" a="1"/>
  <c r="K18" i="12" a="1"/>
  <c r="K7" i="12" a="1"/>
  <c r="I33" i="11" a="1"/>
  <c r="J32" i="11" a="1"/>
  <c r="J26" i="11" a="1"/>
  <c r="I22" i="11" a="1"/>
  <c r="J16" i="11" a="1"/>
  <c r="I12" i="11" a="1"/>
  <c r="K10" i="11" a="1"/>
  <c r="I6" i="11" a="1"/>
  <c r="K4" i="11" a="1"/>
  <c r="J18" i="12" a="1"/>
  <c r="J14" i="12" a="1"/>
  <c r="J7" i="12" a="1"/>
  <c r="K3" i="12" a="1"/>
  <c r="K31" i="11" a="1"/>
  <c r="I27" i="11" a="1"/>
  <c r="K25" i="11" a="1"/>
  <c r="J21" i="11" a="1"/>
  <c r="K20" i="11" a="1"/>
  <c r="I16" i="11" a="1"/>
  <c r="J15" i="11" a="1"/>
  <c r="J11" i="11" a="1"/>
  <c r="K9" i="11" a="1"/>
  <c r="I5" i="11" a="1"/>
  <c r="K26" i="12" a="1"/>
  <c r="K11" i="12" a="1"/>
  <c r="I32" i="11" a="1"/>
  <c r="I26" i="11" a="1"/>
  <c r="K14" i="11" a="1"/>
  <c r="J10" i="11" a="1"/>
  <c r="K8" i="11" a="1"/>
  <c r="J4" i="11" a="1"/>
  <c r="K3" i="11" a="1"/>
  <c r="J34" i="10" a="1"/>
  <c r="K32" i="10" a="1"/>
  <c r="K29" i="10" a="1"/>
  <c r="J25" i="10" a="1"/>
  <c r="K23" i="10" a="1"/>
  <c r="K20" i="10" a="1"/>
  <c r="I15" i="10" a="1"/>
  <c r="I11" i="10" a="1"/>
  <c r="K9" i="10" a="1"/>
  <c r="J2" i="10" a="1"/>
  <c r="K28" i="9" a="1"/>
  <c r="I26" i="9" a="1"/>
  <c r="J22" i="9" a="1"/>
  <c r="K18" i="9" a="1"/>
  <c r="I16" i="9" a="1"/>
  <c r="J12" i="9" a="1"/>
  <c r="K8" i="9" a="1"/>
  <c r="I6" i="9" a="1"/>
  <c r="I3" i="9" a="1"/>
  <c r="K2" i="9" a="1"/>
  <c r="I26" i="10" a="1"/>
  <c r="J23" i="9" a="1"/>
  <c r="K16" i="8" a="1"/>
  <c r="K8" i="8" a="1"/>
  <c r="I6" i="8" a="1"/>
  <c r="K4" i="8" a="1"/>
  <c r="K34" i="10" a="1"/>
  <c r="K28" i="10" a="1"/>
  <c r="K24" i="10" a="1"/>
  <c r="I17" i="10" a="1"/>
  <c r="I13" i="10" a="1"/>
  <c r="I24" i="9" a="1"/>
  <c r="K19" i="9" a="1"/>
  <c r="J13" i="9" a="1"/>
  <c r="I7" i="9" a="1"/>
  <c r="I17" i="8" a="1"/>
  <c r="K14" i="8" a="1"/>
  <c r="J13" i="8" a="1"/>
  <c r="I9" i="8" a="1"/>
  <c r="J5" i="8" a="1"/>
  <c r="I7" i="10" a="1"/>
  <c r="I23" i="9" a="1"/>
  <c r="J20" i="9" a="1"/>
  <c r="I14" i="9" a="1"/>
  <c r="J16" i="8" a="1"/>
  <c r="K12" i="8" a="1"/>
  <c r="J8" i="8" a="1"/>
  <c r="J4" i="8" a="1"/>
  <c r="K3" i="8" a="1"/>
  <c r="I22" i="10" a="1"/>
  <c r="I18" i="10" a="1"/>
  <c r="J3" i="10" a="1"/>
  <c r="K25" i="9" a="1"/>
  <c r="J19" i="9" a="1"/>
  <c r="I13" i="9" a="1"/>
  <c r="K9" i="9" a="1"/>
  <c r="K3" i="9" a="1"/>
  <c r="K15" i="8" a="1"/>
  <c r="J14" i="8" a="1"/>
  <c r="I13" i="8" a="1"/>
  <c r="K11" i="8" a="1"/>
  <c r="K7" i="8" a="1"/>
  <c r="I5" i="8" a="1"/>
  <c r="J14" i="10" a="1"/>
  <c r="K11" i="10" a="1"/>
  <c r="K10" i="10" a="1"/>
  <c r="K26" i="9" a="1"/>
  <c r="I20" i="9" a="1"/>
  <c r="K15" i="9" a="1"/>
  <c r="J10" i="9" a="1"/>
  <c r="I4" i="9" a="1"/>
  <c r="K18" i="8" a="1"/>
  <c r="I16" i="8" a="1"/>
  <c r="J12" i="8" a="1"/>
  <c r="I8" i="8" a="1"/>
  <c r="I4" i="8" a="1"/>
  <c r="J3" i="8" a="1"/>
  <c r="K25" i="10" a="1"/>
  <c r="K19" i="10" a="1"/>
  <c r="I3" i="10" a="1"/>
  <c r="K2" i="10" a="1"/>
  <c r="K16" i="9" a="1"/>
  <c r="J9" i="9" a="1"/>
  <c r="J3" i="9" a="1"/>
  <c r="J15" i="8" a="1"/>
  <c r="I14" i="8" a="1"/>
  <c r="J11" i="8" a="1"/>
  <c r="K10" i="8" a="1"/>
  <c r="J7" i="8" a="1"/>
  <c r="K2" i="8" a="1"/>
  <c r="J16" i="10" a="1"/>
  <c r="K15" i="10" a="1"/>
  <c r="I14" i="10" a="1"/>
  <c r="J11" i="10" a="1"/>
  <c r="I6" i="10" a="1"/>
  <c r="K33" i="10" a="1"/>
  <c r="I12" i="10" a="1"/>
  <c r="J26" i="10" a="1"/>
  <c r="I16" i="10" a="1"/>
  <c r="J15" i="10" a="1"/>
  <c r="I31" i="10" a="1"/>
  <c r="I27" i="10" a="1"/>
  <c r="J13" i="10" a="1"/>
  <c r="K6" i="9" a="1"/>
  <c r="J9" i="8" a="1"/>
  <c r="I6" i="7" a="1"/>
  <c r="J5" i="7" a="1"/>
  <c r="K4" i="7" a="1"/>
  <c r="K26" i="6" a="1"/>
  <c r="J23" i="6" a="1"/>
  <c r="I21" i="6" a="1"/>
  <c r="K20" i="6" a="1"/>
  <c r="J7" i="6" a="1"/>
  <c r="K6" i="6" a="1"/>
  <c r="I4" i="6" a="1"/>
  <c r="K3" i="6" a="1"/>
  <c r="J2" i="5" a="1"/>
  <c r="I40" i="4" a="1"/>
  <c r="K39" i="4" a="1"/>
  <c r="J37" i="4" a="1"/>
  <c r="I14" i="4" a="1"/>
  <c r="I15" i="8" a="1"/>
  <c r="J10" i="8" a="1"/>
  <c r="K6" i="8" a="1"/>
  <c r="K5" i="8" a="1"/>
  <c r="K25" i="7" a="1"/>
  <c r="J23" i="7" a="1"/>
  <c r="I21" i="7" a="1"/>
  <c r="K20" i="7" a="1"/>
  <c r="J17" i="7" a="1"/>
  <c r="K16" i="7" a="1"/>
  <c r="I14" i="7" a="1"/>
  <c r="K13" i="7" a="1"/>
  <c r="J11" i="7" a="1"/>
  <c r="I9" i="7" a="1"/>
  <c r="K8" i="7" a="1"/>
  <c r="J2" i="7" a="1"/>
  <c r="K29" i="6" a="1"/>
  <c r="J27" i="6" a="1"/>
  <c r="K19" i="6" a="1"/>
  <c r="J16" i="6" a="1"/>
  <c r="I14" i="6" a="1"/>
  <c r="K13" i="6" a="1"/>
  <c r="I11" i="6" a="1"/>
  <c r="J10" i="6" a="1"/>
  <c r="I8" i="6" a="1"/>
  <c r="I23" i="5" a="1"/>
  <c r="J22" i="5" a="1"/>
  <c r="I20" i="5" a="1"/>
  <c r="K19" i="5" a="1"/>
  <c r="I17" i="5" a="1"/>
  <c r="J16" i="5" a="1"/>
  <c r="I14" i="5" a="1"/>
  <c r="K13" i="5" a="1"/>
  <c r="I11" i="5" a="1"/>
  <c r="J10" i="5" a="1"/>
  <c r="I8" i="5" a="1"/>
  <c r="K7" i="5" a="1"/>
  <c r="J4" i="5" a="1"/>
  <c r="I35" i="4" a="1"/>
  <c r="K34" i="4" a="1"/>
  <c r="I31" i="4" a="1"/>
  <c r="K30" i="4" a="1"/>
  <c r="J28" i="4" a="1"/>
  <c r="I26" i="4" a="1"/>
  <c r="K25" i="4" a="1"/>
  <c r="I22" i="4" a="1"/>
  <c r="K21" i="4" a="1"/>
  <c r="J19" i="4" a="1"/>
  <c r="I17" i="4" a="1"/>
  <c r="K16" i="4" a="1"/>
  <c r="I13" i="4" a="1"/>
  <c r="K12" i="4" a="1"/>
  <c r="J10" i="4" a="1"/>
  <c r="I8" i="4" a="1"/>
  <c r="K7" i="4" a="1"/>
  <c r="J5" i="4" a="1"/>
  <c r="I3" i="4" a="1"/>
  <c r="I27" i="9" a="1"/>
  <c r="K22" i="9" a="1"/>
  <c r="J6" i="9" a="1"/>
  <c r="I5" i="7" a="1"/>
  <c r="J4" i="7" a="1"/>
  <c r="J26" i="6" a="1"/>
  <c r="K25" i="6" a="1"/>
  <c r="I23" i="6" a="1"/>
  <c r="K22" i="6" a="1"/>
  <c r="J20" i="6" a="1"/>
  <c r="I7" i="6" a="1"/>
  <c r="J6" i="6" a="1"/>
  <c r="K5" i="6" a="1"/>
  <c r="J3" i="6" a="1"/>
  <c r="K6" i="5" a="1"/>
  <c r="I2" i="5" a="1"/>
  <c r="I17" i="9" a="1"/>
  <c r="I10" i="8" a="1"/>
  <c r="J6" i="8" a="1"/>
  <c r="I3" i="8" a="1"/>
  <c r="J2" i="8" a="1"/>
  <c r="J25" i="7" a="1"/>
  <c r="I23" i="7" a="1"/>
  <c r="K22" i="7" a="1"/>
  <c r="J20" i="7" a="1"/>
  <c r="K19" i="7" a="1"/>
  <c r="I17" i="7" a="1"/>
  <c r="J16" i="7" a="1"/>
  <c r="K15" i="7" a="1"/>
  <c r="J13" i="7" a="1"/>
  <c r="I11" i="7" a="1"/>
  <c r="K10" i="7" a="1"/>
  <c r="J8" i="7" a="1"/>
  <c r="I2" i="7" a="1"/>
  <c r="J29" i="6" a="1"/>
  <c r="I27" i="6" a="1"/>
  <c r="J19" i="6" a="1"/>
  <c r="K18" i="6" a="1"/>
  <c r="I16" i="6" a="1"/>
  <c r="K15" i="6" a="1"/>
  <c r="J13" i="6" a="1"/>
  <c r="I10" i="6" a="1"/>
  <c r="K9" i="6" a="1"/>
  <c r="I22" i="5" a="1"/>
  <c r="K21" i="5" a="1"/>
  <c r="J19" i="5" a="1"/>
  <c r="I16" i="5" a="1"/>
  <c r="K15" i="5" a="1"/>
  <c r="J13" i="5" a="1"/>
  <c r="I10" i="5" a="1"/>
  <c r="K9" i="5" a="1"/>
  <c r="J7" i="5" a="1"/>
  <c r="I4" i="5" a="1"/>
  <c r="K3" i="5" a="1"/>
  <c r="K12" i="9" a="1"/>
  <c r="I11" i="8" a="1"/>
  <c r="I7" i="8" a="1"/>
  <c r="I4" i="7" a="1"/>
  <c r="K3" i="7" a="1"/>
  <c r="I26" i="6" a="1"/>
  <c r="J25" i="6" a="1"/>
  <c r="K24" i="6" a="1"/>
  <c r="J22" i="6" a="1"/>
  <c r="I20" i="6" a="1"/>
  <c r="I6" i="6" a="1"/>
  <c r="J5" i="6" a="1"/>
  <c r="I3" i="6" a="1"/>
  <c r="K25" i="5" a="1"/>
  <c r="J6" i="5" a="1"/>
  <c r="K17" i="8" a="1"/>
  <c r="I2" i="8" a="1"/>
  <c r="I25" i="7" a="1"/>
  <c r="K24" i="7" a="1"/>
  <c r="J22" i="7" a="1"/>
  <c r="I20" i="7" a="1"/>
  <c r="J19" i="7" a="1"/>
  <c r="K18" i="7" a="1"/>
  <c r="I16" i="7" a="1"/>
  <c r="J15" i="7" a="1"/>
  <c r="I13" i="7" a="1"/>
  <c r="K12" i="7" a="1"/>
  <c r="J10" i="7" a="1"/>
  <c r="I8" i="7" a="1"/>
  <c r="K7" i="7" a="1"/>
  <c r="J18" i="8" a="1"/>
  <c r="I12" i="8" a="1"/>
  <c r="I10" i="9" a="1"/>
  <c r="J17" i="8" a="1"/>
  <c r="J24" i="7" a="1"/>
  <c r="I22" i="7" a="1"/>
  <c r="K21" i="7" a="1"/>
  <c r="I19" i="7" a="1"/>
  <c r="J18" i="7" a="1"/>
  <c r="I15" i="7" a="1"/>
  <c r="K14" i="7" a="1"/>
  <c r="J12" i="7" a="1"/>
  <c r="I10" i="7" a="1"/>
  <c r="K9" i="7" a="1"/>
  <c r="J7" i="7" a="1"/>
  <c r="J26" i="9" a="1"/>
  <c r="K5" i="9" a="1"/>
  <c r="I18" i="8" a="1"/>
  <c r="K13" i="8" a="1"/>
  <c r="K9" i="8" a="1"/>
  <c r="J16" i="9" a="1"/>
  <c r="I24" i="7" a="1"/>
  <c r="K23" i="7" a="1"/>
  <c r="J21" i="7" a="1"/>
  <c r="I18" i="7" a="1"/>
  <c r="K17" i="7" a="1"/>
  <c r="J14" i="7" a="1"/>
  <c r="I12" i="7" a="1"/>
  <c r="K11" i="7" a="1"/>
  <c r="J9" i="7" a="1"/>
  <c r="I7" i="7" a="1"/>
  <c r="K2" i="7" a="1"/>
  <c r="I28" i="6" a="1"/>
  <c r="K27" i="6" a="1"/>
  <c r="I17" i="6" a="1"/>
  <c r="K16" i="6" a="1"/>
  <c r="J14" i="6" a="1"/>
  <c r="I12" i="6" a="1"/>
  <c r="J11" i="6" a="1"/>
  <c r="K10" i="6" a="1"/>
  <c r="J8" i="6" a="1"/>
  <c r="I2" i="6" a="1"/>
  <c r="I24" i="5" a="1"/>
  <c r="J23" i="5" a="1"/>
  <c r="K22" i="5" a="1"/>
  <c r="J20" i="5" a="1"/>
  <c r="I18" i="5" a="1"/>
  <c r="J17" i="5" a="1"/>
  <c r="K16" i="5" a="1"/>
  <c r="J14" i="5" a="1"/>
  <c r="I12" i="5" a="1"/>
  <c r="J11" i="5" a="1"/>
  <c r="K10" i="5" a="1"/>
  <c r="J8" i="5" a="1"/>
  <c r="I5" i="5" a="1"/>
  <c r="K4" i="5" a="1"/>
  <c r="K23" i="6" a="1"/>
  <c r="I22" i="6" a="1"/>
  <c r="J21" i="6" a="1"/>
  <c r="K14" i="6" a="1"/>
  <c r="K24" i="5" a="1"/>
  <c r="K18" i="5" a="1"/>
  <c r="K12" i="5" a="1"/>
  <c r="K37" i="4" a="1"/>
  <c r="I34" i="4" a="1"/>
  <c r="I33" i="4" a="1"/>
  <c r="I32" i="4" a="1"/>
  <c r="I27" i="4" a="1"/>
  <c r="K24" i="4" a="1"/>
  <c r="K23" i="4" a="1"/>
  <c r="I20" i="4" a="1"/>
  <c r="K18" i="4" a="1"/>
  <c r="I15" i="4" a="1"/>
  <c r="I12" i="4" a="1"/>
  <c r="J11" i="4" a="1"/>
  <c r="I7" i="4" a="1"/>
  <c r="J6" i="4" a="1"/>
  <c r="J2" i="4" a="1"/>
  <c r="K2" i="3" a="1"/>
  <c r="I38" i="4" a="1"/>
  <c r="K36" i="4" a="1"/>
  <c r="J31" i="4" a="1"/>
  <c r="J26" i="4" a="1"/>
  <c r="I19" i="4" a="1"/>
  <c r="K10" i="4" a="1"/>
  <c r="K5" i="4" a="1"/>
  <c r="I31" i="3" a="1"/>
  <c r="K28" i="3" a="1"/>
  <c r="I26" i="3" a="1"/>
  <c r="K23" i="3" a="1"/>
  <c r="I21" i="3" a="1"/>
  <c r="J17" i="3" a="1"/>
  <c r="I16" i="3" a="1"/>
  <c r="K13" i="3" a="1"/>
  <c r="I11" i="3" a="1"/>
  <c r="K8" i="3" a="1"/>
  <c r="I6" i="3" a="1"/>
  <c r="K3" i="3" a="1"/>
  <c r="K28" i="6" a="1"/>
  <c r="J18" i="6" a="1"/>
  <c r="K17" i="6" a="1"/>
  <c r="I15" i="6" a="1"/>
  <c r="J9" i="6" a="1"/>
  <c r="K4" i="6" a="1"/>
  <c r="J2" i="6" a="1"/>
  <c r="K33" i="3" a="1"/>
  <c r="J32" i="3" a="1"/>
  <c r="J27" i="3" a="1"/>
  <c r="J22" i="3" a="1"/>
  <c r="K18" i="3" a="1"/>
  <c r="J12" i="3" a="1"/>
  <c r="J7" i="3" a="1"/>
  <c r="J24" i="6" a="1"/>
  <c r="K8" i="6" a="1"/>
  <c r="J25" i="5" a="1"/>
  <c r="J24" i="5" a="1"/>
  <c r="I19" i="5" a="1"/>
  <c r="J18" i="5" a="1"/>
  <c r="I13" i="5" a="1"/>
  <c r="J12" i="5" a="1"/>
  <c r="I7" i="5" a="1"/>
  <c r="I37" i="4" a="1"/>
  <c r="J30" i="4" a="1"/>
  <c r="K29" i="4" a="1"/>
  <c r="J25" i="4" a="1"/>
  <c r="J24" i="4" a="1"/>
  <c r="J23" i="4" a="1"/>
  <c r="J18" i="4" a="1"/>
  <c r="I11" i="4" a="1"/>
  <c r="K9" i="4" a="1"/>
  <c r="I6" i="4" a="1"/>
  <c r="K4" i="4" a="1"/>
  <c r="I2" i="4" a="1"/>
  <c r="J2" i="3" a="1"/>
  <c r="J29" i="4" a="1"/>
  <c r="I24" i="4" a="1"/>
  <c r="I18" i="4" a="1"/>
  <c r="J4" i="4" a="1"/>
  <c r="I3" i="5" a="1"/>
  <c r="I29" i="6" a="1"/>
  <c r="J28" i="6" a="1"/>
  <c r="I19" i="6" a="1"/>
  <c r="I18" i="6" a="1"/>
  <c r="J17" i="6" a="1"/>
  <c r="I9" i="6" a="1"/>
  <c r="I5" i="6" a="1"/>
  <c r="J4" i="6" a="1"/>
  <c r="J36" i="4" a="1"/>
  <c r="K22" i="4" a="1"/>
  <c r="K17" i="4" a="1"/>
  <c r="I10" i="4" a="1"/>
  <c r="I5" i="4" a="1"/>
  <c r="J33" i="3" a="1"/>
  <c r="I32" i="3" a="1"/>
  <c r="K29" i="3" a="1"/>
  <c r="J28" i="3" a="1"/>
  <c r="I27" i="3" a="1"/>
  <c r="K24" i="3" a="1"/>
  <c r="J23" i="3" a="1"/>
  <c r="I22" i="3" a="1"/>
  <c r="K19" i="3" a="1"/>
  <c r="J18" i="3" a="1"/>
  <c r="I17" i="3" a="1"/>
  <c r="K14" i="3" a="1"/>
  <c r="J13" i="3" a="1"/>
  <c r="I12" i="3" a="1"/>
  <c r="K9" i="3" a="1"/>
  <c r="J8" i="3" a="1"/>
  <c r="I7" i="3" a="1"/>
  <c r="K4" i="3" a="1"/>
  <c r="J3" i="3" a="1"/>
  <c r="J15" i="5" a="1"/>
  <c r="K8" i="5" a="1"/>
  <c r="K40" i="4" a="1"/>
  <c r="I30" i="4" a="1"/>
  <c r="I25" i="4" a="1"/>
  <c r="I23" i="4" a="1"/>
  <c r="J9" i="4" a="1"/>
  <c r="I2" i="3" a="1"/>
  <c r="I39" i="4" a="1"/>
  <c r="J34" i="4" a="1"/>
  <c r="J27" i="4" a="1"/>
  <c r="I21" i="4" a="1"/>
  <c r="J15" i="4" a="1"/>
  <c r="J7" i="4" a="1"/>
  <c r="I24" i="6" a="1"/>
  <c r="I25" i="5" a="1"/>
  <c r="J21" i="5" a="1"/>
  <c r="K20" i="5" a="1"/>
  <c r="K14" i="5" a="1"/>
  <c r="J9" i="5" a="1"/>
  <c r="J33" i="4" a="1"/>
  <c r="I16" i="4" a="1"/>
  <c r="K11" i="4" a="1"/>
  <c r="K5" i="7" a="1"/>
  <c r="I25" i="6" a="1"/>
  <c r="I36" i="4" a="1"/>
  <c r="K35" i="4" a="1"/>
  <c r="K28" i="4" a="1"/>
  <c r="J22" i="4" a="1"/>
  <c r="J17" i="4" a="1"/>
  <c r="K13" i="4" a="1"/>
  <c r="K8" i="4" a="1"/>
  <c r="K3" i="4" a="1"/>
  <c r="I33" i="3" a="1"/>
  <c r="K30" i="3" a="1"/>
  <c r="J29" i="3" a="1"/>
  <c r="I28" i="3" a="1"/>
  <c r="K25" i="3" a="1"/>
  <c r="J24" i="3" a="1"/>
  <c r="I23" i="3" a="1"/>
  <c r="K20" i="3" a="1"/>
  <c r="J19" i="3" a="1"/>
  <c r="I18" i="3" a="1"/>
  <c r="K15" i="3" a="1"/>
  <c r="J14" i="3" a="1"/>
  <c r="I13" i="3" a="1"/>
  <c r="K10" i="3" a="1"/>
  <c r="J9" i="3" a="1"/>
  <c r="I8" i="3" a="1"/>
  <c r="K5" i="3" a="1"/>
  <c r="J4" i="3" a="1"/>
  <c r="I3" i="3" a="1"/>
  <c r="J20" i="4" a="1"/>
  <c r="J12" i="4" a="1"/>
  <c r="J3" i="7" a="1"/>
  <c r="I21" i="5" a="1"/>
  <c r="I15" i="5" a="1"/>
  <c r="I9" i="5" a="1"/>
  <c r="J3" i="5" a="1"/>
  <c r="J40" i="4" a="1"/>
  <c r="J39" i="4" a="1"/>
  <c r="K33" i="4" a="1"/>
  <c r="K32" i="4" a="1"/>
  <c r="I29" i="4" a="1"/>
  <c r="K27" i="4" a="1"/>
  <c r="J21" i="4" a="1"/>
  <c r="K20" i="4" a="1"/>
  <c r="J16" i="4" a="1"/>
  <c r="K15" i="4" a="1"/>
  <c r="K14" i="4" a="1"/>
  <c r="I9" i="4" a="1"/>
  <c r="I4" i="4" a="1"/>
  <c r="J14" i="4" a="1"/>
  <c r="I3" i="7" a="1"/>
  <c r="K12" i="6" a="1"/>
  <c r="K11" i="6" a="1"/>
  <c r="K5" i="5" a="1"/>
  <c r="K2" i="5" a="1"/>
  <c r="K38" i="4" a="1"/>
  <c r="J35" i="4" a="1"/>
  <c r="I28" i="4" a="1"/>
  <c r="J13" i="4" a="1"/>
  <c r="J8" i="4" a="1"/>
  <c r="J3" i="4" a="1"/>
  <c r="K31" i="3" a="1"/>
  <c r="J30" i="3" a="1"/>
  <c r="I29" i="3" a="1"/>
  <c r="K26" i="3" a="1"/>
  <c r="J25" i="3" a="1"/>
  <c r="I24" i="3" a="1"/>
  <c r="K21" i="3" a="1"/>
  <c r="J20" i="3" a="1"/>
  <c r="I19" i="3" a="1"/>
  <c r="K16" i="3" a="1"/>
  <c r="J15" i="3" a="1"/>
  <c r="I14" i="3" a="1"/>
  <c r="K11" i="3" a="1"/>
  <c r="J10" i="3" a="1"/>
  <c r="I9" i="3" a="1"/>
  <c r="K6" i="3" a="1"/>
  <c r="J5" i="3" a="1"/>
  <c r="I4" i="3" a="1"/>
  <c r="K21" i="6" a="1"/>
  <c r="K2" i="4" a="1"/>
  <c r="K6" i="7" a="1"/>
  <c r="J32" i="4" a="1"/>
  <c r="K6" i="4" a="1"/>
  <c r="J6" i="7" a="1"/>
  <c r="J15" i="6" a="1"/>
  <c r="I13" i="6" a="1"/>
  <c r="J12" i="6" a="1"/>
  <c r="K7" i="6" a="1"/>
  <c r="K2" i="6" a="1"/>
  <c r="K23" i="5" a="1"/>
  <c r="K17" i="5" a="1"/>
  <c r="K11" i="5" a="1"/>
  <c r="I6" i="5" a="1"/>
  <c r="J5" i="5" a="1"/>
  <c r="J38" i="4" a="1"/>
  <c r="K31" i="4" a="1"/>
  <c r="K26" i="4" a="1"/>
  <c r="K19" i="4" a="1"/>
  <c r="K32" i="3" a="1"/>
  <c r="J31" i="3" a="1"/>
  <c r="I30" i="3" a="1"/>
  <c r="K27" i="3" a="1"/>
  <c r="J26" i="3" a="1"/>
  <c r="I25" i="3" a="1"/>
  <c r="K22" i="3" a="1"/>
  <c r="J21" i="3" a="1"/>
  <c r="I20" i="3" a="1"/>
  <c r="K17" i="3" a="1"/>
  <c r="J16" i="3" a="1"/>
  <c r="I15" i="3" a="1"/>
  <c r="K12" i="3" a="1"/>
  <c r="J11" i="3" a="1"/>
  <c r="I10" i="3" a="1"/>
  <c r="K7" i="3" a="1"/>
  <c r="J6" i="3" a="1"/>
  <c r="I5" i="3" a="1"/>
  <c r="I25" i="28"/>
  <c r="O25" i="28"/>
  <c r="N25" i="28"/>
  <c r="I11" i="28"/>
  <c r="O11" i="28"/>
  <c r="I4" i="28"/>
  <c r="O4" i="28"/>
  <c r="N4" i="28"/>
  <c r="H14" i="28"/>
  <c r="N14" i="28"/>
  <c r="O20" i="28"/>
  <c r="I20" i="28"/>
  <c r="N16" i="28"/>
  <c r="I16" i="28"/>
  <c r="O16" i="28" a="1"/>
  <c r="N8" i="28"/>
  <c r="I8" i="28"/>
  <c r="H8" i="28"/>
  <c r="N10" i="28"/>
  <c r="H10" i="28"/>
  <c r="O10" i="28"/>
  <c r="H13" i="28"/>
  <c r="O13" i="28"/>
  <c r="I13" i="28"/>
  <c r="N13" i="28"/>
  <c r="O9" i="28"/>
  <c r="N9" i="28"/>
  <c r="H9" i="28"/>
  <c r="I9" i="28"/>
  <c r="I27" i="28"/>
  <c r="N27" i="28"/>
  <c r="H27" i="28"/>
  <c r="O27" i="28"/>
  <c r="N15" i="28"/>
  <c r="H15" i="28"/>
  <c r="I15" i="28"/>
  <c r="O15" i="28"/>
  <c r="O23" i="28"/>
  <c r="I23" i="28"/>
  <c r="N23" i="28"/>
  <c r="H23" i="28"/>
  <c r="N6" i="28"/>
  <c r="I6" i="28"/>
  <c r="H6" i="28"/>
  <c r="O6" i="28"/>
  <c r="N22" i="28"/>
  <c r="O22" i="28"/>
  <c r="I22" i="28"/>
  <c r="H22" i="28"/>
  <c r="O16" i="28" l="1"/>
  <c r="I5" i="3"/>
  <c r="J6" i="3"/>
  <c r="K7" i="3"/>
  <c r="I10" i="3"/>
  <c r="J11" i="3"/>
  <c r="K12" i="3"/>
  <c r="I15" i="3"/>
  <c r="J16" i="3"/>
  <c r="K17" i="3"/>
  <c r="I20" i="3"/>
  <c r="J21" i="3"/>
  <c r="K22" i="3"/>
  <c r="I25" i="3"/>
  <c r="J26" i="3"/>
  <c r="K27" i="3"/>
  <c r="I30" i="3"/>
  <c r="J31" i="3"/>
  <c r="K32" i="3"/>
  <c r="K19" i="4"/>
  <c r="K26" i="4"/>
  <c r="K31" i="4"/>
  <c r="J38" i="4"/>
  <c r="J5" i="5"/>
  <c r="I6" i="5"/>
  <c r="K11" i="5"/>
  <c r="K17" i="5"/>
  <c r="K23" i="5"/>
  <c r="K2" i="6"/>
  <c r="K7" i="6"/>
  <c r="J12" i="6"/>
  <c r="I13" i="6"/>
  <c r="J15" i="6"/>
  <c r="J6" i="7"/>
  <c r="K6" i="4"/>
  <c r="J32" i="4"/>
  <c r="K6" i="7"/>
  <c r="K2" i="4"/>
  <c r="K21" i="6"/>
  <c r="I4" i="3"/>
  <c r="J5" i="3"/>
  <c r="K6" i="3"/>
  <c r="I9" i="3"/>
  <c r="J10" i="3"/>
  <c r="K11" i="3"/>
  <c r="I14" i="3"/>
  <c r="J15" i="3"/>
  <c r="K16" i="3"/>
  <c r="I19" i="3"/>
  <c r="J20" i="3"/>
  <c r="K21" i="3"/>
  <c r="I24" i="3"/>
  <c r="J25" i="3"/>
  <c r="K26" i="3"/>
  <c r="I29" i="3"/>
  <c r="J30" i="3"/>
  <c r="K31" i="3"/>
  <c r="J3" i="4"/>
  <c r="J8" i="4"/>
  <c r="J13" i="4"/>
  <c r="I28" i="4"/>
  <c r="J35" i="4"/>
  <c r="K38" i="4"/>
  <c r="K2" i="5"/>
  <c r="K5" i="5"/>
  <c r="K11" i="6"/>
  <c r="K12" i="6"/>
  <c r="I3" i="7"/>
  <c r="J14" i="4"/>
  <c r="I4" i="4"/>
  <c r="I9" i="4"/>
  <c r="K14" i="4"/>
  <c r="K15" i="4"/>
  <c r="J16" i="4"/>
  <c r="K20" i="4"/>
  <c r="J21" i="4"/>
  <c r="K27" i="4"/>
  <c r="I29" i="4"/>
  <c r="K32" i="4"/>
  <c r="K33" i="4"/>
  <c r="J39" i="4"/>
  <c r="J40" i="4"/>
  <c r="J3" i="5"/>
  <c r="I9" i="5"/>
  <c r="I15" i="5"/>
  <c r="I21" i="5"/>
  <c r="J3" i="7"/>
  <c r="J12" i="4"/>
  <c r="J20" i="4"/>
  <c r="I3" i="3"/>
  <c r="J4" i="3"/>
  <c r="K5" i="3"/>
  <c r="I8" i="3"/>
  <c r="J9" i="3"/>
  <c r="K10" i="3"/>
  <c r="I13" i="3"/>
  <c r="J14" i="3"/>
  <c r="K15" i="3"/>
  <c r="I18" i="3"/>
  <c r="J19" i="3"/>
  <c r="K20" i="3"/>
  <c r="I23" i="3"/>
  <c r="J24" i="3"/>
  <c r="K25" i="3"/>
  <c r="I28" i="3"/>
  <c r="J29" i="3"/>
  <c r="K30" i="3"/>
  <c r="I33" i="3"/>
  <c r="K3" i="4"/>
  <c r="K8" i="4"/>
  <c r="K13" i="4"/>
  <c r="J17" i="4"/>
  <c r="J22" i="4"/>
  <c r="K28" i="4"/>
  <c r="K35" i="4"/>
  <c r="I36" i="4"/>
  <c r="I25" i="6"/>
  <c r="K5" i="7"/>
  <c r="K11" i="4"/>
  <c r="I16" i="4"/>
  <c r="J33" i="4"/>
  <c r="J9" i="5"/>
  <c r="K14" i="5"/>
  <c r="K20" i="5"/>
  <c r="J21" i="5"/>
  <c r="I25" i="5"/>
  <c r="I24" i="6"/>
  <c r="J7" i="4"/>
  <c r="J15" i="4"/>
  <c r="I21" i="4"/>
  <c r="J27" i="4"/>
  <c r="J34" i="4"/>
  <c r="I39" i="4"/>
  <c r="I2" i="3"/>
  <c r="J9" i="4"/>
  <c r="I23" i="4"/>
  <c r="I25" i="4"/>
  <c r="I30" i="4"/>
  <c r="K40" i="4"/>
  <c r="K8" i="5"/>
  <c r="J15" i="5"/>
  <c r="J3" i="3"/>
  <c r="K4" i="3"/>
  <c r="I7" i="3"/>
  <c r="J8" i="3"/>
  <c r="K9" i="3"/>
  <c r="I12" i="3"/>
  <c r="J13" i="3"/>
  <c r="K14" i="3"/>
  <c r="I17" i="3"/>
  <c r="J18" i="3"/>
  <c r="K19" i="3"/>
  <c r="I22" i="3"/>
  <c r="J23" i="3"/>
  <c r="K24" i="3"/>
  <c r="I27" i="3"/>
  <c r="J28" i="3"/>
  <c r="K29" i="3"/>
  <c r="I32" i="3"/>
  <c r="J33" i="3"/>
  <c r="I5" i="4"/>
  <c r="I10" i="4"/>
  <c r="K17" i="4"/>
  <c r="K22" i="4"/>
  <c r="J36" i="4"/>
  <c r="J4" i="6"/>
  <c r="I5" i="6"/>
  <c r="I9" i="6"/>
  <c r="J17" i="6"/>
  <c r="I18" i="6"/>
  <c r="I19" i="6"/>
  <c r="J28" i="6"/>
  <c r="I29" i="6"/>
  <c r="I3" i="5"/>
  <c r="J4" i="4"/>
  <c r="I18" i="4"/>
  <c r="I24" i="4"/>
  <c r="J29" i="4"/>
  <c r="J2" i="3"/>
  <c r="I2" i="4"/>
  <c r="K4" i="4"/>
  <c r="I6" i="4"/>
  <c r="K9" i="4"/>
  <c r="I11" i="4"/>
  <c r="J18" i="4"/>
  <c r="J23" i="4"/>
  <c r="J24" i="4"/>
  <c r="J25" i="4"/>
  <c r="K29" i="4"/>
  <c r="J30" i="4"/>
  <c r="I37" i="4"/>
  <c r="I7" i="5"/>
  <c r="J12" i="5"/>
  <c r="I13" i="5"/>
  <c r="J18" i="5"/>
  <c r="I19" i="5"/>
  <c r="J24" i="5"/>
  <c r="J25" i="5"/>
  <c r="K8" i="6"/>
  <c r="J24" i="6"/>
  <c r="J7" i="3"/>
  <c r="J12" i="3"/>
  <c r="K18" i="3"/>
  <c r="J22" i="3"/>
  <c r="J27" i="3"/>
  <c r="J32" i="3"/>
  <c r="K33" i="3"/>
  <c r="J2" i="6"/>
  <c r="K4" i="6"/>
  <c r="J9" i="6"/>
  <c r="I15" i="6"/>
  <c r="K17" i="6"/>
  <c r="J18" i="6"/>
  <c r="K28" i="6"/>
  <c r="K3" i="3"/>
  <c r="I6" i="3"/>
  <c r="K8" i="3"/>
  <c r="I11" i="3"/>
  <c r="K13" i="3"/>
  <c r="I16" i="3"/>
  <c r="J17" i="3"/>
  <c r="I21" i="3"/>
  <c r="K23" i="3"/>
  <c r="I26" i="3"/>
  <c r="K28" i="3"/>
  <c r="I31" i="3"/>
  <c r="K5" i="4"/>
  <c r="K10" i="4"/>
  <c r="I19" i="4"/>
  <c r="J26" i="4"/>
  <c r="J31" i="4"/>
  <c r="K36" i="4"/>
  <c r="I38" i="4"/>
  <c r="K2" i="3"/>
  <c r="J2" i="4"/>
  <c r="J6" i="4"/>
  <c r="I7" i="4"/>
  <c r="J11" i="4"/>
  <c r="I12" i="4"/>
  <c r="I15" i="4"/>
  <c r="K18" i="4"/>
  <c r="I20" i="4"/>
  <c r="K23" i="4"/>
  <c r="K24" i="4"/>
  <c r="I27" i="4"/>
  <c r="I32" i="4"/>
  <c r="I33" i="4"/>
  <c r="I34" i="4"/>
  <c r="K37" i="4"/>
  <c r="K12" i="5"/>
  <c r="K18" i="5"/>
  <c r="K24" i="5"/>
  <c r="K14" i="6"/>
  <c r="J21" i="6"/>
  <c r="I22" i="6"/>
  <c r="K23" i="6"/>
  <c r="K4" i="5"/>
  <c r="I5" i="5"/>
  <c r="J8" i="5"/>
  <c r="K10" i="5"/>
  <c r="J11" i="5"/>
  <c r="I12" i="5"/>
  <c r="J14" i="5"/>
  <c r="K16" i="5"/>
  <c r="J17" i="5"/>
  <c r="I18" i="5"/>
  <c r="J20" i="5"/>
  <c r="K22" i="5"/>
  <c r="J23" i="5"/>
  <c r="I24" i="5"/>
  <c r="I2" i="6"/>
  <c r="J8" i="6"/>
  <c r="K10" i="6"/>
  <c r="J11" i="6"/>
  <c r="I12" i="6"/>
  <c r="J14" i="6"/>
  <c r="K16" i="6"/>
  <c r="I17" i="6"/>
  <c r="K27" i="6"/>
  <c r="I28" i="6"/>
  <c r="K2" i="7"/>
  <c r="I7" i="7"/>
  <c r="J9" i="7"/>
  <c r="K11" i="7"/>
  <c r="I12" i="7"/>
  <c r="J14" i="7"/>
  <c r="K17" i="7"/>
  <c r="I18" i="7"/>
  <c r="J21" i="7"/>
  <c r="K23" i="7"/>
  <c r="I24" i="7"/>
  <c r="J16" i="9"/>
  <c r="K9" i="8"/>
  <c r="K13" i="8"/>
  <c r="I18" i="8"/>
  <c r="K5" i="9"/>
  <c r="J26" i="9"/>
  <c r="J7" i="7"/>
  <c r="K9" i="7"/>
  <c r="I10" i="7"/>
  <c r="J12" i="7"/>
  <c r="K14" i="7"/>
  <c r="I15" i="7"/>
  <c r="J18" i="7"/>
  <c r="I19" i="7"/>
  <c r="K21" i="7"/>
  <c r="I22" i="7"/>
  <c r="J24" i="7"/>
  <c r="J17" i="8"/>
  <c r="I10" i="9"/>
  <c r="I12" i="8"/>
  <c r="J18" i="8"/>
  <c r="K7" i="7"/>
  <c r="I8" i="7"/>
  <c r="J10" i="7"/>
  <c r="K12" i="7"/>
  <c r="I13" i="7"/>
  <c r="J15" i="7"/>
  <c r="I16" i="7"/>
  <c r="K18" i="7"/>
  <c r="J19" i="7"/>
  <c r="I20" i="7"/>
  <c r="J22" i="7"/>
  <c r="K24" i="7"/>
  <c r="I25" i="7"/>
  <c r="I2" i="8"/>
  <c r="K17" i="8"/>
  <c r="J6" i="5"/>
  <c r="K25" i="5"/>
  <c r="I3" i="6"/>
  <c r="J5" i="6"/>
  <c r="I6" i="6"/>
  <c r="I20" i="6"/>
  <c r="J22" i="6"/>
  <c r="K24" i="6"/>
  <c r="J25" i="6"/>
  <c r="I26" i="6"/>
  <c r="K3" i="7"/>
  <c r="I4" i="7"/>
  <c r="I7" i="8"/>
  <c r="I11" i="8"/>
  <c r="K12" i="9"/>
  <c r="K3" i="5"/>
  <c r="I4" i="5"/>
  <c r="J7" i="5"/>
  <c r="K9" i="5"/>
  <c r="I10" i="5"/>
  <c r="J13" i="5"/>
  <c r="K15" i="5"/>
  <c r="I16" i="5"/>
  <c r="J19" i="5"/>
  <c r="K21" i="5"/>
  <c r="I22" i="5"/>
  <c r="K9" i="6"/>
  <c r="I10" i="6"/>
  <c r="J13" i="6"/>
  <c r="K15" i="6"/>
  <c r="I16" i="6"/>
  <c r="K18" i="6"/>
  <c r="J19" i="6"/>
  <c r="I27" i="6"/>
  <c r="J29" i="6"/>
  <c r="I2" i="7"/>
  <c r="J8" i="7"/>
  <c r="K10" i="7"/>
  <c r="I11" i="7"/>
  <c r="J13" i="7"/>
  <c r="K15" i="7"/>
  <c r="J16" i="7"/>
  <c r="I17" i="7"/>
  <c r="K19" i="7"/>
  <c r="J20" i="7"/>
  <c r="K22" i="7"/>
  <c r="I23" i="7"/>
  <c r="J25" i="7"/>
  <c r="J2" i="8"/>
  <c r="I3" i="8"/>
  <c r="J6" i="8"/>
  <c r="I10" i="8"/>
  <c r="I17" i="9"/>
  <c r="I2" i="5"/>
  <c r="K6" i="5"/>
  <c r="J3" i="6"/>
  <c r="K5" i="6"/>
  <c r="J6" i="6"/>
  <c r="I7" i="6"/>
  <c r="J20" i="6"/>
  <c r="K22" i="6"/>
  <c r="I23" i="6"/>
  <c r="K25" i="6"/>
  <c r="J26" i="6"/>
  <c r="J4" i="7"/>
  <c r="I5" i="7"/>
  <c r="J6" i="9"/>
  <c r="K22" i="9"/>
  <c r="I27" i="9"/>
  <c r="I3" i="4"/>
  <c r="J5" i="4"/>
  <c r="K7" i="4"/>
  <c r="I8" i="4"/>
  <c r="J10" i="4"/>
  <c r="K12" i="4"/>
  <c r="I13" i="4"/>
  <c r="K16" i="4"/>
  <c r="I17" i="4"/>
  <c r="J19" i="4"/>
  <c r="K21" i="4"/>
  <c r="I22" i="4"/>
  <c r="K25" i="4"/>
  <c r="I26" i="4"/>
  <c r="J28" i="4"/>
  <c r="K30" i="4"/>
  <c r="I31" i="4"/>
  <c r="K34" i="4"/>
  <c r="I35" i="4"/>
  <c r="J4" i="5"/>
  <c r="K7" i="5"/>
  <c r="I8" i="5"/>
  <c r="J10" i="5"/>
  <c r="I11" i="5"/>
  <c r="K13" i="5"/>
  <c r="I14" i="5"/>
  <c r="J16" i="5"/>
  <c r="I17" i="5"/>
  <c r="K19" i="5"/>
  <c r="I20" i="5"/>
  <c r="J22" i="5"/>
  <c r="I23" i="5"/>
  <c r="I8" i="6"/>
  <c r="J10" i="6"/>
  <c r="I11" i="6"/>
  <c r="K13" i="6"/>
  <c r="I14" i="6"/>
  <c r="J16" i="6"/>
  <c r="K19" i="6"/>
  <c r="J27" i="6"/>
  <c r="K29" i="6"/>
  <c r="J2" i="7"/>
  <c r="K8" i="7"/>
  <c r="I9" i="7"/>
  <c r="J11" i="7"/>
  <c r="K13" i="7"/>
  <c r="I14" i="7"/>
  <c r="K16" i="7"/>
  <c r="J17" i="7"/>
  <c r="K20" i="7"/>
  <c r="I21" i="7"/>
  <c r="J23" i="7"/>
  <c r="K25" i="7"/>
  <c r="K5" i="8"/>
  <c r="K6" i="8"/>
  <c r="J10" i="8"/>
  <c r="I15" i="8"/>
  <c r="I14" i="4"/>
  <c r="J37" i="4"/>
  <c r="K39" i="4"/>
  <c r="I40" i="4"/>
  <c r="J2" i="5"/>
  <c r="K3" i="6"/>
  <c r="I4" i="6"/>
  <c r="K6" i="6"/>
  <c r="J7" i="6"/>
  <c r="K20" i="6"/>
  <c r="I21" i="6"/>
  <c r="J23" i="6"/>
  <c r="K26" i="6"/>
  <c r="K4" i="7"/>
  <c r="J5" i="7"/>
  <c r="I6" i="7"/>
  <c r="J9" i="8"/>
  <c r="K6" i="9"/>
  <c r="J13" i="10"/>
  <c r="I27" i="10"/>
  <c r="I31" i="10"/>
  <c r="J15" i="10"/>
  <c r="I16" i="10"/>
  <c r="J26" i="10"/>
  <c r="I12" i="10"/>
  <c r="K33" i="10"/>
  <c r="I6" i="10"/>
  <c r="J11" i="10"/>
  <c r="I14" i="10"/>
  <c r="K15" i="10"/>
  <c r="J16" i="10"/>
  <c r="K2" i="8"/>
  <c r="J7" i="8"/>
  <c r="K10" i="8"/>
  <c r="J11" i="8"/>
  <c r="I14" i="8"/>
  <c r="J15" i="8"/>
  <c r="J3" i="9"/>
  <c r="J9" i="9"/>
  <c r="K16" i="9"/>
  <c r="K2" i="10"/>
  <c r="I3" i="10"/>
  <c r="K19" i="10"/>
  <c r="K25" i="10"/>
  <c r="J3" i="8"/>
  <c r="I4" i="8"/>
  <c r="I8" i="8"/>
  <c r="J12" i="8"/>
  <c r="I16" i="8"/>
  <c r="K18" i="8"/>
  <c r="I4" i="9"/>
  <c r="J10" i="9"/>
  <c r="K15" i="9"/>
  <c r="I20" i="9"/>
  <c r="K26" i="9"/>
  <c r="K10" i="10"/>
  <c r="K11" i="10"/>
  <c r="J14" i="10"/>
  <c r="I5" i="8"/>
  <c r="K7" i="8"/>
  <c r="K11" i="8"/>
  <c r="I13" i="8"/>
  <c r="J14" i="8"/>
  <c r="K15" i="8"/>
  <c r="K3" i="9"/>
  <c r="K9" i="9"/>
  <c r="I13" i="9"/>
  <c r="J19" i="9"/>
  <c r="K25" i="9"/>
  <c r="J3" i="10"/>
  <c r="I18" i="10"/>
  <c r="I22" i="10"/>
  <c r="K3" i="8"/>
  <c r="J4" i="8"/>
  <c r="J8" i="8"/>
  <c r="K12" i="8"/>
  <c r="J16" i="8"/>
  <c r="I14" i="9"/>
  <c r="J20" i="9"/>
  <c r="I23" i="9"/>
  <c r="I7" i="10"/>
  <c r="J5" i="8"/>
  <c r="I9" i="8"/>
  <c r="J13" i="8"/>
  <c r="K14" i="8"/>
  <c r="I17" i="8"/>
  <c r="I7" i="9"/>
  <c r="J13" i="9"/>
  <c r="K19" i="9"/>
  <c r="I24" i="9"/>
  <c r="I13" i="10"/>
  <c r="I17" i="10"/>
  <c r="K24" i="10"/>
  <c r="K28" i="10"/>
  <c r="K34" i="10"/>
  <c r="K4" i="8"/>
  <c r="I6" i="8"/>
  <c r="K8" i="8"/>
  <c r="K16" i="8"/>
  <c r="J23" i="9"/>
  <c r="I26" i="10"/>
  <c r="K2" i="9"/>
  <c r="I3" i="9"/>
  <c r="I6" i="9"/>
  <c r="K8" i="9"/>
  <c r="J12" i="9"/>
  <c r="I16" i="9"/>
  <c r="K18" i="9"/>
  <c r="J22" i="9"/>
  <c r="I26" i="9"/>
  <c r="K28" i="9"/>
  <c r="J2" i="10"/>
  <c r="K9" i="10"/>
  <c r="I11" i="10"/>
  <c r="I15" i="10"/>
  <c r="K20" i="10"/>
  <c r="K23" i="10"/>
  <c r="J25" i="10"/>
  <c r="K29" i="10"/>
  <c r="K32" i="10"/>
  <c r="J34" i="10"/>
  <c r="K3" i="11"/>
  <c r="J4" i="11"/>
  <c r="K8" i="11"/>
  <c r="J10" i="11"/>
  <c r="K14" i="11"/>
  <c r="I26" i="11"/>
  <c r="I32" i="11"/>
  <c r="K11" i="12"/>
  <c r="K26" i="12"/>
  <c r="I5" i="11"/>
  <c r="K9" i="11"/>
  <c r="J11" i="11"/>
  <c r="J15" i="11"/>
  <c r="I16" i="11"/>
  <c r="K20" i="11"/>
  <c r="J21" i="11"/>
  <c r="K25" i="11"/>
  <c r="I27" i="11"/>
  <c r="K31" i="11"/>
  <c r="K3" i="12"/>
  <c r="J7" i="12"/>
  <c r="J14" i="12"/>
  <c r="J18" i="12"/>
  <c r="K4" i="11"/>
  <c r="I6" i="11"/>
  <c r="K10" i="11"/>
  <c r="I12" i="11"/>
  <c r="J16" i="11"/>
  <c r="I22" i="11"/>
  <c r="J26" i="11"/>
  <c r="J32" i="11"/>
  <c r="I33" i="11"/>
  <c r="K7" i="12"/>
  <c r="K18" i="12"/>
  <c r="K21" i="12"/>
  <c r="J25" i="12"/>
  <c r="K11" i="11"/>
  <c r="I17" i="11"/>
  <c r="K21" i="11"/>
  <c r="J28" i="11"/>
  <c r="I29" i="11"/>
  <c r="J6" i="12"/>
  <c r="K13" i="12"/>
  <c r="K25" i="12"/>
  <c r="I11" i="13"/>
  <c r="K15" i="13"/>
  <c r="I2" i="11"/>
  <c r="K5" i="11"/>
  <c r="J6" i="11"/>
  <c r="J12" i="11"/>
  <c r="I13" i="11"/>
  <c r="K16" i="11"/>
  <c r="J22" i="11"/>
  <c r="I23" i="11"/>
  <c r="K27" i="11"/>
  <c r="K32" i="11"/>
  <c r="J33" i="11"/>
  <c r="K2" i="12"/>
  <c r="J5" i="12"/>
  <c r="J17" i="12"/>
  <c r="J24" i="12"/>
  <c r="J7" i="9"/>
  <c r="I11" i="9"/>
  <c r="K13" i="9"/>
  <c r="J17" i="9"/>
  <c r="I21" i="9"/>
  <c r="K23" i="9"/>
  <c r="J27" i="9"/>
  <c r="I4" i="10"/>
  <c r="I5" i="10"/>
  <c r="J7" i="10"/>
  <c r="I8" i="10"/>
  <c r="J12" i="10"/>
  <c r="K14" i="10"/>
  <c r="J17" i="10"/>
  <c r="I21" i="10"/>
  <c r="K26" i="10"/>
  <c r="I30" i="10"/>
  <c r="J2" i="11"/>
  <c r="I7" i="11"/>
  <c r="J13" i="11"/>
  <c r="J17" i="11"/>
  <c r="I18" i="11"/>
  <c r="K28" i="11"/>
  <c r="J29" i="11"/>
  <c r="I34" i="11"/>
  <c r="K5" i="12"/>
  <c r="K6" i="12"/>
  <c r="K10" i="12"/>
  <c r="K20" i="12"/>
  <c r="J23" i="12"/>
  <c r="I2" i="9"/>
  <c r="J4" i="9"/>
  <c r="I8" i="9"/>
  <c r="K10" i="9"/>
  <c r="J14" i="9"/>
  <c r="I18" i="9"/>
  <c r="K20" i="9"/>
  <c r="J24" i="9"/>
  <c r="I28" i="9"/>
  <c r="K3" i="10"/>
  <c r="J6" i="10"/>
  <c r="I9" i="10"/>
  <c r="K13" i="10"/>
  <c r="K16" i="10"/>
  <c r="J18" i="10"/>
  <c r="I20" i="10"/>
  <c r="J22" i="10"/>
  <c r="I23" i="10"/>
  <c r="J27" i="10"/>
  <c r="I29" i="10"/>
  <c r="J31" i="10"/>
  <c r="I32" i="10"/>
  <c r="I3" i="11"/>
  <c r="K6" i="11"/>
  <c r="I14" i="11"/>
  <c r="K22" i="11"/>
  <c r="J23" i="11"/>
  <c r="I30" i="11"/>
  <c r="K33" i="11"/>
  <c r="K17" i="12"/>
  <c r="K23" i="12"/>
  <c r="K24" i="12"/>
  <c r="K8" i="13"/>
  <c r="J22" i="13"/>
  <c r="I5" i="9"/>
  <c r="K7" i="9"/>
  <c r="J11" i="9"/>
  <c r="I15" i="9"/>
  <c r="K17" i="9"/>
  <c r="J21" i="9"/>
  <c r="I25" i="9"/>
  <c r="K27" i="9"/>
  <c r="J4" i="10"/>
  <c r="J5" i="10"/>
  <c r="K7" i="10"/>
  <c r="J8" i="10"/>
  <c r="I10" i="10"/>
  <c r="K12" i="10"/>
  <c r="K17" i="10"/>
  <c r="I19" i="10"/>
  <c r="J21" i="10"/>
  <c r="I24" i="10"/>
  <c r="I28" i="10"/>
  <c r="J30" i="10"/>
  <c r="I33" i="10"/>
  <c r="K2" i="11"/>
  <c r="J7" i="11"/>
  <c r="I8" i="11"/>
  <c r="K13" i="11"/>
  <c r="K17" i="11"/>
  <c r="J18" i="11"/>
  <c r="I19" i="11"/>
  <c r="K23" i="11"/>
  <c r="J24" i="11"/>
  <c r="I25" i="11"/>
  <c r="K29" i="11"/>
  <c r="J35" i="11"/>
  <c r="I4" i="12"/>
  <c r="J9" i="12"/>
  <c r="K19" i="12"/>
  <c r="K20" i="13"/>
  <c r="J2" i="9"/>
  <c r="K4" i="9"/>
  <c r="J8" i="9"/>
  <c r="I12" i="9"/>
  <c r="K14" i="9"/>
  <c r="J18" i="9"/>
  <c r="I22" i="9"/>
  <c r="K24" i="9"/>
  <c r="J28" i="9"/>
  <c r="I2" i="10"/>
  <c r="K6" i="10"/>
  <c r="J9" i="10"/>
  <c r="K18" i="10"/>
  <c r="J20" i="10"/>
  <c r="K22" i="10"/>
  <c r="J23" i="10"/>
  <c r="I25" i="10"/>
  <c r="K27" i="10"/>
  <c r="J29" i="10"/>
  <c r="K31" i="10"/>
  <c r="J32" i="10"/>
  <c r="I34" i="10"/>
  <c r="J3" i="11"/>
  <c r="I4" i="11"/>
  <c r="I9" i="11"/>
  <c r="I10" i="11"/>
  <c r="J14" i="11"/>
  <c r="I20" i="11"/>
  <c r="J30" i="11"/>
  <c r="I31" i="11"/>
  <c r="K34" i="11"/>
  <c r="J15" i="12"/>
  <c r="K16" i="12"/>
  <c r="I22" i="12"/>
  <c r="J5" i="9"/>
  <c r="I9" i="9"/>
  <c r="K11" i="9"/>
  <c r="J15" i="9"/>
  <c r="I19" i="9"/>
  <c r="K21" i="9"/>
  <c r="J25" i="9"/>
  <c r="K4" i="10"/>
  <c r="K5" i="10"/>
  <c r="K8" i="10"/>
  <c r="J10" i="10"/>
  <c r="J19" i="10"/>
  <c r="K21" i="10"/>
  <c r="J24" i="10"/>
  <c r="J28" i="10"/>
  <c r="K30" i="10"/>
  <c r="J33" i="10"/>
  <c r="K7" i="11"/>
  <c r="J8" i="11"/>
  <c r="J9" i="11"/>
  <c r="I11" i="11"/>
  <c r="I15" i="11"/>
  <c r="K18" i="11"/>
  <c r="J19" i="11"/>
  <c r="I21" i="11"/>
  <c r="K24" i="11"/>
  <c r="J25" i="11"/>
  <c r="J31" i="11"/>
  <c r="K35" i="11"/>
  <c r="K9" i="12"/>
  <c r="K15" i="12"/>
  <c r="J26" i="12"/>
  <c r="J3" i="12"/>
  <c r="I5" i="12"/>
  <c r="I7" i="12"/>
  <c r="I9" i="12"/>
  <c r="J10" i="12"/>
  <c r="J11" i="12"/>
  <c r="I14" i="12"/>
  <c r="I15" i="12"/>
  <c r="J19" i="12"/>
  <c r="J21" i="12"/>
  <c r="I23" i="12"/>
  <c r="I25" i="12"/>
  <c r="I26" i="12"/>
  <c r="J4" i="13"/>
  <c r="K9" i="13"/>
  <c r="J16" i="13"/>
  <c r="I9" i="14"/>
  <c r="J19" i="14"/>
  <c r="K6" i="14"/>
  <c r="J13" i="14"/>
  <c r="I8" i="14"/>
  <c r="K18" i="14"/>
  <c r="I5" i="13"/>
  <c r="J10" i="13"/>
  <c r="K21" i="13"/>
  <c r="I23" i="13"/>
  <c r="I20" i="14"/>
  <c r="K24" i="14"/>
  <c r="J5" i="11"/>
  <c r="K12" i="11"/>
  <c r="K15" i="11"/>
  <c r="K19" i="11"/>
  <c r="J20" i="11"/>
  <c r="I24" i="11"/>
  <c r="K26" i="11"/>
  <c r="J27" i="11"/>
  <c r="I28" i="11"/>
  <c r="K30" i="11"/>
  <c r="J34" i="11"/>
  <c r="I35" i="11"/>
  <c r="I3" i="12"/>
  <c r="I10" i="12"/>
  <c r="I11" i="12"/>
  <c r="I13" i="12"/>
  <c r="I21" i="12"/>
  <c r="J13" i="12"/>
  <c r="I17" i="12"/>
  <c r="I18" i="12"/>
  <c r="I19" i="12"/>
  <c r="I14" i="14"/>
  <c r="I17" i="13"/>
  <c r="K3" i="14"/>
  <c r="K7" i="14"/>
  <c r="I15" i="14"/>
  <c r="I19" i="14"/>
  <c r="J5" i="13"/>
  <c r="I16" i="13"/>
  <c r="I24" i="13"/>
  <c r="K2" i="14"/>
  <c r="K11" i="14"/>
  <c r="J18" i="14"/>
  <c r="J20" i="14"/>
  <c r="K23" i="14"/>
  <c r="K4" i="13"/>
  <c r="I12" i="13"/>
  <c r="J15" i="13"/>
  <c r="I22" i="13"/>
  <c r="J14" i="14"/>
  <c r="K13" i="14"/>
  <c r="K17" i="14"/>
  <c r="I25" i="14"/>
  <c r="I26" i="14"/>
  <c r="K29" i="14"/>
  <c r="K3" i="13"/>
  <c r="J21" i="13"/>
  <c r="K12" i="14"/>
  <c r="J24" i="14"/>
  <c r="J25" i="14"/>
  <c r="K2" i="13"/>
  <c r="I6" i="13"/>
  <c r="K10" i="13"/>
  <c r="J11" i="13"/>
  <c r="K14" i="13"/>
  <c r="I18" i="13"/>
  <c r="J3" i="14"/>
  <c r="I4" i="14"/>
  <c r="J7" i="14"/>
  <c r="J8" i="14"/>
  <c r="I21" i="14"/>
  <c r="J2" i="12"/>
  <c r="I6" i="12"/>
  <c r="K8" i="12"/>
  <c r="K12" i="12"/>
  <c r="J16" i="12"/>
  <c r="J20" i="12"/>
  <c r="I24" i="12"/>
  <c r="J3" i="13"/>
  <c r="J9" i="13"/>
  <c r="I10" i="13"/>
  <c r="K19" i="13"/>
  <c r="J20" i="13"/>
  <c r="I3" i="14"/>
  <c r="K5" i="14"/>
  <c r="J12" i="14"/>
  <c r="I13" i="14"/>
  <c r="K22" i="14"/>
  <c r="J23" i="14"/>
  <c r="I24" i="14"/>
  <c r="K28" i="14"/>
  <c r="J29" i="14"/>
  <c r="J15" i="15"/>
  <c r="K16" i="15"/>
  <c r="J31" i="15"/>
  <c r="K32" i="15"/>
  <c r="K34" i="15"/>
  <c r="J35" i="15"/>
  <c r="K36" i="15"/>
  <c r="I5" i="16"/>
  <c r="J15" i="16"/>
  <c r="J18" i="16"/>
  <c r="K21" i="16"/>
  <c r="J26" i="16"/>
  <c r="J29" i="16"/>
  <c r="K30" i="16"/>
  <c r="J33" i="16"/>
  <c r="J34" i="16"/>
  <c r="J11" i="15"/>
  <c r="I12" i="15"/>
  <c r="K15" i="15"/>
  <c r="I28" i="15"/>
  <c r="J29" i="15"/>
  <c r="J30" i="15"/>
  <c r="K31" i="15"/>
  <c r="I8" i="16"/>
  <c r="I11" i="16"/>
  <c r="K18" i="16"/>
  <c r="K26" i="16"/>
  <c r="I6" i="15"/>
  <c r="I7" i="15"/>
  <c r="I8" i="15"/>
  <c r="K10" i="15"/>
  <c r="I13" i="15"/>
  <c r="J28" i="15"/>
  <c r="K30" i="15"/>
  <c r="J4" i="16"/>
  <c r="K11" i="16"/>
  <c r="K15" i="16"/>
  <c r="K20" i="16"/>
  <c r="K29" i="16"/>
  <c r="J32" i="16"/>
  <c r="K33" i="16"/>
  <c r="I2" i="15"/>
  <c r="J8" i="15"/>
  <c r="K11" i="15"/>
  <c r="J12" i="15"/>
  <c r="K29" i="15"/>
  <c r="I2" i="16"/>
  <c r="J28" i="16"/>
  <c r="J6" i="15"/>
  <c r="J7" i="15"/>
  <c r="K8" i="15"/>
  <c r="K28" i="15"/>
  <c r="J10" i="16"/>
  <c r="K14" i="16"/>
  <c r="I25" i="16"/>
  <c r="K32" i="16"/>
  <c r="I37" i="16"/>
  <c r="I2" i="13"/>
  <c r="K5" i="13"/>
  <c r="J6" i="13"/>
  <c r="I7" i="13"/>
  <c r="J12" i="13"/>
  <c r="I13" i="13"/>
  <c r="K16" i="13"/>
  <c r="J17" i="13"/>
  <c r="K22" i="13"/>
  <c r="J23" i="13"/>
  <c r="J4" i="14"/>
  <c r="K8" i="14"/>
  <c r="J9" i="14"/>
  <c r="I10" i="14"/>
  <c r="J15" i="14"/>
  <c r="I16" i="14"/>
  <c r="K19" i="14"/>
  <c r="K25" i="14"/>
  <c r="J26" i="14"/>
  <c r="I27" i="14"/>
  <c r="J2" i="15"/>
  <c r="J5" i="15"/>
  <c r="K7" i="15"/>
  <c r="I17" i="15"/>
  <c r="I26" i="15"/>
  <c r="J2" i="16"/>
  <c r="K17" i="16"/>
  <c r="J25" i="16"/>
  <c r="K28" i="16"/>
  <c r="I31" i="16"/>
  <c r="J37" i="16"/>
  <c r="J4" i="12"/>
  <c r="I8" i="12"/>
  <c r="I12" i="12"/>
  <c r="K14" i="12"/>
  <c r="J22" i="12"/>
  <c r="K11" i="13"/>
  <c r="J18" i="13"/>
  <c r="I19" i="13"/>
  <c r="J24" i="13"/>
  <c r="I5" i="14"/>
  <c r="K14" i="14"/>
  <c r="K20" i="14"/>
  <c r="J21" i="14"/>
  <c r="I22" i="14"/>
  <c r="I28" i="14"/>
  <c r="K2" i="15"/>
  <c r="K4" i="15"/>
  <c r="K6" i="15"/>
  <c r="I18" i="15"/>
  <c r="I24" i="15"/>
  <c r="I25" i="15"/>
  <c r="J26" i="15"/>
  <c r="K27" i="15"/>
  <c r="K2" i="16"/>
  <c r="I24" i="16"/>
  <c r="J27" i="16"/>
  <c r="J31" i="16"/>
  <c r="I35" i="16"/>
  <c r="I36" i="16"/>
  <c r="J2" i="13"/>
  <c r="K6" i="13"/>
  <c r="J7" i="13"/>
  <c r="I8" i="13"/>
  <c r="K12" i="13"/>
  <c r="J13" i="13"/>
  <c r="I14" i="13"/>
  <c r="K17" i="13"/>
  <c r="K23" i="13"/>
  <c r="I2" i="14"/>
  <c r="K4" i="14"/>
  <c r="I6" i="14"/>
  <c r="K9" i="14"/>
  <c r="J10" i="14"/>
  <c r="I11" i="14"/>
  <c r="K15" i="14"/>
  <c r="J16" i="14"/>
  <c r="I17" i="14"/>
  <c r="K26" i="14"/>
  <c r="J27" i="14"/>
  <c r="K5" i="15"/>
  <c r="I16" i="15"/>
  <c r="J17" i="15"/>
  <c r="I19" i="15"/>
  <c r="J22" i="15"/>
  <c r="I23" i="15"/>
  <c r="J25" i="15"/>
  <c r="K26" i="15"/>
  <c r="I36" i="15"/>
  <c r="J22" i="16"/>
  <c r="I23" i="16"/>
  <c r="K31" i="16"/>
  <c r="I2" i="12"/>
  <c r="K4" i="12"/>
  <c r="J8" i="12"/>
  <c r="J12" i="12"/>
  <c r="I16" i="12"/>
  <c r="I20" i="12"/>
  <c r="K22" i="12"/>
  <c r="I3" i="13"/>
  <c r="I9" i="13"/>
  <c r="K18" i="13"/>
  <c r="J19" i="13"/>
  <c r="I20" i="13"/>
  <c r="K24" i="13"/>
  <c r="J5" i="14"/>
  <c r="I12" i="14"/>
  <c r="K21" i="14"/>
  <c r="J22" i="14"/>
  <c r="I23" i="14"/>
  <c r="J28" i="14"/>
  <c r="I29" i="14"/>
  <c r="J16" i="15"/>
  <c r="J18" i="15"/>
  <c r="K21" i="15"/>
  <c r="J24" i="15"/>
  <c r="K25" i="15"/>
  <c r="I32" i="15"/>
  <c r="J34" i="15"/>
  <c r="I35" i="15"/>
  <c r="J9" i="16"/>
  <c r="J12" i="16"/>
  <c r="K16" i="16"/>
  <c r="J24" i="16"/>
  <c r="K27" i="16"/>
  <c r="I34" i="16"/>
  <c r="J35" i="16"/>
  <c r="J36" i="16"/>
  <c r="I4" i="13"/>
  <c r="K7" i="13"/>
  <c r="J8" i="13"/>
  <c r="K13" i="13"/>
  <c r="J14" i="13"/>
  <c r="I15" i="13"/>
  <c r="I21" i="13"/>
  <c r="J2" i="14"/>
  <c r="J6" i="14"/>
  <c r="I7" i="14"/>
  <c r="K10" i="14"/>
  <c r="J11" i="14"/>
  <c r="K16" i="14"/>
  <c r="J17" i="14"/>
  <c r="I18" i="14"/>
  <c r="K27" i="14"/>
  <c r="I15" i="15"/>
  <c r="K17" i="15"/>
  <c r="K22" i="15"/>
  <c r="J23" i="15"/>
  <c r="K24" i="15"/>
  <c r="I29" i="15"/>
  <c r="I30" i="15"/>
  <c r="I31" i="15"/>
  <c r="J32" i="15"/>
  <c r="K33" i="15"/>
  <c r="J36" i="15"/>
  <c r="K22" i="16"/>
  <c r="J23" i="16"/>
  <c r="I26" i="16"/>
  <c r="J30" i="16"/>
  <c r="K3" i="15"/>
  <c r="J4" i="15"/>
  <c r="I5" i="15"/>
  <c r="K9" i="15"/>
  <c r="J10" i="15"/>
  <c r="I11" i="15"/>
  <c r="K14" i="15"/>
  <c r="K20" i="15"/>
  <c r="J21" i="15"/>
  <c r="I22" i="15"/>
  <c r="J27" i="15"/>
  <c r="J33" i="15"/>
  <c r="I34" i="15"/>
  <c r="I13" i="16"/>
  <c r="J16" i="16"/>
  <c r="J17" i="16"/>
  <c r="J21" i="16"/>
  <c r="I22" i="16"/>
  <c r="I27" i="16"/>
  <c r="I30" i="16"/>
  <c r="I32" i="16"/>
  <c r="K22" i="17"/>
  <c r="K16" i="17"/>
  <c r="K3" i="16"/>
  <c r="K24" i="16"/>
  <c r="K25" i="16"/>
  <c r="K34" i="16"/>
  <c r="K35" i="16"/>
  <c r="K36" i="16"/>
  <c r="K37" i="16"/>
  <c r="I3" i="15"/>
  <c r="I9" i="15"/>
  <c r="K12" i="15"/>
  <c r="J13" i="15"/>
  <c r="I14" i="15"/>
  <c r="K18" i="15"/>
  <c r="J19" i="15"/>
  <c r="I20" i="15"/>
  <c r="K23" i="15"/>
  <c r="K35" i="15"/>
  <c r="K4" i="16"/>
  <c r="J5" i="16"/>
  <c r="I6" i="16"/>
  <c r="I7" i="16"/>
  <c r="I9" i="16"/>
  <c r="J3" i="15"/>
  <c r="I4" i="15"/>
  <c r="J9" i="15"/>
  <c r="I10" i="15"/>
  <c r="K13" i="15"/>
  <c r="J14" i="15"/>
  <c r="K19" i="15"/>
  <c r="J20" i="15"/>
  <c r="I21" i="15"/>
  <c r="I27" i="15"/>
  <c r="I33" i="15"/>
  <c r="K5" i="16"/>
  <c r="J6" i="16"/>
  <c r="J7" i="16"/>
  <c r="J8" i="16"/>
  <c r="I16" i="16"/>
  <c r="I17" i="16"/>
  <c r="K23" i="17"/>
  <c r="K7" i="16"/>
  <c r="K8" i="16"/>
  <c r="K9" i="16"/>
  <c r="K10" i="16"/>
  <c r="J11" i="16"/>
  <c r="I12" i="16"/>
  <c r="I18" i="16"/>
  <c r="I19" i="16"/>
  <c r="I28" i="16"/>
  <c r="I29" i="16"/>
  <c r="J12" i="17"/>
  <c r="I12" i="17"/>
  <c r="K28" i="17"/>
  <c r="J17" i="17"/>
  <c r="J24" i="17"/>
  <c r="K27" i="17"/>
  <c r="J11" i="17"/>
  <c r="I8" i="17"/>
  <c r="J16" i="17"/>
  <c r="J23" i="17"/>
  <c r="I7" i="17"/>
  <c r="J11" i="18"/>
  <c r="K12" i="18"/>
  <c r="I17" i="18"/>
  <c r="I38" i="18"/>
  <c r="J6" i="18"/>
  <c r="K7" i="18"/>
  <c r="J17" i="18"/>
  <c r="I23" i="18"/>
  <c r="J24" i="18"/>
  <c r="K25" i="18"/>
  <c r="J36" i="18"/>
  <c r="J37" i="18"/>
  <c r="I10" i="18"/>
  <c r="K11" i="18"/>
  <c r="I22" i="18"/>
  <c r="J23" i="18"/>
  <c r="K29" i="18"/>
  <c r="K6" i="18"/>
  <c r="J10" i="18"/>
  <c r="J22" i="18"/>
  <c r="K24" i="18"/>
  <c r="I35" i="18"/>
  <c r="K36" i="18"/>
  <c r="I2" i="17"/>
  <c r="J6" i="17"/>
  <c r="J7" i="17"/>
  <c r="K15" i="17"/>
  <c r="I30" i="17"/>
  <c r="I31" i="17"/>
  <c r="I4" i="18"/>
  <c r="K10" i="18"/>
  <c r="I16" i="18"/>
  <c r="I21" i="18"/>
  <c r="K22" i="18"/>
  <c r="K23" i="18"/>
  <c r="J35" i="18"/>
  <c r="J5" i="17"/>
  <c r="K11" i="17"/>
  <c r="I19" i="17"/>
  <c r="I29" i="17"/>
  <c r="J2" i="18"/>
  <c r="I3" i="18"/>
  <c r="J9" i="18"/>
  <c r="J16" i="18"/>
  <c r="I19" i="18"/>
  <c r="I20" i="18"/>
  <c r="J40" i="18"/>
  <c r="K6" i="17"/>
  <c r="K10" i="17"/>
  <c r="J30" i="17"/>
  <c r="K5" i="18"/>
  <c r="J8" i="18"/>
  <c r="K9" i="18"/>
  <c r="I15" i="18"/>
  <c r="I26" i="18"/>
  <c r="K40" i="18"/>
  <c r="K5" i="17"/>
  <c r="I18" i="17"/>
  <c r="J29" i="17"/>
  <c r="K2" i="18"/>
  <c r="J3" i="18"/>
  <c r="J13" i="18"/>
  <c r="I14" i="18"/>
  <c r="I18" i="18"/>
  <c r="J19" i="18"/>
  <c r="J20" i="18"/>
  <c r="I27" i="18"/>
  <c r="I34" i="18"/>
  <c r="I39" i="18"/>
  <c r="K4" i="17"/>
  <c r="I17" i="17"/>
  <c r="I24" i="17"/>
  <c r="I25" i="17"/>
  <c r="J28" i="17"/>
  <c r="K33" i="17"/>
  <c r="K8" i="18"/>
  <c r="J12" i="18"/>
  <c r="J15" i="18"/>
  <c r="J26" i="18"/>
  <c r="J27" i="18"/>
  <c r="J39" i="18"/>
  <c r="I13" i="17"/>
  <c r="J7" i="18"/>
  <c r="K13" i="18"/>
  <c r="J14" i="18"/>
  <c r="J18" i="18"/>
  <c r="J25" i="18"/>
  <c r="K26" i="18"/>
  <c r="K27" i="18"/>
  <c r="I37" i="18"/>
  <c r="K39" i="18"/>
  <c r="K3" i="17"/>
  <c r="I6" i="17"/>
  <c r="K9" i="17"/>
  <c r="J10" i="17"/>
  <c r="I11" i="17"/>
  <c r="K20" i="17"/>
  <c r="K21" i="17"/>
  <c r="J22" i="17"/>
  <c r="I23" i="17"/>
  <c r="K26" i="17"/>
  <c r="J27" i="17"/>
  <c r="K32" i="17"/>
  <c r="J33" i="17"/>
  <c r="I2" i="18"/>
  <c r="I6" i="18"/>
  <c r="I9" i="18"/>
  <c r="I11" i="18"/>
  <c r="I13" i="18"/>
  <c r="I24" i="18"/>
  <c r="I25" i="18"/>
  <c r="K30" i="18"/>
  <c r="I36" i="18"/>
  <c r="I40" i="18"/>
  <c r="J9" i="19"/>
  <c r="I21" i="19"/>
  <c r="K25" i="19"/>
  <c r="K29" i="19"/>
  <c r="J7" i="19"/>
  <c r="J8" i="19"/>
  <c r="K12" i="19"/>
  <c r="K24" i="19"/>
  <c r="I32" i="19"/>
  <c r="I4" i="19"/>
  <c r="I16" i="19"/>
  <c r="I20" i="19"/>
  <c r="J2" i="19"/>
  <c r="I3" i="19"/>
  <c r="K7" i="19"/>
  <c r="I15" i="19"/>
  <c r="J19" i="19"/>
  <c r="J31" i="19"/>
  <c r="J32" i="19"/>
  <c r="I14" i="19"/>
  <c r="J20" i="19"/>
  <c r="J2" i="17"/>
  <c r="K12" i="17"/>
  <c r="J13" i="17"/>
  <c r="I14" i="17"/>
  <c r="K17" i="17"/>
  <c r="J18" i="17"/>
  <c r="K29" i="17"/>
  <c r="K3" i="18"/>
  <c r="K15" i="18"/>
  <c r="K16" i="18"/>
  <c r="K17" i="18"/>
  <c r="K18" i="18"/>
  <c r="K19" i="18"/>
  <c r="I31" i="18"/>
  <c r="I32" i="18"/>
  <c r="I33" i="18"/>
  <c r="J34" i="18"/>
  <c r="K35" i="18"/>
  <c r="K2" i="19"/>
  <c r="J3" i="19"/>
  <c r="J15" i="19"/>
  <c r="K19" i="19"/>
  <c r="K31" i="19"/>
  <c r="I3" i="17"/>
  <c r="K7" i="17"/>
  <c r="J8" i="17"/>
  <c r="I9" i="17"/>
  <c r="J19" i="17"/>
  <c r="I20" i="17"/>
  <c r="I21" i="17"/>
  <c r="K24" i="17"/>
  <c r="J25" i="17"/>
  <c r="I26" i="17"/>
  <c r="K30" i="17"/>
  <c r="J31" i="17"/>
  <c r="I32" i="17"/>
  <c r="J33" i="18"/>
  <c r="K34" i="18"/>
  <c r="K6" i="19"/>
  <c r="J13" i="19"/>
  <c r="J14" i="19"/>
  <c r="K18" i="19"/>
  <c r="I27" i="19"/>
  <c r="K30" i="19"/>
  <c r="I3" i="16"/>
  <c r="K6" i="16"/>
  <c r="K12" i="16"/>
  <c r="J13" i="16"/>
  <c r="I14" i="16"/>
  <c r="J19" i="16"/>
  <c r="I20" i="16"/>
  <c r="K23" i="16"/>
  <c r="K2" i="17"/>
  <c r="I4" i="17"/>
  <c r="K13" i="17"/>
  <c r="J14" i="17"/>
  <c r="I15" i="17"/>
  <c r="K18" i="17"/>
  <c r="I30" i="18"/>
  <c r="J31" i="18"/>
  <c r="J32" i="18"/>
  <c r="K33" i="18"/>
  <c r="I10" i="19"/>
  <c r="I26" i="19"/>
  <c r="J3" i="17"/>
  <c r="K8" i="17"/>
  <c r="J9" i="17"/>
  <c r="I10" i="17"/>
  <c r="K19" i="17"/>
  <c r="J20" i="17"/>
  <c r="J21" i="17"/>
  <c r="I22" i="17"/>
  <c r="K25" i="17"/>
  <c r="J26" i="17"/>
  <c r="I27" i="17"/>
  <c r="K31" i="17"/>
  <c r="J32" i="17"/>
  <c r="I33" i="17"/>
  <c r="J30" i="18"/>
  <c r="K32" i="18"/>
  <c r="I9" i="19"/>
  <c r="K13" i="19"/>
  <c r="J25" i="19"/>
  <c r="J3" i="16"/>
  <c r="I4" i="16"/>
  <c r="I10" i="16"/>
  <c r="K13" i="16"/>
  <c r="J14" i="16"/>
  <c r="I15" i="16"/>
  <c r="K19" i="16"/>
  <c r="J20" i="16"/>
  <c r="I21" i="16"/>
  <c r="I33" i="16"/>
  <c r="J4" i="17"/>
  <c r="I5" i="17"/>
  <c r="K14" i="17"/>
  <c r="J15" i="17"/>
  <c r="I16" i="17"/>
  <c r="I28" i="17"/>
  <c r="I7" i="18"/>
  <c r="I8" i="18"/>
  <c r="I12" i="18"/>
  <c r="K31" i="18"/>
  <c r="I8" i="19"/>
  <c r="J26" i="19"/>
  <c r="K28" i="18"/>
  <c r="J29" i="18"/>
  <c r="K5" i="19"/>
  <c r="J6" i="19"/>
  <c r="K11" i="19"/>
  <c r="J12" i="19"/>
  <c r="K17" i="19"/>
  <c r="J18" i="19"/>
  <c r="I19" i="19"/>
  <c r="K23" i="19"/>
  <c r="J24" i="19"/>
  <c r="I25" i="19"/>
  <c r="K28" i="19"/>
  <c r="J29" i="19"/>
  <c r="J30" i="19"/>
  <c r="I31" i="19"/>
  <c r="I9" i="20"/>
  <c r="K12" i="20"/>
  <c r="I6" i="20"/>
  <c r="I2" i="20"/>
  <c r="K8" i="19"/>
  <c r="K14" i="19"/>
  <c r="J21" i="19"/>
  <c r="I22" i="19"/>
  <c r="K32" i="19"/>
  <c r="J2" i="20"/>
  <c r="J4" i="18"/>
  <c r="I5" i="18"/>
  <c r="K14" i="18"/>
  <c r="K20" i="18"/>
  <c r="J21" i="18"/>
  <c r="I28" i="18"/>
  <c r="K37" i="18"/>
  <c r="J38" i="18"/>
  <c r="K3" i="19"/>
  <c r="J4" i="19"/>
  <c r="I5" i="19"/>
  <c r="K9" i="19"/>
  <c r="J10" i="19"/>
  <c r="I11" i="19"/>
  <c r="K15" i="19"/>
  <c r="J16" i="19"/>
  <c r="I17" i="19"/>
  <c r="K20" i="19"/>
  <c r="I23" i="19"/>
  <c r="K26" i="19"/>
  <c r="J27" i="19"/>
  <c r="I28" i="19"/>
  <c r="K2" i="20"/>
  <c r="K21" i="19"/>
  <c r="J22" i="19"/>
  <c r="K4" i="18"/>
  <c r="J5" i="18"/>
  <c r="K21" i="18"/>
  <c r="J28" i="18"/>
  <c r="I29" i="18"/>
  <c r="K38" i="18"/>
  <c r="K4" i="19"/>
  <c r="J5" i="19"/>
  <c r="I6" i="19"/>
  <c r="K10" i="19"/>
  <c r="J11" i="19"/>
  <c r="I12" i="19"/>
  <c r="K16" i="19"/>
  <c r="J17" i="19"/>
  <c r="I18" i="19"/>
  <c r="J23" i="19"/>
  <c r="I24" i="19"/>
  <c r="K27" i="19"/>
  <c r="J28" i="19"/>
  <c r="I29" i="19"/>
  <c r="I30" i="19"/>
  <c r="I2" i="19"/>
  <c r="I7" i="19"/>
  <c r="I13" i="19"/>
  <c r="K22" i="19"/>
  <c r="I7" i="20"/>
  <c r="I3" i="20"/>
  <c r="J4" i="20"/>
  <c r="I5" i="20"/>
  <c r="J7" i="20"/>
  <c r="J8" i="20"/>
  <c r="I16" i="20"/>
  <c r="K3" i="20"/>
  <c r="J6" i="20"/>
  <c r="J10" i="20"/>
  <c r="I11" i="20"/>
  <c r="I14" i="20"/>
  <c r="I15" i="20"/>
  <c r="I17" i="20"/>
  <c r="I18" i="20"/>
  <c r="K4" i="20"/>
  <c r="J5" i="20"/>
  <c r="K6" i="20"/>
  <c r="K7" i="20"/>
  <c r="K9" i="20"/>
  <c r="I12" i="20"/>
  <c r="J15" i="20"/>
  <c r="J16" i="20"/>
  <c r="J18" i="20"/>
  <c r="K10" i="20"/>
  <c r="J11" i="20"/>
  <c r="J14" i="20"/>
  <c r="J17" i="20"/>
  <c r="J13" i="20"/>
  <c r="K14" i="20"/>
  <c r="K15" i="20"/>
  <c r="K16" i="20"/>
  <c r="K17" i="20"/>
  <c r="K18" i="20"/>
  <c r="J3" i="20"/>
  <c r="I4" i="20"/>
  <c r="K8" i="20"/>
  <c r="J9" i="20"/>
  <c r="I10" i="20"/>
  <c r="K13" i="20"/>
  <c r="K5" i="21"/>
  <c r="K15" i="21"/>
  <c r="K4" i="21"/>
  <c r="I18" i="21"/>
  <c r="I19" i="21"/>
  <c r="J14" i="21"/>
  <c r="J3" i="21"/>
  <c r="I9" i="21"/>
  <c r="K14" i="21"/>
  <c r="I17" i="21"/>
  <c r="J18" i="21"/>
  <c r="J19" i="21"/>
  <c r="K3" i="21"/>
  <c r="J16" i="21"/>
  <c r="J17" i="21"/>
  <c r="K5" i="20"/>
  <c r="I8" i="20"/>
  <c r="K11" i="20"/>
  <c r="J12" i="20"/>
  <c r="I13" i="20"/>
  <c r="I6" i="21"/>
  <c r="I7" i="21"/>
  <c r="I8" i="21"/>
  <c r="K13" i="21"/>
  <c r="K2" i="21"/>
  <c r="K16" i="21"/>
  <c r="J5" i="21"/>
  <c r="J6" i="21"/>
  <c r="J7" i="21"/>
  <c r="J15" i="21"/>
  <c r="J4" i="21"/>
  <c r="I4" i="21"/>
  <c r="I5" i="21"/>
  <c r="K12" i="21"/>
  <c r="I15" i="21"/>
  <c r="I13" i="22"/>
  <c r="J16" i="22"/>
  <c r="I20" i="22"/>
  <c r="J8" i="22"/>
  <c r="J20" i="22"/>
  <c r="K8" i="22"/>
  <c r="I12" i="22"/>
  <c r="K15" i="22"/>
  <c r="K6" i="21"/>
  <c r="I10" i="21"/>
  <c r="I11" i="21"/>
  <c r="K17" i="21"/>
  <c r="K18" i="21"/>
  <c r="K7" i="21"/>
  <c r="J8" i="21"/>
  <c r="J9" i="21"/>
  <c r="J10" i="21"/>
  <c r="I12" i="21"/>
  <c r="I7" i="22"/>
  <c r="J14" i="22"/>
  <c r="I2" i="21"/>
  <c r="K9" i="21"/>
  <c r="J11" i="21"/>
  <c r="I13" i="21"/>
  <c r="I4" i="22"/>
  <c r="K10" i="21"/>
  <c r="J12" i="21"/>
  <c r="J2" i="21"/>
  <c r="I3" i="21"/>
  <c r="K11" i="21"/>
  <c r="J13" i="21"/>
  <c r="I14" i="21"/>
  <c r="K9" i="22"/>
  <c r="I5" i="22"/>
  <c r="I6" i="22"/>
  <c r="J13" i="22"/>
  <c r="K14" i="22"/>
  <c r="J12" i="22"/>
  <c r="K13" i="22"/>
  <c r="I19" i="22"/>
  <c r="J5" i="22"/>
  <c r="J6" i="22"/>
  <c r="J11" i="22"/>
  <c r="K12" i="22"/>
  <c r="I18" i="22"/>
  <c r="K19" i="21"/>
  <c r="K8" i="21"/>
  <c r="I16" i="21"/>
  <c r="J4" i="22"/>
  <c r="J10" i="22"/>
  <c r="K11" i="22"/>
  <c r="I17" i="22"/>
  <c r="I22" i="22"/>
  <c r="I3" i="22"/>
  <c r="I9" i="22"/>
  <c r="I21" i="22"/>
  <c r="J3" i="22"/>
  <c r="J9" i="22"/>
  <c r="K10" i="22"/>
  <c r="I16" i="22"/>
  <c r="J17" i="22"/>
  <c r="I27" i="22"/>
  <c r="I2" i="22"/>
  <c r="I8" i="22"/>
  <c r="I14" i="22"/>
  <c r="J15" i="22"/>
  <c r="J21" i="22"/>
  <c r="I10" i="22"/>
  <c r="I11" i="22"/>
  <c r="K31" i="22"/>
  <c r="K32" i="22"/>
  <c r="K33" i="22"/>
  <c r="K21" i="23"/>
  <c r="I6" i="23"/>
  <c r="K20" i="23"/>
  <c r="K28" i="23"/>
  <c r="I33" i="23"/>
  <c r="J14" i="23"/>
  <c r="I32" i="23"/>
  <c r="I5" i="23"/>
  <c r="I13" i="23"/>
  <c r="I17" i="23"/>
  <c r="I31" i="23"/>
  <c r="J33" i="23"/>
  <c r="I12" i="23"/>
  <c r="J31" i="23"/>
  <c r="J32" i="23"/>
  <c r="K3" i="22"/>
  <c r="K4" i="22"/>
  <c r="K5" i="22"/>
  <c r="J18" i="22"/>
  <c r="J19" i="22"/>
  <c r="J22" i="22"/>
  <c r="I23" i="22"/>
  <c r="I24" i="22"/>
  <c r="I26" i="22"/>
  <c r="I28" i="22"/>
  <c r="I29" i="22"/>
  <c r="J4" i="23"/>
  <c r="J5" i="23"/>
  <c r="J11" i="23"/>
  <c r="I16" i="23"/>
  <c r="I24" i="23"/>
  <c r="K16" i="22"/>
  <c r="K17" i="22"/>
  <c r="K18" i="22"/>
  <c r="K19" i="22"/>
  <c r="K20" i="22"/>
  <c r="K21" i="22"/>
  <c r="I25" i="22"/>
  <c r="J26" i="22"/>
  <c r="J27" i="22"/>
  <c r="J12" i="23"/>
  <c r="I23" i="23"/>
  <c r="K31" i="23"/>
  <c r="K22" i="22"/>
  <c r="J23" i="22"/>
  <c r="J24" i="22"/>
  <c r="J25" i="22"/>
  <c r="J28" i="22"/>
  <c r="J29" i="22"/>
  <c r="I30" i="22"/>
  <c r="I31" i="22"/>
  <c r="I33" i="22"/>
  <c r="K4" i="23"/>
  <c r="K11" i="23"/>
  <c r="I15" i="23"/>
  <c r="I22" i="23"/>
  <c r="J30" i="23"/>
  <c r="K24" i="22"/>
  <c r="K25" i="22"/>
  <c r="K26" i="22"/>
  <c r="K27" i="22"/>
  <c r="I32" i="22"/>
  <c r="J33" i="22"/>
  <c r="K3" i="23"/>
  <c r="K10" i="23"/>
  <c r="J21" i="23"/>
  <c r="J23" i="23"/>
  <c r="K30" i="23"/>
  <c r="K28" i="22"/>
  <c r="K29" i="22"/>
  <c r="J30" i="22"/>
  <c r="J31" i="22"/>
  <c r="J32" i="22"/>
  <c r="J15" i="23"/>
  <c r="J22" i="23"/>
  <c r="J29" i="23"/>
  <c r="I34" i="23"/>
  <c r="K2" i="23"/>
  <c r="J3" i="23"/>
  <c r="I4" i="23"/>
  <c r="K19" i="23"/>
  <c r="K27" i="23"/>
  <c r="J28" i="23"/>
  <c r="I29" i="23"/>
  <c r="I30" i="23"/>
  <c r="J6" i="23"/>
  <c r="I7" i="23"/>
  <c r="I8" i="23"/>
  <c r="K13" i="23"/>
  <c r="J16" i="23"/>
  <c r="K22" i="23"/>
  <c r="I25" i="23"/>
  <c r="K32" i="23"/>
  <c r="J34" i="23"/>
  <c r="I35" i="23"/>
  <c r="J2" i="22"/>
  <c r="K6" i="22"/>
  <c r="J7" i="22"/>
  <c r="K23" i="22"/>
  <c r="K30" i="22"/>
  <c r="K5" i="23"/>
  <c r="K14" i="23"/>
  <c r="K15" i="23"/>
  <c r="J17" i="23"/>
  <c r="I18" i="23"/>
  <c r="K23" i="23"/>
  <c r="J24" i="23"/>
  <c r="J25" i="23"/>
  <c r="J26" i="23"/>
  <c r="I27" i="23"/>
  <c r="K33" i="23"/>
  <c r="I2" i="23"/>
  <c r="K6" i="23"/>
  <c r="J7" i="23"/>
  <c r="J9" i="23"/>
  <c r="I10" i="23"/>
  <c r="K16" i="23"/>
  <c r="I19" i="23"/>
  <c r="K24" i="23"/>
  <c r="K34" i="23"/>
  <c r="J35" i="23"/>
  <c r="J8" i="24"/>
  <c r="K2" i="22"/>
  <c r="K7" i="22"/>
  <c r="I15" i="22"/>
  <c r="K7" i="23"/>
  <c r="K8" i="23"/>
  <c r="K17" i="23"/>
  <c r="J18" i="23"/>
  <c r="K25" i="23"/>
  <c r="K26" i="23"/>
  <c r="J27" i="23"/>
  <c r="I28" i="23"/>
  <c r="K35" i="23"/>
  <c r="J2" i="23"/>
  <c r="K9" i="23"/>
  <c r="J10" i="23"/>
  <c r="I11" i="23"/>
  <c r="J20" i="23"/>
  <c r="I21" i="23"/>
  <c r="I11" i="24"/>
  <c r="I12" i="24"/>
  <c r="J18" i="24"/>
  <c r="K17" i="24"/>
  <c r="K18" i="24"/>
  <c r="I23" i="24"/>
  <c r="I9" i="24"/>
  <c r="J11" i="24"/>
  <c r="I8" i="24"/>
  <c r="J9" i="24"/>
  <c r="J10" i="24"/>
  <c r="K16" i="24"/>
  <c r="I5" i="24"/>
  <c r="I6" i="24"/>
  <c r="J7" i="24"/>
  <c r="K9" i="24"/>
  <c r="I20" i="24"/>
  <c r="I21" i="24"/>
  <c r="I3" i="23"/>
  <c r="J8" i="23"/>
  <c r="I9" i="23"/>
  <c r="K12" i="23"/>
  <c r="J13" i="23"/>
  <c r="I14" i="23"/>
  <c r="K18" i="23"/>
  <c r="J19" i="23"/>
  <c r="I20" i="23"/>
  <c r="I26" i="23"/>
  <c r="K29" i="23"/>
  <c r="J4" i="24"/>
  <c r="K7" i="24"/>
  <c r="K8" i="24"/>
  <c r="K15" i="24"/>
  <c r="I3" i="24"/>
  <c r="J5" i="24"/>
  <c r="J14" i="24"/>
  <c r="J20" i="24"/>
  <c r="J2" i="24"/>
  <c r="K4" i="24"/>
  <c r="I13" i="24"/>
  <c r="I18" i="24"/>
  <c r="I19" i="24"/>
  <c r="K20" i="24"/>
  <c r="K3" i="24"/>
  <c r="J13" i="24"/>
  <c r="J17" i="24"/>
  <c r="J19" i="24"/>
  <c r="I2" i="24"/>
  <c r="K6" i="24"/>
  <c r="I10" i="24"/>
  <c r="K19" i="24"/>
  <c r="J21" i="24"/>
  <c r="I22" i="24"/>
  <c r="K21" i="24"/>
  <c r="J22" i="24"/>
  <c r="I15" i="24"/>
  <c r="I16" i="24"/>
  <c r="J23" i="24"/>
  <c r="K2" i="24"/>
  <c r="I4" i="24"/>
  <c r="K10" i="24"/>
  <c r="I17" i="24"/>
  <c r="K22" i="24"/>
  <c r="J3" i="24"/>
  <c r="K12" i="24"/>
  <c r="K13" i="24"/>
  <c r="K14" i="24"/>
  <c r="J15" i="24"/>
  <c r="J16" i="24"/>
  <c r="K23" i="24"/>
  <c r="I2" i="25"/>
  <c r="J14" i="25"/>
  <c r="I28" i="25"/>
  <c r="J18" i="25"/>
  <c r="K18" i="25"/>
  <c r="I25" i="25"/>
  <c r="J13" i="25"/>
  <c r="K5" i="24"/>
  <c r="J6" i="24"/>
  <c r="I7" i="24"/>
  <c r="K11" i="24"/>
  <c r="J12" i="24"/>
  <c r="I14" i="24"/>
  <c r="J22" i="25"/>
  <c r="J31" i="25"/>
  <c r="I10" i="25"/>
  <c r="I21" i="25"/>
  <c r="J10" i="25"/>
  <c r="K8" i="25"/>
  <c r="I14" i="25"/>
  <c r="K19" i="25"/>
  <c r="I3" i="25"/>
  <c r="I5" i="25"/>
  <c r="I6" i="25"/>
  <c r="I9" i="25"/>
  <c r="J17" i="25"/>
  <c r="K21" i="25"/>
  <c r="K25" i="25"/>
  <c r="J2" i="25"/>
  <c r="J3" i="25"/>
  <c r="J9" i="25"/>
  <c r="K17" i="25"/>
  <c r="I20" i="25"/>
  <c r="I30" i="25"/>
  <c r="K3" i="25"/>
  <c r="J4" i="25"/>
  <c r="I12" i="25"/>
  <c r="J16" i="25"/>
  <c r="K24" i="25"/>
  <c r="K4" i="25"/>
  <c r="K20" i="25"/>
  <c r="K15" i="25"/>
  <c r="J5" i="25"/>
  <c r="I11" i="25"/>
  <c r="I13" i="25"/>
  <c r="I15" i="25"/>
  <c r="I26" i="25"/>
  <c r="I27" i="25"/>
  <c r="I31" i="25"/>
  <c r="K5" i="25"/>
  <c r="J8" i="25"/>
  <c r="J11" i="25"/>
  <c r="J12" i="25"/>
  <c r="J15" i="25"/>
  <c r="I16" i="25"/>
  <c r="I17" i="25"/>
  <c r="I19" i="25"/>
  <c r="I22" i="25"/>
  <c r="I24" i="25"/>
  <c r="J25" i="25"/>
  <c r="J26" i="25"/>
  <c r="J27" i="25"/>
  <c r="I29" i="25"/>
  <c r="J30" i="25"/>
  <c r="K7" i="25"/>
  <c r="K9" i="25"/>
  <c r="K10" i="25"/>
  <c r="K11" i="25"/>
  <c r="K12" i="25"/>
  <c r="K13" i="25"/>
  <c r="K14" i="25"/>
  <c r="I18" i="25"/>
  <c r="J19" i="25"/>
  <c r="J20" i="25"/>
  <c r="J21" i="25"/>
  <c r="I23" i="25"/>
  <c r="J24" i="25"/>
  <c r="J28" i="25"/>
  <c r="K30" i="25"/>
  <c r="K31" i="25"/>
  <c r="K26" i="25"/>
  <c r="K27" i="25"/>
  <c r="K2" i="25"/>
  <c r="J6" i="25"/>
  <c r="I7" i="25"/>
  <c r="K16" i="25"/>
  <c r="K22" i="25"/>
  <c r="J23" i="25"/>
  <c r="K28" i="25"/>
  <c r="J29" i="25"/>
  <c r="I4" i="25"/>
  <c r="K6" i="25"/>
  <c r="J7" i="25"/>
  <c r="I8" i="25"/>
  <c r="K23" i="25"/>
  <c r="K29" i="25"/>
  <c r="J10" i="26"/>
  <c r="I15" i="26"/>
  <c r="I17" i="26"/>
  <c r="I22" i="26"/>
  <c r="J23" i="26"/>
  <c r="I29" i="26"/>
  <c r="J31" i="26"/>
  <c r="K10" i="26"/>
  <c r="I16" i="26"/>
  <c r="K17" i="26"/>
  <c r="J24" i="26"/>
  <c r="I30" i="26"/>
  <c r="I7" i="26"/>
  <c r="I9" i="26"/>
  <c r="I14" i="26"/>
  <c r="J15" i="26"/>
  <c r="I21" i="26"/>
  <c r="J22" i="26"/>
  <c r="K23" i="26"/>
  <c r="J29" i="26"/>
  <c r="I8" i="26"/>
  <c r="K9" i="26"/>
  <c r="J16" i="26"/>
  <c r="J28" i="26"/>
  <c r="J30" i="26"/>
  <c r="I6" i="26"/>
  <c r="J7" i="26"/>
  <c r="I13" i="26"/>
  <c r="J14" i="26"/>
  <c r="K15" i="26"/>
  <c r="J21" i="26"/>
  <c r="K22" i="26"/>
  <c r="K29" i="26"/>
  <c r="I2" i="26"/>
  <c r="J8" i="26"/>
  <c r="J20" i="26"/>
  <c r="K27" i="26"/>
  <c r="K28" i="26"/>
  <c r="J6" i="26"/>
  <c r="K7" i="26"/>
  <c r="J13" i="26"/>
  <c r="K14" i="26"/>
  <c r="K21" i="26"/>
  <c r="J26" i="26"/>
  <c r="J2" i="26"/>
  <c r="J4" i="26"/>
  <c r="J5" i="26"/>
  <c r="J12" i="26"/>
  <c r="K19" i="26"/>
  <c r="K20" i="26"/>
  <c r="K26" i="26"/>
  <c r="I32" i="26"/>
  <c r="I3" i="26"/>
  <c r="K4" i="26"/>
  <c r="K6" i="26"/>
  <c r="K13" i="26"/>
  <c r="J18" i="26"/>
  <c r="I23" i="26"/>
  <c r="I25" i="26"/>
  <c r="I31" i="26"/>
  <c r="K32" i="26"/>
  <c r="K2" i="26"/>
  <c r="K5" i="26"/>
  <c r="K11" i="26"/>
  <c r="K12" i="26"/>
  <c r="K18" i="26"/>
  <c r="I24" i="26"/>
  <c r="K25" i="26"/>
  <c r="I5" i="26"/>
  <c r="J11" i="26"/>
  <c r="I12" i="26"/>
  <c r="J19" i="26"/>
  <c r="I20" i="26"/>
  <c r="J27" i="26"/>
  <c r="I28" i="26"/>
  <c r="J3" i="26"/>
  <c r="I4" i="26"/>
  <c r="K8" i="26"/>
  <c r="J9" i="26"/>
  <c r="I10" i="26"/>
  <c r="K16" i="26"/>
  <c r="J17" i="26"/>
  <c r="I18" i="26"/>
  <c r="K24" i="26"/>
  <c r="J25" i="26"/>
  <c r="I26" i="26"/>
  <c r="K30" i="26"/>
  <c r="K31" i="26"/>
  <c r="J32" i="26"/>
  <c r="K3" i="26"/>
  <c r="I11" i="26"/>
  <c r="I19" i="26"/>
  <c r="I27" i="26"/>
  <c r="I2" i="27"/>
  <c r="K6" i="27"/>
  <c r="K4" i="27"/>
  <c r="K2" i="27"/>
  <c r="K5" i="27"/>
  <c r="K7" i="27"/>
  <c r="I4" i="27"/>
  <c r="J2" i="27"/>
  <c r="I3" i="27"/>
  <c r="I7" i="27"/>
  <c r="J3" i="27"/>
  <c r="I6" i="27"/>
  <c r="J4" i="27"/>
  <c r="J7" i="27"/>
  <c r="K3" i="27"/>
  <c r="J5" i="27"/>
  <c r="J6" i="27"/>
  <c r="S10" i="28"/>
  <c r="I5" i="27"/>
  <c r="Q9" i="28"/>
  <c r="Q23" i="28"/>
  <c r="T13" i="28"/>
  <c r="R28" i="28"/>
  <c r="P10" i="28"/>
  <c r="S14" i="28"/>
  <c r="P3" i="28"/>
  <c r="Q19" i="28"/>
  <c r="P24" i="28"/>
  <c r="R7" i="28"/>
  <c r="S20" i="28"/>
  <c r="S12" i="28"/>
  <c r="T25" i="28"/>
  <c r="P8" i="28"/>
  <c r="T12" i="28"/>
  <c r="Q17" i="28"/>
  <c r="P26" i="28"/>
  <c r="T8" i="28"/>
  <c r="P17" i="28"/>
  <c r="R19" i="28"/>
  <c r="T21" i="28"/>
  <c r="T28" i="28"/>
  <c r="T26" i="28"/>
  <c r="P9" i="28"/>
  <c r="T11" i="28"/>
  <c r="T22" i="28"/>
  <c r="Q5" i="28"/>
  <c r="T7" i="28"/>
  <c r="P16" i="28"/>
  <c r="Q18" i="28"/>
  <c r="Q16" i="28"/>
  <c r="P4" i="28"/>
  <c r="R11" i="28"/>
  <c r="P18" i="28"/>
  <c r="T23" i="28"/>
  <c r="R27" i="28"/>
  <c r="S2" i="28"/>
  <c r="R8" i="28"/>
  <c r="P15" i="28"/>
  <c r="T20" i="28"/>
  <c r="R22" i="28"/>
  <c r="S3" i="28"/>
  <c r="P5" i="28"/>
  <c r="R6" i="28"/>
  <c r="Q7" i="28"/>
  <c r="Q8" i="28"/>
  <c r="S9" i="28"/>
  <c r="R26" i="28"/>
  <c r="S4" i="28"/>
  <c r="T5" i="28"/>
  <c r="S25" i="28"/>
  <c r="P19" i="28"/>
  <c r="R21" i="28"/>
  <c r="Q22" i="28"/>
  <c r="S23" i="28"/>
  <c r="S24" i="28"/>
  <c r="Q2" i="28"/>
  <c r="P11" i="28"/>
  <c r="Q12" i="28"/>
  <c r="Q13" i="28"/>
  <c r="R14" i="28"/>
  <c r="Q15" i="28"/>
  <c r="S18" i="28"/>
  <c r="Q28" i="28"/>
  <c r="T2" i="28"/>
  <c r="S6" i="28"/>
  <c r="S11" i="28"/>
  <c r="R12" i="28"/>
  <c r="S16" i="28"/>
  <c r="Q21" i="28"/>
  <c r="P22" i="28"/>
  <c r="Q26" i="28"/>
  <c r="S27" i="28"/>
  <c r="T4" i="28"/>
  <c r="R5" i="28"/>
  <c r="T9" i="28"/>
  <c r="R10" i="28"/>
  <c r="R15" i="28"/>
  <c r="S19" i="28"/>
  <c r="R20" i="28"/>
  <c r="P25" i="28"/>
  <c r="Q3" i="28"/>
  <c r="P6" i="28"/>
  <c r="S7" i="28"/>
  <c r="Q10" i="28"/>
  <c r="P13" i="28"/>
  <c r="T14" i="28"/>
  <c r="R17" i="28"/>
  <c r="T18" i="28"/>
  <c r="P20" i="28"/>
  <c r="S21" i="28"/>
  <c r="Q24" i="28"/>
  <c r="P27" i="28"/>
  <c r="S28" i="28"/>
  <c r="R2" i="28"/>
  <c r="T3" i="28"/>
  <c r="Q6" i="28"/>
  <c r="R9" i="28"/>
  <c r="T10" i="28"/>
  <c r="S13" i="28"/>
  <c r="R16" i="28"/>
  <c r="S17" i="28"/>
  <c r="Q20" i="28"/>
  <c r="R23" i="28"/>
  <c r="T24" i="28"/>
  <c r="Q27" i="28"/>
  <c r="R4" i="28"/>
  <c r="P7" i="28"/>
  <c r="S8" i="28"/>
  <c r="Q11" i="28"/>
  <c r="P14" i="28"/>
  <c r="T15" i="28"/>
  <c r="R18" i="28"/>
  <c r="T19" i="28"/>
  <c r="P21" i="28"/>
  <c r="S22" i="28"/>
  <c r="R25" i="28"/>
  <c r="P28" i="28"/>
  <c r="P2" i="28"/>
  <c r="R3" i="28"/>
  <c r="Q4" i="28"/>
  <c r="S5" i="28"/>
  <c r="T6" i="28"/>
  <c r="P12" i="28"/>
  <c r="R13" i="28"/>
  <c r="Q14" i="28"/>
  <c r="S15" i="28"/>
  <c r="T16" i="28"/>
  <c r="T17" i="28"/>
  <c r="P23" i="28"/>
  <c r="R24" i="28"/>
  <c r="Q25" i="28"/>
  <c r="S26" i="28"/>
  <c r="T27"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2" authorId="0" shapeId="0" xr:uid="{00000000-0006-0000-0700-000001000000}">
      <text>
        <r>
          <rPr>
            <sz val="10"/>
            <color rgb="FF000000"/>
            <rFont val="Arial"/>
            <scheme val="minor"/>
          </rPr>
          <t>Error Due to name change on sheet data (deprecated)
	-Kang Chen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D00-000001000000}">
      <text>
        <r>
          <rPr>
            <sz val="10"/>
            <color rgb="FF000000"/>
            <rFont val="Arial"/>
            <scheme val="minor"/>
          </rPr>
          <t>All Classes:
https://airtable.com/shrtJEbfAxPBNYdvM/tbliagi3T6nvuWvuZ</t>
        </r>
      </text>
    </comment>
    <comment ref="J1" authorId="0" shapeId="0" xr:uid="{00000000-0006-0000-1D00-000002000000}">
      <text>
        <r>
          <rPr>
            <sz val="10"/>
            <color rgb="FF000000"/>
            <rFont val="Arial"/>
            <scheme val="minor"/>
          </rPr>
          <t xml:space="preserve">Use vlookup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E00-000001000000}">
      <text>
        <r>
          <rPr>
            <sz val="10"/>
            <color rgb="FF000000"/>
            <rFont val="Arial"/>
            <scheme val="minor"/>
          </rPr>
          <t>Translated:
https://airtable.com/appAFv9aeiG886QOd/shrTdNkhEaqwkOyE5/tbliagi3T6nvuWvuZ</t>
        </r>
      </text>
    </comment>
  </commentList>
</comments>
</file>

<file path=xl/sharedStrings.xml><?xml version="1.0" encoding="utf-8"?>
<sst xmlns="http://schemas.openxmlformats.org/spreadsheetml/2006/main" count="3846" uniqueCount="1405">
  <si>
    <t>date</t>
  </si>
  <si>
    <t>day</t>
  </si>
  <si>
    <t>st time</t>
  </si>
  <si>
    <t>end time</t>
  </si>
  <si>
    <t>location</t>
  </si>
  <si>
    <t>lang</t>
  </si>
  <si>
    <t>attend</t>
  </si>
  <si>
    <t>class</t>
  </si>
  <si>
    <t>drupal link</t>
  </si>
  <si>
    <t>meeting link</t>
  </si>
  <si>
    <t>cancelled</t>
  </si>
  <si>
    <t>series</t>
  </si>
  <si>
    <t>Chatham Sq</t>
  </si>
  <si>
    <t>zh</t>
  </si>
  <si>
    <t xml:space="preserve">*In-Person: Microsoft Powerpoint for Beginners (Mandarin)
</t>
  </si>
  <si>
    <t>https://www.nypl.org/events/programs/2023/05/01/person-microsoft-powerpoint-beginners</t>
  </si>
  <si>
    <t>Stats</t>
  </si>
  <si>
    <t>Online</t>
  </si>
  <si>
    <t>en</t>
  </si>
  <si>
    <t xml:space="preserve">*Online: Microsoft Excel for Beginners
</t>
  </si>
  <si>
    <t>https://www.nypl.org/events/programs/2023/05/01/online-microsoft-excel-beginners</t>
  </si>
  <si>
    <t>total attendance</t>
  </si>
  <si>
    <t xml:space="preserve">*Online: Intro to Google Slides
</t>
  </si>
  <si>
    <t>https://www.nypl.org/events/programs/2023/05/04/online-intro-google-slides</t>
  </si>
  <si>
    <t>https://nypl.zoom.us/j/5142376535?pwd=WW5YTGdPdE1ISEF0NmRzQ0lGSjdzUT09</t>
  </si>
  <si>
    <t>total classes</t>
  </si>
  <si>
    <t>*Online: Intro to Google Drive &amp; Docs</t>
  </si>
  <si>
    <t>https://www.nypl.org/events/programs/2023/05/04/online-intro-google-drive-docs-mandarin</t>
  </si>
  <si>
    <t>in-person</t>
  </si>
  <si>
    <t xml:space="preserve">*In-Person: Intro to Google Slides (Mandarin)
</t>
  </si>
  <si>
    <t>https://www.nypl.org/events/programs/2023/05/05/person-intro-google-slides-mandarin</t>
  </si>
  <si>
    <t>online</t>
  </si>
  <si>
    <t>SNFL</t>
  </si>
  <si>
    <t xml:space="preserve">*In-Person: Fundamentals of Programming with Python Part 1
</t>
  </si>
  <si>
    <t>https://www.nypl.org/events/programs/2023/05/06/person-fundamentals-programming-python-part-1</t>
  </si>
  <si>
    <t>snfl</t>
  </si>
  <si>
    <t xml:space="preserve">*In-Person: Fundamentals of Programming with Python Part 2
</t>
  </si>
  <si>
    <t>https://www.nypl.org/events/programs/2023/05/06/person-fundamentals-programming-python-part-2</t>
  </si>
  <si>
    <t>chatham</t>
  </si>
  <si>
    <t xml:space="preserve">*In-Person: Connecting to the Cloud (Mandarin)
</t>
  </si>
  <si>
    <t>https://www.nypl.org/events/programs/2023/05/08/person-connecting-cloud-mandarin</t>
  </si>
  <si>
    <t xml:space="preserve">*Online: Microsoft Word for Beginners (Mandarin)
</t>
  </si>
  <si>
    <t>https://www.nypl.org/events/programs/2023/05/08/online-microsoft-word-beginners-mandarin</t>
  </si>
  <si>
    <t>https://nypl.zoom.us/j/86858784344?pwd=S0JncHptTFZMM3gycGNPckdjVVdhUT09</t>
  </si>
  <si>
    <t xml:space="preserve">*Online: Fundamentals of Programming with Python Part 1
</t>
  </si>
  <si>
    <t>https://www.nypl.org/events/programs/2023/05/11/online-fundamentals-programming-python-part-1</t>
  </si>
  <si>
    <t>https://nypl.zoom.us/j/88110354130?pwd=S1Vid254NVVwZythRTdHRytwSHYyZz09</t>
  </si>
  <si>
    <t xml:space="preserve">*Online: Fundamentals of Programming with Python Part 2
</t>
  </si>
  <si>
    <t>https://www.nypl.org/events/programs/2023/05/11/online-fundamentals-programming-python-part-2</t>
  </si>
  <si>
    <t>https://nypl.zoom.us/j/88269276206?pwd=NTB5ZXRRYVY5czFTMGR2bjIrdjU0Zz09</t>
  </si>
  <si>
    <t xml:space="preserve">*In-Person: YouTube for Beginners (Mandarin)
</t>
  </si>
  <si>
    <t>https://www.nypl.org/events/programs/2023/05/12/person-youtube-beginners-mandarin</t>
  </si>
  <si>
    <t xml:space="preserve">*In-Person: HTML &amp; CSS Basics
</t>
  </si>
  <si>
    <t>https://www.nypl.org/events/programs/2023/05/13/person-html-css-basics</t>
  </si>
  <si>
    <t xml:space="preserve">*In-Person: Intro to SQL
</t>
  </si>
  <si>
    <t>https://www.nypl.org/events/programs/2023/05/13/person-intro-sql</t>
  </si>
  <si>
    <t xml:space="preserve">*In-Person: Advanced Internet Searching (Mandarin)
</t>
  </si>
  <si>
    <t>https://www.nypl.org/events/programs/2023/05/15/person-advanced-internet-searching-mandarin</t>
  </si>
  <si>
    <t xml:space="preserve">*Online: Buying &amp; Selling Online (Mandarin)
</t>
  </si>
  <si>
    <t>https://www.nypl.org/events/programs/2023/05/15/online-buying-selling-online-mandarin</t>
  </si>
  <si>
    <t xml:space="preserve">*Online: HTML &amp; CSS Basics
</t>
  </si>
  <si>
    <t>https://www.nypl.org/events/programs/2023/05/18/online-html-css-basics</t>
  </si>
  <si>
    <t>https://nypl.zoom.us/j/89453538163?pwd=U0craElKZHlKWE5ZUjZQSVBQNlVvUT09</t>
  </si>
  <si>
    <t xml:space="preserve">*Online: Intro to SQL
</t>
  </si>
  <si>
    <t>https://www.nypl.org/events/programs/2023/05/18/online-intro-sql</t>
  </si>
  <si>
    <t>https://nypl.zoom.us/j/88930316758?pwd=NVowaXYvS0JIMkl5WTM1RmtYazZOQT09</t>
  </si>
  <si>
    <t xml:space="preserve">*In-Person: Digital Media Basics (Mandarin)
</t>
  </si>
  <si>
    <t>https://www.nypl.org/events/programs/2023/05/19/person-digital-media-basics-mandarin</t>
  </si>
  <si>
    <t>https://www.nypl.org/events/programs/2023/05/22/person-youtube-beginners-mandarin</t>
  </si>
  <si>
    <t xml:space="preserve">*Online: Take Charge with MyChart: Test Results &amp; Messaging (Mandarin)
</t>
  </si>
  <si>
    <t>https://www.nypl.org/events/programs/2023/05/22/online-take-charge-mychart-test-results-messaging-mandarin</t>
  </si>
  <si>
    <t>https://meet.google.com/xdw-nngw-uwh</t>
  </si>
  <si>
    <t>*Online: Intro to Google Slides (Mandarin)</t>
  </si>
  <si>
    <t>https://www.nypl.org/events/programs/2023/04/24/online-intro-google-slides-mandarin</t>
  </si>
  <si>
    <t>https://meet.google.com/afq-oosc-byv</t>
  </si>
  <si>
    <t>*Online: Intro to Canva</t>
  </si>
  <si>
    <t>https://www.nypl.org/events/programs/2023/05/24/online-intro-canva</t>
  </si>
  <si>
    <t xml:space="preserve">*Online: Web Scraping with Python Part 1
</t>
  </si>
  <si>
    <t>https://www.nypl.org/events/programs/2023/05/25/online-web-scraping-python-part-1</t>
  </si>
  <si>
    <t xml:space="preserve">*Online: JavaScript Basics
</t>
  </si>
  <si>
    <t>https://www.nypl.org/events/programs/2023/05/25/online-javascript-basics</t>
  </si>
  <si>
    <t>https://www.nypl.org/events/programs/2023/05/26/person-microsoft-powerpoint-beginners-mandarin</t>
  </si>
  <si>
    <t>description</t>
  </si>
  <si>
    <t>zh class name</t>
  </si>
  <si>
    <t>zh description</t>
  </si>
  <si>
    <t>JavaScript Basics</t>
  </si>
  <si>
    <t>https://www.nypl.org/events/programs/2023/06/01/person-javascript-basics</t>
  </si>
  <si>
    <t>Fundamentals of Programming with Python Part 1</t>
  </si>
  <si>
    <t>https://www.nypl.org/events/programs/2023/06/01/person-fundamentals-programming-python-part-1</t>
  </si>
  <si>
    <t>Intro to SQL</t>
  </si>
  <si>
    <t>https://www.nypl.org/events/programs/2023/06/03/person-intro-sql</t>
  </si>
  <si>
    <t>Open Lab</t>
  </si>
  <si>
    <t>https://www.nypl.org/events/programs/2023/06/03/person-open-lab</t>
  </si>
  <si>
    <t>Computer Hardware - The Anatomy of the Computer</t>
  </si>
  <si>
    <t>https://www.nypl.org/events/programs/2023/06/05/person-computer-hardware-anatomy-computer-mandarin-dian-nao-ying-ti-jie</t>
  </si>
  <si>
    <t>Email Basics</t>
  </si>
  <si>
    <t>https://www.nypl.org/events/programs/2023/06/05/online-email-basics-mandarin-dian-zi-you-jian-ji-chu</t>
  </si>
  <si>
    <t>Intermediate Excel</t>
  </si>
  <si>
    <t>https://www.nypl.org/events/programs/2023/06/06/online-intermediate-excel</t>
  </si>
  <si>
    <t>Fundamentals of Programming with Python Part 2</t>
  </si>
  <si>
    <t>https://www.nypl.org/events/programs/2023/06/08/person-fundamentals-programming-python-part-2</t>
  </si>
  <si>
    <t>Create a Website with Google Sites</t>
  </si>
  <si>
    <t>https://www.nypl.org/events/programs/2023/06/08/person-create-website-google-sites</t>
  </si>
  <si>
    <t>Computer Basics</t>
  </si>
  <si>
    <t>https://www.nypl.org/events/programs/2023/06/09/person-computer-basics-mandarin-dian-nao-ji-chu</t>
  </si>
  <si>
    <t>Python Container Datatypes</t>
  </si>
  <si>
    <t>https://www.nypl.org/events/programs/2023/06/10/person-python-container-datatypes</t>
  </si>
  <si>
    <t>File Management Basics</t>
  </si>
  <si>
    <t>https://www.nypl.org/events/programs/2023/06/12/person-file-management-basics-mandarin-dang-guan-li-ji-chu</t>
  </si>
  <si>
    <t>Advanced Email</t>
  </si>
  <si>
    <t>https://www.nypl.org/events/programs/2023/06/12/online-advanced-email-mandarin-jin-jie-dian-zi-you-jian</t>
  </si>
  <si>
    <t>https://www.nypl.org/events/programs/2023/06/13/online-python-container-datatypes</t>
  </si>
  <si>
    <t>Protecting Your Privacy &amp; Security</t>
  </si>
  <si>
    <t>https://www.nypl.org/events/programs/2023/06/16/person-protecting-your-privacy-security-mandarin-bao-hu-nin-de-yin-si-yu</t>
  </si>
  <si>
    <t>Consuming Web APIs with Python</t>
  </si>
  <si>
    <t>https://www.nypl.org/events/programs/2023/06/17/person-consuming-web-apis-python</t>
  </si>
  <si>
    <t>https://www.nypl.org/events/programs/2023/06/20/online-create-website-google-sites</t>
  </si>
  <si>
    <t>Web Scraping with Python Part 1</t>
  </si>
  <si>
    <t>https://www.nypl.org/events/programs/2023/06/22/person-working-files-python</t>
  </si>
  <si>
    <t>Take Charge with MyChart: Medications</t>
  </si>
  <si>
    <t>https://www.nypl.org/events/programs/2023/06/22/person-take-charge-mychart-medications</t>
  </si>
  <si>
    <t>Exploratory Data Analysis in Python</t>
  </si>
  <si>
    <t>https://www.nypl.org/events/programs/2023/06/24/person-exploratory-data-analysis-python</t>
  </si>
  <si>
    <t>Internet Basics</t>
  </si>
  <si>
    <t>https://www.nypl.org/events/programs/2023/06/26/person-internet-basics-mandarin-wang-ji-wang-lu-ji-chu</t>
  </si>
  <si>
    <t>Intro to Google Slides</t>
  </si>
  <si>
    <t>https://www.nypl.org/events/programs/2023/06/26/online-intro-google-slides-mandarin-google-slide-jie-shao</t>
  </si>
  <si>
    <t>https://www.nypl.org/events/programs/2023/06/27/online-intermediate-excel</t>
  </si>
  <si>
    <t>https://www.nypl.org/events/programs/2023/06/29/person-javascript-basics</t>
  </si>
  <si>
    <t>Photo Editing for Beginners Using Pixlr</t>
  </si>
  <si>
    <t>https://www.nypl.org/events/programs/2023/06/29/person-photo-editing-beginners-using-pixlr</t>
  </si>
  <si>
    <t>Getting More out of Google</t>
  </si>
  <si>
    <t>https://www.nypl.org/events/programs/2023/06/30/person-getting-more-out-google-mandarin-shen-ru-liao-jie-google</t>
  </si>
  <si>
    <t>conflict dates</t>
  </si>
  <si>
    <t>https://www.nypl.org/events/programs/2023/07/01/person-intro-sql</t>
  </si>
  <si>
    <t>Total Attendance</t>
  </si>
  <si>
    <t>https://www.nypl.org/events/programs/2023/07/01/person-open-lab</t>
  </si>
  <si>
    <t>Total Classes</t>
  </si>
  <si>
    <t>Introduction to Computers and Digital Devices</t>
  </si>
  <si>
    <t>https://www.nypl.org/events/programs/2023/07/03/person-introduction-computers-and-digital-devices-mandarin-dian-nao-yu</t>
  </si>
  <si>
    <t>https://www.nypl.org/events/programs/2023/07/03/online-computer-hardware-anatomy-computer-mandarin-dian-nao-ying-ti-jie</t>
  </si>
  <si>
    <t>https://www.nypl.org/events/programs/2023/07/06/person-fundamentals-programming-python-part-1</t>
  </si>
  <si>
    <t>https://www.nypl.org/events/programs/2023/07/06/person-fundamentals-programming-python-part-2</t>
  </si>
  <si>
    <t>https://www.nypl.org/events/programs/2023/07/08/person-python-container-datatypes</t>
  </si>
  <si>
    <t>https://www.nypl.org/events/programs/2023/07/08/person-open-lab</t>
  </si>
  <si>
    <t>PC vs. Mac</t>
  </si>
  <si>
    <t>https://www.nypl.org/events/programs/2023/07/10/online-pc-vs-mac-mandarin-ge-ren-dian-nao-pcyu-pin-guo-dian-nao-maczhi-bi</t>
  </si>
  <si>
    <t>https://www.nypl.org/events/programs/2023/07/11/online-consuming-web-apis-python</t>
  </si>
  <si>
    <t>https://www.nypl.org/events/programs/2023/07/13/person-web-scraping-python-part-1</t>
  </si>
  <si>
    <t>Working with Files in Python</t>
  </si>
  <si>
    <t>https://www.nypl.org/events/programs/2023/07/13/person-working-files-python</t>
  </si>
  <si>
    <t>https://www.nypl.org/events/programs/2023/07/17/online-computer-basics-mandarin-dian-nao-ji-chu</t>
  </si>
  <si>
    <t>https://www.nypl.org/events/programs/2023/07/18/online-create-website-google-sites</t>
  </si>
  <si>
    <t>https://www.nypl.org/events/programs/2023/07/20/person-consuming-web-apis-python</t>
  </si>
  <si>
    <t>Take Charge with MyChart: Test Results &amp; Messaging</t>
  </si>
  <si>
    <t>https://www.nypl.org/events/programs/2023/07/20/person-take-charge-mychart-test-results-messaging</t>
  </si>
  <si>
    <t>Excel Genius Class 1: Logic Functions</t>
  </si>
  <si>
    <t>https://www.nypl.org/events/programs/2023/07/22/person-excel-genius-class-1-logic-functions</t>
  </si>
  <si>
    <t>https://www.nypl.org/events/programs/2023/07/22/person-open-lab</t>
  </si>
  <si>
    <t>YouTube for Beginners</t>
  </si>
  <si>
    <t>https://www.nypl.org/events/programs/2023/07/24/online-youtube-beginners-mandarin-youtube-shi-yong-ji-chu</t>
  </si>
  <si>
    <t>https://www.nypl.org/events/programs/2023/07/25/online-working-files-python</t>
  </si>
  <si>
    <t>https://www.nypl.org/events/programs/2023/07/27/person-photo-editing-beginners-using-pixlr</t>
  </si>
  <si>
    <t>https://www.nypl.org/events/programs/2023/07/27/person-exploratory-data-analysis-python</t>
  </si>
  <si>
    <t>Excel Genius Class 2: Conditional Stat Functions</t>
  </si>
  <si>
    <t>https://www.nypl.org/events/programs/2023/07/29/person-excel-genius-class-2-conditional-stat-functions</t>
  </si>
  <si>
    <t>https://www.nypl.org/events/programs/2023/07/29/person-open-lab</t>
  </si>
  <si>
    <t>Getting More Out of Google</t>
  </si>
  <si>
    <t>https://www.nypl.org/events/programs/2023/07/31/online-getting-more-out-google-mandarin-shen-ru-liao-jie-google</t>
  </si>
  <si>
    <t>https://www.nypl.org/events/programs/2023/08/01/online-intro-sql</t>
  </si>
  <si>
    <t>https://www.nypl.org/events/programs/2023/08/03/person-intro-sql</t>
  </si>
  <si>
    <t>https://www.nypl.org/events/programs/2023/08/03/person-photo-editing-beginners-using-pixlr</t>
  </si>
  <si>
    <t>https://www.nypl.org/events/programs/2023/08/07/person-introduction-computers-and-digital-devices-mandarin-dian-nao-yu</t>
  </si>
  <si>
    <t>Excel Genius Class 3: Charts and Sparklines</t>
  </si>
  <si>
    <t>https://www.nypl.org/events/programs/2023/08/07/online-create-website-google-sites-mandarin-shi-yong-google-sitesjian-li</t>
  </si>
  <si>
    <t>https://www.nypl.org/events/programs/2023/08/08/online-consuming-web-apis-python</t>
  </si>
  <si>
    <t>https://www.nypl.org/events/programs/2023/08/10/person-excel-genius-class-3-charts-and-sparklines</t>
  </si>
  <si>
    <t>https://www.nypl.org/events/programs/2023/08/10/person-fundamentals-programming-python-part-2</t>
  </si>
  <si>
    <t>Excel Genius Class 4: Tables and Data Validation</t>
  </si>
  <si>
    <t>Office Readiness Series Info and Testing Session</t>
  </si>
  <si>
    <t>https://www.nypl.org/events/programs/2023/08/12/person-office-readiness-series-information-session</t>
  </si>
  <si>
    <t>https://www.nypl.org/events/programs/2023/08/12/person-open-lab</t>
  </si>
  <si>
    <t>https://www.nypl.org/events/programs/2023/08/14/clone-online-create-website-google-sites-mandarin-shi-yong-google</t>
  </si>
  <si>
    <t>HTML &amp; CSS Basics</t>
  </si>
  <si>
    <t>https://www.nypl.org/events/programs/2023/08/17/person-html-css-basics</t>
  </si>
  <si>
    <t>Excel Genius Class 5: Pivot Tables</t>
  </si>
  <si>
    <t>https://www.nypl.org/events/programs/2023/08/19/person-open-lab</t>
  </si>
  <si>
    <t>Intro to Google Sheets</t>
  </si>
  <si>
    <t>https://www.nypl.org/events/programs/2023/08/21/online-intro-google-sheets-mandarin-google-sheets-jian-jie</t>
  </si>
  <si>
    <t>https://www.nypl.org/events/programs/2023/08/24/person-consuming-web-apis-python</t>
  </si>
  <si>
    <t>https://www.nypl.org/events/programs/2023/08/24/person-take-charge-mychart-medications</t>
  </si>
  <si>
    <t>Excel Genius Class 6: Creating a Dashboard</t>
  </si>
  <si>
    <t>https://www.nypl.org/events/programs/2023/08/26/person-open-lab</t>
  </si>
  <si>
    <t>https://www.nypl.org/events/programs/2023/08/28/online-intro-google-sheets-mandarin-google-sheets-jian-jie</t>
  </si>
  <si>
    <t>https://www.nypl.org/events/programs/2023/08/31/person-exploratory-data-analysis-python</t>
  </si>
  <si>
    <t>LinkedIn for Job Seekers</t>
  </si>
  <si>
    <t>https://www.nypl.org/events/programs/2023/08/31/person-linkedin-job-seekers</t>
  </si>
  <si>
    <t>https://www.nypl.org/events/programs/2023/09/01/person-introduction-computers-and-digital-devices-mandarin-dian-nao-yu</t>
  </si>
  <si>
    <t>https://www.nypl.org/events/programs/2023/09/05/online-excel-genius-class-4-tables-and-data-validation</t>
  </si>
  <si>
    <t>https://www.nypl.org/events/programs/2023/09/09/person-take-charge-mychart-test-results-messaging</t>
  </si>
  <si>
    <t>Affordable Connectivity Program Workshop</t>
  </si>
  <si>
    <t>https://www.nypl.org/events/programs/2023/09/09/person-affordable-connectivity-program-workshop</t>
  </si>
  <si>
    <t>https://www.nypl.org/events/programs/2023/09/09/person-open-lab</t>
  </si>
  <si>
    <t>https://www.nypl.org/events/programs/2023/09/11/online-photo-editing-beginners-using-pixlr-mandarin-pixlr-zhao-pian-bian</t>
  </si>
  <si>
    <t>https://www.nypl.org/events/programs/2023/09/12/online-excel-genius-class-5-pivot-tables</t>
  </si>
  <si>
    <t>Office Readiness Series</t>
  </si>
  <si>
    <t>https://www.nypl.org/events/programs/2023/09/16/person-office-readiness-series</t>
  </si>
  <si>
    <t>https://www.nypl.org/events/programs/2023/09/18/online-photo-editing-beginners-using-pixlr-mandarin-pixlr-zhao-pian-bian</t>
  </si>
  <si>
    <t>https://www.nypl.org/events/programs/2023/09/19/online-excel-genius-class-6-creating-dashboard</t>
  </si>
  <si>
    <t>Intro to Canva</t>
  </si>
  <si>
    <t>https://www.nypl.org/events/programs/2023/09/25/online-intro-canva-mandarin-canvaru-men</t>
  </si>
  <si>
    <t>Excel Genius Class 7: VLOOKUP</t>
  </si>
  <si>
    <t>https://www.nypl.org/events/programs/2023/09/26/online-excel-genius-class-7-vlookup</t>
  </si>
  <si>
    <t>https://www.nypl.org/events/programs/2023/09/30/person-open-lab</t>
  </si>
  <si>
    <t>https://www.nypl.org/events/programs/2023/10/02/person-introduction-computers-and-digital-devices-mandarin-dian-nao-yu</t>
  </si>
  <si>
    <t>https://www.nypl.org/events/programs/2023/10/02/online-intro-canva-mandarin-canvaru-men</t>
  </si>
  <si>
    <t>https://www.nypl.org/events/programs/2023/10/05/online-python-container-datatypes</t>
  </si>
  <si>
    <t>https://www.nypl.org/events/programs/2023/10/05/online-intro-sql</t>
  </si>
  <si>
    <t>https://www.nypl.org/events/programs/2023/10/07/person-office-readiness-series</t>
  </si>
  <si>
    <t>https://www.nypl.org/events/programs/2023/10/07/person-open-lab</t>
  </si>
  <si>
    <t>https://www.nypl.org/events/programs/2023/10/12/online-web-scraping-python-part-1</t>
  </si>
  <si>
    <t>Excel Genius Class 8: LOOKUP and INDEX/MATCH</t>
  </si>
  <si>
    <t>https://www.nypl.org/events/programs/2023/10/12/online-excel-genius-class-8-lookup-and-indexmatch</t>
  </si>
  <si>
    <t>Mac Basics</t>
  </si>
  <si>
    <t>https://www.nypl.org/events/programs/2023/10/16/online-mac-basics-mandarin-mac-ji-chu-zhi-shi</t>
  </si>
  <si>
    <t>https://www.nypl.org/events/programs/2023/10/19/online-working-files-python</t>
  </si>
  <si>
    <t>Excel Genius Class 9: String Functions and Goal Seek</t>
  </si>
  <si>
    <t>https://www.nypl.org/events/programs/2023/10/19/online-excel-genius-class-9-string-functions-and-goal-seek</t>
  </si>
  <si>
    <t>Advanced Mac</t>
  </si>
  <si>
    <t>https://www.nypl.org/events/programs/2023/10/23/online-advanced-mac-mandarin-jin-jie-maccao-zuo</t>
  </si>
  <si>
    <t>https://www.nypl.org/events/programs/2023/10/26/online-consuming-web-apis-python</t>
  </si>
  <si>
    <t>https://www.nypl.org/events/programs/2023/10/26/online-exploratory-data-analysis-python</t>
  </si>
  <si>
    <t>iMovie for Beginners</t>
  </si>
  <si>
    <t>https://www.nypl.org/events/programs/2023/10/30/online-imovie-beginners-mandarin-imovieru-men</t>
  </si>
  <si>
    <t>registered</t>
  </si>
  <si>
    <t>https://www.nypl.org/events/programs/2023/11/02/online-excel-genius-class-1-logic-functions</t>
  </si>
  <si>
    <t>https://www.nypl.org/events/programs/2023/11/02/online-intro-sql</t>
  </si>
  <si>
    <t>https://www.nypl.org/events/programs/2023/11/03/person-introduction-computers-and-digital-devices-mandarin-dian-nao-yu</t>
  </si>
  <si>
    <t>https://www.nypl.org/events/programs/2023/11/04/person-office-readiness-series</t>
  </si>
  <si>
    <t>https://www.nypl.org/events/programs/2023/11/04/person-open-lab</t>
  </si>
  <si>
    <t>https://www.nypl.org/events/programs/2023/11/06/online-imovie-beginners-mandarin-imovieru-men</t>
  </si>
  <si>
    <t>https://www.nypl.org/events/programs/2023/11/09/online-excel-genius-class-2-conditional-stat-functions</t>
  </si>
  <si>
    <t>https://www.nypl.org/events/programs/2023/11/09/online-html-css-basics</t>
  </si>
  <si>
    <t>https://www.nypl.org/events/programs/2023/11/13/online-file-management-basics-mandarin-dang-guan-li-ji-chu</t>
  </si>
  <si>
    <t>https://www.nypl.org/events/programs/2023/11/16/online-excel-genius-class-3-charts-and-sparklines</t>
  </si>
  <si>
    <t>Responsive Web Design - CSS Layout Modules: Advanced CSS Grids</t>
  </si>
  <si>
    <t>https://www.nypl.org/events/programs/2023/11/16/online-responsive-web-design-css-layout-modules-advanced-css-grids</t>
  </si>
  <si>
    <t>https://www.nypl.org/events/programs/2023/11/27/online-protecting-your-privacy-security-mandarin-bao-hu-nin-de-yin-si-yu</t>
  </si>
  <si>
    <t>https://www.nypl.org/events/programs/2023/11/30/online-excel-genius-class-4-tables-and-data-validation</t>
  </si>
  <si>
    <t>https://www.nypl.org/events/programs/2023/11/30/online-exploratory-data-analysis-python</t>
  </si>
  <si>
    <t>https://www.nypl.org/events/programs/2023/12/01/person-introduction-computers-and-digital-devices-mandarin-dian-nao-yu</t>
  </si>
  <si>
    <t>https://www.nypl.org/events/programs/2023/12/02/person-office-readiness-series</t>
  </si>
  <si>
    <t>https://www.nypl.org/events/programs/2023/12/02/person-open-lab</t>
  </si>
  <si>
    <t>Intro to iPads &amp; iPhones</t>
  </si>
  <si>
    <t>https://www.nypl.org/events/programs/2023/12/04/online-intro-ipads-iphones-mandarin-ipadhe-iphonejian-jie</t>
  </si>
  <si>
    <t>https://www.nypl.org/events/programs/2023/12/07/online-excel-genius-class-3-charts-and-sparklines</t>
  </si>
  <si>
    <t>https://www.nypl.org/events/programs/2023/12/07/online-consuming-web-apis-python</t>
  </si>
  <si>
    <t>https://www.nypl.org/events/programs/2023/12/26/online-excel-genius-class-6-creating-dashboard</t>
  </si>
  <si>
    <t>https://www.nypl.org/events/programs/2023/12/27/online-html-css-basics</t>
  </si>
  <si>
    <t>Responsive Web Design - CSS Layout Modules: CSS Grid Basics</t>
  </si>
  <si>
    <t>https://www.nypl.org/events/programs/2023/12/27/online-responsive-web-design-css-layout-modules-css-grid-basics</t>
  </si>
  <si>
    <t>https://www.nypl.org/events/programs/2023/12/28/online-excel-genius-class-7-vlookup-1</t>
  </si>
  <si>
    <t>JavaScript Basics Part 1</t>
  </si>
  <si>
    <t>https://www.nypl.org/events/programs/2023/12/28/online-javascript-basics-part-1-0</t>
  </si>
  <si>
    <t>comment</t>
  </si>
  <si>
    <t>https://www.nypl.org/events/programs/2024/01/03/online-excel-genius-class-8-lookup-and-indexmatch-0</t>
  </si>
  <si>
    <t>https://www.nypl.org/events/programs/2024/01/03/online-intro-sql-0</t>
  </si>
  <si>
    <t>https://www.nypl.org/events/programs/2024/01/04/online-create-website-google-sites-0</t>
  </si>
  <si>
    <t>https://www.nypl.org/events/programs/2024/01/04/online-fundamentals-programming-python-part-2-0</t>
  </si>
  <si>
    <t>https://www.nypl.org/events/programs/2024/01/05/person-introduction-computers-and-digital-devices-mandarin-dian-nao-yu-0</t>
  </si>
  <si>
    <t>MS Word</t>
  </si>
  <si>
    <t>Intro to Google Drive &amp; Docs</t>
  </si>
  <si>
    <t>https://www.nypl.org/events/programs/2024/01/08/online-intro-google-drive-docs-mandarin-google-drivehe-docsru-men-0</t>
  </si>
  <si>
    <t>https://www.nypl.org/events/programs/2024/01/10/online-excel-genius-class-9-string-functions-and-goal-seek-0</t>
  </si>
  <si>
    <t>JavaScript DOM Manipulation</t>
  </si>
  <si>
    <t>https://www.nypl.org/events/programs/2024/01/10/online-javascript-dom-manipulation-0</t>
  </si>
  <si>
    <t>https://www.nypl.org/events/programs/2024/01/11/online-intro-canva-0</t>
  </si>
  <si>
    <t>https://www.nypl.org/events/programs/2024/01/11/online-python-container-datatypes-0</t>
  </si>
  <si>
    <t>rm Alex Nightingale</t>
  </si>
  <si>
    <t>https://www.nypl.org/events/programs/2024/01/17/online-excel-genius-class-1-logic-functions-0</t>
  </si>
  <si>
    <t>https://www.nypl.org/events/programs/2024/01/17/online-working-files-python-0</t>
  </si>
  <si>
    <t>https://www.nypl.org/events/programs/2024/01/18/online-javascript-basics-part-1-0</t>
  </si>
  <si>
    <t>https://www.nypl.org/events/programs/2024/01/18/online-exploratory-data-analysis-python-0</t>
  </si>
  <si>
    <t>Moving files from mobile to computer</t>
  </si>
  <si>
    <t>https://www.nypl.org/events/programs/2024/01/24/online-excel-genius-class-2-conditional-stat-functions</t>
  </si>
  <si>
    <t>https://www.nypl.org/events/programs/2024/01/24/online-web-scraping-python-part-1</t>
  </si>
  <si>
    <t>https://www.nypl.org/events/programs/2024/01/25/online-fundamentals-programming-python-part-1-0</t>
  </si>
  <si>
    <t>https://www.nypl.org/events/programs/2024/01/25/online-consuming-web-apis-python-0</t>
  </si>
  <si>
    <t>Connecting to the Cloud</t>
  </si>
  <si>
    <t>https://www.nypl.org/events/programs/2024/01/29/online-connecting-cloud-mandarin-lian-jie-yun-duan-0</t>
  </si>
  <si>
    <t>https://www.nypl.org/events/programs/2024/01/31/online-excel-genius-class-3-charts-and-sparklines-0</t>
  </si>
  <si>
    <t>https://www.nypl.org/events/programs/2024/01/31/online-intro-sql-0</t>
  </si>
  <si>
    <t>Introduction to Computers &amp; Digital Devices</t>
  </si>
  <si>
    <t>https://www.nypl.org/events/programs/2024/02/02/person-introduction-computers-and-digital-devices-mandarin-dian-nao-yu</t>
  </si>
  <si>
    <t>Ppt</t>
  </si>
  <si>
    <t>canva</t>
  </si>
  <si>
    <t>https://www.nypl.org/events/programs/2024/02/05/online-email-basics-mandarin-dian-zi-you-jian-ji-chu</t>
  </si>
  <si>
    <t>Seward Park</t>
  </si>
  <si>
    <t>https://www.nypl.org/events/programs/2024/02/06/person-protecting-your-privacy-security</t>
  </si>
  <si>
    <t>https://www.nypl.org/events/programs/2024/02/06/person-computer-hardware-anatomy-computer</t>
  </si>
  <si>
    <t>https://www.nypl.org/events/programs/2024/02/06/person-open-lab</t>
  </si>
  <si>
    <t>https://www.nypl.org/events/programs/2024/02/07/online-excel-genius-class-4-tables-and-data-validation</t>
  </si>
  <si>
    <t>https://www.nypl.org/events/programs/2024/02/07/online-python-container-datatypes</t>
  </si>
  <si>
    <t>Advanced PowerPoint</t>
  </si>
  <si>
    <t>https://www.nypl.org/events/programs/2024/02/07/online-advanced-powerpoint</t>
  </si>
  <si>
    <t>android</t>
  </si>
  <si>
    <t>https://www.nypl.org/events/programs/2024/02/12/online-advanced-email-mandarin-jin-jie-dian-zi-you-jian</t>
  </si>
  <si>
    <t>https://www.nypl.org/events/programs/2024/02/13/person-advanced-email</t>
  </si>
  <si>
    <t>https://www.nypl.org/events/programs/2024/02/13/person-file-management-basics</t>
  </si>
  <si>
    <t>https://www.nypl.org/events/programs/2024/02/14/online-excel-genius-class-5-pivot-tables</t>
  </si>
  <si>
    <t>https://www.nypl.org/events/programs/2024/02/14/online-working-files-python</t>
  </si>
  <si>
    <t>https://www.nypl.org/events/programs/2024/02/14/online-responsive-web-design-css-layout-modules-css-grid-basics</t>
  </si>
  <si>
    <t>https://www.nypl.org/events/programs/2024/02/20/person-intermediate-excel</t>
  </si>
  <si>
    <t>https://www.nypl.org/events/programs/2024/02/20/person-html-css-basics</t>
  </si>
  <si>
    <t>https://www.nypl.org/events/programs/2024/02/21/online-excel-genius-class-6-creating-dashboard</t>
  </si>
  <si>
    <t>https://www.nypl.org/events/programs/2024/02/21/online-exploratory-data-analysis-python</t>
  </si>
  <si>
    <t>https://www.nypl.org/events/programs/2024/02/21/online-javascript-basics-part-1</t>
  </si>
  <si>
    <t>ipad</t>
  </si>
  <si>
    <t>https://www.nypl.org/events/programs/2024/02/26/online-intro-google-slides-mandarin-google-slide-jie-shao</t>
  </si>
  <si>
    <t>https://www.nypl.org/events/programs/2024/02/27/person-fundamentals-programming-python-part-1</t>
  </si>
  <si>
    <t>https://www.nypl.org/events/programs/2024/02/27/person-intro-google-sheets</t>
  </si>
  <si>
    <t>https://www.nypl.org/events/programs/2024/02/28/online-excel-genius-class-7-vlookup</t>
  </si>
  <si>
    <t>https://www.nypl.org/events/programs/2024/02/28/online-intro-sql</t>
  </si>
  <si>
    <t>https://www.nypl.org/events/programs/2024/02/28/online-create-website-google-sites</t>
  </si>
  <si>
    <t>https://www.nypl.org/events/programs/2024/03/04/person-introduction-computers-and-digital-devices-mandarin-dian-nao-yu</t>
  </si>
  <si>
    <t>https://www.nypl.org/events/programs/2024/03/04/online-intro-google-slides-mandarin-google-slide-jie-shao</t>
  </si>
  <si>
    <t>https://www.nypl.org/events/programs/2024/03/05/person-open-lab</t>
  </si>
  <si>
    <t>https://www.nypl.org/events/programs/2024/03/05/person-open-lab-0</t>
  </si>
  <si>
    <t>https://www.nypl.org/events/programs/2024/03/06/online-excel-genius-class-8-lookup-and-indexmatch</t>
  </si>
  <si>
    <t>https://www.nypl.org/events/programs/2024/03/06/online-html-css-basics</t>
  </si>
  <si>
    <t>https://www.nypl.org/events/programs/2024/03/06/online-web-scraping-python-part-1</t>
  </si>
  <si>
    <t>onedrive</t>
  </si>
  <si>
    <t>google forms</t>
  </si>
  <si>
    <t>https://www.nypl.org/events/programs/2024/03/11/online-computer-hardware-anatomy-computer-mandarin-dian-nao-ying-ti-jie</t>
  </si>
  <si>
    <t>https://www.nypl.org/events/programs/2024/03/12/person-computer-basics</t>
  </si>
  <si>
    <t>https://www.nypl.org/events/programs/2024/03/13/online-excel-genius-class-9-string-functions-and-goal-seek</t>
  </si>
  <si>
    <t>https://www.nypl.org/events/programs/2024/03/13/online-javascript-dom-manipulation</t>
  </si>
  <si>
    <t>https://www.nypl.org/events/programs/2024/03/13/online-fundamentals-programming-python-part-2</t>
  </si>
  <si>
    <t>privacy</t>
  </si>
  <si>
    <t>https://www.nypl.org/events/programs/2024/03/18/online-computer-basics-mandarin-dian-nao-ji-chu</t>
  </si>
  <si>
    <t>https://www.nypl.org/events/programs/2024/03/19/person-file-management-basics</t>
  </si>
  <si>
    <t>https://www.nypl.org/events/programs/2024/03/20/online-excel-genius-class-1-logic-functions</t>
  </si>
  <si>
    <t>https://www.nypl.org/events/programs/2024/03/20/online-responsive-web-design-css-layout-modules-css-grid-basics</t>
  </si>
  <si>
    <t>https://www.nypl.org/events/programs/2024/03/20/online-working-files-python</t>
  </si>
  <si>
    <t>email</t>
  </si>
  <si>
    <t>Take Charge with MyChart: Virtual Visits</t>
  </si>
  <si>
    <t>https://www.nypl.org/events/programs/2024/03/25/online-take-charge-mychart-virtual-visits-mandarin-mychart</t>
  </si>
  <si>
    <t>https://www.nypl.org/events/programs/2024/03/26/person-take-charge-mychart-test-results-messaging</t>
  </si>
  <si>
    <t>https://www.nypl.org/events/programs/2024/03/27/online-excel-genius-class-2-conditional-stat-functions</t>
  </si>
  <si>
    <t>https://www.nypl.org/events/programs/2024/03/27/online-create-website-google-sites</t>
  </si>
  <si>
    <t>https://www.nypl.org/events/programs/2024/03/27/online-exploratory-data-analysis-python</t>
  </si>
  <si>
    <t>https://www.nypl.org/events/programs/2024/04/01/person-introduction-computers-and-digital-devices-mandarin-dian-nao-yu</t>
  </si>
  <si>
    <t>https://www.nypl.org/events/programs/2024/04/01/online-internet-basics-mandarin-wang-ji-wang-lu-ji-chu</t>
  </si>
  <si>
    <t>https://www.nypl.org/events/programs/2024/04/02/person-internet-basics</t>
  </si>
  <si>
    <t>https://www.nypl.org/events/programs/2024/04/02/person-open-lab</t>
  </si>
  <si>
    <t>https://www.nypl.org/events/programs/2024/04/03/online-excel-genius-class-3-charts-and-sparklines</t>
  </si>
  <si>
    <t>https://www.nypl.org/events/programs/2024/04/03/online-python-container-datatypes</t>
  </si>
  <si>
    <t>https://www.nypl.org/events/programs/2024/04/03/online-intro-sql</t>
  </si>
  <si>
    <t>cloud</t>
  </si>
  <si>
    <t>https://www.nypl.org/events/programs/2024/04/08/online-protecting-your-privacy-security-mandarin-bao-hu-nin-de-yin-si-yu</t>
  </si>
  <si>
    <t>https://www.nypl.org/events/programs/2024/04/09/person-protecting-your-privacy-security</t>
  </si>
  <si>
    <t>https://www.nypl.org/events/programs/2024/04/10/online-excel-genius-class-4-tables-and-data-validation</t>
  </si>
  <si>
    <t>https://www.nypl.org/events/programs/2024/04/10/online-web-scraping-python-part-1</t>
  </si>
  <si>
    <t>https://www.nypl.org/events/programs/2024/04/10/online-javascript-basics-part-1</t>
  </si>
  <si>
    <t>online shopping</t>
  </si>
  <si>
    <t>Buying &amp; Selling Online</t>
  </si>
  <si>
    <t>https://www.nypl.org/events/programs/2024/04/15/online-buying-selling-online-mandarin-zai-xian-gou-mai-yu-xiao-shou</t>
  </si>
  <si>
    <t>https://www.nypl.org/events/programs/2024/04/16/person-email-basics</t>
  </si>
  <si>
    <t>https://www.nypl.org/events/programs/2024/04/17/online-excel-genius-class-5-pivot-tables</t>
  </si>
  <si>
    <t>https://www.nypl.org/events/programs/2024/04/17/online-consuming-web-apis-python</t>
  </si>
  <si>
    <t>Advanced Powerpoint</t>
  </si>
  <si>
    <t>https://www.nypl.org/events/programs/2024/04/17/online-advanced-powerpoint</t>
  </si>
  <si>
    <t>file management</t>
  </si>
  <si>
    <t>https://www.nypl.org/events/programs/2024/05/09/online-excel-genius-class-6-creating-dashboard</t>
  </si>
  <si>
    <t>https://www.nypl.org/events/programs/2024/05/09/online-working-files-python</t>
  </si>
  <si>
    <t>https://www.nypl.org/events/programs/2024/05/09/online-create-website-google-sites</t>
  </si>
  <si>
    <t>https://www.nypl.org/events/programs/2024/05/13/person-introduction-computers-and-digital-devices-mandarin-dian-nao-yu</t>
  </si>
  <si>
    <t>file management+install app</t>
  </si>
  <si>
    <t>https://www.nypl.org/events/programs/2024/05/13/online-intro-canva-mandarin-canvaru-men</t>
  </si>
  <si>
    <t>Microsoft Word for Beginners</t>
  </si>
  <si>
    <t>https://www.nypl.org/events/programs/2024/05/14/person-microsoft-word-beginners</t>
  </si>
  <si>
    <t>https://www.nypl.org/events/programs/2024/05/14/person-open-lab-0</t>
  </si>
  <si>
    <t>https://www.nypl.org/events/programs/2024/05/15/online-excel-genius-class-7-vlookup</t>
  </si>
  <si>
    <t>https://www.nypl.org/events/programs/2024/05/15/online-exploratory-data-analysis-python</t>
  </si>
  <si>
    <t>https://www.nypl.org/events/programs/2024/05/15/online-html-css-basics</t>
  </si>
  <si>
    <t>file extension, folder viewing options, g cloud</t>
  </si>
  <si>
    <t>file management review, disk cleaning, uinstall software</t>
  </si>
  <si>
    <t>https://www.nypl.org/events/programs/2024/05/20/online-intro-canva-mandarin-canvaru-men</t>
  </si>
  <si>
    <t>Microsoft Excel for Beginners</t>
  </si>
  <si>
    <t>https://www.nypl.org/events/programs/2024/05/21/person-microsoft-excel-beginners</t>
  </si>
  <si>
    <t>https://www.nypl.org/events/programs/2024/05/22/online-excel-genius-class-8-lookup-and-indexmatch</t>
  </si>
  <si>
    <t>https://www.nypl.org/events/programs/2024/05/22/online-fundamentals-programming-python-part-1</t>
  </si>
  <si>
    <t>https://www.nypl.org/events/programs/2024/05/22/online-responsive-web-design-css-layout-modules-css-grid-basics</t>
  </si>
  <si>
    <t>Microsoft Powerpoint for Beginners</t>
  </si>
  <si>
    <t>https://www.nypl.org/events/programs/2024/05/28/person-microsoft-powerpoint-beginners</t>
  </si>
  <si>
    <t>https://www.nypl.org/events/programs/2024/06/03/person-introduction-computers-and-digital-devices-mandarin-dian-nao-yu</t>
  </si>
  <si>
    <t>https://www.nypl.org/events/programs/2024/06/03/online-photo-editing-beginners-using-pixlr-mandarin-pixlr-zhao-pian-bian</t>
  </si>
  <si>
    <t>https://www.nypl.org/events/programs/2024/06/04/person-getting-more-out-google</t>
  </si>
  <si>
    <t>https://www.nypl.org/events/programs/2024/06/04/person-open-lab</t>
  </si>
  <si>
    <t>powerpoint</t>
  </si>
  <si>
    <t>https://www.nypl.org/events/programs/2024/06/10/online-photo-editing-beginners-using-pixlr-mandarin-pixlr-zhao-pian-bian</t>
  </si>
  <si>
    <t>Intro to Google Docs</t>
  </si>
  <si>
    <t>https://www.nypl.org/events/programs/2024/06/11/person-intro-google-docs</t>
  </si>
  <si>
    <t>https://www.nypl.org/events/programs/2024/06/12/online-excel-genius-class-1-logic-functions</t>
  </si>
  <si>
    <t>https://www.nypl.org/events/programs/2024/06/12/online-python-container-datatypes</t>
  </si>
  <si>
    <t>https://www.nypl.org/events/programs/2024/06/12/online-intro-sql</t>
  </si>
  <si>
    <t>https://www.nypl.org/events/programs/2024/06/17/online-youtube-beginners-mandarin-youtube-shi-yong-ji-chu</t>
  </si>
  <si>
    <t>https://www.nypl.org/events/programs/2024/06/18/person-intro-google-sheets-0</t>
  </si>
  <si>
    <t>https://www.nypl.org/events/programs/2024/06/24/online-microsoft-excel-beginners-mandarin-microsoft-excel-ji-chu</t>
  </si>
  <si>
    <t>https://www.nypl.org/events/programs/2024/06/25/person-intro-google-slides</t>
  </si>
  <si>
    <t>https://www.nypl.org/events/programs/2024/06/26/online-excel-genius-class-2-conditional-stat-functions</t>
  </si>
  <si>
    <t>https://www.nypl.org/events/programs/2024/06/26/online-consuming-web-apis-python</t>
  </si>
  <si>
    <t>https://www.nypl.org/events/programs/2024/06/26/online-javascript-basics-part-1</t>
  </si>
  <si>
    <t>https://www.nypl.org/events/programs/2024/07/01/person-introduction-computers-and-digital-devices-mandarin-dian-nao-yu</t>
  </si>
  <si>
    <t>https://www.nypl.org/events/programs/2024/07/01/online-microsoft-excel-beginners-mandarin-microsoft-excel-ji-chu</t>
  </si>
  <si>
    <t>Linkedin Learning</t>
  </si>
  <si>
    <t>https://www.nypl.org/events/programs/2024/07/02/person-linkedin-learning</t>
  </si>
  <si>
    <t>https://www.nypl.org/events/programs/2024/07/02/person-open-lab</t>
  </si>
  <si>
    <t>https://www.nypl.org/events/programs/2024/07/03/online-excel-genius-class-3-charts-and-sparklines</t>
  </si>
  <si>
    <t>https://www.nypl.org/events/programs/2024/07/03/online-web-scraping-python-part-1</t>
  </si>
  <si>
    <t>https://www.nypl.org/events/programs/2024/07/03/online-create-website-google-sites</t>
  </si>
  <si>
    <t>random computer stuff &amp; open lab</t>
  </si>
  <si>
    <t>PC intro, App settings</t>
  </si>
  <si>
    <t>https://www.nypl.org/events/programs/2024/07/08/online-intermediate-excel-mandarin-zhong-ji-excel</t>
  </si>
  <si>
    <t>https://www.nypl.org/events/programs/2024/07/09/person-linkedin-job-seekers</t>
  </si>
  <si>
    <t>https://www.nypl.org/events/programs/2024/07/10/online-excel-genius-class-4-tables-and-data-validation</t>
  </si>
  <si>
    <t>https://www.nypl.org/events/programs/2024/07/10/online-exploratory-data-analysis-python</t>
  </si>
  <si>
    <t>https://www.nypl.org/events/programs/2024/07/10/online-advanced-powerpoint</t>
  </si>
  <si>
    <t>computer settings, what to look for when getting a new pc</t>
  </si>
  <si>
    <t>https://www.nypl.org/events/programs/2024/07/15/online-intermediate-excel-mandarin-zhong-ji-excel</t>
  </si>
  <si>
    <t>https://www.nypl.org/events/programs/2024/07/16/person-intermediate-excel</t>
  </si>
  <si>
    <t>https://www.nypl.org/events/programs/2024/07/17/online-excel-genius-class-5-pivot-tables</t>
  </si>
  <si>
    <t>https://www.nypl.org/events/programs/2024/07/17/online-fundamentals-programming-python-part-1</t>
  </si>
  <si>
    <t>https://www.nypl.org/events/programs/2024/07/17/online-fundamentals-programming-python-part-2</t>
  </si>
  <si>
    <t>https://www.nypl.org/events/programs/2024/07/29/online-intermediate-excel-mandarin-zhong-ji-excel</t>
  </si>
  <si>
    <t>https://www.nypl.org/events/programs/2024/07/30/person-excel-genius-class-1-logic-functions</t>
  </si>
  <si>
    <t>https://www.nypl.org/events/programs/2024/07/31/online-excel-genius-class-6-creating-dashboard</t>
  </si>
  <si>
    <t>https://www.nypl.org/events/programs/2024/07/31/online-working-files-python</t>
  </si>
  <si>
    <t>https://www.nypl.org/events/programs/2024/07/31/online-javascript-dom-manipulation</t>
  </si>
  <si>
    <t>https://www.nypl.org/events/programs/2024/08/02/person-introduction-computers-and-digital-devices-mandarin-dian-nao-yu</t>
  </si>
  <si>
    <t>Powerpoint</t>
  </si>
  <si>
    <t>Advanced Internet Searching</t>
  </si>
  <si>
    <t>https://www.nypl.org/events/programs/2024/08/05/online-advanced-internet-searching-mandarin-jin-jie-wang-lu-sou-xun</t>
  </si>
  <si>
    <t>https://www.nypl.org/events/programs/2024/08/06/person-excel-genius-class-2-conditional-stat-functions</t>
  </si>
  <si>
    <t>https://www.nypl.org/events/programs/2024/08/06/person-open-lab</t>
  </si>
  <si>
    <t>https://www.nypl.org/events/programs/2024/08/07/online-excel-genius-class-7-vlookup</t>
  </si>
  <si>
    <t>https://www.nypl.org/events/programs/2024/08/07/online-consuming-web-apis-python</t>
  </si>
  <si>
    <t>https://www.nypl.org/events/programs/2024/08/07/online-html-css-basics</t>
  </si>
  <si>
    <t>Canva website: layout</t>
  </si>
  <si>
    <t>https://www.nypl.org/events/programs/2024/08/12/online-intro-google-slides-mandarin-google-slide-jie-shao</t>
  </si>
  <si>
    <t>https://www.nypl.org/events/programs/2024/08/13/person-excel-genius-class-3-charts-and-sparklines</t>
  </si>
  <si>
    <t>https://www.nypl.org/events/programs/2024/08/14/online-excel-genius-class-8-lookup-and-indexmatch</t>
  </si>
  <si>
    <t>https://www.nypl.org/events/programs/2024/08/14/online-python-container-datatypes</t>
  </si>
  <si>
    <t>https://www.nypl.org/events/programs/2024/08/14/online-responsive-web-design-css-layout-modules-css-grid-basics</t>
  </si>
  <si>
    <t>Canva website: text</t>
  </si>
  <si>
    <t>https://www.nypl.org/events/programs/2024/08/19/online-intro-google-slides-mandarin-google-slide-jie-shao</t>
  </si>
  <si>
    <t>https://www.nypl.org/events/programs/2024/08/20/person-excel-genius-class-4-tables-and-data-validation</t>
  </si>
  <si>
    <t>https://www.nypl.org/events/programs/2024/08/21/online-excel-genius-class-9-string-functions-and-goal-seek</t>
  </si>
  <si>
    <t>Advanced CSS Selectors</t>
  </si>
  <si>
    <t>https://www.nypl.org/events/programs/2024/08/21/online-advanced-css-selectors</t>
  </si>
  <si>
    <t>https://www.nypl.org/events/programs/2024/08/21/online-working-files-python</t>
  </si>
  <si>
    <t>Canva website: Images</t>
  </si>
  <si>
    <t>Canva website: Style, Animation, Deploy</t>
  </si>
  <si>
    <t>Greeting Cards in Google Slides</t>
  </si>
  <si>
    <t>https://www.nypl.org/events/programs/2024/08/26/online-greeting-cards-google-slides-mandarin-shi-yong-google-slidezhi-zuo</t>
  </si>
  <si>
    <t>https://www.nypl.org/events/programs/2024/08/27/person-excel-genius-class-5-pivot-tableson</t>
  </si>
  <si>
    <t>https://www.nypl.org/events/programs/2024/08/28/online-excel-genius-class-1-logic-functions</t>
  </si>
  <si>
    <t>JavaScript DOM Manipulation: Dynamic To-Do List</t>
  </si>
  <si>
    <t>https://www.nypl.org/events/programs/2024/08/28/javascript-dom-manipulation-dynamic-do-listadvanced-css-selectors</t>
  </si>
  <si>
    <t>https://kchenttp.github.io/js-dynamic-todo</t>
  </si>
  <si>
    <t>https://www.nypl.org/events/programs/2024/08/28/online-fundamentals-programming-python-part-1</t>
  </si>
  <si>
    <t>Typing + Email</t>
  </si>
  <si>
    <t>https://www.nypl.org/events/programs/2024/09/03/person-excel-genius-class-6-creating-dashboard</t>
  </si>
  <si>
    <t>https://www.nypl.org/events/programs/2024/09/03/person-open-lab</t>
  </si>
  <si>
    <t>https://www.nypl.org/events/programs/2024/09/04/online-excel-genius-class-2-conditional-stat-functions</t>
  </si>
  <si>
    <t>https://www.nypl.org/events/programs/2024/09/04/online-create-website-google-sites</t>
  </si>
  <si>
    <t>https://www.nypl.org/events/programs/2024/09/05/online-fundamentals-programming-python-part-2</t>
  </si>
  <si>
    <t>https://www.nypl.org/events/programs/2024/09/09/person-introduction-computers-and-digital-devices-mandarin-dian-nao-yu</t>
  </si>
  <si>
    <t>Computer Shortcuts</t>
  </si>
  <si>
    <t>https://www.nypl.org/events/programs/2024/09/09/online-protecting-your-privacy-security-mandarin-bao-hu-nin-de-yin-si-yu</t>
  </si>
  <si>
    <t>https://www.nypl.org/events/programs/2024/09/10/person-excel-genius-class-7-vlookup</t>
  </si>
  <si>
    <t>https://www.nypl.org/events/programs/2024/09/12/online-web-scraping-python-part-1</t>
  </si>
  <si>
    <t>Shortcuts + Mouse + kb (types of kb out there)</t>
  </si>
  <si>
    <t>iphone/ipad</t>
  </si>
  <si>
    <t>https://www.nypl.org/events/programs/2024/09/16/online-mac-basics-mandarin-mac-ji-chu-zhi-shi</t>
  </si>
  <si>
    <t>https://www.nypl.org/events/programs/2024/09/17/person-excel-genius-class-8-lookup-and-indexmatch</t>
  </si>
  <si>
    <t>https://www.nypl.org/events/programs/2024/09/18/online-excel-genius-class-4-tables-and-data-validation</t>
  </si>
  <si>
    <t>https://www.nypl.org/events/programs/2024/09/18/online-javascript-basics-part-1</t>
  </si>
  <si>
    <t>https://www.nypl.org/events/programs/2024/09/19/online-consuming-web-apis-python</t>
  </si>
  <si>
    <t>https://www.nypl.org/events/programs/2024/09/23/online-advanced-mac-mandarin-jin-jie-maccao-zuo</t>
  </si>
  <si>
    <t>https://www.nypl.org/events/programs/2024/09/24/person-excel-genius-class-9-string-functions-and-goal-seek</t>
  </si>
  <si>
    <t>https://www.nypl.org/events/programs/2024/09/25/online-excel-genius-class-5-pivot-tables</t>
  </si>
  <si>
    <t>https://www.nypl.org/events/programs/2024/09/25/online-javascript-dom-manipulation</t>
  </si>
  <si>
    <t>https://www.nypl.org/events/programs/2024/09/26/online-working-files-python</t>
  </si>
  <si>
    <t>https://www.nypl.org/events/programs/2024/09/30/online-computer-basics-mandarin-dian-nao-ji-chu</t>
  </si>
  <si>
    <t>https://www.nypl.org/events/programs/2024/10/01/person-create-website-google-sites</t>
  </si>
  <si>
    <t>https://www.nypl.org/events/programs/2024/10/01/person-open-lab</t>
  </si>
  <si>
    <t>https://www.nypl.org/events/programs/2024/10/02/online-excel-genius-class-7-vlookup</t>
  </si>
  <si>
    <t>https://www.nypl.org/events/programs/2024/10/02/online-advanced-powerpoint</t>
  </si>
  <si>
    <t>https://www.nypl.org/events/programs/2024/10/03/online-python-container-datatypes</t>
  </si>
  <si>
    <t>https://www.nypl.org/events/programs/2024/10/04/person-introduction-computers-and-digital-devices-mandarin-dian-nao-yu</t>
  </si>
  <si>
    <t>Email basics</t>
  </si>
  <si>
    <t>https://www.nypl.org/events/programs/2024/10/07/online-computer-hardware-anatomy-computer-mandarin-dian-nao-ying-ti-jie</t>
  </si>
  <si>
    <t>https://www.nypl.org/events/programs/2024/10/08/person-email-basics</t>
  </si>
  <si>
    <t>https://www.nypl.org/events/programs/2024/10/09/online-excel-genius-class-8-lookup-and-indexmatch</t>
  </si>
  <si>
    <t>https://www.nypl.org/events/programs/2024/10/09/online-html-css-basics</t>
  </si>
  <si>
    <t>https://www.nypl.org/events/programs/2024/10/10/online-consuming-web-apis-python</t>
  </si>
  <si>
    <t>email template, email tools, ai tools email writing</t>
  </si>
  <si>
    <t>https://www.nypl.org/events/programs/2024/10/15/person-advanced-email</t>
  </si>
  <si>
    <t>https://www.nypl.org/events/programs/2024/10/16/online-excel-genius-class-9-string-functions-and-goal-seek</t>
  </si>
  <si>
    <t>https://www.nypl.org/events/programs/2024/10/16/online-advanced-css-selectors</t>
  </si>
  <si>
    <t>https://www.nypl.org/events/programs/2024/10/17/online-web-scraping-python-part-1</t>
  </si>
  <si>
    <t>Learn to Type and Use a Mouse</t>
  </si>
  <si>
    <t>https://www.nypl.org/events/programs/2024/10/21/online-learn-type-and-use-mouse-mandarin-xue-xi-da-zi-he-shi-yong-hua-shu</t>
  </si>
  <si>
    <t>https://www.nypl.org/events/programs/2024/10/22/person-fundamentals-programming-python-part-1</t>
  </si>
  <si>
    <t>https://www.nypl.org/events/programs/2024/10/23/online-excel-genius-class-1-logic-functions</t>
  </si>
  <si>
    <t>Responsive Web Design - CSS Layout Modules: Flexbox</t>
  </si>
  <si>
    <t>https://www.nypl.org/events/programs/2024/10/23/online-responsive-web-design-css-layout-modules-flexbox</t>
  </si>
  <si>
    <t>https://www.nypl.org/events/programs/2024/10/24/online-working-files-python</t>
  </si>
  <si>
    <t>Survey, Google Drive</t>
  </si>
  <si>
    <t>Google drive</t>
  </si>
  <si>
    <t>Digital Media Basics</t>
  </si>
  <si>
    <t>https://www.nypl.org/events/programs/2024/10/28/online-digital-media-basics-mandarin-shu-wei-mei-ti-ji-chu</t>
  </si>
  <si>
    <t>https://www.nypl.org/events/programs/2024/10/29/person-fundamentals-programming-python-part-2</t>
  </si>
  <si>
    <t>https://www.nypl.org/events/programs/2024/10/30/excel-genius-class-2-conditional-stat-functionsexcel-genius-class-1-logic</t>
  </si>
  <si>
    <t>https://www.nypl.org/events/programs/2024/10/30/online-responsive-web-design-css-layout-modules-css-grid-basics</t>
  </si>
  <si>
    <t>https://www.nypl.org/events/programs/2024/10/31/online-exploratory-data-analysis-python</t>
  </si>
  <si>
    <t>https://www.nypl.org/events/programs/2024/11/01/person-introduction-computers-and-digital-devices-mandarin-dian-nao-yu</t>
  </si>
  <si>
    <t>google docs</t>
  </si>
  <si>
    <t>https://www.nypl.org/events/programs/2024/11/04/online-file-management-basics-mandarin-dang-guan-li-ji-chu</t>
  </si>
  <si>
    <t>https://www.nypl.org/events/programs/2024/11/05/person-fundamentals-programming-python-part-2</t>
  </si>
  <si>
    <t>https://www.nypl.org/events/programs/2024/11/05/person-open-lab</t>
  </si>
  <si>
    <t>https://www.nypl.org/events/programs/2024/11/06/online-excel-genius-class-3-charts-and-sparklines</t>
  </si>
  <si>
    <t>https://www.nypl.org/events/programs/2024/11/06/online-javascript-basics-part-1</t>
  </si>
  <si>
    <t>https://www.nypl.org/events/programs/2024/11/07/online-intro-sql</t>
  </si>
  <si>
    <t>https://www.nypl.org/events/programs/2024/11/12/person-getting-more-out-google</t>
  </si>
  <si>
    <t>https://www.nypl.org/events/programs/2024/11/13/online-excel-genius-class-4-tables-and-data-validation</t>
  </si>
  <si>
    <t>https://www.nypl.org/events/programs/2024/11/13/online-javascript-dom-manipulation</t>
  </si>
  <si>
    <t>https://www.nypl.org/events/programs/2024/11/14/online-fundamentals-programming-python-part-1</t>
  </si>
  <si>
    <t>google slides</t>
  </si>
  <si>
    <t>https://www.nypl.org/events/programs/2024/11/18/online-connecting-cloud-mandarin-lian-jie-yun-duan</t>
  </si>
  <si>
    <t>talk about ACP program</t>
  </si>
  <si>
    <t>https://www.nypl.org/events/programs/2024/11/19/person-intro-google-docs</t>
  </si>
  <si>
    <t>https://www.nypl.org/events/programs/2024/11/20/online-excel-genius-class-5-pivot-tables</t>
  </si>
  <si>
    <t>https://www.nypl.org/events/programs/2024/11/20/online-create-website-google-sites</t>
  </si>
  <si>
    <t>https://www.nypl.org/events/programs/2024/11/21/online-fundamentals-programming-python-part-2</t>
  </si>
  <si>
    <t>google slide</t>
  </si>
  <si>
    <t>gmail review</t>
  </si>
  <si>
    <t>https://www.nypl.org/events/programs/2024/11/25/online-buying-selling-online-mandarin-zai-xian-gou-mai-yu-xiao-shou</t>
  </si>
  <si>
    <t>https://www.nypl.org/events/programs/2024/11/26/person-intro-google-slides</t>
  </si>
  <si>
    <t>https://www.nypl.org/events/programs/2024/11/27/online-excel-genius-class-6-creating-dashboard</t>
  </si>
  <si>
    <t>https://www.nypl.org/events/programs/2024/11/27/online-intermediate-excel</t>
  </si>
  <si>
    <t>https://www.nypl.org/events/programs/2024/12/02/person-introduction-computers-and-digital-devices-mandarin-dian-nao-yu</t>
  </si>
  <si>
    <t>https://www.nypl.org/events/programs/2024/12/02/online-protecting-your-privacy-security-mandarin-bao-hu-nin-de-yin-si-yu</t>
  </si>
  <si>
    <t>in the context of online shopping</t>
  </si>
  <si>
    <t>https://www.nypl.org/events/programs/2024/12/03/person-intro-google-sheets</t>
  </si>
  <si>
    <t>https://www.nypl.org/events/programs/2024/12/03/person-open-lab-0</t>
  </si>
  <si>
    <t>https://www.nypl.org/events/programs/2024/12/04/online-excel-genius-class-7-vlookup</t>
  </si>
  <si>
    <t>https://www.nypl.org/events/programs/2024/12/04/online-create-website-google-sites</t>
  </si>
  <si>
    <t>https://www.nypl.org/events/programs/2024/12/05/online-python-container-datatypes</t>
  </si>
  <si>
    <t>https://www.nypl.org/events/programs/2024/12/09/online-intro-canva-mandarin-canvaru-men</t>
  </si>
  <si>
    <t>https://www.nypl.org/events/programs/2024/12/10/person-microsoft-word-beginners</t>
  </si>
  <si>
    <t>https://www.nypl.org/events/programs/2024/12/23/online-intro-canva-mandarin-canvaru-men</t>
  </si>
  <si>
    <t>https://www.nypl.org/events/programs/2024/12/24/person-microsoft-excel-beginners</t>
  </si>
  <si>
    <t>https://www.nypl.org/events/programs/2024/12/26/online-working-files-python</t>
  </si>
  <si>
    <t>https://www.nypl.org/events/programs/2025/01/15/online-excel-genius-class-8-lookup-and-indexmatch</t>
  </si>
  <si>
    <t>https://www.nypl.org/events/programs/2025/01/15/online-html-css-basics</t>
  </si>
  <si>
    <t>https://www.nypl.org/events/programs/2024/01/16/online-consuming-web-apis-python-0</t>
  </si>
  <si>
    <t>Microsoft PowerPoint for Beginners</t>
  </si>
  <si>
    <t>https://www.nypl.org/events/programs/2025/01/21/person-microsoft-powerpoint-beginners</t>
  </si>
  <si>
    <t>https://www.nypl.org/events/programs/2025/01/21/person-open-lab</t>
  </si>
  <si>
    <t>https://www.nypl.org/events/programs/2025/01/22/online-excel-genius-class-9-string-functions-and-goal-seek</t>
  </si>
  <si>
    <t>https://www.nypl.org/events/programs/2025/01/22/online-javascript-basics-part-1</t>
  </si>
  <si>
    <t>https://www.nypl.org/events/programs/2025/01/23/online-web-scraping-python-part-1</t>
  </si>
  <si>
    <t>https://www.nypl.org/events/programs/2025/01/17/person-introduction-computers-and-digital-devices-mandarin-dian-nao-yu</t>
  </si>
  <si>
    <t>Capcut</t>
  </si>
  <si>
    <t>https://www.nypl.org/events/programs/2025/01/27/online-photo-editing-beginners-using-pixlr-mandarin-pixlr-zhao-pian-bian</t>
  </si>
  <si>
    <t>Advanced Microsoft Word</t>
  </si>
  <si>
    <t>https://www.nypl.org/events/programs/2025/01/28/person-advanced-microsoft-word</t>
  </si>
  <si>
    <t>https://www.nypl.org/events/programs/2025/01/29/online-intermediate-excel</t>
  </si>
  <si>
    <t>https://www.nypl.org/events/programs/2025/01/29/online-javascript-dom-manipulation</t>
  </si>
  <si>
    <t>https://www.nypl.org/events/programs/2025/01/30/online-fundamentals-programming-python-part-1</t>
  </si>
  <si>
    <t>https://www.nypl.org/events/programs/2025/02/03/person-introduction-computers-and-digital-devices-mandarin-dian-nao-yu</t>
  </si>
  <si>
    <t>capcut</t>
  </si>
  <si>
    <t>https://www.nypl.org/events/programs/2025/02/03/online-photo-editing-beginners-using-pixlr-mandarin-pixlr-zhao-pian-bian</t>
  </si>
  <si>
    <t>https://www.nypl.org/events/programs/2025/02/04/person-advanced-powerpoint</t>
  </si>
  <si>
    <t>https://www.nypl.org/events/programs/2025/02/04/person-open-lab</t>
  </si>
  <si>
    <t>https://www.nypl.org/events/programs/2025/02/05/online-excel-genius-class-1-logic-functions</t>
  </si>
  <si>
    <t>https://www.nypl.org/events/programs/2025/02/05/online-create-website-google-sites</t>
  </si>
  <si>
    <t>https://www.nypl.org/events/programs/2025/02/06/online-fundamentals-programming-python-part-2</t>
  </si>
  <si>
    <t>https://www.nypl.org/events/programs/2025/02/10/online-email-basics-mandarin-dian-zi-you-jian-ji-chu</t>
  </si>
  <si>
    <t>https://www.nypl.org/events/programs/2025/02/11/person-microsoft-excel-beginners</t>
  </si>
  <si>
    <t>https://www.nypl.org/events/programs/2025/02/12/online-excel-genius-class-2-conditional-stat-functions</t>
  </si>
  <si>
    <t>https://www.nypl.org/events/programs/2025/02/12/online-html-css-basics</t>
  </si>
  <si>
    <t>https://www.nypl.org/events/programs/2025/02/13/online-working-files-python</t>
  </si>
  <si>
    <t>https://www.nypl.org/events/programs/2025/02/18/person-intermediate-excel</t>
  </si>
  <si>
    <t>https://www.nypl.org/events/programs/2025/02/19/online-excel-genius-class-3-charts-and-sparklines</t>
  </si>
  <si>
    <t>https://www.nypl.org/events/programs/2025/02/19/online-responsive-web-design-css-layout-modules-css-grid-basics</t>
  </si>
  <si>
    <t>https://www.nypl.org/events/programs/2025/02/20/online-python-container-datatypes</t>
  </si>
  <si>
    <t>gsheets</t>
  </si>
  <si>
    <t>https://www.nypl.org/events/programs/2025/02/24/online-advanced-email-mandarin-jin-jie-dian-zi-you-jian</t>
  </si>
  <si>
    <t>https://www.nypl.org/events/programs/2025/02/26/online-excel-genius-class-4-tables-and-data-validation</t>
  </si>
  <si>
    <t>https://www.nypl.org/events/programs/2025/02/26/online-javascript-basics-part-1</t>
  </si>
  <si>
    <t>https://www.nypl.org/events/programs/2025/02/27/online-consuming-web-apis-python</t>
  </si>
  <si>
    <t>gsheets: f(x)</t>
  </si>
  <si>
    <t>https://www.nypl.org/events/programs/2025/03/03/person-introduction-computers-and-digital-devices-mandarin-dian-nao-yu</t>
  </si>
  <si>
    <t>https://www.nypl.org/events/programs/2025/03/03/online-intro-google-sheets-mandarin-google-sheets-jian-jie</t>
  </si>
  <si>
    <t>報稅：簡易試算表</t>
  </si>
  <si>
    <t>https://www.nypl.org/events/programs/2025/03/04/person-excel-genius-class-1-logic-functions</t>
  </si>
  <si>
    <t>https://www.nypl.org/events/programs/2025/03/04/person-open-lab</t>
  </si>
  <si>
    <t>https://www.nypl.org/events/programs/2025/03/05/online-excel-genius-class-5-pivot-tables</t>
  </si>
  <si>
    <t>https://www.nypl.org/events/programs/2025/03/05/online-advanced-powerpoint</t>
  </si>
  <si>
    <t>https://www.nypl.org/events/programs/2025/03/06/online-web-scraping-python-part-1</t>
  </si>
  <si>
    <t>https://www.nypl.org/events/programs/2025/03/10/online-protecting-your-privacy-security-mandarin-bao-hu-nin-de-yin-si-yu</t>
  </si>
  <si>
    <t>https://www.nypl.org/events/programs/2025/03/11/person-excel-genius-class-2-conditional-stat-functions</t>
  </si>
  <si>
    <t>https://www.nypl.org/events/programs/2025/03/12/online-excel-genius-class-6-creating-dashboard</t>
  </si>
  <si>
    <t>https://www.nypl.org/events/programs/2025/03/12/online-html-css-basics</t>
  </si>
  <si>
    <t>Python Workshop: Create a Quiz Game Using Classes and Objects</t>
  </si>
  <si>
    <t>https://www.nypl.org/events/programs/2025/03/13/online-python-workshop-create-quiz-game-using-classes-and-objects</t>
  </si>
  <si>
    <t>https://www.nypl.org/events/programs/2025/03/17/online-buying-selling-online-mandarin-zai-xian-gou-mai-yu-xiao-shou</t>
  </si>
  <si>
    <t>https://www.nypl.org/events/programs/2025/03/18/person-excel-genius-class-3-charts-and-sparklines</t>
  </si>
  <si>
    <t>https://www.nypl.org/events/programs/2025/03/19/online-excel-genius-class-7-vlookup</t>
  </si>
  <si>
    <t>https://www.nypl.org/events/programs/2025/03/20/online-fundamentals-programming-python-part-1</t>
  </si>
  <si>
    <t>https://www.nypl.org/events/programs/2025/03/24/online-intro-canva-mandarin-canvaru-men</t>
  </si>
  <si>
    <t>https://www.nypl.org/events/programs/2025/03/25/person-excel-genius-class-4-tables-and-data-validation</t>
  </si>
  <si>
    <t>https://www.nypl.org/events/programs/2025/03/26/online-excel-genius-class-8-lookup-and-indexmatch</t>
  </si>
  <si>
    <t>https://www.nypl.org/events/programs/2025/03/27/online-fundamentals-programming-python-part-2</t>
  </si>
  <si>
    <t>https://www.nypl.org/events/programs/2025/03/31/online-intro-canva-mandarin-canvaru-men</t>
  </si>
  <si>
    <t>https://www.nypl.org/events/programs/2025/04/01/person-excel-genius-class-5-pivot-tables</t>
  </si>
  <si>
    <t>https://www.nypl.org/events/programs/2025/04/01/person-open-lab</t>
  </si>
  <si>
    <t>https://www.nypl.org/events/programs/2025/04/07/person-introduction-computers-and-digital-devices-mandarin-dian-nao-yu</t>
  </si>
  <si>
    <t>https://www.nypl.org/events/programs/2025/04/07/online-computer-hardware-anatomy-computer-mandarin-dian-nao-ying-ti-jie</t>
  </si>
  <si>
    <t>https://www.nypl.org/events/programs/2025/04/08/person-excel-genius-class-7-vlookup</t>
  </si>
  <si>
    <t>Annual Leave</t>
  </si>
  <si>
    <t>https://www.nypl.org/events/programs/2025/04/09/online-excel-genius-class-9-string-functions-and-goal-seek</t>
  </si>
  <si>
    <t>https://www.nypl.org/events/programs/2025/04/09/online-working-files-python</t>
  </si>
  <si>
    <t>https://www.nypl.org/events/programs/2025/04/23/online-intermediate-excel</t>
  </si>
  <si>
    <t>https://www.nypl.org/events/programs/2025/04/23/online-exploratory-data-analysis-python</t>
  </si>
  <si>
    <t>https://www.nypl.org/events/programs/2025/04/28/online-computer-basics-mandarin-dian-nao-ji-chu</t>
  </si>
  <si>
    <t>https://www.nypl.org/events/programs/2025/04/29/person-excel-genius-class-9-string-functions-and-goal-seek</t>
  </si>
  <si>
    <t>https://www.nypl.org/events/programs/2025/04/30/online-excel-genius-class-1-logic-functions</t>
  </si>
  <si>
    <t>https://www.nypl.org/events/programs/2025/04/30/online-python-container-datatypes</t>
  </si>
  <si>
    <t>https://www.nypl.org/events/programs/2025/05/02/person-open-lab-mandarin-cantonese-ke-ji-wen-da-shi-jian</t>
  </si>
  <si>
    <t>in meetings, only ms wu</t>
  </si>
  <si>
    <t>https://www.nypl.org/events/programs/2025/05/05/person-introduction-computers-and-digital-devices-mandarin-dian-nao-yu</t>
  </si>
  <si>
    <t>https://www.nypl.org/events/programs/2025/05/05/online-learn-type-and-use-mouse-mandarin-xue-xi-da-zi-he-shi-yong-hua-shu</t>
  </si>
  <si>
    <t>https://www.nypl.org/events/programs/2025/05/06/person-email-basics</t>
  </si>
  <si>
    <t>https://www.nypl.org/events/programs/2025/05/06/person-open-lab</t>
  </si>
  <si>
    <t>https://www.nypl.org/events/programs/2025/05/07/online-excel-genius-class-2-conditional-stat-functions</t>
  </si>
  <si>
    <t>Errors and Exceptions in Python</t>
  </si>
  <si>
    <t>https://www.nypl.org/events/programs/2025/05/07/online-errors-and-exceptions-python</t>
  </si>
  <si>
    <t>https://www.nypl.org/events/programs/2025/05/12/online-file-management-basics-mandarin-dang-guan-li-ji-chu</t>
  </si>
  <si>
    <t>https://www.nypl.org/events/programs/2025/05/13/person-advanced-email</t>
  </si>
  <si>
    <t>https://www.nypl.org/events/programs/2025/05/14/online-excel-genius-class-3-charts-and-sparklines</t>
  </si>
  <si>
    <t>Error Handling and Testing in Python</t>
  </si>
  <si>
    <t>https://www.nypl.org/events/programs/2025/05/14/online-error-handling-and-testing-python</t>
  </si>
  <si>
    <t>https://www.nypl.org/events/programs/2025/05/19/online-mac-basics-mandarin-mac-ji-chu-zhi-shi</t>
  </si>
  <si>
    <t>https://www.nypl.org/events/programs/2025/05/20/person-linkedin-learning</t>
  </si>
  <si>
    <t>https://www.nypl.org/events/programs/2025/05/21/online-excel-genius-class-4-tables-and-data-validation</t>
  </si>
  <si>
    <t>https://www.nypl.org/events/programs/2025/05/21/online-consuming-web-apis-python</t>
  </si>
  <si>
    <t>https://www.nypl.org/events/programs/2025/05/27/person-learn-type-and-use-mouse</t>
  </si>
  <si>
    <t>https://www.nypl.org/events/programs/2025/05/28/online-excel-genius-class-5-pivot-tables</t>
  </si>
  <si>
    <t>https://www.nypl.org/events/programs/2025/05/28/online-fundamentals-programming-python-part-1</t>
  </si>
  <si>
    <t>https://www.nypl.org/events/programs/2025/06/02/person-introduction-computers-and-digital-devices-mandarin-dian-nao-yu</t>
  </si>
  <si>
    <t>https://www.nypl.org/events/programs/2025/06/02/online-file-management-basics-mandarin-dang-guan-li-ji-chu</t>
  </si>
  <si>
    <t>Intro to Computer Hardware</t>
  </si>
  <si>
    <t>https://www.nypl.org/events/programs/2025/06/03/person-computer-hardware-anatomy-computer</t>
  </si>
  <si>
    <t>https://www.nypl.org/events/programs/2025/06/03/person-open-lab-0</t>
  </si>
  <si>
    <t>https://www.nypl.org/events/programs/2025/06/09/online-internet-basics-mandarin-wang-ji-wang-lu-ji-chu</t>
  </si>
  <si>
    <t>https://www.nypl.org/events/programs/2025/06/10/person-pc-vs-mac</t>
  </si>
  <si>
    <t>Intermediate Python Functions</t>
  </si>
  <si>
    <t>https://www.nypl.org/events/programs/2025/06/11/online-intermediate-python-functions</t>
  </si>
  <si>
    <t>https://www.nypl.org/events/programs/2025/06/11/online-errors-and-exceptions-python</t>
  </si>
  <si>
    <t>https://www.nypl.org/events/programs/2025/06/13/person-open-lab-mandarin-cantonese-ke-ji-wen-da-shi-jian</t>
  </si>
  <si>
    <t>https://www.nypl.org/events/programs/2025/06/16/online-getting-more-out-google-mandarin-shen-ru-liao-jie-google</t>
  </si>
  <si>
    <t>https://www.nypl.org/events/programs/2025/06/17/person-file-management-basics</t>
  </si>
  <si>
    <t>https://www.nypl.org/events/programs/2025/06/18/online-error-handling-and-testing-python</t>
  </si>
  <si>
    <t>Advanced Python Functions Part 1: Higher Order Functions</t>
  </si>
  <si>
    <t>https://www.nypl.org/events/programs/2025/06/18/online-advanced-python-functions-part-1-higher-order-functions</t>
  </si>
  <si>
    <t>https://www.nypl.org/events/programs/2025/06/23/online-advanced-internet-searching-mandarin-jin-jie-wang-lu-sou-xun</t>
  </si>
  <si>
    <t>https://www.nypl.org/events/programs/2025/06/24/person-protecting-your-privacy-security</t>
  </si>
  <si>
    <t>Advanced Python Functions Part 2: Closures and Decorators</t>
  </si>
  <si>
    <t>https://www.nypl.org/events/programs/2025/06/25/online-advanced-python-functions-part-2-closures-and-decorators</t>
  </si>
  <si>
    <t>Advanced Python Functions Part 3: Recursions</t>
  </si>
  <si>
    <t>https://www.nypl.org/events/programs/2025/06/25/online-advanced-python-functions-part-3-recursions</t>
  </si>
  <si>
    <t>ms wu</t>
  </si>
  <si>
    <t>Digital Learning Toolbox Part 1</t>
  </si>
  <si>
    <t>https://www.nypl.org/events/programs/2025/06/30/online-digital-learning-toolbox-mandarin-shu-wei-xue-xi-gong-ju-xiang</t>
  </si>
  <si>
    <t>1 &amp; 2</t>
  </si>
  <si>
    <t>https://www.nypl.org/events/programs/2025/07/01/person-internet-basics</t>
  </si>
  <si>
    <t>https://www.nypl.org/events/programs/2025/07/01/person-open-lab</t>
  </si>
  <si>
    <t>Loops and Iteration in Python</t>
  </si>
  <si>
    <t>https://www.nypl.org/events/programs/2025/07/02/online-loops-and-iteration-python</t>
  </si>
  <si>
    <t>Object Oriented Programming in Python Part 1: Fundamentals</t>
  </si>
  <si>
    <t>https://www.nypl.org/events/programs/2025/07/02/online-object-oriented-programming-python-part-1-fundamentals</t>
  </si>
  <si>
    <t>https://www.nypl.org/events/programs/2025/07/07/person-introduction-computers-and-digital-devices-mandarin-dian-nao-yu</t>
  </si>
  <si>
    <t>month</t>
  </si>
  <si>
    <t>total</t>
  </si>
  <si>
    <t>chatham_total</t>
  </si>
  <si>
    <t>snfl_total</t>
  </si>
  <si>
    <t>seward_total</t>
  </si>
  <si>
    <t>online_total</t>
  </si>
  <si>
    <t>n_classes</t>
  </si>
  <si>
    <t>in_person_per</t>
  </si>
  <si>
    <t>online_per</t>
  </si>
  <si>
    <t>seward_park</t>
  </si>
  <si>
    <t>en_per</t>
  </si>
  <si>
    <t>zh_per</t>
  </si>
  <si>
    <t>total_mean</t>
  </si>
  <si>
    <t>snfl_mean</t>
  </si>
  <si>
    <t>chatham_mean</t>
  </si>
  <si>
    <t>seward_mean</t>
  </si>
  <si>
    <t>online_mean</t>
  </si>
  <si>
    <t>2023 May</t>
  </si>
  <si>
    <t>2023 June</t>
  </si>
  <si>
    <t>2023 July</t>
  </si>
  <si>
    <t>2023 August</t>
  </si>
  <si>
    <t>2023 September</t>
  </si>
  <si>
    <t>2023 October</t>
  </si>
  <si>
    <t>2023 November</t>
  </si>
  <si>
    <t>2023 December</t>
  </si>
  <si>
    <t>2024 January</t>
  </si>
  <si>
    <t>2024 February</t>
  </si>
  <si>
    <t>2024 March</t>
  </si>
  <si>
    <t>2024 April</t>
  </si>
  <si>
    <t>2024 May</t>
  </si>
  <si>
    <t>2024 June</t>
  </si>
  <si>
    <t>2024 July</t>
  </si>
  <si>
    <t>2024 August</t>
  </si>
  <si>
    <t>2024 September</t>
  </si>
  <si>
    <t>2024 October</t>
  </si>
  <si>
    <t>2024 November</t>
  </si>
  <si>
    <t>2024 December</t>
  </si>
  <si>
    <t>2025 January</t>
  </si>
  <si>
    <t>2025 February</t>
  </si>
  <si>
    <t>2025 March</t>
  </si>
  <si>
    <t>2025 April</t>
  </si>
  <si>
    <t>2025 May</t>
  </si>
  <si>
    <t>2025 June</t>
  </si>
  <si>
    <t>2025 July</t>
  </si>
  <si>
    <t>Official Sheet</t>
  </si>
  <si>
    <t>ClassMate: TTP Class Scheduling (beta vers.)</t>
  </si>
  <si>
    <t>All Classes</t>
  </si>
  <si>
    <t>https://airtable.com/shrtJEbfAxPBNYdvM/tbliagi3T6nvuWvuZ</t>
  </si>
  <si>
    <t>Active Workshops</t>
  </si>
  <si>
    <t>https://airtable.com/appAFv9aeiG886QOd/shrd1V8xRVGjR9HZk/tbliagi3T6nvuWvuZ</t>
  </si>
  <si>
    <t>Translated</t>
  </si>
  <si>
    <t>https://airtable.com/appAFv9aeiG886QOd/shrTdNkhEaqwkOyE5/tbliagi3T6nvuWvuZ</t>
  </si>
  <si>
    <t>Zoom Instructions</t>
  </si>
  <si>
    <t>Teaching Classes in Zoom (TechConnect Staff)</t>
  </si>
  <si>
    <t>Mail Merge</t>
  </si>
  <si>
    <t>Zoom Classes: Mail Merge</t>
  </si>
  <si>
    <t>Zoom Classes: Mail Merge 2</t>
  </si>
  <si>
    <t>Class Title</t>
  </si>
  <si>
    <t>Status</t>
  </si>
  <si>
    <t>Class Description</t>
  </si>
  <si>
    <t>Handout</t>
  </si>
  <si>
    <t>Instructor Outline</t>
  </si>
  <si>
    <t>Presentation</t>
  </si>
  <si>
    <t>Resources</t>
  </si>
  <si>
    <t>Location Specific</t>
  </si>
  <si>
    <t>Difficulty Level</t>
  </si>
  <si>
    <t>Chinese Class Title</t>
  </si>
  <si>
    <t>Chinese Class Description</t>
  </si>
  <si>
    <t>Adobe Premiere Pro 101: The Basics</t>
  </si>
  <si>
    <t>Up-To-Date</t>
  </si>
  <si>
    <t>Adobe Premiere Pro is the industry leading video editing program and part of the Adobe Creative Cloud software collection. Explore the interface and learn how to import, organize, sequence, and export your video. This class is part of the media &amp; production classes offered at studio40. To learn more, visit https://on.nypl.org/studio40</t>
  </si>
  <si>
    <t>https://drive.google.com/drive/folders/1N9HpJ2FCshoOzOEcb37dBOR6kOkJUoPB?usp=sharing</t>
  </si>
  <si>
    <t>https://drive.google.com/file/d/1VBU7ds4s7l5aJgjAh_jRxnnFBEnAl51A/view?usp=drive_link</t>
  </si>
  <si>
    <t>Intermediate</t>
  </si>
  <si>
    <t>Adobe Premiere Pro 201: Editing Tools</t>
  </si>
  <si>
    <t>Learn how and when to use Adobe Premiere Pro's editing tools to improve your video editing workflow. This class is part of the media &amp; production classes offered at studio40. To learn more, visit https://on.nypl.org/studio40</t>
  </si>
  <si>
    <t>https://drive.google.com/drive/folders/198SKPnFuQAYqM67-cFRkx5C019m7e7_u?usp=sharing</t>
  </si>
  <si>
    <t>Adobe Premiere Pro 301: Applying Effects</t>
  </si>
  <si>
    <t xml:space="preserve">Learn how to apply and adjust effects like transitions, stabilizers, and color presets to enhance the look and feel of your videos. This class is part of the media &amp; production classes offered at studio40. To learn more, visit https://on.nypl.org/studio40
</t>
  </si>
  <si>
    <t>https://drive.google.com/drive/folders/1elsCfv7UXxl10k10FqoR2r20npegRHcp?usp=drive_link</t>
  </si>
  <si>
    <t>Advanced</t>
  </si>
  <si>
    <t>Adobe Premiere Pro 401: Color Correction &amp; Audio</t>
  </si>
  <si>
    <t>Learn how to fine tune your video projects by applying color correction and adjusting audio. This class is part of the media &amp; production classes offered at studio40. To learn more, visit https://on.nypl.org/studio40</t>
  </si>
  <si>
    <t>https://drive.google.com/drive/folders/1dHNcUIdudJQAXUQs_iU3WYdSTSuQHHve?usp=drive_link</t>
  </si>
  <si>
    <t>Learn and build upon the basics of the CSS language to style your own webpage.</t>
  </si>
  <si>
    <t>https://drive.google.com/drive/folders/1JWoNRVFTnc1DnXKV7AP-BIFWVHw04i6x?usp=sharing</t>
  </si>
  <si>
    <t>In this class, you will learn how to use advanced email features such as setting an email signature, labeling your emails, scheduling emails to be sent later, setting up a vacation responder, and more.</t>
  </si>
  <si>
    <t>https://drive.google.com/drive/folders/1td57VhB-Bmpoiy3A_QyNPqzHNL7aGEqb?usp=drive_link</t>
  </si>
  <si>
    <t>https://drive.google.com/drive/folders/1td57VhB-Bmpoiy3A_QyNPqzHNL7aGEqb?usp=sharing</t>
  </si>
  <si>
    <t>Beginner</t>
  </si>
  <si>
    <t>Learn advanced search strategies to narrow results and find the best information online.</t>
  </si>
  <si>
    <t>https://drive.google.com/drive/folders/19ENFRlAvWTrnHCwJhVoRnkv7ksc7w2e7?usp=share_link</t>
  </si>
  <si>
    <t>https://drive.google.com/file/d/1nvD8MAMEipzUvKRXFK99y_AfZBI9YvhQ/view?usp=sharing</t>
  </si>
  <si>
    <t>https://drive.google.com/file/d/1cfyvGlULu6nua1A-G1xCYSRGbbo6h4oJ/view?usp=sharing</t>
  </si>
  <si>
    <t>Explore advanced features of the Mac operating system, such as creating custom shortcuts, taking screenshots, organizing your open apps with Virtual Desktops, sharing files with AirDrop, and more.</t>
  </si>
  <si>
    <t>https://drive.google.com/drive/folders/1lLdoP--bHquNbztP9ecCfO03Y-6oaYSJ?usp=share_link</t>
  </si>
  <si>
    <t>https://drive.google.com/drive/folders/1FLYmJotEmcMpiKKGenzaAVpB3hNQ9MV6?usp=sharing</t>
  </si>
  <si>
    <t>Explore more advanced features of Microsoft Word. Topics include mail merge, tables, text boxes, headers and footers, footnotes and endnotes.</t>
  </si>
  <si>
    <t>https://drive.google.com/drive/folders/1ckQy17uUu_INXLoZXRpUt51esqz7snKw?usp=sharing</t>
  </si>
  <si>
    <t>Exercise Files_Advanced Microsoft Word</t>
  </si>
  <si>
    <t>Learn how to create a dynamic slideshow presentation using advanced techniques within Microsoft Powerpoint. Topics include embedding external content, adding a theme, and using advanced formatting techniques.</t>
  </si>
  <si>
    <t>https://drive.google.com/drive/folders/1Y3MDLHEM2w8zh6lWlqKpLZoKdJbQ_6Rw?usp=sharing</t>
  </si>
  <si>
    <t>Building on concepts from our intermediate class, this session dives into advanced function techniques like higher-order functions and lambda expressions. You’ll also explore commonly used built-in functions to write cleaner, more functional-style Python code.
(Suggested prerequisite: Intermediate Python Function)
This class requires a gmail account to use Google Colab, a browser based coding environment.</t>
  </si>
  <si>
    <t>https://colab.research.google.com/drive/1jV_L1nTbk2aEP3a2Il8smEcyzs20a2j3?usp=sharing</t>
  </si>
  <si>
    <t xml:space="preserve">Continuing from Advanced Python Functions Part 1, this class dives deeper into higher-order function concepts with a focus on closures and decorators. You’ll learn how to create functions that "remember" state and apply decorators to extend functionality in clean, reusable ways.
(Suggested prerequisite: Advanced Python Functions Part 1)
This class requires a gmail account to use Google Colab, a browser based coding environment.
</t>
  </si>
  <si>
    <t>https://colab.research.google.com/drive/17HymvVq5cZpDNnApYiWAVm1rsWAfePDL?usp=sharing</t>
  </si>
  <si>
    <t>In the final session of the Advanced Python Functions series, we turn to recursion: a powerful technique where functions call themselves to solve problems. We’ll break down how recursion works, when to use it, and walk through clear, practical examples.
(Suggested prerequisite: Advanced Python Functions Part 2)	
This class requires a gmail account to use Google Colab, a browser based coding environment.</t>
  </si>
  <si>
    <t>https://colab.research.google.com/drive/1wN6uBmQS3U1jWEX_ezEqGQYooaG4LUXS?usp=sharing</t>
  </si>
  <si>
    <t>Ancestry Library Edition</t>
  </si>
  <si>
    <t>Want to learn more about your family's history and origins? Sign up for this 2-hour class that will teach you how to navigate the Ancestry.com database so that you can learn more about your personal history!
A library card is required to participate in this program.</t>
  </si>
  <si>
    <t>https://drive.google.com/drive/folders/1hvSstIwWhQ0aoSuJAwgHxHie6eHtvlAo?usp=sharing</t>
  </si>
  <si>
    <t>Artist Development Series: Music Distribution for Artists</t>
  </si>
  <si>
    <t xml:space="preserve">If you're an emerging artist or looking to take your career to the next level, this series will share practical tools for releasing new music and refining your strategy in the music industry. The Artist Development Series is presented by NYC’s  Biscuit Head and is full of industry insights into topics like release strategy, music distribution for new artists, navigating social media, and tips and best practices for playlisting.
In this workshop on Music Distribution for Artists, we’ll take a deep dive into distribution, understand the most effective ways to get your music into the hands of listeners, and explore factors to evaluate when choosing distributors that help you meet your goals.
In this workshop, we’ll discuss:
1. Types of Distribution and their differences (Major Label vs Indie vs Preferred/Partner)
2. How to choose the right distributor
3. DSPs and why they matter
This workshop is purely informational and does not constitute any type of business or legal advice.
Biscuit Head features Platinum-winning producers, Billboard-topping engineers, and Grammy-nominated mixers who are passionate about helping artists build authentic strategy around their unique needs and dedicated to fighting gatekeeping in the music industry by sharing information and building connections.
Luis Valencia has 7+ years of music business and artist management experience. After graduating Harvard with a BA in Economics (2020), He went on to establish his own management company, and has most recently worked at Hyperion Artists, Fenway Recordings, and Madison Square Garden Entertainment Group and is the President and Co Founder of Biscuit Head. He has extensive knowledge of artist management combined with an unwavering commitment to developing independent artists.
</t>
  </si>
  <si>
    <t>Artist Development Series: Playlist Strategy for Emerging Artists</t>
  </si>
  <si>
    <t xml:space="preserve">If you're an emerging artist or looking to take your career to the next level, this series will share practical tools for releasing new music and refining your strategy in the music industry. The Artist Development Series is presented by NYC’s  Biscuit Head Collective and is full of industry insights into topics like release strategy, music distribution for new artists, navigating social media, and tips and best practices for playlisting.
In this workshop on Playlisting for emerging Artists, we’ll explore strategies for leveraging playlists as a powerful tool for increasing visibility, boosting engagement, and reaching new audiences with your music.
In this workshop, we’ll discuss:
1. Pitching to editorial and user-generated playlists
2. Best practices for playlist submission
3. Becoming a playlist curator
4. Best practices for Algorithmic playlisting
This workshop is purely informational and does not constitute any type of business or legal advice.
Biscuit Head features Platinum-winning producers, Billboard-topping engineers, and Grammy-nominated mixers who are passionate about helping artists build authentic strategy around their unique needs and dedicated to fighting gatekeeping in the music industry by sharing information and building connections.
Luis Valencia has 7+ years of music business and artist management experience. After graduating Harvard with a BA in Economics (2020), He went on to establish his own management company, and has most recently worked at Hyperion Artists, Fenway Recordings, and Madison Square Garden Entertainment Group and is the President and Co Founder of Biscuit Head. He has extensive knowledge of artist management combined with an unwavering commitment to developing independent artists.
</t>
  </si>
  <si>
    <t>Artist Development Series: Social Media Strategy for Artists</t>
  </si>
  <si>
    <t xml:space="preserve">If you're an emerging artist or looking to take your career to the next level, this series will share practical tools for releasing new music and refining your strategy in the music industry. The Artist Development Series is presented by NYC’s  Biscuit Head Collective and is full of industry insights into topics like release strategy, music distribution for new artists, navigating social media, and tips and best practices for playlisting.
In this workshop on Social Media Strategy for Artists, we’ll explore how artists can build an online presence and use social media platforms to connect with current fans, engage new audiences, and promote their music effectively.
In this workshop, we’ll discuss:
1. Key platforms (Instagram, TikTok, YouTube)
2. Building an effective social media timeline
3. The Importance of Having songs and promotional assets in reserve
4. Resources for Video content
This workshop is purely informational and does not constitute any type of business or legal advice.
Biscuit Head features Platinum-winning producers, Billboard-topping engineers, and Grammy-nominated mixers who are passionate about helping artists build authentic strategy around their unique needs and dedicated to fighting gatekeeping in the music industry by sharing information and building connections.
Luis Valencia has 7+ years of music business and artist management experience. After graduating Harvard with a BA in Economics (2020), He went on to establish his own management company, and has most recently worked at Hyperion Artists, Fenway Recordings, and Madison Square Garden Entertainment Group and is the President and Co Founder of Biscuit Head. He has extensive knowledge of artist management combined with an unwavering commitment to developing independent artists.
</t>
  </si>
  <si>
    <t>Audio Production Series: In-Person Lab</t>
  </si>
  <si>
    <t>Archived for admin use.</t>
  </si>
  <si>
    <t>Audio Production Series: Online Class</t>
  </si>
  <si>
    <t>Archived for admin-use only.</t>
  </si>
  <si>
    <t>Learn on to protect yourself when shopping online, as well as what services are available and how to take full advantage of them.</t>
  </si>
  <si>
    <t>https://drive.google.com/drive/folders/1TeqDdHa3w0VjbhOhY9B-WlpVfq7JrSGb?usp=drive_link</t>
  </si>
  <si>
    <t>https://drive.google.com/drive/folders/1TeqDdHa3w0VjbhOhY9B-WlpVfq7JrSGb?usp=share_link</t>
  </si>
  <si>
    <t>Code + Create Open Lab</t>
  </si>
  <si>
    <t xml:space="preserve">Come and get help with your coding and/or creative projects on an iPad or Mac computer! Ask questions, experiment, share progress and inspiration, and use our Mac Lab equipment to work on your projects in Xcode, Procreate, iMovie, and more. Also learn how you can borrow a Chromebook from the library, just like a book!
Available hardware and software for the Lab incluedes:
Xcode
Pro Tools
Logic Pro X
iMovie
Premiere Rush (on iPads)
Recommended Prerequisites: To get the most out of this open lab, it is recommended that you attend one of our coding or multimedia programs first.
</t>
  </si>
  <si>
    <t>N/A</t>
  </si>
  <si>
    <t>Learn about the various types and components of computers, including basic computer terminology, an overview of operating systems, and popular software applications.</t>
  </si>
  <si>
    <t>https://drive.google.com/drive/folders/1KT8oYMTkqJec-xPjKKVGLm-MD_3w4PrH?usp=sharing</t>
  </si>
  <si>
    <t>Curious about the cloud and what it can do for you. Take this immersive class!</t>
  </si>
  <si>
    <t>https://drive.google.com/drive/folders/1qwQCFHlbUnrT8j6KZYS_NBnSLcJmu-Ee?usp=share_link</t>
  </si>
  <si>
    <t>Most of the apps and websites that we interact with use web APIs to get their data. In this class, we are going to learn what web APIs are and how to use them in Python. We will also learn about JSON, a common data format that most web APIs use.</t>
  </si>
  <si>
    <t>https://colab.research.google.com/drive/1LPfTx8mDbjmw-LWMJtczDbAiA8YYR3zh?usp=sharing</t>
  </si>
  <si>
    <t>Colab Handout_Consuming Web APIs with Python, Starter Code_Consuming Web APIs with Python</t>
  </si>
  <si>
    <t>Create 3D Models Using TinkerCAD on iPad</t>
  </si>
  <si>
    <t>Learn to create 3D models on iPads using the browser based application TinkerCAD. This workshop will cover an overview of 3D modeling, creating a TinkerCAD account, and learning how to create, modify, and move 3D objects.</t>
  </si>
  <si>
    <t>Create your own website using Google Sites. Learn how to use templates to create a site or create a site from scratch.</t>
  </si>
  <si>
    <t>https://drive.google.com/drive/folders/1dKC-w0NGG7sss4mhv8is8IU-uzWyjueX?usp=share_link</t>
  </si>
  <si>
    <t>https://drive.google.com/drive/folders/1dKC-w0NGG7sss4mhv8is8IU-uzWyjueX?usp=sharing</t>
  </si>
  <si>
    <t>Create a Website with Wordpress</t>
  </si>
  <si>
    <t>Create your own website using WordPress. Learn how to use templates to create a site or create a site from scratch.</t>
  </si>
  <si>
    <t>https://drive.google.com/drive/folders/1Dit4YUFe678dPMUnq2hQAt7pk03e9Esw?usp=sharing</t>
  </si>
  <si>
    <t>Creative Media Open Lab</t>
  </si>
  <si>
    <t>Come workshop your creative media projects with support from Studio40 staff and the community of Studio40 media-makers. Ask questions, experiment, share progress and inspiration, and use the Mac lab software to work on your projects in music, video, and podcast production, and more.
Available hardware and software in the Lab:
- Pro Tools
- Logic Pro X
- GarageBand
- Ableton Live Standard
- Audacity
- iMovie
- MIDI Keyboards, HD mixing headphones, Scarlett Solo Interface
- Additional hardware and equipment may be available on request
Recommended Prerequisites: Audio or Video Media Production Classes at NYPL. To get the most out of this open lab, it is recommended that attend one of our introductory audio or video media production classes first.
This class is part of the media &amp; production classes offered at studio40. To learn more, visit https://on.nypl.org/studio40</t>
  </si>
  <si>
    <t>CSS Workshop: Navigation Bars</t>
  </si>
  <si>
    <t>Learn to create various styles of navigation bars for websites using CSS. Basic familiarity with HTML and CSS is required.</t>
  </si>
  <si>
    <t>Design 360: Illustrator 1: Shape Design</t>
  </si>
  <si>
    <t xml:space="preserve">This course explores methods of shape creation and manipulation, as well as how to apply patterns, gradients and meshes to shapes, and how to manage larger projects with symbols and global colors.
This class is part of our Design 360 class series. To learn more, visit: bit.ly/43wQ2eq
</t>
  </si>
  <si>
    <t>https://drive.google.com/drive/folders/1YsBvluVw8wS-OR21ZAkvVl4xdlWpe0FF?usp=sharing</t>
  </si>
  <si>
    <t>Design 360: Illustrator 2: Text Design</t>
  </si>
  <si>
    <t xml:space="preserve">This class explores how to manipulate text in Illustrator and Photoshop, including topics on different methods of placing type, changing properties, converting type into shapes, and basic typography theory.
This class is part of our Design 360 class series. To learn more, visit: bit.ly/43wQ2eq
</t>
  </si>
  <si>
    <t>https://drive.google.com/drive/folders/12062pqpSDd1oPtUVe1QEJYAwZQFy1FnH?usp=sharing</t>
  </si>
  <si>
    <t>Design 360: Illustrator 3: Illustration and Tracing</t>
  </si>
  <si>
    <t xml:space="preserve">This class explores the many ways to draw and trace in Adobe Illustrator, including using brushes, the Blob Brush, Live Trace, and Live Paint.
This class is part of our Design 360 class series. To learn more, visit: bit.ly/43wQ2eq
</t>
  </si>
  <si>
    <t>https://drive.google.com/drive/folders/12c3xDQ-dfBYuY6JL3RqmTigduRMg_Yxe?usp=sharing</t>
  </si>
  <si>
    <t>Design 360: Illustrator for Beginners</t>
  </si>
  <si>
    <t xml:space="preserve">Learn the basics of Adobe's vector graphic creation program and how to create exciting digital art for print, video, and web.
This class is part of our Design 360 class series. To learn more, visit: bit.ly/43wQ2eq
</t>
  </si>
  <si>
    <t>https://drive.google.com/drive/folders/1LB7wmXuv7a0_JauQboAz-yzuASuttlGJ?usp=sharing</t>
  </si>
  <si>
    <t>Design 360: Photoshop 1: Photo Retouching 1</t>
  </si>
  <si>
    <t xml:space="preserve">This class explores photo retouching techniques and tools for filling in cracks, removing wrinkles, and fixing blemishes.  Topics include Spot Healing Brush, Healing Brush, Clone Stamp, and Frequency Separation.
This class is part of our Design 360 class series. To learn more, visit: bit.ly/43wQ2eq
</t>
  </si>
  <si>
    <t>https://drive.google.com/drive/folders/1tkZAqgCsjtHjm22PiF9qrBCH2q_OiF_X?usp=sharing</t>
  </si>
  <si>
    <t>Design 360: Photoshop 2: Photo Retouching 2</t>
  </si>
  <si>
    <t xml:space="preserve">This class continues to explore photo retouching techniques, this time focusing on those used in recoloring photographs.  Topics include masks, adjustment layers, frequency separation, and skin tone blending.
This class is part of our Design 360 class series. To learn more, visit: bit.ly/43wQ2eq
</t>
  </si>
  <si>
    <t>https://drive.google.com/drive/folders/1ERasEd8UA2lPlGkU5FGqSDVr_-LnNz1z?usp=sharing</t>
  </si>
  <si>
    <t>Design 360: Photoshop 3: Brushes and Digital Art</t>
  </si>
  <si>
    <t xml:space="preserve">This class explores Photoshop’s digital painting toolset, creating everything from realistic oil paints to chaotic effects.  Topics include brushes, brush customization, brush tip creation, and the mixer brush.
This class is part of our Design 360 class series. To learn more, visit: bit.ly/43wQ2eq
</t>
  </si>
  <si>
    <t>https://drive.google.com/drive/folders/1jdEptfgVRAz7zTFmVaLP4ISPHXvwcirg?usp=sharing</t>
  </si>
  <si>
    <t>Design 360: Photoshop 4: Compositing</t>
  </si>
  <si>
    <t xml:space="preserve">This class explores tools and techniques for compositing, the process of making multiple images look like a single composition. Topics include masks, selection techniques, blending modes, puppet warp, and alternative transform modes.
This class is part of our Design 360 class series. To learn more, visit: bit.ly/43wQ2eq
</t>
  </si>
  <si>
    <t>https://drive.google.com/drive/folders/1cudf6U2U6PJez1Hny9VLtqT6KMYsbI7J?usp=sharing</t>
  </si>
  <si>
    <t>Design 360: Photoshop Basics</t>
  </si>
  <si>
    <t xml:space="preserve">Learn how to enhance photos using the # 1 photo editing software in the world: Adobe Photoshop. Get a basic introduction to Photoshop's tools, layers, and adjustments as you work through two example projects.
This class is part of our Design 360 class series. To learn more, visit: bit.ly/43wQ2eq
</t>
  </si>
  <si>
    <t>https://drive.google.com/drive/folders/12rsjsAlrYGq-79wPoB27rvwp8_fGvPGP?usp=sharing</t>
  </si>
  <si>
    <t>Design in 3D: Intro to 3D Printing &amp; Modeling Part 1</t>
  </si>
  <si>
    <t>The first of a two-part class introducing 3D printing and 3D modeling. Part 1 covers 3D printing processes and applications as well as an introduction to 3D modeling and CAD (Computer-Aided Design) software.</t>
  </si>
  <si>
    <t>https://drive.google.com/drive/folders/1mFIHtYumZtUP5YbxCDqQ80zfORnEAcsW?usp=drive_link</t>
  </si>
  <si>
    <t>Design in 3D: Intro to 3D Printing &amp; Modeling Part 2</t>
  </si>
  <si>
    <t>The second of a two-part class introducing 3D printing and 3D modeling. Part 2 features Tinkercad, a free, web-based CAD software that makes 3D modeling easy and fun! Expect an in-depth walkthrough of Tinkercad and workshop time to create your own 3D models.</t>
  </si>
  <si>
    <t>Develop in Swift: Build a Color Picker App</t>
  </si>
  <si>
    <t>Learn how to create iPhone apps for Apple from scratch with Xcode, an app-building software. This class will cover the different kinds of projects you can make, along with practice on how to design iOS apps.
If you are taking this class online, you will need a Mac computer with Xcode downloaded in order to get the most out of this class. If this class is in-person, Mac computers will be provided for those without them.</t>
  </si>
  <si>
    <t>https://drive.google.com/drive/folders/17yKObsjkkhGYkqwPviidhBAG-WJuGA__?usp=drive_link</t>
  </si>
  <si>
    <t>Digital Color Theory Workshop</t>
  </si>
  <si>
    <t>Learn how computers handle color in this lecture-based class. Topics include color systems used by computers, choosing colors for accessibility, and more.</t>
  </si>
  <si>
    <t>https://docs.google.com/presentation/d/1tmIXSY3VgfaBHNAKEhIOkCIQgvQ0GyrhKQbl5lANd2g/edit?usp=drive_link</t>
  </si>
  <si>
    <t>Are you looking for ways to enhance your digital skills to keep up with the ever-changing technology? Attend a two-part class and discover resources to support your upskilling journey and boost digital competence. These resources are available online and on mobile devices for free and will be covered in the classes.</t>
  </si>
  <si>
    <t>https://drive.google.com/drive/folders/1S3BmnSl3XNokAj8FMt3bofDYD-KWc80H?usp=drive_link</t>
  </si>
  <si>
    <t>Digital Learning Toolbox Part 2</t>
  </si>
  <si>
    <t>Learn all about downloading music, videos, images and more!  Including streaming and sharing.</t>
  </si>
  <si>
    <t>https://drive.google.com/drive/folders/1TVmCZghq9Yn6p9hcuLyZr7rk1bowZe7U?usp=sharing</t>
  </si>
  <si>
    <t>https://drive.google.com/drive/folders/1bKdRBLuCUSRXoOAY8GoKdkeTTojgNYXx?usp=sharing</t>
  </si>
  <si>
    <t>Downloading NYPL E-Books &amp; Audiobooks</t>
  </si>
  <si>
    <t>Electronic books, audiobooks, digital music and video – all available through NYPL’s website! Learn how to take advantage of free access to new media from the comfort of your own home.</t>
  </si>
  <si>
    <t>https://drive.google.com/drive/folders/1KQRiL0vczrb9k-ac-n_HARi5u4e7UYib?usp=sharing</t>
  </si>
  <si>
    <t>Learn how email works, sign up for a free email account, and learn about sending, replying to, forwarding messages and attachments.</t>
  </si>
  <si>
    <t>https://drive.google.com/drive/folders/1lwD5gaM63r8Kq_o22xjOCx7FCunL6lxT?usp=share_link</t>
  </si>
  <si>
    <t>Learn how to build reliable and high-quality Python code through practical application of try-except blocks for error handling and comprehensive unit testing strategies.</t>
  </si>
  <si>
    <t>Learn to understand and navigate Python's error system including tracebacks, different types of errors and exceptions, and how to implement type checking to prevent issues before they occur.</t>
  </si>
  <si>
    <t xml:space="preserve">This class covers how to use conditional logic in formulas and functions, allowing you to create formulas that act differently in different circumstances. Topics covered include: IF statements, nested IF statements, AND &amp; OR logic functions.
This class is part of our Excel Genius class series. To learn more, visit: bit.ly/3KBj04g
</t>
  </si>
  <si>
    <t>https://drive.google.com/drive/folders/1YtAG7p8T-xYdytZREu3sedaqREwEBSSs?usp=sharing</t>
  </si>
  <si>
    <t xml:space="preserve">This class covers how to take the basic logic from Class 1 and use it to create functions that process data based on conditions. Topics include SUMIF/AVERAGEIF/COUNTIF and SUMIFS/AVERAGEIFS/COUNTIFS.
This class is part of our Excel Genius class series. To learn more, visit: bit.ly/3KBj04g
</t>
  </si>
  <si>
    <t>https://drive.google.com/drive/folders/1GiLHxy0YCoFhRKyHtS3qYoo3xc1tQLS0?usp=sharing</t>
  </si>
  <si>
    <t xml:space="preserve">This class will cover how to customize charts to better visualize informations, as well as the pros and cons of various chart types. Topics include : Formatting charts, adding and customizing chart elements, creating mixed charts, chart analysis tools, and sparklines.
This class is part of our Excel Genius class series. To learn more, visit: bit.ly/3KBj04g
</t>
  </si>
  <si>
    <t>https://drive.google.com/drive/folders/1VGSfRV46enEnF62UvS8JAdFug_wbWFz6?usp=sharing</t>
  </si>
  <si>
    <t xml:space="preserve">This class will cover how to create Array Formulas, how to build and edit Tables, and how to write Structured References that make function writing easier and more flexible. We will also cover Data Validation and build drop-down lists in your spreadsheets.
This class is part of our Excel Genius class series. To learn more, visit: bit.ly/3KBj04g
</t>
  </si>
  <si>
    <t>https://drive.google.com/drive/folders/102Jnm1JjgKI9IvV-WcK6c-RRoBpNXW_-?usp=sharing</t>
  </si>
  <si>
    <t xml:space="preserve">This class will cover Pivot Tables, a powerful tool used to analyze relationships between data. We will cover setting up data for use in Pivot Tables, how to format results, filtering techniques, and interactive elements.
This class is part of our Excel Genius class series. To learn more, visit: bit.ly/3KBj04g
</t>
  </si>
  <si>
    <t>https://drive.google.com/drive/folders/1-1gq2M5UvwYKRSYSXWVL7WeTNDZmuoQM?usp=sharing</t>
  </si>
  <si>
    <t xml:space="preserve">This class will cover creating multiple Pivot Tables, Pivot Charts, and Slicers, and combining them into one interactive worksheet that we call a Dashboard.
This class is part of our Excel Genius class series. To learn more, visit: bit.ly/3KBj04g
</t>
  </si>
  <si>
    <t>https://drive.google.com/drive/folders/1VgWH6vHIGWe32Cmg-bLJ1c8JREPtPtqT?usp=sharing</t>
  </si>
  <si>
    <t xml:space="preserve">This class will cover the most popular lookup method in Excel, VLOOKUP, which used to search for and retrieve information in datasets, and work with the results.
This class is part of our Excel Genius class series. To learn more, visit: bit.ly/3KBj04g
</t>
  </si>
  <si>
    <t>https://drive.google.com/drive/folders/19-uWhTszvsP-mP72Vzqa5PMH161FTbYf?usp=sharing</t>
  </si>
  <si>
    <t xml:space="preserve">This class will cover alternative lookup methods in Excel - LOOKUP and INDEX MATCH - and discuss the pros and cons of each.
This class is part of our Excel Genius class series. To learn more, visit: bit.ly/3KBj04g
</t>
  </si>
  <si>
    <t>https://drive.google.com/drive/folders/1jfJwsL5Ga8apER9KELVxDkjv5-y8oxNj?usp=sharing</t>
  </si>
  <si>
    <t xml:space="preserve">This class will cover how to use functions to modify strings, a useful tool when scrubbing data, and how to use goal seek to solve common problems.
This class is part of our Excel Genius class series. To learn more, visit: bit.ly/3KBj04g
</t>
  </si>
  <si>
    <t>https://drive.google.com/drive/folders/1qjMpC3lAF5lDlz-UI-u1pjDZLDhGLWey?usp=sharing</t>
  </si>
  <si>
    <t>Learn how to get the most out of your data and make better decisions using Exploratory Data Analysis (EDA). This course covers the essential exploratory techniques for summarizing data. We will learn how to create and implement an EDA pipeline, explore available methods, and learn why, when, and how to apply them.</t>
  </si>
  <si>
    <t>https://drive.google.com/drive/folders/1GW2hxUtOAJpQEQvgsnYrk6Wqi_lezK3D</t>
  </si>
  <si>
    <t>https://drive.google.com/drive/folders/1GW2hxUtOAJpQEQvgsnYrk6Wqi_lezK3D?usp=sharing</t>
  </si>
  <si>
    <t>Colab Handout_Exploratory Data Analysis in Python</t>
  </si>
  <si>
    <t>Facebook Basics</t>
  </si>
  <si>
    <t>Learn about the online social network Facebook.</t>
  </si>
  <si>
    <t>https://drive.google.com/drive/folders/1E4EbvA18j9GzAxo6fAFit3wUZEQOzIrk?usp=sharing</t>
  </si>
  <si>
    <t>Figma Workshop: Create a Music Player</t>
  </si>
  <si>
    <t>Interested in becoming a UI or UX Designer? Check out Figma -- a free, easy-to-use, web-based rapid-prototyping design tool.
During this class, we will create a music player prototype together. While we will cover the basics of using Figma, previous experience with using Figma is recommended.</t>
  </si>
  <si>
    <t>Figma Workshop: Responsive Design</t>
  </si>
  <si>
    <t>Interested in becoming a UI or UX Designer? Check out Figma -- a free, easy-to-use, web-based rapid-prototyping design tool.
This class will focus on Figma's powerful Auto Layout feature, which you can use to create responsive designs for the web. While we will cover the basics of using Figma, previous experience with Figma is recommended but not required.</t>
  </si>
  <si>
    <t>Understanding how to work with files and folders is an important part of using your computer. In this class, you will learn about file structure, copy and deleting files, portable storage, and cloud storage.</t>
  </si>
  <si>
    <t>https://drive.google.com/drive/folders/1JcJ6qXttWiwDdcLinr8q3cz9uIUfg9fK?usp=sharing</t>
  </si>
  <si>
    <t>Finding a Job Online</t>
  </si>
  <si>
    <t>Learn how to use the internet to find and apply for jobs. Topics include searching for job listings, filling out online application forms, and submitting electronic resumes.</t>
  </si>
  <si>
    <t>https://drive.google.com/drive/folders/1lKUL48hdPWQZf54IcCJfO0oOwLdN-20G?usp=share_link</t>
  </si>
  <si>
    <t>Finding an Apartment Online</t>
  </si>
  <si>
    <t>Learn how to navigate websites effectively when searching for an apartment online.</t>
  </si>
  <si>
    <t>https://drive.google.com/drive/folders/1GX9p933vPLlBL1O2v34d_35HIrPhAxtJ?usp=share_link</t>
  </si>
  <si>
    <t>Formatting Poetry with Google Docs</t>
  </si>
  <si>
    <t>Learn to features like graphical elements, tab stops, and section breaks to format poetry in Google Docs.</t>
  </si>
  <si>
    <t>Formatting Poetry with Microsoft Word</t>
  </si>
  <si>
    <t>Learn to features like graphical elements, tab stops, and section breaks to format poetry in Microsoft Word.</t>
  </si>
  <si>
    <t>Learn the fundamentals of computer programming with the popular language Python. This class will cover concepts fundamental to all programming languages and provide an introduction to coding more generally.
This class requires a gmail account to use Google Colab, a browser based coding environment.</t>
  </si>
  <si>
    <t>https://drive.google.com/drive/folders/1NQXJIHKYCbRHOGh_Od3GvZ5PlQci5Rsb?usp=share_link</t>
  </si>
  <si>
    <t>Colab Handout_Fundamentals of Programming with Python Part 1</t>
  </si>
  <si>
    <t>Continue learning the fundamentals of computer programming with the popular language Python. This class continues to cover concepts fundamental to all programming languages and provide an introduction to coding more generally.
This class requires a gmail account to use Google Colab, a browser based coding environment.</t>
  </si>
  <si>
    <t>https://drive.google.com/drive/folders/1mODi-1SWP7JhAMZvq8rOImVN_MHkIXB3?usp=share_link</t>
  </si>
  <si>
    <t>Colab Handout_Fundamentals of Programming with Python Part 2</t>
  </si>
  <si>
    <t>GameMaker Workshop: Character Movement Basics</t>
  </si>
  <si>
    <t>Create various styles of 2D character controller in GameMaker. Learn to implement physics concepts like velocity, acceleration, friction, and gravity through code.</t>
  </si>
  <si>
    <t>GarageBand for iPads</t>
  </si>
  <si>
    <t>Create your own music and explore music production using the GarageBand app.</t>
  </si>
  <si>
    <t>https://drive.google.com/drive/folders/1qgQ5eDfAzeHiLrtaNBvE_oSUl6GndtMR?usp=sharing</t>
  </si>
  <si>
    <t>https://drive.google.com/drive/folders/1NcebLPTAwxz0I-Ao-qj0qj0X4OSSaw9U?usp=sharing</t>
  </si>
  <si>
    <t>Do you wanna know? Google knows. Google knows who what when where how and why. So if you want to know ask google. Explore the depths, discover the amazing.</t>
  </si>
  <si>
    <t>https://drive.google.com/drive/folders/1ra525v33B48--S0Q-2F-NwA1CZWujbi0?usp=share_link</t>
  </si>
  <si>
    <t>Getting Started with Mobile App Development</t>
  </si>
  <si>
    <t>Have you ever wanted to design an app but didn’t know where to start? In this workshop, you will learn about the different types of apps used today before diving into brainstorming, planning, prototyping, and evaluating your app without writing a single line of code!</t>
  </si>
  <si>
    <t>Getting the Most out of the NYPL Catalog</t>
  </si>
  <si>
    <t>Explore our redesigned catalog. Search for books and other materials, learn how to place holds, rate an item, add items to your shelves, look at reviews and create lists.</t>
  </si>
  <si>
    <t>https://drive.google.com/drive/folders/1tVyqu8cgHlPAO9iSx2cKM-fS0SL1e48r?usp=sharing</t>
  </si>
  <si>
    <t>https://drive.google.com/drive/folders/1kcATZ9suKZfTHEckZQeEsYmAk9roltsS?usp=sharing</t>
  </si>
  <si>
    <t>Google Sheets: Color-Coded Calendars</t>
  </si>
  <si>
    <t>Learn about Google Sheets, Google’s free online spreadsheet based software. Through the activity of making a personal calender and planner, explore creating spreadsheets as well as common spreadsheet functions, including sorting, filtering and other common data operations. Learn how to share your work and collaborate with others online.</t>
  </si>
  <si>
    <t>Graphic Design for Social Media with Canva</t>
  </si>
  <si>
    <t xml:space="preserve">Graphic Design for Social Media often involves working with a number of different formats, sizes, and platforms. In this introductory workshop on Canva, learn how to outfit a set of graphics and designs for multiple different sizes and formats.
	</t>
  </si>
  <si>
    <t>Learn how to design and print a greeting card with the online presentation software Google Slides</t>
  </si>
  <si>
    <t>How to Format Your Resume</t>
  </si>
  <si>
    <t>Learn the basics of formatting a professional resume using word processing software to give you the confidence you need when applying for jobs.</t>
  </si>
  <si>
    <t>https://drive.google.com/drive/folders/1YD2m8XpIhphbzThgWEOq-ULrh99MUUO3</t>
  </si>
  <si>
    <t>https://drive.google.com/drive/folders/1YD2m8XpIhphbzThgWEOq-ULrh99MUUO3?usp=share_link</t>
  </si>
  <si>
    <t>This class covers the basics of using HTML to create a simple web page.</t>
  </si>
  <si>
    <t>https://drive.google.com/drive/folders/1KS6oWQJ3LbsWrIRpRRXiYXLujP9n_1Dy?usp=sharing</t>
  </si>
  <si>
    <t>iMovie is an easy-to-use and free video-editing application available on all Apple products. Learn how to navigate this software and get started making your own videos in this hands-on class!
This class is part of the media &amp; production classes offered at studio40. To learn more, visit https://on.nypl.org/studio40 </t>
  </si>
  <si>
    <t>https://drive.google.com/drive/folders/1xgtuEkSIPZaO9qM2POsULXkIlQZ_i1Lj?usp=share_link</t>
  </si>
  <si>
    <t>https://drive.google.com/drive/folders/1xgtuEkSIPZaO9qM2POsULXkIlQZ_i1Lj?usp=sharing</t>
  </si>
  <si>
    <t>iMovie for iPads &amp; iPhones</t>
  </si>
  <si>
    <t>iMovie is an easy-to-use and free video-editing software available on all Apple products, including your iPhone or iPad. Learn how to navigate this iOS application and get started making your own videos in this hands-on class!
This class is part of the media &amp; production classes offered at studio40. iPads will be provided. To learn more, visit https://on.nypl.org/studio40</t>
  </si>
  <si>
    <t>https://drive.google.com/drive/folders/1-DvtV7DjmqrQZqTd1myGBKzDjAYPhSFf?usp=share_link</t>
  </si>
  <si>
    <t>InDesign for Beginners</t>
  </si>
  <si>
    <t>InDesign is a page-layout program from Adobe that allows users to create documents such as posters, magazines, books, and other forms of visual communication. Used by graphic designers and production artists to layout documents for the web and print, InDesign is a professional-grade software to create effective visual communication projects.</t>
  </si>
  <si>
    <t>https://drive.google.com/drive/folders/1RPaQmFhUN2Rom34HK57tozeEDQet9IUC?usp=sharing</t>
  </si>
  <si>
    <t>Explore more advanced features of Microsoft Excel. Topics include using formulas and functions, data sorting and conditional formatting.</t>
  </si>
  <si>
    <t>https://drive.google.com/drive/folders/1nGCD0C8op7IJUcwerVRmf6n3BExnsZzz?usp=sharing</t>
  </si>
  <si>
    <t>Intermediate Numbers for Mac</t>
  </si>
  <si>
    <t>Explore more advanced features of Numbers for Mac. Learn about referencing, functions, organizing data, and more.</t>
  </si>
  <si>
    <t>https://drive.google.com/drive/folders/1rvFxU9SrS30v6uEbEEHTxt9ELm5BrV_7</t>
  </si>
  <si>
    <t>https://drive.google.com/drive/folders/1rvFxU9SrS30v6uEbEEHTxt9ELm5BrV_7?usp=drive_link</t>
  </si>
  <si>
    <t>This class introduces intermediate level Python function features like default parameters, variable-length and keyword-only arguments to help you write more flexible code. You'll also learn about function scopes and how arguments are passed, giving you better control over how data moves in your programs.
This class requires a gmail account to use Google Colab, a browser based coding environment.</t>
  </si>
  <si>
    <t>https://colab.research.google.com/drive/1aqgoIK7NV5w_fBulCQObJIh0tuJUvkmx?usp=sharing</t>
  </si>
  <si>
    <t>An introduction to the Internet, including getting connected, using a web browser, and navigating web pages.  Learn how to find information online using search engines and subject directories.</t>
  </si>
  <si>
    <t>https://drive.google.com/drive/folders/1HUVyM0XztCK-nvEZk6L6D7hRsgC7gbTV?usp=sharing</t>
  </si>
  <si>
    <t>https://drive.google.com/drive/folders/1HUVyM0XztCK-nvEZk6L6D7hRsgC7gbTV</t>
  </si>
  <si>
    <t>Intro to Ableton Live</t>
  </si>
  <si>
    <t>Get started producing your own digital music with this introductory session on Ableton Live. Software will be provided in our computer lab.
This class is part of the media &amp; production classes offered at studio40. To learn more, visit https://on.nypl.org/studio40</t>
  </si>
  <si>
    <t>https://drive.google.com/drive/folders/1nJaXzd4IgvnUUESw-Bm0M5uj0wbvXRlr?usp=sharing</t>
  </si>
  <si>
    <t>Discover how to create professional graphics for social media, presentations, business cards, and more using this free online platform!</t>
  </si>
  <si>
    <t>https://drive.google.com/drive/folders/1dCCeBNA4ZTK6_IcBXW59R62Y64NWBNxf?usp=share_link</t>
  </si>
  <si>
    <t>Have you ever wondered what's going on inside your computer and how it all works? Learn how the different components of your computer work together to make your computer tick in this hands-on class!</t>
  </si>
  <si>
    <t>https://drive.google.com/drive/folders/1sQ4T45KU5HK02kZKYDPbwP7o_TYNrAkO?usp=sharing</t>
  </si>
  <si>
    <t>Intro to GameMaker Code</t>
  </si>
  <si>
    <t>Learn the GameMaker engine by creating a simple asteroid shooter game using GameMaker Code. You will write code using GameMaker's proprietary scripting language, GML.
In order to take this class, a basic understanding of programming concepts such as variables, functions, if statements, and loops is REQUIRED. Check out our Fundamentals of Programming with Python classes to learn those topics.
If you would like to follow along with the instructor, download GameMaker for free. Downloading GameMaker is completely optional to participate in this class and done at your own risk. GameMaker is a third-party software, so be sure to review NYPL’s privacy policy before downloading.</t>
  </si>
  <si>
    <t>https://drive.google.com/drive/folders/1x4XqQesELNL5PTfWtPfxypQ7RoLh71xO?usp=drive_link</t>
  </si>
  <si>
    <t>Intro to GameMaker Visual</t>
  </si>
  <si>
    <t>Learn the GameMaker engine by creating a simple asteroid shooter game using GameMaker Visual, a drag and drop coding interface.
In order to take this class, a basic understanding of programming concepts such as variables, functions, if statements, and loops is REQUIRED. Check out our Fundamentals of Programming with Python classes to learn those topics.
If you would like to follow along with the instructor, download GameMaker for free. Downloading GameMaker is completely optional to participate in this class and done at your own risk. GameMaker is a third-party software, so be sure to review NYPL’s privacy policy before downloading.</t>
  </si>
  <si>
    <t>https://drive.google.com/drive/folders/1SfafNZV-5Wb_oK95OfiqeoSisjjFYeB4?usp=drive_link</t>
  </si>
  <si>
    <t>Learn how to create, edit and share online documents using Google's ever-evolving word processing, spreadsheet, presentation and calendar programs.</t>
  </si>
  <si>
    <t>https://drive.google.com/drive/folders/1vLASY5HSBPdUaSlyDcQ-7LawJOtnWsYv?usp=share_link</t>
  </si>
  <si>
    <t>Learn about Google Sheets, Google’s free online spreadsheet based software. Explore creating spreadsheets as well as common spreadsheet functions, including sorting, filtering and other common data operations. Learn how to share your work and collaborate with others online.</t>
  </si>
  <si>
    <t>https://drive.google.com/drive/folders/1DP8BLHQ7HnkRVTfLrk1igx0GkC1PsKti?usp=sharing</t>
  </si>
  <si>
    <t>Learn how to create, edit and share online presentations using Google Slides.</t>
  </si>
  <si>
    <t>https://drive.google.com/drive/folders/1kVCHqxK10hDukYSpInOl8b9P7kkJSBf7?usp=sharing</t>
  </si>
  <si>
    <t>Intro to Instagram</t>
  </si>
  <si>
    <t>Learn about the popular photo-sharing app for smartphones. Create an account, follow, like, comment, and share other accounts, post your own photos and reels, and understand Instagram's different privacy and security settings. </t>
  </si>
  <si>
    <t>https://drive.google.com/drive/u/0/folders/1eRGN0BgdtjtRpuXkyHW0DI3ex8GaG7Jh</t>
  </si>
  <si>
    <t>Learn the ins and outs of iPads, iPhones, and the iOS operating system. This class will cover the differences between iPads &amp; iPhones, how to use finger gestures, common applications, and more.</t>
  </si>
  <si>
    <t>https://drive.google.com/drive/folders/166MIQRFMnd1kDBKUGM9oXzkfMAVyU57v?usp=drive_link</t>
  </si>
  <si>
    <t>Intro to Procreate Dreams</t>
  </si>
  <si>
    <t>Procreate Dreams is a new app that lets you use familiar tools to create dynamic and engaging 2D animations on the iPad. Learn how to get started animating in this hands-on class! iPads and Apple Pencils will be provided.</t>
  </si>
  <si>
    <t>Learn how to read and write basic SQL queries and explore various SQL statements that can be used to retrieve data from a database. 
While you do not need any experience with SQL to attend this class, you should be proficient with using a computer and a web browser.
This class requires a gmail account to use Google Colab, a browser based coding environment.</t>
  </si>
  <si>
    <t>https://drive.google.com/drive/folders/1NmE1ai-gE_Sp9e_wxiiZmB-vgTXonLbW?usp=share_link</t>
  </si>
  <si>
    <t>Intro to TikTok</t>
  </si>
  <si>
    <t>Learn about the short-form video sharing platform TikTok. Create an account, learn how to interact with other accounts and upload your own videos, as well as understand TikTok's different privacy and security settings.</t>
  </si>
  <si>
    <t>https://drive.google.com/drive/u/0/folders/1elAJyo3ys9HfRHDsr2GMte-gDhK5Pcfk</t>
  </si>
  <si>
    <t>Intro to UI &amp; UX Design with Figma</t>
  </si>
  <si>
    <t>Learn how to use the rapid-prototyping, easy-to-use online design tool, Figma, in this hands-on class! This class will cover the basics of creating simple designs in Figma and how you can use Figma as a UI or UX designer.</t>
  </si>
  <si>
    <t>https://drive.google.com/drive/folders/1ay3EhViznTZiIIAk1CgVNaNTqb9zNAHl?usp=share_link</t>
  </si>
  <si>
    <t xml:space="preserve">Immerse yourself in the world of computers and unlock a range of essential digital tools in this hands-on class! Gain a comprehensive understanding of computer systems, file management, and cloud platforms. Master key computer applications such as email, Microsoft Office, and Google Suite. By the end of this class you will have developed a solid foundation in computer skills and be well-equipped to utilize digital tools effectively for your personal and professional use.
</t>
  </si>
  <si>
    <t>Chatham Square</t>
  </si>
  <si>
    <t>Introduction to X (formerly Twitter)</t>
  </si>
  <si>
    <t>Interested in using X (formerly Twitter)? Learn how to create posts, explore trending topics and more in this hands-on class!</t>
  </si>
  <si>
    <t>https://drive.google.com/drive/folders/1-CvOgJq9BAfoLc_1s3dx99hUmsUoDYaL?usp=sharing</t>
  </si>
  <si>
    <t>This class covers the basics of adding JavaScript to a web page. To be part of the class you need a basic understanding of HTML.</t>
  </si>
  <si>
    <t>https://drive.google.com/drive/folders/17Z5XsfZH44XuC3JbzOmgGtZM9a4T4w0d?usp=sharing</t>
  </si>
  <si>
    <t>https://drive.google.com/drive/folders/17Z5XsfZH44XuC3JbzOmgGtZM9a4T4w0d?usp=drive_link</t>
  </si>
  <si>
    <t>Learn to add, remove, and modify the content of your HTML pages using JavaScript.</t>
  </si>
  <si>
    <t>https://drive.google.com/drive/folders/1ebQqoW0L4mRLrPa48EIH-8OxGyf4WQ98?usp=drive_link</t>
  </si>
  <si>
    <t>Learn the fundamentals of DOM manipulation in JavaScript by creating a dynamic to-do list web app. You must have some understanding of CSS Selectors and HTML to participate. Check out our classes titled HTML Basics and Advanced CSS Selectors to learn more.</t>
  </si>
  <si>
    <t>Keynote for Mac</t>
  </si>
  <si>
    <t>Get acquainted with Apple's powerful presentation software that gives you everything you need to create slideshows and videos that look dazzling, bring your ideas to life, and let you work seamlessly between Mac and iOS devices, as well as with colleagues, friends, and family who use Microsoft PowerPoint.</t>
  </si>
  <si>
    <t>https://drive.google.com/drive/folders/1QfARuDV0kVBlDXcf-_DMRbtqaJm8Rvbk?usp=drive_link</t>
  </si>
  <si>
    <t>Learn a Language with Mango</t>
  </si>
  <si>
    <t>Learn any language using NYPL's resource Mango Languages. In this class you will be able to learn vocabulary, pronunciation, grammar and culture of the language of your choice using fun and interactive strategies. Library card, pin number and headphones needed for this class.</t>
  </si>
  <si>
    <t>https://drive.google.com/drive/folders/1JFpp4XwNXP7zLE-OuYxHxmzAh2fFi3fz?usp=sharing</t>
  </si>
  <si>
    <t>https://drive.google.com/drive/folders/1JCqDTDSLi8ZGF4YhSEnrYAK3yKksGkEX?usp=sharing</t>
  </si>
  <si>
    <t>Learn How to DJ with iPads</t>
  </si>
  <si>
    <t>Learn the fundamentals of DJing and creating song mixes with djay, a fully-featured free application available for iPad. Crossfade, loop, beatmatch, and apply effects to songs as you create your mix in this hands-on class!</t>
  </si>
  <si>
    <t>https://drive.google.com/drive/folders/1p1wUMrh8gsNC0ZFzDpvSpIMe_iq4Em-2?usp=drive_link</t>
  </si>
  <si>
    <t>Learn to Draw with Procreate Part 1</t>
  </si>
  <si>
    <t>Procreate is one of the world’s most popular digital drawing applications. Learn the basics of the interface and get started creating your own digital art in this hands-on class! iPads and Apple Pencils will be provided.</t>
  </si>
  <si>
    <t>https://drive.google.com/drive/folders/1dDjlaJdOjS3BEt4nhvZ-i9vmmSrKdk7M?usp=sharing</t>
  </si>
  <si>
    <t>Learn to Draw with Procreate Part 2</t>
  </si>
  <si>
    <t>Procreate is one of the world’s most popular digital drawing applications. Learn how to trace images and use layer masks in this hands-on class! iPads and Apple Pencils will be provided.</t>
  </si>
  <si>
    <t>https://drive.google.com/drive/folders/1jn6fvY71d8EKTSO_MzZtuWhga7i6AUph?usp=sharing</t>
  </si>
  <si>
    <t>Learn to Draw with Procreate Part 3</t>
  </si>
  <si>
    <t>Procreate is one of the world’s most popular digital drawing applications. Learn how to create simple animations using the Animation Assist tool in this hands-on class! iPads and Apple Pencils will be provided.</t>
  </si>
  <si>
    <t>Learn how to hold, click, and move the mouse and practice your typing/keyboarding skills.</t>
  </si>
  <si>
    <t>https://drive.google.com/drive/folders/1UQEvydv5CrMNMJjyrGgHAopRdOw4D9ka?usp=sharing</t>
  </si>
  <si>
    <t>Let's Make: A Drum Loop in Ableton</t>
  </si>
  <si>
    <t xml:space="preserve">Let’s Make is a brand new series of workshops focused on applying multimedia skills to real-life scenarios. Test your technology skills in these hands-on working sessions!
In this workshop, we’ll build a drum loop together in Ableton. Using a combination of MIDI instruments, custom drum racks, and samples, you’ll learn the ins and outs of beat creation in Ableton from beginner to advanced. Previous experience with Ableton is recommended, but not required.
</t>
  </si>
  <si>
    <t>https://drive.google.com/drive/folders/1nNZUPJu4lWo386jEDhVu5obH4PDJweyH?usp=share_link</t>
  </si>
  <si>
    <t>Let's Make: A YouTube Thumbnail in Canva</t>
  </si>
  <si>
    <t xml:space="preserve">Let’s Make is a brand new series of workshops focused on applying multimedia skills to real-life scenarios. Test your technology skills in these hands-on working sessions!
In this workshop, we’ll create a YouTube thumbnail together using the popular web-based tool, Canva. Note: while this class will use a YouTube thumbnail as an in-class example, you can still fully participate in the class if you are not interested in creating content for YouTube. The techniques learned in this class will be applicable for any sort of design work in Canva.
</t>
  </si>
  <si>
    <t>https://drive.google.com/drive/folders/1dipK6t_eaZf6nKynxIVz7P4wFbuRtDS8?usp=share_link</t>
  </si>
  <si>
    <t>Learn strategies to utilize your LinkedIn account in your job search, including customizing your LinkedIn profile, finding LinkedIn groups to join, performing basic and advanced job searches, and more.</t>
  </si>
  <si>
    <t>https://drive.google.com/drive/folders/1dTRH87tZ8EXYFFoHF9ReO9eYv-Qc7rlp?usp=share_link</t>
  </si>
  <si>
    <t>Learn how to use LinkedIn Learning! The Library has partnered with LinkedIn to offer FREE ACCESS to over 5,000 online courses. This class will cover the basics of how to access the website for FREE! You will have time to explore the site and begin your self-paced learning journey.</t>
  </si>
  <si>
    <t>https://drive.google.com/drive/folders/1HW_Aoa0VIRZ-E0hIJHDAqyaI4a-3mJHq?usp=share_link</t>
  </si>
  <si>
    <t>https://drive.google.com/drive/folders/1HW_Aoa0VIRZ-E0hIJHDAqyaI4a-3mJHq?usp=drive_link</t>
  </si>
  <si>
    <t>Logic Pro 101: Intro to Music Production</t>
  </si>
  <si>
    <t>Logic Pro X is a professional grade software for songwriting, music production, mixing, editing, and more.  Start to explore the interface, learn how to create and edit your own loop-based compositions, and get started recording audio tracks into your production sessions. Software will be provided in our computer lab.
This class is part of the media &amp; production classes offered at studio40. To learn more, visit https://on.nypl.org/studio40</t>
  </si>
  <si>
    <t>https://drive.google.com/drive/folders/1cMd73Gg8TJBddx2pxjrZnqcPeZOuZdUZ?usp=sharing</t>
  </si>
  <si>
    <t>https://drive.google.com/drive/folders/1cMd73Gg8TJBddx2pxjrZnqcPeZOuZdUZ</t>
  </si>
  <si>
    <t>https://docs.google.com/presentation/d/1-D0bUAQaTLCmyfrnG6YYih51qyejJph3LhI-QmS7D3M/edit?usp=sharing</t>
  </si>
  <si>
    <t>Logic Pro 201: MIDI Production and Beats Lab</t>
  </si>
  <si>
    <t>Logic Pro X is a professional grade software for songwriting, music production, mixing, and more. In this class we'll learn how to produce our own MIDI tracks and lay down some basic beats and grooves. Software will be provided in our computer lab.
We'll cover:
- MIDI Production Essentials
- Virtual Instruments and Drum Sequencing
- Beats, grooves, 808s, pitched hihats, and more...
This class is part of the media &amp; production classes offered at studio40. To learn more, visit https://on.nypl.org/studio40</t>
  </si>
  <si>
    <t>https://drive.google.com/drive/folders/1L58WX7oFaMvCwNMA0i0Onseu5N2qXq8j?usp=sharing</t>
  </si>
  <si>
    <t>https://drive.google.com/drive/folders/1L58WX7oFaMvCwNMA0i0Onseu5N2qXq8j</t>
  </si>
  <si>
    <t>https://drive.google.com/drive/folders/1E4ykPsUi4PY89n4SObBWlRUls36HDEb_?usp=sharing</t>
  </si>
  <si>
    <t>Logic Pro 301: Mixing</t>
  </si>
  <si>
    <t>Logic Pro X is a professional grade software for songwriting, music production, mixing, and more. In this class we'll learn about the process of blending multiple audio tracks into a cohesive "mix", explore valuable audio effects like EQ, compression, and reverb, and discuss how to develop an ear for mixing music like an audio engineer. Software will be provided in our computer lab.
This class is part of the media &amp; production classes offered at studio40. To learn more, visit https://on.nypl.org/studio40</t>
  </si>
  <si>
    <t>https://drive.google.com/drive/folders/1bR66X1S41nxQmMX8OHTkyqOPg5YqaRcC?usp=sharing</t>
  </si>
  <si>
    <t>https://drive.google.com/drive/folders/1bR66X1S41nxQmMX8OHTkyqOPg5YqaRcC</t>
  </si>
  <si>
    <t>Listening Guide_Logic 301</t>
  </si>
  <si>
    <t>Logic Pro: Sampling and Beatmaking with Q-Sampler</t>
  </si>
  <si>
    <t xml:space="preserve">Learn how to make beats by sampling, chopping, and manipulating sounds using Logic Pro's Q-Sampler.
</t>
  </si>
  <si>
    <t>https://drive.google.com/drive/folders/1v7NM6V9TVjvSnsdjA3yyH1axTpUfAhCp?usp=share_link</t>
  </si>
  <si>
    <t>In this class, we’ll explore Python loops and practical tools like control statements, generators, and comprehensions. You’ll also learn useful looping techniques using range, enumerate, zip, and slicing.
(Prerequisite: Fundamentals or Programming with Python Part 1 &amp; 2)</t>
  </si>
  <si>
    <t>https://drive.google.com/drive/folders/1PutnoLm1lRK_eWIaRFlx520MLIlWrKuu?usp=drive_link</t>
  </si>
  <si>
    <t>Learn the basics of using a Mac computer.</t>
  </si>
  <si>
    <t>https://drive.google.com/drive/folders/1yY-yxLlpDbaB4GPoGbaASL-dDdibVngx</t>
  </si>
  <si>
    <t>https://drive.google.com/drive/folders/1yY-yxLlpDbaB4GPoGbaASL-dDdibVngx?usp=sharing</t>
  </si>
  <si>
    <t>Make Music Anywhere with Soundtrap Studio</t>
  </si>
  <si>
    <t>Soundtrap is a free cloud-based digital audio workstation that allows you create music online. This class will show you how to start a project, record audio, use Soundtrap's sound library, mix, and share your project with other Soundtrap users to work collaboratively from anywhere. 
This class is part of the media &amp; production classes offered at studio40. To learn more, visit https://on.nypl.org/studio40</t>
  </si>
  <si>
    <t>https://drive.google.com/drive/folders/1lnrrfOF0w2Ex_TvumGXkDFmhqlp6j1R5?usp=drive_link</t>
  </si>
  <si>
    <t>Making Beats, Loops, and Sample-based Music with Reaper</t>
  </si>
  <si>
    <t xml:space="preserve">Use MIDI to program 808s, drum loops, synth lines, and any other sound you can imagine using Reaper, a free, lightweight, powerful digital audio workstation. This class is perfect for producers, rappers, keyboardists, composers, and anyone interested in using virtual instruments.
If you would like to follow along with the instructor, you can download Reaper for free. Downloading Reaper is completely optional to participate in this class and done at your own risk. Reaper is a third-party software, so be sure to review NYPL's privacy policy before downloading. 
</t>
  </si>
  <si>
    <t>https://drive.google.com/drive/folders/1hkv889OH4bIwDK3OAT38ig5r9QuQilwh?usp=share_link</t>
  </si>
  <si>
    <t>Making Music with Garageband</t>
  </si>
  <si>
    <t>GarageBand is a fully equipped creation studio that is free on Mac platforms. Learn how to navigate the software and get started making your own music with this beginner-friendly production suite.​  Software will be provided in our computer lab.
This class is part of the media &amp; production classes offered at studio40. To learn more, visit https://on.nypl.org/studio40</t>
  </si>
  <si>
    <t>https://drive.google.com/drive/folders/1jAnQ-NOhj1cQVBDV-eSrrEWCsTVQc2ZH?usp=share_link</t>
  </si>
  <si>
    <t>https://docs.google.com/presentation/d/1EM6qjdrDUecNxaWDajcGzi1HSUORj2VnicVQUoqYtFs/edit?usp=sharing</t>
  </si>
  <si>
    <t>Learn the basics of working with spreadsheets using Microsoft Excel. Topics include entering data and formulas, moving and copying data, formatting &amp; print previewing worksheets.</t>
  </si>
  <si>
    <t>https://drive.google.com/drive/folders/11KtrnnzhvI8zCKKvvxcqT7BXG2hf3QyG?usp=share_link</t>
  </si>
  <si>
    <t>Learn how to create a slideshow presentation using Microsoft PowerPoint. Topics include creating and editing slides, inserting images and clipart, and running your slideshow.</t>
  </si>
  <si>
    <t>https://drive.google.com/drive/folders/1G7QWTF6LOVIiaLMJMc7xfPMEUa_Wep3w?usp=sharing</t>
  </si>
  <si>
    <t>Learn how to create documents, apply formatting, and to save and share your work using Microsoft Word. No prior experience with Microsoft Word is required to take this class.</t>
  </si>
  <si>
    <t>https://drive.google.com/drive/folders/1FR5sU14qbgvrUPx_jxPay4ZGLWkZaBy7?usp=sharing</t>
  </si>
  <si>
    <t>Music Theory for Producers 1: Intro</t>
  </si>
  <si>
    <t>Music Theory For Producers Series Description:
What makes a hook catchy? What drives the feeling of transition in a song? How do I develop a sense of groove or a pocket? 
Music theory is a system used to describe the musical concepts and choices we hear and create– from classical to top 40. Having a strong understanding of music theory can help you listen more critically, communicate more fluently about musical concepts, and bring your music production skills to the next level. 
In this series, we’ll dive into fundamental concepts in music theory for recording artists and producers– like rhythm and groove, melody and harmony, scales and keys, song structure, and arrangement.
Intro to Music Theory Class Description:
In this class we’ll discuss foundational terms and ideas in music theory. We’ll discuss rhythm and groove in terms of tempo, time signature, and BPM – and practice how to navigate rhythm on the DAW grid. We’ll also discuss how intervals, scales, keys, and chords can guide choices in the melody or harmony of a song.
This class is part of the media &amp; production classes offered at studio40. To learn more, visit https://on.nypl.org/studio40</t>
  </si>
  <si>
    <t>https://drive.google.com/drive/folders/1mgKyTfgbUGfZgpIfmP30vido8YoB4QEF?usp=drive_link</t>
  </si>
  <si>
    <t>Music Theory for Producers 2: Groove &amp; Harmony</t>
  </si>
  <si>
    <t>Music Theory For Producers Series Description:
What makes a hook catchy? What drives the feeling of transition in a song? How do I develop a sense of groove or a pocket? 
Music theory is a system used to describe the musical concepts and choices we hear and create– from classical to top 40. Having a strong understanding of music theory can help you listen more critically, communicate more fluently about musical concepts, and bring your music production skills to the next level. 
In this series, we’ll dive into fundamental concepts in music theory for recording artists and producers– like rhythm and groove, melody and harmony, scales and keys, song structure, and arrangement.
Groove &amp; Harmony Class Description
In this class we’ll dive deeper into musical concepts that guide popular chord progressions and rhythm structures in songs. We’ll discuss the relationship between different keys, understand intervals and functional harmony, and use pop chord symbols to analyze and transpose music. We’ll also explore more elements of groove and practice identifying popular chord progressions.
This class is part of the media &amp; production classes offered at studio40. To learn more, visit https://on.nypl.org/studio40</t>
  </si>
  <si>
    <t>Music Theory for Producers 3: Song Structure &amp; Arrangement</t>
  </si>
  <si>
    <t>Music Theory For Producers Series Description:
What makes a hook catchy? What drives the feeling of transition in a song? How do I develop a sense of groove or a pocket? 
Music theory is a system used to describe the musical concepts and choices we hear and create– from classical to top 40. Having a strong understanding of music theory can help you listen more critically, communicate more fluently about musical concepts, and bring your music production skills to the next level. 
In this series, we’ll dive into fundamental concepts in music theory for recording artists and producers– like rhythm and groove, melody and harmony, scales and keys, song structure, and arrangement.
Song Structure &amp; Arrangement Class Description
In this class we’ll understand how musical elements fit together to build a song. We’ll discuss the basic units of a song’s structure in different genres, analyze different sections and their functions in a song, and understand how transitions like fills and key changes can shift a composition. We’ll also go over common song forms and styles and how to construct them. 
This class is part of the media &amp; production classes offered at studio40. To learn more, visit https://on.nypl.org/studio40</t>
  </si>
  <si>
    <t>Music Theory for Producers: Reharmonization</t>
  </si>
  <si>
    <t>Reharmonization is a musical technique where a melody is supported by a different chord progression from its original. In this class, we will learn several different approaches to reharmonizing a melody, and in turn, draw closer to the core of how musical harmony works through advanced concepts in chord theory.
It is recommended for patrons to have some basic knowledge of music theory before coming to this class.
This class is part of the media &amp; production classes offered at studio40. To learn more, visit https://on.nypl.org/studio40</t>
  </si>
  <si>
    <t>Navigating Misinformation on the Internet</t>
  </si>
  <si>
    <t>Learn how to improve your understanding of media environments and how fake news spreads.</t>
  </si>
  <si>
    <t>https://drive.google.com/drive/folders/1UxGYqlwzVnfU5shCK38UVWeWl9Ls5k7S?usp=share_link</t>
  </si>
  <si>
    <t>Numbers for Mac</t>
  </si>
  <si>
    <t>Get acquainted with Apple's powerful spreadsheet application that gives you everything you need to create ledgers, reports, and graphs that help you visualize or present your data. Work seamlessly between Mac and iOS devices, as well as with colleagues, friends, and family who use Microsoft Excel.</t>
  </si>
  <si>
    <t>https://drive.google.com/drive/folders/1ZkFBgVh4s-R6TSCOZINEMGxLjkBWA4PY?usp=drive_link</t>
  </si>
  <si>
    <t>OBS 101: Recording and Streaming</t>
  </si>
  <si>
    <t>Open Broadcaster Software (OBS) is a free and open source software for video recording and live streaming. In this introductory class, we will gain a foundational understanding of how OBS works, and what tools are available for us to create streaming and recording setups for gaming, podcasts, live performances, teaching, and more. 
If you would like to follow along with the instructor, you can download OBS for free. Downloading OBS is completely optional to participate in this class and done at your own risk. OBS is a third-party software, so be sure to review NYPL's privacy policy before downloading.</t>
  </si>
  <si>
    <t>https://drive.google.com/drive/folders/1ew7U6ix6x9dtN-rMB3BEWNg8Q8FHGdmj?usp=share_link</t>
  </si>
  <si>
    <t>A 12-week program designed to improve skills in the Microsoft Office suite. For Admin Use Only.</t>
  </si>
  <si>
    <t>Info and testing session. For admin use only.</t>
  </si>
  <si>
    <t>Office Readiness Series Open Lab</t>
  </si>
  <si>
    <t>Open lab. For admin use only.</t>
  </si>
  <si>
    <t xml:space="preserve">Do you have trouble with your email? Do you have questions about Microsoft Office? Do you need to complete a project in Photoshop? Have you heard about NYPL resources like LinkedIn Learning but don't know how to access them? Bring your technology questions and get one -on - one assistance during this open lab time supervised by a tech instructor.
Also learn how you can borrow a Chromebook from the library, just like a book!
</t>
  </si>
  <si>
    <t>ORS Group Study Session</t>
  </si>
  <si>
    <t>This class is archived for admin use.</t>
  </si>
  <si>
    <t>Pages for Beginners</t>
  </si>
  <si>
    <t>Get acquainted with Apple's powerful word processor that gives you everything you need to create documents that look sharp and read beautifully.</t>
  </si>
  <si>
    <t>https://drive.google.com/drive/folders/1eEScACCuqyAGtN1aT2qXTvEGZ4b1Cv8p</t>
  </si>
  <si>
    <t>Are you a Mac, PC... or neither? Learn about the differences between Apple's Mac computers and Windows PCs by exploring the advantages and limitations of each platform.</t>
  </si>
  <si>
    <t>https://drive.google.com/drive/folders/1amfZS6BUzeYHYqkP__oGKCeDiY-iTNha?usp=sharing</t>
  </si>
  <si>
    <t>This class will explore the editing of photos using PIXLR. Topics include layers, adjustments, and background removal.</t>
  </si>
  <si>
    <t>https://drive.google.com/drive/folders/1zZEnDYnx8rCl-nUhKNd6gN5LOmKjstlA?usp=sharing</t>
  </si>
  <si>
    <t>Podcasting 101: Creating Your Own Podcast</t>
  </si>
  <si>
    <t>A podcast is a creative, on-demand audio show for sharing information, engaging audiences with stories, participating in community conversations, and much more. Come learn the basic recording techniques you need to get started and tips for building your own podcast. This class is part of the media &amp; production classes offered at studio40. To learn more, visit https://on.nypl.org/studio40</t>
  </si>
  <si>
    <t>https://drive.google.com/drive/folders/1yn0JVVSD0ltObg3IgLtQz6axSDZF6rJP?usp=sharing</t>
  </si>
  <si>
    <t>https://drive.google.com/drive/folders/1yn0JVVSD0ltObg3IgLtQz6axSDZF6rJP</t>
  </si>
  <si>
    <t>Activity Sheet_Podcasting 101, Flyer Template_Podcasting 101</t>
  </si>
  <si>
    <t>Podcasting 201: Audio Editing with Audacity</t>
  </si>
  <si>
    <t>A podcast is a creative, on-demand audio show for sharing information, engaging audiences with stories, participating in community conversations, and much more. Come learn how to edit and mix your show with the free audio production software, Audacity. Software will be provided in our computer lab.
This class is part of the media &amp; production classes offered at studio40. To learn more, visit https://on.nypl.org/studio40</t>
  </si>
  <si>
    <t>https://drive.google.com/drive/folders/1zhKnC111GZqDXHFMz7dQKwKn1wQJPAfg?usp=sharing</t>
  </si>
  <si>
    <t>https://drive.google.com/drive/folders/14lr-lkoKY4Ril-ZuPO7doLaUAX0wdqF8?usp=sharing</t>
  </si>
  <si>
    <t>Pro Tools 101: The Basics</t>
  </si>
  <si>
    <t>Avid Pro Tools is the industry leading digital audio workstation for music production, mixing, editing, mastering, and more.  Explore the interface and learn how to record, edit, and export your audio project. Software will be provided in our computer lab.
This class is part of the media &amp; production classes offered at studio40. To learn more, visit https://on.nypl.org/studio40</t>
  </si>
  <si>
    <t>https://drive.google.com/drive/folders/1PCQKi75Anhtj2c_56lICIKtg71AEFawH?usp=sharing</t>
  </si>
  <si>
    <t>https://drive.google.com/drive/folders/14MAF2yr7UNfhp-aPfvnxk2V4G40D_2AI?usp=sharing</t>
  </si>
  <si>
    <t>Pro Tools 201: Working with MIDI</t>
  </si>
  <si>
    <t>Learn what MIDI is and how you can record, edit, and export MIDI tracks in Pro Tools, the industry leading digital audio workstation for music production. Software will be provided in our computer lab.
This class is part of the media &amp; production classes offered at studio40. To learn more, visit https://on.nypl.org/studio40</t>
  </si>
  <si>
    <t>https://drive.google.com/drive/folders/17DFPmo8dDA6aJ2vZzySqcSrNHUW-hBE1?usp=sharing</t>
  </si>
  <si>
    <t>Pro Tools 301: Mixing</t>
  </si>
  <si>
    <t>Learn how to mix in Pro Tools by adjusting levels, panning, routing through buses, and applying effects. Software will be provided in our computer lab.
This class is part of the media &amp; production classes offered at studio40. To learn more, visit https://on.nypl.org/studio40</t>
  </si>
  <si>
    <t>https://drive.google.com/drive/folders/1OBfLip4AO2jdm-ptiiGNHGdEeXbuEnmX?usp=share_link</t>
  </si>
  <si>
    <t>Processing Part 1: Intro to Creative Coding</t>
  </si>
  <si>
    <t>Learn how to get started with creative coding in Processing, a sketchbook software designed to create visual art with programming. This will cover the fundamentals on how to setup, and draw to create simple sketches on the screen.</t>
  </si>
  <si>
    <t>https://drive.google.com/drive/folders/1oi8VKMzw3fjmpWn04BGXMWZWOLQkA-cf?usp=drive_link</t>
  </si>
  <si>
    <t>Processing Part 2: User Input &amp; Control</t>
  </si>
  <si>
    <t>Learn how to code in Processing, a sketchbook software designed to create visual art with programming. This class will continue to cover the basics of coding, and will focus on how to make your sketches interactive.</t>
  </si>
  <si>
    <t>Processing Workshop: Build a Pong Game</t>
  </si>
  <si>
    <t xml:space="preserve">Use Processing to make a simple clone of the game "Pong." A basic understanding of programming concepts like functions, loops, if-statements, and data types is required to participate. To build your programming skills, check out the following classes:
- Processing Part 1: Intro to Creative Coding
- Processing Part 2: User Input &amp; Control
- Fundamentals of Programming with Python Part 1 &amp; 2.
</t>
  </si>
  <si>
    <t>Procreate Workshop: Create a brush</t>
  </si>
  <si>
    <t>Learn to create your own Procreate brush using the brush studio. You will learn how to adjust brush attributes to create a custom brush. This workshop requires a basic understanding of the Procreate app.</t>
  </si>
  <si>
    <t>Project Code: Develop in Swift Explorations (Phase 3)</t>
  </si>
  <si>
    <t>A 12 week program where you will learn how to build apps for iOS with Swift. For Admin Use Only.</t>
  </si>
  <si>
    <t>Project Code: Develop in Swift Explorations (Phase 3) Open Lab</t>
  </si>
  <si>
    <t>Project Code: Develop in Swift Fundamentals (Phase 4)</t>
  </si>
  <si>
    <t>Project Code: Develop in Swift Fundamentals (Phase 4) Open Lab</t>
  </si>
  <si>
    <t>Project Code: Frontend Web Development Phase 1</t>
  </si>
  <si>
    <t>A 12-week program where you will learn how to design web pages with HTML and CSS. For Admin Use Only.</t>
  </si>
  <si>
    <t>Project Code: Frontend Web Development Phase 1 Open Lab</t>
  </si>
  <si>
    <t>Project Code: Frontend Web Development Phase 2</t>
  </si>
  <si>
    <t>Project Code: Frontend Web Development Phase 2 Open Lab</t>
  </si>
  <si>
    <t>Project Code: Info and Testing Session</t>
  </si>
  <si>
    <t>This course will cover how important it is to be safe when providing your information on the internet as well as ensuring your computer is safe from those that want to hack it.</t>
  </si>
  <si>
    <t>https://drive.google.com/drive/folders/1n9DWbfHT-WXeu7eWDQPzCCf2UoBE2qGn?usp=sharing</t>
  </si>
  <si>
    <t>https://drive.google.com/drive/folders/1n8KGbg4ERxwhzqRLNpr31dtswIhVysYI?usp=sharing</t>
  </si>
  <si>
    <t>Python has four built-in collections—data structures that can contain multiple instances of more basic data forms. Explore how you can use sets, tuples, lists and dictionaries to store, analyze, and manipulate data in Python.</t>
  </si>
  <si>
    <t>https://drive.google.com/drive/folders/1QixF4862ZBpFJUIT62vuUmhq9IYvsG7H?usp=share_link</t>
  </si>
  <si>
    <t>Colab Handout_Python Collections</t>
  </si>
  <si>
    <t>Learn how to use classes and objects in Python to create a simple quiz game with the following features:
- Display questions in order, along with numbered answers.
- Let the user type in the number of their guess.
- Check whether the answer is correct and display the result.
- Display the user's final score at the end.</t>
  </si>
  <si>
    <t>Remix a Pop Song with Ableton Live</t>
  </si>
  <si>
    <t>Get started producing your own digital music with this introductory session on Ableton Live. In this session we will walk through one method of how you can remix a pop song into a different style or genre. This class is part of the media &amp; production classes offered at studio40. To learn more, visit https://on.nypl.org/studio40</t>
  </si>
  <si>
    <t>CSS Grid is a CSS layout module that allows you to define two-dimensional layouts based on a grid creation, an arrangement of columns and rows. Like flexbox, it is far superior to earlier methods to layout web pages but with some added advantages. Building off of Grid Basics, join us and learn how to and when to use advanced concepts in CSS Grid.</t>
  </si>
  <si>
    <t>https://drive.google.com/drive/folders/1KttfrlKT3So-xWX7c6442XQBXzlHbqw0?usp=sharing</t>
  </si>
  <si>
    <t>CSS Grid is a CSS layout module that allows you to define two-dimensional layouts based on a grid creation, an arrangement of columns and rows. Like flexbox, it is far superior to earlier methods to layout web pages but with some added advantages. Join us and learn how to and when to use CSS Grid.</t>
  </si>
  <si>
    <t>Flexbox is a CSS layout module that offers a more efficient way of aligning and distributing space among items in a container. It allows for easy manipulation of layouts in responsive web design on all device mediums. Join us to learn the fundamentals of using flexbox to design custom web layouts.</t>
  </si>
  <si>
    <t>Searching Besides Google</t>
  </si>
  <si>
    <t>Out of Date</t>
  </si>
  <si>
    <t>Learn how to search using various databases provided by NYPL</t>
  </si>
  <si>
    <t>https://drive.google.com/drive/folders/1Bp83mOY3Ggr1jcE0mNEAwDKfc4j5uMkl?usp=sharing</t>
  </si>
  <si>
    <t>https://drive.google.com/drive/folders/1TrH-T6Y8NhL40Twz8STAeynNcLJ8TJdO?usp=sharing</t>
  </si>
  <si>
    <t>Songwriting &amp; Audio Recording with Reaper</t>
  </si>
  <si>
    <t>Record your voice, guitar, or piano, connect a microphone, and edit audio from home using Reaper, a free, lightweight, powerful digital audio workstation. This class is perfect for singer songwriters, live musicians, podcasters, and anyone interested in understanding digital audio recording.
If you would like to follow along with the instructor, you can download Reaper for free. Downloading Reaper is completely optional to participate in this class and done at your own risk. Reaper is a third-party software, so be sure to review NYPL's privacy policy before downloading.</t>
  </si>
  <si>
    <t>https://drive.google.com/drive/folders/15WPAhJmp58w8K1CD4vm9SStaGRL7N2fB?usp=share_link</t>
  </si>
  <si>
    <t>studio40 Orientation 101 &amp; 201</t>
  </si>
  <si>
    <t>Studio40 is a free public recording studio available for patrons of the New York Public Library. In this two-part course, you’ll learn more about Studio40 resources and how to get the most out of your recording sessions.  We’ll cover studio best practices, how to safely use the equipment available in our studio, and the practical skills you need to run a successful soundcheck and recording session at Studio40.  This two-part track is required for all new studio users.</t>
  </si>
  <si>
    <t>https://drive.google.com/drive/folders/1zGtY3ZnMpFYt_dhLpYw8ENceZ5G6YaGU?usp=sharing</t>
  </si>
  <si>
    <t>studio40 Workshop: All About Microphones</t>
  </si>
  <si>
    <t>Studio40 Workshops are deep dives into selected topics in production, with time for practice and questions.  Continue to develop your AV production skills in a practical setting where we can thoroughly explore the chosen workshop topic.
This month's workshop topic is All About Microphones.  We'll talk about mic types, their studio applications, and how to get the best sound out of your recording sessions using proper microphone technique.
This class is part of the media &amp; production classes offered at studio40. To learn more, visit https://on.nypl.org/studio40</t>
  </si>
  <si>
    <t>https://drive.google.com/drive/folders/1-WocQSrXjaMGywV_OZHutAPB7Krf4lx-?usp=share_link</t>
  </si>
  <si>
    <t>studio40 Workshop: Compression &amp; Dynamics</t>
  </si>
  <si>
    <t>Studio40 Workshops are deep dives into selected topics in production, with time for practice and questions.  Continue to develop your AV production skills in a practical setting where we can thoroughly explore the chosen workshop topic.
Compression, Levelling, Gating, and other dynamics-based effects are critical parts of the post production process, and understanding how it works can help you add clarity, definition, and pop to your mix.  In this hands-on workshop, we'll talk about what compression is, and how to get the most out of your music by working with compression and other dynamics-based effects.  
This class is part of the media &amp; production classes offered at studio40. To learn more, visit https://on.nypl.org/studio40</t>
  </si>
  <si>
    <t>studio40 Workshop: Equalization (EQ)</t>
  </si>
  <si>
    <t>Studio40 Workshops are deep dives into selected topics in production, with time for practice and questions. Continue to develop your AV production skills in a practical setting where we can thoroughly explore the chosen workshop topic.
EQ, also known as equalization, is a critical part of the post production process, and understanding how it works can help you add clarity, definition, and pop to your mix. In this hands-on workshop, we'll talk about what EQ is, and how to get the most out of your music (vocals, guitars, drums) by adjusting pitch with EQ filtering.  
This class is part of the media &amp; production classes offered at studio40. To learn more, visit https://on.nypl.org/studio40</t>
  </si>
  <si>
    <t>studio40 Workshop: Home Recording &amp; Portable Setups</t>
  </si>
  <si>
    <t>Studio40 Workshops are deep dives into selected topics in production, with time for practice and questions. Continue to develop your AV production skills in a practical setting where we can thoroughly explore the chosen workshop topic.
We'll talk about practical considerations for making your own setup outside the studio and discuss equipment recommendations for different budgets. We'll also take an in-person look at some of the most popular mics and equipment used for personal recording, and compare their characteristics with some live tests.
This class is part of the media &amp; production classes offered at studio40. To learn more, visit https://on.nypl.org/studio40</t>
  </si>
  <si>
    <t>studio40 Workshop: How to Mic Guitars and Drums</t>
  </si>
  <si>
    <t>Studio40 Workshops are deep dives into selected topics in production, with time for practice and questions. Continue to develop your AV production skills in a practical setting where we can thoroughly explore the chosen workshop topic.
If you're a guitar player, a drummer, aspiring audio engineer, or just curious, we invite you to join us for this hands on session. We'll discuss standard mic setups and variations, and then we'll pull out the equipment and instruments to listen to and experiment with different configurations. 
This class is part of the media &amp; production classes offered at studio40. To learn more, visit https://on.nypl.org/studio40</t>
  </si>
  <si>
    <t>studio40 Workshop: Logic Session Breakdown</t>
  </si>
  <si>
    <t xml:space="preserve">Join us for the Logic Session Breakdowns, where we take a look inside fully produced Logic Pro sessions to discuss and understand how the components come together to create a finished song.
Using Logic sessions as our guide, we’ll build on basic music theory knowledge to understand how components like chords, rhythm, hooks, and lyrics construct meaningful and catchy compositions. We’ll also go track by track, examine the instrumentation and layering, and open up the session’s effects and plugins to figure out what production choices producers can use to create a track’s signature sound. 
This class is part of the media &amp; production classes offered at studio40. To learn more, visit https://on.nypl.org/studio40
</t>
  </si>
  <si>
    <t>studio40 Workshop: Music Publishing, Distribution, &amp; Streaming</t>
  </si>
  <si>
    <t>Studio40 Workshops are deep dives into selected topics in production, with time for practice and questions. Continue to develop your AV production skills in a practical setting where we can thoroughly explore the chosen workshop topic.
We'll look at different options for publishing, maintaining rights to your songs, and collecting royalties. We'll compare ASCAP and BMI, discuss distributors, and take a look at how to get your songs onto different streaming platforms like SoundCloud, Bandcamp, Spotify, Apple Music, Amazon Music, Deezer, Pandora, and more.
This class is part of the media &amp; production classes offered at studio40. To learn more, visit https://on.nypl.org/studio40</t>
  </si>
  <si>
    <t>studio40 Workshop: Signal Flow and Troubleshooting Like an Audio Engineer</t>
  </si>
  <si>
    <t xml:space="preserve">Studio40 Workshops are deep dives into selected topics in production, with time for practice and questions.  Continue to develop your AV production skills in a practical setting where we can thoroughly explore the chosen workshop topic.
In the studio, audio engineers often need to troubleshoot in real time. In this hands-on workshop, we’ll take a deep dive into studio signal flow and learn some techniques for fast troubleshooting. We'll also take a look at analog mixing workflows in the studio and how to patch equipment into your signal chain.  
This class is part of the media &amp; production classes offered at studio40. To learn more, visit https://on.nypl.org/studio40
</t>
  </si>
  <si>
    <t>studio40 Workshop: Vocal Production</t>
  </si>
  <si>
    <t>Studio40 Workshops are deep dives into selected topics in production, with time for practice and questions. Continue to develop your AV production skills in a practical setting where we can thoroughly explore the chosen workshop topic.
There are many ways to produce and mix vocals, and we'll take a look at some techniques to maximize your vocal sound with processing, plugins, and effects. We'll experiment with pitch correction and restructuring, as well as other standard plugins like EQ, compression, reverb, chorus, and other processing to learn more about shaping your vocal sound.
This class is part of the media &amp; production classes offered at studio40. To learn more, visit https://on.nypl.org/studio40</t>
  </si>
  <si>
    <t>Synthesizer Fundamentals with Ableton Live</t>
  </si>
  <si>
    <t>Learn the fundamentals of synthesizers and sound synthesis using the Drift instrument in Ableton Live. Learn about oscialltors, waveforms, ADSR envelopes, LFOs, and Filters. No prior knowledge of Ableton Live is required.
This class is part of the media &amp; production classes offered at studio40. To learn more, visit https://on.nypl.org/studio40</t>
  </si>
  <si>
    <t xml:space="preserve">Learn how you can use MyChart to access your medical information online in this hands-on telehealth class! Topics covered will include: updating your medications on file, requesting prescription refills, and viewing billing statements.
You do not need a MyChart account to participate in this class.
</t>
  </si>
  <si>
    <t>https://drive.google.com/drive/folders/1wY80nUS-_9pGdk__Bjiy47bzJ90KZEDM?usp=share_link</t>
  </si>
  <si>
    <t>Learn how you can use MyChart to access your medical information online in this hands-on telehealth class! Topics covered will include: navigating MyChart, viewing test results &amp; summaries, completing questionnaires, and messaging your care provider.
You do not need a MyChart account to participate in this class.</t>
  </si>
  <si>
    <t xml:space="preserve">Learn how you can use MyChart to access your medical information online in this hands-on telehealth class! Topics covered will include: navigating MyChart, eCheck-In and virtual doctor’s visits, scheduling appointments, and finding a new care provider.
You do not need a MyChart account to participate in this class.
</t>
  </si>
  <si>
    <t>Time Management &amp; Productivity in Excel</t>
  </si>
  <si>
    <t xml:space="preserve">Learn to use Excel to create tools for productivity and task management. This class requires a beginner knowledge of Microsoft Excel.
</t>
  </si>
  <si>
    <t>Tracking Expenses in Microsoft Excel (Excel Genius Bonus Class)</t>
  </si>
  <si>
    <t>This class applies knowledge from Class 1 and 2 towards tracking expenses and managing personal finance. Topics include SUMIF/AVERAGEIF/COUNTIF and SUMIFS/AVERAGEIFS/COUNTIFS. This class is part of our Excel Genius class series. To learn more, visit: bit.ly/3KBj04g</t>
  </si>
  <si>
    <t>Twine Part 1: Interactive Fiction Basics</t>
  </si>
  <si>
    <t>Learn to create simple choice-based games in Twine! Topics include narrative strategies, how to use the flowchart editor, and uploading your game for others to play.</t>
  </si>
  <si>
    <t>https://drive.google.com/drive/folders/1XWwwp8A7j-jzfIh1hiCiBDKK8zwCNyHX?usp=drive_link</t>
  </si>
  <si>
    <t>Twine Part 2: Harlowe Fundamentals</t>
  </si>
  <si>
    <t>Add more advanced functionality to your Twine games using the Harlowe story format. Keep track of information throughout your story using variables and if statements, then test using Twine's debugging features.</t>
  </si>
  <si>
    <t>https://drive.google.com/drive/folders/160uJ3Efhqv_bOw9fx9IxNXwjGIIS7WCW?usp=drive_link</t>
  </si>
  <si>
    <t>Video Editing with Premiere Rush for iPads</t>
  </si>
  <si>
    <t>Premiere Rush is a free video creation software available on mobile and desktop devices. Learn how to navigate the iPad and iPhone version of this software software and get started making your own videos with this beginner-friendly video editing software. This class is part of the media &amp; production classes offered at studio40. To learn more, visit https://on.nypl.org/studio40</t>
  </si>
  <si>
    <t>https://drive.google.com/drive/folders/1wLRxZPwo2jkZ3JcBjfoCYafCo9rxYyfe?usp=share_link</t>
  </si>
  <si>
    <t>Vote Smarter: Ranked Choice Voting</t>
  </si>
  <si>
    <t>Beginning in 2021, New York City voters will use Ranked Choice Voting in special and primary elections for local offices such as mayor, public advocate, comptroller, borough president, and City Council. Voters will be able to rank up to 5 candidates in order of preference, instead of choosing just one. 
Please join us to learn more about trusted resources you can use to research the ranked choice voting process and the candidates on your ballot.</t>
  </si>
  <si>
    <t>https://drive.google.com/drive/folders/1u53LqStbgDkLGD-T-dMyzWEBvDSkrQkM?usp=sharing</t>
  </si>
  <si>
    <t>Learn how to use the Python programming language to extract data from websites using the Beautiful Soup and Requests libraries.</t>
  </si>
  <si>
    <t>https://drive.google.com/drive/folders/1mVGNKDl-Uku_oCGxXnfgxuEu3LlfSk-j?usp=share_link</t>
  </si>
  <si>
    <t>Starter Code_Web Scraping with Python Part 1, Colab Handout_Web Scraping with Python Part 1</t>
  </si>
  <si>
    <t>Web Scraping with Python Part 2</t>
  </si>
  <si>
    <t>Continue learning how to extract data from a web page using Python. This class covers how to get around some of the defenses that websites put up to stop us from web scraping. Topics covered include changing the “user-agent” request header and using Selenium to automate browser interactions.</t>
  </si>
  <si>
    <t>https://drive.google.com/drive/folders/1LAALwrLN7lsF5jjhcGFxnNLdtT4HxUwC?usp=share_link</t>
  </si>
  <si>
    <t>Colab Handout_Web Scraping with Python Part 2, Starter Code_Web Scraping with Python Part 2</t>
  </si>
  <si>
    <t>Windows Basics</t>
  </si>
  <si>
    <t xml:space="preserve">Learn the fundamentals of using a Windows computer. Participants will learn how to navigate the Windows operating system and how to use Windows computers effectively.
</t>
  </si>
  <si>
    <t>https://drive.google.com/drive/folders/1zkJ440YX65CnkJ0YYLRjMjUfPMu8cKCk?usp=share_link</t>
  </si>
  <si>
    <t>Learn how to read and write to files in Python. We will also learn how to work more efficiently with CSV file using Python's CSV module.</t>
  </si>
  <si>
    <t>https://drive.google.com/drive/folders/1NBMa2gzcKq1juA0KHtZCoEwcEhdSDsR-?usp=share_link</t>
  </si>
  <si>
    <t>Colab Handout_Working with Files in Python, Starter Code_Working with Files in Python</t>
  </si>
  <si>
    <t>Learn how to watch content, curate your channel, post videos, and comment on the video-sharing website YouTube.</t>
  </si>
  <si>
    <t>https://drive.google.com/drive/folders/1UnV_cYAwOW6DbrpPU0L_ndi_uv6EEKVC?usp=share_link</t>
  </si>
  <si>
    <t>https://docs.google.com/document/d/1U_oZ-Y2Ck_h3TxfJXyOBIdNgmkzdRYOyw6OIXKGPHxA/edit?usp=sharing</t>
  </si>
  <si>
    <t>https://colab.research.google.com/drive/1PHgpAxzZCxlgK1nlsUtnvhqj10FtmJvw?usp=sharing</t>
  </si>
  <si>
    <t>https://docs.google.com/document/d/1eTv2ffmjY5-yQk_zlExb6keCYaUpNzTamU4fBgNUGs0/edit?usp=sharing</t>
  </si>
  <si>
    <t>https://drive.google.com/drive/folders/1CYKHA1QwcmFUzL46e46bEv-nLJPdhLVO?usp=sharing</t>
  </si>
  <si>
    <t>Studio40 Workshops are deep dives into selected topics in production, with time for practice and questions.  Continue to develop your AV production skills in a practical setting where we can thoroughly explore the chosen workshop topic.
This month's workshop topic is All About Microphones.  In this hands-on workshop, we'll talk about mic types, their studio applications, and how to get the best sound out of your recording sessions using proper microphone technique.
This class is part of the media &amp; production classes offered at studio40. To learn more, visit https://on.nypl.org/studio40</t>
  </si>
  <si>
    <t>https://docs.google.com/document/d/11kyVv8r3nlK2rfmDhVWjDdS0hY8grl5PiH8m41oawE0/edit</t>
  </si>
  <si>
    <t>https://docs.google.com/document/d/1FmdhWUOMFaCEK93683_L95UG13sJFi3E8bM8RvCgRy4/edit?usp=sharing</t>
  </si>
  <si>
    <t>https://drive.google.com/open?id=1R4xu5WHAXdJJVC8X4e4GYyTNrVyRCCgl&amp;usp=drive_fs</t>
  </si>
  <si>
    <t>https://docs.google.com/document/d/1vQd87NQfhdU1bUNFBm3GFXY8x6zLyYLogcpgFynMBu4/edit?usp=sharing</t>
  </si>
  <si>
    <t>https://docs.google.com/spreadsheets/d/1MHYJQ1mZb-OTLRFkZp_oxAcYclJAcR-9?rtpof=true&amp;usp=drive_fs", "https://docs.google.com/spreadsheets/d/1MP5KQHJkGd4n3fecK5SVPogZ7je7JiVR?rtpof=true&amp;usp=drive_fs"</t>
  </si>
  <si>
    <t>In this class, we’ll introduce the fundamentals of object-oriented programming (OOP) in Python, a powerful paradigm for organizing code around data and behavior. You'll learn about the building blocks of OOP: classes, objects, attributes, and methods.
(Prerequisite: Intermediate Python Functions &amp; Error Handling &amp; Testing in Python)</t>
  </si>
  <si>
    <t>Object Oriented Programming in Python Part 2: Attributes &amp; Methods</t>
  </si>
  <si>
    <t>Building on the fundamentals of OOP, this class takes a closer look at attributes and methods in Python. You’ll learn how to manage data with encapsulation, understand the difference between instance and class attributes, and explore class and static methods.
(Prerequisite: Object Oriented Programming in Python Part 1)</t>
  </si>
  <si>
    <t>Object Oriented Programming in Python Part 3: OOP Relationships</t>
  </si>
  <si>
    <t>In this final class of the OOP series, we'll explore how classes relate and interact with one another through key concepts like inheritance, composition, aggregation, and association. Understanding these relationships will help you design more modular, reusable, and maintainable code.
(Prerequisite: Object Oriented Programming in Python Parts 1 &amp; 2)</t>
  </si>
  <si>
    <t>進階電子郵件</t>
  </si>
  <si>
    <t>學習如何透過通訊錄管理您的聯絡人，以及如何透過電子郵件附件的方式傳送和接收文件和圖片檔案。</t>
  </si>
  <si>
    <t>進階網路搜尋</t>
  </si>
  <si>
    <t>學習高級搜尋策略，以縮小搜索結果範圍並找到最佳的線上資訊。</t>
  </si>
  <si>
    <t>進階Mac操作</t>
  </si>
  <si>
    <t>探索Mac操作系統的進階功能，如創建自定義快捷方式、截圖、使用虛擬桌面整理您打開的應用程式、使用AirDrop分享文件等等。</t>
  </si>
  <si>
    <t>在線購買與銷售</t>
  </si>
  <si>
    <t>了解在網上購物時如何保護自己，以及可用的服務和如何充分利用它們。</t>
  </si>
  <si>
    <t>電腦基礎</t>
  </si>
  <si>
    <t>學習有關電腦的各種類型和組件，包括基本的電腦術語、操作系統概述和常用軟件應用。</t>
  </si>
  <si>
    <t>電腦硬體介紹</t>
  </si>
  <si>
    <t>您知道電腦是怎麽運作的嗎？學習關於構成電腦運行的不同部件。</t>
  </si>
  <si>
    <t>連接雲端</t>
  </si>
  <si>
    <t>對雲端感到好奇，想知道它能為您做些什麼嗎？參加這個沉浸式課程吧！
我們還將提到Affordable Connectivity Program (ACP)，以及您如何瞭解更多有關這個折扣互聯網機會的信息。</t>
  </si>
  <si>
    <t>使用Google Sites建立網站</t>
  </si>
  <si>
    <t>使用Google Sites創建您自己的網站。學習如何使用範本創建網站或從頭開始創建網站。</t>
  </si>
  <si>
    <t>電子郵件基礎</t>
  </si>
  <si>
    <t>學習電子郵件的運作方式，註冊免費電子郵件帳戶，以及學習發送、回覆、轉發郵件和附件。</t>
  </si>
  <si>
    <t>Excel 天才課程 1：邏輯函數</t>
  </si>
  <si>
    <t>這門課程涵蓋如何在公式和函數中使用條件邏輯，使您能夠創建在不同情況下表現不同的公式。所涵蓋的主題包括：IF 陳述式、巢狀 IF 陳述式、AND 和 OR 邏輯函數。
這門課程是我們的 Excel 天才課程系列的一部分。欲了解更多資訊，請訪問：bit.ly/3KBj04g</t>
  </si>
  <si>
    <t>Excel 天才課程 2：條件統計函數</t>
  </si>
  <si>
    <t>這門課程涵蓋如何利用課程1中的基本邏輯來創建基於條件處理數據的函數。主題包括 SUMIF/AVERAGEIF/COUNTIF 和 SUMIFS/AVERAGEIFS/COUNTIFS。
這門課程是我們的 Excel 天才課程系列的一部分。欲了解更多資訊，請訪問：bit.ly/3KBj04g</t>
  </si>
  <si>
    <t>Excel 天才課程 3：圖表和迷你圖</t>
  </si>
  <si>
    <t>這門課程將涵蓋如何自訂圖表以更好地視覺化資訊，以及各種圖表類型的優缺點。主題包括：格式化圖表、添加和自訂圖表元素、創建混合圖表、圖表分析工具和迷你圖。
這門課程是我們的 Excel 天才課程系列的一部分。欲了解更多資訊，請訪問：bit.ly/3KBj04g</t>
  </si>
  <si>
    <t>Excel 天才課程 4：表格和資料驗證</t>
  </si>
  <si>
    <t>這門課程將涵蓋如何創建陣列公式、如何建立和編輯表格，以及如何編寫結構化引用，使函數編寫更簡單、更靈活。我們還將討論資料驗證並在您的試算表中建立下拉清單。
這門課程是我們的 Excel 天才課程系列的一部分。欲了解更多資訊，請訪問：bit.ly/3KBj04g</t>
  </si>
  <si>
    <t>Excel 天才課程 5：樞紐分析表</t>
  </si>
  <si>
    <t>這門課程將涵蓋樞紐分析表，一種用於分析數據關係的強大工具。我們將討論如何設置用於樞紐分析表的數據、如何格式化結果、篩選技術以及互動元素。
這門課程是我們的 Excel 天才課程系列的一部分。欲了解更多資訊，請訪問：bit.ly/3KBj04g</t>
  </si>
  <si>
    <t>Excel 天才課程 6：建立儀表板</t>
  </si>
  <si>
    <t>這門課程將涵蓋如何創建多個樞紐分析表、樞紐圖表和切片器，並將它們組合成一個互動式工作表，稱為儀表板。
這門課程是我們的 Excel 天才課程系列的一部分。欲了解更多資訊，請訪問：bit.ly/3KBj04g</t>
  </si>
  <si>
    <t>Excel 天才課程 7：VLOOKUP</t>
  </si>
  <si>
    <t>這門課程將涵蓋 Excel 中最受歡迎的查詢方法 VLOOKUP，用於在數據集中搜索和檢索資訊，並處理結果。
這門課程是我們的 Excel 天才課程系列的一部分。欲了解更多資訊，請訪問：bit.ly/3KBj04g</t>
  </si>
  <si>
    <t>Excel 天才課程 8：LOOKUP 和 INDEX/MATCH</t>
  </si>
  <si>
    <t>這門課程將涵蓋 Excel 中的替代查詢方法——LOOKUP 和 INDEX MATCH，並討論每種方法的優缺點。
這門課程是我們的 Excel 天才課程系列的一部分。欲了解更多資訊，請訪問：bit.ly/3KBj04g</t>
  </si>
  <si>
    <t>Excel 天才課程 9：字串函數和目標搜尋</t>
  </si>
  <si>
    <t>這門課程將涵蓋如何使用函數來修改字串，這是在清理數據時非常有用的工具，以及如何使用目標搜尋來解決常見問題。
這門課程是我們的 Excel 天才課程系列的一部分。欲了解更多資訊，請訪問：bit.ly/3KBj04g</t>
  </si>
  <si>
    <t>檔案管理基礎</t>
  </si>
  <si>
    <t>瞭解如何處理檔案和資料夾是使用電腦的重要一環。在這堂課中，您將學習檔案結構、複製和刪除檔案、可攜式儲存和雲端儲存。</t>
  </si>
  <si>
    <t>深入了解 Google</t>
  </si>
  <si>
    <t>深度探索Google，發現它驚人之處。</t>
  </si>
  <si>
    <t>使用Google Slide製作賀卡</t>
  </si>
  <si>
    <t>學習如何使用線上簡報軟體 Google 幻燈片設計和列印賀卡</t>
  </si>
  <si>
    <t>iMovie入門</t>
  </si>
  <si>
    <t>iMovie 是一款免費提供在Mac平台上使用的影片創建軟件。透過這款適合初學者的影片編輯軟件，學習如何操作軟件以及開始製作您自己的影片。這堂課程是studio40提供的媒體和製作課程之一。欲了解更多信息，請訪問 https://on.nypl.org/studio40。</t>
  </si>
  <si>
    <t>中級Excel</t>
  </si>
  <si>
    <t>探索微軟 Excel的更多高級功能。主題包括使用公式和函數、數據排序和條件格式化。</t>
  </si>
  <si>
    <t>網際網路基礎</t>
  </si>
  <si>
    <t>介紹網際網路，包括連線、使用網頁瀏覽器和瀏覽網頁的方法。學習如何使用搜尋引擎和主題目錄在線上尋找資訊。</t>
  </si>
  <si>
    <t>Canva入門</t>
  </si>
  <si>
    <t>探索如何使用這個免費的線上平台製作專業的社交媒體圖像、演示文稿、名片等圖形！</t>
  </si>
  <si>
    <t>Google文件入門</t>
  </si>
  <si>
    <t>學習如何使用Google的文字處理、試算表、簡報和行事曆程式來創建、編輯和分享線上文件。</t>
  </si>
  <si>
    <t>Google Sheets 簡介</t>
  </si>
  <si>
    <t>學習關於Google Sheets，Google提供的免費在線試算表軟體。探索如何建立試算表以及常用的試算表功能，包括排序、篩選和其他常見的資料操作。學習如何分享您的工作並在線協作。</t>
  </si>
  <si>
    <t>Google Slide 介紹</t>
  </si>
  <si>
    <t>學習如何使用 Google Slide 創建、編輯和分享線上簡報。</t>
  </si>
  <si>
    <t>iPad和iPhone簡介</t>
  </si>
  <si>
    <t>學習iPad、iPhone以及iOS操作系統的方方面面。本課程將涵蓋iPad和iPhone之間的區別、如何使用手勢、常見應用程序等內容。</t>
  </si>
  <si>
    <t>電腦與數位工具簡介</t>
  </si>
  <si>
    <t>在這個實踐課程中，學習一系列必備的數位工具！獲得對電腦系統、檔案管理和雲端平台的全面理解。精通電子郵件、Microsoft Office和Google套件等必備的電腦應用程式。在這門課程結束時，您將建立扎實的電腦基礎，並能夠有效地運用數位工具滿足個人和專業上的需求。</t>
  </si>
  <si>
    <t>領英求職指南</t>
  </si>
  <si>
    <t>利用領英賬號提升求職技巧，課程內容涵蓋打造個人資料頁面、加入相關群組、進行基礎及進階職位搜索等等。</t>
  </si>
  <si>
    <t>領英學習</t>
  </si>
  <si>
    <t>學會使用領英學習！圖書館與 LinkedIn 合作，提供超過 5,000 個線上課程的免費存取權限。本課程將涵蓋如何免費存取網站的基本知識！您將有時間探索網站並開始您的自定進度學習之旅。</t>
  </si>
  <si>
    <t>Mac 基礎知識</t>
  </si>
  <si>
    <t>學習使用Mac電腦的基本知識。</t>
  </si>
  <si>
    <t>Microsoft Excel 基礎</t>
  </si>
  <si>
    <t>學習使用微軟 Excel 試算表的基本操作。主題包括輸入資料和公式、移動和複製資料、格式設定以及列印預覽工作表。</t>
  </si>
  <si>
    <t>Microsoft Powerpoint 基礎</t>
  </si>
  <si>
    <t>學習如何使用微軟 PowerPoint 創建幻燈片演示。主題包括創建和編輯幻燈片、插入圖像和剪貼畫，以及運行您的幻燈片演示。</t>
  </si>
  <si>
    <t>Microsoft Word 基礎</t>
  </si>
  <si>
    <t>學習如何使用微軟 Word 創建文件、應用格式，以及保存和共享您的工作。參加這堂課程不需要任何關於微軟 Word 的先前經驗。</t>
  </si>
  <si>
    <t>科技問答時間</t>
  </si>
  <si>
    <t>在這個開放式問答時間裡，您可以帶上任何有關電腦或紐約公共圖書館資源的問題，並獲得一對一的協助。</t>
  </si>
  <si>
    <t>微軟（PC）與蘋果電腦（Mac）之比較</t>
  </si>
  <si>
    <t>你是喜歡Mac、PC還是其他呢？通過探索每個平台的優點和限制，來了解蘋果的Mac電腦和Windows PC之間的區別。</t>
  </si>
  <si>
    <t>Pixlr 照片編輯入門</t>
  </si>
  <si>
    <t>這堂課將探索使用Pixlr進行照片編輯。主題包括圖層、調整和背景移除。</t>
  </si>
  <si>
    <t>保護您的隱私與安全</t>
  </si>
  <si>
    <t>本課程將涵蓋在互聯網上提供個人資訊時安全的重要性，以及確保您的電腦免受黑客攻擊的方法。</t>
  </si>
  <si>
    <t>YouTube 使用基礎</t>
  </si>
  <si>
    <t>學習如何觀看內容、編輯您的頻道、發布影片和在YouTube上發表評論。</t>
  </si>
  <si>
    <t>學習打字和使用滑鼠</t>
  </si>
  <si>
    <t>學習如何正確握住、點擊和移動滑鼠，並練習您的打字/鍵盤技能。
我們還將介紹可負擔連接計劃 (ACP)，以及如何了解更多關於此優惠網路機會的資訊。</t>
  </si>
  <si>
    <t>數位媒體基礎</t>
  </si>
  <si>
    <t>學習有關下載音樂、影片、圖片等所有內容！還包括串流和分享的方式。</t>
  </si>
  <si>
    <t>Python 程式設計基礎第 1 部分</t>
  </si>
  <si>
    <t>Python 程式設計基礎第 2 部分</t>
  </si>
  <si>
    <t>進階 Microsoft Word</t>
  </si>
  <si>
    <t>探索 Microsoft Word 的更多進階功能。課程主題包括：郵件合併、表格、文字方塊、頁首與頁尾、註腳與尾註。</t>
  </si>
  <si>
    <t>進階 Microsoft PowerPoint</t>
  </si>
  <si>
    <t>學習如何使用 Microsoft PowerPoint 的進階技巧製作動態幻燈片簡報。主題包括嵌入外部內容、添加主題，以及使用進階格式化技術。</t>
  </si>
  <si>
    <t>數位學習工具箱 第一部分</t>
  </si>
  <si>
    <t>您是否正在尋找提升數位技能的方法，以跟上日新月異的科技發展？歡迎參加這個分為兩部分的課程，探索各種資源，幫助您持續精進技能並提升數位能力。這些資源可透過網路和行動裝置免費取得，課堂中將進行介紹。</t>
  </si>
  <si>
    <t>數位學習工具箱 第二部分</t>
  </si>
  <si>
    <t>language1</t>
  </si>
  <si>
    <t>language2</t>
  </si>
  <si>
    <t>start time 1</t>
  </si>
  <si>
    <t>end time 1</t>
  </si>
  <si>
    <t>start time 2</t>
  </si>
  <si>
    <t>end time 2</t>
  </si>
  <si>
    <t>meetings &amp; events</t>
  </si>
  <si>
    <t>library closing</t>
  </si>
  <si>
    <t>paid time off</t>
  </si>
  <si>
    <t>wellness Days</t>
  </si>
  <si>
    <t>floating holiday</t>
  </si>
  <si>
    <t>start time</t>
  </si>
  <si>
    <t>language</t>
  </si>
  <si>
    <t>classes</t>
  </si>
  <si>
    <t>class (Mandarin)</t>
  </si>
  <si>
    <t>description (Mandarin)</t>
  </si>
  <si>
    <t>Immerse yourself in the world of computers and unlock a range of essential digital tools in this hands-on class! Gain a comprehensive understanding of computer systems, file management, and cloud platforms. Master key computer applications such as email, Microsoft Office, and Google Suite. By the end of this class you will have developed a solid foundation in computer skills and be well-equipped to utilize digital tools effectively for your personal and professional use.</t>
  </si>
  <si>
    <t>Learn the fundamentals of computer programming with the popular language Python. This class will cover concepts fundamental to all programming languages and provide an introduction to coding more generally.
This class requires a gmail account to use Google Colab, a browser based coding environment.</t>
  </si>
  <si>
    <t>Continue learning the fundamentals of computer programming with the popular language Python. This class continues to cover concepts fundamental to all programming languages and provide an introduction to coding more generally.
This class requires a gmail account to use Google Colab, a browser based coding environment.</t>
  </si>
  <si>
    <t>Learn how to read and write basic SQL queries and explore various SQL statements that can be used to retrieve data from a database. We will create an account with the data workspace query.me for this class.
While you do not need any experience with SQL to attend this class, you should be proficient with using a computer and a web browser.</t>
  </si>
  <si>
    <t>Do you have trouble with your email? Do you have questions about Microsoft Office? Have you heard about NYPL resources like LinkedIn Learning but don't know how to access them? Bring your technology questions and get one -on - one assistance during this open lab time supervised by a tech instructor.</t>
  </si>
  <si>
    <t>您是否有電子郵件方面的困擾？您對微軟辦公軟件有疑問嗎？您聽說過紐約公共圖書館的資源，例如LinkedIn學習，但不知如何使用嗎？在這個開放式問答時間裡，帶上您的問題，獲得一對一的協助。</t>
  </si>
  <si>
    <t>Learn how you can use MyChart to access your medical information online in this hands-on telehealth class! Topics covered will include: updating your medications on file, requesting prescription refills, and viewing billing statements.
You do not need a MyChart account to participate in this class.</t>
  </si>
  <si>
    <t>Learn how you can use MyChart to access your medical information online in this hands-on telehealth class! Topics covered will include: navigating MyChart, eCheck-In and virtual doctor’s visits, scheduling appointments, and finding a new care provider.
You do not need a MyChart account to participate in this class.</t>
  </si>
  <si>
    <r>
      <t>This class covers how to use conditional logic in formulas and functions, allowing you to create formulas that act differently in different circumstances. Topics covered include: IF statements, nested IF statements, AND &amp; OR logic functions.
This class is part of our Excel Genius class series. To learn more, visit: </t>
    </r>
    <r>
      <rPr>
        <u/>
        <sz val="10"/>
        <color rgb="FF1155CC"/>
        <rFont val="Arial"/>
      </rPr>
      <t>bit.ly/3KBj04g</t>
    </r>
  </si>
  <si>
    <r>
      <t>This class covers how to take the basic logic from Class 1 and use it to create functions that process data based on conditions. Topics include SUMIF/AVERAGEIF/COUNTIF and SUMIFS/AVERAGEIFS/COUNTIFS.
This class is part of our Excel Genius class series. To learn more, visit: </t>
    </r>
    <r>
      <rPr>
        <u/>
        <sz val="10"/>
        <color rgb="FF1155CC"/>
        <rFont val="Arial"/>
      </rPr>
      <t>bit.ly/3KBj04g</t>
    </r>
  </si>
  <si>
    <r>
      <t>This class will cover how to customize charts to better visualize informations, as well as the pros and cons of various chart types. Topics include : Formatting charts, adding and customizing chart elements, creating mixed charts, chart analysis tools, and sparklines.
This class is part of our Excel Genius class series. To learn more, visit: </t>
    </r>
    <r>
      <rPr>
        <u/>
        <sz val="10"/>
        <color rgb="FF1155CC"/>
        <rFont val="Arial"/>
      </rPr>
      <t>bit.ly/3KBj04g</t>
    </r>
  </si>
  <si>
    <r>
      <t>This class will cover how to create Array Formulas, how to build and edit Tables, and how to write Structured References that make function writing easier and more flexible. We will also cover Data Validation and build drop-down lists in your spreadsheets.
This class is part of our Excel Genius class series. To learn more, visit: </t>
    </r>
    <r>
      <rPr>
        <u/>
        <sz val="10"/>
        <color rgb="FF1155CC"/>
        <rFont val="Arial"/>
      </rPr>
      <t>bit.ly/3KBj04g</t>
    </r>
  </si>
  <si>
    <r>
      <t>This class will cover Pivot Tables, a powerful tool used to analyze relationships between data. We will cover setting up data for use in Pivot Tables, how to format results, filtering techniques, and interactive elements.
This class is part of our Excel Genius class series. To learn more, visit: </t>
    </r>
    <r>
      <rPr>
        <u/>
        <sz val="10"/>
        <color rgb="FF1155CC"/>
        <rFont val="Arial"/>
      </rPr>
      <t>bit.ly/3KBj04g</t>
    </r>
  </si>
  <si>
    <r>
      <t>This class will cover creating multiple Pivot Tables, Pivot Charts, and Slicers, and combining them into one interactive worksheet that we call a Dashboard.
This class is part of our Excel Genius class series. To learn more, visit: </t>
    </r>
    <r>
      <rPr>
        <u/>
        <sz val="10"/>
        <color rgb="FF1155CC"/>
        <rFont val="Arial"/>
      </rPr>
      <t>bit.ly/3KBj04g</t>
    </r>
  </si>
  <si>
    <r>
      <t>This class will cover the most popular lookup method in Excel, VLOOKUP, which used to search for and retrieve information in datasets, and work with the results.
This class is part of our Excel Genius class series. To learn more, visit: </t>
    </r>
    <r>
      <rPr>
        <u/>
        <sz val="10"/>
        <color rgb="FF1155CC"/>
        <rFont val="Arial"/>
      </rPr>
      <t>bit.ly/3KBj04g</t>
    </r>
  </si>
  <si>
    <r>
      <t>This class will cover alternative lookup methods in Excel - LOOKUP and INDEX MATCH - and discuss the pros and cons of each.
This class is part of our Excel Genius class series. To learn more, visit: </t>
    </r>
    <r>
      <rPr>
        <u/>
        <sz val="10"/>
        <color rgb="FF1155CC"/>
        <rFont val="Arial"/>
      </rPr>
      <t>bit.ly/3KBj04g</t>
    </r>
  </si>
  <si>
    <r>
      <t>This class will cover how to use functions to modify strings, a useful tool when scrubbing data, and how to use goal seek to solve common problems.
This class is part of our Excel Genius class series. To learn more, visit: </t>
    </r>
    <r>
      <rPr>
        <u/>
        <sz val="10"/>
        <color rgb="FF1155CC"/>
        <rFont val="Arial"/>
      </rPr>
      <t>bit.ly/3KBj04g</t>
    </r>
  </si>
  <si>
    <t>Do you know what makes your computer tick. Learn about the different parts that make your computer run.</t>
  </si>
  <si>
    <t xml:space="preserve">Learn about the various types and components of computers, including basic computer terminology, an overview of operating systems, and popular software applications. </t>
  </si>
  <si>
    <t>Learn how to manage your contacts through your address book, and how to send and receive document and picture files as email attachments.</t>
  </si>
  <si>
    <t>Google Drive和Docs入門</t>
  </si>
  <si>
    <t>Learn how to create documents, apply good formatting, and to save and share your work using Microsoft Word.</t>
  </si>
  <si>
    <t xml:space="preserve">Learn how to watch content, curate your channel, post videos, and comment on the video-sharing website YouTube. </t>
  </si>
  <si>
    <t>The Affordable Connectivity Program (ACP) is an FCC benefit program that helps ensure that households can afford the internet access they need for work, school, healthcare and more.
Join us at this workshop to ask questions about the ACP and get help with verifying your eligibility and registering for the program.</t>
  </si>
  <si>
    <r>
      <t xml:space="preserve">iMovie is a free video creation software available on Mac platforms.  Learn how to navigate the software and get started making your own videos with this beginner-friendly video editing software. This class is part of the media &amp; production classes offered at studio40. To learn more, visit </t>
    </r>
    <r>
      <rPr>
        <u/>
        <sz val="10"/>
        <color rgb="FF1155CC"/>
        <rFont val="Arial"/>
      </rPr>
      <t>https://on.nypl.org/studio40</t>
    </r>
  </si>
  <si>
    <t>Curious about the cloud and what it can do for you. Take this immersive class!
We will also mention the Affordable Connectivity Program (ACP) and how you can learn more about this discounted internet opportunity.</t>
  </si>
  <si>
    <t/>
  </si>
  <si>
    <t>SUM of Total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</si>
</sst>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quot;/&quot;dd"/>
    <numFmt numFmtId="165" formatCode="hh&quot;:&quot;mm&quot; &quot;AM/PM"/>
    <numFmt numFmtId="166" formatCode="m/d"/>
    <numFmt numFmtId="167" formatCode="mm/dd"/>
    <numFmt numFmtId="168" formatCode="yyyy&quot;/&quot;mm&quot;/&quot;dd"/>
    <numFmt numFmtId="169" formatCode="yyyy/mm/dd"/>
    <numFmt numFmtId="170" formatCode="m/d/yyyy"/>
  </numFmts>
  <fonts count="23">
    <font>
      <sz val="10"/>
      <color rgb="FF000000"/>
      <name val="Arial"/>
      <scheme val="minor"/>
    </font>
    <font>
      <sz val="10"/>
      <color theme="1"/>
      <name val="Arial"/>
      <scheme val="minor"/>
    </font>
    <font>
      <u/>
      <sz val="10"/>
      <color rgb="FF0000FF"/>
      <name val="Arial"/>
    </font>
    <font>
      <u/>
      <sz val="11"/>
      <color rgb="FF0000FF"/>
      <name val="Roboto"/>
    </font>
    <font>
      <u/>
      <sz val="10"/>
      <color rgb="FF0000FF"/>
      <name val="Arial"/>
    </font>
    <font>
      <sz val="12"/>
      <color rgb="FF1F1F1F"/>
      <name val="Monospace"/>
    </font>
    <font>
      <sz val="9"/>
      <color rgb="FF000000"/>
      <name val="&quot;Google Sans Mono&quot;"/>
    </font>
    <font>
      <u/>
      <sz val="10"/>
      <color rgb="FF0000FF"/>
      <name val="Arial"/>
    </font>
    <font>
      <sz val="9"/>
      <color rgb="FF000000"/>
      <name val="Arial"/>
      <scheme val="minor"/>
    </font>
    <font>
      <sz val="11"/>
      <color rgb="FF141414"/>
      <name val="&quot;Segoe UI&quot;"/>
    </font>
    <font>
      <sz val="10"/>
      <color rgb="FF000000"/>
      <name val="Arial"/>
    </font>
    <font>
      <sz val="10"/>
      <color theme="1"/>
      <name val="Arial"/>
    </font>
    <font>
      <b/>
      <sz val="10"/>
      <color theme="1"/>
      <name val="Arial"/>
      <scheme val="minor"/>
    </font>
    <font>
      <u/>
      <sz val="10"/>
      <color rgb="FF0000FF"/>
      <name val="Arial"/>
    </font>
    <font>
      <u/>
      <sz val="10"/>
      <color theme="1"/>
      <name val="Arial"/>
      <scheme val="minor"/>
    </font>
    <font>
      <sz val="11"/>
      <color rgb="FF1F1F1F"/>
      <name val="&quot;Google Sans&quot;"/>
    </font>
    <font>
      <sz val="10"/>
      <color rgb="FF111111"/>
      <name val="-apple-system"/>
    </font>
    <font>
      <sz val="10"/>
      <color rgb="FF111111"/>
      <name val="Arial"/>
    </font>
    <font>
      <sz val="10"/>
      <color rgb="FF222222"/>
      <name val="Arial"/>
    </font>
    <font>
      <b/>
      <i/>
      <sz val="10"/>
      <color rgb="FF222222"/>
      <name val="Arial"/>
    </font>
    <font>
      <sz val="11"/>
      <color rgb="FF36322D"/>
      <name val="Lato"/>
    </font>
    <font>
      <sz val="10"/>
      <color rgb="FF36322D"/>
      <name val="Arial"/>
      <scheme val="minor"/>
    </font>
    <font>
      <u/>
      <sz val="10"/>
      <color rgb="FF1155CC"/>
      <name val="Arial"/>
    </font>
  </fonts>
  <fills count="10">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rgb="FFFEFEFE"/>
        <bgColor rgb="FFFEFEFE"/>
      </patternFill>
    </fill>
    <fill>
      <patternFill patternType="solid">
        <fgColor rgb="FFE6B8AF"/>
        <bgColor rgb="FFE6B8AF"/>
      </patternFill>
    </fill>
    <fill>
      <patternFill patternType="solid">
        <fgColor rgb="FFCCCCCC"/>
        <bgColor rgb="FFCCCCCC"/>
      </patternFill>
    </fill>
    <fill>
      <patternFill patternType="solid">
        <fgColor rgb="FFF9F9F9"/>
        <bgColor rgb="FFF9F9F9"/>
      </patternFill>
    </fill>
    <fill>
      <patternFill patternType="solid">
        <fgColor rgb="FFEAD1DC"/>
        <bgColor rgb="FFEAD1DC"/>
      </patternFill>
    </fill>
  </fills>
  <borders count="79">
    <border>
      <left/>
      <right/>
      <top/>
      <bottom/>
      <diagonal/>
    </border>
    <border>
      <left style="hair">
        <color rgb="FF000000"/>
      </left>
      <right style="hair">
        <color rgb="FF000000"/>
      </right>
      <top style="hair">
        <color rgb="FF000000"/>
      </top>
      <bottom style="hair">
        <color rgb="FF000000"/>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9AD6B9"/>
      </left>
      <right style="thin">
        <color rgb="FF9AD6B9"/>
      </right>
      <top style="thin">
        <color rgb="FF9AD6B9"/>
      </top>
      <bottom style="thin">
        <color rgb="FF9AD6B9"/>
      </bottom>
      <diagonal/>
    </border>
    <border>
      <left style="thin">
        <color rgb="FFFFFFFF"/>
      </left>
      <right style="thin">
        <color rgb="FFFFFFFF"/>
      </right>
      <top style="thin">
        <color rgb="FFFFFFFF"/>
      </top>
      <bottom style="thin">
        <color rgb="FFFFFFFF"/>
      </bottom>
      <diagonal/>
    </border>
    <border>
      <left style="thin">
        <color rgb="FFF2D373"/>
      </left>
      <right style="thin">
        <color rgb="FFF2D373"/>
      </right>
      <top style="thin">
        <color rgb="FFF2D373"/>
      </top>
      <bottom style="thin">
        <color rgb="FFF2D373"/>
      </bottom>
      <diagonal/>
    </border>
    <border>
      <left style="thin">
        <color rgb="FFBBE4D0"/>
      </left>
      <right style="thin">
        <color rgb="FFBBE4D0"/>
      </right>
      <top style="thin">
        <color rgb="FFBBE4D0"/>
      </top>
      <bottom style="thin">
        <color rgb="FFBBE4D0"/>
      </bottom>
      <diagonal/>
    </border>
    <border>
      <left style="thin">
        <color rgb="FFFFFFFF"/>
      </left>
      <right style="thin">
        <color rgb="FF284E3F"/>
      </right>
      <top style="thin">
        <color rgb="FFFFFFFF"/>
      </top>
      <bottom style="thin">
        <color rgb="FFFFFFFF"/>
      </bottom>
      <diagonal/>
    </border>
    <border>
      <left style="thin">
        <color rgb="FF284E3F"/>
      </left>
      <right style="thin">
        <color rgb="FFF8F9FA"/>
      </right>
      <top style="thin">
        <color rgb="FFF8F9FA"/>
      </top>
      <bottom style="thin">
        <color rgb="FFF8F9FA"/>
      </bottom>
      <diagonal/>
    </border>
    <border>
      <left style="thin">
        <color rgb="FF99D5B8"/>
      </left>
      <right style="thin">
        <color rgb="FF99D5B8"/>
      </right>
      <top style="thin">
        <color rgb="FF99D5B8"/>
      </top>
      <bottom style="thin">
        <color rgb="FF99D5B8"/>
      </bottom>
      <diagonal/>
    </border>
    <border>
      <left style="thin">
        <color rgb="FFF8F9FA"/>
      </left>
      <right style="thin">
        <color rgb="FFF8F9FA"/>
      </right>
      <top style="thin">
        <color rgb="FFF8F9FA"/>
      </top>
      <bottom style="thin">
        <color rgb="FFF8F9FA"/>
      </bottom>
      <diagonal/>
    </border>
    <border>
      <left style="thin">
        <color rgb="FFF2CC59"/>
      </left>
      <right style="thin">
        <color rgb="FFF2CC59"/>
      </right>
      <top style="thin">
        <color rgb="FFF2CC59"/>
      </top>
      <bottom style="thin">
        <color rgb="FFF2CC59"/>
      </bottom>
      <diagonal/>
    </border>
    <border>
      <left style="thin">
        <color rgb="FFE7F6EF"/>
      </left>
      <right style="thin">
        <color rgb="FFE7F6EF"/>
      </right>
      <top style="thin">
        <color rgb="FFE7F6EF"/>
      </top>
      <bottom style="thin">
        <color rgb="FFE7F6EF"/>
      </bottom>
      <diagonal/>
    </border>
    <border>
      <left style="thin">
        <color rgb="FFF8F9FA"/>
      </left>
      <right style="thin">
        <color rgb="FF284E3F"/>
      </right>
      <top style="thin">
        <color rgb="FFF8F9FA"/>
      </top>
      <bottom style="thin">
        <color rgb="FFF8F9FA"/>
      </bottom>
      <diagonal/>
    </border>
    <border>
      <left style="thin">
        <color rgb="FF57BB8A"/>
      </left>
      <right style="thin">
        <color rgb="FF57BB8A"/>
      </right>
      <top style="thin">
        <color rgb="FF57BB8A"/>
      </top>
      <bottom style="thin">
        <color rgb="FF57BB8A"/>
      </bottom>
      <diagonal/>
    </border>
    <border>
      <left style="thin">
        <color rgb="FFF2CB53"/>
      </left>
      <right style="thin">
        <color rgb="FFF2CB53"/>
      </right>
      <top style="thin">
        <color rgb="FFF2CB53"/>
      </top>
      <bottom style="thin">
        <color rgb="FFF2CB53"/>
      </bottom>
      <diagonal/>
    </border>
    <border>
      <left style="thin">
        <color rgb="FF7FCBA6"/>
      </left>
      <right style="thin">
        <color rgb="FF7FCBA6"/>
      </right>
      <top style="thin">
        <color rgb="FF7FCBA6"/>
      </top>
      <bottom style="thin">
        <color rgb="FF7FCBA6"/>
      </bottom>
      <diagonal/>
    </border>
    <border>
      <left style="thin">
        <color rgb="FF81CCA7"/>
      </left>
      <right style="thin">
        <color rgb="FF81CCA7"/>
      </right>
      <top style="thin">
        <color rgb="FF81CCA7"/>
      </top>
      <bottom style="thin">
        <color rgb="FF81CCA7"/>
      </bottom>
      <diagonal/>
    </border>
    <border>
      <left style="thin">
        <color rgb="FFF2CE60"/>
      </left>
      <right style="thin">
        <color rgb="FFF2CE60"/>
      </right>
      <top style="thin">
        <color rgb="FFF2CE60"/>
      </top>
      <bottom style="thin">
        <color rgb="FFF2CE60"/>
      </bottom>
      <diagonal/>
    </border>
    <border>
      <left style="thin">
        <color rgb="FFB0DFC8"/>
      </left>
      <right style="thin">
        <color rgb="FFB0DFC8"/>
      </right>
      <top style="thin">
        <color rgb="FFB0DFC8"/>
      </top>
      <bottom style="thin">
        <color rgb="FFB0DFC8"/>
      </bottom>
      <diagonal/>
    </border>
    <border>
      <left style="thin">
        <color rgb="FF8BD0AE"/>
      </left>
      <right style="thin">
        <color rgb="FF8BD0AE"/>
      </right>
      <top style="thin">
        <color rgb="FF8BD0AE"/>
      </top>
      <bottom style="thin">
        <color rgb="FF8BD0AE"/>
      </bottom>
      <diagonal/>
    </border>
    <border>
      <left style="thin">
        <color rgb="FFF2D98D"/>
      </left>
      <right style="thin">
        <color rgb="FFF2D98D"/>
      </right>
      <top style="thin">
        <color rgb="FFF2D98D"/>
      </top>
      <bottom style="thin">
        <color rgb="FFF2D98D"/>
      </bottom>
      <diagonal/>
    </border>
    <border>
      <left style="thin">
        <color rgb="FFF2D886"/>
      </left>
      <right style="thin">
        <color rgb="FFF2D886"/>
      </right>
      <top style="thin">
        <color rgb="FFF2D886"/>
      </top>
      <bottom style="thin">
        <color rgb="FFF2D886"/>
      </bottom>
      <diagonal/>
    </border>
    <border>
      <left style="thin">
        <color rgb="FF6BC398"/>
      </left>
      <right style="thin">
        <color rgb="FF6BC398"/>
      </right>
      <top style="thin">
        <color rgb="FF6BC398"/>
      </top>
      <bottom style="thin">
        <color rgb="FF6BC398"/>
      </bottom>
      <diagonal/>
    </border>
    <border>
      <left style="thin">
        <color rgb="FFA5DAC0"/>
      </left>
      <right style="thin">
        <color rgb="FFA5DAC0"/>
      </right>
      <top style="thin">
        <color rgb="FFA5DAC0"/>
      </top>
      <bottom style="thin">
        <color rgb="FFA5DAC0"/>
      </bottom>
      <diagonal/>
    </border>
    <border>
      <left style="thin">
        <color rgb="FF97D5B6"/>
      </left>
      <right style="thin">
        <color rgb="FF97D5B6"/>
      </right>
      <top style="thin">
        <color rgb="FF97D5B6"/>
      </top>
      <bottom style="thin">
        <color rgb="FF97D5B6"/>
      </bottom>
      <diagonal/>
    </border>
    <border>
      <left style="thin">
        <color rgb="FFF4CCCC"/>
      </left>
      <right style="thin">
        <color rgb="FFF4CCCC"/>
      </right>
      <top style="thin">
        <color rgb="FFF4CCCC"/>
      </top>
      <bottom style="thin">
        <color rgb="FFF4CCCC"/>
      </bottom>
      <diagonal/>
    </border>
    <border>
      <left style="thin">
        <color rgb="FFF3E3B3"/>
      </left>
      <right style="thin">
        <color rgb="FFF3E3B3"/>
      </right>
      <top style="thin">
        <color rgb="FFF3E3B3"/>
      </top>
      <bottom style="thin">
        <color rgb="FFF3E3B3"/>
      </bottom>
      <diagonal/>
    </border>
    <border>
      <left style="thin">
        <color rgb="FFDCF1E7"/>
      </left>
      <right style="thin">
        <color rgb="FFDCF1E7"/>
      </right>
      <top style="thin">
        <color rgb="FFDCF1E7"/>
      </top>
      <bottom style="thin">
        <color rgb="FFDCF1E7"/>
      </bottom>
      <diagonal/>
    </border>
    <border>
      <left style="thin">
        <color rgb="FFA9DCC3"/>
      </left>
      <right style="thin">
        <color rgb="FFA9DCC3"/>
      </right>
      <top style="thin">
        <color rgb="FFA9DCC3"/>
      </top>
      <bottom style="thin">
        <color rgb="FFA9DCC3"/>
      </bottom>
      <diagonal/>
    </border>
    <border>
      <left style="thin">
        <color rgb="FFF2D680"/>
      </left>
      <right style="thin">
        <color rgb="FFF2D680"/>
      </right>
      <top style="thin">
        <color rgb="FFF2D680"/>
      </top>
      <bottom style="thin">
        <color rgb="FFF2D680"/>
      </bottom>
      <diagonal/>
    </border>
    <border>
      <left style="thin">
        <color rgb="FFC0E6D3"/>
      </left>
      <right style="thin">
        <color rgb="FFC0E6D3"/>
      </right>
      <top style="thin">
        <color rgb="FFC0E6D3"/>
      </top>
      <bottom style="thin">
        <color rgb="FFC0E6D3"/>
      </bottom>
      <diagonal/>
    </border>
    <border>
      <left style="thin">
        <color rgb="FFB5E0CC"/>
      </left>
      <right style="thin">
        <color rgb="FFB5E0CC"/>
      </right>
      <top style="thin">
        <color rgb="FFB5E0CC"/>
      </top>
      <bottom style="thin">
        <color rgb="FFB5E0CC"/>
      </bottom>
      <diagonal/>
    </border>
    <border>
      <left style="thin">
        <color rgb="FFF2D16C"/>
      </left>
      <right style="thin">
        <color rgb="FFF2D16C"/>
      </right>
      <top style="thin">
        <color rgb="FFF2D16C"/>
      </top>
      <bottom style="thin">
        <color rgb="FFF2D16C"/>
      </bottom>
      <diagonal/>
    </border>
    <border>
      <left style="thin">
        <color rgb="FFFEFFFE"/>
      </left>
      <right style="thin">
        <color rgb="FFFEFFFE"/>
      </right>
      <top style="thin">
        <color rgb="FFFEFFFE"/>
      </top>
      <bottom style="thin">
        <color rgb="FFFEFFFE"/>
      </bottom>
      <diagonal/>
    </border>
    <border>
      <left style="thin">
        <color rgb="FF7DCAA4"/>
      </left>
      <right style="thin">
        <color rgb="FF7DCAA4"/>
      </right>
      <top style="thin">
        <color rgb="FF7DCAA4"/>
      </top>
      <bottom style="thin">
        <color rgb="FF7DCAA4"/>
      </bottom>
      <diagonal/>
    </border>
    <border>
      <left style="thin">
        <color rgb="FFF2C746"/>
      </left>
      <right style="thin">
        <color rgb="FFF2C746"/>
      </right>
      <top style="thin">
        <color rgb="FFF2C746"/>
      </top>
      <bottom style="thin">
        <color rgb="FFF2C746"/>
      </bottom>
      <diagonal/>
    </border>
    <border>
      <left style="thin">
        <color rgb="FFD4EEE1"/>
      </left>
      <right style="thin">
        <color rgb="FFD4EEE1"/>
      </right>
      <top style="thin">
        <color rgb="FFD4EEE1"/>
      </top>
      <bottom style="thin">
        <color rgb="FFD4EEE1"/>
      </bottom>
      <diagonal/>
    </border>
    <border>
      <left style="thin">
        <color rgb="FFF2D479"/>
      </left>
      <right style="thin">
        <color rgb="FFF2D479"/>
      </right>
      <top style="thin">
        <color rgb="FFF2D479"/>
      </top>
      <bottom style="thin">
        <color rgb="FFF2D479"/>
      </bottom>
      <diagonal/>
    </border>
    <border>
      <left style="thin">
        <color rgb="FFF3C4C0"/>
      </left>
      <right style="thin">
        <color rgb="FFF3C4C0"/>
      </right>
      <top style="thin">
        <color rgb="FFF3C4C0"/>
      </top>
      <bottom style="thin">
        <color rgb="FFF3C4C0"/>
      </bottom>
      <diagonal/>
    </border>
    <border>
      <left style="thin">
        <color rgb="FFFAE5E3"/>
      </left>
      <right style="thin">
        <color rgb="FFFAE5E3"/>
      </right>
      <top style="thin">
        <color rgb="FFFAE5E3"/>
      </top>
      <bottom style="thin">
        <color rgb="FFFAE5E3"/>
      </bottom>
      <diagonal/>
    </border>
    <border>
      <left style="thin">
        <color rgb="FF93D3B4"/>
      </left>
      <right style="thin">
        <color rgb="FF93D3B4"/>
      </right>
      <top style="thin">
        <color rgb="FF93D3B4"/>
      </top>
      <bottom style="thin">
        <color rgb="FF93D3B4"/>
      </bottom>
      <diagonal/>
    </border>
    <border>
      <left style="thin">
        <color rgb="FFF9FDFB"/>
      </left>
      <right style="thin">
        <color rgb="FFF9FDFB"/>
      </right>
      <top style="thin">
        <color rgb="FFF9FDFB"/>
      </top>
      <bottom style="thin">
        <color rgb="FFF9FDFB"/>
      </bottom>
      <diagonal/>
    </border>
    <border>
      <left style="thin">
        <color rgb="FFA7DBC2"/>
      </left>
      <right style="thin">
        <color rgb="FFA7DBC2"/>
      </right>
      <top style="thin">
        <color rgb="FFA7DBC2"/>
      </top>
      <bottom style="thin">
        <color rgb="FFA7DBC2"/>
      </bottom>
      <diagonal/>
    </border>
    <border>
      <left style="thin">
        <color rgb="FFF2C63F"/>
      </left>
      <right style="thin">
        <color rgb="FFF2C63F"/>
      </right>
      <top style="thin">
        <color rgb="FFF2C63F"/>
      </top>
      <bottom style="thin">
        <color rgb="FFF2C63F"/>
      </bottom>
      <diagonal/>
    </border>
    <border>
      <left style="thin">
        <color rgb="FFAADCC4"/>
      </left>
      <right style="thin">
        <color rgb="FFAADCC4"/>
      </right>
      <top style="thin">
        <color rgb="FFAADCC4"/>
      </top>
      <bottom style="thin">
        <color rgb="FFAADCC4"/>
      </bottom>
      <diagonal/>
    </border>
    <border>
      <left style="thin">
        <color rgb="FFFCFEFD"/>
      </left>
      <right style="thin">
        <color rgb="FFFCFEFD"/>
      </right>
      <top style="thin">
        <color rgb="FFFCFEFD"/>
      </top>
      <bottom style="thin">
        <color rgb="FFFCFEFD"/>
      </bottom>
      <diagonal/>
    </border>
    <border>
      <left style="thin">
        <color rgb="FFB2DFCA"/>
      </left>
      <right style="thin">
        <color rgb="FFB2DFCA"/>
      </right>
      <top style="thin">
        <color rgb="FFB2DFCA"/>
      </top>
      <bottom style="thin">
        <color rgb="FFB2DFCA"/>
      </bottom>
      <diagonal/>
    </border>
    <border>
      <left style="thin">
        <color rgb="FFF1C232"/>
      </left>
      <right style="thin">
        <color rgb="FFF1C232"/>
      </right>
      <top style="thin">
        <color rgb="FFF1C232"/>
      </top>
      <bottom style="thin">
        <color rgb="FFF1C232"/>
      </bottom>
      <diagonal/>
    </border>
    <border>
      <left style="thin">
        <color rgb="FFE98F87"/>
      </left>
      <right style="thin">
        <color rgb="FFE98F87"/>
      </right>
      <top style="thin">
        <color rgb="FFE98F87"/>
      </top>
      <bottom style="thin">
        <color rgb="FFE98F87"/>
      </bottom>
      <diagonal/>
    </border>
    <border>
      <left style="thin">
        <color rgb="FFF2D066"/>
      </left>
      <right style="thin">
        <color rgb="FFF2D066"/>
      </right>
      <top style="thin">
        <color rgb="FFF2D066"/>
      </top>
      <bottom style="thin">
        <color rgb="FFF2D066"/>
      </bottom>
      <diagonal/>
    </border>
    <border>
      <left style="thin">
        <color rgb="FFF5CDCA"/>
      </left>
      <right style="thin">
        <color rgb="FFF5CDCA"/>
      </right>
      <top style="thin">
        <color rgb="FFF5CDCA"/>
      </top>
      <bottom style="thin">
        <color rgb="FFF5CDCA"/>
      </bottom>
      <diagonal/>
    </border>
    <border>
      <left style="thin">
        <color rgb="FFF3E6C0"/>
      </left>
      <right style="thin">
        <color rgb="FFF3E6C0"/>
      </right>
      <top style="thin">
        <color rgb="FFF3E6C0"/>
      </top>
      <bottom style="thin">
        <color rgb="FFF3E6C0"/>
      </bottom>
      <diagonal/>
    </border>
    <border>
      <left style="thin">
        <color rgb="FFF5CFCC"/>
      </left>
      <right style="thin">
        <color rgb="FFF5CFCC"/>
      </right>
      <top style="thin">
        <color rgb="FFF5CFCC"/>
      </top>
      <bottom style="thin">
        <color rgb="FFF5CFCC"/>
      </bottom>
      <diagonal/>
    </border>
    <border>
      <left style="thin">
        <color rgb="FFF3E5BA"/>
      </left>
      <right style="thin">
        <color rgb="FFF3E5BA"/>
      </right>
      <top style="thin">
        <color rgb="FFF3E5BA"/>
      </top>
      <bottom style="thin">
        <color rgb="FFF3E5BA"/>
      </bottom>
      <diagonal/>
    </border>
    <border>
      <left style="thin">
        <color rgb="FFFCF1F0"/>
      </left>
      <right style="thin">
        <color rgb="FFFCF1F0"/>
      </right>
      <top style="thin">
        <color rgb="FFFCF1F0"/>
      </top>
      <bottom style="thin">
        <color rgb="FFFCF1F0"/>
      </bottom>
      <diagonal/>
    </border>
    <border>
      <left style="thin">
        <color rgb="FFE98D86"/>
      </left>
      <right style="thin">
        <color rgb="FFE98D86"/>
      </right>
      <top style="thin">
        <color rgb="FFE98D86"/>
      </top>
      <bottom style="thin">
        <color rgb="FFE98D86"/>
      </bottom>
      <diagonal/>
    </border>
    <border>
      <left style="thin">
        <color rgb="FFF2C94C"/>
      </left>
      <right style="thin">
        <color rgb="FFF2C94C"/>
      </right>
      <top style="thin">
        <color rgb="FFF2C94C"/>
      </top>
      <bottom style="thin">
        <color rgb="FFF2C94C"/>
      </bottom>
      <diagonal/>
    </border>
    <border>
      <left style="thin">
        <color rgb="FFF7D5D2"/>
      </left>
      <right style="thin">
        <color rgb="FFF7D5D2"/>
      </right>
      <top style="thin">
        <color rgb="FFF7D5D2"/>
      </top>
      <bottom style="thin">
        <color rgb="FFF7D5D2"/>
      </bottom>
      <diagonal/>
    </border>
    <border>
      <left style="thin">
        <color rgb="FFF3DEA0"/>
      </left>
      <right style="thin">
        <color rgb="FFF3DEA0"/>
      </right>
      <top style="thin">
        <color rgb="FFF3DEA0"/>
      </top>
      <bottom style="thin">
        <color rgb="FFF3DEA0"/>
      </bottom>
      <diagonal/>
    </border>
    <border>
      <left style="thin">
        <color rgb="FFE67C73"/>
      </left>
      <right style="thin">
        <color rgb="FFE67C73"/>
      </right>
      <top style="thin">
        <color rgb="FFE67C73"/>
      </top>
      <bottom style="thin">
        <color rgb="FFE67C73"/>
      </bottom>
      <diagonal/>
    </border>
    <border>
      <left style="thin">
        <color rgb="FFF8DEDC"/>
      </left>
      <right style="thin">
        <color rgb="FFF8DEDC"/>
      </right>
      <top style="thin">
        <color rgb="FFF8DEDC"/>
      </top>
      <bottom style="thin">
        <color rgb="FFF8DEDC"/>
      </bottom>
      <diagonal/>
    </border>
    <border>
      <left style="thin">
        <color rgb="FFEC9E98"/>
      </left>
      <right style="thin">
        <color rgb="FFEC9E98"/>
      </right>
      <top style="thin">
        <color rgb="FFEC9E98"/>
      </top>
      <bottom style="thin">
        <color rgb="FFEC9E98"/>
      </bottom>
      <diagonal/>
    </border>
    <border>
      <left style="thin">
        <color rgb="FFF3F3F3"/>
      </left>
      <right style="thin">
        <color rgb="FFF3F3F3"/>
      </right>
      <top style="thin">
        <color rgb="FFF3F3F3"/>
      </top>
      <bottom style="thin">
        <color rgb="FFF3F3F3"/>
      </bottom>
      <diagonal/>
    </border>
    <border>
      <left style="thin">
        <color rgb="FFF0B0AB"/>
      </left>
      <right style="thin">
        <color rgb="FFF0B0AB"/>
      </right>
      <top style="thin">
        <color rgb="FFF0B0AB"/>
      </top>
      <bottom style="thin">
        <color rgb="FFF0B0AB"/>
      </bottom>
      <diagonal/>
    </border>
    <border>
      <left style="thin">
        <color rgb="FF284E3F"/>
      </left>
      <right style="thin">
        <color rgb="FFFFFFFF"/>
      </right>
      <top style="thin">
        <color rgb="FFFFFFFF"/>
      </top>
      <bottom style="thin">
        <color rgb="FF284E3F"/>
      </bottom>
      <diagonal/>
    </border>
    <border>
      <left style="thin">
        <color rgb="FFFFFFFF"/>
      </left>
      <right style="thin">
        <color rgb="FFFFFFFF"/>
      </right>
      <top style="thin">
        <color rgb="FFFFFFFF"/>
      </top>
      <bottom style="thin">
        <color rgb="FF284E3F"/>
      </bottom>
      <diagonal/>
    </border>
    <border>
      <left style="thin">
        <color rgb="FFFFFFFF"/>
      </left>
      <right style="thin">
        <color rgb="FF284E3F"/>
      </right>
      <top style="thin">
        <color rgb="FFFFFFFF"/>
      </top>
      <bottom style="thin">
        <color rgb="FF284E3F"/>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s>
  <cellStyleXfs count="1">
    <xf numFmtId="0" fontId="0" fillId="0" borderId="0"/>
  </cellStyleXfs>
  <cellXfs count="144">
    <xf numFmtId="0" fontId="0" fillId="0" borderId="0" xfId="0"/>
    <xf numFmtId="0" fontId="1" fillId="0" borderId="0" xfId="0" applyFont="1" applyAlignment="1">
      <alignment horizontal="center"/>
    </xf>
    <xf numFmtId="164" fontId="1" fillId="0" borderId="0" xfId="0" applyNumberFormat="1" applyFont="1"/>
    <xf numFmtId="0" fontId="1" fillId="0" borderId="0" xfId="0" applyFont="1"/>
    <xf numFmtId="165" fontId="1" fillId="0" borderId="0" xfId="0" applyNumberFormat="1" applyFont="1"/>
    <xf numFmtId="1" fontId="1" fillId="2" borderId="0" xfId="0" applyNumberFormat="1" applyFont="1" applyFill="1"/>
    <xf numFmtId="0" fontId="2" fillId="0" borderId="0" xfId="0" applyFont="1"/>
    <xf numFmtId="0" fontId="1" fillId="0" borderId="1" xfId="0" applyFont="1" applyBorder="1"/>
    <xf numFmtId="1" fontId="1" fillId="2" borderId="1" xfId="0" applyNumberFormat="1" applyFont="1" applyFill="1" applyBorder="1"/>
    <xf numFmtId="0" fontId="3" fillId="3" borderId="0" xfId="0" applyFont="1" applyFill="1"/>
    <xf numFmtId="0" fontId="4" fillId="0" borderId="0" xfId="0" applyFont="1"/>
    <xf numFmtId="9" fontId="1" fillId="0" borderId="1" xfId="0" applyNumberFormat="1" applyFont="1" applyBorder="1"/>
    <xf numFmtId="0" fontId="5" fillId="3" borderId="0" xfId="0" applyFont="1" applyFill="1" applyAlignment="1">
      <alignment horizontal="left"/>
    </xf>
    <xf numFmtId="0" fontId="6" fillId="3" borderId="1" xfId="0" applyFont="1" applyFill="1" applyBorder="1"/>
    <xf numFmtId="0" fontId="6" fillId="3" borderId="0" xfId="0" applyFont="1" applyFill="1"/>
    <xf numFmtId="0" fontId="7" fillId="3" borderId="0" xfId="0" applyFont="1" applyFill="1"/>
    <xf numFmtId="1" fontId="1" fillId="0" borderId="0" xfId="0" applyNumberFormat="1" applyFont="1"/>
    <xf numFmtId="0" fontId="8" fillId="3" borderId="1" xfId="0" applyFont="1" applyFill="1" applyBorder="1"/>
    <xf numFmtId="1" fontId="1" fillId="4" borderId="0" xfId="0" applyNumberFormat="1" applyFont="1" applyFill="1"/>
    <xf numFmtId="0" fontId="1" fillId="4" borderId="0" xfId="0" applyFont="1" applyFill="1"/>
    <xf numFmtId="0" fontId="9" fillId="5" borderId="0" xfId="0" applyFont="1" applyFill="1"/>
    <xf numFmtId="0" fontId="1" fillId="6" borderId="0" xfId="0" applyFont="1" applyFill="1" applyAlignment="1">
      <alignment horizontal="center"/>
    </xf>
    <xf numFmtId="0" fontId="8" fillId="3" borderId="0" xfId="0" applyFont="1" applyFill="1"/>
    <xf numFmtId="166" fontId="1" fillId="0" borderId="0" xfId="0" applyNumberFormat="1" applyFont="1"/>
    <xf numFmtId="0" fontId="10" fillId="3" borderId="0" xfId="0" applyFont="1" applyFill="1" applyAlignment="1">
      <alignment horizontal="left"/>
    </xf>
    <xf numFmtId="167" fontId="1" fillId="0" borderId="0" xfId="0" applyNumberFormat="1" applyFont="1"/>
    <xf numFmtId="164" fontId="11" fillId="0" borderId="0" xfId="0" applyNumberFormat="1" applyFont="1" applyAlignment="1">
      <alignment horizontal="right"/>
    </xf>
    <xf numFmtId="0" fontId="11" fillId="0" borderId="0" xfId="0" applyFont="1"/>
    <xf numFmtId="18" fontId="1" fillId="0" borderId="0" xfId="0" applyNumberFormat="1" applyFont="1"/>
    <xf numFmtId="1" fontId="11" fillId="2" borderId="0" xfId="0" applyNumberFormat="1" applyFont="1" applyFill="1" applyAlignment="1">
      <alignment horizontal="right"/>
    </xf>
    <xf numFmtId="14" fontId="1" fillId="0" borderId="0" xfId="0" applyNumberFormat="1" applyFont="1"/>
    <xf numFmtId="1" fontId="11" fillId="0" borderId="0" xfId="0" applyNumberFormat="1" applyFont="1" applyAlignment="1">
      <alignment horizontal="right"/>
    </xf>
    <xf numFmtId="1" fontId="12" fillId="2" borderId="0" xfId="0" applyNumberFormat="1" applyFont="1" applyFill="1"/>
    <xf numFmtId="0" fontId="13" fillId="0" borderId="0" xfId="0" applyFont="1"/>
    <xf numFmtId="0" fontId="10" fillId="0" borderId="0" xfId="0" applyFont="1" applyAlignment="1">
      <alignment horizontal="left"/>
    </xf>
    <xf numFmtId="168" fontId="11" fillId="0" borderId="0" xfId="0" applyNumberFormat="1" applyFont="1" applyAlignment="1">
      <alignment horizontal="right"/>
    </xf>
    <xf numFmtId="168" fontId="1" fillId="0" borderId="0" xfId="0" applyNumberFormat="1" applyFont="1"/>
    <xf numFmtId="169" fontId="1" fillId="0" borderId="0" xfId="0" applyNumberFormat="1" applyFont="1"/>
    <xf numFmtId="168" fontId="11" fillId="4" borderId="0" xfId="0" applyNumberFormat="1" applyFont="1" applyFill="1" applyAlignment="1">
      <alignment horizontal="right"/>
    </xf>
    <xf numFmtId="168" fontId="1" fillId="4" borderId="0" xfId="0" applyNumberFormat="1" applyFont="1" applyFill="1"/>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49" fontId="1" fillId="0" borderId="5" xfId="0" applyNumberFormat="1" applyFont="1" applyBorder="1" applyAlignment="1">
      <alignment vertical="center"/>
    </xf>
    <xf numFmtId="1" fontId="1" fillId="0" borderId="6" xfId="0" applyNumberFormat="1" applyFont="1" applyBorder="1" applyAlignment="1">
      <alignment vertical="center"/>
    </xf>
    <xf numFmtId="0" fontId="1" fillId="0" borderId="7" xfId="0" applyFont="1" applyBorder="1" applyAlignment="1">
      <alignment vertical="center"/>
    </xf>
    <xf numFmtId="0" fontId="0" fillId="0" borderId="7" xfId="0" applyBorder="1" applyAlignment="1">
      <alignment vertical="center"/>
    </xf>
    <xf numFmtId="0" fontId="0" fillId="3" borderId="8" xfId="0" applyFill="1" applyBorder="1" applyAlignment="1">
      <alignment vertical="center"/>
    </xf>
    <xf numFmtId="10" fontId="1" fillId="0" borderId="7" xfId="0" applyNumberFormat="1" applyFont="1" applyBorder="1" applyAlignment="1">
      <alignment vertical="center"/>
    </xf>
    <xf numFmtId="0" fontId="1" fillId="0" borderId="9" xfId="0" applyFont="1" applyBorder="1" applyAlignment="1">
      <alignment vertical="center"/>
    </xf>
    <xf numFmtId="0" fontId="1" fillId="0" borderId="10" xfId="0" applyFont="1" applyBorder="1" applyAlignment="1">
      <alignment vertical="center"/>
    </xf>
    <xf numFmtId="49" fontId="1" fillId="0" borderId="11" xfId="0" applyNumberFormat="1" applyFont="1" applyBorder="1" applyAlignment="1">
      <alignment vertical="center"/>
    </xf>
    <xf numFmtId="1" fontId="1" fillId="0" borderId="12" xfId="0" applyNumberFormat="1" applyFont="1" applyBorder="1" applyAlignment="1">
      <alignment vertical="center"/>
    </xf>
    <xf numFmtId="0" fontId="1" fillId="0" borderId="13" xfId="0" applyFont="1" applyBorder="1" applyAlignment="1">
      <alignment vertical="center"/>
    </xf>
    <xf numFmtId="0" fontId="0" fillId="0" borderId="13" xfId="0" applyBorder="1" applyAlignment="1">
      <alignment vertical="center"/>
    </xf>
    <xf numFmtId="0" fontId="0" fillId="3" borderId="14" xfId="0" applyFill="1" applyBorder="1" applyAlignment="1">
      <alignment vertical="center"/>
    </xf>
    <xf numFmtId="10" fontId="1" fillId="0" borderId="13" xfId="0" applyNumberFormat="1" applyFont="1" applyBorder="1" applyAlignment="1">
      <alignment vertical="center"/>
    </xf>
    <xf numFmtId="0" fontId="1" fillId="0" borderId="15" xfId="0" applyFont="1" applyBorder="1" applyAlignment="1">
      <alignment vertical="center"/>
    </xf>
    <xf numFmtId="0" fontId="1" fillId="0" borderId="16" xfId="0" applyFont="1" applyBorder="1" applyAlignment="1">
      <alignment vertical="center"/>
    </xf>
    <xf numFmtId="1" fontId="1" fillId="0" borderId="17" xfId="0" applyNumberFormat="1" applyFont="1" applyBorder="1" applyAlignment="1">
      <alignment vertical="center"/>
    </xf>
    <xf numFmtId="0" fontId="0" fillId="3" borderId="18" xfId="0" applyFill="1" applyBorder="1" applyAlignment="1">
      <alignment vertical="center"/>
    </xf>
    <xf numFmtId="0" fontId="1" fillId="0" borderId="19" xfId="0" applyFont="1" applyBorder="1" applyAlignment="1">
      <alignment vertical="center"/>
    </xf>
    <xf numFmtId="49" fontId="1" fillId="0" borderId="0" xfId="0" applyNumberFormat="1" applyFont="1"/>
    <xf numFmtId="1" fontId="1" fillId="0" borderId="20" xfId="0" applyNumberFormat="1" applyFont="1" applyBorder="1" applyAlignment="1">
      <alignment vertical="center"/>
    </xf>
    <xf numFmtId="0" fontId="0" fillId="3" borderId="21" xfId="0" applyFill="1" applyBorder="1" applyAlignment="1">
      <alignment vertical="center"/>
    </xf>
    <xf numFmtId="0" fontId="1" fillId="0" borderId="22" xfId="0" applyFont="1" applyBorder="1" applyAlignment="1">
      <alignment vertical="center"/>
    </xf>
    <xf numFmtId="1" fontId="1" fillId="0" borderId="23" xfId="0" applyNumberFormat="1" applyFont="1" applyBorder="1" applyAlignment="1">
      <alignment vertical="center"/>
    </xf>
    <xf numFmtId="0" fontId="0" fillId="3" borderId="24" xfId="0" applyFill="1" applyBorder="1" applyAlignment="1">
      <alignment vertical="center"/>
    </xf>
    <xf numFmtId="0" fontId="1" fillId="0" borderId="17" xfId="0" applyFont="1" applyBorder="1" applyAlignment="1">
      <alignment vertical="center"/>
    </xf>
    <xf numFmtId="0" fontId="0" fillId="3" borderId="25" xfId="0" applyFill="1" applyBorder="1" applyAlignment="1">
      <alignment vertical="center"/>
    </xf>
    <xf numFmtId="0" fontId="1" fillId="0" borderId="26" xfId="0" applyFont="1" applyBorder="1" applyAlignment="1">
      <alignment vertical="center"/>
    </xf>
    <xf numFmtId="1" fontId="1" fillId="0" borderId="27" xfId="0" applyNumberFormat="1" applyFont="1" applyBorder="1" applyAlignment="1">
      <alignment vertical="center"/>
    </xf>
    <xf numFmtId="0" fontId="1" fillId="0" borderId="28" xfId="0" applyFont="1" applyBorder="1" applyAlignment="1">
      <alignment vertical="center"/>
    </xf>
    <xf numFmtId="1" fontId="1" fillId="0" borderId="29" xfId="0" applyNumberFormat="1" applyFont="1" applyBorder="1" applyAlignment="1">
      <alignment vertical="center"/>
    </xf>
    <xf numFmtId="0" fontId="0" fillId="3" borderId="30" xfId="0" applyFill="1" applyBorder="1" applyAlignment="1">
      <alignment vertical="center"/>
    </xf>
    <xf numFmtId="0" fontId="1" fillId="0" borderId="31" xfId="0" applyFont="1" applyBorder="1" applyAlignment="1">
      <alignment vertical="center"/>
    </xf>
    <xf numFmtId="1" fontId="1" fillId="0" borderId="32" xfId="0" applyNumberFormat="1" applyFont="1" applyBorder="1" applyAlignment="1">
      <alignment vertical="center"/>
    </xf>
    <xf numFmtId="0" fontId="0" fillId="3" borderId="33" xfId="0" applyFill="1" applyBorder="1" applyAlignment="1">
      <alignment vertical="center"/>
    </xf>
    <xf numFmtId="0" fontId="1" fillId="0" borderId="34" xfId="0" applyFont="1" applyBorder="1" applyAlignment="1">
      <alignment vertical="center"/>
    </xf>
    <xf numFmtId="1" fontId="1" fillId="0" borderId="35" xfId="0" applyNumberFormat="1" applyFont="1" applyBorder="1" applyAlignment="1">
      <alignment vertical="center"/>
    </xf>
    <xf numFmtId="0" fontId="0" fillId="3" borderId="36" xfId="0" applyFill="1" applyBorder="1" applyAlignment="1">
      <alignment vertical="center"/>
    </xf>
    <xf numFmtId="0" fontId="1" fillId="0" borderId="37" xfId="0" applyFont="1" applyBorder="1" applyAlignment="1">
      <alignment vertical="center"/>
    </xf>
    <xf numFmtId="1" fontId="1" fillId="0" borderId="38" xfId="0" applyNumberFormat="1" applyFont="1" applyBorder="1" applyAlignment="1">
      <alignment vertical="center"/>
    </xf>
    <xf numFmtId="0" fontId="0" fillId="3" borderId="39" xfId="0" applyFill="1" applyBorder="1" applyAlignment="1">
      <alignment vertical="center"/>
    </xf>
    <xf numFmtId="0" fontId="1" fillId="0" borderId="40" xfId="0" applyFont="1" applyBorder="1" applyAlignment="1">
      <alignment vertical="center"/>
    </xf>
    <xf numFmtId="0" fontId="0" fillId="3" borderId="41" xfId="0" applyFill="1" applyBorder="1" applyAlignment="1">
      <alignment vertical="center"/>
    </xf>
    <xf numFmtId="0" fontId="1" fillId="0" borderId="42" xfId="0" applyFont="1" applyBorder="1" applyAlignment="1">
      <alignment vertical="center"/>
    </xf>
    <xf numFmtId="0" fontId="1" fillId="0" borderId="43" xfId="0" applyFont="1" applyBorder="1" applyAlignment="1">
      <alignment vertical="center"/>
    </xf>
    <xf numFmtId="1" fontId="1" fillId="0" borderId="44" xfId="0" applyNumberFormat="1" applyFont="1" applyBorder="1" applyAlignment="1">
      <alignment vertical="center"/>
    </xf>
    <xf numFmtId="0" fontId="1" fillId="0" borderId="45" xfId="0" applyFont="1" applyBorder="1" applyAlignment="1">
      <alignment vertical="center"/>
    </xf>
    <xf numFmtId="1" fontId="1" fillId="0" borderId="46" xfId="0" applyNumberFormat="1" applyFont="1" applyBorder="1" applyAlignment="1">
      <alignment vertical="center"/>
    </xf>
    <xf numFmtId="0" fontId="0" fillId="3" borderId="47" xfId="0" applyFill="1" applyBorder="1" applyAlignment="1">
      <alignment vertical="center"/>
    </xf>
    <xf numFmtId="1" fontId="1" fillId="0" borderId="48" xfId="0" applyNumberFormat="1" applyFont="1" applyBorder="1" applyAlignment="1">
      <alignment vertical="center"/>
    </xf>
    <xf numFmtId="0" fontId="1" fillId="0" borderId="49" xfId="0" applyFont="1" applyBorder="1" applyAlignment="1">
      <alignment vertical="center"/>
    </xf>
    <xf numFmtId="1" fontId="1" fillId="0" borderId="50" xfId="0" applyNumberFormat="1" applyFont="1" applyBorder="1" applyAlignment="1">
      <alignment vertical="center"/>
    </xf>
    <xf numFmtId="0" fontId="0" fillId="3" borderId="51" xfId="0" applyFill="1" applyBorder="1" applyAlignment="1">
      <alignment vertical="center"/>
    </xf>
    <xf numFmtId="0" fontId="1" fillId="0" borderId="52" xfId="0" applyFont="1" applyBorder="1" applyAlignment="1">
      <alignment vertical="center"/>
    </xf>
    <xf numFmtId="0" fontId="0" fillId="3" borderId="53" xfId="0" applyFill="1" applyBorder="1" applyAlignment="1">
      <alignment vertical="center"/>
    </xf>
    <xf numFmtId="0" fontId="1" fillId="0" borderId="54" xfId="0" applyFont="1" applyBorder="1" applyAlignment="1">
      <alignment vertical="center"/>
    </xf>
    <xf numFmtId="0" fontId="0" fillId="3" borderId="55" xfId="0" applyFill="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14"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1" fillId="0" borderId="61" xfId="0" applyFont="1" applyBorder="1" applyAlignment="1">
      <alignment vertical="center"/>
    </xf>
    <xf numFmtId="0" fontId="1" fillId="0" borderId="62" xfId="0" applyFont="1" applyBorder="1" applyAlignment="1">
      <alignment vertical="center"/>
    </xf>
    <xf numFmtId="0" fontId="1" fillId="0" borderId="63" xfId="0" applyFont="1" applyBorder="1" applyAlignment="1">
      <alignment vertical="center"/>
    </xf>
    <xf numFmtId="0" fontId="1" fillId="0" borderId="25" xfId="0" applyFont="1" applyBorder="1" applyAlignment="1">
      <alignment vertical="center"/>
    </xf>
    <xf numFmtId="0" fontId="1" fillId="0" borderId="64" xfId="0" applyFont="1" applyBorder="1" applyAlignment="1">
      <alignment vertical="center"/>
    </xf>
    <xf numFmtId="0" fontId="1" fillId="0" borderId="8" xfId="0" applyFont="1" applyBorder="1" applyAlignment="1">
      <alignment vertical="center"/>
    </xf>
    <xf numFmtId="0" fontId="1" fillId="0" borderId="65" xfId="0" applyFont="1" applyBorder="1" applyAlignment="1">
      <alignment vertical="center"/>
    </xf>
    <xf numFmtId="0" fontId="1" fillId="0" borderId="66" xfId="0" applyFont="1" applyBorder="1" applyAlignment="1">
      <alignment vertical="center"/>
    </xf>
    <xf numFmtId="0" fontId="1" fillId="0" borderId="67" xfId="0" applyFont="1" applyBorder="1" applyAlignment="1">
      <alignment vertical="center"/>
    </xf>
    <xf numFmtId="1" fontId="1" fillId="0" borderId="13" xfId="0" applyNumberFormat="1" applyFont="1" applyBorder="1" applyAlignment="1">
      <alignment vertical="center"/>
    </xf>
    <xf numFmtId="1" fontId="1" fillId="0" borderId="7" xfId="0" applyNumberFormat="1" applyFont="1" applyBorder="1" applyAlignment="1">
      <alignment vertical="center"/>
    </xf>
    <xf numFmtId="49" fontId="1" fillId="0" borderId="68" xfId="0" applyNumberFormat="1" applyFont="1" applyBorder="1" applyAlignment="1">
      <alignment vertical="center"/>
    </xf>
    <xf numFmtId="1" fontId="1" fillId="0" borderId="69" xfId="0" applyNumberFormat="1" applyFont="1" applyBorder="1" applyAlignment="1">
      <alignment vertical="center"/>
    </xf>
    <xf numFmtId="0" fontId="1" fillId="0" borderId="69" xfId="0" applyFont="1" applyBorder="1" applyAlignment="1">
      <alignment vertical="center"/>
    </xf>
    <xf numFmtId="10" fontId="1" fillId="0" borderId="69" xfId="0" applyNumberFormat="1" applyFont="1" applyBorder="1" applyAlignment="1">
      <alignment vertical="center"/>
    </xf>
    <xf numFmtId="0" fontId="1" fillId="0" borderId="70" xfId="0" applyFont="1" applyBorder="1" applyAlignment="1">
      <alignment vertical="center"/>
    </xf>
    <xf numFmtId="0" fontId="14" fillId="0" borderId="0" xfId="0" applyFont="1"/>
    <xf numFmtId="0" fontId="15" fillId="3" borderId="0" xfId="0" applyFont="1" applyFill="1" applyAlignment="1">
      <alignment horizontal="center"/>
    </xf>
    <xf numFmtId="170" fontId="1" fillId="7" borderId="0" xfId="0" applyNumberFormat="1" applyFont="1" applyFill="1"/>
    <xf numFmtId="170" fontId="1" fillId="0" borderId="0" xfId="0" applyNumberFormat="1" applyFont="1"/>
    <xf numFmtId="0" fontId="16" fillId="8" borderId="0" xfId="0" applyFont="1" applyFill="1" applyAlignment="1">
      <alignment horizontal="left"/>
    </xf>
    <xf numFmtId="0" fontId="17" fillId="8" borderId="0" xfId="0" applyFont="1" applyFill="1" applyAlignment="1">
      <alignment horizontal="left"/>
    </xf>
    <xf numFmtId="0" fontId="18" fillId="0" borderId="0" xfId="0" applyFont="1"/>
    <xf numFmtId="0" fontId="19" fillId="0" borderId="0" xfId="0" applyFont="1"/>
    <xf numFmtId="170" fontId="20" fillId="3" borderId="0" xfId="0" applyNumberFormat="1" applyFont="1" applyFill="1"/>
    <xf numFmtId="170" fontId="21" fillId="3" borderId="0" xfId="0" applyNumberFormat="1" applyFont="1" applyFill="1"/>
    <xf numFmtId="0" fontId="1" fillId="9" borderId="0" xfId="0" applyFont="1" applyFill="1"/>
    <xf numFmtId="0" fontId="1" fillId="6" borderId="0" xfId="0" applyFont="1" applyFill="1"/>
    <xf numFmtId="0" fontId="0" fillId="0" borderId="71" xfId="0" pivotButton="1" applyBorder="1"/>
    <xf numFmtId="0" fontId="0" fillId="0" borderId="72" xfId="0" applyBorder="1"/>
    <xf numFmtId="0" fontId="0" fillId="0" borderId="71" xfId="0" applyBorder="1"/>
    <xf numFmtId="0" fontId="0" fillId="0" borderId="73" xfId="0" applyBorder="1"/>
    <xf numFmtId="0" fontId="0" fillId="0" borderId="74" xfId="0" applyNumberFormat="1" applyBorder="1"/>
    <xf numFmtId="0" fontId="0" fillId="0" borderId="75" xfId="0" applyNumberFormat="1" applyBorder="1"/>
    <xf numFmtId="0" fontId="0" fillId="0" borderId="76" xfId="0" applyBorder="1"/>
    <xf numFmtId="0" fontId="0" fillId="0" borderId="76" xfId="0" applyNumberFormat="1" applyBorder="1"/>
    <xf numFmtId="0" fontId="0" fillId="0" borderId="77" xfId="0" applyBorder="1"/>
    <xf numFmtId="0" fontId="0" fillId="0" borderId="78" xfId="0" applyNumberFormat="1" applyBorder="1"/>
  </cellXfs>
  <cellStyles count="1">
    <cellStyle name="Normal" xfId="0" builtinId="0"/>
  </cellStyles>
  <dxfs count="323">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EAD1DC"/>
          <bgColor rgb="FFEAD1DC"/>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CE5CD"/>
          <bgColor rgb="FFFCE5CD"/>
        </patternFill>
      </fill>
    </dxf>
    <dxf>
      <fill>
        <patternFill patternType="solid">
          <fgColor rgb="FFCFE2F3"/>
          <bgColor rgb="FFCFE2F3"/>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ont>
        <b/>
      </font>
      <fill>
        <patternFill patternType="solid">
          <fgColor rgb="FFD9D2E9"/>
          <bgColor rgb="FFD9D2E9"/>
        </patternFill>
      </fill>
    </dxf>
    <dxf>
      <font>
        <color rgb="FFCC0000"/>
      </font>
      <fill>
        <patternFill patternType="solid">
          <fgColor rgb="FFF4CCCC"/>
          <bgColor rgb="FFF4CCCC"/>
        </patternFill>
      </fill>
    </dxf>
    <dxf>
      <font>
        <strike/>
      </font>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4CCCC"/>
          <bgColor rgb="FFF4CCCC"/>
        </patternFill>
      </fill>
    </dxf>
    <dxf>
      <fill>
        <patternFill patternType="solid">
          <fgColor rgb="FFE6B8AF"/>
          <bgColor rgb="FFE6B8AF"/>
        </patternFill>
      </fill>
    </dxf>
    <dxf>
      <fill>
        <patternFill patternType="solid">
          <fgColor rgb="FFFFF2CC"/>
          <bgColor rgb="FFFFF2CC"/>
        </patternFill>
      </fill>
    </dxf>
    <dxf>
      <fill>
        <patternFill patternType="solid">
          <fgColor rgb="FFCFE2F3"/>
          <bgColor rgb="FFCFE2F3"/>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4CCCC"/>
          <bgColor rgb="FFF4CCCC"/>
        </patternFill>
      </fill>
    </dxf>
    <dxf>
      <fill>
        <patternFill patternType="solid">
          <fgColor rgb="FFE6B8AF"/>
          <bgColor rgb="FFE6B8AF"/>
        </patternFill>
      </fill>
    </dxf>
    <dxf>
      <fill>
        <patternFill patternType="solid">
          <fgColor rgb="FFFFF2CC"/>
          <bgColor rgb="FFFFF2CC"/>
        </patternFill>
      </fill>
    </dxf>
    <dxf>
      <fill>
        <patternFill patternType="solid">
          <fgColor rgb="FFCFE2F3"/>
          <bgColor rgb="FFCFE2F3"/>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ill>
        <patternFill patternType="solid">
          <fgColor rgb="FFF4CCCC"/>
          <bgColor rgb="FFF4CCCC"/>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4CCCC"/>
          <bgColor rgb="FFF4CCCC"/>
        </patternFill>
      </fill>
    </dxf>
    <dxf>
      <fill>
        <patternFill patternType="solid">
          <fgColor rgb="FFE6B8AF"/>
          <bgColor rgb="FFE6B8AF"/>
        </patternFill>
      </fill>
    </dxf>
    <dxf>
      <fill>
        <patternFill patternType="solid">
          <fgColor rgb="FFFFF2CC"/>
          <bgColor rgb="FFFFF2CC"/>
        </patternFill>
      </fill>
    </dxf>
    <dxf>
      <fill>
        <patternFill patternType="solid">
          <fgColor rgb="FFCFE2F3"/>
          <bgColor rgb="FFCFE2F3"/>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4CCCC"/>
          <bgColor rgb="FFF4CCCC"/>
        </patternFill>
      </fill>
    </dxf>
    <dxf>
      <fill>
        <patternFill patternType="solid">
          <fgColor rgb="FFE6B8AF"/>
          <bgColor rgb="FFE6B8AF"/>
        </patternFill>
      </fill>
    </dxf>
    <dxf>
      <fill>
        <patternFill patternType="solid">
          <fgColor rgb="FFFFF2CC"/>
          <bgColor rgb="FFFFF2CC"/>
        </patternFill>
      </fill>
    </dxf>
    <dxf>
      <fill>
        <patternFill patternType="solid">
          <fgColor rgb="FFCFE2F3"/>
          <bgColor rgb="FFCFE2F3"/>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4CCCC"/>
          <bgColor rgb="FFF4CCCC"/>
        </patternFill>
      </fill>
    </dxf>
    <dxf>
      <fill>
        <patternFill patternType="solid">
          <fgColor rgb="FFE6B8AF"/>
          <bgColor rgb="FFE6B8AF"/>
        </patternFill>
      </fill>
    </dxf>
    <dxf>
      <fill>
        <patternFill patternType="solid">
          <fgColor rgb="FFFFF2CC"/>
          <bgColor rgb="FFFFF2CC"/>
        </patternFill>
      </fill>
    </dxf>
    <dxf>
      <fill>
        <patternFill patternType="solid">
          <fgColor rgb="FFCFE2F3"/>
          <bgColor rgb="FFCFE2F3"/>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4CCCC"/>
          <bgColor rgb="FFF4CCCC"/>
        </patternFill>
      </fill>
    </dxf>
    <dxf>
      <fill>
        <patternFill patternType="solid">
          <fgColor rgb="FFE6B8AF"/>
          <bgColor rgb="FFE6B8AF"/>
        </patternFill>
      </fill>
    </dxf>
    <dxf>
      <fill>
        <patternFill patternType="solid">
          <fgColor rgb="FFFFF2CC"/>
          <bgColor rgb="FFFFF2CC"/>
        </patternFill>
      </fill>
    </dxf>
    <dxf>
      <fill>
        <patternFill patternType="solid">
          <fgColor rgb="FFFCE5CD"/>
          <bgColor rgb="FFFCE5CD"/>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D9EAD3"/>
          <bgColor rgb="FFD9EAD3"/>
        </patternFill>
      </fill>
    </dxf>
    <dxf>
      <fill>
        <patternFill patternType="solid">
          <fgColor rgb="FFF4CCCC"/>
          <bgColor rgb="FFF4CCCC"/>
        </patternFill>
      </fill>
    </dxf>
    <dxf>
      <fill>
        <patternFill patternType="solid">
          <fgColor rgb="FFE6B8AF"/>
          <bgColor rgb="FFE6B8AF"/>
        </patternFill>
      </fill>
    </dxf>
    <dxf>
      <fill>
        <patternFill patternType="solid">
          <fgColor rgb="FFFFF2CC"/>
          <bgColor rgb="FFFFF2CC"/>
        </patternFill>
      </fill>
    </dxf>
    <dxf>
      <fill>
        <patternFill patternType="solid">
          <fgColor rgb="FFFCE5CD"/>
          <bgColor rgb="FFFCE5CD"/>
        </patternFill>
      </fill>
    </dxf>
    <dxf>
      <fill>
        <patternFill patternType="solid">
          <fgColor rgb="FFFFF2CC"/>
          <bgColor rgb="FFFFF2CC"/>
        </patternFill>
      </fill>
    </dxf>
    <dxf>
      <fill>
        <patternFill patternType="solid">
          <fgColor rgb="FFD9D2E9"/>
          <bgColor rgb="FFD9D2E9"/>
        </patternFill>
      </fill>
    </dxf>
    <dxf>
      <fill>
        <patternFill patternType="solid">
          <fgColor rgb="FFFFE0A3"/>
          <bgColor rgb="FFFFE0A3"/>
        </patternFill>
      </fill>
    </dxf>
    <dxf>
      <fill>
        <patternFill patternType="solid">
          <fgColor rgb="FFF4CCCC"/>
          <bgColor rgb="FFF4CCCC"/>
        </patternFill>
      </fill>
    </dxf>
    <dxf>
      <fill>
        <patternFill patternType="solid">
          <fgColor rgb="FFD9EAD3"/>
          <bgColor rgb="FFD9EAD3"/>
        </patternFill>
      </fill>
    </dxf>
    <dxf>
      <fill>
        <patternFill patternType="solid">
          <fgColor rgb="FFF4CCCC"/>
          <bgColor rgb="FFF4CCCC"/>
        </patternFill>
      </fill>
    </dxf>
    <dxf>
      <font>
        <color rgb="FFFFFFFF"/>
      </font>
      <fill>
        <patternFill patternType="none"/>
      </fill>
    </dxf>
    <dxf>
      <fill>
        <patternFill patternType="solid">
          <fgColor rgb="FFF4CCCC"/>
          <bgColor rgb="FFF4CCCC"/>
        </patternFill>
      </fill>
    </dxf>
    <dxf>
      <fill>
        <patternFill patternType="solid">
          <fgColor rgb="FFE6B8AF"/>
          <bgColor rgb="FFE6B8AF"/>
        </patternFill>
      </fill>
    </dxf>
    <dxf>
      <fill>
        <patternFill patternType="solid">
          <fgColor rgb="FFF4CCCC"/>
          <bgColor rgb="FFF4CCCC"/>
        </patternFill>
      </fill>
    </dxf>
    <dxf>
      <fill>
        <patternFill patternType="solid">
          <fgColor rgb="FFB7E1CD"/>
          <bgColor rgb="FFB7E1CD"/>
        </patternFill>
      </fill>
    </dxf>
    <dxf>
      <fill>
        <patternFill patternType="solid">
          <fgColor rgb="FFE6B8AF"/>
          <bgColor rgb="FFE6B8AF"/>
        </patternFill>
      </fill>
    </dxf>
    <dxf>
      <fill>
        <patternFill patternType="solid">
          <fgColor rgb="FFF4CCCC"/>
          <bgColor rgb="FFF4CCCC"/>
        </patternFill>
      </fill>
    </dxf>
    <dxf>
      <fill>
        <patternFill patternType="solid">
          <fgColor rgb="FFB7E1CD"/>
          <bgColor rgb="FFB7E1CD"/>
        </patternFill>
      </fill>
    </dxf>
    <dxf>
      <fill>
        <patternFill patternType="solid">
          <fgColor rgb="FFE6B8AF"/>
          <bgColor rgb="FFE6B8AF"/>
        </patternFill>
      </fill>
    </dxf>
    <dxf>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8.xml"/><Relationship Id="rId47" Type="http://schemas.openxmlformats.org/officeDocument/2006/relationships/pivotCacheDefinition" Target="pivotCache/pivotCacheDefinition13.xml"/><Relationship Id="rId50" Type="http://schemas.openxmlformats.org/officeDocument/2006/relationships/pivotCacheDefinition" Target="pivotCache/pivotCacheDefinition16.xml"/><Relationship Id="rId55" Type="http://schemas.openxmlformats.org/officeDocument/2006/relationships/pivotCacheDefinition" Target="pivotCache/pivotCacheDefinition21.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3.xml"/><Relationship Id="rId40" Type="http://schemas.openxmlformats.org/officeDocument/2006/relationships/pivotCacheDefinition" Target="pivotCache/pivotCacheDefinition6.xml"/><Relationship Id="rId45" Type="http://schemas.openxmlformats.org/officeDocument/2006/relationships/pivotCacheDefinition" Target="pivotCache/pivotCacheDefinition11.xml"/><Relationship Id="rId53" Type="http://schemas.openxmlformats.org/officeDocument/2006/relationships/pivotCacheDefinition" Target="pivotCache/pivotCacheDefinition19.xml"/><Relationship Id="rId58" Type="http://schemas.openxmlformats.org/officeDocument/2006/relationships/pivotCacheDefinition" Target="pivotCache/pivotCacheDefinition24.xml"/><Relationship Id="rId5" Type="http://schemas.openxmlformats.org/officeDocument/2006/relationships/worksheet" Target="worksheets/sheet5.xml"/><Relationship Id="rId61" Type="http://schemas.microsoft.com/office/2007/relationships/slicerCache" Target="slicerCaches/slicerCach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43" Type="http://schemas.openxmlformats.org/officeDocument/2006/relationships/pivotCacheDefinition" Target="pivotCache/pivotCacheDefinition9.xml"/><Relationship Id="rId48" Type="http://schemas.openxmlformats.org/officeDocument/2006/relationships/pivotCacheDefinition" Target="pivotCache/pivotCacheDefinition14.xml"/><Relationship Id="rId56" Type="http://schemas.openxmlformats.org/officeDocument/2006/relationships/pivotCacheDefinition" Target="pivotCache/pivotCacheDefinition22.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pivotCacheDefinition" Target="pivotCache/pivotCacheDefinition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4.xml"/><Relationship Id="rId46" Type="http://schemas.openxmlformats.org/officeDocument/2006/relationships/pivotCacheDefinition" Target="pivotCache/pivotCacheDefinition12.xml"/><Relationship Id="rId59" Type="http://schemas.openxmlformats.org/officeDocument/2006/relationships/pivotCacheDefinition" Target="pivotCache/pivotCacheDefinition25.xml"/><Relationship Id="rId20" Type="http://schemas.openxmlformats.org/officeDocument/2006/relationships/worksheet" Target="worksheets/sheet20.xml"/><Relationship Id="rId41" Type="http://schemas.openxmlformats.org/officeDocument/2006/relationships/pivotCacheDefinition" Target="pivotCache/pivotCacheDefinition7.xml"/><Relationship Id="rId54" Type="http://schemas.openxmlformats.org/officeDocument/2006/relationships/pivotCacheDefinition" Target="pivotCache/pivotCacheDefinition20.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49" Type="http://schemas.openxmlformats.org/officeDocument/2006/relationships/pivotCacheDefinition" Target="pivotCache/pivotCacheDefinition15.xml"/><Relationship Id="rId57" Type="http://schemas.openxmlformats.org/officeDocument/2006/relationships/pivotCacheDefinition" Target="pivotCache/pivotCacheDefinition2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0.xml"/><Relationship Id="rId52" Type="http://schemas.openxmlformats.org/officeDocument/2006/relationships/pivotCacheDefinition" Target="pivotCache/pivotCacheDefinition18.xml"/><Relationship Id="rId60" Type="http://schemas.openxmlformats.org/officeDocument/2006/relationships/pivotCacheDefinition" Target="pivotCache/pivotCacheDefinition26.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Attendance</a:t>
            </a:r>
          </a:p>
        </c:rich>
      </c:tx>
      <c:overlay val="0"/>
    </c:title>
    <c:autoTitleDeleted val="0"/>
    <c:plotArea>
      <c:layout/>
      <c:barChart>
        <c:barDir val="col"/>
        <c:grouping val="stacked"/>
        <c:varyColors val="1"/>
        <c:ser>
          <c:idx val="0"/>
          <c:order val="0"/>
          <c:tx>
            <c:strRef>
              <c:f>stats!$B$1</c:f>
              <c:strCache>
                <c:ptCount val="1"/>
                <c:pt idx="0">
                  <c:v>total</c:v>
                </c:pt>
              </c:strCache>
            </c:strRef>
          </c:tx>
          <c:spPr>
            <a:solidFill>
              <a:srgbClr val="46BDC6"/>
            </a:solidFill>
            <a:ln cmpd="sng">
              <a:solidFill>
                <a:srgbClr val="000000"/>
              </a:solidFill>
            </a:ln>
          </c:spPr>
          <c:invertIfNegative val="1"/>
          <c:dPt>
            <c:idx val="2"/>
            <c:invertIfNegative val="1"/>
            <c:bubble3D val="0"/>
            <c:spPr>
              <a:solidFill>
                <a:srgbClr val="DD7E6B"/>
              </a:solidFill>
              <a:ln cmpd="sng">
                <a:solidFill>
                  <a:srgbClr val="000000"/>
                </a:solidFill>
              </a:ln>
            </c:spPr>
            <c:extLst>
              <c:ext xmlns:c16="http://schemas.microsoft.com/office/drawing/2014/chart" uri="{C3380CC4-5D6E-409C-BE32-E72D297353CC}">
                <c16:uniqueId val="{00000001-3B39-4148-98D0-0B84C1C6F081}"/>
              </c:ext>
            </c:extLst>
          </c:dPt>
          <c:dLbls>
            <c:spPr>
              <a:noFill/>
              <a:ln>
                <a:noFill/>
              </a:ln>
              <a:effectLst/>
            </c:spPr>
            <c:txPr>
              <a:bodyPr/>
              <a:lstStyle/>
              <a:p>
                <a:pPr lvl="0">
                  <a:defRPr b="0" i="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9525">
                <a:solidFill>
                  <a:srgbClr val="FF0000"/>
                </a:solidFill>
              </a:ln>
            </c:spPr>
            <c:trendlineType val="linear"/>
            <c:dispRSqr val="0"/>
            <c:dispEq val="0"/>
          </c:trendline>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stats!$B$2:$B$50</c:f>
              <c:numCache>
                <c:formatCode>0</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B39-4148-98D0-0B84C1C6F081}"/>
            </c:ext>
          </c:extLst>
        </c:ser>
        <c:dLbls>
          <c:showLegendKey val="0"/>
          <c:showVal val="0"/>
          <c:showCatName val="0"/>
          <c:showSerName val="0"/>
          <c:showPercent val="0"/>
          <c:showBubbleSize val="0"/>
        </c:dLbls>
        <c:gapWidth val="150"/>
        <c:overlap val="100"/>
        <c:axId val="837528813"/>
        <c:axId val="1180843462"/>
      </c:barChart>
      <c:lineChart>
        <c:grouping val="standard"/>
        <c:varyColors val="1"/>
        <c:ser>
          <c:idx val="1"/>
          <c:order val="1"/>
          <c:tx>
            <c:strRef>
              <c:f>stats!$C$1</c:f>
              <c:strCache>
                <c:ptCount val="1"/>
                <c:pt idx="0">
                  <c:v>chatham_total</c:v>
                </c:pt>
              </c:strCache>
            </c:strRef>
          </c:tx>
          <c:spPr>
            <a:ln w="19050" cmpd="sng">
              <a:solidFill>
                <a:schemeClr val="accent4"/>
              </a:solidFill>
            </a:ln>
          </c:spPr>
          <c:marker>
            <c:symbol val="none"/>
          </c:marke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stats!$C$2:$C$50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4-3B39-4148-98D0-0B84C1C6F081}"/>
            </c:ext>
          </c:extLst>
        </c:ser>
        <c:ser>
          <c:idx val="2"/>
          <c:order val="2"/>
          <c:tx>
            <c:strRef>
              <c:f>stats!$D$1</c:f>
              <c:strCache>
                <c:ptCount val="1"/>
                <c:pt idx="0">
                  <c:v>snfl_total</c:v>
                </c:pt>
              </c:strCache>
            </c:strRef>
          </c:tx>
          <c:spPr>
            <a:ln w="19050" cmpd="sng">
              <a:solidFill>
                <a:srgbClr val="8E7CC3"/>
              </a:solidFill>
            </a:ln>
          </c:spPr>
          <c:marker>
            <c:symbol val="none"/>
          </c:marke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stats!$D$2:$D$50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5-3B39-4148-98D0-0B84C1C6F081}"/>
            </c:ext>
          </c:extLst>
        </c:ser>
        <c:ser>
          <c:idx val="3"/>
          <c:order val="3"/>
          <c:tx>
            <c:strRef>
              <c:f>stats!$E$1</c:f>
              <c:strCache>
                <c:ptCount val="1"/>
                <c:pt idx="0">
                  <c:v>seward_total</c:v>
                </c:pt>
              </c:strCache>
            </c:strRef>
          </c:tx>
          <c:spPr>
            <a:ln w="19050" cmpd="sng">
              <a:solidFill>
                <a:schemeClr val="accent5"/>
              </a:solidFill>
            </a:ln>
          </c:spPr>
          <c:marker>
            <c:symbol val="none"/>
          </c:marke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stats!$E$2:$E$50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6-3B39-4148-98D0-0B84C1C6F081}"/>
            </c:ext>
          </c:extLst>
        </c:ser>
        <c:ser>
          <c:idx val="4"/>
          <c:order val="4"/>
          <c:tx>
            <c:strRef>
              <c:f>stats!$F$1</c:f>
              <c:strCache>
                <c:ptCount val="1"/>
                <c:pt idx="0">
                  <c:v>online_total</c:v>
                </c:pt>
              </c:strCache>
            </c:strRef>
          </c:tx>
          <c:spPr>
            <a:ln w="19050" cmpd="sng">
              <a:solidFill>
                <a:schemeClr val="accent3"/>
              </a:solidFill>
            </a:ln>
          </c:spPr>
          <c:marker>
            <c:symbol val="none"/>
          </c:marke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stats!$F$2:$F$50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7-3B39-4148-98D0-0B84C1C6F081}"/>
            </c:ext>
          </c:extLst>
        </c:ser>
        <c:dLbls>
          <c:showLegendKey val="0"/>
          <c:showVal val="0"/>
          <c:showCatName val="0"/>
          <c:showSerName val="0"/>
          <c:showPercent val="0"/>
          <c:showBubbleSize val="0"/>
        </c:dLbls>
        <c:marker val="1"/>
        <c:smooth val="0"/>
        <c:axId val="837528813"/>
        <c:axId val="1180843462"/>
      </c:lineChart>
      <c:catAx>
        <c:axId val="83752881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180843462"/>
        <c:crosses val="autoZero"/>
        <c:auto val="1"/>
        <c:lblAlgn val="ctr"/>
        <c:lblOffset val="100"/>
        <c:noMultiLvlLbl val="1"/>
      </c:catAx>
      <c:valAx>
        <c:axId val="1180843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837528813"/>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Location Classes Percentage Over Time</a:t>
            </a:r>
          </a:p>
        </c:rich>
      </c:tx>
      <c:overlay val="0"/>
    </c:title>
    <c:autoTitleDeleted val="0"/>
    <c:plotArea>
      <c:layout/>
      <c:areaChart>
        <c:grouping val="percentStacked"/>
        <c:varyColors val="1"/>
        <c:ser>
          <c:idx val="0"/>
          <c:order val="0"/>
          <c:tx>
            <c:strRef>
              <c:f>stats!$J$1</c:f>
              <c:strCache>
                <c:ptCount val="1"/>
                <c:pt idx="0">
                  <c:v>snfl</c:v>
                </c:pt>
              </c:strCache>
            </c:strRef>
          </c:tx>
          <c:spPr>
            <a:solidFill>
              <a:srgbClr val="8E7CC3">
                <a:alpha val="30000"/>
              </a:srgbClr>
            </a:solidFill>
            <a:ln w="9525" cmpd="sng">
              <a:solidFill>
                <a:srgbClr val="8E7CC3">
                  <a:alpha val="100000"/>
                </a:srgbClr>
              </a:solidFill>
            </a:ln>
          </c:spP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stats!$J$2:$J$50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D3E7-8340-B242-1F76EF1A5745}"/>
            </c:ext>
          </c:extLst>
        </c:ser>
        <c:ser>
          <c:idx val="1"/>
          <c:order val="1"/>
          <c:tx>
            <c:strRef>
              <c:f>stats!$K$1</c:f>
              <c:strCache>
                <c:ptCount val="1"/>
                <c:pt idx="0">
                  <c:v>chatham</c:v>
                </c:pt>
              </c:strCache>
            </c:strRef>
          </c:tx>
          <c:spPr>
            <a:solidFill>
              <a:schemeClr val="accent4">
                <a:alpha val="30000"/>
              </a:schemeClr>
            </a:solidFill>
            <a:ln w="9525" cmpd="sng">
              <a:solidFill>
                <a:schemeClr val="accent4"/>
              </a:solidFill>
            </a:ln>
          </c:spP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stats!$K$2:$K$50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D3E7-8340-B242-1F76EF1A5745}"/>
            </c:ext>
          </c:extLst>
        </c:ser>
        <c:ser>
          <c:idx val="2"/>
          <c:order val="2"/>
          <c:tx>
            <c:strRef>
              <c:f>stats!$L$1</c:f>
              <c:strCache>
                <c:ptCount val="1"/>
                <c:pt idx="0">
                  <c:v>online</c:v>
                </c:pt>
              </c:strCache>
            </c:strRef>
          </c:tx>
          <c:spPr>
            <a:solidFill>
              <a:srgbClr val="FBBC04">
                <a:alpha val="30000"/>
              </a:srgbClr>
            </a:solidFill>
            <a:ln w="9525" cmpd="sng">
              <a:solidFill>
                <a:srgbClr val="FBBC04"/>
              </a:solidFill>
            </a:ln>
          </c:spP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stats!$L$2:$L$50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D3E7-8340-B242-1F76EF1A5745}"/>
            </c:ext>
          </c:extLst>
        </c:ser>
        <c:ser>
          <c:idx val="3"/>
          <c:order val="3"/>
          <c:tx>
            <c:strRef>
              <c:f>stats!$M$1</c:f>
              <c:strCache>
                <c:ptCount val="1"/>
                <c:pt idx="0">
                  <c:v>seward_park</c:v>
                </c:pt>
              </c:strCache>
            </c:strRef>
          </c:tx>
          <c:spPr>
            <a:solidFill>
              <a:schemeClr val="accent5">
                <a:alpha val="30000"/>
              </a:schemeClr>
            </a:solidFill>
            <a:ln w="9525" cmpd="sng">
              <a:solidFill>
                <a:schemeClr val="accent5"/>
              </a:solidFill>
            </a:ln>
          </c:spP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stats!$M$2:$M$50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3-D3E7-8340-B242-1F76EF1A5745}"/>
            </c:ext>
          </c:extLst>
        </c:ser>
        <c:dLbls>
          <c:showLegendKey val="0"/>
          <c:showVal val="0"/>
          <c:showCatName val="0"/>
          <c:showSerName val="0"/>
          <c:showPercent val="0"/>
          <c:showBubbleSize val="0"/>
        </c:dLbls>
        <c:axId val="230002897"/>
        <c:axId val="90089517"/>
      </c:areaChart>
      <c:catAx>
        <c:axId val="2300028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90089517"/>
        <c:crosses val="autoZero"/>
        <c:auto val="1"/>
        <c:lblAlgn val="ctr"/>
        <c:lblOffset val="100"/>
        <c:noMultiLvlLbl val="1"/>
      </c:catAx>
      <c:valAx>
        <c:axId val="90089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230002897"/>
        <c:crosses val="autoZero"/>
        <c:crossBetween val="midCat"/>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Number of Classes</a:t>
            </a:r>
          </a:p>
        </c:rich>
      </c:tx>
      <c:overlay val="0"/>
    </c:title>
    <c:autoTitleDeleted val="0"/>
    <c:plotArea>
      <c:layout/>
      <c:barChart>
        <c:barDir val="col"/>
        <c:grouping val="stacked"/>
        <c:varyColors val="1"/>
        <c:ser>
          <c:idx val="0"/>
          <c:order val="0"/>
          <c:tx>
            <c:strRef>
              <c:f>stats!$G$1</c:f>
              <c:strCache>
                <c:ptCount val="1"/>
                <c:pt idx="0">
                  <c:v>n_classes</c:v>
                </c:pt>
              </c:strCache>
            </c:strRef>
          </c:tx>
          <c:spPr>
            <a:solidFill>
              <a:srgbClr val="46BDC6"/>
            </a:solidFill>
            <a:ln cmpd="sng">
              <a:solidFill>
                <a:srgbClr val="000000"/>
              </a:solidFill>
            </a:ln>
          </c:spPr>
          <c:invertIfNegative val="1"/>
          <c:dPt>
            <c:idx val="2"/>
            <c:invertIfNegative val="1"/>
            <c:bubble3D val="0"/>
            <c:extLst>
              <c:ext xmlns:c16="http://schemas.microsoft.com/office/drawing/2014/chart" uri="{C3380CC4-5D6E-409C-BE32-E72D297353CC}">
                <c16:uniqueId val="{00000000-3F71-6640-8A8F-0782EE0B476D}"/>
              </c:ext>
            </c:extLst>
          </c:dPt>
          <c:dPt>
            <c:idx val="10"/>
            <c:invertIfNegative val="1"/>
            <c:bubble3D val="0"/>
            <c:extLst>
              <c:ext xmlns:c16="http://schemas.microsoft.com/office/drawing/2014/chart" uri="{C3380CC4-5D6E-409C-BE32-E72D297353CC}">
                <c16:uniqueId val="{00000001-3F71-6640-8A8F-0782EE0B476D}"/>
              </c:ext>
            </c:extLst>
          </c:dPt>
          <c:dPt>
            <c:idx val="14"/>
            <c:invertIfNegative val="1"/>
            <c:bubble3D val="0"/>
            <c:extLst>
              <c:ext xmlns:c16="http://schemas.microsoft.com/office/drawing/2014/chart" uri="{C3380CC4-5D6E-409C-BE32-E72D297353CC}">
                <c16:uniqueId val="{00000002-3F71-6640-8A8F-0782EE0B476D}"/>
              </c:ext>
            </c:extLst>
          </c:dPt>
          <c:dPt>
            <c:idx val="17"/>
            <c:invertIfNegative val="1"/>
            <c:bubble3D val="0"/>
            <c:spPr>
              <a:solidFill>
                <a:srgbClr val="DD7E6B"/>
              </a:solidFill>
              <a:ln cmpd="sng">
                <a:solidFill>
                  <a:srgbClr val="000000"/>
                </a:solidFill>
              </a:ln>
            </c:spPr>
            <c:extLst>
              <c:ext xmlns:c16="http://schemas.microsoft.com/office/drawing/2014/chart" uri="{C3380CC4-5D6E-409C-BE32-E72D297353CC}">
                <c16:uniqueId val="{00000004-3F71-6640-8A8F-0782EE0B476D}"/>
              </c:ext>
            </c:extLst>
          </c:dPt>
          <c:dLbls>
            <c:spPr>
              <a:noFill/>
              <a:ln>
                <a:noFill/>
              </a:ln>
              <a:effectLst/>
            </c:spPr>
            <c:txPr>
              <a:bodyPr/>
              <a:lstStyle/>
              <a:p>
                <a:pPr lvl="0">
                  <a:defRPr b="0" i="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9525">
                <a:solidFill>
                  <a:srgbClr val="FF0000"/>
                </a:solidFill>
              </a:ln>
            </c:spPr>
            <c:trendlineType val="linear"/>
            <c:dispRSqr val="0"/>
            <c:dispEq val="0"/>
          </c:trendline>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stats!$G$2:$G$50</c:f>
              <c:numCache>
                <c:formatCode>General</c:formatCode>
                <c:ptCount val="49"/>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F71-6640-8A8F-0782EE0B476D}"/>
            </c:ext>
          </c:extLst>
        </c:ser>
        <c:dLbls>
          <c:showLegendKey val="0"/>
          <c:showVal val="0"/>
          <c:showCatName val="0"/>
          <c:showSerName val="0"/>
          <c:showPercent val="0"/>
          <c:showBubbleSize val="0"/>
        </c:dLbls>
        <c:gapWidth val="150"/>
        <c:overlap val="100"/>
        <c:axId val="981677293"/>
        <c:axId val="925228351"/>
      </c:barChart>
      <c:lineChart>
        <c:grouping val="standard"/>
        <c:varyColors val="1"/>
        <c:ser>
          <c:idx val="1"/>
          <c:order val="1"/>
          <c:tx>
            <c:strRef>
              <c:f>stats!$K$1</c:f>
              <c:strCache>
                <c:ptCount val="1"/>
                <c:pt idx="0">
                  <c:v>chatham</c:v>
                </c:pt>
              </c:strCache>
            </c:strRef>
          </c:tx>
          <c:spPr>
            <a:ln w="19050" cmpd="sng">
              <a:solidFill>
                <a:schemeClr val="accent4"/>
              </a:solidFill>
            </a:ln>
          </c:spPr>
          <c:marker>
            <c:symbol val="none"/>
          </c:marke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stats!$K$2:$K$50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7-3F71-6640-8A8F-0782EE0B476D}"/>
            </c:ext>
          </c:extLst>
        </c:ser>
        <c:ser>
          <c:idx val="2"/>
          <c:order val="2"/>
          <c:tx>
            <c:strRef>
              <c:f>stats!$J$1</c:f>
              <c:strCache>
                <c:ptCount val="1"/>
                <c:pt idx="0">
                  <c:v>snfl</c:v>
                </c:pt>
              </c:strCache>
            </c:strRef>
          </c:tx>
          <c:spPr>
            <a:ln w="19050" cmpd="sng">
              <a:solidFill>
                <a:srgbClr val="8E7CC3"/>
              </a:solidFill>
            </a:ln>
          </c:spPr>
          <c:marker>
            <c:symbol val="none"/>
          </c:marke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stats!$J$2:$J$50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8-3F71-6640-8A8F-0782EE0B476D}"/>
            </c:ext>
          </c:extLst>
        </c:ser>
        <c:ser>
          <c:idx val="3"/>
          <c:order val="3"/>
          <c:tx>
            <c:strRef>
              <c:f>stats!$M$1</c:f>
              <c:strCache>
                <c:ptCount val="1"/>
                <c:pt idx="0">
                  <c:v>seward_park</c:v>
                </c:pt>
              </c:strCache>
            </c:strRef>
          </c:tx>
          <c:spPr>
            <a:ln w="19050" cmpd="sng">
              <a:solidFill>
                <a:schemeClr val="accent5"/>
              </a:solidFill>
            </a:ln>
          </c:spPr>
          <c:marker>
            <c:symbol val="none"/>
          </c:marke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stats!$M$2:$M$50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9-3F71-6640-8A8F-0782EE0B476D}"/>
            </c:ext>
          </c:extLst>
        </c:ser>
        <c:ser>
          <c:idx val="4"/>
          <c:order val="4"/>
          <c:tx>
            <c:strRef>
              <c:f>stats!$L$1</c:f>
              <c:strCache>
                <c:ptCount val="1"/>
                <c:pt idx="0">
                  <c:v>online</c:v>
                </c:pt>
              </c:strCache>
            </c:strRef>
          </c:tx>
          <c:spPr>
            <a:ln w="19050" cmpd="sng">
              <a:solidFill>
                <a:schemeClr val="accent3"/>
              </a:solidFill>
            </a:ln>
          </c:spPr>
          <c:marker>
            <c:symbol val="none"/>
          </c:marke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stats!$L$2:$L$50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A-3F71-6640-8A8F-0782EE0B476D}"/>
            </c:ext>
          </c:extLst>
        </c:ser>
        <c:dLbls>
          <c:showLegendKey val="0"/>
          <c:showVal val="0"/>
          <c:showCatName val="0"/>
          <c:showSerName val="0"/>
          <c:showPercent val="0"/>
          <c:showBubbleSize val="0"/>
        </c:dLbls>
        <c:marker val="1"/>
        <c:smooth val="0"/>
        <c:axId val="981677293"/>
        <c:axId val="925228351"/>
      </c:lineChart>
      <c:catAx>
        <c:axId val="9816772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925228351"/>
        <c:crosses val="autoZero"/>
        <c:auto val="1"/>
        <c:lblAlgn val="ctr"/>
        <c:lblOffset val="100"/>
        <c:noMultiLvlLbl val="1"/>
      </c:catAx>
      <c:valAx>
        <c:axId val="9252283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81677293"/>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Location Attendance Percentage Over Time</a:t>
            </a:r>
          </a:p>
        </c:rich>
      </c:tx>
      <c:overlay val="0"/>
    </c:title>
    <c:autoTitleDeleted val="0"/>
    <c:plotArea>
      <c:layout/>
      <c:areaChart>
        <c:grouping val="percentStacked"/>
        <c:varyColors val="1"/>
        <c:ser>
          <c:idx val="0"/>
          <c:order val="0"/>
          <c:tx>
            <c:strRef>
              <c:f>stats!$D$1</c:f>
              <c:strCache>
                <c:ptCount val="1"/>
                <c:pt idx="0">
                  <c:v>snfl_total</c:v>
                </c:pt>
              </c:strCache>
            </c:strRef>
          </c:tx>
          <c:spPr>
            <a:solidFill>
              <a:srgbClr val="8E7CC3">
                <a:alpha val="30000"/>
              </a:srgbClr>
            </a:solidFill>
            <a:ln w="9525" cmpd="sng">
              <a:solidFill>
                <a:srgbClr val="8E7CC3">
                  <a:alpha val="100000"/>
                </a:srgbClr>
              </a:solidFill>
            </a:ln>
          </c:spP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stats!$D$2:$D$50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7337-A340-A819-CC1D907FB571}"/>
            </c:ext>
          </c:extLst>
        </c:ser>
        <c:ser>
          <c:idx val="1"/>
          <c:order val="1"/>
          <c:tx>
            <c:strRef>
              <c:f>stats!$C$1</c:f>
              <c:strCache>
                <c:ptCount val="1"/>
                <c:pt idx="0">
                  <c:v>chatham_total</c:v>
                </c:pt>
              </c:strCache>
            </c:strRef>
          </c:tx>
          <c:spPr>
            <a:solidFill>
              <a:schemeClr val="accent4">
                <a:alpha val="30000"/>
              </a:schemeClr>
            </a:solidFill>
            <a:ln w="9525" cmpd="sng">
              <a:solidFill>
                <a:schemeClr val="accent4"/>
              </a:solidFill>
            </a:ln>
          </c:spP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stats!$C$2:$C$50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7337-A340-A819-CC1D907FB571}"/>
            </c:ext>
          </c:extLst>
        </c:ser>
        <c:ser>
          <c:idx val="2"/>
          <c:order val="2"/>
          <c:tx>
            <c:strRef>
              <c:f>stats!$F$1</c:f>
              <c:strCache>
                <c:ptCount val="1"/>
                <c:pt idx="0">
                  <c:v>online_total</c:v>
                </c:pt>
              </c:strCache>
            </c:strRef>
          </c:tx>
          <c:spPr>
            <a:solidFill>
              <a:srgbClr val="FBBC04">
                <a:alpha val="30000"/>
              </a:srgbClr>
            </a:solidFill>
            <a:ln w="9525" cmpd="sng">
              <a:solidFill>
                <a:srgbClr val="FBBC04"/>
              </a:solidFill>
            </a:ln>
          </c:spP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stats!$F$2:$F$50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7337-A340-A819-CC1D907FB571}"/>
            </c:ext>
          </c:extLst>
        </c:ser>
        <c:ser>
          <c:idx val="3"/>
          <c:order val="3"/>
          <c:tx>
            <c:strRef>
              <c:f>stats!$E$1</c:f>
              <c:strCache>
                <c:ptCount val="1"/>
                <c:pt idx="0">
                  <c:v>seward_total</c:v>
                </c:pt>
              </c:strCache>
            </c:strRef>
          </c:tx>
          <c:spPr>
            <a:solidFill>
              <a:schemeClr val="accent5">
                <a:alpha val="30000"/>
              </a:schemeClr>
            </a:solidFill>
            <a:ln w="9525" cmpd="sng">
              <a:solidFill>
                <a:schemeClr val="accent5"/>
              </a:solidFill>
            </a:ln>
          </c:spPr>
          <c:cat>
            <c:strRef>
              <c:f>stats!$A$2:$A$50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stats!$E$2:$E$50</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3-7337-A340-A819-CC1D907FB571}"/>
            </c:ext>
          </c:extLst>
        </c:ser>
        <c:dLbls>
          <c:showLegendKey val="0"/>
          <c:showVal val="0"/>
          <c:showCatName val="0"/>
          <c:showSerName val="0"/>
          <c:showPercent val="0"/>
          <c:showBubbleSize val="0"/>
        </c:dLbls>
        <c:axId val="990330282"/>
        <c:axId val="1769516008"/>
      </c:areaChart>
      <c:catAx>
        <c:axId val="99033028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69516008"/>
        <c:crosses val="autoZero"/>
        <c:auto val="1"/>
        <c:lblAlgn val="ctr"/>
        <c:lblOffset val="100"/>
        <c:noMultiLvlLbl val="1"/>
      </c:catAx>
      <c:valAx>
        <c:axId val="17695160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990330282"/>
        <c:crosses val="autoZero"/>
        <c:crossBetween val="midCat"/>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Monthly Average</a:t>
            </a:r>
          </a:p>
        </c:rich>
      </c:tx>
      <c:overlay val="0"/>
    </c:title>
    <c:autoTitleDeleted val="0"/>
    <c:plotArea>
      <c:layout/>
      <c:barChart>
        <c:barDir val="col"/>
        <c:grouping val="stacked"/>
        <c:varyColors val="1"/>
        <c:ser>
          <c:idx val="0"/>
          <c:order val="0"/>
          <c:tx>
            <c:strRef>
              <c:f>stats!$P$1</c:f>
              <c:strCache>
                <c:ptCount val="1"/>
                <c:pt idx="0">
                  <c:v>total_mean</c:v>
                </c:pt>
              </c:strCache>
            </c:strRef>
          </c:tx>
          <c:spPr>
            <a:solidFill>
              <a:srgbClr val="46BDC6"/>
            </a:solidFill>
            <a:ln cmpd="sng">
              <a:solidFill>
                <a:srgbClr val="000000"/>
              </a:solidFill>
            </a:ln>
          </c:spPr>
          <c:invertIfNegative val="1"/>
          <c:dPt>
            <c:idx val="2"/>
            <c:invertIfNegative val="1"/>
            <c:bubble3D val="0"/>
            <c:extLst>
              <c:ext xmlns:c16="http://schemas.microsoft.com/office/drawing/2014/chart" uri="{C3380CC4-5D6E-409C-BE32-E72D297353CC}">
                <c16:uniqueId val="{00000000-B904-DB46-B6F5-846D72F0D5C4}"/>
              </c:ext>
            </c:extLst>
          </c:dPt>
          <c:dPt>
            <c:idx val="3"/>
            <c:invertIfNegative val="1"/>
            <c:bubble3D val="0"/>
            <c:extLst>
              <c:ext xmlns:c16="http://schemas.microsoft.com/office/drawing/2014/chart" uri="{C3380CC4-5D6E-409C-BE32-E72D297353CC}">
                <c16:uniqueId val="{00000001-B904-DB46-B6F5-846D72F0D5C4}"/>
              </c:ext>
            </c:extLst>
          </c:dPt>
          <c:dPt>
            <c:idx val="4"/>
            <c:invertIfNegative val="1"/>
            <c:bubble3D val="0"/>
            <c:spPr>
              <a:solidFill>
                <a:srgbClr val="DD7E6B"/>
              </a:solidFill>
              <a:ln cmpd="sng">
                <a:solidFill>
                  <a:srgbClr val="000000"/>
                </a:solidFill>
              </a:ln>
            </c:spPr>
            <c:extLst>
              <c:ext xmlns:c16="http://schemas.microsoft.com/office/drawing/2014/chart" uri="{C3380CC4-5D6E-409C-BE32-E72D297353CC}">
                <c16:uniqueId val="{00000003-B904-DB46-B6F5-846D72F0D5C4}"/>
              </c:ext>
            </c:extLst>
          </c:dPt>
          <c:dPt>
            <c:idx val="10"/>
            <c:invertIfNegative val="1"/>
            <c:bubble3D val="0"/>
            <c:extLst>
              <c:ext xmlns:c16="http://schemas.microsoft.com/office/drawing/2014/chart" uri="{C3380CC4-5D6E-409C-BE32-E72D297353CC}">
                <c16:uniqueId val="{00000004-B904-DB46-B6F5-846D72F0D5C4}"/>
              </c:ext>
            </c:extLst>
          </c:dPt>
          <c:dLbls>
            <c:spPr>
              <a:noFill/>
              <a:ln>
                <a:noFill/>
              </a:ln>
              <a:effectLst/>
            </c:spPr>
            <c:txPr>
              <a:bodyPr/>
              <a:lstStyle/>
              <a:p>
                <a:pPr lvl="0">
                  <a:defRPr b="0" i="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9525">
                <a:solidFill>
                  <a:srgbClr val="FF0000"/>
                </a:solidFill>
              </a:ln>
            </c:spPr>
            <c:trendlineType val="linear"/>
            <c:dispRSqr val="0"/>
            <c:dispEq val="0"/>
          </c:trendline>
          <c:cat>
            <c:strRef>
              <c:f>stats!$A$2:$A$1000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stats!$P$2:$P$1000</c:f>
              <c:numCache>
                <c:formatCode>General</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904-DB46-B6F5-846D72F0D5C4}"/>
            </c:ext>
          </c:extLst>
        </c:ser>
        <c:dLbls>
          <c:showLegendKey val="0"/>
          <c:showVal val="0"/>
          <c:showCatName val="0"/>
          <c:showSerName val="0"/>
          <c:showPercent val="0"/>
          <c:showBubbleSize val="0"/>
        </c:dLbls>
        <c:gapWidth val="150"/>
        <c:overlap val="100"/>
        <c:axId val="454399679"/>
        <c:axId val="870967669"/>
      </c:barChart>
      <c:lineChart>
        <c:grouping val="standard"/>
        <c:varyColors val="1"/>
        <c:ser>
          <c:idx val="1"/>
          <c:order val="1"/>
          <c:tx>
            <c:strRef>
              <c:f>stats!$R$1</c:f>
              <c:strCache>
                <c:ptCount val="1"/>
                <c:pt idx="0">
                  <c:v>chatham_mean</c:v>
                </c:pt>
              </c:strCache>
            </c:strRef>
          </c:tx>
          <c:spPr>
            <a:ln w="19050" cmpd="sng">
              <a:solidFill>
                <a:schemeClr val="accent4"/>
              </a:solidFill>
            </a:ln>
          </c:spPr>
          <c:marker>
            <c:symbol val="none"/>
          </c:marker>
          <c:cat>
            <c:strRef>
              <c:f>stats!$A$2:$A$1000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stats!$R$2:$R$1000</c:f>
              <c:numCache>
                <c:formatCode>General</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numCache>
            </c:numRef>
          </c:val>
          <c:smooth val="0"/>
          <c:extLst>
            <c:ext xmlns:c16="http://schemas.microsoft.com/office/drawing/2014/chart" uri="{C3380CC4-5D6E-409C-BE32-E72D297353CC}">
              <c16:uniqueId val="{00000007-B904-DB46-B6F5-846D72F0D5C4}"/>
            </c:ext>
          </c:extLst>
        </c:ser>
        <c:ser>
          <c:idx val="2"/>
          <c:order val="2"/>
          <c:tx>
            <c:strRef>
              <c:f>stats!$Q$1</c:f>
              <c:strCache>
                <c:ptCount val="1"/>
                <c:pt idx="0">
                  <c:v>snfl_mean</c:v>
                </c:pt>
              </c:strCache>
            </c:strRef>
          </c:tx>
          <c:spPr>
            <a:ln w="19050" cmpd="sng">
              <a:solidFill>
                <a:srgbClr val="8E7CC3"/>
              </a:solidFill>
            </a:ln>
          </c:spPr>
          <c:marker>
            <c:symbol val="none"/>
          </c:marker>
          <c:cat>
            <c:strRef>
              <c:f>stats!$A$2:$A$1000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stats!$Q$2:$Q$1000</c:f>
              <c:numCache>
                <c:formatCode>General</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numCache>
            </c:numRef>
          </c:val>
          <c:smooth val="0"/>
          <c:extLst>
            <c:ext xmlns:c16="http://schemas.microsoft.com/office/drawing/2014/chart" uri="{C3380CC4-5D6E-409C-BE32-E72D297353CC}">
              <c16:uniqueId val="{00000008-B904-DB46-B6F5-846D72F0D5C4}"/>
            </c:ext>
          </c:extLst>
        </c:ser>
        <c:ser>
          <c:idx val="3"/>
          <c:order val="3"/>
          <c:tx>
            <c:strRef>
              <c:f>stats!$S$1</c:f>
              <c:strCache>
                <c:ptCount val="1"/>
                <c:pt idx="0">
                  <c:v>seward_mean</c:v>
                </c:pt>
              </c:strCache>
            </c:strRef>
          </c:tx>
          <c:spPr>
            <a:ln w="19050" cmpd="sng">
              <a:solidFill>
                <a:schemeClr val="accent5"/>
              </a:solidFill>
            </a:ln>
          </c:spPr>
          <c:marker>
            <c:symbol val="none"/>
          </c:marker>
          <c:cat>
            <c:strRef>
              <c:f>stats!$A$2:$A$1000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stats!$S$2:$S$1000</c:f>
              <c:numCache>
                <c:formatCode>General</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numCache>
            </c:numRef>
          </c:val>
          <c:smooth val="0"/>
          <c:extLst>
            <c:ext xmlns:c16="http://schemas.microsoft.com/office/drawing/2014/chart" uri="{C3380CC4-5D6E-409C-BE32-E72D297353CC}">
              <c16:uniqueId val="{00000009-B904-DB46-B6F5-846D72F0D5C4}"/>
            </c:ext>
          </c:extLst>
        </c:ser>
        <c:ser>
          <c:idx val="4"/>
          <c:order val="4"/>
          <c:tx>
            <c:strRef>
              <c:f>stats!$T$1</c:f>
              <c:strCache>
                <c:ptCount val="1"/>
                <c:pt idx="0">
                  <c:v>online_mean</c:v>
                </c:pt>
              </c:strCache>
            </c:strRef>
          </c:tx>
          <c:spPr>
            <a:ln w="19050" cmpd="sng">
              <a:solidFill>
                <a:schemeClr val="accent3"/>
              </a:solidFill>
            </a:ln>
          </c:spPr>
          <c:marker>
            <c:symbol val="none"/>
          </c:marker>
          <c:cat>
            <c:strRef>
              <c:f>stats!$A$2:$A$1000</c:f>
              <c:strCache>
                <c:ptCount val="27"/>
                <c:pt idx="0">
                  <c:v>2023 May</c:v>
                </c:pt>
                <c:pt idx="1">
                  <c:v>2023 June</c:v>
                </c:pt>
                <c:pt idx="2">
                  <c:v>2023 July</c:v>
                </c:pt>
                <c:pt idx="3">
                  <c:v>2023 August</c:v>
                </c:pt>
                <c:pt idx="4">
                  <c:v>2023 September</c:v>
                </c:pt>
                <c:pt idx="5">
                  <c:v>2023 October</c:v>
                </c:pt>
                <c:pt idx="6">
                  <c:v>2023 November</c:v>
                </c:pt>
                <c:pt idx="7">
                  <c:v>2023 December</c:v>
                </c:pt>
                <c:pt idx="8">
                  <c:v>2024 January</c:v>
                </c:pt>
                <c:pt idx="9">
                  <c:v>2024 February</c:v>
                </c:pt>
                <c:pt idx="10">
                  <c:v>2024 March</c:v>
                </c:pt>
                <c:pt idx="11">
                  <c:v>2024 April</c:v>
                </c:pt>
                <c:pt idx="12">
                  <c:v>2024 May</c:v>
                </c:pt>
                <c:pt idx="13">
                  <c:v>2024 June</c:v>
                </c:pt>
                <c:pt idx="14">
                  <c:v>2024 July</c:v>
                </c:pt>
                <c:pt idx="15">
                  <c:v>2024 August</c:v>
                </c:pt>
                <c:pt idx="16">
                  <c:v>2024 September</c:v>
                </c:pt>
                <c:pt idx="17">
                  <c:v>2024 October</c:v>
                </c:pt>
                <c:pt idx="18">
                  <c:v>2024 November</c:v>
                </c:pt>
                <c:pt idx="19">
                  <c:v>2024 December</c:v>
                </c:pt>
                <c:pt idx="20">
                  <c:v>2025 January</c:v>
                </c:pt>
                <c:pt idx="21">
                  <c:v>2025 February</c:v>
                </c:pt>
                <c:pt idx="22">
                  <c:v>2025 March</c:v>
                </c:pt>
                <c:pt idx="23">
                  <c:v>2025 April</c:v>
                </c:pt>
                <c:pt idx="24">
                  <c:v>2025 May</c:v>
                </c:pt>
                <c:pt idx="25">
                  <c:v>2025 June</c:v>
                </c:pt>
                <c:pt idx="26">
                  <c:v>2025 July</c:v>
                </c:pt>
              </c:strCache>
            </c:strRef>
          </c:cat>
          <c:val>
            <c:numRef>
              <c:f>stats!$T$2:$T$1000</c:f>
              <c:numCache>
                <c:formatCode>General</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numCache>
            </c:numRef>
          </c:val>
          <c:smooth val="0"/>
          <c:extLst>
            <c:ext xmlns:c16="http://schemas.microsoft.com/office/drawing/2014/chart" uri="{C3380CC4-5D6E-409C-BE32-E72D297353CC}">
              <c16:uniqueId val="{0000000A-B904-DB46-B6F5-846D72F0D5C4}"/>
            </c:ext>
          </c:extLst>
        </c:ser>
        <c:dLbls>
          <c:showLegendKey val="0"/>
          <c:showVal val="0"/>
          <c:showCatName val="0"/>
          <c:showSerName val="0"/>
          <c:showPercent val="0"/>
          <c:showBubbleSize val="0"/>
        </c:dLbls>
        <c:marker val="1"/>
        <c:smooth val="0"/>
        <c:axId val="454399679"/>
        <c:axId val="870967669"/>
      </c:lineChart>
      <c:catAx>
        <c:axId val="4543996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870967669"/>
        <c:crosses val="autoZero"/>
        <c:auto val="1"/>
        <c:lblAlgn val="ctr"/>
        <c:lblOffset val="100"/>
        <c:noMultiLvlLbl val="1"/>
      </c:catAx>
      <c:valAx>
        <c:axId val="870967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54399679"/>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21</xdr:col>
      <xdr:colOff>0</xdr:colOff>
      <xdr:row>3</xdr:row>
      <xdr:rowOff>190500</xdr:rowOff>
    </xdr:from>
    <xdr:ext cx="5753100" cy="3600450"/>
    <xdr:graphicFrame macro="">
      <xdr:nvGraphicFramePr>
        <xdr:cNvPr id="2" name="Chart 1" title="Chart">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28</xdr:col>
      <xdr:colOff>0</xdr:colOff>
      <xdr:row>23</xdr:row>
      <xdr:rowOff>190500</xdr:rowOff>
    </xdr:from>
    <xdr:ext cx="5753100" cy="3600450"/>
    <xdr:graphicFrame macro="">
      <xdr:nvGraphicFramePr>
        <xdr:cNvPr id="3" name="Chart 2" title="Chart">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21</xdr:col>
      <xdr:colOff>0</xdr:colOff>
      <xdr:row>23</xdr:row>
      <xdr:rowOff>190500</xdr:rowOff>
    </xdr:from>
    <xdr:ext cx="5753100" cy="3600450"/>
    <xdr:graphicFrame macro="">
      <xdr:nvGraphicFramePr>
        <xdr:cNvPr id="4" name="Chart 3" title="Chart">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28</xdr:col>
      <xdr:colOff>0</xdr:colOff>
      <xdr:row>3</xdr:row>
      <xdr:rowOff>190500</xdr:rowOff>
    </xdr:from>
    <xdr:ext cx="5753100" cy="3600450"/>
    <xdr:graphicFrame macro="">
      <xdr:nvGraphicFramePr>
        <xdr:cNvPr id="5" name="Chart 4" title="Chart">
          <a:extLst>
            <a:ext uri="{FF2B5EF4-FFF2-40B4-BE49-F238E27FC236}">
              <a16:creationId xmlns:a16="http://schemas.microsoft.com/office/drawing/2014/main" id="{00000000-0008-0000-1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21</xdr:col>
      <xdr:colOff>0</xdr:colOff>
      <xdr:row>44</xdr:row>
      <xdr:rowOff>0</xdr:rowOff>
    </xdr:from>
    <xdr:ext cx="5753100" cy="3600450"/>
    <xdr:graphicFrame macro="">
      <xdr:nvGraphicFramePr>
        <xdr:cNvPr id="6" name="Chart 5" title="Chart">
          <a:extLst>
            <a:ext uri="{FF2B5EF4-FFF2-40B4-BE49-F238E27FC236}">
              <a16:creationId xmlns:a16="http://schemas.microsoft.com/office/drawing/2014/main" id="{00000000-0008-0000-1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24</xdr:col>
      <xdr:colOff>9525</xdr:colOff>
      <xdr:row>0</xdr:row>
      <xdr:rowOff>323850</xdr:rowOff>
    </xdr:from>
    <xdr:ext cx="2857500" cy="2857500"/>
    <mc:AlternateContent xmlns:mc="http://schemas.openxmlformats.org/markup-compatibility/2006" xmlns:sle15="http://schemas.microsoft.com/office/drawing/2012/slicer">
      <mc:Choice Requires="sle15">
        <xdr:graphicFrame macro="">
          <xdr:nvGraphicFramePr>
            <xdr:cNvPr id="7" name="month_1">
              <a:extLst>
                <a:ext uri="{FF2B5EF4-FFF2-40B4-BE49-F238E27FC236}">
                  <a16:creationId xmlns:a16="http://schemas.microsoft.com/office/drawing/2014/main" id="{00000000-0008-0000-1B00-000007000000}"/>
                </a:ext>
              </a:extLst>
            </xdr:cNvPr>
            <xdr:cNvGraphicFramePr/>
          </xdr:nvGraphicFramePr>
          <xdr:xfrm>
            <a:off x="0" y="0"/>
            <a:ext cx="0" cy="0"/>
          </xdr:xfrm>
          <a:graphic>
            <a:graphicData uri="http://schemas.microsoft.com/office/drawing/2010/slicer">
              <sle:slicer xmlns:sle="http://schemas.microsoft.com/office/drawing/2010/slicer" name="month_1"/>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097222" refreshedVersion="8" recordCount="998" xr:uid="{00000000-000A-0000-FFFF-FFFF19000000}">
  <cacheSource type="worksheet">
    <worksheetSource ref="A1:G999" sheet="stats"/>
  </cacheSource>
  <cacheFields count="7">
    <cacheField name="month" numFmtId="49">
      <sharedItems containsBlank="1"/>
    </cacheField>
    <cacheField name="total" numFmtId="1">
      <sharedItems containsMixedTypes="1" containsNumber="1" containsInteger="1" minValue="0" maxValue="0"/>
    </cacheField>
    <cacheField name="chatham_total" numFmtId="0">
      <sharedItems containsMixedTypes="1" containsNumber="1" containsInteger="1" minValue="0" maxValue="0"/>
    </cacheField>
    <cacheField name="snfl_total" numFmtId="0">
      <sharedItems containsMixedTypes="1" containsNumber="1" containsInteger="1" minValue="0" maxValue="0"/>
    </cacheField>
    <cacheField name="seward_total" numFmtId="0">
      <sharedItems containsMixedTypes="1" containsNumber="1" containsInteger="1" minValue="0" maxValue="0"/>
    </cacheField>
    <cacheField name="online_total" numFmtId="0">
      <sharedItems containsMixedTypes="1" containsNumber="1" containsInteger="1" minValue="0" maxValue="0"/>
    </cacheField>
    <cacheField name="n_classes" numFmtId="0">
      <sharedItems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097222" refreshedVersion="8" recordCount="989" xr:uid="{00000000-000A-0000-FFFF-FFFF18000000}">
  <cacheSource type="worksheet">
    <worksheetSource ref="A1:M990" sheet="2025 July"/>
  </cacheSource>
  <cacheFields count="14">
    <cacheField name="date" numFmtId="168">
      <sharedItems containsNonDate="0" containsDate="1" containsString="0" containsBlank="1" minDate="2025-07-01T00:00:00" maxDate="2025-07-08T00:00:00"/>
    </cacheField>
    <cacheField name="day" numFmtId="0">
      <sharedItems containsMixedTypes="1" containsNumber="1" containsInteger="1" minValue="0" maxValue="0"/>
    </cacheField>
    <cacheField name="st time" numFmtId="165">
      <sharedItems containsDate="1" containsMixedTypes="1" minDate="1899-12-30T10:30:00" maxDate="1899-12-30T15:30:00"/>
    </cacheField>
    <cacheField name="end time" numFmtId="165">
      <sharedItems containsDate="1" containsMixedTypes="1" minDate="1899-12-30T12:00:00" maxDate="1899-12-30T16:3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0" maxValue="15"/>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0"/>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21296" refreshedVersion="8" recordCount="989" xr:uid="{00000000-000A-0000-FFFF-FFFF17000000}">
  <cacheSource type="worksheet">
    <worksheetSource ref="A1:M990" sheet="2025 June"/>
  </cacheSource>
  <cacheFields count="14">
    <cacheField name="date" numFmtId="168">
      <sharedItems containsNonDate="0" containsDate="1" containsString="0" containsBlank="1" minDate="2025-06-02T00:00:00" maxDate="2025-07-01T00:00:00"/>
    </cacheField>
    <cacheField name="day" numFmtId="0">
      <sharedItems containsMixedTypes="1" containsNumber="1" containsInteger="1" minValue="0" maxValue="0"/>
    </cacheField>
    <cacheField name="st time" numFmtId="165">
      <sharedItems containsDate="1" containsMixedTypes="1" minDate="1899-12-30T10:30:00" maxDate="1899-12-30T15:30:00"/>
    </cacheField>
    <cacheField name="end time" numFmtId="165">
      <sharedItems containsDate="1" containsMixedTypes="1" minDate="1899-12-30T12:0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0" maxValue="24"/>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21296" refreshedVersion="8" recordCount="989" xr:uid="{00000000-000A-0000-FFFF-FFFF16000000}">
  <cacheSource type="worksheet">
    <worksheetSource ref="A1:M990" sheet="2025 May"/>
  </cacheSource>
  <cacheFields count="14">
    <cacheField name="date" numFmtId="168">
      <sharedItems containsNonDate="0" containsDate="1" containsString="0" containsBlank="1" minDate="2025-05-02T00:00:00" maxDate="2025-05-3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0" maxValue="26"/>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21296" refreshedVersion="8" recordCount="989" xr:uid="{00000000-000A-0000-FFFF-FFFF15000000}">
  <cacheSource type="worksheet">
    <worksheetSource ref="A1:M990" sheet="2025 April"/>
  </cacheSource>
  <cacheFields count="14">
    <cacheField name="date" numFmtId="168">
      <sharedItems containsNonDate="0" containsDate="1" containsString="0" containsBlank="1" minDate="2025-04-01T00:00:00" maxDate="2025-05-0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1" maxValue="21"/>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328706" refreshedVersion="8" recordCount="989" xr:uid="{00000000-000A-0000-FFFF-FFFF14000000}">
  <cacheSource type="worksheet">
    <worksheetSource ref="A1:M990" sheet="2025 March"/>
  </cacheSource>
  <cacheFields count="14">
    <cacheField name="date" numFmtId="168">
      <sharedItems containsNonDate="0" containsDate="1" containsString="0" containsBlank="1" minDate="2025-03-03T00:00:00" maxDate="2025-04-0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0" maxValue="23"/>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328706" refreshedVersion="8" recordCount="989" xr:uid="{00000000-000A-0000-FFFF-FFFF13000000}">
  <cacheSource type="worksheet">
    <worksheetSource ref="A1:M990" sheet="2025 February"/>
  </cacheSource>
  <cacheFields count="14">
    <cacheField name="date" numFmtId="168">
      <sharedItems containsNonDate="0" containsDate="1" containsString="0" containsBlank="1" minDate="2025-02-03T00:00:00" maxDate="2025-03-0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0" maxValue="19"/>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328706" refreshedVersion="8" recordCount="989" xr:uid="{00000000-000A-0000-FFFF-FFFF12000000}">
  <cacheSource type="worksheet">
    <worksheetSource ref="A1:M990" sheet="2025 January"/>
  </cacheSource>
  <cacheFields count="14">
    <cacheField name="date" numFmtId="168">
      <sharedItems containsNonDate="0" containsDate="1" containsString="0" containsBlank="1" minDate="2025-01-15T00:00:00" maxDate="2025-01-3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2" maxValue="20"/>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444445" refreshedVersion="8" recordCount="989" xr:uid="{00000000-000A-0000-FFFF-FFFF11000000}">
  <cacheSource type="worksheet">
    <worksheetSource ref="A1:M990" sheet="2024 December"/>
  </cacheSource>
  <cacheFields count="14">
    <cacheField name="date" numFmtId="164">
      <sharedItems containsNonDate="0" containsDate="1" containsString="0" containsBlank="1" minDate="2024-12-02T00:00:00" maxDate="2024-12-27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0" maxValue="20"/>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444445" refreshedVersion="8" recordCount="989" xr:uid="{00000000-000A-0000-FFFF-FFFF10000000}">
  <cacheSource type="worksheet">
    <worksheetSource ref="A1:M990" sheet="2024 November"/>
  </cacheSource>
  <cacheFields count="14">
    <cacheField name="date" numFmtId="164">
      <sharedItems containsNonDate="0" containsDate="1" containsString="0" containsBlank="1" minDate="2024-11-01T00:00:00" maxDate="2024-11-28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1" maxValue="20"/>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444445" refreshedVersion="8" recordCount="989" xr:uid="{00000000-000A-0000-FFFF-FFFF0F000000}">
  <cacheSource type="worksheet">
    <worksheetSource ref="A1:M990" sheet="2024 October"/>
  </cacheSource>
  <cacheFields count="14">
    <cacheField name="date" numFmtId="164">
      <sharedItems containsNonDate="0" containsDate="1" containsString="0" containsBlank="1" minDate="2024-10-01T00:00:00" maxDate="2024-11-0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2" maxValue="23"/>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560183" refreshedVersion="8" recordCount="989" xr:uid="{00000000-000A-0000-FFFF-FFFF0E000000}">
  <cacheSource type="worksheet">
    <worksheetSource ref="A1:M990" sheet="2024 September"/>
  </cacheSource>
  <cacheFields count="14">
    <cacheField name="date" numFmtId="164">
      <sharedItems containsNonDate="0" containsDate="1" containsString="0" containsBlank="1" minDate="2024-09-03T00:00:00" maxDate="2024-10-0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0" maxValue="19"/>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560183" refreshedVersion="8" recordCount="989" xr:uid="{00000000-000A-0000-FFFF-FFFF0D000000}">
  <cacheSource type="worksheet">
    <worksheetSource ref="A1:M990" sheet="2024 August"/>
  </cacheSource>
  <cacheFields count="14">
    <cacheField name="date" numFmtId="164">
      <sharedItems containsNonDate="0" containsDate="1" containsString="0" containsBlank="1" minDate="2024-08-02T00:00:00" maxDate="2024-08-3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0" maxValue="22"/>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560183" refreshedVersion="8" recordCount="989" xr:uid="{00000000-000A-0000-FFFF-FFFF0C000000}">
  <cacheSource type="worksheet">
    <worksheetSource ref="A1:M990" sheet="2024 July"/>
  </cacheSource>
  <cacheFields count="14">
    <cacheField name="date" numFmtId="164">
      <sharedItems containsNonDate="0" containsDate="1" containsString="0" containsBlank="1" minDate="2024-07-01T00:00:00" maxDate="2024-08-01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1" maxValue="22"/>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560183" refreshedVersion="8" recordCount="989" xr:uid="{00000000-000A-0000-FFFF-FFFF0B000000}">
  <cacheSource type="worksheet">
    <worksheetSource ref="A1:M990" sheet="2024 June"/>
  </cacheSource>
  <cacheFields count="14">
    <cacheField name="date" numFmtId="164">
      <sharedItems containsNonDate="0" containsDate="1" containsString="0" containsBlank="1" minDate="2024-06-03T00:00:00" maxDate="2024-06-29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1" maxValue="25"/>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675929" refreshedVersion="8" recordCount="989" xr:uid="{00000000-000A-0000-FFFF-FFFF0A000000}">
  <cacheSource type="worksheet">
    <worksheetSource ref="A1:M990" sheet="2024 May"/>
  </cacheSource>
  <cacheFields count="14">
    <cacheField name="date" numFmtId="164">
      <sharedItems containsNonDate="0" containsDate="1" containsString="0" containsBlank="1" minDate="2024-05-09T00:00:00" maxDate="2024-05-29T00:00:00"/>
    </cacheField>
    <cacheField name="day" numFmtId="0">
      <sharedItems containsMixedTypes="1" containsNumber="1" containsInteger="1" minValue="0" maxValue="0"/>
    </cacheField>
    <cacheField name="st time" numFmtId="165">
      <sharedItems containsDate="1" containsBlank="1" containsMixedTypes="1" minDate="1899-12-30T11:00:00" maxDate="1899-12-30T15:30:00"/>
    </cacheField>
    <cacheField name="end time" numFmtId="165">
      <sharedItems containsDate="1" containsMixedTypes="1" minDate="1899-12-30T00:0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3" maxValue="23"/>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0"/>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675929" refreshedVersion="8" recordCount="989" xr:uid="{00000000-000A-0000-FFFF-FFFF09000000}">
  <cacheSource type="worksheet">
    <worksheetSource ref="A1:M990" sheet="2024 April"/>
  </cacheSource>
  <cacheFields count="14">
    <cacheField name="date" numFmtId="164">
      <sharedItems containsNonDate="0" containsDate="1" containsString="0" containsBlank="1" minDate="2024-04-01T00:00:00" maxDate="2024-04-20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1" maxValue="21"/>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0"/>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675929" refreshedVersion="8" recordCount="989" xr:uid="{00000000-000A-0000-FFFF-FFFF08000000}">
  <cacheSource type="worksheet">
    <worksheetSource ref="A1:M990" sheet="2024 March"/>
  </cacheSource>
  <cacheFields count="14">
    <cacheField name="date" numFmtId="164">
      <sharedItems containsNonDate="0" containsDate="1" containsString="0" containsBlank="1" minDate="2024-03-04T00:00:00" maxDate="2024-03-30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acheField>
    <cacheField name="lang" numFmtId="0">
      <sharedItems containsMixedTypes="1" containsNumber="1" containsInteger="1" minValue="0" maxValue="0"/>
    </cacheField>
    <cacheField name="attend" numFmtId="1">
      <sharedItems containsString="0" containsBlank="1" containsNumber="1" containsInteger="1" minValue="1" maxValue="29"/>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791668" refreshedVersion="8" recordCount="990" xr:uid="{00000000-000A-0000-FFFF-FFFF07000000}">
  <cacheSource type="worksheet">
    <worksheetSource ref="A1:M991" sheet="2024 February"/>
  </cacheSource>
  <cacheFields count="14">
    <cacheField name="date" numFmtId="164">
      <sharedItems containsNonDate="0" containsDate="1" containsString="0" containsBlank="1" minDate="2024-02-02T00:00:00" maxDate="2024-02-29T00:00:00"/>
    </cacheField>
    <cacheField name="day" numFmtId="0">
      <sharedItems containsMixedTypes="1" containsNumber="1" containsInteger="1" minValue="0" maxValue="0"/>
    </cacheField>
    <cacheField name="st time" numFmtId="165">
      <sharedItems containsDate="1" containsMixedTypes="1" minDate="1899-12-30T11:00:00" maxDate="1899-12-30T15:30:00"/>
    </cacheField>
    <cacheField name="end time" numFmtId="165">
      <sharedItems containsDate="1" containsMixedTypes="1" minDate="1899-12-30T12:30:00" maxDate="1899-12-30T17:00:00"/>
    </cacheField>
    <cacheField name="location" numFmtId="0">
      <sharedItems containsMixedTypes="1" containsNumber="1" containsInteger="1" minValue="0" maxValue="0"/>
    </cacheField>
    <cacheField name="lang" numFmtId="0">
      <sharedItems containsMixedTypes="1" containsNumber="1" containsInteger="1" minValue="0" maxValue="0"/>
    </cacheField>
    <cacheField name="attend" numFmtId="1">
      <sharedItems containsString="0" containsBlank="1" containsNumber="1" containsInteger="1" minValue="1" maxValue="30"/>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791668" refreshedVersion="8" recordCount="990" xr:uid="{00000000-000A-0000-FFFF-FFFF06000000}">
  <cacheSource type="worksheet">
    <worksheetSource ref="A1:M991" sheet="2024 January"/>
  </cacheSource>
  <cacheFields count="14">
    <cacheField name="date" numFmtId="164">
      <sharedItems containsNonDate="0" containsDate="1" containsString="0" containsBlank="1" minDate="2024-01-03T00:00:00" maxDate="2024-02-01T00:00:00"/>
    </cacheField>
    <cacheField name="day" numFmtId="0">
      <sharedItems containsMixedTypes="1" containsNumber="1" containsInteger="1" minValue="0" maxValue="0"/>
    </cacheField>
    <cacheField name="st time" numFmtId="165">
      <sharedItems containsDate="1" containsMixedTypes="1" minDate="1899-12-30T11:00:00" maxDate="1899-12-30T15:00:00"/>
    </cacheField>
    <cacheField name="end time" numFmtId="165">
      <sharedItems containsDate="1" containsMixedTypes="1" minDate="1899-12-30T13:00:00" maxDate="1899-12-30T17:00:00"/>
    </cacheField>
    <cacheField name="location" numFmtId="0">
      <sharedItems containsMixedTypes="1" containsNumber="1" containsInteger="1" minValue="0" maxValue="0"/>
    </cacheField>
    <cacheField name="lang" numFmtId="0">
      <sharedItems containsMixedTypes="1" containsNumber="1" containsInteger="1" minValue="0" maxValue="0"/>
    </cacheField>
    <cacheField name="attend" numFmtId="1">
      <sharedItems containsString="0" containsBlank="1" containsNumber="1" containsInteger="1" minValue="2" maxValue="24"/>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791668" refreshedVersion="8" recordCount="990" xr:uid="{00000000-000A-0000-FFFF-FFFF05000000}">
  <cacheSource type="worksheet">
    <worksheetSource ref="A1:M991" sheet="2023 December"/>
  </cacheSource>
  <cacheFields count="14">
    <cacheField name="date" numFmtId="164">
      <sharedItems containsNonDate="0" containsDate="1" containsString="0" containsBlank="1" minDate="2023-12-01T00:00:00" maxDate="2023-12-30T00:00:00"/>
    </cacheField>
    <cacheField name="day" numFmtId="0">
      <sharedItems containsMixedTypes="1" containsNumber="1" containsInteger="1" minValue="0" maxValue="0"/>
    </cacheField>
    <cacheField name="st time" numFmtId="165">
      <sharedItems containsDate="1" containsMixedTypes="1" minDate="1899-12-30T11:00:00" maxDate="1899-12-30T16:00:00"/>
    </cacheField>
    <cacheField name="end time" numFmtId="165">
      <sharedItems containsDate="1" containsMixedTypes="1" minDate="1899-12-30T13:00:00" maxDate="1899-12-30T17:00:00"/>
    </cacheField>
    <cacheField name="location" numFmtId="0">
      <sharedItems containsMixedTypes="1" containsNumber="1" containsInteger="1" minValue="0" maxValue="0"/>
    </cacheField>
    <cacheField name="lang" numFmtId="0">
      <sharedItems containsMixedTypes="1" containsNumber="1" containsInteger="1" minValue="0" maxValue="0"/>
    </cacheField>
    <cacheField name="attend" numFmtId="1">
      <sharedItems containsString="0" containsBlank="1" containsNumber="1" containsInteger="1" minValue="0" maxValue="27"/>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907407" refreshedVersion="8" recordCount="998" xr:uid="{00000000-000A-0000-FFFF-FFFF04000000}">
  <cacheSource type="worksheet">
    <worksheetSource ref="A1:M999" sheet="2023 November"/>
  </cacheSource>
  <cacheFields count="14">
    <cacheField name="date" numFmtId="164">
      <sharedItems containsNonDate="0" containsDate="1" containsString="0" containsBlank="1" minDate="2023-11-02T00:00:00" maxDate="2023-12-01T00:00:00"/>
    </cacheField>
    <cacheField name="day" numFmtId="0">
      <sharedItems containsBlank="1" containsMixedTypes="1" containsNumber="1" containsInteger="1" minValue="0" maxValue="0"/>
    </cacheField>
    <cacheField name="st time" numFmtId="0">
      <sharedItems containsNonDate="0" containsDate="1" containsString="0" containsBlank="1" minDate="1899-12-30T00:00:00" maxDate="1899-12-30T16:00:00"/>
    </cacheField>
    <cacheField name="end time" numFmtId="165">
      <sharedItems containsNonDate="0" containsDate="1" containsString="0" containsBlank="1" minDate="1899-12-30T02:00:00" maxDate="1899-12-30T17:00:00"/>
    </cacheField>
    <cacheField name="location" numFmtId="0">
      <sharedItems containsBlank="1" containsMixedTypes="1" containsNumber="1" containsInteger="1" minValue="0" maxValue="0"/>
    </cacheField>
    <cacheField name="lang" numFmtId="0">
      <sharedItems containsBlank="1" containsMixedTypes="1" containsNumber="1" containsInteger="1" minValue="0" maxValue="0"/>
    </cacheField>
    <cacheField name="attend" numFmtId="1">
      <sharedItems containsString="0" containsBlank="1" containsNumber="1" containsInteger="1" minValue="3" maxValue="25"/>
    </cacheField>
    <cacheField name="class" numFmtId="0">
      <sharedItems containsBlank="1"/>
    </cacheField>
    <cacheField name="description" numFmtId="0">
      <sharedItems containsBlank="1" containsMixedTypes="1" containsNumber="1" containsInteger="1" minValue="0" maxValue="0"/>
    </cacheField>
    <cacheField name="zh class name" numFmtId="0">
      <sharedItems containsBlank="1" containsMixedTypes="1" containsNumber="1" containsInteger="1" minValue="0" maxValue="0"/>
    </cacheField>
    <cacheField name="zh description" numFmtId="0">
      <sharedItems containsBlank="1"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907407" refreshedVersion="8" recordCount="990" xr:uid="{00000000-000A-0000-FFFF-FFFF03000000}">
  <cacheSource type="worksheet">
    <worksheetSource ref="A1:M991" sheet="2023 October"/>
  </cacheSource>
  <cacheFields count="14">
    <cacheField name="date" numFmtId="164">
      <sharedItems containsNonDate="0" containsDate="1" containsString="0" containsBlank="1" minDate="2023-10-02T00:00:00" maxDate="2023-10-31T00:00:00"/>
    </cacheField>
    <cacheField name="day" numFmtId="0">
      <sharedItems containsMixedTypes="1" containsNumber="1" containsInteger="1" minValue="0" maxValue="0"/>
    </cacheField>
    <cacheField name="st time" numFmtId="165">
      <sharedItems containsSemiMixedTypes="0" containsNonDate="0" containsDate="1" containsString="0" minDate="1899-12-30T00:00:00" maxDate="1899-12-30T16:00:00"/>
    </cacheField>
    <cacheField name="end time" numFmtId="165">
      <sharedItems containsSemiMixedTypes="0" containsNonDate="0" containsDate="1" containsString="0" minDate="1899-12-30T02:00:00" maxDate="1899-12-30T17:00:00"/>
    </cacheField>
    <cacheField name="location" numFmtId="0">
      <sharedItems containsMixedTypes="1" containsNumber="1" containsInteger="1" minValue="0" maxValue="0"/>
    </cacheField>
    <cacheField name="lang" numFmtId="0">
      <sharedItems containsMixedTypes="1" containsNumber="1" containsInteger="1" minValue="0" maxValue="0"/>
    </cacheField>
    <cacheField name="attend" numFmtId="1">
      <sharedItems containsString="0" containsBlank="1" containsNumber="1" containsInteger="1" minValue="5" maxValue="31"/>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907407" refreshedVersion="8" recordCount="991" xr:uid="{00000000-000A-0000-FFFF-FFFF02000000}">
  <cacheSource type="worksheet">
    <worksheetSource ref="A1:M992" sheet="2023 September"/>
  </cacheSource>
  <cacheFields count="14">
    <cacheField name="date" numFmtId="164">
      <sharedItems containsNonDate="0" containsDate="1" containsString="0" containsBlank="1" minDate="2023-09-01T00:00:00" maxDate="2023-10-01T00:00:00"/>
    </cacheField>
    <cacheField name="day" numFmtId="0">
      <sharedItems containsMixedTypes="1" containsNumber="1" containsInteger="1" minValue="0" maxValue="0"/>
    </cacheField>
    <cacheField name="st time" numFmtId="165">
      <sharedItems containsSemiMixedTypes="0" containsNonDate="0" containsDate="1" containsString="0" minDate="1899-12-30T00:00:00" maxDate="1899-12-30T16:00:00"/>
    </cacheField>
    <cacheField name="end time" numFmtId="165">
      <sharedItems containsSemiMixedTypes="0" containsNonDate="0" containsDate="1" containsString="0" minDate="1899-12-30T02:00:00" maxDate="1899-12-30T17:00:00"/>
    </cacheField>
    <cacheField name="location" numFmtId="0">
      <sharedItems containsMixedTypes="1" containsNumber="1" containsInteger="1" minValue="0" maxValue="0"/>
    </cacheField>
    <cacheField name="lang" numFmtId="0">
      <sharedItems containsMixedTypes="1" containsNumber="1" containsInteger="1" minValue="0" maxValue="0"/>
    </cacheField>
    <cacheField name="attend" numFmtId="1">
      <sharedItems containsString="0" containsBlank="1" containsNumber="1" containsInteger="1" minValue="3" maxValue="39"/>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69907407" refreshedVersion="8" recordCount="995" xr:uid="{00000000-000A-0000-FFFF-FFFF01000000}">
  <cacheSource type="worksheet">
    <worksheetSource ref="A1:M996" sheet="2023 August"/>
  </cacheSource>
  <cacheFields count="14">
    <cacheField name="date" numFmtId="164">
      <sharedItems containsNonDate="0" containsDate="1" containsString="0" containsBlank="1" minDate="2023-08-01T00:00:00" maxDate="2023-09-01T00:00:00"/>
    </cacheField>
    <cacheField name="day" numFmtId="0">
      <sharedItems containsMixedTypes="1" containsNumber="1" containsInteger="1" minValue="0" maxValue="0"/>
    </cacheField>
    <cacheField name="st time" numFmtId="165">
      <sharedItems containsSemiMixedTypes="0" containsNonDate="0" containsDate="1" containsString="0" minDate="1899-12-30T00:00:00" maxDate="1899-12-30T15:30:00"/>
    </cacheField>
    <cacheField name="end time" numFmtId="165">
      <sharedItems containsSemiMixedTypes="0" containsNonDate="0" containsDate="1" containsString="0" minDate="1899-12-30T02:00:00" maxDate="1899-12-30T17:30:00"/>
    </cacheField>
    <cacheField name="location" numFmtId="0">
      <sharedItems containsMixedTypes="1" containsNumber="1" containsInteger="1" minValue="0" maxValue="0"/>
    </cacheField>
    <cacheField name="lang" numFmtId="0">
      <sharedItems containsMixedTypes="1" containsNumber="1" containsInteger="1" minValue="0" maxValue="0"/>
    </cacheField>
    <cacheField name="attend" numFmtId="1">
      <sharedItems containsString="0" containsBlank="1" containsNumber="1" containsInteger="1" minValue="0" maxValue="43"/>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SUM(cancelled)" databaseField="0"/>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ng Chen" refreshedDate="45847.837970023145" refreshedVersion="8" recordCount="996" xr:uid="{00000000-000A-0000-FFFF-FFFF00000000}">
  <cacheSource type="worksheet">
    <worksheetSource ref="A1:M997" sheet="2023 July"/>
  </cacheSource>
  <cacheFields count="14">
    <cacheField name="date" numFmtId="164">
      <sharedItems containsNonDate="0" containsDate="1" containsString="0" containsBlank="1" minDate="2023-07-01T00:00:00" maxDate="2023-08-01T00:00:00"/>
    </cacheField>
    <cacheField name="day" numFmtId="0">
      <sharedItems containsMixedTypes="1" containsNumber="1" containsInteger="1" minValue="0" maxValue="0"/>
    </cacheField>
    <cacheField name="st time" numFmtId="165">
      <sharedItems containsNonDate="0" containsDate="1" containsString="0" containsBlank="1" minDate="1899-12-30T10:30:00" maxDate="1899-12-30T15:30:00"/>
    </cacheField>
    <cacheField name="end time" numFmtId="165">
      <sharedItems containsSemiMixedTypes="0" containsNonDate="0" containsDate="1" containsString="0" minDate="1899-12-30T00:00:00" maxDate="1899-12-30T17:30:00"/>
    </cacheField>
    <cacheField name="location" numFmtId="0">
      <sharedItems containsBlank="1"/>
    </cacheField>
    <cacheField name="lang" numFmtId="0">
      <sharedItems containsBlank="1"/>
    </cacheField>
    <cacheField name="attend" numFmtId="1">
      <sharedItems containsString="0" containsBlank="1" containsNumber="1" containsInteger="1" minValue="3" maxValue="38"/>
    </cacheField>
    <cacheField name="class" numFmtId="0">
      <sharedItems containsBlank="1"/>
    </cacheField>
    <cacheField name="description" numFmtId="0">
      <sharedItems containsMixedTypes="1" containsNumber="1" containsInteger="1" minValue="0" maxValue="0"/>
    </cacheField>
    <cacheField name="zh class name" numFmtId="0">
      <sharedItems containsMixedTypes="1" containsNumber="1" containsInteger="1" minValue="0" maxValue="0"/>
    </cacheField>
    <cacheField name="zh description" numFmtId="0">
      <sharedItems containsMixedTypes="1" containsNumber="1" containsInteger="1" minValue="0" maxValue="0"/>
    </cacheField>
    <cacheField name="drupal link" numFmtId="0">
      <sharedItems containsBlank="1"/>
    </cacheField>
    <cacheField name="cancelled" numFmtId="0">
      <sharedItems containsSemiMixedTypes="0" containsString="0" containsNumber="1" containsInteger="1" minValue="0" maxValue="1"/>
    </cacheField>
    <cacheField name="Total Classes" numFmtId="0" formula="COUNTA(date) - 1"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
  <r>
    <s v="2023 May"/>
    <e v="#REF!"/>
    <e v="#REF!"/>
    <e v="#REF!"/>
    <e v="#REF!"/>
    <e v="#REF!"/>
    <n v="1"/>
  </r>
  <r>
    <s v="2023 June"/>
    <e v="#REF!"/>
    <e v="#REF!"/>
    <e v="#REF!"/>
    <e v="#REF!"/>
    <e v="#REF!"/>
    <n v="1"/>
  </r>
  <r>
    <s v="2023 July"/>
    <e v="#REF!"/>
    <e v="#REF!"/>
    <e v="#REF!"/>
    <e v="#REF!"/>
    <e v="#REF!"/>
    <e v="#REF!"/>
  </r>
  <r>
    <s v="2023 August"/>
    <e v="#REF!"/>
    <e v="#REF!"/>
    <e v="#REF!"/>
    <e v="#REF!"/>
    <e v="#REF!"/>
    <e v="#REF!"/>
  </r>
  <r>
    <s v="2023 September"/>
    <e v="#REF!"/>
    <e v="#REF!"/>
    <e v="#REF!"/>
    <e v="#REF!"/>
    <e v="#REF!"/>
    <e v="#REF!"/>
  </r>
  <r>
    <s v="2023 October"/>
    <e v="#REF!"/>
    <e v="#REF!"/>
    <e v="#REF!"/>
    <e v="#REF!"/>
    <e v="#REF!"/>
    <e v="#REF!"/>
  </r>
  <r>
    <s v="2023 November"/>
    <e v="#REF!"/>
    <e v="#REF!"/>
    <e v="#REF!"/>
    <e v="#REF!"/>
    <e v="#REF!"/>
    <e v="#REF!"/>
  </r>
  <r>
    <s v="2023 December"/>
    <e v="#REF!"/>
    <e v="#REF!"/>
    <e v="#REF!"/>
    <e v="#REF!"/>
    <e v="#REF!"/>
    <e v="#REF!"/>
  </r>
  <r>
    <s v="2024 January"/>
    <e v="#REF!"/>
    <e v="#REF!"/>
    <e v="#REF!"/>
    <e v="#REF!"/>
    <e v="#REF!"/>
    <e v="#REF!"/>
  </r>
  <r>
    <s v="2024 February"/>
    <e v="#REF!"/>
    <e v="#REF!"/>
    <e v="#REF!"/>
    <e v="#REF!"/>
    <e v="#REF!"/>
    <e v="#REF!"/>
  </r>
  <r>
    <s v="2024 March"/>
    <e v="#REF!"/>
    <e v="#REF!"/>
    <e v="#REF!"/>
    <e v="#REF!"/>
    <e v="#REF!"/>
    <e v="#REF!"/>
  </r>
  <r>
    <s v="2024 April"/>
    <e v="#REF!"/>
    <e v="#REF!"/>
    <e v="#REF!"/>
    <e v="#REF!"/>
    <e v="#REF!"/>
    <e v="#REF!"/>
  </r>
  <r>
    <s v="2024 May"/>
    <e v="#REF!"/>
    <e v="#REF!"/>
    <e v="#REF!"/>
    <e v="#REF!"/>
    <e v="#REF!"/>
    <e v="#REF!"/>
  </r>
  <r>
    <s v="2024 June"/>
    <e v="#REF!"/>
    <e v="#REF!"/>
    <e v="#REF!"/>
    <e v="#REF!"/>
    <e v="#REF!"/>
    <e v="#REF!"/>
  </r>
  <r>
    <s v="2024 July"/>
    <e v="#REF!"/>
    <e v="#REF!"/>
    <e v="#REF!"/>
    <e v="#REF!"/>
    <e v="#REF!"/>
    <e v="#REF!"/>
  </r>
  <r>
    <s v="2024 August"/>
    <e v="#REF!"/>
    <e v="#REF!"/>
    <e v="#REF!"/>
    <e v="#REF!"/>
    <e v="#REF!"/>
    <e v="#REF!"/>
  </r>
  <r>
    <s v="2024 September"/>
    <e v="#REF!"/>
    <e v="#REF!"/>
    <e v="#REF!"/>
    <e v="#REF!"/>
    <e v="#REF!"/>
    <e v="#REF!"/>
  </r>
  <r>
    <s v="2024 October"/>
    <e v="#REF!"/>
    <e v="#REF!"/>
    <e v="#REF!"/>
    <e v="#REF!"/>
    <e v="#REF!"/>
    <e v="#REF!"/>
  </r>
  <r>
    <s v="2024 November"/>
    <e v="#REF!"/>
    <e v="#REF!"/>
    <e v="#REF!"/>
    <e v="#REF!"/>
    <e v="#REF!"/>
    <e v="#REF!"/>
  </r>
  <r>
    <s v="2024 December"/>
    <e v="#REF!"/>
    <e v="#REF!"/>
    <e v="#REF!"/>
    <e v="#REF!"/>
    <e v="#REF!"/>
    <e v="#REF!"/>
  </r>
  <r>
    <s v="2025 January"/>
    <e v="#REF!"/>
    <e v="#REF!"/>
    <e v="#REF!"/>
    <e v="#REF!"/>
    <e v="#REF!"/>
    <e v="#REF!"/>
  </r>
  <r>
    <s v="2025 February"/>
    <e v="#REF!"/>
    <e v="#REF!"/>
    <e v="#REF!"/>
    <e v="#REF!"/>
    <e v="#REF!"/>
    <e v="#REF!"/>
  </r>
  <r>
    <s v="2025 March"/>
    <e v="#REF!"/>
    <e v="#REF!"/>
    <e v="#REF!"/>
    <e v="#REF!"/>
    <e v="#REF!"/>
    <e v="#REF!"/>
  </r>
  <r>
    <s v="2025 April"/>
    <e v="#REF!"/>
    <e v="#REF!"/>
    <e v="#REF!"/>
    <e v="#REF!"/>
    <e v="#REF!"/>
    <e v="#REF!"/>
  </r>
  <r>
    <s v="2025 May"/>
    <e v="#REF!"/>
    <e v="#REF!"/>
    <e v="#REF!"/>
    <e v="#REF!"/>
    <e v="#REF!"/>
    <e v="#REF!"/>
  </r>
  <r>
    <s v="2025 June"/>
    <e v="#REF!"/>
    <e v="#REF!"/>
    <e v="#REF!"/>
    <e v="#REF!"/>
    <e v="#REF!"/>
    <e v="#REF!"/>
  </r>
  <r>
    <s v="2025 July"/>
    <e v="#REF!"/>
    <e v="#REF!"/>
    <e v="#REF!"/>
    <e v="#REF!"/>
    <e v="#REF!"/>
    <e v="#REF!"/>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r>
    <m/>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5-07-01T00:00:00"/>
    <s v="Tue"/>
    <d v="1899-12-30T11:00:00"/>
    <d v="1899-12-30T12:30:00"/>
    <s v="Seward Park"/>
    <s v="en"/>
    <n v="0"/>
    <s v="Internet Basics"/>
    <e v="#REF!"/>
    <e v="#REF!"/>
    <e v="#REF!"/>
    <s v="https://www.nypl.org/events/programs/2025/07/01/person-internet-basics"/>
    <n v="0"/>
  </r>
  <r>
    <d v="2025-07-01T00:00:00"/>
    <s v="Tue"/>
    <d v="1899-12-30T14:00:00"/>
    <d v="1899-12-30T15:30:00"/>
    <s v="Seward Park"/>
    <s v="en"/>
    <n v="5"/>
    <s v="Open Lab"/>
    <e v="#REF!"/>
    <e v="#REF!"/>
    <e v="#REF!"/>
    <s v="https://www.nypl.org/events/programs/2025/07/01/person-open-lab"/>
    <n v="0"/>
  </r>
  <r>
    <d v="2025-07-01T00:00:00"/>
    <s v="Tue"/>
    <d v="1899-12-30T15:30:00"/>
    <d v="1899-12-30T16:30:00"/>
    <s v="Seward Park"/>
    <s v="en"/>
    <n v="5"/>
    <s v="Open Lab"/>
    <e v="#REF!"/>
    <e v="#REF!"/>
    <e v="#REF!"/>
    <s v="https://www.nypl.org/events/programs/2025/07/01/person-open-lab"/>
    <n v="0"/>
  </r>
  <r>
    <d v="2025-07-02T00:00:00"/>
    <s v="Wed"/>
    <d v="1899-12-30T11:00:00"/>
    <d v="1899-12-30T12:30:00"/>
    <s v="Online"/>
    <s v="en"/>
    <n v="11"/>
    <s v="Loops and Iteration in Python"/>
    <e v="#REF!"/>
    <e v="#REF!"/>
    <e v="#REF!"/>
    <s v="https://www.nypl.org/events/programs/2025/07/02/online-loops-and-iteration-python"/>
    <n v="0"/>
  </r>
  <r>
    <d v="2025-07-02T00:00:00"/>
    <s v="Wed"/>
    <d v="1899-12-30T15:00:00"/>
    <d v="1899-12-30T16:30:00"/>
    <s v="Online"/>
    <s v="en"/>
    <n v="15"/>
    <s v="Object Oriented Programming in Python Part 1: Fundamentals"/>
    <e v="#REF!"/>
    <e v="#REF!"/>
    <e v="#REF!"/>
    <s v="https://www.nypl.org/events/programs/2025/07/02/online-object-oriented-programming-python-part-1-fundamentals"/>
    <n v="0"/>
  </r>
  <r>
    <d v="2025-07-07T00:00:00"/>
    <s v="Mon"/>
    <d v="1899-12-30T10:30:00"/>
    <d v="1899-12-30T12:00:00"/>
    <s v="Chatham Sq"/>
    <s v="zh"/>
    <n v="13"/>
    <s v="Introduction to Computers &amp; Digital Devices"/>
    <e v="#REF!"/>
    <e v="#REF!"/>
    <e v="#REF!"/>
    <s v="https://www.nypl.org/events/programs/2025/07/07/person-introduction-computers-and-digital-devices-mandarin-dian-nao-yu"/>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5-06-02T00:00:00"/>
    <s v="Mon"/>
    <d v="1899-12-30T10:30:00"/>
    <d v="1899-12-30T12:00:00"/>
    <s v="Chatham Sq"/>
    <s v="zh"/>
    <n v="7"/>
    <s v="Introduction to Computers &amp; Digital Devices"/>
    <e v="#REF!"/>
    <e v="#REF!"/>
    <e v="#REF!"/>
    <s v="https://www.nypl.org/events/programs/2025/06/02/person-introduction-computers-and-digital-devices-mandarin-dian-nao-yu"/>
    <n v="0"/>
  </r>
  <r>
    <d v="2025-06-02T00:00:00"/>
    <s v="Mon"/>
    <d v="1899-12-30T15:00:00"/>
    <d v="1899-12-30T17:00:00"/>
    <s v="Online"/>
    <s v="zh"/>
    <n v="17"/>
    <s v="File Management Basics"/>
    <e v="#REF!"/>
    <e v="#REF!"/>
    <e v="#REF!"/>
    <s v="https://www.nypl.org/events/programs/2025/06/02/online-file-management-basics-mandarin-dang-guan-li-ji-chu"/>
    <n v="0"/>
  </r>
  <r>
    <d v="2025-06-03T00:00:00"/>
    <s v="Tue"/>
    <d v="1899-12-30T11:00:00"/>
    <d v="1899-12-30T12:30:00"/>
    <s v="Seward Park"/>
    <s v="en"/>
    <n v="2"/>
    <s v="Intro to Computer Hardware"/>
    <e v="#REF!"/>
    <e v="#REF!"/>
    <e v="#REF!"/>
    <s v="https://www.nypl.org/events/programs/2025/06/03/person-computer-hardware-anatomy-computer"/>
    <n v="0"/>
  </r>
  <r>
    <d v="2025-06-03T00:00:00"/>
    <s v="Tue"/>
    <d v="1899-12-30T14:00:00"/>
    <d v="1899-12-30T15:30:00"/>
    <s v="Seward Park"/>
    <s v="en"/>
    <n v="5"/>
    <s v="Open Lab"/>
    <e v="#REF!"/>
    <e v="#REF!"/>
    <e v="#REF!"/>
    <s v="https://www.nypl.org/events/programs/2025/06/03/person-open-lab-0"/>
    <n v="0"/>
  </r>
  <r>
    <d v="2025-06-03T00:00:00"/>
    <s v="Tue"/>
    <d v="1899-12-30T15:30:00"/>
    <d v="1899-12-30T16:30:00"/>
    <s v="Seward Park"/>
    <s v="en"/>
    <n v="3"/>
    <s v="Open Lab"/>
    <e v="#REF!"/>
    <e v="#REF!"/>
    <e v="#REF!"/>
    <s v="https://www.nypl.org/events/programs/2025/06/03/person-open-lab-0"/>
    <n v="0"/>
  </r>
  <r>
    <d v="2025-06-09T00:00:00"/>
    <s v="Mon"/>
    <d v="1899-12-30T10:30:00"/>
    <d v="1899-12-30T12:00:00"/>
    <s v="Chatham Sq"/>
    <s v="zh"/>
    <m/>
    <s v="Introduction to Computers &amp; Digital Devices"/>
    <e v="#REF!"/>
    <e v="#REF!"/>
    <e v="#REF!"/>
    <s v="https://www.nypl.org/events/programs/2025/06/02/person-introduction-computers-and-digital-devices-mandarin-dian-nao-yu"/>
    <n v="1"/>
  </r>
  <r>
    <d v="2025-06-09T00:00:00"/>
    <s v="Mon"/>
    <d v="1899-12-30T15:00:00"/>
    <d v="1899-12-30T17:00:00"/>
    <s v="Online"/>
    <s v="zh"/>
    <m/>
    <s v="Internet Basics"/>
    <e v="#REF!"/>
    <e v="#REF!"/>
    <e v="#REF!"/>
    <s v="https://www.nypl.org/events/programs/2025/06/09/online-internet-basics-mandarin-wang-ji-wang-lu-ji-chu"/>
    <n v="1"/>
  </r>
  <r>
    <d v="2025-06-10T00:00:00"/>
    <s v="Tue"/>
    <d v="1899-12-30T11:00:00"/>
    <d v="1899-12-30T12:30:00"/>
    <s v="Seward Park"/>
    <s v="en"/>
    <n v="2"/>
    <s v="PC vs. Mac"/>
    <e v="#REF!"/>
    <e v="#REF!"/>
    <e v="#REF!"/>
    <s v="https://www.nypl.org/events/programs/2025/06/10/person-pc-vs-mac"/>
    <n v="0"/>
  </r>
  <r>
    <d v="2025-06-10T00:00:00"/>
    <s v="Tue"/>
    <d v="1899-12-30T14:00:00"/>
    <d v="1899-12-30T15:30:00"/>
    <s v="Seward Park"/>
    <s v="en"/>
    <n v="4"/>
    <s v="Open Lab"/>
    <e v="#REF!"/>
    <e v="#REF!"/>
    <e v="#REF!"/>
    <s v="https://www.nypl.org/events/programs/2025/06/03/person-open-lab-0"/>
    <n v="0"/>
  </r>
  <r>
    <d v="2025-06-10T00:00:00"/>
    <s v="Tue"/>
    <d v="1899-12-30T15:30:00"/>
    <d v="1899-12-30T16:30:00"/>
    <s v="Seward Park"/>
    <s v="en"/>
    <n v="5"/>
    <s v="Open Lab"/>
    <e v="#REF!"/>
    <e v="#REF!"/>
    <e v="#REF!"/>
    <s v="https://www.nypl.org/events/programs/2025/06/03/person-open-lab-0"/>
    <n v="0"/>
  </r>
  <r>
    <d v="2025-06-11T00:00:00"/>
    <s v="Wed"/>
    <d v="1899-12-30T11:00:00"/>
    <d v="1899-12-30T12:30:00"/>
    <s v="Online"/>
    <s v="en"/>
    <n v="24"/>
    <s v="Intermediate Python Functions"/>
    <e v="#REF!"/>
    <e v="#REF!"/>
    <e v="#REF!"/>
    <s v="https://www.nypl.org/events/programs/2025/06/11/online-intermediate-python-functions"/>
    <n v="0"/>
  </r>
  <r>
    <d v="2025-06-11T00:00:00"/>
    <s v="Wed"/>
    <d v="1899-12-30T15:00:00"/>
    <d v="1899-12-30T16:30:00"/>
    <s v="Online"/>
    <s v="en"/>
    <n v="18"/>
    <s v="Errors and Exceptions in Python"/>
    <e v="#REF!"/>
    <e v="#REF!"/>
    <e v="#REF!"/>
    <s v="https://www.nypl.org/events/programs/2025/06/11/online-errors-and-exceptions-python"/>
    <n v="0"/>
  </r>
  <r>
    <d v="2025-06-13T00:00:00"/>
    <s v="Fri"/>
    <d v="1899-12-30T10:30:00"/>
    <d v="1899-12-30T12:00:00"/>
    <s v="Chatham Sq"/>
    <s v="zh"/>
    <n v="6"/>
    <s v="Open Lab"/>
    <e v="#REF!"/>
    <e v="#REF!"/>
    <e v="#REF!"/>
    <s v="https://www.nypl.org/events/programs/2025/06/13/person-open-lab-mandarin-cantonese-ke-ji-wen-da-shi-jian"/>
    <n v="0"/>
  </r>
  <r>
    <d v="2025-06-16T00:00:00"/>
    <s v="Mon"/>
    <d v="1899-12-30T10:30:00"/>
    <d v="1899-12-30T12:00:00"/>
    <s v="Chatham Sq"/>
    <s v="zh"/>
    <m/>
    <s v="Introduction to Computers &amp; Digital Devices"/>
    <e v="#REF!"/>
    <e v="#REF!"/>
    <e v="#REF!"/>
    <s v="https://www.nypl.org/events/programs/2025/06/02/person-introduction-computers-and-digital-devices-mandarin-dian-nao-yu"/>
    <n v="1"/>
  </r>
  <r>
    <d v="2025-06-16T00:00:00"/>
    <s v="Mon"/>
    <d v="1899-12-30T15:00:00"/>
    <d v="1899-12-30T17:00:00"/>
    <s v="Online"/>
    <s v="zh"/>
    <m/>
    <s v="Getting More out of Google"/>
    <e v="#REF!"/>
    <e v="#REF!"/>
    <e v="#REF!"/>
    <s v="https://www.nypl.org/events/programs/2025/06/16/online-getting-more-out-google-mandarin-shen-ru-liao-jie-google"/>
    <n v="1"/>
  </r>
  <r>
    <d v="2025-06-17T00:00:00"/>
    <s v="Tue"/>
    <d v="1899-12-30T11:00:00"/>
    <d v="1899-12-30T12:30:00"/>
    <s v="Seward Park"/>
    <s v="en"/>
    <n v="1"/>
    <s v="File Management Basics"/>
    <e v="#REF!"/>
    <e v="#REF!"/>
    <e v="#REF!"/>
    <s v="https://www.nypl.org/events/programs/2025/06/17/person-file-management-basics"/>
    <n v="0"/>
  </r>
  <r>
    <d v="2025-06-17T00:00:00"/>
    <s v="Tue"/>
    <d v="1899-12-30T14:00:00"/>
    <d v="1899-12-30T15:30:00"/>
    <s v="Seward Park"/>
    <s v="en"/>
    <n v="5"/>
    <s v="Open Lab"/>
    <e v="#REF!"/>
    <e v="#REF!"/>
    <e v="#REF!"/>
    <s v="https://www.nypl.org/events/programs/2025/06/03/person-open-lab-0"/>
    <n v="0"/>
  </r>
  <r>
    <d v="2025-06-17T00:00:00"/>
    <s v="Tue"/>
    <d v="1899-12-30T15:30:00"/>
    <d v="1899-12-30T16:30:00"/>
    <s v="Seward Park"/>
    <s v="en"/>
    <n v="4"/>
    <s v="Open Lab"/>
    <e v="#REF!"/>
    <e v="#REF!"/>
    <e v="#REF!"/>
    <s v="https://www.nypl.org/events/programs/2025/06/03/person-open-lab-0"/>
    <n v="0"/>
  </r>
  <r>
    <d v="2025-06-18T00:00:00"/>
    <s v="Wed"/>
    <d v="1899-12-30T11:00:00"/>
    <d v="1899-12-30T12:30:00"/>
    <s v="Online"/>
    <s v="en"/>
    <n v="4"/>
    <s v="Error Handling and Testing in Python"/>
    <e v="#REF!"/>
    <e v="#REF!"/>
    <e v="#REF!"/>
    <s v="https://www.nypl.org/events/programs/2025/06/18/online-error-handling-and-testing-python"/>
    <n v="0"/>
  </r>
  <r>
    <d v="2025-06-18T00:00:00"/>
    <s v="Wed"/>
    <d v="1899-12-30T15:00:00"/>
    <d v="1899-12-30T16:30:00"/>
    <s v="Online"/>
    <s v="en"/>
    <n v="12"/>
    <s v="Advanced Python Functions Part 1: Higher Order Functions"/>
    <e v="#REF!"/>
    <e v="#REF!"/>
    <e v="#REF!"/>
    <s v="https://www.nypl.org/events/programs/2025/06/18/online-advanced-python-functions-part-1-higher-order-functions"/>
    <n v="0"/>
  </r>
  <r>
    <d v="2025-06-20T00:00:00"/>
    <s v="Fri"/>
    <d v="1899-12-30T10:30:00"/>
    <d v="1899-12-30T12:00:00"/>
    <s v="Chatham Sq"/>
    <s v="zh"/>
    <n v="7"/>
    <s v="Open Lab"/>
    <e v="#REF!"/>
    <e v="#REF!"/>
    <e v="#REF!"/>
    <s v="https://www.nypl.org/events/programs/2025/06/13/person-open-lab-mandarin-cantonese-ke-ji-wen-da-shi-jian"/>
    <n v="0"/>
  </r>
  <r>
    <d v="2025-06-23T00:00:00"/>
    <s v="Mon"/>
    <d v="1899-12-30T10:30:00"/>
    <d v="1899-12-30T12:00:00"/>
    <s v="Chatham Sq"/>
    <s v="zh"/>
    <n v="8"/>
    <s v="Introduction to Computers &amp; Digital Devices"/>
    <e v="#REF!"/>
    <e v="#REF!"/>
    <e v="#REF!"/>
    <s v="https://www.nypl.org/events/programs/2025/06/02/person-introduction-computers-and-digital-devices-mandarin-dian-nao-yu"/>
    <n v="0"/>
  </r>
  <r>
    <d v="2025-06-23T00:00:00"/>
    <s v="Mon"/>
    <d v="1899-12-30T15:00:00"/>
    <d v="1899-12-30T17:00:00"/>
    <s v="Online"/>
    <s v="zh"/>
    <n v="14"/>
    <s v="Advanced Internet Searching"/>
    <e v="#REF!"/>
    <e v="#REF!"/>
    <e v="#REF!"/>
    <s v="https://www.nypl.org/events/programs/2025/06/23/online-advanced-internet-searching-mandarin-jin-jie-wang-lu-sou-xun"/>
    <n v="0"/>
  </r>
  <r>
    <d v="2025-06-24T00:00:00"/>
    <s v="Tue"/>
    <d v="1899-12-30T11:00:00"/>
    <d v="1899-12-30T12:30:00"/>
    <s v="Seward Park"/>
    <s v="en"/>
    <n v="0"/>
    <s v="Protecting Your Privacy &amp; Security"/>
    <e v="#REF!"/>
    <e v="#REF!"/>
    <e v="#REF!"/>
    <s v="https://www.nypl.org/events/programs/2025/06/24/person-protecting-your-privacy-security"/>
    <n v="0"/>
  </r>
  <r>
    <d v="2025-06-24T00:00:00"/>
    <s v="Tue"/>
    <d v="1899-12-30T14:00:00"/>
    <d v="1899-12-30T15:30:00"/>
    <s v="Seward Park"/>
    <s v="en"/>
    <n v="9"/>
    <s v="Open Lab"/>
    <e v="#REF!"/>
    <e v="#REF!"/>
    <e v="#REF!"/>
    <s v="https://www.nypl.org/events/programs/2025/06/03/person-open-lab-0"/>
    <n v="0"/>
  </r>
  <r>
    <d v="2025-06-24T00:00:00"/>
    <s v="Tue"/>
    <d v="1899-12-30T15:30:00"/>
    <d v="1899-12-30T16:30:00"/>
    <s v="Seward Park"/>
    <s v="en"/>
    <n v="6"/>
    <s v="Open Lab"/>
    <e v="#REF!"/>
    <e v="#REF!"/>
    <e v="#REF!"/>
    <s v="https://www.nypl.org/events/programs/2025/06/03/person-open-lab-0"/>
    <n v="0"/>
  </r>
  <r>
    <d v="2025-06-25T00:00:00"/>
    <s v="Wed"/>
    <d v="1899-12-30T11:00:00"/>
    <d v="1899-12-30T12:30:00"/>
    <s v="Online"/>
    <s v="en"/>
    <n v="13"/>
    <s v="Advanced Python Functions Part 2: Closures and Decorators"/>
    <e v="#REF!"/>
    <e v="#REF!"/>
    <e v="#REF!"/>
    <s v="https://www.nypl.org/events/programs/2025/06/25/online-advanced-python-functions-part-2-closures-and-decorators"/>
    <n v="0"/>
  </r>
  <r>
    <d v="2025-06-25T00:00:00"/>
    <s v="Wed"/>
    <d v="1899-12-30T15:00:00"/>
    <d v="1899-12-30T16:30:00"/>
    <s v="Online"/>
    <s v="en"/>
    <n v="9"/>
    <s v="Advanced Python Functions Part 3: Recursions"/>
    <e v="#REF!"/>
    <e v="#REF!"/>
    <e v="#REF!"/>
    <s v="https://www.nypl.org/events/programs/2025/06/25/online-advanced-python-functions-part-3-recursions"/>
    <n v="0"/>
  </r>
  <r>
    <d v="2025-06-27T00:00:00"/>
    <s v="Fri"/>
    <d v="1899-12-30T11:00:00"/>
    <d v="1899-12-30T13:00:00"/>
    <s v="Chatham Sq"/>
    <s v="zh"/>
    <n v="3"/>
    <s v="Open Lab"/>
    <e v="#REF!"/>
    <e v="#REF!"/>
    <e v="#REF!"/>
    <s v="https://www.nypl.org/events/programs/2025/06/13/person-open-lab-mandarin-cantonese-ke-ji-wen-da-shi-jian"/>
    <n v="0"/>
  </r>
  <r>
    <d v="2025-06-30T00:00:00"/>
    <s v="Mon"/>
    <d v="1899-12-30T10:30:00"/>
    <d v="1899-12-30T12:00:00"/>
    <s v="Chatham Sq"/>
    <s v="zh"/>
    <m/>
    <s v="Introduction to Computers &amp; Digital Devices"/>
    <e v="#REF!"/>
    <e v="#REF!"/>
    <e v="#REF!"/>
    <s v="https://www.nypl.org/events/programs/2025/06/02/person-introduction-computers-and-digital-devices-mandarin-dian-nao-yu"/>
    <n v="1"/>
  </r>
  <r>
    <d v="2025-06-30T00:00:00"/>
    <s v="Mon"/>
    <d v="1899-12-30T15:00:00"/>
    <d v="1899-12-30T17:00:00"/>
    <s v="Online"/>
    <s v="zh"/>
    <n v="15"/>
    <s v="Digital Learning Toolbox Part 1"/>
    <e v="#REF!"/>
    <e v="#REF!"/>
    <e v="#REF!"/>
    <s v="https://www.nypl.org/events/programs/2025/06/30/online-digital-learning-toolbox-mandarin-shu-wei-xue-xi-gong-ju-xiang"/>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5-05-02T00:00:00"/>
    <s v="Fri"/>
    <d v="1899-12-30T11:00:00"/>
    <d v="1899-12-30T13:00:00"/>
    <s v="Chatham Sq"/>
    <s v="zh"/>
    <n v="6"/>
    <s v="Open Lab"/>
    <e v="#REF!"/>
    <e v="#REF!"/>
    <e v="#REF!"/>
    <s v="https://www.nypl.org/events/programs/2025/05/02/person-open-lab-mandarin-cantonese-ke-ji-wen-da-shi-jian"/>
    <n v="0"/>
  </r>
  <r>
    <d v="2025-05-05T00:00:00"/>
    <s v="Mon"/>
    <d v="1899-12-30T11:00:00"/>
    <d v="1899-12-30T13:00:00"/>
    <s v="Chatham Sq"/>
    <s v="zh"/>
    <n v="7"/>
    <s v="Introduction to Computers &amp; Digital Devices"/>
    <e v="#REF!"/>
    <e v="#REF!"/>
    <e v="#REF!"/>
    <s v="https://www.nypl.org/events/programs/2025/05/05/person-introduction-computers-and-digital-devices-mandarin-dian-nao-yu"/>
    <n v="0"/>
  </r>
  <r>
    <d v="2025-05-05T00:00:00"/>
    <s v="Mon"/>
    <d v="1899-12-30T15:00:00"/>
    <d v="1899-12-30T17:00:00"/>
    <s v="Online"/>
    <s v="zh"/>
    <n v="15"/>
    <s v="Learn to Type and Use a Mouse"/>
    <e v="#REF!"/>
    <e v="#REF!"/>
    <e v="#REF!"/>
    <s v="https://www.nypl.org/events/programs/2025/05/05/online-learn-type-and-use-mouse-mandarin-xue-xi-da-zi-he-shi-yong-hua-shu"/>
    <n v="0"/>
  </r>
  <r>
    <d v="2025-05-06T00:00:00"/>
    <s v="Tue"/>
    <d v="1899-12-30T11:00:00"/>
    <d v="1899-12-30T12:30:00"/>
    <s v="Seward Park"/>
    <s v="en"/>
    <n v="0"/>
    <s v="Email Basics"/>
    <e v="#REF!"/>
    <e v="#REF!"/>
    <e v="#REF!"/>
    <s v="https://www.nypl.org/events/programs/2025/05/06/person-email-basics"/>
    <n v="0"/>
  </r>
  <r>
    <d v="2025-05-06T00:00:00"/>
    <s v="Tue"/>
    <d v="1899-12-30T14:00:00"/>
    <d v="1899-12-30T15:30:00"/>
    <s v="Seward Park"/>
    <s v="en"/>
    <n v="6"/>
    <s v="Open Lab"/>
    <e v="#REF!"/>
    <e v="#REF!"/>
    <e v="#REF!"/>
    <s v="https://www.nypl.org/events/programs/2025/05/06/person-open-lab"/>
    <n v="0"/>
  </r>
  <r>
    <d v="2025-05-06T00:00:00"/>
    <s v="Tue"/>
    <d v="1899-12-30T15:30:00"/>
    <d v="1899-12-30T16:30:00"/>
    <s v="Seward Park"/>
    <s v="en"/>
    <n v="5"/>
    <s v="Open Lab"/>
    <e v="#REF!"/>
    <e v="#REF!"/>
    <e v="#REF!"/>
    <s v="https://www.nypl.org/events/programs/2025/05/06/person-open-lab"/>
    <n v="0"/>
  </r>
  <r>
    <d v="2025-05-07T00:00:00"/>
    <s v="Wed"/>
    <d v="1899-12-30T11:00:00"/>
    <d v="1899-12-30T12:30:00"/>
    <s v="Online"/>
    <s v="en"/>
    <n v="12"/>
    <s v="Excel Genius Class 2: Conditional Stat Functions"/>
    <e v="#REF!"/>
    <e v="#REF!"/>
    <e v="#REF!"/>
    <s v="https://www.nypl.org/events/programs/2025/05/07/online-excel-genius-class-2-conditional-stat-functions"/>
    <n v="0"/>
  </r>
  <r>
    <d v="2025-05-07T00:00:00"/>
    <s v="Wed"/>
    <d v="1899-12-30T15:00:00"/>
    <d v="1899-12-30T16:30:00"/>
    <s v="Online"/>
    <s v="en"/>
    <n v="12"/>
    <s v="Errors and Exceptions in Python"/>
    <e v="#REF!"/>
    <e v="#REF!"/>
    <e v="#REF!"/>
    <s v="https://www.nypl.org/events/programs/2025/05/07/online-errors-and-exceptions-python"/>
    <n v="0"/>
  </r>
  <r>
    <d v="2025-05-09T00:00:00"/>
    <s v="Fri"/>
    <d v="1899-12-30T11:00:00"/>
    <d v="1899-12-30T13:00:00"/>
    <s v="Chatham Sq"/>
    <s v="zh"/>
    <m/>
    <s v="Open Lab"/>
    <e v="#REF!"/>
    <e v="#REF!"/>
    <e v="#REF!"/>
    <s v="https://www.nypl.org/events/programs/2025/05/02/person-open-lab-mandarin-cantonese-ke-ji-wen-da-shi-jian"/>
    <n v="1"/>
  </r>
  <r>
    <d v="2025-05-12T00:00:00"/>
    <s v="Mon"/>
    <d v="1899-12-30T11:00:00"/>
    <d v="1899-12-30T13:00:00"/>
    <s v="Chatham Sq"/>
    <s v="zh"/>
    <m/>
    <s v="Introduction to Computers &amp; Digital Devices"/>
    <e v="#REF!"/>
    <e v="#REF!"/>
    <e v="#REF!"/>
    <s v="https://www.nypl.org/events/programs/2025/05/05/person-introduction-computers-and-digital-devices-mandarin-dian-nao-yu"/>
    <n v="1"/>
  </r>
  <r>
    <d v="2025-05-12T00:00:00"/>
    <s v="Mon"/>
    <d v="1899-12-30T15:00:00"/>
    <d v="1899-12-30T17:00:00"/>
    <s v="Online"/>
    <s v="zh"/>
    <m/>
    <s v="File Management Basics"/>
    <e v="#REF!"/>
    <e v="#REF!"/>
    <e v="#REF!"/>
    <s v="https://www.nypl.org/events/programs/2025/05/12/online-file-management-basics-mandarin-dang-guan-li-ji-chu"/>
    <n v="1"/>
  </r>
  <r>
    <d v="2025-05-13T00:00:00"/>
    <s v="Tue"/>
    <d v="1899-12-30T11:00:00"/>
    <d v="1899-12-30T12:30:00"/>
    <s v="Seward Park"/>
    <s v="en"/>
    <n v="0"/>
    <s v="Advanced Email"/>
    <e v="#REF!"/>
    <e v="#REF!"/>
    <e v="#REF!"/>
    <s v="https://www.nypl.org/events/programs/2025/05/13/person-advanced-email"/>
    <n v="0"/>
  </r>
  <r>
    <d v="2025-05-13T00:00:00"/>
    <s v="Tue"/>
    <d v="1899-12-30T14:00:00"/>
    <d v="1899-12-30T15:30:00"/>
    <s v="Seward Park"/>
    <s v="en"/>
    <n v="4"/>
    <s v="Open Lab"/>
    <e v="#REF!"/>
    <e v="#REF!"/>
    <e v="#REF!"/>
    <s v="https://www.nypl.org/events/programs/2025/05/06/person-open-lab"/>
    <n v="0"/>
  </r>
  <r>
    <d v="2025-05-13T00:00:00"/>
    <s v="Tue"/>
    <d v="1899-12-30T15:30:00"/>
    <d v="1899-12-30T16:30:00"/>
    <s v="Seward Park"/>
    <s v="en"/>
    <n v="3"/>
    <s v="Open Lab"/>
    <e v="#REF!"/>
    <e v="#REF!"/>
    <e v="#REF!"/>
    <s v="https://www.nypl.org/events/programs/2025/05/06/person-open-lab"/>
    <n v="0"/>
  </r>
  <r>
    <d v="2025-05-14T00:00:00"/>
    <s v="Wed"/>
    <d v="1899-12-30T11:00:00"/>
    <d v="1899-12-30T12:30:00"/>
    <s v="Online"/>
    <s v="en"/>
    <n v="15"/>
    <s v="Excel Genius Class 3: Charts and Sparklines"/>
    <e v="#REF!"/>
    <e v="#REF!"/>
    <e v="#REF!"/>
    <s v="https://www.nypl.org/events/programs/2025/05/14/online-excel-genius-class-3-charts-and-sparklines"/>
    <n v="0"/>
  </r>
  <r>
    <d v="2025-05-14T00:00:00"/>
    <s v="Wed"/>
    <d v="1899-12-30T15:00:00"/>
    <d v="1899-12-30T16:30:00"/>
    <s v="Online"/>
    <s v="en"/>
    <n v="12"/>
    <s v="Error Handling and Testing in Python"/>
    <e v="#REF!"/>
    <e v="#REF!"/>
    <e v="#REF!"/>
    <s v="https://www.nypl.org/events/programs/2025/05/14/online-error-handling-and-testing-python"/>
    <n v="0"/>
  </r>
  <r>
    <d v="2025-05-19T00:00:00"/>
    <s v="Mon"/>
    <d v="1899-12-30T11:00:00"/>
    <d v="1899-12-30T13:00:00"/>
    <s v="Chatham Sq"/>
    <s v="zh"/>
    <n v="9"/>
    <s v="Introduction to Computers &amp; Digital Devices"/>
    <e v="#REF!"/>
    <e v="#REF!"/>
    <e v="#REF!"/>
    <s v="https://www.nypl.org/events/programs/2025/05/05/person-introduction-computers-and-digital-devices-mandarin-dian-nao-yu"/>
    <n v="0"/>
  </r>
  <r>
    <d v="2025-05-19T00:00:00"/>
    <s v="Mon"/>
    <d v="1899-12-30T15:00:00"/>
    <d v="1899-12-30T17:00:00"/>
    <s v="Online"/>
    <s v="zh"/>
    <n v="26"/>
    <s v="Mac Basics"/>
    <e v="#REF!"/>
    <e v="#REF!"/>
    <e v="#REF!"/>
    <s v="https://www.nypl.org/events/programs/2025/05/19/online-mac-basics-mandarin-mac-ji-chu-zhi-shi"/>
    <n v="0"/>
  </r>
  <r>
    <d v="2025-05-20T00:00:00"/>
    <s v="Tue"/>
    <d v="1899-12-30T11:00:00"/>
    <d v="1899-12-30T12:30:00"/>
    <s v="Seward Park"/>
    <s v="en"/>
    <n v="2"/>
    <s v="Linkedin Learning"/>
    <e v="#REF!"/>
    <e v="#REF!"/>
    <e v="#REF!"/>
    <s v="https://www.nypl.org/events/programs/2025/05/20/person-linkedin-learning"/>
    <n v="0"/>
  </r>
  <r>
    <d v="2025-05-20T00:00:00"/>
    <s v="Tue"/>
    <d v="1899-12-30T14:00:00"/>
    <d v="1899-12-30T15:30:00"/>
    <s v="Seward Park"/>
    <s v="en"/>
    <n v="7"/>
    <s v="Open Lab"/>
    <e v="#REF!"/>
    <e v="#REF!"/>
    <e v="#REF!"/>
    <s v="https://www.nypl.org/events/programs/2025/05/06/person-open-lab"/>
    <n v="0"/>
  </r>
  <r>
    <d v="2025-05-20T00:00:00"/>
    <s v="Tue"/>
    <d v="1899-12-30T15:30:00"/>
    <d v="1899-12-30T16:30:00"/>
    <s v="Seward Park"/>
    <s v="en"/>
    <n v="5"/>
    <s v="Open Lab"/>
    <e v="#REF!"/>
    <e v="#REF!"/>
    <e v="#REF!"/>
    <s v="https://www.nypl.org/events/programs/2025/05/06/person-open-lab"/>
    <n v="0"/>
  </r>
  <r>
    <d v="2025-05-21T00:00:00"/>
    <s v="Wed"/>
    <d v="1899-12-30T11:00:00"/>
    <d v="1899-12-30T12:30:00"/>
    <s v="Online"/>
    <s v="en"/>
    <n v="15"/>
    <s v="Excel Genius Class 4: Tables and Data Validation"/>
    <e v="#REF!"/>
    <e v="#REF!"/>
    <e v="#REF!"/>
    <s v="https://www.nypl.org/events/programs/2025/05/21/online-excel-genius-class-4-tables-and-data-validation"/>
    <n v="0"/>
  </r>
  <r>
    <d v="2025-05-21T00:00:00"/>
    <s v="Wed"/>
    <d v="1899-12-30T15:00:00"/>
    <d v="1899-12-30T16:30:00"/>
    <s v="Online"/>
    <s v="en"/>
    <m/>
    <s v="Consuming Web APIs with Python"/>
    <e v="#REF!"/>
    <e v="#REF!"/>
    <e v="#REF!"/>
    <s v="https://www.nypl.org/events/programs/2025/05/21/online-consuming-web-apis-python"/>
    <n v="1"/>
  </r>
  <r>
    <d v="2025-05-23T00:00:00"/>
    <s v="Fri"/>
    <d v="1899-12-30T11:00:00"/>
    <d v="1899-12-30T13:00:00"/>
    <s v="Chatham Sq"/>
    <s v="zh"/>
    <n v="6"/>
    <s v="Open Lab"/>
    <e v="#REF!"/>
    <e v="#REF!"/>
    <e v="#REF!"/>
    <s v="https://www.nypl.org/events/programs/2025/05/02/person-open-lab-mandarin-cantonese-ke-ji-wen-da-shi-jian"/>
    <n v="0"/>
  </r>
  <r>
    <d v="2025-05-27T00:00:00"/>
    <s v="Tue"/>
    <d v="1899-12-30T11:00:00"/>
    <d v="1899-12-30T12:30:00"/>
    <s v="Seward Park"/>
    <s v="en"/>
    <m/>
    <s v="Learn to Type and Use a Mouse"/>
    <e v="#REF!"/>
    <e v="#REF!"/>
    <e v="#REF!"/>
    <s v="https://www.nypl.org/events/programs/2025/05/27/person-learn-type-and-use-mouse"/>
    <n v="1"/>
  </r>
  <r>
    <d v="2025-05-27T00:00:00"/>
    <s v="Tue"/>
    <d v="1899-12-30T14:00:00"/>
    <d v="1899-12-30T15:30:00"/>
    <s v="Seward Park"/>
    <s v="en"/>
    <m/>
    <s v="Open Lab"/>
    <e v="#REF!"/>
    <e v="#REF!"/>
    <e v="#REF!"/>
    <s v="https://www.nypl.org/events/programs/2025/05/06/person-open-lab"/>
    <n v="1"/>
  </r>
  <r>
    <d v="2025-05-27T00:00:00"/>
    <s v="Tue"/>
    <d v="1899-12-30T15:30:00"/>
    <d v="1899-12-30T16:30:00"/>
    <s v="Seward Park"/>
    <s v="en"/>
    <m/>
    <s v="Open Lab"/>
    <e v="#REF!"/>
    <e v="#REF!"/>
    <e v="#REF!"/>
    <s v="https://www.nypl.org/events/programs/2025/05/06/person-open-lab"/>
    <n v="1"/>
  </r>
  <r>
    <d v="2025-05-28T00:00:00"/>
    <s v="Wed"/>
    <d v="1899-12-30T11:00:00"/>
    <d v="1899-12-30T12:30:00"/>
    <s v="Online"/>
    <s v="en"/>
    <n v="13"/>
    <s v="Excel Genius Class 5: Pivot Tables"/>
    <e v="#REF!"/>
    <e v="#REF!"/>
    <e v="#REF!"/>
    <s v="https://www.nypl.org/events/programs/2025/05/28/online-excel-genius-class-5-pivot-tables"/>
    <n v="0"/>
  </r>
  <r>
    <d v="2025-05-28T00:00:00"/>
    <s v="Wed"/>
    <d v="1899-12-30T15:00:00"/>
    <d v="1899-12-30T16:30:00"/>
    <s v="Online"/>
    <s v="en"/>
    <n v="20"/>
    <s v="Fundamentals of Programming with Python Part 1"/>
    <e v="#REF!"/>
    <e v="#REF!"/>
    <e v="#REF!"/>
    <s v="https://www.nypl.org/events/programs/2025/05/28/online-fundamentals-programming-python-part-1"/>
    <n v="0"/>
  </r>
  <r>
    <d v="2025-05-30T00:00:00"/>
    <s v="Fri"/>
    <d v="1899-12-30T11:00:00"/>
    <d v="1899-12-30T13:00:00"/>
    <s v="Chatham Sq"/>
    <s v="zh"/>
    <n v="9"/>
    <s v="Open Lab"/>
    <e v="#REF!"/>
    <e v="#REF!"/>
    <e v="#REF!"/>
    <s v="https://www.nypl.org/events/programs/2025/05/02/person-open-lab-mandarin-cantonese-ke-ji-wen-da-shi-jian"/>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5-04-01T00:00:00"/>
    <s v="Tue"/>
    <d v="1899-12-30T11:00:00"/>
    <d v="1899-12-30T12:30:00"/>
    <s v="Seward Park"/>
    <s v="en"/>
    <n v="3"/>
    <s v="Excel Genius Class 5: Pivot Tables"/>
    <e v="#REF!"/>
    <e v="#REF!"/>
    <e v="#REF!"/>
    <s v="https://www.nypl.org/events/programs/2025/04/01/person-excel-genius-class-5-pivot-tables"/>
    <n v="0"/>
  </r>
  <r>
    <d v="2025-04-01T00:00:00"/>
    <s v="Tue"/>
    <d v="1899-12-30T14:00:00"/>
    <d v="1899-12-30T15:30:00"/>
    <s v="Seward Park"/>
    <s v="en"/>
    <n v="6"/>
    <s v="Open Lab"/>
    <e v="#REF!"/>
    <e v="#REF!"/>
    <e v="#REF!"/>
    <s v="https://www.nypl.org/events/programs/2025/04/01/person-open-lab"/>
    <n v="0"/>
  </r>
  <r>
    <d v="2025-04-01T00:00:00"/>
    <s v="Tue"/>
    <d v="1899-12-30T15:30:00"/>
    <d v="1899-12-30T16:30:00"/>
    <s v="Seward Park"/>
    <s v="en"/>
    <n v="3"/>
    <s v="Open Lab"/>
    <e v="#REF!"/>
    <e v="#REF!"/>
    <e v="#REF!"/>
    <s v="https://www.nypl.org/events/programs/2025/04/01/person-open-lab"/>
    <n v="0"/>
  </r>
  <r>
    <d v="2025-04-07T00:00:00"/>
    <s v="Mon"/>
    <d v="1899-12-30T11:00:00"/>
    <d v="1899-12-30T13:00:00"/>
    <s v="Chatham Sq"/>
    <s v="zh"/>
    <n v="8"/>
    <s v="Introduction to Computers &amp; Digital Devices"/>
    <e v="#REF!"/>
    <e v="#REF!"/>
    <e v="#REF!"/>
    <s v="https://www.nypl.org/events/programs/2025/04/07/person-introduction-computers-and-digital-devices-mandarin-dian-nao-yu"/>
    <n v="0"/>
  </r>
  <r>
    <d v="2025-04-07T00:00:00"/>
    <s v="Mon"/>
    <d v="1899-12-30T15:00:00"/>
    <d v="1899-12-30T17:00:00"/>
    <s v="Online"/>
    <s v="zh"/>
    <n v="21"/>
    <s v="Computer Hardware - The Anatomy of the Computer"/>
    <e v="#REF!"/>
    <e v="#REF!"/>
    <e v="#REF!"/>
    <s v="https://www.nypl.org/events/programs/2025/04/07/online-computer-hardware-anatomy-computer-mandarin-dian-nao-ying-ti-jie"/>
    <n v="0"/>
  </r>
  <r>
    <d v="2025-04-08T00:00:00"/>
    <s v="Tue"/>
    <d v="1899-12-30T11:00:00"/>
    <d v="1899-12-30T12:30:00"/>
    <s v="Seward Park"/>
    <s v="en"/>
    <n v="1"/>
    <s v="Excel Genius Class 7: VLOOKUP"/>
    <e v="#REF!"/>
    <e v="#REF!"/>
    <e v="#REF!"/>
    <s v="https://www.nypl.org/events/programs/2025/04/08/person-excel-genius-class-7-vlookup"/>
    <n v="0"/>
  </r>
  <r>
    <d v="2025-04-08T00:00:00"/>
    <s v="Tue"/>
    <d v="1899-12-30T14:00:00"/>
    <d v="1899-12-30T15:30:00"/>
    <s v="Seward Park"/>
    <s v="en"/>
    <n v="4"/>
    <s v="Open Lab"/>
    <e v="#REF!"/>
    <e v="#REF!"/>
    <e v="#REF!"/>
    <s v="https://www.nypl.org/events/programs/2025/04/01/person-open-lab"/>
    <n v="0"/>
  </r>
  <r>
    <d v="2025-04-08T00:00:00"/>
    <s v="Tue"/>
    <d v="1899-12-30T15:30:00"/>
    <d v="1899-12-30T16:30:00"/>
    <s v="Seward Park"/>
    <s v="en"/>
    <n v="1"/>
    <s v="Open Lab"/>
    <e v="#REF!"/>
    <e v="#REF!"/>
    <e v="#REF!"/>
    <s v="https://www.nypl.org/events/programs/2025/04/01/person-open-lab"/>
    <n v="0"/>
  </r>
  <r>
    <d v="2025-04-09T00:00:00"/>
    <s v="Wed"/>
    <d v="1899-12-30T11:00:00"/>
    <d v="1899-12-30T12:30:00"/>
    <s v="Online"/>
    <s v="en"/>
    <n v="10"/>
    <s v="Excel Genius Class 9: String Functions and Goal Seek"/>
    <e v="#REF!"/>
    <e v="#REF!"/>
    <e v="#REF!"/>
    <s v="https://www.nypl.org/events/programs/2025/04/09/online-excel-genius-class-9-string-functions-and-goal-seek"/>
    <n v="0"/>
  </r>
  <r>
    <d v="2025-04-09T00:00:00"/>
    <s v="Wed"/>
    <d v="1899-12-30T15:30:00"/>
    <d v="1899-12-30T17:00:00"/>
    <s v="Online"/>
    <s v="en"/>
    <n v="4"/>
    <s v="Working with Files in Python"/>
    <e v="#REF!"/>
    <e v="#REF!"/>
    <e v="#REF!"/>
    <s v="https://www.nypl.org/events/programs/2025/04/09/online-working-files-python"/>
    <n v="0"/>
  </r>
  <r>
    <d v="2025-04-11T00:00:00"/>
    <s v="Fri"/>
    <d v="1899-12-30T11:00:00"/>
    <d v="1899-12-30T13:00:00"/>
    <s v="Chatham Sq"/>
    <s v="zh"/>
    <n v="9"/>
    <s v="Introduction to Computers &amp; Digital Devices"/>
    <e v="#REF!"/>
    <e v="#REF!"/>
    <e v="#REF!"/>
    <s v="https://www.nypl.org/events/programs/2025/04/07/person-introduction-computers-and-digital-devices-mandarin-dian-nao-yu"/>
    <n v="0"/>
  </r>
  <r>
    <d v="2025-04-22T00:00:00"/>
    <s v="Tue"/>
    <d v="1899-12-30T14:00:00"/>
    <d v="1899-12-30T15:30:00"/>
    <s v="Seward Park"/>
    <s v="en"/>
    <n v="3"/>
    <s v="Open Lab"/>
    <e v="#REF!"/>
    <e v="#REF!"/>
    <e v="#REF!"/>
    <s v="https://www.nypl.org/events/programs/2025/04/01/person-open-lab"/>
    <n v="0"/>
  </r>
  <r>
    <d v="2025-04-22T00:00:00"/>
    <s v="Tue"/>
    <d v="1899-12-30T15:30:00"/>
    <d v="1899-12-30T17:00:00"/>
    <s v="Seward Park"/>
    <s v="en"/>
    <n v="2"/>
    <s v="Open Lab"/>
    <e v="#REF!"/>
    <e v="#REF!"/>
    <e v="#REF!"/>
    <s v="https://www.nypl.org/events/programs/2025/04/01/person-open-lab"/>
    <n v="0"/>
  </r>
  <r>
    <d v="2025-04-23T00:00:00"/>
    <s v="Wed"/>
    <d v="1899-12-30T11:00:00"/>
    <d v="1899-12-30T12:30:00"/>
    <s v="Online"/>
    <s v="en"/>
    <n v="19"/>
    <s v="Intermediate Excel"/>
    <e v="#REF!"/>
    <e v="#REF!"/>
    <e v="#REF!"/>
    <s v="https://www.nypl.org/events/programs/2025/04/23/online-intermediate-excel"/>
    <n v="0"/>
  </r>
  <r>
    <d v="2025-04-23T00:00:00"/>
    <s v="Wed"/>
    <d v="1899-12-30T15:30:00"/>
    <d v="1899-12-30T17:00:00"/>
    <s v="Online"/>
    <s v="en"/>
    <n v="7"/>
    <s v="Exploratory Data Analysis in Python"/>
    <e v="#REF!"/>
    <e v="#REF!"/>
    <e v="#REF!"/>
    <s v="https://www.nypl.org/events/programs/2025/04/23/online-exploratory-data-analysis-python"/>
    <n v="0"/>
  </r>
  <r>
    <d v="2025-04-28T00:00:00"/>
    <s v="Mon"/>
    <d v="1899-12-30T11:00:00"/>
    <d v="1899-12-30T13:00:00"/>
    <s v="Chatham Sq"/>
    <s v="zh"/>
    <n v="5"/>
    <s v="Introduction to Computers &amp; Digital Devices"/>
    <e v="#REF!"/>
    <e v="#REF!"/>
    <e v="#REF!"/>
    <s v="https://www.nypl.org/events/programs/2025/04/07/person-introduction-computers-and-digital-devices-mandarin-dian-nao-yu"/>
    <n v="0"/>
  </r>
  <r>
    <d v="2025-04-28T00:00:00"/>
    <s v="Mon"/>
    <d v="1899-12-30T15:00:00"/>
    <d v="1899-12-30T17:00:00"/>
    <s v="Online"/>
    <s v="zh"/>
    <n v="14"/>
    <s v="Computer Basics"/>
    <e v="#REF!"/>
    <e v="#REF!"/>
    <e v="#REF!"/>
    <s v="https://www.nypl.org/events/programs/2025/04/28/online-computer-basics-mandarin-dian-nao-ji-chu"/>
    <n v="0"/>
  </r>
  <r>
    <d v="2025-04-29T00:00:00"/>
    <s v="Tue"/>
    <d v="1899-12-30T11:00:00"/>
    <d v="1899-12-30T12:30:00"/>
    <s v="Seward Park"/>
    <s v="en"/>
    <m/>
    <s v="Excel Genius Class 9: String Functions and Goal Seek"/>
    <e v="#REF!"/>
    <e v="#REF!"/>
    <e v="#REF!"/>
    <s v="https://www.nypl.org/events/programs/2025/04/29/person-excel-genius-class-9-string-functions-and-goal-seek"/>
    <n v="1"/>
  </r>
  <r>
    <d v="2025-04-29T00:00:00"/>
    <s v="Tue"/>
    <d v="1899-12-30T14:00:00"/>
    <d v="1899-12-30T15:30:00"/>
    <s v="Seward Park"/>
    <s v="en"/>
    <m/>
    <s v="Open Lab"/>
    <e v="#REF!"/>
    <e v="#REF!"/>
    <e v="#REF!"/>
    <s v="https://www.nypl.org/events/programs/2025/04/01/person-open-lab"/>
    <n v="1"/>
  </r>
  <r>
    <d v="2025-04-29T00:00:00"/>
    <s v="Tue"/>
    <d v="1899-12-30T15:30:00"/>
    <d v="1899-12-30T16:30:00"/>
    <s v="Seward Park"/>
    <s v="en"/>
    <m/>
    <s v="Open Lab"/>
    <e v="#REF!"/>
    <e v="#REF!"/>
    <e v="#REF!"/>
    <s v="https://www.nypl.org/events/programs/2025/04/01/person-open-lab"/>
    <n v="1"/>
  </r>
  <r>
    <d v="2025-04-30T00:00:00"/>
    <s v="Wed"/>
    <d v="1899-12-30T11:00:00"/>
    <d v="1899-12-30T12:30:00"/>
    <s v="Online"/>
    <s v="en"/>
    <n v="10"/>
    <s v="Excel Genius Class 1: Logic Functions"/>
    <e v="#REF!"/>
    <e v="#REF!"/>
    <e v="#REF!"/>
    <s v="https://www.nypl.org/events/programs/2025/04/30/online-excel-genius-class-1-logic-functions"/>
    <n v="0"/>
  </r>
  <r>
    <d v="2025-04-30T00:00:00"/>
    <s v="Wed"/>
    <d v="1899-12-30T15:30:00"/>
    <d v="1899-12-30T17:00:00"/>
    <s v="Online"/>
    <s v="en"/>
    <n v="5"/>
    <s v="Python Container Datatypes"/>
    <e v="#REF!"/>
    <e v="#REF!"/>
    <e v="#REF!"/>
    <s v="https://www.nypl.org/events/programs/2025/04/30/online-python-container-datatypes"/>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5-03-03T00:00:00"/>
    <s v="Mon"/>
    <d v="1899-12-30T11:00:00"/>
    <d v="1899-12-30T13:00:00"/>
    <s v="Chatham Sq"/>
    <s v="zh"/>
    <n v="9"/>
    <s v="Introduction to Computers &amp; Digital Devices"/>
    <e v="#REF!"/>
    <e v="#REF!"/>
    <e v="#REF!"/>
    <s v="https://www.nypl.org/events/programs/2025/03/03/person-introduction-computers-and-digital-devices-mandarin-dian-nao-yu"/>
    <n v="0"/>
  </r>
  <r>
    <d v="2025-03-03T00:00:00"/>
    <s v="Mon"/>
    <d v="1899-12-30T15:00:00"/>
    <d v="1899-12-30T17:00:00"/>
    <s v="Online"/>
    <s v="zh"/>
    <n v="13"/>
    <s v="Intro to Google Sheets"/>
    <e v="#REF!"/>
    <e v="#REF!"/>
    <e v="#REF!"/>
    <s v="https://www.nypl.org/events/programs/2025/03/03/online-intro-google-sheets-mandarin-google-sheets-jian-jie"/>
    <n v="0"/>
  </r>
  <r>
    <d v="2025-03-04T00:00:00"/>
    <s v="Tue"/>
    <d v="1899-12-30T11:00:00"/>
    <d v="1899-12-30T12:30:00"/>
    <s v="Seward Park"/>
    <s v="en"/>
    <n v="0"/>
    <s v="Excel Genius Class 1: Logic Functions"/>
    <e v="#REF!"/>
    <e v="#REF!"/>
    <e v="#REF!"/>
    <s v="https://www.nypl.org/events/programs/2025/03/04/person-excel-genius-class-1-logic-functions"/>
    <n v="0"/>
  </r>
  <r>
    <d v="2025-03-04T00:00:00"/>
    <s v="Tue"/>
    <d v="1899-12-30T14:00:00"/>
    <d v="1899-12-30T15:30:00"/>
    <s v="Seward Park"/>
    <s v="en"/>
    <n v="6"/>
    <s v="Open Lab"/>
    <e v="#REF!"/>
    <e v="#REF!"/>
    <e v="#REF!"/>
    <s v="https://www.nypl.org/events/programs/2025/03/04/person-open-lab"/>
    <n v="0"/>
  </r>
  <r>
    <d v="2025-03-04T00:00:00"/>
    <s v="Tue"/>
    <d v="1899-12-30T15:30:00"/>
    <d v="1899-12-30T16:30:00"/>
    <s v="Seward Park"/>
    <s v="en"/>
    <n v="5"/>
    <s v="Open Lab"/>
    <e v="#REF!"/>
    <e v="#REF!"/>
    <e v="#REF!"/>
    <s v="https://www.nypl.org/events/programs/2025/03/04/person-open-lab"/>
    <n v="0"/>
  </r>
  <r>
    <d v="2025-03-05T00:00:00"/>
    <s v="Wed"/>
    <d v="1899-12-30T11:00:00"/>
    <d v="1899-12-30T12:30:00"/>
    <s v="Online"/>
    <s v="en"/>
    <n v="20"/>
    <s v="Excel Genius Class 5: Pivot Tables"/>
    <e v="#REF!"/>
    <e v="#REF!"/>
    <e v="#REF!"/>
    <s v="https://www.nypl.org/events/programs/2025/03/05/online-excel-genius-class-5-pivot-tables"/>
    <n v="0"/>
  </r>
  <r>
    <d v="2025-03-05T00:00:00"/>
    <s v="Wed"/>
    <d v="1899-12-30T15:30:00"/>
    <d v="1899-12-30T17:00:00"/>
    <s v="Online"/>
    <s v="en"/>
    <n v="12"/>
    <s v="Advanced Powerpoint"/>
    <e v="#REF!"/>
    <e v="#REF!"/>
    <e v="#REF!"/>
    <s v="https://www.nypl.org/events/programs/2025/03/05/online-advanced-powerpoint"/>
    <n v="0"/>
  </r>
  <r>
    <d v="2025-03-06T00:00:00"/>
    <s v="Thur"/>
    <d v="1899-12-30T11:00:00"/>
    <d v="1899-12-30T12:30:00"/>
    <s v="Online"/>
    <s v="en"/>
    <n v="19"/>
    <s v="Web Scraping with Python Part 1"/>
    <e v="#REF!"/>
    <e v="#REF!"/>
    <e v="#REF!"/>
    <s v="https://www.nypl.org/events/programs/2025/03/06/online-web-scraping-python-part-1"/>
    <n v="0"/>
  </r>
  <r>
    <d v="2025-03-07T00:00:00"/>
    <s v="Fri"/>
    <d v="1899-12-30T11:00:00"/>
    <d v="1899-12-30T13:00:00"/>
    <s v="Chatham Sq"/>
    <s v="zh"/>
    <n v="10"/>
    <s v="Introduction to Computers &amp; Digital Devices"/>
    <e v="#REF!"/>
    <e v="#REF!"/>
    <e v="#REF!"/>
    <s v="https://www.nypl.org/events/programs/2025/03/03/person-introduction-computers-and-digital-devices-mandarin-dian-nao-yu"/>
    <n v="0"/>
  </r>
  <r>
    <d v="2025-03-10T00:00:00"/>
    <s v="Mon"/>
    <d v="1899-12-30T11:00:00"/>
    <d v="1899-12-30T13:00:00"/>
    <s v="Chatham Sq"/>
    <s v="zh"/>
    <n v="11"/>
    <s v="Introduction to Computers &amp; Digital Devices"/>
    <e v="#REF!"/>
    <e v="#REF!"/>
    <e v="#REF!"/>
    <s v="https://www.nypl.org/events/programs/2025/03/03/person-introduction-computers-and-digital-devices-mandarin-dian-nao-yu"/>
    <n v="0"/>
  </r>
  <r>
    <d v="2025-03-10T00:00:00"/>
    <s v="Mon"/>
    <d v="1899-12-30T15:00:00"/>
    <d v="1899-12-30T17:00:00"/>
    <s v="Online"/>
    <s v="zh"/>
    <n v="14"/>
    <s v="Protecting Your Privacy &amp; Security"/>
    <e v="#REF!"/>
    <e v="#REF!"/>
    <e v="#REF!"/>
    <s v="https://www.nypl.org/events/programs/2025/03/10/online-protecting-your-privacy-security-mandarin-bao-hu-nin-de-yin-si-yu"/>
    <n v="0"/>
  </r>
  <r>
    <d v="2025-03-11T00:00:00"/>
    <s v="Tue"/>
    <d v="1899-12-30T11:00:00"/>
    <d v="1899-12-30T12:30:00"/>
    <s v="Seward Park"/>
    <s v="en"/>
    <n v="0"/>
    <s v="Excel Genius Class 2: Conditional Stat Functions"/>
    <e v="#REF!"/>
    <e v="#REF!"/>
    <e v="#REF!"/>
    <s v="https://www.nypl.org/events/programs/2025/03/11/person-excel-genius-class-2-conditional-stat-functions"/>
    <n v="0"/>
  </r>
  <r>
    <d v="2025-03-11T00:00:00"/>
    <s v="Tue"/>
    <d v="1899-12-30T14:00:00"/>
    <d v="1899-12-30T15:30:00"/>
    <s v="Seward Park"/>
    <s v="en"/>
    <n v="5"/>
    <s v="Open Lab"/>
    <e v="#REF!"/>
    <e v="#REF!"/>
    <e v="#REF!"/>
    <s v="https://www.nypl.org/events/programs/2025/03/04/person-open-lab"/>
    <n v="0"/>
  </r>
  <r>
    <d v="2025-03-11T00:00:00"/>
    <s v="Tue"/>
    <d v="1899-12-30T15:30:00"/>
    <d v="1899-12-30T16:30:00"/>
    <s v="Seward Park"/>
    <s v="en"/>
    <n v="3"/>
    <s v="Open Lab"/>
    <e v="#REF!"/>
    <e v="#REF!"/>
    <e v="#REF!"/>
    <s v="https://www.nypl.org/events/programs/2025/03/04/person-open-lab"/>
    <n v="0"/>
  </r>
  <r>
    <d v="2025-03-12T00:00:00"/>
    <s v="Wed"/>
    <d v="1899-12-30T11:00:00"/>
    <d v="1899-12-30T12:30:00"/>
    <s v="Online"/>
    <s v="en"/>
    <n v="13"/>
    <s v="Excel Genius Class 6: Creating a Dashboard"/>
    <e v="#REF!"/>
    <e v="#REF!"/>
    <e v="#REF!"/>
    <s v="https://www.nypl.org/events/programs/2025/03/12/online-excel-genius-class-6-creating-dashboard"/>
    <n v="0"/>
  </r>
  <r>
    <d v="2025-03-12T00:00:00"/>
    <s v="Wed"/>
    <d v="1899-12-30T15:30:00"/>
    <d v="1899-12-30T17:00:00"/>
    <s v="Online"/>
    <s v="en"/>
    <n v="8"/>
    <s v="HTML &amp; CSS Basics"/>
    <e v="#REF!"/>
    <e v="#REF!"/>
    <e v="#REF!"/>
    <s v="https://www.nypl.org/events/programs/2025/03/12/online-html-css-basics"/>
    <n v="0"/>
  </r>
  <r>
    <d v="2025-03-13T00:00:00"/>
    <s v="Thur"/>
    <d v="1899-12-30T11:00:00"/>
    <d v="1899-12-30T12:30:00"/>
    <s v="Online"/>
    <s v="en"/>
    <n v="9"/>
    <s v="Python Workshop: Create a Quiz Game Using Classes and Objects"/>
    <e v="#REF!"/>
    <e v="#REF!"/>
    <e v="#REF!"/>
    <s v="https://www.nypl.org/events/programs/2025/03/13/online-python-workshop-create-quiz-game-using-classes-and-objects"/>
    <n v="0"/>
  </r>
  <r>
    <d v="2025-03-17T00:00:00"/>
    <s v="Mon"/>
    <d v="1899-12-30T11:00:00"/>
    <d v="1899-12-30T13:00:00"/>
    <s v="Chatham Sq"/>
    <s v="zh"/>
    <n v="7"/>
    <s v="Introduction to Computers &amp; Digital Devices"/>
    <e v="#REF!"/>
    <e v="#REF!"/>
    <e v="#REF!"/>
    <s v="https://www.nypl.org/events/programs/2025/03/03/person-introduction-computers-and-digital-devices-mandarin-dian-nao-yu"/>
    <n v="0"/>
  </r>
  <r>
    <d v="2025-03-17T00:00:00"/>
    <s v="Mon"/>
    <d v="1899-12-30T15:00:00"/>
    <d v="1899-12-30T17:00:00"/>
    <s v="Online"/>
    <s v="zh"/>
    <n v="23"/>
    <s v="Buying &amp; Selling Online"/>
    <e v="#REF!"/>
    <e v="#REF!"/>
    <e v="#REF!"/>
    <s v="https://www.nypl.org/events/programs/2025/03/17/online-buying-selling-online-mandarin-zai-xian-gou-mai-yu-xiao-shou"/>
    <n v="0"/>
  </r>
  <r>
    <d v="2025-03-18T00:00:00"/>
    <s v="Tue"/>
    <d v="1899-12-30T11:00:00"/>
    <d v="1899-12-30T12:30:00"/>
    <s v="Seward Park"/>
    <s v="en"/>
    <n v="1"/>
    <s v="Excel Genius Class 3: Charts and Sparklines"/>
    <e v="#REF!"/>
    <e v="#REF!"/>
    <e v="#REF!"/>
    <s v="https://www.nypl.org/events/programs/2025/03/18/person-excel-genius-class-3-charts-and-sparklines"/>
    <n v="0"/>
  </r>
  <r>
    <d v="2025-03-18T00:00:00"/>
    <s v="Tue"/>
    <d v="1899-12-30T14:00:00"/>
    <d v="1899-12-30T15:30:00"/>
    <s v="Seward Park"/>
    <s v="en"/>
    <n v="4"/>
    <s v="Open Lab"/>
    <e v="#REF!"/>
    <e v="#REF!"/>
    <e v="#REF!"/>
    <s v="https://www.nypl.org/events/programs/2025/03/04/person-open-lab"/>
    <n v="0"/>
  </r>
  <r>
    <d v="2025-03-18T00:00:00"/>
    <s v="Tue"/>
    <d v="1899-12-30T15:30:00"/>
    <d v="1899-12-30T16:30:00"/>
    <s v="Seward Park"/>
    <s v="en"/>
    <n v="3"/>
    <s v="Open Lab"/>
    <e v="#REF!"/>
    <e v="#REF!"/>
    <e v="#REF!"/>
    <s v="https://www.nypl.org/events/programs/2025/03/04/person-open-lab"/>
    <n v="0"/>
  </r>
  <r>
    <d v="2025-03-19T00:00:00"/>
    <s v="Wed"/>
    <d v="1899-12-30T11:00:00"/>
    <d v="1899-12-30T12:30:00"/>
    <s v="Online"/>
    <s v="en"/>
    <n v="9"/>
    <s v="Excel Genius Class 7: VLOOKUP"/>
    <e v="#REF!"/>
    <e v="#REF!"/>
    <e v="#REF!"/>
    <s v="https://www.nypl.org/events/programs/2025/03/19/online-excel-genius-class-7-vlookup"/>
    <n v="0"/>
  </r>
  <r>
    <d v="2025-03-20T00:00:00"/>
    <s v="Thur"/>
    <d v="1899-12-30T11:00:00"/>
    <d v="1899-12-30T12:30:00"/>
    <s v="Online"/>
    <s v="en"/>
    <n v="17"/>
    <s v="Fundamentals of Programming with Python Part 1"/>
    <e v="#REF!"/>
    <e v="#REF!"/>
    <e v="#REF!"/>
    <s v="https://www.nypl.org/events/programs/2025/03/20/online-fundamentals-programming-python-part-1"/>
    <n v="0"/>
  </r>
  <r>
    <d v="2025-03-24T00:00:00"/>
    <s v="Mon"/>
    <d v="1899-12-30T11:00:00"/>
    <d v="1899-12-30T16:30:00"/>
    <s v="Chatham Sq"/>
    <s v="zh"/>
    <n v="8"/>
    <s v="Introduction to Computers &amp; Digital Devices"/>
    <e v="#REF!"/>
    <e v="#REF!"/>
    <e v="#REF!"/>
    <s v="https://www.nypl.org/events/programs/2025/03/03/person-introduction-computers-and-digital-devices-mandarin-dian-nao-yu"/>
    <n v="0"/>
  </r>
  <r>
    <d v="2025-03-24T00:00:00"/>
    <s v="Mon"/>
    <d v="1899-12-30T15:00:00"/>
    <d v="1899-12-30T17:00:00"/>
    <s v="Online"/>
    <s v="zh"/>
    <n v="20"/>
    <s v="Intro to Canva"/>
    <e v="#REF!"/>
    <e v="#REF!"/>
    <e v="#REF!"/>
    <s v="https://www.nypl.org/events/programs/2025/03/24/online-intro-canva-mandarin-canvaru-men"/>
    <n v="0"/>
  </r>
  <r>
    <d v="2025-03-25T00:00:00"/>
    <s v="Tue"/>
    <d v="1899-12-30T11:00:00"/>
    <d v="1899-12-30T12:30:00"/>
    <s v="Seward Park"/>
    <s v="en"/>
    <n v="1"/>
    <s v="Excel Genius Class 4: Tables and Data Validation"/>
    <e v="#REF!"/>
    <e v="#REF!"/>
    <e v="#REF!"/>
    <s v="https://www.nypl.org/events/programs/2025/03/25/person-excel-genius-class-4-tables-and-data-validation"/>
    <n v="0"/>
  </r>
  <r>
    <d v="2025-03-25T00:00:00"/>
    <s v="Tue"/>
    <d v="1899-12-30T14:00:00"/>
    <d v="1899-12-30T15:30:00"/>
    <s v="Seward Park"/>
    <s v="en"/>
    <n v="3"/>
    <s v="Open Lab"/>
    <e v="#REF!"/>
    <e v="#REF!"/>
    <e v="#REF!"/>
    <s v="https://www.nypl.org/events/programs/2025/03/04/person-open-lab"/>
    <n v="0"/>
  </r>
  <r>
    <d v="2025-03-25T00:00:00"/>
    <s v="Tue"/>
    <d v="1899-12-30T15:30:00"/>
    <d v="1899-12-30T16:30:00"/>
    <s v="Seward Park"/>
    <s v="en"/>
    <n v="2"/>
    <s v="Open Lab"/>
    <e v="#REF!"/>
    <e v="#REF!"/>
    <e v="#REF!"/>
    <s v="https://www.nypl.org/events/programs/2025/03/04/person-open-lab"/>
    <n v="0"/>
  </r>
  <r>
    <d v="2025-03-26T00:00:00"/>
    <s v="Wed"/>
    <d v="1899-12-30T11:00:00"/>
    <d v="1899-12-30T12:30:00"/>
    <s v="Online"/>
    <s v="en"/>
    <n v="12"/>
    <s v="Excel Genius Class 8: LOOKUP and INDEX/MATCH"/>
    <e v="#REF!"/>
    <e v="#REF!"/>
    <e v="#REF!"/>
    <s v="https://www.nypl.org/events/programs/2025/03/26/online-excel-genius-class-8-lookup-and-indexmatch"/>
    <n v="0"/>
  </r>
  <r>
    <d v="2025-03-27T00:00:00"/>
    <s v="Thur"/>
    <d v="1899-12-30T11:00:00"/>
    <d v="1899-12-30T12:30:00"/>
    <s v="Online"/>
    <s v="en"/>
    <m/>
    <s v="Fundamentals of Programming with Python Part 2"/>
    <e v="#REF!"/>
    <e v="#REF!"/>
    <e v="#REF!"/>
    <s v="https://www.nypl.org/events/programs/2025/03/27/online-fundamentals-programming-python-part-2"/>
    <n v="1"/>
  </r>
  <r>
    <d v="2025-03-28T00:00:00"/>
    <s v="Fri"/>
    <d v="1899-12-30T11:00:00"/>
    <d v="1899-12-30T13:00:00"/>
    <s v="Chatham Sq"/>
    <s v="zh"/>
    <n v="5"/>
    <s v="Introduction to Computers &amp; Digital Devices"/>
    <e v="#REF!"/>
    <e v="#REF!"/>
    <e v="#REF!"/>
    <s v="https://www.nypl.org/events/programs/2025/03/03/person-introduction-computers-and-digital-devices-mandarin-dian-nao-yu"/>
    <n v="0"/>
  </r>
  <r>
    <d v="2025-03-31T00:00:00"/>
    <s v="Mon"/>
    <d v="1899-12-30T11:00:00"/>
    <d v="1899-12-30T13:00:00"/>
    <s v="Chatham Sq"/>
    <s v="zh"/>
    <m/>
    <s v="Introduction to Computers &amp; Digital Devices"/>
    <e v="#REF!"/>
    <e v="#REF!"/>
    <e v="#REF!"/>
    <s v="https://www.nypl.org/events/programs/2025/03/03/person-introduction-computers-and-digital-devices-mandarin-dian-nao-yu"/>
    <n v="1"/>
  </r>
  <r>
    <d v="2025-03-31T00:00:00"/>
    <s v="Mon"/>
    <d v="1899-12-30T15:00:00"/>
    <d v="1899-12-30T17:00:00"/>
    <s v="Online"/>
    <s v="zh"/>
    <n v="13"/>
    <s v="Intro to Canva"/>
    <e v="#REF!"/>
    <e v="#REF!"/>
    <e v="#REF!"/>
    <s v="https://www.nypl.org/events/programs/2025/03/31/online-intro-canva-mandarin-canvaru-men"/>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5-02-03T00:00:00"/>
    <s v="Mon"/>
    <d v="1899-12-30T11:00:00"/>
    <d v="1899-12-30T13:00:00"/>
    <s v="Chatham Sq"/>
    <s v="zh"/>
    <m/>
    <s v="Introduction to Computers &amp; Digital Devices"/>
    <e v="#REF!"/>
    <e v="#REF!"/>
    <e v="#REF!"/>
    <s v="https://www.nypl.org/events/programs/2025/02/03/person-introduction-computers-and-digital-devices-mandarin-dian-nao-yu"/>
    <n v="1"/>
  </r>
  <r>
    <d v="2025-02-03T00:00:00"/>
    <s v="Mon"/>
    <d v="1899-12-30T15:00:00"/>
    <d v="1899-12-30T17:00:00"/>
    <s v="Online"/>
    <s v="zh"/>
    <m/>
    <s v="Photo Editing for Beginners Using Pixlr"/>
    <e v="#REF!"/>
    <e v="#REF!"/>
    <e v="#REF!"/>
    <s v="https://www.nypl.org/events/programs/2025/02/03/online-photo-editing-beginners-using-pixlr-mandarin-pixlr-zhao-pian-bian"/>
    <n v="1"/>
  </r>
  <r>
    <d v="2025-02-04T00:00:00"/>
    <s v="Tue"/>
    <d v="1899-12-30T11:00:00"/>
    <d v="1899-12-30T12:30:00"/>
    <s v="Seward Park"/>
    <s v="en"/>
    <n v="4"/>
    <s v="Advanced Powerpoint"/>
    <e v="#REF!"/>
    <e v="#REF!"/>
    <e v="#REF!"/>
    <s v="https://www.nypl.org/events/programs/2025/02/04/person-advanced-powerpoint"/>
    <n v="0"/>
  </r>
  <r>
    <d v="2025-02-04T00:00:00"/>
    <s v="Tue"/>
    <d v="1899-12-30T14:00:00"/>
    <d v="1899-12-30T15:30:00"/>
    <s v="Seward Park"/>
    <s v="en"/>
    <n v="1"/>
    <s v="Open Lab"/>
    <e v="#REF!"/>
    <e v="#REF!"/>
    <e v="#REF!"/>
    <s v="https://www.nypl.org/events/programs/2025/02/04/person-open-lab"/>
    <n v="0"/>
  </r>
  <r>
    <d v="2025-02-04T00:00:00"/>
    <s v="Tue"/>
    <d v="1899-12-30T15:30:00"/>
    <d v="1899-12-30T16:30:00"/>
    <s v="Seward Park"/>
    <s v="en"/>
    <n v="1"/>
    <s v="Open Lab"/>
    <e v="#REF!"/>
    <e v="#REF!"/>
    <e v="#REF!"/>
    <s v="https://www.nypl.org/events/programs/2025/02/04/person-open-lab"/>
    <n v="0"/>
  </r>
  <r>
    <d v="2025-02-05T00:00:00"/>
    <s v="Wed"/>
    <d v="1899-12-30T11:00:00"/>
    <d v="1899-12-30T12:30:00"/>
    <s v="Online"/>
    <s v="en"/>
    <n v="19"/>
    <s v="Excel Genius Class 1: Logic Functions"/>
    <e v="#REF!"/>
    <e v="#REF!"/>
    <e v="#REF!"/>
    <s v="https://www.nypl.org/events/programs/2025/02/05/online-excel-genius-class-1-logic-functions"/>
    <n v="0"/>
  </r>
  <r>
    <d v="2025-02-05T00:00:00"/>
    <s v="Wed"/>
    <d v="1899-12-30T15:30:00"/>
    <d v="1899-12-30T17:00:00"/>
    <s v="Online"/>
    <s v="en"/>
    <n v="7"/>
    <s v="Create a Website with Google Sites"/>
    <e v="#REF!"/>
    <e v="#REF!"/>
    <e v="#REF!"/>
    <s v="https://www.nypl.org/events/programs/2025/02/05/online-create-website-google-sites"/>
    <n v="0"/>
  </r>
  <r>
    <d v="2025-02-06T00:00:00"/>
    <s v="Thur"/>
    <d v="1899-12-30T11:00:00"/>
    <d v="1899-12-30T12:30:00"/>
    <s v="Online"/>
    <s v="en"/>
    <n v="6"/>
    <s v="Fundamentals of Programming with Python Part 2"/>
    <e v="#REF!"/>
    <e v="#REF!"/>
    <e v="#REF!"/>
    <s v="https://www.nypl.org/events/programs/2025/02/06/online-fundamentals-programming-python-part-2"/>
    <n v="0"/>
  </r>
  <r>
    <d v="2025-02-07T00:00:00"/>
    <s v="Fri"/>
    <d v="1899-12-30T11:00:00"/>
    <d v="1899-12-30T13:00:00"/>
    <s v="Chatham Sq"/>
    <s v="zh"/>
    <n v="8"/>
    <s v="Introduction to Computers &amp; Digital Devices"/>
    <e v="#REF!"/>
    <e v="#REF!"/>
    <e v="#REF!"/>
    <s v="https://www.nypl.org/events/programs/2025/02/03/person-introduction-computers-and-digital-devices-mandarin-dian-nao-yu"/>
    <n v="0"/>
  </r>
  <r>
    <d v="2025-02-10T00:00:00"/>
    <s v="Mon"/>
    <d v="1899-12-30T11:00:00"/>
    <d v="1899-12-30T13:00:00"/>
    <s v="Chatham Sq"/>
    <s v="zh"/>
    <n v="6"/>
    <s v="Introduction to Computers &amp; Digital Devices"/>
    <e v="#REF!"/>
    <e v="#REF!"/>
    <e v="#REF!"/>
    <s v="https://www.nypl.org/events/programs/2025/02/03/person-introduction-computers-and-digital-devices-mandarin-dian-nao-yu"/>
    <n v="0"/>
  </r>
  <r>
    <d v="2025-02-10T00:00:00"/>
    <s v="Mon"/>
    <d v="1899-12-30T15:00:00"/>
    <d v="1899-12-30T17:00:00"/>
    <s v="Online"/>
    <s v="zh"/>
    <n v="16"/>
    <s v="Email Basics"/>
    <e v="#REF!"/>
    <e v="#REF!"/>
    <e v="#REF!"/>
    <s v="https://www.nypl.org/events/programs/2025/02/10/online-email-basics-mandarin-dian-zi-you-jian-ji-chu"/>
    <n v="0"/>
  </r>
  <r>
    <d v="2025-02-11T00:00:00"/>
    <s v="Tue"/>
    <d v="1899-12-30T11:00:00"/>
    <d v="1899-12-30T12:30:00"/>
    <s v="Seward Park"/>
    <s v="en"/>
    <n v="1"/>
    <s v="Microsoft Excel for Beginners"/>
    <e v="#REF!"/>
    <e v="#REF!"/>
    <e v="#REF!"/>
    <s v="https://www.nypl.org/events/programs/2025/02/11/person-microsoft-excel-beginners"/>
    <n v="0"/>
  </r>
  <r>
    <d v="2025-02-11T00:00:00"/>
    <s v="Tue"/>
    <d v="1899-12-30T14:00:00"/>
    <d v="1899-12-30T15:30:00"/>
    <s v="Seward Park"/>
    <s v="en"/>
    <n v="0"/>
    <s v="Open Lab"/>
    <e v="#REF!"/>
    <e v="#REF!"/>
    <e v="#REF!"/>
    <s v="https://www.nypl.org/events/programs/2025/02/04/person-open-lab"/>
    <n v="0"/>
  </r>
  <r>
    <d v="2025-02-11T00:00:00"/>
    <s v="Tue"/>
    <d v="1899-12-30T15:30:00"/>
    <d v="1899-12-30T16:30:00"/>
    <s v="Seward Park"/>
    <s v="en"/>
    <n v="1"/>
    <s v="Open Lab"/>
    <e v="#REF!"/>
    <e v="#REF!"/>
    <e v="#REF!"/>
    <s v="https://www.nypl.org/events/programs/2025/02/04/person-open-lab"/>
    <n v="0"/>
  </r>
  <r>
    <d v="2025-02-12T00:00:00"/>
    <s v="Wed"/>
    <d v="1899-12-30T11:00:00"/>
    <d v="1899-12-30T12:30:00"/>
    <s v="Online"/>
    <s v="en"/>
    <n v="19"/>
    <s v="Excel Genius Class 2: Conditional Stat Functions"/>
    <e v="#REF!"/>
    <e v="#REF!"/>
    <e v="#REF!"/>
    <s v="https://www.nypl.org/events/programs/2025/02/12/online-excel-genius-class-2-conditional-stat-functions"/>
    <n v="0"/>
  </r>
  <r>
    <d v="2025-02-12T00:00:00"/>
    <s v="Wed"/>
    <d v="1899-12-30T15:30:00"/>
    <d v="1899-12-30T17:00:00"/>
    <s v="Online"/>
    <s v="en"/>
    <n v="5"/>
    <s v="HTML &amp; CSS Basics"/>
    <e v="#REF!"/>
    <e v="#REF!"/>
    <e v="#REF!"/>
    <s v="https://www.nypl.org/events/programs/2025/02/12/online-html-css-basics"/>
    <n v="0"/>
  </r>
  <r>
    <d v="2025-02-13T00:00:00"/>
    <s v="Thur"/>
    <d v="1899-12-30T11:00:00"/>
    <d v="1899-12-30T12:30:00"/>
    <s v="Online"/>
    <s v="en"/>
    <n v="16"/>
    <s v="Working with Files in Python"/>
    <e v="#REF!"/>
    <e v="#REF!"/>
    <e v="#REF!"/>
    <s v="https://www.nypl.org/events/programs/2025/02/13/online-working-files-python"/>
    <n v="0"/>
  </r>
  <r>
    <d v="2025-02-14T00:00:00"/>
    <s v="Fri"/>
    <d v="1899-12-30T11:00:00"/>
    <d v="1899-12-30T13:00:00"/>
    <s v="Chatham Sq"/>
    <s v="zh"/>
    <n v="8"/>
    <s v="Introduction to Computers &amp; Digital Devices"/>
    <e v="#REF!"/>
    <e v="#REF!"/>
    <e v="#REF!"/>
    <s v="https://www.nypl.org/events/programs/2025/02/03/person-introduction-computers-and-digital-devices-mandarin-dian-nao-yu"/>
    <n v="0"/>
  </r>
  <r>
    <d v="2025-02-18T00:00:00"/>
    <s v="Tue"/>
    <d v="1899-12-30T11:00:00"/>
    <d v="1899-12-30T12:30:00"/>
    <s v="Seward Park"/>
    <s v="en"/>
    <n v="0"/>
    <s v="Intermediate Excel"/>
    <e v="#REF!"/>
    <e v="#REF!"/>
    <e v="#REF!"/>
    <s v="https://www.nypl.org/events/programs/2025/02/18/person-intermediate-excel"/>
    <n v="0"/>
  </r>
  <r>
    <d v="2025-02-18T00:00:00"/>
    <s v="Tue"/>
    <d v="1899-12-30T14:00:00"/>
    <d v="1899-12-30T15:30:00"/>
    <s v="Seward Park"/>
    <s v="en"/>
    <n v="2"/>
    <s v="Open Lab"/>
    <e v="#REF!"/>
    <e v="#REF!"/>
    <e v="#REF!"/>
    <s v="https://www.nypl.org/events/programs/2025/02/04/person-open-lab"/>
    <n v="0"/>
  </r>
  <r>
    <d v="2025-02-18T00:00:00"/>
    <s v="Tue"/>
    <d v="1899-12-30T15:30:00"/>
    <d v="1899-12-30T16:30:00"/>
    <s v="Seward Park"/>
    <s v="en"/>
    <n v="2"/>
    <s v="Open Lab"/>
    <e v="#REF!"/>
    <e v="#REF!"/>
    <e v="#REF!"/>
    <s v="https://www.nypl.org/events/programs/2025/02/04/person-open-lab"/>
    <n v="0"/>
  </r>
  <r>
    <d v="2025-02-19T00:00:00"/>
    <s v="Wed"/>
    <d v="1899-12-30T11:00:00"/>
    <d v="1899-12-30T12:30:00"/>
    <s v="Online"/>
    <s v="en"/>
    <n v="11"/>
    <s v="Excel Genius Class 3: Charts and Sparklines"/>
    <e v="#REF!"/>
    <e v="#REF!"/>
    <e v="#REF!"/>
    <s v="https://www.nypl.org/events/programs/2025/02/19/online-excel-genius-class-3-charts-and-sparklines"/>
    <n v="0"/>
  </r>
  <r>
    <d v="2025-02-19T00:00:00"/>
    <s v="Wed"/>
    <d v="1899-12-30T15:30:00"/>
    <d v="1899-12-30T17:00:00"/>
    <s v="Online"/>
    <s v="en"/>
    <n v="8"/>
    <s v="Responsive Web Design - CSS Layout Modules: CSS Grid Basics"/>
    <e v="#REF!"/>
    <e v="#REF!"/>
    <e v="#REF!"/>
    <s v="https://www.nypl.org/events/programs/2025/02/19/online-responsive-web-design-css-layout-modules-css-grid-basics"/>
    <n v="0"/>
  </r>
  <r>
    <d v="2025-02-20T00:00:00"/>
    <s v="Thur"/>
    <d v="1899-12-30T11:00:00"/>
    <d v="1899-12-30T12:30:00"/>
    <s v="Online"/>
    <s v="en"/>
    <n v="6"/>
    <s v="Python Container Datatypes"/>
    <e v="#REF!"/>
    <e v="#REF!"/>
    <e v="#REF!"/>
    <s v="https://www.nypl.org/events/programs/2025/02/20/online-python-container-datatypes"/>
    <n v="0"/>
  </r>
  <r>
    <d v="2025-02-24T00:00:00"/>
    <s v="Mon"/>
    <d v="1899-12-30T11:00:00"/>
    <d v="1899-12-30T13:00:00"/>
    <s v="Chatham Sq"/>
    <s v="zh"/>
    <n v="7"/>
    <s v="Introduction to Computers &amp; Digital Devices"/>
    <e v="#REF!"/>
    <e v="#REF!"/>
    <e v="#REF!"/>
    <s v="https://www.nypl.org/events/programs/2025/02/03/person-introduction-computers-and-digital-devices-mandarin-dian-nao-yu"/>
    <n v="0"/>
  </r>
  <r>
    <d v="2025-02-24T00:00:00"/>
    <s v="Mon"/>
    <d v="1899-12-30T15:00:00"/>
    <d v="1899-12-30T17:00:00"/>
    <s v="Online"/>
    <s v="zh"/>
    <n v="18"/>
    <s v="Advanced Email"/>
    <e v="#REF!"/>
    <e v="#REF!"/>
    <e v="#REF!"/>
    <s v="https://www.nypl.org/events/programs/2025/02/24/online-advanced-email-mandarin-jin-jie-dian-zi-you-jian"/>
    <n v="0"/>
  </r>
  <r>
    <d v="2025-02-25T00:00:00"/>
    <s v="Tue"/>
    <d v="1899-12-30T14:00:00"/>
    <d v="1899-12-30T15:30:00"/>
    <s v="Seward Park"/>
    <s v="en"/>
    <n v="6"/>
    <s v="Open Lab"/>
    <e v="#REF!"/>
    <e v="#REF!"/>
    <e v="#REF!"/>
    <s v="https://www.nypl.org/events/programs/2025/02/04/person-open-lab"/>
    <n v="0"/>
  </r>
  <r>
    <d v="2025-02-25T00:00:00"/>
    <s v="Tue"/>
    <d v="1899-12-30T15:30:00"/>
    <d v="1899-12-30T16:30:00"/>
    <s v="Seward Park"/>
    <s v="en"/>
    <n v="3"/>
    <s v="Open Lab"/>
    <e v="#REF!"/>
    <e v="#REF!"/>
    <e v="#REF!"/>
    <s v="https://www.nypl.org/events/programs/2025/02/04/person-open-lab"/>
    <n v="0"/>
  </r>
  <r>
    <d v="2025-02-26T00:00:00"/>
    <s v="Wed"/>
    <d v="1899-12-30T11:00:00"/>
    <d v="1899-12-30T12:30:00"/>
    <s v="Online"/>
    <s v="en"/>
    <n v="13"/>
    <s v="Excel Genius Class 4: Tables and Data Validation"/>
    <e v="#REF!"/>
    <e v="#REF!"/>
    <e v="#REF!"/>
    <s v="https://www.nypl.org/events/programs/2025/02/26/online-excel-genius-class-4-tables-and-data-validation"/>
    <n v="0"/>
  </r>
  <r>
    <d v="2025-02-26T00:00:00"/>
    <s v="Wed"/>
    <d v="1899-12-30T15:30:00"/>
    <d v="1899-12-30T17:00:00"/>
    <s v="Online"/>
    <s v="en"/>
    <n v="10"/>
    <s v="JavaScript Basics Part 1"/>
    <e v="#REF!"/>
    <e v="#REF!"/>
    <e v="#REF!"/>
    <s v="https://www.nypl.org/events/programs/2025/02/26/online-javascript-basics-part-1"/>
    <n v="0"/>
  </r>
  <r>
    <d v="2025-02-27T00:00:00"/>
    <s v="Thur"/>
    <d v="1899-12-30T11:00:00"/>
    <d v="1899-12-30T12:30:00"/>
    <s v="Online"/>
    <s v="en"/>
    <n v="13"/>
    <s v="Consuming Web APIs with Python"/>
    <e v="#REF!"/>
    <e v="#REF!"/>
    <e v="#REF!"/>
    <s v="https://www.nypl.org/events/programs/2025/02/27/online-consuming-web-apis-python"/>
    <n v="0"/>
  </r>
  <r>
    <d v="2025-02-28T00:00:00"/>
    <s v="Fri"/>
    <d v="1899-12-30T11:00:00"/>
    <d v="1899-12-30T13:00:00"/>
    <s v="Chatham Sq"/>
    <s v="zh"/>
    <n v="7"/>
    <s v="Introduction to Computers &amp; Digital Devices"/>
    <e v="#REF!"/>
    <e v="#REF!"/>
    <e v="#REF!"/>
    <s v="https://www.nypl.org/events/programs/2025/02/03/person-introduction-computers-and-digital-devices-mandarin-dian-nao-yu"/>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5-01-15T00:00:00"/>
    <s v="Wed"/>
    <d v="1899-12-30T11:00:00"/>
    <d v="1899-12-30T12:30:00"/>
    <s v="Online"/>
    <s v="en"/>
    <n v="12"/>
    <s v="Excel Genius Class 8: LOOKUP and INDEX/MATCH"/>
    <e v="#REF!"/>
    <e v="#REF!"/>
    <e v="#REF!"/>
    <s v="https://www.nypl.org/events/programs/2025/01/15/online-excel-genius-class-8-lookup-and-indexmatch"/>
    <n v="0"/>
  </r>
  <r>
    <d v="2025-01-15T00:00:00"/>
    <s v="Wed"/>
    <d v="1899-12-30T15:30:00"/>
    <d v="1899-12-30T17:00:00"/>
    <s v="Online"/>
    <s v="en"/>
    <n v="10"/>
    <s v="HTML &amp; CSS Basics"/>
    <e v="#REF!"/>
    <e v="#REF!"/>
    <e v="#REF!"/>
    <s v="https://www.nypl.org/events/programs/2025/01/15/online-html-css-basics"/>
    <n v="0"/>
  </r>
  <r>
    <d v="2025-01-16T00:00:00"/>
    <s v="Thur"/>
    <d v="1899-12-30T11:00:00"/>
    <d v="1899-12-30T12:30:00"/>
    <s v="Online"/>
    <s v="en"/>
    <n v="7"/>
    <s v="Consuming Web APIs with Python"/>
    <e v="#REF!"/>
    <e v="#REF!"/>
    <e v="#REF!"/>
    <s v="https://www.nypl.org/events/programs/2024/01/16/online-consuming-web-apis-python-0"/>
    <n v="0"/>
  </r>
  <r>
    <d v="2025-01-21T00:00:00"/>
    <s v="Tue"/>
    <d v="1899-12-30T11:00:00"/>
    <d v="1899-12-30T12:30:00"/>
    <s v="Seward Park"/>
    <s v="en"/>
    <m/>
    <s v="Microsoft PowerPoint for Beginners"/>
    <e v="#REF!"/>
    <e v="#REF!"/>
    <e v="#REF!"/>
    <s v="https://www.nypl.org/events/programs/2025/01/21/person-microsoft-powerpoint-beginners"/>
    <n v="1"/>
  </r>
  <r>
    <d v="2025-01-21T00:00:00"/>
    <s v="Tue"/>
    <d v="1899-12-30T14:00:00"/>
    <d v="1899-12-30T15:30:00"/>
    <s v="Seward Park"/>
    <s v="en"/>
    <m/>
    <s v="Open Lab"/>
    <e v="#REF!"/>
    <e v="#REF!"/>
    <e v="#REF!"/>
    <s v="https://www.nypl.org/events/programs/2025/01/21/person-open-lab"/>
    <n v="1"/>
  </r>
  <r>
    <d v="2025-01-21T00:00:00"/>
    <s v="Tue"/>
    <d v="1899-12-30T15:30:00"/>
    <d v="1899-12-30T16:30:00"/>
    <s v="Seward Park"/>
    <s v="en"/>
    <m/>
    <s v="Open Lab"/>
    <e v="#REF!"/>
    <e v="#REF!"/>
    <e v="#REF!"/>
    <s v="https://www.nypl.org/events/programs/2025/01/21/person-open-lab"/>
    <n v="1"/>
  </r>
  <r>
    <d v="2025-01-22T00:00:00"/>
    <s v="Wed"/>
    <d v="1899-12-30T11:00:00"/>
    <d v="1899-12-30T12:30:00"/>
    <s v="Online"/>
    <s v="en"/>
    <n v="7"/>
    <s v="Excel Genius Class 9: String Functions and Goal Seek"/>
    <e v="#REF!"/>
    <e v="#REF!"/>
    <e v="#REF!"/>
    <s v="https://www.nypl.org/events/programs/2025/01/22/online-excel-genius-class-9-string-functions-and-goal-seek"/>
    <n v="0"/>
  </r>
  <r>
    <d v="2025-01-22T00:00:00"/>
    <s v="Wed"/>
    <d v="1899-12-30T15:30:00"/>
    <d v="1899-12-30T17:00:00"/>
    <s v="Online"/>
    <s v="en"/>
    <n v="14"/>
    <s v="JavaScript Basics Part 1"/>
    <e v="#REF!"/>
    <e v="#REF!"/>
    <e v="#REF!"/>
    <s v="https://www.nypl.org/events/programs/2025/01/22/online-javascript-basics-part-1"/>
    <n v="0"/>
  </r>
  <r>
    <d v="2025-01-23T00:00:00"/>
    <s v="Thur"/>
    <d v="1899-12-30T11:00:00"/>
    <d v="1899-12-30T12:30:00"/>
    <s v="Online"/>
    <s v="en"/>
    <n v="14"/>
    <s v="Web Scraping with Python Part 1"/>
    <e v="#REF!"/>
    <e v="#REF!"/>
    <e v="#REF!"/>
    <s v="https://www.nypl.org/events/programs/2025/01/23/online-web-scraping-python-part-1"/>
    <n v="0"/>
  </r>
  <r>
    <d v="2025-01-24T00:00:00"/>
    <s v="Fri"/>
    <d v="1899-12-30T11:00:00"/>
    <d v="1899-12-30T13:00:00"/>
    <s v="Chatham Sq"/>
    <s v="zh"/>
    <n v="5"/>
    <s v="Introduction to Computers &amp; Digital Devices"/>
    <e v="#REF!"/>
    <e v="#REF!"/>
    <e v="#REF!"/>
    <s v="https://www.nypl.org/events/programs/2025/01/17/person-introduction-computers-and-digital-devices-mandarin-dian-nao-yu"/>
    <n v="0"/>
  </r>
  <r>
    <d v="2025-01-27T00:00:00"/>
    <s v="Mon"/>
    <d v="1899-12-30T11:00:00"/>
    <d v="1899-12-30T13:00:00"/>
    <s v="Chatham Sq"/>
    <s v="zh"/>
    <n v="9"/>
    <s v="Introduction to Computers &amp; Digital Devices"/>
    <e v="#REF!"/>
    <e v="#REF!"/>
    <e v="#REF!"/>
    <s v="https://www.nypl.org/events/programs/2025/01/17/person-introduction-computers-and-digital-devices-mandarin-dian-nao-yu"/>
    <n v="0"/>
  </r>
  <r>
    <d v="2025-01-27T00:00:00"/>
    <s v="Mon"/>
    <d v="1899-12-30T15:00:00"/>
    <d v="1899-12-30T17:00:00"/>
    <s v="Online"/>
    <s v="zh"/>
    <n v="14"/>
    <s v="Photo Editing for Beginners Using Pixlr"/>
    <e v="#REF!"/>
    <e v="#REF!"/>
    <e v="#REF!"/>
    <s v="https://www.nypl.org/events/programs/2025/01/27/online-photo-editing-beginners-using-pixlr-mandarin-pixlr-zhao-pian-bian"/>
    <n v="0"/>
  </r>
  <r>
    <d v="2025-01-28T00:00:00"/>
    <s v="Tue"/>
    <d v="1899-12-30T11:00:00"/>
    <d v="1899-12-30T12:30:00"/>
    <s v="Seward Park"/>
    <s v="en"/>
    <n v="2"/>
    <s v="Advanced Microsoft Word"/>
    <e v="#REF!"/>
    <e v="#REF!"/>
    <e v="#REF!"/>
    <s v="https://www.nypl.org/events/programs/2025/01/28/person-advanced-microsoft-word"/>
    <n v="0"/>
  </r>
  <r>
    <d v="2025-01-28T00:00:00"/>
    <s v="Tue"/>
    <d v="1899-12-30T14:00:00"/>
    <d v="1899-12-30T15:30:00"/>
    <s v="Seward Park"/>
    <s v="en"/>
    <n v="4"/>
    <s v="Open Lab"/>
    <e v="#REF!"/>
    <e v="#REF!"/>
    <e v="#REF!"/>
    <s v="https://www.nypl.org/events/programs/2025/01/21/person-open-lab"/>
    <n v="0"/>
  </r>
  <r>
    <d v="2025-01-28T00:00:00"/>
    <s v="Tue"/>
    <d v="1899-12-30T15:30:00"/>
    <d v="1899-12-30T16:30:00"/>
    <s v="Seward Park"/>
    <s v="en"/>
    <n v="3"/>
    <s v="Open Lab"/>
    <e v="#REF!"/>
    <e v="#REF!"/>
    <e v="#REF!"/>
    <s v="https://www.nypl.org/events/programs/2025/01/21/person-open-lab"/>
    <n v="0"/>
  </r>
  <r>
    <d v="2025-01-29T00:00:00"/>
    <s v="Wed"/>
    <d v="1899-12-30T11:00:00"/>
    <d v="1899-12-30T12:30:00"/>
    <s v="Online"/>
    <s v="en"/>
    <n v="15"/>
    <s v="Intermediate Excel"/>
    <e v="#REF!"/>
    <e v="#REF!"/>
    <e v="#REF!"/>
    <s v="https://www.nypl.org/events/programs/2025/01/29/online-intermediate-excel"/>
    <n v="0"/>
  </r>
  <r>
    <d v="2025-01-29T00:00:00"/>
    <s v="Wed"/>
    <d v="1899-12-30T15:30:00"/>
    <d v="1899-12-30T17:00:00"/>
    <s v="Online"/>
    <s v="en"/>
    <n v="6"/>
    <s v="JavaScript DOM Manipulation"/>
    <e v="#REF!"/>
    <e v="#REF!"/>
    <e v="#REF!"/>
    <s v="https://www.nypl.org/events/programs/2025/01/29/online-javascript-dom-manipulation"/>
    <n v="0"/>
  </r>
  <r>
    <d v="2025-01-30T00:00:00"/>
    <s v="Thur"/>
    <d v="1899-12-30T11:00:00"/>
    <d v="1899-12-30T12:30:00"/>
    <s v="Online"/>
    <s v="en"/>
    <n v="20"/>
    <s v="Fundamentals of Programming with Python Part 1"/>
    <e v="#REF!"/>
    <e v="#REF!"/>
    <e v="#REF!"/>
    <s v="https://www.nypl.org/events/programs/2025/01/30/online-fundamentals-programming-python-part-1"/>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12-02T00:00:00"/>
    <s v="Mon"/>
    <d v="1899-12-30T11:00:00"/>
    <d v="1899-12-30T13:00:00"/>
    <s v="Chatham Sq"/>
    <s v="zh"/>
    <n v="10"/>
    <s v="Introduction to Computers &amp; Digital Devices"/>
    <e v="#REF!"/>
    <e v="#REF!"/>
    <e v="#REF!"/>
    <s v="https://www.nypl.org/events/programs/2024/12/02/person-introduction-computers-and-digital-devices-mandarin-dian-nao-yu"/>
    <n v="0"/>
  </r>
  <r>
    <d v="2024-12-02T00:00:00"/>
    <s v="Mon"/>
    <d v="1899-12-30T15:00:00"/>
    <d v="1899-12-30T17:00:00"/>
    <s v="Online"/>
    <s v="zh"/>
    <n v="20"/>
    <s v="Protecting Your Privacy &amp; Security"/>
    <e v="#REF!"/>
    <e v="#REF!"/>
    <e v="#REF!"/>
    <s v="https://www.nypl.org/events/programs/2024/12/02/online-protecting-your-privacy-security-mandarin-bao-hu-nin-de-yin-si-yu"/>
    <n v="0"/>
  </r>
  <r>
    <d v="2024-12-03T00:00:00"/>
    <s v="Tue"/>
    <d v="1899-12-30T11:00:00"/>
    <d v="1899-12-30T12:30:00"/>
    <s v="Seward Park"/>
    <s v="en"/>
    <n v="1"/>
    <s v="Intro to Google Sheets"/>
    <e v="#REF!"/>
    <e v="#REF!"/>
    <e v="#REF!"/>
    <s v="https://www.nypl.org/events/programs/2024/12/03/person-intro-google-sheets"/>
    <n v="0"/>
  </r>
  <r>
    <d v="2024-12-03T00:00:00"/>
    <s v="Tue"/>
    <d v="1899-12-30T14:00:00"/>
    <d v="1899-12-30T15:30:00"/>
    <s v="Seward Park"/>
    <s v="en"/>
    <n v="3"/>
    <s v="Open Lab"/>
    <e v="#REF!"/>
    <e v="#REF!"/>
    <e v="#REF!"/>
    <s v="https://www.nypl.org/events/programs/2024/12/03/person-open-lab-0"/>
    <n v="0"/>
  </r>
  <r>
    <d v="2024-12-03T00:00:00"/>
    <s v="Tue"/>
    <d v="1899-12-30T15:30:00"/>
    <d v="1899-12-30T16:30:00"/>
    <s v="Seward Park"/>
    <s v="en"/>
    <n v="4"/>
    <s v="Open Lab"/>
    <e v="#REF!"/>
    <e v="#REF!"/>
    <e v="#REF!"/>
    <s v="https://www.nypl.org/events/programs/2024/12/03/person-open-lab-0"/>
    <n v="0"/>
  </r>
  <r>
    <d v="2024-12-04T00:00:00"/>
    <s v="Wed"/>
    <d v="1899-12-30T11:00:00"/>
    <d v="1899-12-30T12:30:00"/>
    <s v="Online"/>
    <s v="en"/>
    <n v="9"/>
    <s v="Excel Genius Class 7: VLOOKUP"/>
    <e v="#REF!"/>
    <e v="#REF!"/>
    <e v="#REF!"/>
    <s v="https://www.nypl.org/events/programs/2024/12/04/online-excel-genius-class-7-vlookup"/>
    <n v="0"/>
  </r>
  <r>
    <d v="2024-12-04T00:00:00"/>
    <s v="Wed"/>
    <d v="1899-12-30T15:30:00"/>
    <d v="1899-12-30T17:00:00"/>
    <s v="Online"/>
    <s v="en"/>
    <n v="5"/>
    <s v="Create a Website with Google Sites"/>
    <e v="#REF!"/>
    <e v="#REF!"/>
    <e v="#REF!"/>
    <s v="https://www.nypl.org/events/programs/2024/12/04/online-create-website-google-sites"/>
    <n v="0"/>
  </r>
  <r>
    <d v="2024-12-05T00:00:00"/>
    <s v="Thur"/>
    <d v="1899-12-30T11:00:00"/>
    <d v="1899-12-30T12:30:00"/>
    <s v="Online"/>
    <s v="en"/>
    <n v="7"/>
    <s v="Python Container Datatypes"/>
    <e v="#REF!"/>
    <e v="#REF!"/>
    <e v="#REF!"/>
    <s v="https://www.nypl.org/events/programs/2024/12/05/online-python-container-datatypes"/>
    <n v="0"/>
  </r>
  <r>
    <d v="2024-12-09T00:00:00"/>
    <s v="Mon"/>
    <d v="1899-12-30T11:00:00"/>
    <d v="1899-12-30T13:00:00"/>
    <s v="Chatham Sq"/>
    <s v="zh"/>
    <n v="12"/>
    <s v="Introduction to Computers &amp; Digital Devices"/>
    <e v="#REF!"/>
    <e v="#REF!"/>
    <e v="#REF!"/>
    <s v="https://www.nypl.org/events/programs/2024/12/02/person-introduction-computers-and-digital-devices-mandarin-dian-nao-yu"/>
    <n v="0"/>
  </r>
  <r>
    <d v="2024-12-09T00:00:00"/>
    <s v="Mon"/>
    <d v="1899-12-30T15:00:00"/>
    <d v="1899-12-30T17:00:00"/>
    <s v="Online"/>
    <s v="zh"/>
    <n v="19"/>
    <s v="Intro to Canva"/>
    <e v="#REF!"/>
    <e v="#REF!"/>
    <e v="#REF!"/>
    <s v="https://www.nypl.org/events/programs/2024/12/09/online-intro-canva-mandarin-canvaru-men"/>
    <n v="0"/>
  </r>
  <r>
    <d v="2024-12-10T00:00:00"/>
    <s v="Tue"/>
    <d v="1899-12-30T11:00:00"/>
    <d v="1899-12-30T12:30:00"/>
    <s v="Seward Park"/>
    <s v="en"/>
    <m/>
    <s v="Microsoft Word for Beginners"/>
    <e v="#REF!"/>
    <e v="#REF!"/>
    <e v="#REF!"/>
    <s v="https://www.nypl.org/events/programs/2024/12/10/person-microsoft-word-beginners"/>
    <n v="1"/>
  </r>
  <r>
    <d v="2024-12-10T00:00:00"/>
    <s v="Tue"/>
    <d v="1899-12-30T14:00:00"/>
    <d v="1899-12-30T15:30:00"/>
    <s v="Seward Park"/>
    <s v="en"/>
    <m/>
    <s v="Open Lab"/>
    <e v="#REF!"/>
    <e v="#REF!"/>
    <e v="#REF!"/>
    <s v="https://www.nypl.org/events/programs/2024/12/03/person-open-lab-0"/>
    <n v="1"/>
  </r>
  <r>
    <d v="2024-12-10T00:00:00"/>
    <s v="Tue"/>
    <d v="1899-12-30T15:30:00"/>
    <d v="1899-12-30T16:30:00"/>
    <s v="Seward Park"/>
    <s v="en"/>
    <m/>
    <s v="Open Lab"/>
    <e v="#REF!"/>
    <e v="#REF!"/>
    <e v="#REF!"/>
    <s v="https://www.nypl.org/events/programs/2024/12/03/person-open-lab-0"/>
    <n v="1"/>
  </r>
  <r>
    <d v="2024-12-23T00:00:00"/>
    <s v="Mon"/>
    <d v="1899-12-30T11:00:00"/>
    <d v="1899-12-30T13:00:00"/>
    <s v="Chatham Sq"/>
    <s v="zh"/>
    <n v="9"/>
    <s v="Introduction to Computers &amp; Digital Devices"/>
    <e v="#REF!"/>
    <e v="#REF!"/>
    <e v="#REF!"/>
    <s v="https://www.nypl.org/events/programs/2024/12/02/person-introduction-computers-and-digital-devices-mandarin-dian-nao-yu"/>
    <n v="0"/>
  </r>
  <r>
    <d v="2024-12-23T00:00:00"/>
    <s v="Mon"/>
    <d v="1899-12-30T15:00:00"/>
    <d v="1899-12-30T17:00:00"/>
    <s v="Online"/>
    <s v="zh"/>
    <n v="18"/>
    <s v="Intro to Canva"/>
    <e v="#REF!"/>
    <e v="#REF!"/>
    <e v="#REF!"/>
    <s v="https://www.nypl.org/events/programs/2024/12/23/online-intro-canva-mandarin-canvaru-men"/>
    <n v="0"/>
  </r>
  <r>
    <d v="2024-12-24T00:00:00"/>
    <s v="Tue"/>
    <d v="1899-12-30T11:00:00"/>
    <d v="1899-12-30T12:30:00"/>
    <s v="Seward Park"/>
    <s v="en"/>
    <n v="0"/>
    <s v="Microsoft Excel for Beginners"/>
    <e v="#REF!"/>
    <e v="#REF!"/>
    <e v="#REF!"/>
    <s v="https://www.nypl.org/events/programs/2024/12/24/person-microsoft-excel-beginners"/>
    <n v="0"/>
  </r>
  <r>
    <d v="2024-12-26T00:00:00"/>
    <s v="Thur"/>
    <d v="1899-12-30T11:00:00"/>
    <d v="1899-12-30T12:30:00"/>
    <s v="Online"/>
    <s v="en"/>
    <n v="6"/>
    <s v="Working with Files in Python"/>
    <e v="#REF!"/>
    <e v="#REF!"/>
    <e v="#REF!"/>
    <s v="https://www.nypl.org/events/programs/2024/12/26/online-working-files-python"/>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11-01T00:00:00"/>
    <s v="Fri"/>
    <d v="1899-12-30T11:00:00"/>
    <d v="1899-12-30T13:00:00"/>
    <s v="Chatham Sq"/>
    <s v="zh"/>
    <n v="10"/>
    <s v="Introduction to Computers &amp; Digital Devices"/>
    <e v="#REF!"/>
    <e v="#REF!"/>
    <e v="#REF!"/>
    <s v="https://www.nypl.org/events/programs/2024/11/01/person-introduction-computers-and-digital-devices-mandarin-dian-nao-yu"/>
    <n v="0"/>
  </r>
  <r>
    <d v="2024-11-04T00:00:00"/>
    <s v="Mon"/>
    <d v="1899-12-30T11:00:00"/>
    <d v="1899-12-30T13:00:00"/>
    <s v="Chatham Sq"/>
    <s v="zh"/>
    <n v="9"/>
    <s v="Introduction to Computers &amp; Digital Devices"/>
    <e v="#REF!"/>
    <e v="#REF!"/>
    <e v="#REF!"/>
    <s v="https://www.nypl.org/events/programs/2024/11/01/person-introduction-computers-and-digital-devices-mandarin-dian-nao-yu"/>
    <n v="0"/>
  </r>
  <r>
    <d v="2024-11-04T00:00:00"/>
    <s v="Mon"/>
    <d v="1899-12-30T15:00:00"/>
    <d v="1899-12-30T17:00:00"/>
    <s v="Online"/>
    <s v="zh"/>
    <n v="20"/>
    <s v="File Management Basics"/>
    <e v="#REF!"/>
    <e v="#REF!"/>
    <e v="#REF!"/>
    <s v="https://www.nypl.org/events/programs/2024/11/04/online-file-management-basics-mandarin-dang-guan-li-ji-chu"/>
    <n v="0"/>
  </r>
  <r>
    <d v="2024-11-05T00:00:00"/>
    <s v="Tue"/>
    <d v="1899-12-30T11:00:00"/>
    <d v="1899-12-30T12:30:00"/>
    <s v="Seward Park"/>
    <s v="en"/>
    <n v="1"/>
    <s v="Fundamentals of Programming with Python Part 2"/>
    <e v="#REF!"/>
    <e v="#REF!"/>
    <e v="#REF!"/>
    <s v="https://www.nypl.org/events/programs/2024/11/05/person-fundamentals-programming-python-part-2"/>
    <n v="0"/>
  </r>
  <r>
    <d v="2024-11-05T00:00:00"/>
    <s v="Tue"/>
    <d v="1899-12-30T14:00:00"/>
    <d v="1899-12-30T15:30:00"/>
    <s v="Seward Park"/>
    <s v="en"/>
    <n v="3"/>
    <s v="Open Lab"/>
    <e v="#REF!"/>
    <e v="#REF!"/>
    <e v="#REF!"/>
    <s v="https://www.nypl.org/events/programs/2024/11/05/person-open-lab"/>
    <n v="0"/>
  </r>
  <r>
    <d v="2024-11-05T00:00:00"/>
    <s v="Tue"/>
    <d v="1899-12-30T15:30:00"/>
    <d v="1899-12-30T16:30:00"/>
    <s v="Seward Park"/>
    <s v="en"/>
    <n v="2"/>
    <s v="Open Lab"/>
    <e v="#REF!"/>
    <e v="#REF!"/>
    <e v="#REF!"/>
    <s v="https://www.nypl.org/events/programs/2024/11/05/person-open-lab"/>
    <n v="0"/>
  </r>
  <r>
    <d v="2024-11-06T00:00:00"/>
    <s v="Wed"/>
    <d v="1899-12-30T11:00:00"/>
    <d v="1899-12-30T12:30:00"/>
    <s v="Online"/>
    <s v="en"/>
    <n v="7"/>
    <s v="Excel Genius Class 3: Charts and Sparklines"/>
    <e v="#REF!"/>
    <e v="#REF!"/>
    <e v="#REF!"/>
    <s v="https://www.nypl.org/events/programs/2024/11/06/online-excel-genius-class-3-charts-and-sparklines"/>
    <n v="0"/>
  </r>
  <r>
    <d v="2024-11-06T00:00:00"/>
    <s v="Wed"/>
    <d v="1899-12-30T15:30:00"/>
    <d v="1899-12-30T17:00:00"/>
    <s v="Online"/>
    <s v="en"/>
    <n v="7"/>
    <s v="JavaScript Basics Part 1"/>
    <e v="#REF!"/>
    <e v="#REF!"/>
    <e v="#REF!"/>
    <s v="https://www.nypl.org/events/programs/2024/11/06/online-javascript-basics-part-1"/>
    <n v="0"/>
  </r>
  <r>
    <d v="2024-11-07T00:00:00"/>
    <s v="Thur"/>
    <d v="1899-12-30T11:00:00"/>
    <d v="1899-12-30T12:30:00"/>
    <s v="Online"/>
    <s v="en"/>
    <n v="15"/>
    <s v="Intro to SQL"/>
    <e v="#REF!"/>
    <e v="#REF!"/>
    <e v="#REF!"/>
    <s v="https://www.nypl.org/events/programs/2024/11/07/online-intro-sql"/>
    <n v="0"/>
  </r>
  <r>
    <d v="2024-11-12T00:00:00"/>
    <s v="Tue"/>
    <d v="1899-12-30T11:00:00"/>
    <d v="1899-12-30T12:30:00"/>
    <s v="Seward Park"/>
    <s v="en"/>
    <n v="3"/>
    <s v="Getting More out of Google"/>
    <e v="#REF!"/>
    <e v="#REF!"/>
    <e v="#REF!"/>
    <s v="https://www.nypl.org/events/programs/2024/11/12/person-getting-more-out-google"/>
    <n v="0"/>
  </r>
  <r>
    <d v="2024-11-12T00:00:00"/>
    <s v="Tue"/>
    <d v="1899-12-30T14:00:00"/>
    <d v="1899-12-30T15:30:00"/>
    <s v="Seward Park"/>
    <s v="en"/>
    <n v="3"/>
    <s v="Open Lab"/>
    <e v="#REF!"/>
    <e v="#REF!"/>
    <e v="#REF!"/>
    <s v="https://www.nypl.org/events/programs/2024/11/05/person-open-lab"/>
    <n v="0"/>
  </r>
  <r>
    <d v="2024-11-12T00:00:00"/>
    <s v="Tue"/>
    <d v="1899-12-30T15:30:00"/>
    <d v="1899-12-30T16:30:00"/>
    <s v="Seward Park"/>
    <s v="en"/>
    <n v="2"/>
    <s v="Open Lab"/>
    <e v="#REF!"/>
    <e v="#REF!"/>
    <e v="#REF!"/>
    <s v="https://www.nypl.org/events/programs/2024/11/05/person-open-lab"/>
    <n v="0"/>
  </r>
  <r>
    <d v="2024-11-13T00:00:00"/>
    <s v="Wed"/>
    <d v="1899-12-30T11:00:00"/>
    <d v="1899-12-30T12:30:00"/>
    <s v="Online"/>
    <s v="en"/>
    <n v="15"/>
    <s v="Excel Genius Class 4: Tables and Data Validation"/>
    <e v="#REF!"/>
    <e v="#REF!"/>
    <e v="#REF!"/>
    <s v="https://www.nypl.org/events/programs/2024/11/13/online-excel-genius-class-4-tables-and-data-validation"/>
    <n v="0"/>
  </r>
  <r>
    <d v="2024-11-13T00:00:00"/>
    <s v="Wed"/>
    <d v="1899-12-30T15:30:00"/>
    <d v="1899-12-30T17:00:00"/>
    <s v="Online"/>
    <s v="en"/>
    <n v="5"/>
    <s v="JavaScript DOM Manipulation"/>
    <e v="#REF!"/>
    <e v="#REF!"/>
    <e v="#REF!"/>
    <s v="https://www.nypl.org/events/programs/2024/11/13/online-javascript-dom-manipulation"/>
    <n v="0"/>
  </r>
  <r>
    <d v="2024-11-14T00:00:00"/>
    <s v="Thur"/>
    <d v="1899-12-30T11:00:00"/>
    <d v="1899-12-30T12:30:00"/>
    <s v="Online"/>
    <s v="en"/>
    <n v="12"/>
    <s v="Fundamentals of Programming with Python Part 1"/>
    <e v="#REF!"/>
    <e v="#REF!"/>
    <e v="#REF!"/>
    <s v="https://www.nypl.org/events/programs/2024/11/14/online-fundamentals-programming-python-part-1"/>
    <n v="0"/>
  </r>
  <r>
    <d v="2024-11-18T00:00:00"/>
    <s v="Mon"/>
    <d v="1899-12-30T11:00:00"/>
    <d v="1899-12-30T13:00:00"/>
    <s v="Chatham Sq"/>
    <s v="zh"/>
    <n v="12"/>
    <s v="Introduction to Computers &amp; Digital Devices"/>
    <e v="#REF!"/>
    <e v="#REF!"/>
    <e v="#REF!"/>
    <s v="https://www.nypl.org/events/programs/2024/11/01/person-introduction-computers-and-digital-devices-mandarin-dian-nao-yu"/>
    <n v="0"/>
  </r>
  <r>
    <d v="2024-11-18T00:00:00"/>
    <s v="Mon"/>
    <d v="1899-12-30T15:00:00"/>
    <d v="1899-12-30T17:00:00"/>
    <s v="Online"/>
    <s v="zh"/>
    <n v="17"/>
    <s v="Connecting to the Cloud"/>
    <e v="#REF!"/>
    <e v="#REF!"/>
    <e v="#REF!"/>
    <s v="https://www.nypl.org/events/programs/2024/11/18/online-connecting-cloud-mandarin-lian-jie-yun-duan"/>
    <n v="0"/>
  </r>
  <r>
    <d v="2024-11-19T00:00:00"/>
    <s v="Tue"/>
    <d v="1899-12-30T11:00:00"/>
    <d v="1899-12-30T12:30:00"/>
    <s v="Seward Park"/>
    <s v="en"/>
    <m/>
    <s v="Intro to Google Docs"/>
    <e v="#REF!"/>
    <e v="#REF!"/>
    <e v="#REF!"/>
    <s v="https://www.nypl.org/events/programs/2024/11/19/person-intro-google-docs"/>
    <n v="1"/>
  </r>
  <r>
    <d v="2024-11-19T00:00:00"/>
    <s v="Tue"/>
    <d v="1899-12-30T14:00:00"/>
    <d v="1899-12-30T15:30:00"/>
    <s v="Seward Park"/>
    <s v="en"/>
    <m/>
    <s v="Open Lab"/>
    <e v="#REF!"/>
    <e v="#REF!"/>
    <e v="#REF!"/>
    <m/>
    <n v="1"/>
  </r>
  <r>
    <d v="2024-11-19T00:00:00"/>
    <s v="Tue"/>
    <d v="1899-12-30T15:30:00"/>
    <d v="1899-12-30T16:30:00"/>
    <s v="Seward Park"/>
    <s v="en"/>
    <m/>
    <s v="Open Lab"/>
    <e v="#REF!"/>
    <e v="#REF!"/>
    <e v="#REF!"/>
    <m/>
    <n v="1"/>
  </r>
  <r>
    <d v="2024-11-20T00:00:00"/>
    <s v="Wed"/>
    <d v="1899-12-30T11:00:00"/>
    <d v="1899-12-30T12:30:00"/>
    <s v="Online"/>
    <s v="en"/>
    <n v="15"/>
    <s v="Excel Genius Class 5: Pivot Tables"/>
    <e v="#REF!"/>
    <e v="#REF!"/>
    <e v="#REF!"/>
    <s v="https://www.nypl.org/events/programs/2024/11/20/online-excel-genius-class-5-pivot-tables"/>
    <n v="0"/>
  </r>
  <r>
    <d v="2024-11-20T00:00:00"/>
    <s v="Wed"/>
    <d v="1899-12-30T15:30:00"/>
    <d v="1899-12-30T17:00:00"/>
    <s v="Online"/>
    <s v="en"/>
    <n v="10"/>
    <s v="Create a Website with Google Sites"/>
    <e v="#REF!"/>
    <e v="#REF!"/>
    <e v="#REF!"/>
    <s v="https://www.nypl.org/events/programs/2024/11/20/online-create-website-google-sites"/>
    <n v="0"/>
  </r>
  <r>
    <d v="2024-11-21T00:00:00"/>
    <s v="Thur"/>
    <d v="1899-12-30T11:00:00"/>
    <d v="1899-12-30T12:30:00"/>
    <s v="Online"/>
    <s v="en"/>
    <n v="13"/>
    <s v="Fundamentals of Programming with Python Part 2"/>
    <e v="#REF!"/>
    <e v="#REF!"/>
    <e v="#REF!"/>
    <s v="https://www.nypl.org/events/programs/2024/11/21/online-fundamentals-programming-python-part-2"/>
    <n v="0"/>
  </r>
  <r>
    <d v="2024-11-22T00:00:00"/>
    <s v="Fri"/>
    <d v="1899-12-30T11:00:00"/>
    <d v="1899-12-30T13:00:00"/>
    <s v="Chatham Sq"/>
    <s v="zh"/>
    <n v="9"/>
    <s v="Introduction to Computers &amp; Digital Devices"/>
    <e v="#REF!"/>
    <e v="#REF!"/>
    <e v="#REF!"/>
    <s v="https://www.nypl.org/events/programs/2024/11/01/person-introduction-computers-and-digital-devices-mandarin-dian-nao-yu"/>
    <n v="0"/>
  </r>
  <r>
    <d v="2024-11-25T00:00:00"/>
    <s v="Mon"/>
    <d v="1899-12-30T11:00:00"/>
    <d v="1899-12-30T13:00:00"/>
    <s v="Chatham Sq"/>
    <s v="zh"/>
    <n v="12"/>
    <s v="Introduction to Computers &amp; Digital Devices"/>
    <e v="#REF!"/>
    <e v="#REF!"/>
    <e v="#REF!"/>
    <s v="https://www.nypl.org/events/programs/2024/11/01/person-introduction-computers-and-digital-devices-mandarin-dian-nao-yu"/>
    <n v="0"/>
  </r>
  <r>
    <d v="2024-11-25T00:00:00"/>
    <s v="Mon"/>
    <d v="1899-12-30T15:00:00"/>
    <d v="1899-12-30T17:00:00"/>
    <s v="Online"/>
    <s v="zh"/>
    <n v="18"/>
    <s v="Buying &amp; Selling Online"/>
    <e v="#REF!"/>
    <e v="#REF!"/>
    <e v="#REF!"/>
    <s v="https://www.nypl.org/events/programs/2024/11/25/online-buying-selling-online-mandarin-zai-xian-gou-mai-yu-xiao-shou"/>
    <n v="0"/>
  </r>
  <r>
    <d v="2024-11-26T00:00:00"/>
    <s v="Tue"/>
    <d v="1899-12-30T11:00:00"/>
    <d v="1899-12-30T12:30:00"/>
    <s v="Seward Park"/>
    <s v="en"/>
    <n v="2"/>
    <s v="Intro to Google Slides"/>
    <e v="#REF!"/>
    <e v="#REF!"/>
    <e v="#REF!"/>
    <s v="https://www.nypl.org/events/programs/2024/11/26/person-intro-google-slides"/>
    <n v="0"/>
  </r>
  <r>
    <d v="2024-11-26T00:00:00"/>
    <s v="Tue"/>
    <d v="1899-12-30T14:00:00"/>
    <d v="1899-12-30T15:30:00"/>
    <s v="Seward Park"/>
    <s v="en"/>
    <n v="4"/>
    <s v="Open Lab"/>
    <e v="#REF!"/>
    <e v="#REF!"/>
    <e v="#REF!"/>
    <s v="https://www.nypl.org/events/programs/2024/11/05/person-open-lab"/>
    <n v="0"/>
  </r>
  <r>
    <d v="2024-11-26T00:00:00"/>
    <s v="Tue"/>
    <d v="1899-12-30T15:30:00"/>
    <d v="1899-12-30T16:00:00"/>
    <s v="Seward Park"/>
    <s v="en"/>
    <n v="4"/>
    <s v="Open Lab"/>
    <e v="#REF!"/>
    <e v="#REF!"/>
    <e v="#REF!"/>
    <s v="https://www.nypl.org/events/programs/2024/11/05/person-open-lab"/>
    <n v="0"/>
  </r>
  <r>
    <d v="2024-11-27T00:00:00"/>
    <s v="Wed"/>
    <d v="1899-12-30T11:00:00"/>
    <d v="1899-12-30T12:30:00"/>
    <s v="Online"/>
    <s v="en"/>
    <n v="10"/>
    <s v="Excel Genius Class 6: Creating a Dashboard"/>
    <e v="#REF!"/>
    <e v="#REF!"/>
    <e v="#REF!"/>
    <s v="https://www.nypl.org/events/programs/2024/11/27/online-excel-genius-class-6-creating-dashboard"/>
    <n v="0"/>
  </r>
  <r>
    <d v="2024-11-27T00:00:00"/>
    <s v="Wed"/>
    <d v="1899-12-30T15:30:00"/>
    <d v="1899-12-30T17:00:00"/>
    <s v="Online"/>
    <s v="en"/>
    <n v="5"/>
    <s v="Intermediate Excel"/>
    <e v="#REF!"/>
    <e v="#REF!"/>
    <e v="#REF!"/>
    <s v="https://www.nypl.org/events/programs/2024/11/27/online-intermediate-excel"/>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10-01T00:00:00"/>
    <s v="Tue"/>
    <d v="1899-12-30T11:00:00"/>
    <d v="1899-12-30T12:30:00"/>
    <s v="Seward Park"/>
    <s v="en"/>
    <n v="4"/>
    <s v="Create a Website with Google Sites"/>
    <e v="#REF!"/>
    <e v="#REF!"/>
    <e v="#REF!"/>
    <s v="https://www.nypl.org/events/programs/2024/10/01/person-create-website-google-sites"/>
    <n v="0"/>
  </r>
  <r>
    <d v="2024-10-01T00:00:00"/>
    <s v="Tue"/>
    <d v="1899-12-30T14:00:00"/>
    <d v="1899-12-30T15:30:00"/>
    <s v="Seward Park"/>
    <s v="en"/>
    <n v="6"/>
    <s v="Open Lab"/>
    <e v="#REF!"/>
    <e v="#REF!"/>
    <e v="#REF!"/>
    <s v="https://www.nypl.org/events/programs/2024/10/01/person-open-lab"/>
    <n v="0"/>
  </r>
  <r>
    <d v="2024-10-01T00:00:00"/>
    <s v="Tue"/>
    <d v="1899-12-30T15:30:00"/>
    <d v="1899-12-30T16:30:00"/>
    <s v="Seward Park"/>
    <s v="en"/>
    <n v="5"/>
    <s v="Open Lab"/>
    <e v="#REF!"/>
    <e v="#REF!"/>
    <e v="#REF!"/>
    <s v="https://www.nypl.org/events/programs/2024/10/01/person-open-lab"/>
    <n v="0"/>
  </r>
  <r>
    <d v="2024-10-02T00:00:00"/>
    <s v="Wed"/>
    <d v="1899-12-30T11:00:00"/>
    <d v="1899-12-30T12:30:00"/>
    <s v="Online"/>
    <s v="en"/>
    <n v="10"/>
    <s v="Excel Genius Class 7: VLOOKUP"/>
    <e v="#REF!"/>
    <e v="#REF!"/>
    <e v="#REF!"/>
    <s v="https://www.nypl.org/events/programs/2024/10/02/online-excel-genius-class-7-vlookup"/>
    <n v="0"/>
  </r>
  <r>
    <d v="2024-10-02T00:00:00"/>
    <s v="Wed"/>
    <d v="1899-12-30T15:30:00"/>
    <d v="1899-12-30T17:00:00"/>
    <s v="Online"/>
    <s v="en"/>
    <n v="11"/>
    <s v="Advanced Powerpoint"/>
    <e v="#REF!"/>
    <e v="#REF!"/>
    <e v="#REF!"/>
    <s v="https://www.nypl.org/events/programs/2024/10/02/online-advanced-powerpoint"/>
    <n v="0"/>
  </r>
  <r>
    <d v="2024-10-03T00:00:00"/>
    <s v="Thur"/>
    <d v="1899-12-30T11:00:00"/>
    <d v="1899-12-30T12:30:00"/>
    <s v="Online"/>
    <s v="en"/>
    <n v="8"/>
    <s v="Python Container Datatypes"/>
    <e v="#REF!"/>
    <e v="#REF!"/>
    <e v="#REF!"/>
    <s v="https://www.nypl.org/events/programs/2024/10/03/online-python-container-datatypes"/>
    <n v="0"/>
  </r>
  <r>
    <d v="2024-10-04T00:00:00"/>
    <s v="Fri"/>
    <d v="1899-12-30T11:00:00"/>
    <d v="1899-12-30T13:00:00"/>
    <s v="Chatham Sq"/>
    <s v="zh"/>
    <n v="8"/>
    <s v="Introduction to Computers &amp; Digital Devices"/>
    <e v="#REF!"/>
    <e v="#REF!"/>
    <e v="#REF!"/>
    <s v="https://www.nypl.org/events/programs/2024/10/04/person-introduction-computers-and-digital-devices-mandarin-dian-nao-yu"/>
    <n v="0"/>
  </r>
  <r>
    <d v="2024-10-07T00:00:00"/>
    <s v="Mon"/>
    <d v="1899-12-30T11:00:00"/>
    <d v="1899-12-30T13:00:00"/>
    <s v="Chatham Sq"/>
    <s v="zh"/>
    <n v="13"/>
    <s v="Introduction to Computers &amp; Digital Devices"/>
    <e v="#REF!"/>
    <e v="#REF!"/>
    <e v="#REF!"/>
    <s v="https://www.nypl.org/events/programs/2024/10/04/person-introduction-computers-and-digital-devices-mandarin-dian-nao-yu"/>
    <n v="0"/>
  </r>
  <r>
    <d v="2024-10-07T00:00:00"/>
    <s v="Mon"/>
    <d v="1899-12-30T15:00:00"/>
    <d v="1899-12-30T17:00:00"/>
    <s v="Online"/>
    <s v="zh"/>
    <n v="23"/>
    <s v="Computer Hardware - The Anatomy of the Computer"/>
    <e v="#REF!"/>
    <e v="#REF!"/>
    <e v="#REF!"/>
    <s v="https://www.nypl.org/events/programs/2024/10/07/online-computer-hardware-anatomy-computer-mandarin-dian-nao-ying-ti-jie"/>
    <n v="0"/>
  </r>
  <r>
    <d v="2024-10-08T00:00:00"/>
    <s v="Tue"/>
    <d v="1899-12-30T11:00:00"/>
    <d v="1899-12-30T12:30:00"/>
    <s v="Seward Park"/>
    <s v="en"/>
    <n v="3"/>
    <s v="Email Basics"/>
    <e v="#REF!"/>
    <e v="#REF!"/>
    <e v="#REF!"/>
    <s v="https://www.nypl.org/events/programs/2024/10/08/person-email-basics"/>
    <n v="0"/>
  </r>
  <r>
    <d v="2024-10-08T00:00:00"/>
    <s v="Tue"/>
    <d v="1899-12-30T14:00:00"/>
    <d v="1899-12-30T15:30:00"/>
    <s v="Seward Park"/>
    <s v="en"/>
    <n v="3"/>
    <s v="Open Lab"/>
    <e v="#REF!"/>
    <e v="#REF!"/>
    <e v="#REF!"/>
    <s v="https://www.nypl.org/events/programs/2024/10/01/person-open-lab"/>
    <n v="0"/>
  </r>
  <r>
    <d v="2024-10-08T00:00:00"/>
    <s v="Tue"/>
    <d v="1899-12-30T15:30:00"/>
    <d v="1899-12-30T16:30:00"/>
    <s v="Seward Park"/>
    <s v="en"/>
    <n v="2"/>
    <s v="Open Lab"/>
    <e v="#REF!"/>
    <e v="#REF!"/>
    <e v="#REF!"/>
    <s v="https://www.nypl.org/events/programs/2024/10/01/person-open-lab"/>
    <n v="0"/>
  </r>
  <r>
    <d v="2024-10-09T00:00:00"/>
    <s v="Wed"/>
    <d v="1899-12-30T11:00:00"/>
    <d v="1899-12-30T12:30:00"/>
    <s v="Online"/>
    <s v="en"/>
    <n v="12"/>
    <s v="Excel Genius Class 8: LOOKUP and INDEX/MATCH"/>
    <e v="#REF!"/>
    <e v="#REF!"/>
    <e v="#REF!"/>
    <s v="https://www.nypl.org/events/programs/2024/10/09/online-excel-genius-class-8-lookup-and-indexmatch"/>
    <n v="0"/>
  </r>
  <r>
    <d v="2024-10-09T00:00:00"/>
    <s v="Wed"/>
    <d v="1899-12-30T15:30:00"/>
    <d v="1899-12-30T17:00:00"/>
    <s v="Online"/>
    <s v="en"/>
    <n v="9"/>
    <s v="HTML &amp; CSS Basics"/>
    <e v="#REF!"/>
    <e v="#REF!"/>
    <e v="#REF!"/>
    <s v="https://www.nypl.org/events/programs/2024/10/09/online-html-css-basics"/>
    <n v="0"/>
  </r>
  <r>
    <d v="2024-10-10T00:00:00"/>
    <s v="Thur"/>
    <d v="1899-12-30T11:00:00"/>
    <d v="1899-12-30T12:30:00"/>
    <s v="Online"/>
    <s v="en"/>
    <n v="6"/>
    <s v="Consuming Web APIs with Python"/>
    <e v="#REF!"/>
    <e v="#REF!"/>
    <e v="#REF!"/>
    <s v="https://www.nypl.org/events/programs/2024/10/10/online-consuming-web-apis-python"/>
    <n v="0"/>
  </r>
  <r>
    <d v="2024-10-11T00:00:00"/>
    <s v="Fri"/>
    <d v="1899-12-30T11:00:00"/>
    <d v="1899-12-30T13:00:00"/>
    <s v="Chatham Sq"/>
    <s v="zh"/>
    <n v="10"/>
    <s v="Introduction to Computers &amp; Digital Devices"/>
    <e v="#REF!"/>
    <e v="#REF!"/>
    <e v="#REF!"/>
    <s v="https://www.nypl.org/events/programs/2024/10/04/person-introduction-computers-and-digital-devices-mandarin-dian-nao-yu"/>
    <n v="0"/>
  </r>
  <r>
    <d v="2024-10-15T00:00:00"/>
    <s v="Tue"/>
    <d v="1899-12-30T11:00:00"/>
    <d v="1899-12-30T12:30:00"/>
    <s v="Seward Park"/>
    <s v="en"/>
    <n v="2"/>
    <s v="Advanced Email"/>
    <e v="#REF!"/>
    <e v="#REF!"/>
    <e v="#REF!"/>
    <s v="https://www.nypl.org/events/programs/2024/10/15/person-advanced-email"/>
    <n v="0"/>
  </r>
  <r>
    <d v="2024-10-15T00:00:00"/>
    <s v="Tue"/>
    <d v="1899-12-30T14:00:00"/>
    <d v="1899-12-30T15:30:00"/>
    <s v="Seward Park"/>
    <s v="en"/>
    <n v="3"/>
    <s v="Open Lab"/>
    <e v="#REF!"/>
    <e v="#REF!"/>
    <e v="#REF!"/>
    <s v="https://www.nypl.org/events/programs/2024/10/01/person-open-lab"/>
    <n v="0"/>
  </r>
  <r>
    <d v="2024-10-15T00:00:00"/>
    <s v="Tue"/>
    <d v="1899-12-30T15:30:00"/>
    <d v="1899-12-30T16:30:00"/>
    <s v="Seward Park"/>
    <s v="en"/>
    <n v="3"/>
    <s v="Open Lab"/>
    <e v="#REF!"/>
    <e v="#REF!"/>
    <e v="#REF!"/>
    <s v="https://www.nypl.org/events/programs/2024/10/01/person-open-lab"/>
    <n v="0"/>
  </r>
  <r>
    <d v="2024-10-16T00:00:00"/>
    <s v="Wed"/>
    <d v="1899-12-30T11:00:00"/>
    <d v="1899-12-30T12:30:00"/>
    <s v="Online"/>
    <s v="en"/>
    <n v="8"/>
    <s v="Excel Genius Class 9: String Functions and Goal Seek"/>
    <e v="#REF!"/>
    <e v="#REF!"/>
    <e v="#REF!"/>
    <s v="https://www.nypl.org/events/programs/2024/10/16/online-excel-genius-class-9-string-functions-and-goal-seek"/>
    <n v="0"/>
  </r>
  <r>
    <d v="2024-10-16T00:00:00"/>
    <s v="Wed"/>
    <d v="1899-12-30T15:30:00"/>
    <d v="1899-12-30T17:00:00"/>
    <s v="Online"/>
    <s v="en"/>
    <n v="5"/>
    <s v="Advanced CSS Selectors"/>
    <e v="#REF!"/>
    <e v="#REF!"/>
    <e v="#REF!"/>
    <s v="https://www.nypl.org/events/programs/2024/10/16/online-advanced-css-selectors"/>
    <n v="0"/>
  </r>
  <r>
    <d v="2024-10-17T00:00:00"/>
    <s v="Thur"/>
    <d v="1899-12-30T11:00:00"/>
    <d v="1899-12-30T12:30:00"/>
    <s v="Online"/>
    <s v="en"/>
    <n v="13"/>
    <s v="Web Scraping with Python Part 1"/>
    <e v="#REF!"/>
    <e v="#REF!"/>
    <e v="#REF!"/>
    <s v="https://www.nypl.org/events/programs/2024/10/17/online-web-scraping-python-part-1"/>
    <n v="0"/>
  </r>
  <r>
    <d v="2024-10-21T00:00:00"/>
    <s v="Mon"/>
    <d v="1899-12-30T11:00:00"/>
    <d v="1899-12-30T13:00:00"/>
    <s v="Chatham Sq"/>
    <s v="zh"/>
    <m/>
    <s v="Introduction to Computers &amp; Digital Devices"/>
    <e v="#REF!"/>
    <e v="#REF!"/>
    <e v="#REF!"/>
    <s v="https://www.nypl.org/events/programs/2024/10/04/person-introduction-computers-and-digital-devices-mandarin-dian-nao-yu"/>
    <n v="1"/>
  </r>
  <r>
    <d v="2024-10-21T00:00:00"/>
    <s v="Mon"/>
    <d v="1899-12-30T15:00:00"/>
    <d v="1899-12-30T17:00:00"/>
    <s v="Online"/>
    <s v="zh"/>
    <m/>
    <s v="Learn to Type and Use a Mouse"/>
    <e v="#REF!"/>
    <e v="#REF!"/>
    <e v="#REF!"/>
    <s v="https://www.nypl.org/events/programs/2024/10/21/online-learn-type-and-use-mouse-mandarin-xue-xi-da-zi-he-shi-yong-hua-shu"/>
    <n v="1"/>
  </r>
  <r>
    <d v="2024-10-22T00:00:00"/>
    <s v="Tue"/>
    <d v="1899-12-30T11:00:00"/>
    <d v="1899-12-30T12:30:00"/>
    <s v="Seward Park"/>
    <s v="en"/>
    <m/>
    <s v="Fundamentals of Programming with Python Part 1"/>
    <e v="#REF!"/>
    <e v="#REF!"/>
    <e v="#REF!"/>
    <s v="https://www.nypl.org/events/programs/2024/10/22/person-fundamentals-programming-python-part-1"/>
    <n v="1"/>
  </r>
  <r>
    <d v="2024-10-22T00:00:00"/>
    <s v="Tue"/>
    <d v="1899-12-30T14:00:00"/>
    <d v="1899-12-30T15:30:00"/>
    <s v="Seward Park"/>
    <s v="en"/>
    <n v="7"/>
    <s v="Open Lab"/>
    <e v="#REF!"/>
    <e v="#REF!"/>
    <e v="#REF!"/>
    <s v="https://www.nypl.org/events/programs/2024/10/01/person-open-lab"/>
    <n v="0"/>
  </r>
  <r>
    <d v="2024-10-22T00:00:00"/>
    <s v="Tue"/>
    <d v="1899-12-30T15:30:00"/>
    <d v="1899-12-30T16:30:00"/>
    <s v="Seward Park"/>
    <s v="en"/>
    <n v="4"/>
    <s v="Open Lab"/>
    <e v="#REF!"/>
    <e v="#REF!"/>
    <e v="#REF!"/>
    <s v="https://www.nypl.org/events/programs/2024/10/01/person-open-lab"/>
    <n v="0"/>
  </r>
  <r>
    <d v="2024-10-23T00:00:00"/>
    <s v="Wed"/>
    <d v="1899-12-30T11:00:00"/>
    <d v="1899-12-30T12:30:00"/>
    <s v="Online"/>
    <s v="en"/>
    <n v="14"/>
    <s v="Excel Genius Class 1: Logic Functions"/>
    <e v="#REF!"/>
    <e v="#REF!"/>
    <e v="#REF!"/>
    <s v="https://www.nypl.org/events/programs/2024/10/23/online-excel-genius-class-1-logic-functions"/>
    <n v="0"/>
  </r>
  <r>
    <d v="2024-10-23T00:00:00"/>
    <s v="Wed"/>
    <d v="1899-12-30T15:30:00"/>
    <d v="1899-12-30T17:00:00"/>
    <s v="Online"/>
    <s v="en"/>
    <n v="3"/>
    <s v="Responsive Web Design - CSS Layout Modules: Flexbox"/>
    <e v="#REF!"/>
    <e v="#REF!"/>
    <e v="#REF!"/>
    <s v="https://www.nypl.org/events/programs/2024/10/23/online-responsive-web-design-css-layout-modules-flexbox"/>
    <n v="0"/>
  </r>
  <r>
    <d v="2024-10-24T00:00:00"/>
    <s v="Thur"/>
    <d v="1899-12-30T11:00:00"/>
    <d v="1899-12-30T12:30:00"/>
    <s v="Online"/>
    <s v="en"/>
    <n v="6"/>
    <s v="Working with Files in Python"/>
    <e v="#REF!"/>
    <e v="#REF!"/>
    <e v="#REF!"/>
    <s v="https://www.nypl.org/events/programs/2024/10/24/online-working-files-python"/>
    <n v="0"/>
  </r>
  <r>
    <d v="2024-10-25T00:00:00"/>
    <s v="Fri"/>
    <d v="1899-12-30T11:00:00"/>
    <d v="1899-12-30T13:00:00"/>
    <s v="Chatham Sq"/>
    <s v="zh"/>
    <n v="7"/>
    <s v="Introduction to Computers &amp; Digital Devices"/>
    <e v="#REF!"/>
    <e v="#REF!"/>
    <e v="#REF!"/>
    <s v="https://www.nypl.org/events/programs/2024/10/04/person-introduction-computers-and-digital-devices-mandarin-dian-nao-yu"/>
    <n v="0"/>
  </r>
  <r>
    <d v="2024-10-28T00:00:00"/>
    <s v="Mon"/>
    <d v="1899-12-30T11:00:00"/>
    <d v="1899-12-30T13:00:00"/>
    <s v="Chatham Sq"/>
    <s v="zh"/>
    <n v="10"/>
    <s v="Introduction to Computers &amp; Digital Devices"/>
    <e v="#REF!"/>
    <e v="#REF!"/>
    <e v="#REF!"/>
    <s v="https://www.nypl.org/events/programs/2024/10/04/person-introduction-computers-and-digital-devices-mandarin-dian-nao-yu"/>
    <n v="0"/>
  </r>
  <r>
    <d v="2024-10-28T00:00:00"/>
    <s v="Mon"/>
    <d v="1899-12-30T15:00:00"/>
    <d v="1899-12-30T17:00:00"/>
    <s v="Online"/>
    <s v="zh"/>
    <n v="15"/>
    <s v="Digital Media Basics"/>
    <e v="#REF!"/>
    <e v="#REF!"/>
    <e v="#REF!"/>
    <s v="https://www.nypl.org/events/programs/2024/10/28/online-digital-media-basics-mandarin-shu-wei-mei-ti-ji-chu"/>
    <n v="0"/>
  </r>
  <r>
    <d v="2024-10-29T00:00:00"/>
    <s v="Tue"/>
    <d v="1899-12-30T11:00:00"/>
    <d v="1899-12-30T12:30:00"/>
    <s v="Seward Park"/>
    <s v="en"/>
    <n v="3"/>
    <s v="Fundamentals of Programming with Python Part 1"/>
    <e v="#REF!"/>
    <e v="#REF!"/>
    <e v="#REF!"/>
    <s v="https://www.nypl.org/events/programs/2024/10/29/person-fundamentals-programming-python-part-2"/>
    <n v="0"/>
  </r>
  <r>
    <d v="2024-10-29T00:00:00"/>
    <s v="Tue"/>
    <d v="1899-12-30T14:00:00"/>
    <d v="1899-12-30T15:30:00"/>
    <s v="Seward Park"/>
    <s v="en"/>
    <n v="3"/>
    <s v="Open Lab"/>
    <e v="#REF!"/>
    <e v="#REF!"/>
    <e v="#REF!"/>
    <s v="https://www.nypl.org/events/programs/2024/10/01/person-open-lab"/>
    <n v="0"/>
  </r>
  <r>
    <d v="2024-10-29T00:00:00"/>
    <s v="Tue"/>
    <d v="1899-12-30T15:30:00"/>
    <d v="1899-12-30T16:30:00"/>
    <s v="Seward Park"/>
    <s v="en"/>
    <n v="3"/>
    <s v="Open Lab"/>
    <e v="#REF!"/>
    <e v="#REF!"/>
    <e v="#REF!"/>
    <s v="https://www.nypl.org/events/programs/2024/10/01/person-open-lab"/>
    <n v="0"/>
  </r>
  <r>
    <d v="2024-10-30T00:00:00"/>
    <s v="Wed"/>
    <d v="1899-12-30T11:00:00"/>
    <d v="1899-12-30T12:30:00"/>
    <s v="Online"/>
    <s v="en"/>
    <n v="12"/>
    <s v="Excel Genius Class 2: Conditional Stat Functions"/>
    <e v="#REF!"/>
    <e v="#REF!"/>
    <e v="#REF!"/>
    <s v="https://www.nypl.org/events/programs/2024/10/30/excel-genius-class-2-conditional-stat-functionsexcel-genius-class-1-logic"/>
    <n v="0"/>
  </r>
  <r>
    <d v="2024-10-30T00:00:00"/>
    <s v="Wed"/>
    <d v="1899-12-30T15:30:00"/>
    <d v="1899-12-30T17:00:00"/>
    <s v="Online"/>
    <s v="en"/>
    <n v="4"/>
    <s v="Responsive Web Design - CSS Layout Modules: CSS Grid Basics"/>
    <e v="#REF!"/>
    <e v="#REF!"/>
    <e v="#REF!"/>
    <s v="https://www.nypl.org/events/programs/2024/10/30/online-responsive-web-design-css-layout-modules-css-grid-basics"/>
    <n v="0"/>
  </r>
  <r>
    <d v="2024-10-31T00:00:00"/>
    <s v="Thur"/>
    <d v="1899-12-30T11:00:00"/>
    <d v="1899-12-30T12:30:00"/>
    <s v="Online"/>
    <s v="en"/>
    <n v="12"/>
    <s v="Exploratory Data Analysis in Python"/>
    <e v="#REF!"/>
    <e v="#REF!"/>
    <e v="#REF!"/>
    <s v="https://www.nypl.org/events/programs/2024/10/31/online-exploratory-data-analysis-python"/>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09-03T00:00:00"/>
    <s v="Tue"/>
    <d v="1899-12-30T11:00:00"/>
    <d v="1899-12-30T12:30:00"/>
    <s v="Seward Park"/>
    <s v="en"/>
    <n v="4"/>
    <s v="Excel Genius Class 6: Creating a Dashboard"/>
    <e v="#REF!"/>
    <e v="#REF!"/>
    <e v="#REF!"/>
    <s v="https://www.nypl.org/events/programs/2024/09/03/person-excel-genius-class-6-creating-dashboard"/>
    <n v="0"/>
  </r>
  <r>
    <d v="2024-09-03T00:00:00"/>
    <s v="Tue"/>
    <d v="1899-12-30T14:00:00"/>
    <d v="1899-12-30T15:30:00"/>
    <s v="Seward Park"/>
    <s v="en"/>
    <n v="4"/>
    <s v="Open Lab"/>
    <e v="#REF!"/>
    <e v="#REF!"/>
    <e v="#REF!"/>
    <s v="https://www.nypl.org/events/programs/2024/09/03/person-open-lab"/>
    <n v="0"/>
  </r>
  <r>
    <d v="2024-09-03T00:00:00"/>
    <s v="Tue"/>
    <d v="1899-12-30T15:30:00"/>
    <d v="1899-12-30T16:30:00"/>
    <s v="Seward Park"/>
    <s v="en"/>
    <n v="2"/>
    <s v="Open Lab"/>
    <e v="#REF!"/>
    <e v="#REF!"/>
    <e v="#REF!"/>
    <s v="https://www.nypl.org/events/programs/2024/09/03/person-open-lab"/>
    <n v="0"/>
  </r>
  <r>
    <d v="2024-09-04T00:00:00"/>
    <s v="Wed"/>
    <d v="1899-12-30T11:00:00"/>
    <d v="1899-12-30T12:30:00"/>
    <s v="Online"/>
    <s v="en"/>
    <n v="15"/>
    <s v="Excel Genius Class 2: Conditional Stat Functions"/>
    <e v="#REF!"/>
    <e v="#REF!"/>
    <e v="#REF!"/>
    <s v="https://www.nypl.org/events/programs/2024/09/04/online-excel-genius-class-2-conditional-stat-functions"/>
    <n v="0"/>
  </r>
  <r>
    <d v="2024-09-04T00:00:00"/>
    <s v="Wed"/>
    <d v="1899-12-30T15:30:00"/>
    <d v="1899-12-30T17:00:00"/>
    <s v="Online"/>
    <s v="en"/>
    <n v="12"/>
    <s v="Create a Website with Google Sites"/>
    <e v="#REF!"/>
    <e v="#REF!"/>
    <e v="#REF!"/>
    <s v="https://www.nypl.org/events/programs/2024/09/04/online-create-website-google-sites"/>
    <n v="0"/>
  </r>
  <r>
    <d v="2024-09-05T00:00:00"/>
    <s v="Thur"/>
    <d v="1899-12-30T11:00:00"/>
    <d v="1899-12-30T12:30:00"/>
    <s v="Online"/>
    <s v="en"/>
    <n v="9"/>
    <s v="Fundamentals of Programming with Python Part 2"/>
    <e v="#REF!"/>
    <e v="#REF!"/>
    <e v="#REF!"/>
    <s v="https://www.nypl.org/events/programs/2024/09/05/online-fundamentals-programming-python-part-2"/>
    <n v="0"/>
  </r>
  <r>
    <d v="2024-09-09T00:00:00"/>
    <s v="Mon"/>
    <d v="1899-12-30T11:00:00"/>
    <d v="1899-12-30T13:00:00"/>
    <s v="Chatham Sq"/>
    <s v="zh"/>
    <n v="11"/>
    <s v="Introduction to Computers &amp; Digital Devices"/>
    <e v="#REF!"/>
    <e v="#REF!"/>
    <e v="#REF!"/>
    <s v="https://www.nypl.org/events/programs/2024/09/09/person-introduction-computers-and-digital-devices-mandarin-dian-nao-yu"/>
    <n v="0"/>
  </r>
  <r>
    <d v="2024-09-09T00:00:00"/>
    <s v="Mon"/>
    <d v="1899-12-30T15:00:00"/>
    <d v="1899-12-30T17:00:00"/>
    <s v="Online"/>
    <s v="zh"/>
    <n v="17"/>
    <s v="Protecting Your Privacy &amp; Security"/>
    <e v="#REF!"/>
    <e v="#REF!"/>
    <e v="#REF!"/>
    <s v="https://www.nypl.org/events/programs/2024/09/09/online-protecting-your-privacy-security-mandarin-bao-hu-nin-de-yin-si-yu"/>
    <n v="0"/>
  </r>
  <r>
    <d v="2024-09-10T00:00:00"/>
    <s v="Tue"/>
    <d v="1899-12-30T11:00:00"/>
    <d v="1899-12-30T12:30:00"/>
    <s v="Seward Park"/>
    <s v="en"/>
    <n v="1"/>
    <s v="Excel Genius Class 7: VLOOKUP"/>
    <e v="#REF!"/>
    <e v="#REF!"/>
    <e v="#REF!"/>
    <s v="https://www.nypl.org/events/programs/2024/09/10/person-excel-genius-class-7-vlookup"/>
    <n v="0"/>
  </r>
  <r>
    <d v="2024-09-10T00:00:00"/>
    <s v="Tue"/>
    <d v="1899-12-30T14:00:00"/>
    <d v="1899-12-30T15:30:00"/>
    <s v="Seward Park"/>
    <s v="en"/>
    <n v="3"/>
    <s v="Open Lab"/>
    <e v="#REF!"/>
    <e v="#REF!"/>
    <e v="#REF!"/>
    <s v="https://www.nypl.org/events/programs/2024/09/03/person-open-lab"/>
    <n v="0"/>
  </r>
  <r>
    <d v="2024-09-10T00:00:00"/>
    <s v="Tue"/>
    <d v="1899-12-30T15:30:00"/>
    <d v="1899-12-30T16:30:00"/>
    <s v="Seward Park"/>
    <s v="en"/>
    <n v="2"/>
    <s v="Open Lab"/>
    <e v="#REF!"/>
    <e v="#REF!"/>
    <e v="#REF!"/>
    <s v="https://www.nypl.org/events/programs/2024/09/03/person-open-lab"/>
    <n v="0"/>
  </r>
  <r>
    <d v="2024-09-12T00:00:00"/>
    <s v="Thur"/>
    <d v="1899-12-30T11:00:00"/>
    <d v="1899-12-30T12:30:00"/>
    <s v="Online"/>
    <s v="en"/>
    <n v="15"/>
    <s v="Web Scraping with Python Part 1"/>
    <e v="#REF!"/>
    <e v="#REF!"/>
    <e v="#REF!"/>
    <s v="https://www.nypl.org/events/programs/2024/09/12/online-web-scraping-python-part-1"/>
    <n v="0"/>
  </r>
  <r>
    <d v="2024-09-13T00:00:00"/>
    <s v="Fri"/>
    <d v="1899-12-30T11:00:00"/>
    <d v="1899-12-30T13:00:00"/>
    <s v="Chatham Sq"/>
    <s v="zh"/>
    <n v="11"/>
    <s v="Introduction to Computers &amp; Digital Devices"/>
    <e v="#REF!"/>
    <e v="#REF!"/>
    <e v="#REF!"/>
    <s v="https://www.nypl.org/events/programs/2024/09/09/person-introduction-computers-and-digital-devices-mandarin-dian-nao-yu"/>
    <n v="0"/>
  </r>
  <r>
    <d v="2024-09-16T00:00:00"/>
    <s v="Mon"/>
    <d v="1899-12-30T11:00:00"/>
    <d v="1899-12-30T13:00:00"/>
    <s v="Chatham Sq"/>
    <s v="zh"/>
    <n v="12"/>
    <s v="Introduction to Computers &amp; Digital Devices"/>
    <e v="#REF!"/>
    <e v="#REF!"/>
    <e v="#REF!"/>
    <s v="https://www.nypl.org/events/programs/2024/09/09/person-introduction-computers-and-digital-devices-mandarin-dian-nao-yu"/>
    <n v="0"/>
  </r>
  <r>
    <d v="2024-09-16T00:00:00"/>
    <s v="Mon"/>
    <d v="1899-12-30T15:00:00"/>
    <d v="1899-12-30T17:00:00"/>
    <s v="Online"/>
    <s v="zh"/>
    <n v="14"/>
    <s v="Mac Basics"/>
    <e v="#REF!"/>
    <e v="#REF!"/>
    <e v="#REF!"/>
    <s v="https://www.nypl.org/events/programs/2024/09/16/online-mac-basics-mandarin-mac-ji-chu-zhi-shi"/>
    <n v="0"/>
  </r>
  <r>
    <d v="2024-09-17T00:00:00"/>
    <s v="Tue"/>
    <d v="1899-12-30T11:00:00"/>
    <d v="1899-12-30T12:30:00"/>
    <s v="Seward Park"/>
    <s v="en"/>
    <m/>
    <s v="Excel Genius Class 8: LOOKUP and INDEX/MATCH"/>
    <e v="#REF!"/>
    <e v="#REF!"/>
    <e v="#REF!"/>
    <s v="https://www.nypl.org/events/programs/2024/09/17/person-excel-genius-class-8-lookup-and-indexmatch"/>
    <n v="1"/>
  </r>
  <r>
    <d v="2024-09-17T00:00:00"/>
    <s v="Tue"/>
    <d v="1899-12-30T14:00:00"/>
    <d v="1899-12-30T15:30:00"/>
    <s v="Seward Park"/>
    <s v="en"/>
    <m/>
    <s v="Open Lab"/>
    <e v="#REF!"/>
    <e v="#REF!"/>
    <e v="#REF!"/>
    <s v="https://www.nypl.org/events/programs/2024/09/03/person-open-lab"/>
    <n v="1"/>
  </r>
  <r>
    <d v="2024-09-17T00:00:00"/>
    <s v="Tue"/>
    <d v="1899-12-30T15:30:00"/>
    <d v="1899-12-30T16:30:00"/>
    <s v="Seward Park"/>
    <s v="en"/>
    <m/>
    <s v="Open Lab"/>
    <e v="#REF!"/>
    <e v="#REF!"/>
    <e v="#REF!"/>
    <s v="https://www.nypl.org/events/programs/2024/09/03/person-open-lab"/>
    <n v="1"/>
  </r>
  <r>
    <d v="2024-09-18T00:00:00"/>
    <s v="Wed"/>
    <d v="1899-12-30T11:00:00"/>
    <d v="1899-12-30T12:30:00"/>
    <s v="Online"/>
    <s v="en"/>
    <n v="14"/>
    <s v="Excel Genius Class 4: Tables and Data Validation"/>
    <e v="#REF!"/>
    <e v="#REF!"/>
    <e v="#REF!"/>
    <s v="https://www.nypl.org/events/programs/2024/09/18/online-excel-genius-class-4-tables-and-data-validation"/>
    <n v="0"/>
  </r>
  <r>
    <d v="2024-09-18T00:00:00"/>
    <s v="Wed"/>
    <d v="1899-12-30T15:30:00"/>
    <d v="1899-12-30T17:00:00"/>
    <s v="Online"/>
    <s v="en"/>
    <n v="19"/>
    <s v="JavaScript Basics Part 1"/>
    <e v="#REF!"/>
    <e v="#REF!"/>
    <e v="#REF!"/>
    <s v="https://www.nypl.org/events/programs/2024/09/18/online-javascript-basics-part-1"/>
    <n v="0"/>
  </r>
  <r>
    <d v="2024-09-19T00:00:00"/>
    <s v="Thur"/>
    <d v="1899-12-30T11:00:00"/>
    <d v="1899-12-30T12:30:00"/>
    <s v="Online"/>
    <s v="en"/>
    <n v="15"/>
    <s v="Consuming Web APIs with Python"/>
    <e v="#REF!"/>
    <e v="#REF!"/>
    <e v="#REF!"/>
    <s v="https://www.nypl.org/events/programs/2024/09/19/online-consuming-web-apis-python"/>
    <n v="0"/>
  </r>
  <r>
    <d v="2024-09-20T00:00:00"/>
    <s v="Fri"/>
    <d v="1899-12-30T11:00:00"/>
    <d v="1899-12-30T13:00:00"/>
    <s v="Chatham Sq"/>
    <s v="zh"/>
    <n v="8"/>
    <s v="Introduction to Computers &amp; Digital Devices"/>
    <e v="#REF!"/>
    <e v="#REF!"/>
    <e v="#REF!"/>
    <s v="https://www.nypl.org/events/programs/2024/09/09/person-introduction-computers-and-digital-devices-mandarin-dian-nao-yu"/>
    <n v="0"/>
  </r>
  <r>
    <d v="2024-09-23T00:00:00"/>
    <s v="Mon"/>
    <d v="1899-12-30T11:00:00"/>
    <d v="1899-12-30T13:00:00"/>
    <s v="Chatham Sq"/>
    <s v="zh"/>
    <n v="12"/>
    <s v="Introduction to Computers &amp; Digital Devices"/>
    <e v="#REF!"/>
    <e v="#REF!"/>
    <e v="#REF!"/>
    <s v="https://www.nypl.org/events/programs/2024/09/09/person-introduction-computers-and-digital-devices-mandarin-dian-nao-yu"/>
    <n v="0"/>
  </r>
  <r>
    <d v="2024-09-23T00:00:00"/>
    <s v="Mon"/>
    <d v="1899-12-30T15:00:00"/>
    <d v="1899-12-30T17:00:00"/>
    <s v="Online"/>
    <s v="zh"/>
    <n v="19"/>
    <s v="Advanced Mac"/>
    <e v="#REF!"/>
    <e v="#REF!"/>
    <e v="#REF!"/>
    <s v="https://www.nypl.org/events/programs/2024/09/23/online-advanced-mac-mandarin-jin-jie-maccao-zuo"/>
    <n v="0"/>
  </r>
  <r>
    <d v="2024-09-24T00:00:00"/>
    <s v="Tue"/>
    <d v="1899-12-30T11:00:00"/>
    <d v="1899-12-30T12:30:00"/>
    <s v="Seward Park"/>
    <s v="en"/>
    <n v="0"/>
    <s v="Excel Genius Class 9: String Functions and Goal Seek"/>
    <e v="#REF!"/>
    <e v="#REF!"/>
    <e v="#REF!"/>
    <s v="https://www.nypl.org/events/programs/2024/09/24/person-excel-genius-class-9-string-functions-and-goal-seek"/>
    <n v="0"/>
  </r>
  <r>
    <d v="2024-09-24T00:00:00"/>
    <s v="Tue"/>
    <d v="1899-12-30T14:00:00"/>
    <d v="1899-12-30T15:30:00"/>
    <s v="Seward Park"/>
    <s v="en"/>
    <n v="3"/>
    <s v="Open Lab"/>
    <e v="#REF!"/>
    <e v="#REF!"/>
    <e v="#REF!"/>
    <s v="https://www.nypl.org/events/programs/2024/09/03/person-open-lab"/>
    <n v="0"/>
  </r>
  <r>
    <d v="2024-09-24T00:00:00"/>
    <s v="Tue"/>
    <d v="1899-12-30T15:30:00"/>
    <d v="1899-12-30T16:30:00"/>
    <s v="Seward Park"/>
    <s v="en"/>
    <n v="2"/>
    <s v="Open Lab"/>
    <e v="#REF!"/>
    <e v="#REF!"/>
    <e v="#REF!"/>
    <s v="https://www.nypl.org/events/programs/2024/09/03/person-open-lab"/>
    <n v="0"/>
  </r>
  <r>
    <d v="2024-09-25T00:00:00"/>
    <s v="Wed"/>
    <d v="1899-12-30T11:00:00"/>
    <d v="1899-12-30T12:30:00"/>
    <s v="Online"/>
    <s v="en"/>
    <n v="13"/>
    <s v="Excel Genius Class 5: Pivot Tables"/>
    <e v="#REF!"/>
    <e v="#REF!"/>
    <e v="#REF!"/>
    <s v="https://www.nypl.org/events/programs/2024/09/25/online-excel-genius-class-5-pivot-tables"/>
    <n v="0"/>
  </r>
  <r>
    <d v="2024-09-25T00:00:00"/>
    <s v="Wed"/>
    <d v="1899-12-30T15:30:00"/>
    <d v="1899-12-30T17:00:00"/>
    <s v="Online"/>
    <s v="en"/>
    <n v="13"/>
    <s v="JavaScript DOM Manipulation"/>
    <e v="#REF!"/>
    <e v="#REF!"/>
    <e v="#REF!"/>
    <s v="https://www.nypl.org/events/programs/2024/09/25/online-javascript-dom-manipulation"/>
    <n v="0"/>
  </r>
  <r>
    <d v="2024-09-26T00:00:00"/>
    <s v="Thur"/>
    <d v="1899-12-30T11:00:00"/>
    <d v="1899-12-30T12:30:00"/>
    <s v="Online"/>
    <s v="en"/>
    <n v="8"/>
    <s v="Working with Files in Python"/>
    <e v="#REF!"/>
    <e v="#REF!"/>
    <e v="#REF!"/>
    <s v="https://www.nypl.org/events/programs/2024/09/26/online-working-files-python"/>
    <n v="0"/>
  </r>
  <r>
    <d v="2024-09-30T00:00:00"/>
    <s v="Mon"/>
    <d v="1899-12-30T11:00:00"/>
    <d v="1899-12-30T13:00:00"/>
    <s v="Chatham Sq"/>
    <s v="zh"/>
    <n v="12"/>
    <s v="Introduction to Computers &amp; Digital Devices"/>
    <e v="#REF!"/>
    <e v="#REF!"/>
    <e v="#REF!"/>
    <s v="https://www.nypl.org/events/programs/2024/09/09/person-introduction-computers-and-digital-devices-mandarin-dian-nao-yu"/>
    <n v="0"/>
  </r>
  <r>
    <d v="2024-09-30T00:00:00"/>
    <s v="Mon"/>
    <d v="1899-12-30T15:00:00"/>
    <d v="1899-12-30T17:00:00"/>
    <s v="Online"/>
    <s v="zh"/>
    <n v="16"/>
    <s v="Computer Basics"/>
    <e v="#REF!"/>
    <e v="#REF!"/>
    <e v="#REF!"/>
    <s v="https://www.nypl.org/events/programs/2024/09/30/online-computer-basics-mandarin-dian-nao-ji-chu"/>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08-02T00:00:00"/>
    <s v="Fri"/>
    <d v="1899-12-30T11:00:00"/>
    <d v="1899-12-30T13:00:00"/>
    <s v="Chatham Sq"/>
    <s v="zh"/>
    <n v="11"/>
    <s v="Introduction to Computers &amp; Digital Devices"/>
    <e v="#REF!"/>
    <e v="#REF!"/>
    <e v="#REF!"/>
    <s v="https://www.nypl.org/events/programs/2024/08/02/person-introduction-computers-and-digital-devices-mandarin-dian-nao-yu"/>
    <n v="0"/>
  </r>
  <r>
    <d v="2024-08-05T00:00:00"/>
    <s v="Mon"/>
    <d v="1899-12-30T11:00:00"/>
    <d v="1899-12-30T13:00:00"/>
    <s v="Chatham Sq"/>
    <s v="zh"/>
    <n v="13"/>
    <s v="Introduction to Computers &amp; Digital Devices"/>
    <e v="#REF!"/>
    <e v="#REF!"/>
    <e v="#REF!"/>
    <s v="https://www.nypl.org/events/programs/2024/08/02/person-introduction-computers-and-digital-devices-mandarin-dian-nao-yu"/>
    <n v="0"/>
  </r>
  <r>
    <d v="2024-08-05T00:00:00"/>
    <s v="Mon"/>
    <d v="1899-12-30T15:00:00"/>
    <d v="1899-12-30T17:00:00"/>
    <s v="Online"/>
    <s v="zh"/>
    <n v="20"/>
    <s v="Advanced Internet Searching"/>
    <e v="#REF!"/>
    <e v="#REF!"/>
    <e v="#REF!"/>
    <s v="https://www.nypl.org/events/programs/2024/08/05/online-advanced-internet-searching-mandarin-jin-jie-wang-lu-sou-xun"/>
    <n v="0"/>
  </r>
  <r>
    <d v="2024-08-06T00:00:00"/>
    <s v="Tue"/>
    <d v="1899-12-30T11:00:00"/>
    <d v="1899-12-30T12:30:00"/>
    <s v="Seward Park"/>
    <s v="en"/>
    <n v="1"/>
    <s v="Excel Genius Class 2: Conditional Stat Functions"/>
    <e v="#REF!"/>
    <e v="#REF!"/>
    <e v="#REF!"/>
    <s v="https://www.nypl.org/events/programs/2024/08/06/person-excel-genius-class-2-conditional-stat-functions"/>
    <n v="0"/>
  </r>
  <r>
    <d v="2024-08-06T00:00:00"/>
    <s v="Tue"/>
    <d v="1899-12-30T14:00:00"/>
    <d v="1899-12-30T15:30:00"/>
    <s v="Seward Park"/>
    <s v="en"/>
    <n v="2"/>
    <s v="Open Lab"/>
    <e v="#REF!"/>
    <e v="#REF!"/>
    <e v="#REF!"/>
    <s v="https://www.nypl.org/events/programs/2024/08/06/person-open-lab"/>
    <n v="0"/>
  </r>
  <r>
    <d v="2024-08-06T00:00:00"/>
    <s v="Tue"/>
    <d v="1899-12-30T15:30:00"/>
    <d v="1899-12-30T16:30:00"/>
    <s v="Seward Park"/>
    <s v="en"/>
    <n v="0"/>
    <s v="Open Lab"/>
    <e v="#REF!"/>
    <e v="#REF!"/>
    <e v="#REF!"/>
    <s v="https://www.nypl.org/events/programs/2024/08/06/person-open-lab"/>
    <n v="0"/>
  </r>
  <r>
    <d v="2024-08-07T00:00:00"/>
    <s v="Wed"/>
    <d v="1899-12-30T11:00:00"/>
    <d v="1899-12-30T12:30:00"/>
    <s v="Online"/>
    <s v="en"/>
    <n v="18"/>
    <s v="Excel Genius Class 7: VLOOKUP"/>
    <e v="#REF!"/>
    <e v="#REF!"/>
    <e v="#REF!"/>
    <s v="https://www.nypl.org/events/programs/2024/08/07/online-excel-genius-class-7-vlookup"/>
    <n v="0"/>
  </r>
  <r>
    <d v="2024-08-07T00:00:00"/>
    <s v="Wed"/>
    <d v="1899-12-30T13:30:00"/>
    <d v="1899-12-30T15:00:00"/>
    <s v="Online"/>
    <s v="en"/>
    <m/>
    <s v="Consuming Web APIs with Python"/>
    <e v="#REF!"/>
    <e v="#REF!"/>
    <e v="#REF!"/>
    <s v="https://www.nypl.org/events/programs/2024/08/07/online-consuming-web-apis-python"/>
    <n v="1"/>
  </r>
  <r>
    <d v="2024-08-07T00:00:00"/>
    <s v="Wed"/>
    <d v="1899-12-30T15:30:00"/>
    <d v="1899-12-30T17:00:00"/>
    <s v="Online"/>
    <s v="en"/>
    <m/>
    <s v="HTML &amp; CSS Basics"/>
    <e v="#REF!"/>
    <e v="#REF!"/>
    <e v="#REF!"/>
    <s v="https://www.nypl.org/events/programs/2024/08/07/online-html-css-basics"/>
    <n v="1"/>
  </r>
  <r>
    <d v="2024-08-09T00:00:00"/>
    <s v="Fri"/>
    <d v="1899-12-30T11:00:00"/>
    <d v="1899-12-30T13:00:00"/>
    <s v="Chatham Sq"/>
    <s v="zh"/>
    <n v="11"/>
    <s v="Introduction to Computers &amp; Digital Devices"/>
    <e v="#REF!"/>
    <e v="#REF!"/>
    <e v="#REF!"/>
    <s v="https://www.nypl.org/events/programs/2024/08/02/person-introduction-computers-and-digital-devices-mandarin-dian-nao-yu"/>
    <n v="0"/>
  </r>
  <r>
    <d v="2024-08-12T00:00:00"/>
    <s v="Mon"/>
    <d v="1899-12-30T11:00:00"/>
    <d v="1899-12-30T13:00:00"/>
    <s v="Chatham Sq"/>
    <s v="zh"/>
    <n v="10"/>
    <s v="Introduction to Computers &amp; Digital Devices"/>
    <e v="#REF!"/>
    <e v="#REF!"/>
    <e v="#REF!"/>
    <s v="https://www.nypl.org/events/programs/2024/08/02/person-introduction-computers-and-digital-devices-mandarin-dian-nao-yu"/>
    <n v="0"/>
  </r>
  <r>
    <d v="2024-08-12T00:00:00"/>
    <s v="Mon"/>
    <d v="1899-12-30T15:00:00"/>
    <d v="1899-12-30T17:00:00"/>
    <s v="Online"/>
    <s v="zh"/>
    <n v="17"/>
    <s v="Intro to Google Slides"/>
    <e v="#REF!"/>
    <e v="#REF!"/>
    <e v="#REF!"/>
    <s v="https://www.nypl.org/events/programs/2024/08/12/online-intro-google-slides-mandarin-google-slide-jie-shao"/>
    <n v="0"/>
  </r>
  <r>
    <d v="2024-08-13T00:00:00"/>
    <s v="Tue"/>
    <d v="1899-12-30T11:00:00"/>
    <d v="1899-12-30T12:30:00"/>
    <s v="Seward Park"/>
    <s v="en"/>
    <n v="2"/>
    <s v="Excel Genius Class 3: Charts and Sparklines"/>
    <e v="#REF!"/>
    <e v="#REF!"/>
    <e v="#REF!"/>
    <s v="https://www.nypl.org/events/programs/2024/08/13/person-excel-genius-class-3-charts-and-sparklines"/>
    <n v="0"/>
  </r>
  <r>
    <d v="2024-08-13T00:00:00"/>
    <s v="Tue"/>
    <d v="1899-12-30T14:00:00"/>
    <d v="1899-12-30T15:30:00"/>
    <s v="Seward Park"/>
    <s v="en"/>
    <n v="4"/>
    <s v="Open Lab"/>
    <e v="#REF!"/>
    <e v="#REF!"/>
    <e v="#REF!"/>
    <s v="https://www.nypl.org/events/programs/2024/08/06/person-open-lab"/>
    <n v="0"/>
  </r>
  <r>
    <d v="2024-08-13T00:00:00"/>
    <s v="Tue"/>
    <d v="1899-12-30T15:30:00"/>
    <d v="1899-12-30T16:30:00"/>
    <s v="Seward Park"/>
    <s v="en"/>
    <n v="2"/>
    <s v="Open Lab"/>
    <e v="#REF!"/>
    <e v="#REF!"/>
    <e v="#REF!"/>
    <s v="https://www.nypl.org/events/programs/2024/08/06/person-open-lab"/>
    <n v="0"/>
  </r>
  <r>
    <d v="2024-08-14T00:00:00"/>
    <s v="Wed"/>
    <d v="1899-12-30T11:00:00"/>
    <d v="1899-12-30T12:30:00"/>
    <s v="Online"/>
    <s v="en"/>
    <n v="11"/>
    <s v="Excel Genius Class 8: LOOKUP and INDEX/MATCH"/>
    <e v="#REF!"/>
    <e v="#REF!"/>
    <e v="#REF!"/>
    <s v="https://www.nypl.org/events/programs/2024/08/14/online-excel-genius-class-8-lookup-and-indexmatch"/>
    <n v="0"/>
  </r>
  <r>
    <d v="2024-08-14T00:00:00"/>
    <s v="Wed"/>
    <d v="1899-12-30T13:30:00"/>
    <d v="1899-12-30T15:00:00"/>
    <s v="Online"/>
    <s v="en"/>
    <n v="11"/>
    <s v="Python Container Datatypes"/>
    <e v="#REF!"/>
    <e v="#REF!"/>
    <e v="#REF!"/>
    <s v="https://www.nypl.org/events/programs/2024/08/14/online-python-container-datatypes"/>
    <n v="0"/>
  </r>
  <r>
    <d v="2024-08-14T00:00:00"/>
    <s v="Wed"/>
    <d v="1899-12-30T15:30:00"/>
    <d v="1899-12-30T17:00:00"/>
    <s v="Online"/>
    <s v="en"/>
    <n v="12"/>
    <s v="Responsive Web Design - CSS Layout Modules: CSS Grid Basics"/>
    <e v="#REF!"/>
    <e v="#REF!"/>
    <e v="#REF!"/>
    <s v="https://www.nypl.org/events/programs/2024/08/14/online-responsive-web-design-css-layout-modules-css-grid-basics"/>
    <n v="0"/>
  </r>
  <r>
    <d v="2024-08-19T00:00:00"/>
    <s v="Mon"/>
    <d v="1899-12-30T11:00:00"/>
    <d v="1899-12-30T13:00:00"/>
    <s v="Chatham Sq"/>
    <s v="zh"/>
    <n v="9"/>
    <s v="Introduction to Computers &amp; Digital Devices"/>
    <e v="#REF!"/>
    <e v="#REF!"/>
    <e v="#REF!"/>
    <s v="https://www.nypl.org/events/programs/2024/08/02/person-introduction-computers-and-digital-devices-mandarin-dian-nao-yu"/>
    <n v="0"/>
  </r>
  <r>
    <d v="2024-08-19T00:00:00"/>
    <s v="Mon"/>
    <d v="1899-12-30T15:00:00"/>
    <d v="1899-12-30T17:00:00"/>
    <s v="Online"/>
    <s v="zh"/>
    <n v="15"/>
    <s v="Intro to Google Slides"/>
    <e v="#REF!"/>
    <e v="#REF!"/>
    <e v="#REF!"/>
    <s v="https://www.nypl.org/events/programs/2024/08/19/online-intro-google-slides-mandarin-google-slide-jie-shao"/>
    <n v="0"/>
  </r>
  <r>
    <d v="2024-08-20T00:00:00"/>
    <s v="Tue"/>
    <d v="1899-12-30T11:00:00"/>
    <d v="1899-12-30T12:30:00"/>
    <s v="Seward Park"/>
    <s v="en"/>
    <n v="1"/>
    <s v="Excel Genius Class 4: Tables and Data Validation"/>
    <e v="#REF!"/>
    <e v="#REF!"/>
    <e v="#REF!"/>
    <s v="https://www.nypl.org/events/programs/2024/08/20/person-excel-genius-class-4-tables-and-data-validation"/>
    <n v="0"/>
  </r>
  <r>
    <d v="2024-08-20T00:00:00"/>
    <s v="Tue"/>
    <d v="1899-12-30T14:00:00"/>
    <d v="1899-12-30T15:30:00"/>
    <s v="Seward Park"/>
    <s v="en"/>
    <n v="2"/>
    <s v="Open Lab"/>
    <e v="#REF!"/>
    <e v="#REF!"/>
    <e v="#REF!"/>
    <s v="https://www.nypl.org/events/programs/2024/08/06/person-open-lab"/>
    <n v="0"/>
  </r>
  <r>
    <d v="2024-08-20T00:00:00"/>
    <s v="Tue"/>
    <d v="1899-12-30T15:30:00"/>
    <d v="1899-12-30T16:30:00"/>
    <s v="Seward Park"/>
    <s v="en"/>
    <n v="2"/>
    <s v="Open Lab"/>
    <e v="#REF!"/>
    <e v="#REF!"/>
    <e v="#REF!"/>
    <s v="https://www.nypl.org/events/programs/2024/08/06/person-open-lab"/>
    <n v="0"/>
  </r>
  <r>
    <d v="2024-08-21T00:00:00"/>
    <s v="Wed"/>
    <d v="1899-12-30T11:00:00"/>
    <d v="1899-12-30T12:30:00"/>
    <s v="Online"/>
    <s v="en"/>
    <n v="12"/>
    <s v="Excel Genius Class 9: String Functions and Goal Seek"/>
    <e v="#REF!"/>
    <e v="#REF!"/>
    <e v="#REF!"/>
    <s v="https://www.nypl.org/events/programs/2024/08/21/online-excel-genius-class-9-string-functions-and-goal-seek"/>
    <n v="0"/>
  </r>
  <r>
    <d v="2024-08-21T00:00:00"/>
    <s v="Wed"/>
    <d v="1899-12-30T15:30:00"/>
    <d v="1899-12-30T17:00:00"/>
    <s v="Online"/>
    <s v="en"/>
    <n v="6"/>
    <s v="Advanced CSS Selectors"/>
    <e v="#REF!"/>
    <e v="#REF!"/>
    <e v="#REF!"/>
    <s v="https://www.nypl.org/events/programs/2024/08/21/online-advanced-css-selectors"/>
    <n v="0"/>
  </r>
  <r>
    <d v="2024-08-22T00:00:00"/>
    <s v="Thur"/>
    <d v="1899-12-30T11:00:00"/>
    <d v="1899-12-30T12:30:00"/>
    <s v="Online"/>
    <s v="en"/>
    <n v="11"/>
    <s v="Working with Files in Python"/>
    <e v="#REF!"/>
    <e v="#REF!"/>
    <e v="#REF!"/>
    <s v="https://www.nypl.org/events/programs/2024/08/21/online-working-files-python"/>
    <n v="0"/>
  </r>
  <r>
    <d v="2024-08-23T00:00:00"/>
    <s v="Fri"/>
    <d v="1899-12-30T11:00:00"/>
    <d v="1899-12-30T13:00:00"/>
    <s v="Chatham Sq"/>
    <s v="zh"/>
    <n v="9"/>
    <s v="Introduction to Computers &amp; Digital Devices"/>
    <e v="#REF!"/>
    <e v="#REF!"/>
    <e v="#REF!"/>
    <s v="https://www.nypl.org/events/programs/2024/08/02/person-introduction-computers-and-digital-devices-mandarin-dian-nao-yu"/>
    <n v="0"/>
  </r>
  <r>
    <d v="2024-08-26T00:00:00"/>
    <s v="Mon"/>
    <d v="1899-12-30T11:00:00"/>
    <d v="1899-12-30T13:00:00"/>
    <s v="Chatham Sq"/>
    <s v="zh"/>
    <n v="8"/>
    <s v="Introduction to Computers &amp; Digital Devices"/>
    <e v="#REF!"/>
    <e v="#REF!"/>
    <e v="#REF!"/>
    <s v="https://www.nypl.org/events/programs/2024/08/02/person-introduction-computers-and-digital-devices-mandarin-dian-nao-yu"/>
    <n v="0"/>
  </r>
  <r>
    <d v="2024-08-26T00:00:00"/>
    <s v="Mon"/>
    <d v="1899-12-30T15:00:00"/>
    <d v="1899-12-30T17:00:00"/>
    <s v="Online"/>
    <s v="zh"/>
    <n v="22"/>
    <s v="Greeting Cards in Google Slides"/>
    <e v="#REF!"/>
    <e v="#REF!"/>
    <e v="#REF!"/>
    <s v="https://www.nypl.org/events/programs/2024/08/26/online-greeting-cards-google-slides-mandarin-shi-yong-google-slidezhi-zuo"/>
    <n v="0"/>
  </r>
  <r>
    <d v="2024-08-27T00:00:00"/>
    <s v="Tue"/>
    <d v="1899-12-30T11:00:00"/>
    <d v="1899-12-30T12:30:00"/>
    <s v="Seward Park"/>
    <s v="en"/>
    <n v="0"/>
    <s v="Excel Genius Class 5: Pivot Tables"/>
    <e v="#REF!"/>
    <e v="#REF!"/>
    <e v="#REF!"/>
    <s v="https://www.nypl.org/events/programs/2024/08/27/person-excel-genius-class-5-pivot-tableson"/>
    <n v="0"/>
  </r>
  <r>
    <d v="2024-08-27T00:00:00"/>
    <s v="Tue"/>
    <d v="1899-12-30T14:00:00"/>
    <d v="1899-12-30T15:30:00"/>
    <s v="Seward Park"/>
    <s v="en"/>
    <n v="3"/>
    <s v="Open Lab"/>
    <e v="#REF!"/>
    <e v="#REF!"/>
    <e v="#REF!"/>
    <s v="https://www.nypl.org/events/programs/2024/08/06/person-open-lab"/>
    <n v="0"/>
  </r>
  <r>
    <d v="2024-08-27T00:00:00"/>
    <s v="Tue"/>
    <d v="1899-12-30T15:30:00"/>
    <d v="1899-12-30T16:30:00"/>
    <s v="Seward Park"/>
    <s v="en"/>
    <n v="1"/>
    <s v="Open Lab"/>
    <e v="#REF!"/>
    <e v="#REF!"/>
    <e v="#REF!"/>
    <s v="https://www.nypl.org/events/programs/2024/08/06/person-open-lab"/>
    <n v="0"/>
  </r>
  <r>
    <d v="2024-08-28T00:00:00"/>
    <s v="Wed"/>
    <d v="1899-12-30T11:00:00"/>
    <d v="1899-12-30T12:30:00"/>
    <s v="Online"/>
    <s v="en"/>
    <n v="13"/>
    <s v="Excel Genius Class 1: Logic Functions"/>
    <e v="#REF!"/>
    <e v="#REF!"/>
    <e v="#REF!"/>
    <s v="https://www.nypl.org/events/programs/2024/08/28/online-excel-genius-class-1-logic-functions"/>
    <n v="0"/>
  </r>
  <r>
    <d v="2024-08-28T00:00:00"/>
    <s v="Wed"/>
    <d v="1899-12-30T15:30:00"/>
    <d v="1899-12-30T17:00:00"/>
    <s v="Online"/>
    <s v="en"/>
    <n v="8"/>
    <s v="JavaScript DOM Manipulation: Dynamic To-Do List"/>
    <e v="#REF!"/>
    <e v="#REF!"/>
    <e v="#REF!"/>
    <s v="https://www.nypl.org/events/programs/2024/08/28/javascript-dom-manipulation-dynamic-do-listadvanced-css-selectors"/>
    <n v="0"/>
  </r>
  <r>
    <d v="2024-08-29T00:00:00"/>
    <s v="Thur"/>
    <d v="1899-12-30T11:00:00"/>
    <d v="1899-12-30T12:30:00"/>
    <s v="Online"/>
    <s v="en"/>
    <n v="16"/>
    <s v="Fundamentals of Programming with Python Part 1"/>
    <e v="#REF!"/>
    <e v="#REF!"/>
    <e v="#REF!"/>
    <s v="https://www.nypl.org/events/programs/2024/08/28/online-fundamentals-programming-python-part-1"/>
    <n v="0"/>
  </r>
  <r>
    <d v="2024-08-30T00:00:00"/>
    <s v="Fri"/>
    <d v="1899-12-30T11:00:00"/>
    <d v="1899-12-30T13:00:00"/>
    <s v="Chatham Sq"/>
    <s v="zh"/>
    <n v="8"/>
    <s v="Introduction to Computers &amp; Digital Devices"/>
    <e v="#REF!"/>
    <e v="#REF!"/>
    <e v="#REF!"/>
    <s v="https://www.nypl.org/events/programs/2024/08/02/person-introduction-computers-and-digital-devices-mandarin-dian-nao-yu"/>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07-01T00:00:00"/>
    <s v="Mon"/>
    <d v="1899-12-30T11:00:00"/>
    <d v="1899-12-30T13:00:00"/>
    <s v="Chatham Sq"/>
    <s v="zh"/>
    <n v="14"/>
    <s v="Introduction to Computers &amp; Digital Devices"/>
    <e v="#REF!"/>
    <e v="#REF!"/>
    <e v="#REF!"/>
    <s v="https://www.nypl.org/events/programs/2024/07/01/person-introduction-computers-and-digital-devices-mandarin-dian-nao-yu"/>
    <n v="0"/>
  </r>
  <r>
    <d v="2024-07-01T00:00:00"/>
    <s v="Mon"/>
    <d v="1899-12-30T15:00:00"/>
    <d v="1899-12-30T17:00:00"/>
    <s v="Online"/>
    <s v="zh"/>
    <n v="16"/>
    <s v="Microsoft Excel for Beginners"/>
    <e v="#REF!"/>
    <e v="#REF!"/>
    <e v="#REF!"/>
    <s v="https://www.nypl.org/events/programs/2024/07/01/online-microsoft-excel-beginners-mandarin-microsoft-excel-ji-chu"/>
    <n v="0"/>
  </r>
  <r>
    <d v="2024-07-02T00:00:00"/>
    <s v="Tue"/>
    <d v="1899-12-30T11:00:00"/>
    <d v="1899-12-30T12:30:00"/>
    <s v="Seward Park"/>
    <s v="en"/>
    <n v="1"/>
    <s v="Linkedin Learning"/>
    <e v="#REF!"/>
    <e v="#REF!"/>
    <e v="#REF!"/>
    <s v="https://www.nypl.org/events/programs/2024/07/02/person-linkedin-learning"/>
    <n v="0"/>
  </r>
  <r>
    <d v="2024-07-02T00:00:00"/>
    <s v="Tue"/>
    <d v="1899-12-30T14:00:00"/>
    <d v="1899-12-30T15:30:00"/>
    <s v="Seward Park"/>
    <s v="en"/>
    <n v="3"/>
    <s v="Open Lab"/>
    <e v="#REF!"/>
    <e v="#REF!"/>
    <e v="#REF!"/>
    <s v="https://www.nypl.org/events/programs/2024/07/02/person-open-lab"/>
    <n v="0"/>
  </r>
  <r>
    <d v="2024-07-02T00:00:00"/>
    <s v="Tue"/>
    <d v="1899-12-30T15:30:00"/>
    <d v="1899-12-30T16:30:00"/>
    <s v="Seward Park"/>
    <s v="en"/>
    <n v="2"/>
    <s v="Open Lab"/>
    <e v="#REF!"/>
    <e v="#REF!"/>
    <e v="#REF!"/>
    <s v="https://www.nypl.org/events/programs/2024/07/02/person-open-lab"/>
    <n v="0"/>
  </r>
  <r>
    <d v="2024-07-03T00:00:00"/>
    <s v="Wed"/>
    <d v="1899-12-30T11:00:00"/>
    <d v="1899-12-30T12:30:00"/>
    <s v="Online"/>
    <s v="en"/>
    <n v="10"/>
    <s v="Excel Genius Class 3: Charts and Sparklines"/>
    <e v="#REF!"/>
    <e v="#REF!"/>
    <e v="#REF!"/>
    <s v="https://www.nypl.org/events/programs/2024/07/03/online-excel-genius-class-3-charts-and-sparklines"/>
    <n v="0"/>
  </r>
  <r>
    <d v="2024-07-03T00:00:00"/>
    <s v="Wed"/>
    <d v="1899-12-30T13:30:00"/>
    <d v="1899-12-30T15:00:00"/>
    <s v="Online"/>
    <s v="en"/>
    <n v="16"/>
    <s v="Web Scraping with Python Part 1"/>
    <e v="#REF!"/>
    <e v="#REF!"/>
    <e v="#REF!"/>
    <s v="https://www.nypl.org/events/programs/2024/07/03/online-web-scraping-python-part-1"/>
    <n v="0"/>
  </r>
  <r>
    <d v="2024-07-03T00:00:00"/>
    <s v="Wed"/>
    <d v="1899-12-30T15:30:00"/>
    <d v="1899-12-30T17:00:00"/>
    <s v="Online"/>
    <s v="en"/>
    <n v="10"/>
    <s v="Create a Website with Google Sites"/>
    <e v="#REF!"/>
    <e v="#REF!"/>
    <e v="#REF!"/>
    <s v="https://www.nypl.org/events/programs/2024/07/03/online-create-website-google-sites"/>
    <n v="0"/>
  </r>
  <r>
    <d v="2024-07-05T00:00:00"/>
    <s v="Fri"/>
    <d v="1899-12-30T11:00:00"/>
    <d v="1899-12-30T13:00:00"/>
    <s v="Chatham Sq"/>
    <s v="zh"/>
    <n v="12"/>
    <s v="Introduction to Computers &amp; Digital Devices"/>
    <e v="#REF!"/>
    <e v="#REF!"/>
    <e v="#REF!"/>
    <s v="https://www.nypl.org/events/programs/2024/07/01/person-introduction-computers-and-digital-devices-mandarin-dian-nao-yu"/>
    <n v="0"/>
  </r>
  <r>
    <d v="2024-07-08T00:00:00"/>
    <s v="Mon"/>
    <d v="1899-12-30T11:00:00"/>
    <d v="1899-12-30T13:00:00"/>
    <s v="Chatham Sq"/>
    <s v="zh"/>
    <n v="16"/>
    <s v="Introduction to Computers &amp; Digital Devices"/>
    <e v="#REF!"/>
    <e v="#REF!"/>
    <e v="#REF!"/>
    <s v="https://www.nypl.org/events/programs/2024/07/01/person-introduction-computers-and-digital-devices-mandarin-dian-nao-yu"/>
    <n v="0"/>
  </r>
  <r>
    <d v="2024-07-08T00:00:00"/>
    <s v="Mon"/>
    <d v="1899-12-30T15:00:00"/>
    <d v="1899-12-30T17:00:00"/>
    <s v="Online"/>
    <s v="zh"/>
    <n v="18"/>
    <s v="Intermediate Excel"/>
    <e v="#REF!"/>
    <e v="#REF!"/>
    <e v="#REF!"/>
    <s v="https://www.nypl.org/events/programs/2024/07/08/online-intermediate-excel-mandarin-zhong-ji-excel"/>
    <n v="0"/>
  </r>
  <r>
    <d v="2024-07-09T00:00:00"/>
    <s v="Tue"/>
    <d v="1899-12-30T11:00:00"/>
    <d v="1899-12-30T12:30:00"/>
    <s v="Seward Park"/>
    <s v="en"/>
    <n v="2"/>
    <s v="LinkedIn for Job Seekers"/>
    <e v="#REF!"/>
    <e v="#REF!"/>
    <e v="#REF!"/>
    <s v="https://www.nypl.org/events/programs/2024/07/09/person-linkedin-job-seekers"/>
    <n v="0"/>
  </r>
  <r>
    <d v="2024-07-09T00:00:00"/>
    <s v="Tue"/>
    <d v="1899-12-30T14:00:00"/>
    <d v="1899-12-30T15:30:00"/>
    <s v="Seward Park"/>
    <s v="en"/>
    <n v="4"/>
    <s v="Open Lab"/>
    <e v="#REF!"/>
    <e v="#REF!"/>
    <e v="#REF!"/>
    <s v="https://www.nypl.org/events/programs/2024/07/02/person-open-lab"/>
    <n v="0"/>
  </r>
  <r>
    <d v="2024-07-09T00:00:00"/>
    <s v="Tue"/>
    <d v="1899-12-30T15:30:00"/>
    <d v="1899-12-30T16:30:00"/>
    <s v="Seward Park"/>
    <s v="en"/>
    <n v="3"/>
    <s v="Open Lab"/>
    <e v="#REF!"/>
    <e v="#REF!"/>
    <e v="#REF!"/>
    <s v="https://www.nypl.org/events/programs/2024/07/02/person-open-lab"/>
    <n v="0"/>
  </r>
  <r>
    <d v="2024-07-10T00:00:00"/>
    <s v="Wed"/>
    <d v="1899-12-30T11:00:00"/>
    <d v="1899-12-30T12:30:00"/>
    <s v="Online"/>
    <s v="en"/>
    <n v="19"/>
    <s v="Excel Genius Class 4: Tables and Data Validation"/>
    <e v="#REF!"/>
    <e v="#REF!"/>
    <e v="#REF!"/>
    <s v="https://www.nypl.org/events/programs/2024/07/10/online-excel-genius-class-4-tables-and-data-validation"/>
    <n v="0"/>
  </r>
  <r>
    <d v="2024-07-10T00:00:00"/>
    <s v="Wed"/>
    <d v="1899-12-30T13:30:00"/>
    <d v="1899-12-30T15:00:00"/>
    <s v="Online"/>
    <s v="en"/>
    <n v="9"/>
    <s v="Exploratory Data Analysis in Python"/>
    <e v="#REF!"/>
    <e v="#REF!"/>
    <e v="#REF!"/>
    <s v="https://www.nypl.org/events/programs/2024/07/10/online-exploratory-data-analysis-python"/>
    <n v="0"/>
  </r>
  <r>
    <d v="2024-07-10T00:00:00"/>
    <s v="Wed"/>
    <d v="1899-12-30T15:30:00"/>
    <d v="1899-12-30T17:00:00"/>
    <s v="Online"/>
    <s v="en"/>
    <n v="11"/>
    <s v="Advanced Powerpoint"/>
    <e v="#REF!"/>
    <e v="#REF!"/>
    <e v="#REF!"/>
    <s v="https://www.nypl.org/events/programs/2024/07/10/online-advanced-powerpoint"/>
    <n v="0"/>
  </r>
  <r>
    <d v="2024-07-12T00:00:00"/>
    <s v="Fri"/>
    <d v="1899-12-30T11:00:00"/>
    <d v="1899-12-30T13:00:00"/>
    <s v="Chatham Sq"/>
    <s v="zh"/>
    <n v="11"/>
    <s v="Introduction to Computers &amp; Digital Devices"/>
    <e v="#REF!"/>
    <e v="#REF!"/>
    <e v="#REF!"/>
    <s v="https://www.nypl.org/events/programs/2024/07/01/person-introduction-computers-and-digital-devices-mandarin-dian-nao-yu"/>
    <n v="0"/>
  </r>
  <r>
    <d v="2024-07-15T00:00:00"/>
    <s v="Mon"/>
    <d v="1899-12-30T11:00:00"/>
    <d v="1899-12-30T13:00:00"/>
    <s v="Chatham Sq"/>
    <s v="zh"/>
    <m/>
    <s v="Introduction to Computers &amp; Digital Devices"/>
    <e v="#REF!"/>
    <e v="#REF!"/>
    <e v="#REF!"/>
    <s v="https://www.nypl.org/events/programs/2024/07/01/person-introduction-computers-and-digital-devices-mandarin-dian-nao-yu"/>
    <n v="1"/>
  </r>
  <r>
    <d v="2024-07-15T00:00:00"/>
    <s v="Mon"/>
    <d v="1899-12-30T15:00:00"/>
    <d v="1899-12-30T17:00:00"/>
    <s v="Online"/>
    <s v="zh"/>
    <m/>
    <s v="Intermediate Excel"/>
    <e v="#REF!"/>
    <e v="#REF!"/>
    <e v="#REF!"/>
    <s v="https://www.nypl.org/events/programs/2024/07/15/online-intermediate-excel-mandarin-zhong-ji-excel"/>
    <n v="1"/>
  </r>
  <r>
    <d v="2024-07-16T00:00:00"/>
    <s v="Tue"/>
    <d v="1899-12-30T11:00:00"/>
    <d v="1899-12-30T12:30:00"/>
    <s v="Seward Park"/>
    <s v="en"/>
    <n v="2"/>
    <s v="Intermediate Excel"/>
    <e v="#REF!"/>
    <e v="#REF!"/>
    <e v="#REF!"/>
    <s v="https://www.nypl.org/events/programs/2024/07/16/person-intermediate-excel"/>
    <n v="0"/>
  </r>
  <r>
    <d v="2024-07-16T00:00:00"/>
    <s v="Tue"/>
    <d v="1899-12-30T14:00:00"/>
    <d v="1899-12-30T15:30:00"/>
    <s v="Seward Park"/>
    <s v="en"/>
    <n v="3"/>
    <s v="Open Lab"/>
    <e v="#REF!"/>
    <e v="#REF!"/>
    <e v="#REF!"/>
    <s v="https://www.nypl.org/events/programs/2024/07/02/person-open-lab"/>
    <n v="0"/>
  </r>
  <r>
    <d v="2024-07-16T00:00:00"/>
    <s v="Tue"/>
    <d v="1899-12-30T15:30:00"/>
    <d v="1899-12-30T16:30:00"/>
    <s v="Seward Park"/>
    <s v="en"/>
    <n v="2"/>
    <s v="Open Lab"/>
    <e v="#REF!"/>
    <e v="#REF!"/>
    <e v="#REF!"/>
    <s v="https://www.nypl.org/events/programs/2024/07/02/person-open-lab"/>
    <n v="0"/>
  </r>
  <r>
    <d v="2024-07-17T00:00:00"/>
    <s v="Wed"/>
    <d v="1899-12-30T11:00:00"/>
    <d v="1899-12-30T12:30:00"/>
    <s v="Online"/>
    <s v="en"/>
    <n v="14"/>
    <s v="Excel Genius Class 5: Pivot Tables"/>
    <e v="#REF!"/>
    <e v="#REF!"/>
    <e v="#REF!"/>
    <s v="https://www.nypl.org/events/programs/2024/07/17/online-excel-genius-class-5-pivot-tables"/>
    <n v="0"/>
  </r>
  <r>
    <d v="2024-07-17T00:00:00"/>
    <s v="Wed"/>
    <d v="1899-12-30T13:30:00"/>
    <d v="1899-12-30T15:00:00"/>
    <s v="Online"/>
    <s v="en"/>
    <n v="19"/>
    <s v="Fundamentals of Programming with Python Part 1"/>
    <e v="#REF!"/>
    <e v="#REF!"/>
    <e v="#REF!"/>
    <s v="https://www.nypl.org/events/programs/2024/07/17/online-fundamentals-programming-python-part-1"/>
    <n v="0"/>
  </r>
  <r>
    <d v="2024-07-17T00:00:00"/>
    <s v="Wed"/>
    <d v="1899-12-30T15:30:00"/>
    <d v="1899-12-30T17:00:00"/>
    <s v="Online"/>
    <s v="en"/>
    <n v="15"/>
    <s v="Fundamentals of Programming with Python Part 2"/>
    <e v="#REF!"/>
    <e v="#REF!"/>
    <e v="#REF!"/>
    <s v="https://www.nypl.org/events/programs/2024/07/17/online-fundamentals-programming-python-part-2"/>
    <n v="0"/>
  </r>
  <r>
    <d v="2024-07-19T00:00:00"/>
    <s v="Fri"/>
    <d v="1899-12-30T11:00:00"/>
    <d v="1899-12-30T13:00:00"/>
    <s v="Online"/>
    <s v="zh"/>
    <n v="18"/>
    <s v="Introduction to Computers &amp; Digital Devices"/>
    <e v="#REF!"/>
    <e v="#REF!"/>
    <e v="#REF!"/>
    <s v="https://www.nypl.org/events/programs/2024/07/01/person-introduction-computers-and-digital-devices-mandarin-dian-nao-yu"/>
    <n v="0"/>
  </r>
  <r>
    <d v="2024-07-29T00:00:00"/>
    <s v="Mon"/>
    <d v="1899-12-30T11:00:00"/>
    <d v="1899-12-30T13:00:00"/>
    <s v="Chatham Sq"/>
    <s v="zh"/>
    <n v="15"/>
    <s v="Introduction to Computers &amp; Digital Devices"/>
    <e v="#REF!"/>
    <e v="#REF!"/>
    <e v="#REF!"/>
    <s v="https://www.nypl.org/events/programs/2024/07/01/person-introduction-computers-and-digital-devices-mandarin-dian-nao-yu"/>
    <n v="0"/>
  </r>
  <r>
    <d v="2024-07-29T00:00:00"/>
    <s v="Mon"/>
    <d v="1899-12-30T15:00:00"/>
    <d v="1899-12-30T17:00:00"/>
    <s v="Online"/>
    <s v="zh"/>
    <n v="22"/>
    <s v="Intermediate Excel"/>
    <e v="#REF!"/>
    <e v="#REF!"/>
    <e v="#REF!"/>
    <s v="https://www.nypl.org/events/programs/2024/07/29/online-intermediate-excel-mandarin-zhong-ji-excel"/>
    <n v="0"/>
  </r>
  <r>
    <d v="2024-07-30T00:00:00"/>
    <s v="Tue"/>
    <d v="1899-12-30T11:00:00"/>
    <d v="1899-12-30T12:30:00"/>
    <s v="Seward Park"/>
    <s v="en"/>
    <n v="3"/>
    <s v="Excel Genius Class 1: Logic Functions"/>
    <e v="#REF!"/>
    <e v="#REF!"/>
    <e v="#REF!"/>
    <s v="https://www.nypl.org/events/programs/2024/07/30/person-excel-genius-class-1-logic-functions"/>
    <n v="0"/>
  </r>
  <r>
    <d v="2024-07-30T00:00:00"/>
    <s v="Tue"/>
    <d v="1899-12-30T14:00:00"/>
    <d v="1899-12-30T15:30:00"/>
    <s v="Seward Park"/>
    <s v="en"/>
    <n v="4"/>
    <s v="Open Lab"/>
    <e v="#REF!"/>
    <e v="#REF!"/>
    <e v="#REF!"/>
    <s v="https://www.nypl.org/events/programs/2024/07/02/person-open-lab"/>
    <n v="0"/>
  </r>
  <r>
    <d v="2024-07-30T00:00:00"/>
    <s v="Tue"/>
    <d v="1899-12-30T15:30:00"/>
    <d v="1899-12-30T16:30:00"/>
    <s v="Seward Park"/>
    <s v="en"/>
    <n v="1"/>
    <s v="Open Lab"/>
    <e v="#REF!"/>
    <e v="#REF!"/>
    <e v="#REF!"/>
    <s v="https://www.nypl.org/events/programs/2024/07/02/person-open-lab"/>
    <n v="0"/>
  </r>
  <r>
    <d v="2024-07-31T00:00:00"/>
    <s v="Wed"/>
    <d v="1899-12-30T11:00:00"/>
    <d v="1899-12-30T12:30:00"/>
    <s v="Online"/>
    <s v="en"/>
    <n v="18"/>
    <s v="Excel Genius Class 6: Creating a Dashboard"/>
    <e v="#REF!"/>
    <e v="#REF!"/>
    <e v="#REF!"/>
    <s v="https://www.nypl.org/events/programs/2024/07/31/online-excel-genius-class-6-creating-dashboard"/>
    <n v="0"/>
  </r>
  <r>
    <d v="2024-07-31T00:00:00"/>
    <s v="Wed"/>
    <d v="1899-12-30T13:30:00"/>
    <d v="1899-12-30T15:00:00"/>
    <s v="Online"/>
    <s v="en"/>
    <n v="9"/>
    <s v="Working with Files in Python"/>
    <e v="#REF!"/>
    <e v="#REF!"/>
    <e v="#REF!"/>
    <s v="https://www.nypl.org/events/programs/2024/07/31/online-working-files-python"/>
    <n v="0"/>
  </r>
  <r>
    <d v="2024-07-31T00:00:00"/>
    <s v="Wed"/>
    <d v="1899-12-30T15:30:00"/>
    <d v="1899-12-30T17:00:00"/>
    <s v="Online"/>
    <s v="en"/>
    <n v="7"/>
    <s v="JavaScript DOM Manipulation"/>
    <e v="#REF!"/>
    <e v="#REF!"/>
    <e v="#REF!"/>
    <s v="https://www.nypl.org/events/programs/2024/07/31/online-javascript-dom-manipulation"/>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06-03T00:00:00"/>
    <s v="Mon"/>
    <d v="1899-12-30T11:00:00"/>
    <d v="1899-12-30T13:00:00"/>
    <s v="Chatham Sq"/>
    <s v="zh"/>
    <m/>
    <s v="Introduction to Computers &amp; Digital Devices"/>
    <e v="#REF!"/>
    <e v="#REF!"/>
    <e v="#REF!"/>
    <s v="https://www.nypl.org/events/programs/2024/06/03/person-introduction-computers-and-digital-devices-mandarin-dian-nao-yu"/>
    <n v="1"/>
  </r>
  <r>
    <d v="2024-06-03T00:00:00"/>
    <s v="Mon"/>
    <d v="1899-12-30T15:00:00"/>
    <d v="1899-12-30T17:00:00"/>
    <s v="Online"/>
    <s v="zh"/>
    <m/>
    <s v="Photo Editing for Beginners Using Pixlr"/>
    <e v="#REF!"/>
    <e v="#REF!"/>
    <e v="#REF!"/>
    <s v="https://www.nypl.org/events/programs/2024/06/03/online-photo-editing-beginners-using-pixlr-mandarin-pixlr-zhao-pian-bian"/>
    <n v="1"/>
  </r>
  <r>
    <d v="2024-06-04T00:00:00"/>
    <s v="Tue"/>
    <d v="1899-12-30T11:00:00"/>
    <d v="1899-12-30T12:30:00"/>
    <s v="Seward Park"/>
    <s v="en"/>
    <n v="3"/>
    <s v="Getting More out of Google"/>
    <e v="#REF!"/>
    <e v="#REF!"/>
    <e v="#REF!"/>
    <s v="https://www.nypl.org/events/programs/2024/06/04/person-getting-more-out-google"/>
    <n v="0"/>
  </r>
  <r>
    <d v="2024-06-04T00:00:00"/>
    <s v="Tue"/>
    <d v="1899-12-30T14:00:00"/>
    <d v="1899-12-30T15:30:00"/>
    <s v="Seward Park"/>
    <s v="en"/>
    <n v="3"/>
    <s v="Open Lab"/>
    <e v="#REF!"/>
    <e v="#REF!"/>
    <e v="#REF!"/>
    <s v="https://www.nypl.org/events/programs/2024/06/04/person-open-lab"/>
    <n v="0"/>
  </r>
  <r>
    <d v="2024-06-04T00:00:00"/>
    <s v="Tue"/>
    <d v="1899-12-30T15:30:00"/>
    <d v="1899-12-30T16:30:00"/>
    <s v="Seward Park"/>
    <s v="en"/>
    <n v="3"/>
    <s v="Open Lab"/>
    <e v="#REF!"/>
    <e v="#REF!"/>
    <e v="#REF!"/>
    <s v="https://www.nypl.org/events/programs/2024/06/04/person-open-lab"/>
    <n v="0"/>
  </r>
  <r>
    <d v="2024-06-07T00:00:00"/>
    <s v="Fri"/>
    <d v="1899-12-30T11:00:00"/>
    <d v="1899-12-30T13:00:00"/>
    <s v="Chatham Sq"/>
    <s v="zh"/>
    <n v="10"/>
    <s v="Introduction to Computers &amp; Digital Devices"/>
    <e v="#REF!"/>
    <e v="#REF!"/>
    <e v="#REF!"/>
    <s v="https://www.nypl.org/events/programs/2024/06/03/person-introduction-computers-and-digital-devices-mandarin-dian-nao-yu"/>
    <n v="0"/>
  </r>
  <r>
    <d v="2024-06-10T00:00:00"/>
    <s v="Mon"/>
    <d v="1899-12-30T11:00:00"/>
    <d v="1899-12-30T13:00:00"/>
    <s v="Chatham Sq"/>
    <s v="zh"/>
    <n v="12"/>
    <s v="Introduction to Computers &amp; Digital Devices"/>
    <e v="#REF!"/>
    <e v="#REF!"/>
    <e v="#REF!"/>
    <s v="https://www.nypl.org/events/programs/2024/06/03/person-introduction-computers-and-digital-devices-mandarin-dian-nao-yu"/>
    <n v="0"/>
  </r>
  <r>
    <d v="2024-06-10T00:00:00"/>
    <s v="Mon"/>
    <d v="1899-12-30T15:00:00"/>
    <d v="1899-12-30T17:00:00"/>
    <s v="Online"/>
    <s v="zh"/>
    <n v="25"/>
    <s v="Photo Editing for Beginners Using Pixlr"/>
    <e v="#REF!"/>
    <e v="#REF!"/>
    <e v="#REF!"/>
    <s v="https://www.nypl.org/events/programs/2024/06/10/online-photo-editing-beginners-using-pixlr-mandarin-pixlr-zhao-pian-bian"/>
    <n v="0"/>
  </r>
  <r>
    <d v="2024-06-11T00:00:00"/>
    <s v="Tue"/>
    <d v="1899-12-30T11:00:00"/>
    <d v="1899-12-30T12:30:00"/>
    <s v="Seward Park"/>
    <s v="en"/>
    <n v="1"/>
    <s v="Intro to Google Docs"/>
    <e v="#REF!"/>
    <e v="#REF!"/>
    <e v="#REF!"/>
    <s v="https://www.nypl.org/events/programs/2024/06/11/person-intro-google-docs"/>
    <n v="0"/>
  </r>
  <r>
    <d v="2024-06-11T00:00:00"/>
    <s v="Tue"/>
    <d v="1899-12-30T14:00:00"/>
    <d v="1899-12-30T15:30:00"/>
    <s v="Seward Park"/>
    <s v="en"/>
    <n v="5"/>
    <s v="Open Lab"/>
    <e v="#REF!"/>
    <e v="#REF!"/>
    <e v="#REF!"/>
    <s v="https://www.nypl.org/events/programs/2024/06/04/person-open-lab"/>
    <n v="0"/>
  </r>
  <r>
    <d v="2024-06-11T00:00:00"/>
    <s v="Tue"/>
    <d v="1899-12-30T15:30:00"/>
    <d v="1899-12-30T16:30:00"/>
    <s v="Seward Park"/>
    <s v="en"/>
    <n v="4"/>
    <s v="Open Lab"/>
    <e v="#REF!"/>
    <e v="#REF!"/>
    <e v="#REF!"/>
    <s v="https://www.nypl.org/events/programs/2024/06/04/person-open-lab"/>
    <n v="0"/>
  </r>
  <r>
    <d v="2024-06-12T00:00:00"/>
    <s v="Wed"/>
    <d v="1899-12-30T11:00:00"/>
    <d v="1899-12-30T12:30:00"/>
    <s v="Online"/>
    <s v="en"/>
    <n v="14"/>
    <s v="Excel Genius Class 1: Logic Functions"/>
    <e v="#REF!"/>
    <e v="#REF!"/>
    <e v="#REF!"/>
    <s v="https://www.nypl.org/events/programs/2024/06/12/online-excel-genius-class-1-logic-functions"/>
    <n v="0"/>
  </r>
  <r>
    <d v="2024-06-12T00:00:00"/>
    <s v="Wed"/>
    <d v="1899-12-30T13:30:00"/>
    <d v="1899-12-30T15:00:00"/>
    <s v="Online"/>
    <s v="en"/>
    <n v="5"/>
    <s v="Python Container Datatypes"/>
    <e v="#REF!"/>
    <e v="#REF!"/>
    <e v="#REF!"/>
    <s v="https://www.nypl.org/events/programs/2024/06/12/online-python-container-datatypes"/>
    <n v="0"/>
  </r>
  <r>
    <d v="2024-06-12T00:00:00"/>
    <s v="Wed"/>
    <d v="1899-12-30T15:30:00"/>
    <d v="1899-12-30T17:00:00"/>
    <s v="Online"/>
    <s v="en"/>
    <n v="16"/>
    <s v="Intro to SQL"/>
    <e v="#REF!"/>
    <e v="#REF!"/>
    <e v="#REF!"/>
    <s v="https://www.nypl.org/events/programs/2024/06/12/online-intro-sql"/>
    <n v="0"/>
  </r>
  <r>
    <d v="2024-06-17T00:00:00"/>
    <s v="Mon"/>
    <d v="1899-12-30T11:00:00"/>
    <d v="1899-12-30T13:00:00"/>
    <s v="Chatham Sq"/>
    <s v="zh"/>
    <n v="13"/>
    <s v="Introduction to Computers &amp; Digital Devices"/>
    <e v="#REF!"/>
    <e v="#REF!"/>
    <e v="#REF!"/>
    <s v="https://www.nypl.org/events/programs/2024/06/03/person-introduction-computers-and-digital-devices-mandarin-dian-nao-yu"/>
    <n v="0"/>
  </r>
  <r>
    <d v="2024-06-17T00:00:00"/>
    <s v="Mon"/>
    <d v="1899-12-30T15:00:00"/>
    <d v="1899-12-30T17:00:00"/>
    <s v="Online"/>
    <s v="zh"/>
    <n v="22"/>
    <s v="YouTube for Beginners"/>
    <e v="#REF!"/>
    <e v="#REF!"/>
    <e v="#REF!"/>
    <s v="https://www.nypl.org/events/programs/2024/06/17/online-youtube-beginners-mandarin-youtube-shi-yong-ji-chu"/>
    <n v="0"/>
  </r>
  <r>
    <d v="2024-06-18T00:00:00"/>
    <s v="Tue"/>
    <d v="1899-12-30T11:00:00"/>
    <d v="1899-12-30T12:30:00"/>
    <s v="Seward Park"/>
    <s v="en"/>
    <m/>
    <s v="Intro to Google Sheets"/>
    <e v="#REF!"/>
    <e v="#REF!"/>
    <e v="#REF!"/>
    <s v="https://www.nypl.org/events/programs/2024/06/18/person-intro-google-sheets-0"/>
    <n v="1"/>
  </r>
  <r>
    <d v="2024-06-18T00:00:00"/>
    <s v="Tue"/>
    <d v="1899-12-30T14:00:00"/>
    <d v="1899-12-30T15:30:00"/>
    <s v="Seward Park"/>
    <s v="en"/>
    <m/>
    <s v="Open Lab"/>
    <e v="#REF!"/>
    <e v="#REF!"/>
    <e v="#REF!"/>
    <s v="https://www.nypl.org/events/programs/2024/06/04/person-open-lab"/>
    <n v="1"/>
  </r>
  <r>
    <d v="2024-06-18T00:00:00"/>
    <s v="Tue"/>
    <d v="1899-12-30T15:30:00"/>
    <d v="1899-12-30T16:30:00"/>
    <s v="Seward Park"/>
    <s v="en"/>
    <m/>
    <s v="Open Lab"/>
    <e v="#REF!"/>
    <e v="#REF!"/>
    <e v="#REF!"/>
    <s v="https://www.nypl.org/events/programs/2024/06/04/person-open-lab"/>
    <n v="1"/>
  </r>
  <r>
    <d v="2024-06-24T00:00:00"/>
    <s v="Mon"/>
    <d v="1899-12-30T11:00:00"/>
    <d v="1899-12-30T13:00:00"/>
    <s v="Chatham Sq"/>
    <s v="zh"/>
    <n v="15"/>
    <s v="Introduction to Computers &amp; Digital Devices"/>
    <e v="#REF!"/>
    <e v="#REF!"/>
    <e v="#REF!"/>
    <s v="https://www.nypl.org/events/programs/2024/06/03/person-introduction-computers-and-digital-devices-mandarin-dian-nao-yu"/>
    <n v="0"/>
  </r>
  <r>
    <d v="2024-06-24T00:00:00"/>
    <s v="Mon"/>
    <d v="1899-12-30T15:00:00"/>
    <d v="1899-12-30T17:00:00"/>
    <s v="Online"/>
    <s v="zh"/>
    <n v="22"/>
    <s v="Microsoft Excel for Beginners"/>
    <e v="#REF!"/>
    <e v="#REF!"/>
    <e v="#REF!"/>
    <s v="https://www.nypl.org/events/programs/2024/06/24/online-microsoft-excel-beginners-mandarin-microsoft-excel-ji-chu"/>
    <n v="0"/>
  </r>
  <r>
    <d v="2024-06-25T00:00:00"/>
    <s v="Tue"/>
    <d v="1899-12-30T11:00:00"/>
    <d v="1899-12-30T12:30:00"/>
    <s v="Seward Park"/>
    <s v="en"/>
    <n v="1"/>
    <s v="Intro to Google Slides"/>
    <e v="#REF!"/>
    <e v="#REF!"/>
    <e v="#REF!"/>
    <s v="https://www.nypl.org/events/programs/2024/06/25/person-intro-google-slides"/>
    <n v="0"/>
  </r>
  <r>
    <d v="2024-06-25T00:00:00"/>
    <s v="Tue"/>
    <d v="1899-12-30T14:00:00"/>
    <d v="1899-12-30T15:30:00"/>
    <s v="Seward Park"/>
    <s v="en"/>
    <n v="3"/>
    <s v="Open Lab"/>
    <e v="#REF!"/>
    <e v="#REF!"/>
    <e v="#REF!"/>
    <s v="https://www.nypl.org/events/programs/2024/06/04/person-open-lab"/>
    <n v="0"/>
  </r>
  <r>
    <d v="2024-06-25T00:00:00"/>
    <s v="Tue"/>
    <d v="1899-12-30T15:30:00"/>
    <d v="1899-12-30T16:30:00"/>
    <s v="Seward Park"/>
    <s v="en"/>
    <n v="3"/>
    <s v="Open Lab"/>
    <e v="#REF!"/>
    <e v="#REF!"/>
    <e v="#REF!"/>
    <s v="https://www.nypl.org/events/programs/2024/06/04/person-open-lab"/>
    <n v="0"/>
  </r>
  <r>
    <d v="2024-06-26T00:00:00"/>
    <s v="Wed"/>
    <d v="1899-12-30T11:00:00"/>
    <d v="1899-12-30T12:30:00"/>
    <s v="Online"/>
    <s v="en"/>
    <n v="10"/>
    <s v="Excel Genius Class 2: Conditional Stat Functions"/>
    <e v="#REF!"/>
    <e v="#REF!"/>
    <e v="#REF!"/>
    <s v="https://www.nypl.org/events/programs/2024/06/26/online-excel-genius-class-2-conditional-stat-functions"/>
    <n v="0"/>
  </r>
  <r>
    <d v="2024-06-26T00:00:00"/>
    <s v="Wed"/>
    <d v="1899-12-30T13:30:00"/>
    <d v="1899-12-30T15:00:00"/>
    <s v="Online"/>
    <s v="en"/>
    <n v="13"/>
    <s v="Consuming Web APIs with Python"/>
    <e v="#REF!"/>
    <e v="#REF!"/>
    <e v="#REF!"/>
    <s v="https://www.nypl.org/events/programs/2024/06/26/online-consuming-web-apis-python"/>
    <n v="0"/>
  </r>
  <r>
    <d v="2024-06-26T00:00:00"/>
    <s v="Wed"/>
    <d v="1899-12-30T15:30:00"/>
    <d v="1899-12-30T17:00:00"/>
    <s v="Online"/>
    <s v="en"/>
    <n v="11"/>
    <s v="JavaScript Basics Part 1"/>
    <e v="#REF!"/>
    <e v="#REF!"/>
    <e v="#REF!"/>
    <s v="https://www.nypl.org/events/programs/2024/06/26/online-javascript-basics-part-1"/>
    <n v="0"/>
  </r>
  <r>
    <d v="2024-06-28T00:00:00"/>
    <s v="Fri"/>
    <d v="1899-12-30T11:00:00"/>
    <d v="1899-12-30T13:00:00"/>
    <s v="Chatham Sq"/>
    <s v="zh"/>
    <n v="10"/>
    <s v="Introduction to Computers &amp; Digital Devices"/>
    <e v="#REF!"/>
    <e v="#REF!"/>
    <e v="#REF!"/>
    <s v="https://www.nypl.org/events/programs/2024/06/03/person-introduction-computers-and-digital-devices-mandarin-dian-nao-yu"/>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05-09T00:00:00"/>
    <s v="Thur"/>
    <d v="1899-12-30T11:00:00"/>
    <d v="1899-12-30T12:30:00"/>
    <s v="Online"/>
    <s v="en"/>
    <n v="8"/>
    <s v="Excel Genius Class 6: Creating a Dashboard"/>
    <e v="#REF!"/>
    <e v="#REF!"/>
    <e v="#REF!"/>
    <s v="https://www.nypl.org/events/programs/2024/05/09/online-excel-genius-class-6-creating-dashboard"/>
    <n v="0"/>
  </r>
  <r>
    <d v="2024-05-09T00:00:00"/>
    <s v="Thur"/>
    <d v="1899-12-30T13:30:00"/>
    <d v="1899-12-30T15:00:00"/>
    <s v="Online"/>
    <s v="en"/>
    <n v="8"/>
    <s v="Working with Files in Python"/>
    <e v="#REF!"/>
    <e v="#REF!"/>
    <e v="#REF!"/>
    <s v="https://www.nypl.org/events/programs/2024/05/09/online-working-files-python"/>
    <n v="0"/>
  </r>
  <r>
    <d v="2024-05-09T00:00:00"/>
    <s v="Thur"/>
    <d v="1899-12-30T15:30:00"/>
    <d v="1899-12-30T17:00:00"/>
    <s v="Online"/>
    <s v="en"/>
    <n v="7"/>
    <s v="Create a Website with Google Sites"/>
    <e v="#REF!"/>
    <e v="#REF!"/>
    <e v="#REF!"/>
    <s v="https://www.nypl.org/events/programs/2024/05/09/online-create-website-google-sites"/>
    <n v="0"/>
  </r>
  <r>
    <d v="2024-05-13T00:00:00"/>
    <s v="Mon"/>
    <d v="1899-12-30T11:00:00"/>
    <d v="1899-12-30T13:00:00"/>
    <s v="Chatham Sq"/>
    <s v="zh"/>
    <n v="13"/>
    <s v="Introduction to Computers &amp; Digital Devices"/>
    <e v="#REF!"/>
    <e v="#REF!"/>
    <e v="#REF!"/>
    <s v="https://www.nypl.org/events/programs/2024/05/13/person-introduction-computers-and-digital-devices-mandarin-dian-nao-yu"/>
    <n v="0"/>
  </r>
  <r>
    <d v="2024-05-13T00:00:00"/>
    <s v="Mon"/>
    <d v="1899-12-30T15:00:00"/>
    <d v="1899-12-30T17:00:00"/>
    <s v="Online"/>
    <s v="zh"/>
    <n v="23"/>
    <s v="Intro to Canva"/>
    <e v="#REF!"/>
    <e v="#REF!"/>
    <e v="#REF!"/>
    <s v="https://www.nypl.org/events/programs/2024/05/13/online-intro-canva-mandarin-canvaru-men"/>
    <n v="0"/>
  </r>
  <r>
    <d v="2024-05-14T00:00:00"/>
    <s v="Tue"/>
    <d v="1899-12-30T11:00:00"/>
    <d v="1899-12-30T12:30:00"/>
    <s v="Seward Park"/>
    <s v="en"/>
    <n v="3"/>
    <s v="Microsoft Word for Beginners"/>
    <e v="#REF!"/>
    <e v="#REF!"/>
    <e v="#REF!"/>
    <s v="https://www.nypl.org/events/programs/2024/05/14/person-microsoft-word-beginners"/>
    <n v="0"/>
  </r>
  <r>
    <d v="2024-05-14T00:00:00"/>
    <s v="Tue"/>
    <d v="1899-12-30T14:00:00"/>
    <d v="1899-12-30T15:30:00"/>
    <s v="Seward Park"/>
    <s v="en"/>
    <n v="6"/>
    <s v="Open Lab"/>
    <e v="#REF!"/>
    <e v="#REF!"/>
    <e v="#REF!"/>
    <s v="https://www.nypl.org/events/programs/2024/05/14/person-open-lab-0"/>
    <n v="0"/>
  </r>
  <r>
    <d v="2024-05-14T00:00:00"/>
    <s v="Tue"/>
    <d v="1899-12-30T15:30:00"/>
    <d v="1899-12-30T16:30:00"/>
    <s v="Seward Park"/>
    <s v="en"/>
    <n v="4"/>
    <s v="Open Lab"/>
    <e v="#REF!"/>
    <e v="#REF!"/>
    <e v="#REF!"/>
    <s v="https://www.nypl.org/events/programs/2024/05/14/person-open-lab-0"/>
    <n v="0"/>
  </r>
  <r>
    <d v="2024-05-15T00:00:00"/>
    <s v="Wed"/>
    <d v="1899-12-30T11:00:00"/>
    <d v="1899-12-30T12:30:00"/>
    <s v="Online"/>
    <s v="en"/>
    <n v="19"/>
    <s v="Excel Genius Class 7: VLOOKUP"/>
    <e v="#REF!"/>
    <e v="#REF!"/>
    <e v="#REF!"/>
    <s v="https://www.nypl.org/events/programs/2024/05/15/online-excel-genius-class-7-vlookup"/>
    <n v="0"/>
  </r>
  <r>
    <d v="2024-05-15T00:00:00"/>
    <s v="Wed"/>
    <d v="1899-12-30T13:30:00"/>
    <d v="1899-12-30T15:00:00"/>
    <s v="Online"/>
    <s v="en"/>
    <n v="15"/>
    <s v="Exploratory Data Analysis in Python"/>
    <e v="#REF!"/>
    <e v="#REF!"/>
    <e v="#REF!"/>
    <s v="https://www.nypl.org/events/programs/2024/05/15/online-exploratory-data-analysis-python"/>
    <n v="0"/>
  </r>
  <r>
    <d v="2024-05-15T00:00:00"/>
    <s v="Wed"/>
    <d v="1899-12-30T15:30:00"/>
    <d v="1899-12-30T17:00:00"/>
    <s v="Online"/>
    <s v="en"/>
    <n v="11"/>
    <s v="HTML &amp; CSS Basics"/>
    <e v="#REF!"/>
    <e v="#REF!"/>
    <e v="#REF!"/>
    <s v="https://www.nypl.org/events/programs/2024/05/15/online-html-css-basics"/>
    <n v="0"/>
  </r>
  <r>
    <d v="2024-05-17T00:00:00"/>
    <s v="Fri"/>
    <d v="1899-12-30T11:00:00"/>
    <d v="1899-12-30T13:00:00"/>
    <s v="Chatham Sq"/>
    <s v="zh"/>
    <n v="8"/>
    <s v="Introduction to Computers &amp; Digital Devices"/>
    <e v="#REF!"/>
    <e v="#REF!"/>
    <e v="#REF!"/>
    <s v="https://www.nypl.org/events/programs/2024/05/13/person-introduction-computers-and-digital-devices-mandarin-dian-nao-yu"/>
    <n v="0"/>
  </r>
  <r>
    <d v="2024-05-20T00:00:00"/>
    <s v="Mon"/>
    <d v="1899-12-30T11:00:00"/>
    <d v="1899-12-30T13:00:00"/>
    <s v="Chatham Sq"/>
    <s v="zh"/>
    <n v="14"/>
    <s v="Introduction to Computers &amp; Digital Devices"/>
    <e v="#REF!"/>
    <e v="#REF!"/>
    <e v="#REF!"/>
    <s v="https://www.nypl.org/events/programs/2024/05/13/person-introduction-computers-and-digital-devices-mandarin-dian-nao-yu"/>
    <n v="0"/>
  </r>
  <r>
    <d v="2024-05-20T00:00:00"/>
    <s v="Mon"/>
    <d v="1899-12-30T15:00:00"/>
    <d v="1899-12-30T17:00:00"/>
    <s v="Online"/>
    <s v="zh"/>
    <n v="21"/>
    <s v="Intro to Canva"/>
    <e v="#REF!"/>
    <e v="#REF!"/>
    <e v="#REF!"/>
    <s v="https://www.nypl.org/events/programs/2024/05/20/online-intro-canva-mandarin-canvaru-men"/>
    <n v="0"/>
  </r>
  <r>
    <d v="2024-05-21T00:00:00"/>
    <s v="Tue"/>
    <d v="1899-12-30T11:00:00"/>
    <d v="1899-12-30T12:30:00"/>
    <s v="Seward Park"/>
    <s v="en"/>
    <n v="4"/>
    <s v="Microsoft Excel for Beginners"/>
    <e v="#REF!"/>
    <e v="#REF!"/>
    <e v="#REF!"/>
    <s v="https://www.nypl.org/events/programs/2024/05/21/person-microsoft-excel-beginners"/>
    <n v="0"/>
  </r>
  <r>
    <d v="2024-05-21T00:00:00"/>
    <s v="Tue"/>
    <d v="1899-12-30T14:00:00"/>
    <d v="1899-12-30T15:30:00"/>
    <s v="Seward Park"/>
    <s v="en"/>
    <n v="4"/>
    <s v="Open Lab"/>
    <e v="#REF!"/>
    <e v="#REF!"/>
    <e v="#REF!"/>
    <s v="https://www.nypl.org/events/programs/2024/05/14/person-open-lab-0"/>
    <n v="0"/>
  </r>
  <r>
    <d v="2024-05-21T00:00:00"/>
    <s v="Tue"/>
    <d v="1899-12-30T15:30:00"/>
    <d v="1899-12-30T16:30:00"/>
    <s v="Seward Park"/>
    <s v="en"/>
    <n v="3"/>
    <s v="Open Lab"/>
    <e v="#REF!"/>
    <e v="#REF!"/>
    <e v="#REF!"/>
    <s v="https://www.nypl.org/events/programs/2024/05/14/person-open-lab-0"/>
    <n v="0"/>
  </r>
  <r>
    <d v="2024-05-22T00:00:00"/>
    <s v="Wed"/>
    <d v="1899-12-30T11:00:00"/>
    <d v="1899-12-30T12:30:00"/>
    <s v="Online"/>
    <s v="en"/>
    <n v="13"/>
    <s v="Excel Genius Class 8: LOOKUP and INDEX/MATCH"/>
    <e v="#REF!"/>
    <e v="#REF!"/>
    <e v="#REF!"/>
    <s v="https://www.nypl.org/events/programs/2024/05/22/online-excel-genius-class-8-lookup-and-indexmatch"/>
    <n v="0"/>
  </r>
  <r>
    <d v="2024-05-22T00:00:00"/>
    <s v="Wed"/>
    <d v="1899-12-30T13:30:00"/>
    <d v="1899-12-30T15:00:00"/>
    <s v="Online"/>
    <s v="en"/>
    <n v="9"/>
    <s v="Fundamentals of Programming with Python Part 1"/>
    <e v="#REF!"/>
    <e v="#REF!"/>
    <e v="#REF!"/>
    <s v="https://www.nypl.org/events/programs/2024/05/22/online-fundamentals-programming-python-part-1"/>
    <n v="0"/>
  </r>
  <r>
    <d v="2024-05-22T00:00:00"/>
    <s v="Wed"/>
    <d v="1899-12-30T15:30:00"/>
    <d v="1899-12-30T17:00:00"/>
    <s v="Online"/>
    <s v="en"/>
    <n v="7"/>
    <s v="Responsive Web Design - CSS Layout Modules: CSS Grid Basics"/>
    <e v="#REF!"/>
    <e v="#REF!"/>
    <e v="#REF!"/>
    <s v="https://www.nypl.org/events/programs/2024/05/22/online-responsive-web-design-css-layout-modules-css-grid-basics"/>
    <n v="0"/>
  </r>
  <r>
    <d v="2024-05-28T00:00:00"/>
    <s v="Tue"/>
    <d v="1899-12-30T11:00:00"/>
    <d v="1899-12-30T12:30:00"/>
    <s v="Seward Park"/>
    <s v="en"/>
    <n v="4"/>
    <s v="Microsoft Powerpoint for Beginners"/>
    <e v="#REF!"/>
    <e v="#REF!"/>
    <e v="#REF!"/>
    <s v="https://www.nypl.org/events/programs/2024/05/28/person-microsoft-powerpoint-beginners"/>
    <n v="0"/>
  </r>
  <r>
    <d v="2024-05-28T00:00:00"/>
    <s v="Tue"/>
    <d v="1899-12-30T14:00:00"/>
    <d v="1899-12-30T15:30:00"/>
    <s v="Seward Park"/>
    <s v="en"/>
    <n v="4"/>
    <s v="Open Lab"/>
    <e v="#REF!"/>
    <e v="#REF!"/>
    <e v="#REF!"/>
    <s v="https://www.nypl.org/events/programs/2024/05/14/person-open-lab-0"/>
    <n v="0"/>
  </r>
  <r>
    <d v="2024-05-28T00:00:00"/>
    <s v="Tue"/>
    <d v="1899-12-30T15:30:00"/>
    <d v="1899-12-30T16:30:00"/>
    <s v="Seward Park"/>
    <s v="en"/>
    <n v="4"/>
    <s v="Open Lab"/>
    <e v="#REF!"/>
    <e v="#REF!"/>
    <e v="#REF!"/>
    <s v="https://www.nypl.org/events/programs/2024/05/14/person-open-lab-0"/>
    <n v="0"/>
  </r>
  <r>
    <m/>
    <n v="0"/>
    <s v=""/>
    <e v="#VALUE!"/>
    <s v=""/>
    <n v="0"/>
    <m/>
    <m/>
    <n v="0"/>
    <n v="0"/>
    <n v="0"/>
    <m/>
    <n v="0"/>
  </r>
  <r>
    <m/>
    <n v="0"/>
    <s v=""/>
    <e v="#VALUE!"/>
    <s v=""/>
    <n v="0"/>
    <m/>
    <m/>
    <n v="0"/>
    <n v="0"/>
    <n v="0"/>
    <m/>
    <n v="0"/>
  </r>
  <r>
    <m/>
    <n v="0"/>
    <m/>
    <d v="1899-12-30T00:00:00"/>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04-01T00:00:00"/>
    <s v="Mon"/>
    <d v="1899-12-30T11:00:00"/>
    <d v="1899-12-30T13:00:00"/>
    <s v="Chatham Sq"/>
    <s v="zh"/>
    <n v="7"/>
    <s v="Introduction to Computers &amp; Digital Devices"/>
    <e v="#REF!"/>
    <e v="#REF!"/>
    <e v="#REF!"/>
    <s v="https://www.nypl.org/events/programs/2024/04/01/person-introduction-computers-and-digital-devices-mandarin-dian-nao-yu"/>
    <n v="0"/>
  </r>
  <r>
    <d v="2024-04-01T00:00:00"/>
    <s v="Mon"/>
    <d v="1899-12-30T15:00:00"/>
    <d v="1899-12-30T17:00:00"/>
    <s v="Online"/>
    <s v="zh"/>
    <n v="21"/>
    <s v="Internet Basics"/>
    <e v="#REF!"/>
    <e v="#REF!"/>
    <e v="#REF!"/>
    <s v="https://www.nypl.org/events/programs/2024/04/01/online-internet-basics-mandarin-wang-ji-wang-lu-ji-chu"/>
    <n v="0"/>
  </r>
  <r>
    <d v="2024-04-02T00:00:00"/>
    <s v="Tue"/>
    <d v="1899-12-30T11:00:00"/>
    <d v="1899-12-30T12:30:00"/>
    <s v="Seward Park"/>
    <s v="en"/>
    <n v="2"/>
    <s v="Internet Basics"/>
    <e v="#REF!"/>
    <e v="#REF!"/>
    <e v="#REF!"/>
    <s v="https://www.nypl.org/events/programs/2024/04/02/person-internet-basics"/>
    <n v="0"/>
  </r>
  <r>
    <d v="2024-04-02T00:00:00"/>
    <s v="Tue"/>
    <d v="1899-12-30T14:00:00"/>
    <d v="1899-12-30T15:30:00"/>
    <s v="Seward Park"/>
    <s v="en"/>
    <n v="3"/>
    <s v="Open Lab"/>
    <e v="#REF!"/>
    <e v="#REF!"/>
    <e v="#REF!"/>
    <s v="https://www.nypl.org/events/programs/2024/04/02/person-open-lab"/>
    <n v="0"/>
  </r>
  <r>
    <d v="2024-04-02T00:00:00"/>
    <s v="Tue"/>
    <d v="1899-12-30T15:30:00"/>
    <d v="1899-12-30T17:00:00"/>
    <s v="Seward Park"/>
    <s v="en"/>
    <n v="3"/>
    <s v="Open Lab"/>
    <e v="#REF!"/>
    <e v="#REF!"/>
    <e v="#REF!"/>
    <s v="https://www.nypl.org/events/programs/2024/04/02/person-open-lab"/>
    <n v="0"/>
  </r>
  <r>
    <d v="2024-04-03T00:00:00"/>
    <s v="Wed"/>
    <d v="1899-12-30T11:00:00"/>
    <d v="1899-12-30T12:30:00"/>
    <s v="Online"/>
    <s v="en"/>
    <n v="16"/>
    <s v="Excel Genius Class 3: Charts and Sparklines"/>
    <e v="#REF!"/>
    <e v="#REF!"/>
    <e v="#REF!"/>
    <s v="https://www.nypl.org/events/programs/2024/04/03/online-excel-genius-class-3-charts-and-sparklines"/>
    <n v="0"/>
  </r>
  <r>
    <d v="2024-04-03T00:00:00"/>
    <s v="Wed"/>
    <d v="1899-12-30T13:30:00"/>
    <d v="1899-12-30T15:00:00"/>
    <s v="Online"/>
    <s v="en"/>
    <n v="4"/>
    <s v="Python Container Datatypes"/>
    <e v="#REF!"/>
    <e v="#REF!"/>
    <e v="#REF!"/>
    <s v="https://www.nypl.org/events/programs/2024/04/03/online-python-container-datatypes"/>
    <n v="0"/>
  </r>
  <r>
    <d v="2024-04-03T00:00:00"/>
    <s v="Wed"/>
    <d v="1899-12-30T15:30:00"/>
    <d v="1899-12-30T17:00:00"/>
    <s v="Online"/>
    <s v="en"/>
    <n v="16"/>
    <s v="Intro to SQL"/>
    <e v="#REF!"/>
    <e v="#REF!"/>
    <e v="#REF!"/>
    <s v="https://www.nypl.org/events/programs/2024/04/03/online-intro-sql"/>
    <n v="0"/>
  </r>
  <r>
    <d v="2024-04-08T00:00:00"/>
    <s v="Mon"/>
    <d v="1899-12-30T11:00:00"/>
    <d v="1899-12-30T13:00:00"/>
    <s v="Chatham Sq"/>
    <s v="zh"/>
    <n v="13"/>
    <s v="Introduction to Computers &amp; Digital Devices"/>
    <e v="#REF!"/>
    <e v="#REF!"/>
    <e v="#REF!"/>
    <s v="https://www.nypl.org/events/programs/2024/04/01/person-introduction-computers-and-digital-devices-mandarin-dian-nao-yu"/>
    <n v="0"/>
  </r>
  <r>
    <d v="2024-04-08T00:00:00"/>
    <s v="Mon"/>
    <d v="1899-12-30T15:00:00"/>
    <d v="1899-12-30T17:00:00"/>
    <s v="Online"/>
    <s v="zh"/>
    <n v="16"/>
    <s v="Protecting Your Privacy &amp; Security"/>
    <e v="#REF!"/>
    <e v="#REF!"/>
    <e v="#REF!"/>
    <s v="https://www.nypl.org/events/programs/2024/04/08/online-protecting-your-privacy-security-mandarin-bao-hu-nin-de-yin-si-yu"/>
    <n v="0"/>
  </r>
  <r>
    <d v="2024-04-09T00:00:00"/>
    <s v="Tue"/>
    <d v="1899-12-30T11:00:00"/>
    <d v="1899-12-30T12:30:00"/>
    <s v="Seward Park"/>
    <s v="en"/>
    <n v="1"/>
    <s v="Protecting Your Privacy &amp; Security"/>
    <e v="#REF!"/>
    <e v="#REF!"/>
    <e v="#REF!"/>
    <s v="https://www.nypl.org/events/programs/2024/04/09/person-protecting-your-privacy-security"/>
    <n v="0"/>
  </r>
  <r>
    <d v="2024-04-09T00:00:00"/>
    <s v="Tue"/>
    <d v="1899-12-30T14:00:00"/>
    <d v="1899-12-30T15:30:00"/>
    <s v="Seward Park"/>
    <s v="en"/>
    <n v="4"/>
    <s v="Open Lab"/>
    <e v="#REF!"/>
    <e v="#REF!"/>
    <e v="#REF!"/>
    <s v="https://www.nypl.org/events/programs/2024/04/02/person-open-lab"/>
    <n v="0"/>
  </r>
  <r>
    <d v="2024-04-09T00:00:00"/>
    <s v="Tue"/>
    <d v="1899-12-30T15:30:00"/>
    <d v="1899-12-30T17:00:00"/>
    <s v="Seward Park"/>
    <s v="en"/>
    <n v="4"/>
    <s v="Open Lab"/>
    <e v="#REF!"/>
    <e v="#REF!"/>
    <e v="#REF!"/>
    <s v="https://www.nypl.org/events/programs/2024/04/02/person-open-lab"/>
    <n v="0"/>
  </r>
  <r>
    <d v="2024-04-10T00:00:00"/>
    <s v="Wed"/>
    <d v="1899-12-30T11:00:00"/>
    <d v="1899-12-30T12:30:00"/>
    <s v="Online"/>
    <s v="en"/>
    <n v="11"/>
    <s v="Excel Genius Class 4: Tables and Data Validation"/>
    <e v="#REF!"/>
    <e v="#REF!"/>
    <e v="#REF!"/>
    <s v="https://www.nypl.org/events/programs/2024/04/10/online-excel-genius-class-4-tables-and-data-validation"/>
    <n v="0"/>
  </r>
  <r>
    <d v="2024-04-10T00:00:00"/>
    <s v="Wed"/>
    <d v="1899-12-30T13:30:00"/>
    <d v="1899-12-30T15:00:00"/>
    <s v="Online"/>
    <s v="en"/>
    <n v="11"/>
    <s v="Web Scraping with Python Part 1"/>
    <e v="#REF!"/>
    <e v="#REF!"/>
    <e v="#REF!"/>
    <s v="https://www.nypl.org/events/programs/2024/04/10/online-web-scraping-python-part-1"/>
    <n v="0"/>
  </r>
  <r>
    <d v="2024-04-10T00:00:00"/>
    <s v="Wed"/>
    <d v="1899-12-30T15:30:00"/>
    <d v="1899-12-30T17:00:00"/>
    <s v="Online"/>
    <s v="en"/>
    <n v="6"/>
    <s v="JavaScript Basics Part 1"/>
    <e v="#REF!"/>
    <e v="#REF!"/>
    <e v="#REF!"/>
    <s v="https://www.nypl.org/events/programs/2024/04/10/online-javascript-basics-part-1"/>
    <n v="0"/>
  </r>
  <r>
    <d v="2024-04-15T00:00:00"/>
    <s v="Mon"/>
    <d v="1899-12-30T11:00:00"/>
    <d v="1899-12-30T13:00:00"/>
    <s v="Chatham Sq"/>
    <s v="zh"/>
    <n v="11"/>
    <s v="Introduction to Computers &amp; Digital Devices"/>
    <e v="#REF!"/>
    <e v="#REF!"/>
    <e v="#REF!"/>
    <s v="https://www.nypl.org/events/programs/2024/04/01/person-introduction-computers-and-digital-devices-mandarin-dian-nao-yu"/>
    <n v="0"/>
  </r>
  <r>
    <d v="2024-04-15T00:00:00"/>
    <s v="Mon"/>
    <d v="1899-12-30T15:00:00"/>
    <d v="1899-12-30T17:00:00"/>
    <s v="Online"/>
    <s v="zh"/>
    <n v="20"/>
    <s v="Buying &amp; Selling Online"/>
    <e v="#REF!"/>
    <e v="#REF!"/>
    <e v="#REF!"/>
    <s v="https://www.nypl.org/events/programs/2024/04/15/online-buying-selling-online-mandarin-zai-xian-gou-mai-yu-xiao-shou"/>
    <n v="0"/>
  </r>
  <r>
    <d v="2024-04-16T00:00:00"/>
    <s v="Tue"/>
    <d v="1899-12-30T11:00:00"/>
    <d v="1899-12-30T12:30:00"/>
    <s v="Seward Park"/>
    <s v="en"/>
    <n v="1"/>
    <s v="Email Basics"/>
    <e v="#REF!"/>
    <e v="#REF!"/>
    <e v="#REF!"/>
    <s v="https://www.nypl.org/events/programs/2024/04/16/person-email-basics"/>
    <n v="0"/>
  </r>
  <r>
    <d v="2024-04-16T00:00:00"/>
    <s v="Tue"/>
    <d v="1899-12-30T14:00:00"/>
    <d v="1899-12-30T15:30:00"/>
    <s v="Seward Park"/>
    <s v="en"/>
    <n v="2"/>
    <s v="Open Lab"/>
    <e v="#REF!"/>
    <e v="#REF!"/>
    <e v="#REF!"/>
    <s v="https://www.nypl.org/events/programs/2024/04/02/person-open-lab"/>
    <n v="0"/>
  </r>
  <r>
    <d v="2024-04-16T00:00:00"/>
    <s v="Tue"/>
    <d v="1899-12-30T15:30:00"/>
    <d v="1899-12-30T17:00:00"/>
    <s v="Seward Park"/>
    <s v="en"/>
    <n v="4"/>
    <s v="Open Lab"/>
    <e v="#REF!"/>
    <e v="#REF!"/>
    <e v="#REF!"/>
    <s v="https://www.nypl.org/events/programs/2024/04/02/person-open-lab"/>
    <n v="0"/>
  </r>
  <r>
    <d v="2024-04-17T00:00:00"/>
    <s v="Wed"/>
    <d v="1899-12-30T11:00:00"/>
    <d v="1899-12-30T12:30:00"/>
    <s v="Online"/>
    <s v="en"/>
    <n v="12"/>
    <s v="Excel Genius Class 5: Pivot Tables"/>
    <e v="#REF!"/>
    <e v="#REF!"/>
    <e v="#REF!"/>
    <s v="https://www.nypl.org/events/programs/2024/04/17/online-excel-genius-class-5-pivot-tables"/>
    <n v="0"/>
  </r>
  <r>
    <d v="2024-04-17T00:00:00"/>
    <s v="Wed"/>
    <d v="1899-12-30T13:30:00"/>
    <d v="1899-12-30T15:00:00"/>
    <s v="Online"/>
    <s v="en"/>
    <n v="6"/>
    <s v="Consuming Web APIs with Python"/>
    <e v="#REF!"/>
    <e v="#REF!"/>
    <e v="#REF!"/>
    <s v="https://www.nypl.org/events/programs/2024/04/17/online-consuming-web-apis-python"/>
    <n v="0"/>
  </r>
  <r>
    <d v="2024-04-17T00:00:00"/>
    <s v="Wed"/>
    <d v="1899-12-30T15:30:00"/>
    <d v="1899-12-30T17:00:00"/>
    <s v="Online"/>
    <s v="en"/>
    <n v="15"/>
    <s v="Advanced Powerpoint"/>
    <e v="#REF!"/>
    <e v="#REF!"/>
    <e v="#REF!"/>
    <s v="https://www.nypl.org/events/programs/2024/04/17/online-advanced-powerpoint"/>
    <n v="0"/>
  </r>
  <r>
    <d v="2024-04-19T00:00:00"/>
    <s v="Fri"/>
    <d v="1899-12-30T11:00:00"/>
    <d v="1899-12-30T13:00:00"/>
    <s v="Chatham Sq"/>
    <s v="zh"/>
    <n v="5"/>
    <s v="Introduction to Computers &amp; Digital Devices"/>
    <e v="#REF!"/>
    <e v="#REF!"/>
    <e v="#REF!"/>
    <s v="https://www.nypl.org/events/programs/2024/04/01/person-introduction-computers-and-digital-devices-mandarin-dian-nao-yu"/>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
  <r>
    <d v="2024-03-04T00:00:00"/>
    <s v="Mon"/>
    <d v="1899-12-30T11:00:00"/>
    <d v="1899-12-30T13:00:00"/>
    <s v="Chatham Sq"/>
    <s v="zh"/>
    <n v="15"/>
    <s v="Introduction to Computers &amp; Digital Devices"/>
    <e v="#REF!"/>
    <e v="#REF!"/>
    <e v="#REF!"/>
    <s v="https://www.nypl.org/events/programs/2024/03/04/person-introduction-computers-and-digital-devices-mandarin-dian-nao-yu"/>
    <n v="0"/>
  </r>
  <r>
    <d v="2024-03-04T00:00:00"/>
    <s v="Mon"/>
    <d v="1899-12-30T15:00:00"/>
    <d v="1899-12-30T17:00:00"/>
    <s v="Online"/>
    <s v="zh"/>
    <n v="29"/>
    <s v="Intro to Google Slides"/>
    <e v="#REF!"/>
    <e v="#REF!"/>
    <e v="#REF!"/>
    <s v="https://www.nypl.org/events/programs/2024/03/04/online-intro-google-slides-mandarin-google-slide-jie-shao"/>
    <n v="0"/>
  </r>
  <r>
    <d v="2024-03-05T00:00:00"/>
    <s v="Tue"/>
    <d v="1899-12-30T14:00:00"/>
    <d v="1899-12-30T15:30:00"/>
    <s v="Seward Park"/>
    <s v="en"/>
    <n v="6"/>
    <s v="Open Lab"/>
    <e v="#REF!"/>
    <e v="#REF!"/>
    <e v="#REF!"/>
    <s v="https://www.nypl.org/events/programs/2024/03/05/person-open-lab"/>
    <n v="0"/>
  </r>
  <r>
    <d v="2024-03-05T00:00:00"/>
    <s v="Tue"/>
    <d v="1899-12-30T15:30:00"/>
    <d v="1899-12-30T17:00:00"/>
    <s v="Seward Park"/>
    <s v="en"/>
    <n v="4"/>
    <s v="Open Lab"/>
    <e v="#REF!"/>
    <e v="#REF!"/>
    <e v="#REF!"/>
    <s v="https://www.nypl.org/events/programs/2024/03/05/person-open-lab-0"/>
    <n v="0"/>
  </r>
  <r>
    <d v="2024-03-06T00:00:00"/>
    <s v="Wed"/>
    <d v="1899-12-30T11:00:00"/>
    <d v="1899-12-30T12:30:00"/>
    <s v="Online"/>
    <s v="en"/>
    <n v="16"/>
    <s v="Excel Genius Class 8: LOOKUP and INDEX/MATCH"/>
    <e v="#REF!"/>
    <e v="#REF!"/>
    <e v="#REF!"/>
    <s v="https://www.nypl.org/events/programs/2024/03/06/online-excel-genius-class-8-lookup-and-indexmatch"/>
    <n v="0"/>
  </r>
  <r>
    <d v="2024-03-06T00:00:00"/>
    <s v="Wed"/>
    <d v="1899-12-30T13:30:00"/>
    <d v="1899-12-30T15:00:00"/>
    <s v="Online"/>
    <s v="en"/>
    <n v="8"/>
    <s v="HTML &amp; CSS Basics"/>
    <e v="#REF!"/>
    <e v="#REF!"/>
    <e v="#REF!"/>
    <s v="https://www.nypl.org/events/programs/2024/03/06/online-html-css-basics"/>
    <n v="0"/>
  </r>
  <r>
    <d v="2024-03-06T00:00:00"/>
    <s v="Wed"/>
    <d v="1899-12-30T15:30:00"/>
    <d v="1899-12-30T17:00:00"/>
    <s v="Online"/>
    <s v="en"/>
    <n v="14"/>
    <s v="Fundamentals of Programming with Python Part 1"/>
    <e v="#REF!"/>
    <e v="#REF!"/>
    <e v="#REF!"/>
    <s v="https://www.nypl.org/events/programs/2024/03/06/online-web-scraping-python-part-1"/>
    <n v="0"/>
  </r>
  <r>
    <d v="2024-03-08T00:00:00"/>
    <s v="Fri"/>
    <d v="1899-12-30T11:00:00"/>
    <d v="1899-12-30T13:00:00"/>
    <s v="Chatham Sq"/>
    <s v="zh"/>
    <n v="14"/>
    <s v="Introduction to Computers &amp; Digital Devices"/>
    <e v="#REF!"/>
    <e v="#REF!"/>
    <e v="#REF!"/>
    <s v="https://www.nypl.org/events/programs/2024/03/04/person-introduction-computers-and-digital-devices-mandarin-dian-nao-yu"/>
    <n v="0"/>
  </r>
  <r>
    <d v="2024-03-11T00:00:00"/>
    <s v="Mon"/>
    <d v="1899-12-30T11:00:00"/>
    <d v="1899-12-30T13:00:00"/>
    <s v="Chatham Sq"/>
    <s v="zh"/>
    <n v="13"/>
    <s v="Introduction to Computers &amp; Digital Devices"/>
    <e v="#REF!"/>
    <e v="#REF!"/>
    <e v="#REF!"/>
    <s v="https://www.nypl.org/events/programs/2024/03/04/person-introduction-computers-and-digital-devices-mandarin-dian-nao-yu"/>
    <n v="0"/>
  </r>
  <r>
    <d v="2024-03-11T00:00:00"/>
    <s v="Mon"/>
    <d v="1899-12-30T15:00:00"/>
    <d v="1899-12-30T17:00:00"/>
    <s v="Online"/>
    <s v="zh"/>
    <n v="21"/>
    <s v="Computer Hardware - The Anatomy of the Computer"/>
    <e v="#REF!"/>
    <e v="#REF!"/>
    <e v="#REF!"/>
    <s v="https://www.nypl.org/events/programs/2024/03/11/online-computer-hardware-anatomy-computer-mandarin-dian-nao-ying-ti-jie"/>
    <n v="0"/>
  </r>
  <r>
    <d v="2024-03-12T00:00:00"/>
    <s v="Tue"/>
    <d v="1899-12-30T11:00:00"/>
    <d v="1899-12-30T12:30:00"/>
    <s v="Seward Park"/>
    <s v="en"/>
    <n v="2"/>
    <s v="Computer Basics"/>
    <e v="#REF!"/>
    <e v="#REF!"/>
    <e v="#REF!"/>
    <s v="https://www.nypl.org/events/programs/2024/03/12/person-computer-basics"/>
    <n v="0"/>
  </r>
  <r>
    <d v="2024-03-12T00:00:00"/>
    <s v="Tue"/>
    <d v="1899-12-30T14:00:00"/>
    <d v="1899-12-30T15:30:00"/>
    <s v="Seward Park"/>
    <s v="en"/>
    <n v="4"/>
    <s v="Open Lab"/>
    <e v="#REF!"/>
    <e v="#REF!"/>
    <e v="#REF!"/>
    <s v="https://www.nypl.org/events/programs/2024/03/05/person-open-lab"/>
    <n v="0"/>
  </r>
  <r>
    <d v="2024-03-12T00:00:00"/>
    <s v="Tue"/>
    <d v="1899-12-30T15:30:00"/>
    <d v="1899-12-30T17:00:00"/>
    <s v="Seward Park"/>
    <s v="en"/>
    <n v="5"/>
    <s v="Open Lab"/>
    <e v="#REF!"/>
    <e v="#REF!"/>
    <e v="#REF!"/>
    <s v="https://www.nypl.org/events/programs/2024/03/05/person-open-lab-0"/>
    <n v="0"/>
  </r>
  <r>
    <d v="2024-03-13T00:00:00"/>
    <s v="Wed"/>
    <d v="1899-12-30T11:00:00"/>
    <d v="1899-12-30T12:30:00"/>
    <s v="Online"/>
    <s v="en"/>
    <n v="11"/>
    <s v="Excel Genius Class 9: String Functions and Goal Seek"/>
    <e v="#REF!"/>
    <e v="#REF!"/>
    <e v="#REF!"/>
    <s v="https://www.nypl.org/events/programs/2024/03/13/online-excel-genius-class-9-string-functions-and-goal-seek"/>
    <n v="0"/>
  </r>
  <r>
    <d v="2024-03-13T00:00:00"/>
    <s v="Wed"/>
    <d v="1899-12-30T13:30:00"/>
    <d v="1899-12-30T15:00:00"/>
    <s v="Online"/>
    <s v="en"/>
    <n v="13"/>
    <s v="JavaScript DOM Manipulation"/>
    <e v="#REF!"/>
    <e v="#REF!"/>
    <e v="#REF!"/>
    <s v="https://www.nypl.org/events/programs/2024/03/13/online-javascript-dom-manipulation"/>
    <n v="0"/>
  </r>
  <r>
    <d v="2024-03-13T00:00:00"/>
    <s v="Wed"/>
    <d v="1899-12-30T15:30:00"/>
    <d v="1899-12-30T17:00:00"/>
    <s v="Online"/>
    <s v="en"/>
    <n v="6"/>
    <s v="Fundamentals of Programming with Python Part 2"/>
    <e v="#REF!"/>
    <e v="#REF!"/>
    <e v="#REF!"/>
    <s v="https://www.nypl.org/events/programs/2024/03/13/online-fundamentals-programming-python-part-2"/>
    <n v="0"/>
  </r>
  <r>
    <d v="2024-03-15T00:00:00"/>
    <s v="Fri"/>
    <d v="1899-12-30T11:00:00"/>
    <d v="1899-12-30T13:00:00"/>
    <s v="Chatham Sq"/>
    <s v="zh"/>
    <n v="18"/>
    <s v="Introduction to Computers &amp; Digital Devices"/>
    <e v="#REF!"/>
    <e v="#REF!"/>
    <e v="#REF!"/>
    <s v="https://www.nypl.org/events/programs/2024/03/04/person-introduction-computers-and-digital-devices-mandarin-dian-nao-yu"/>
    <n v="0"/>
  </r>
  <r>
    <d v="2024-03-18T00:00:00"/>
    <s v="Mon"/>
    <d v="1899-12-30T11:00:00"/>
    <d v="1899-12-30T13:00:00"/>
    <s v="Chatham Sq"/>
    <s v="zh"/>
    <n v="16"/>
    <s v="Introduction to Computers &amp; Digital Devices"/>
    <e v="#REF!"/>
    <e v="#REF!"/>
    <e v="#REF!"/>
    <s v="https://www.nypl.org/events/programs/2024/03/04/person-introduction-computers-and-digital-devices-mandarin-dian-nao-yu"/>
    <n v="0"/>
  </r>
  <r>
    <d v="2024-03-18T00:00:00"/>
    <s v="Mon"/>
    <d v="1899-12-30T15:00:00"/>
    <d v="1899-12-30T17:00:00"/>
    <s v="Online"/>
    <s v="zh"/>
    <n v="24"/>
    <s v="Computer Basics"/>
    <e v="#REF!"/>
    <e v="#REF!"/>
    <e v="#REF!"/>
    <s v="https://www.nypl.org/events/programs/2024/03/18/online-computer-basics-mandarin-dian-nao-ji-chu"/>
    <n v="0"/>
  </r>
  <r>
    <d v="2024-03-19T00:00:00"/>
    <s v="Tue"/>
    <d v="1899-12-30T11:00:00"/>
    <d v="1899-12-30T12:30:00"/>
    <s v="Seward Park"/>
    <s v="en"/>
    <n v="1"/>
    <s v="File Management Basics"/>
    <e v="#REF!"/>
    <e v="#REF!"/>
    <e v="#REF!"/>
    <s v="https://www.nypl.org/events/programs/2024/03/19/person-file-management-basics"/>
    <n v="0"/>
  </r>
  <r>
    <d v="2024-03-19T00:00:00"/>
    <s v="Tue"/>
    <d v="1899-12-30T14:00:00"/>
    <d v="1899-12-30T15:30:00"/>
    <s v="Seward Park"/>
    <s v="en"/>
    <n v="4"/>
    <s v="Open Lab"/>
    <e v="#REF!"/>
    <e v="#REF!"/>
    <e v="#REF!"/>
    <s v="https://www.nypl.org/events/programs/2024/03/05/person-open-lab"/>
    <n v="0"/>
  </r>
  <r>
    <d v="2024-03-19T00:00:00"/>
    <s v="Tue"/>
    <d v="1899-12-30T15:30:00"/>
    <d v="1899-12-30T17:00:00"/>
    <s v="Seward Park"/>
    <s v="en"/>
    <n v="3"/>
    <s v="Open Lab"/>
    <e v="#REF!"/>
    <e v="#REF!"/>
    <e v="#REF!"/>
    <s v="https://www.nypl.org/events/programs/2024/03/05/person-open-lab-0"/>
    <n v="0"/>
  </r>
  <r>
    <d v="2024-03-20T00:00:00"/>
    <s v="Wed"/>
    <d v="1899-12-30T11:00:00"/>
    <d v="1899-12-30T12:30:00"/>
    <s v="Online"/>
    <s v="en"/>
    <n v="14"/>
    <s v="Excel Genius Class 1: Logic Functions"/>
    <e v="#REF!"/>
    <e v="#REF!"/>
    <e v="#REF!"/>
    <s v="https://www.nypl.org/events/programs/2024/03/20/online-excel-genius-class-1-logic-functions"/>
    <n v="0"/>
  </r>
  <r>
    <d v="2024-03-20T00:00:00"/>
    <s v="Wed"/>
    <d v="1899-12-30T13:30:00"/>
    <d v="1899-12-30T15:00:00"/>
    <s v="Online"/>
    <s v="en"/>
    <n v="8"/>
    <s v="Responsive Web Design - CSS Layout Modules: CSS Grid Basics"/>
    <e v="#REF!"/>
    <e v="#REF!"/>
    <e v="#REF!"/>
    <s v="https://www.nypl.org/events/programs/2024/03/20/online-responsive-web-design-css-layout-modules-css-grid-basics"/>
    <n v="0"/>
  </r>
  <r>
    <d v="2024-03-20T00:00:00"/>
    <s v="Wed"/>
    <d v="1899-12-30T15:30:00"/>
    <d v="1899-12-30T17:00:00"/>
    <s v="Online"/>
    <s v="en"/>
    <n v="10"/>
    <s v="Working with Files in Python"/>
    <e v="#REF!"/>
    <e v="#REF!"/>
    <e v="#REF!"/>
    <s v="https://www.nypl.org/events/programs/2024/03/20/online-working-files-python"/>
    <n v="0"/>
  </r>
  <r>
    <d v="2024-03-25T00:00:00"/>
    <s v="Mon"/>
    <d v="1899-12-30T11:00:00"/>
    <d v="1899-12-30T13:00:00"/>
    <s v="Chatham Sq"/>
    <s v="zh"/>
    <n v="13"/>
    <s v="Introduction to Computers &amp; Digital Devices"/>
    <e v="#REF!"/>
    <e v="#REF!"/>
    <e v="#REF!"/>
    <s v="https://www.nypl.org/events/programs/2024/03/04/person-introduction-computers-and-digital-devices-mandarin-dian-nao-yu"/>
    <n v="0"/>
  </r>
  <r>
    <d v="2024-03-25T00:00:00"/>
    <s v="Mon"/>
    <d v="1899-12-30T15:00:00"/>
    <d v="1899-12-30T17:00:00"/>
    <s v="Online"/>
    <s v="zh"/>
    <n v="29"/>
    <s v="Take Charge with MyChart: Virtual Visits"/>
    <e v="#REF!"/>
    <e v="#REF!"/>
    <e v="#REF!"/>
    <s v="https://www.nypl.org/events/programs/2024/03/25/online-take-charge-mychart-virtual-visits-mandarin-mychart"/>
    <n v="0"/>
  </r>
  <r>
    <d v="2024-03-26T00:00:00"/>
    <s v="Tue"/>
    <d v="1899-12-30T11:00:00"/>
    <d v="1899-12-30T12:30:00"/>
    <s v="Seward Park"/>
    <s v="en"/>
    <n v="1"/>
    <s v="Take Charge with MyChart: Test Results &amp; Messaging"/>
    <e v="#REF!"/>
    <e v="#REF!"/>
    <e v="#REF!"/>
    <s v="https://www.nypl.org/events/programs/2024/03/26/person-take-charge-mychart-test-results-messaging"/>
    <n v="0"/>
  </r>
  <r>
    <d v="2024-03-26T00:00:00"/>
    <s v="Tue"/>
    <d v="1899-12-30T14:00:00"/>
    <d v="1899-12-30T15:30:00"/>
    <s v="Seward Park"/>
    <s v="en"/>
    <n v="6"/>
    <s v="Open Lab"/>
    <e v="#REF!"/>
    <e v="#REF!"/>
    <e v="#REF!"/>
    <s v="https://www.nypl.org/events/programs/2024/03/05/person-open-lab"/>
    <n v="0"/>
  </r>
  <r>
    <d v="2024-03-26T00:00:00"/>
    <s v="Tue"/>
    <d v="1899-12-30T15:30:00"/>
    <d v="1899-12-30T17:00:00"/>
    <s v="Seward Park"/>
    <s v="en"/>
    <n v="4"/>
    <s v="Open Lab"/>
    <e v="#REF!"/>
    <e v="#REF!"/>
    <e v="#REF!"/>
    <s v="https://www.nypl.org/events/programs/2024/03/05/person-open-lab-0"/>
    <n v="0"/>
  </r>
  <r>
    <d v="2024-03-27T00:00:00"/>
    <s v="Wed"/>
    <d v="1899-12-30T11:00:00"/>
    <d v="1899-12-30T12:30:00"/>
    <s v="Online"/>
    <s v="en"/>
    <n v="12"/>
    <s v="Excel Genius Class 2: Conditional Stat Functions"/>
    <e v="#REF!"/>
    <e v="#REF!"/>
    <e v="#REF!"/>
    <s v="https://www.nypl.org/events/programs/2024/03/27/online-excel-genius-class-2-conditional-stat-functions"/>
    <n v="0"/>
  </r>
  <r>
    <d v="2024-03-27T00:00:00"/>
    <s v="Wed"/>
    <d v="1899-12-30T13:30:00"/>
    <d v="1899-12-30T15:00:00"/>
    <s v="Online"/>
    <s v="en"/>
    <n v="10"/>
    <s v="Create a Website with Google Sites"/>
    <e v="#REF!"/>
    <e v="#REF!"/>
    <e v="#REF!"/>
    <s v="https://www.nypl.org/events/programs/2024/03/27/online-create-website-google-sites"/>
    <n v="0"/>
  </r>
  <r>
    <d v="2024-03-27T00:00:00"/>
    <s v="Wed"/>
    <d v="1899-12-30T15:30:00"/>
    <d v="1899-12-30T17:00:00"/>
    <s v="Online"/>
    <s v="en"/>
    <n v="18"/>
    <s v="Exploratory Data Analysis in Python"/>
    <e v="#REF!"/>
    <e v="#REF!"/>
    <e v="#REF!"/>
    <s v="https://www.nypl.org/events/programs/2024/03/27/online-exploratory-data-analysis-python"/>
    <n v="0"/>
  </r>
  <r>
    <d v="2024-03-29T00:00:00"/>
    <s v="Fri"/>
    <d v="1899-12-30T11:00:00"/>
    <d v="1899-12-30T13:00:00"/>
    <s v="Chatham Sq"/>
    <s v="zh"/>
    <m/>
    <s v="Introduction to Computers &amp; Digital Devices"/>
    <e v="#REF!"/>
    <e v="#REF!"/>
    <e v="#REF!"/>
    <s v="https://www.nypl.org/events/programs/2024/03/04/person-introduction-computers-and-digital-devices-mandarin-dian-nao-yu"/>
    <n v="1"/>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r>
    <m/>
    <n v="0"/>
    <s v=""/>
    <e v="#VALUE!"/>
    <s v=""/>
    <n v="0"/>
    <m/>
    <m/>
    <n v="0"/>
    <n v="0"/>
    <n v="0"/>
    <m/>
    <n v="0"/>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
  <r>
    <d v="2024-02-02T00:00:00"/>
    <s v="Fri"/>
    <d v="1899-12-30T11:00:00"/>
    <d v="1899-12-30T13:00:00"/>
    <s v="Chatham Sq"/>
    <s v="zh"/>
    <n v="8"/>
    <s v="Introduction to Computers &amp; Digital Devices"/>
    <e v="#REF!"/>
    <e v="#REF!"/>
    <e v="#REF!"/>
    <s v="https://www.nypl.org/events/programs/2024/02/02/person-introduction-computers-and-digital-devices-mandarin-dian-nao-yu"/>
    <n v="0"/>
  </r>
  <r>
    <d v="2024-02-05T00:00:00"/>
    <s v="Mon"/>
    <d v="1899-12-30T11:00:00"/>
    <d v="1899-12-30T13:00:00"/>
    <s v="Chatham Sq"/>
    <s v="zh"/>
    <n v="14"/>
    <s v="Introduction to Computers &amp; Digital Devices"/>
    <e v="#REF!"/>
    <e v="#REF!"/>
    <e v="#REF!"/>
    <s v="https://www.nypl.org/events/programs/2024/02/02/person-introduction-computers-and-digital-devices-mandarin-dian-nao-yu"/>
    <n v="0"/>
  </r>
  <r>
    <d v="2024-02-05T00:00:00"/>
    <s v="Mon"/>
    <d v="1899-12-30T15:00:00"/>
    <d v="1899-12-30T17:00:00"/>
    <s v="Online"/>
    <s v="zh"/>
    <n v="18"/>
    <s v="Email Basics"/>
    <e v="#REF!"/>
    <e v="#REF!"/>
    <e v="#REF!"/>
    <s v="https://www.nypl.org/events/programs/2024/02/05/online-email-basics-mandarin-dian-zi-you-jian-ji-chu"/>
    <n v="0"/>
  </r>
  <r>
    <d v="2024-02-06T00:00:00"/>
    <s v="Tue"/>
    <d v="1899-12-30T11:00:00"/>
    <d v="1899-12-30T12:30:00"/>
    <s v="Seward Park"/>
    <s v="en"/>
    <n v="4"/>
    <s v="Open Lab"/>
    <e v="#REF!"/>
    <e v="#REF!"/>
    <e v="#REF!"/>
    <s v="https://www.nypl.org/events/programs/2024/02/06/person-protecting-your-privacy-security"/>
    <n v="0"/>
  </r>
  <r>
    <d v="2024-02-06T00:00:00"/>
    <s v="Tue"/>
    <d v="1899-12-30T14:00:00"/>
    <d v="1899-12-30T15:30:00"/>
    <s v="Seward Park"/>
    <s v="en"/>
    <n v="1"/>
    <s v="Open Lab"/>
    <e v="#REF!"/>
    <e v="#REF!"/>
    <e v="#REF!"/>
    <s v="https://www.nypl.org/events/programs/2024/02/06/person-computer-hardware-anatomy-computer"/>
    <n v="0"/>
  </r>
  <r>
    <d v="2024-02-06T00:00:00"/>
    <s v="Tue"/>
    <d v="1899-12-30T15:30:00"/>
    <d v="1899-12-30T16:30:00"/>
    <s v="Seward Park"/>
    <s v="en"/>
    <n v="1"/>
    <s v="Open Lab"/>
    <e v="#REF!"/>
    <e v="#REF!"/>
    <e v="#REF!"/>
    <s v="https://www.nypl.org/events/programs/2024/02/06/person-open-lab"/>
    <n v="0"/>
  </r>
  <r>
    <d v="2024-02-07T00:00:00"/>
    <s v="Wed"/>
    <d v="1899-12-30T11:00:00"/>
    <d v="1899-12-30T12:30:00"/>
    <s v="Online"/>
    <s v="en"/>
    <n v="13"/>
    <s v="Excel Genius Class 4: Tables and Data Validation"/>
    <e v="#REF!"/>
    <e v="#REF!"/>
    <e v="#REF!"/>
    <s v="https://www.nypl.org/events/programs/2024/02/07/online-excel-genius-class-4-tables-and-data-validation"/>
    <n v="0"/>
  </r>
  <r>
    <d v="2024-02-07T00:00:00"/>
    <s v="Wed"/>
    <d v="1899-12-30T13:30:00"/>
    <d v="1899-12-30T15:00:00"/>
    <s v="Online"/>
    <s v="en"/>
    <n v="10"/>
    <s v="Python Container Datatypes"/>
    <e v="#REF!"/>
    <e v="#REF!"/>
    <e v="#REF!"/>
    <s v="https://www.nypl.org/events/programs/2024/02/07/online-python-container-datatypes"/>
    <n v="0"/>
  </r>
  <r>
    <d v="2024-02-07T00:00:00"/>
    <s v="Wed"/>
    <d v="1899-12-30T15:30:00"/>
    <d v="1899-12-30T17:00:00"/>
    <s v="Online"/>
    <s v="en"/>
    <n v="7"/>
    <s v="Advanced PowerPoint"/>
    <e v="#REF!"/>
    <e v="#REF!"/>
    <e v="#REF!"/>
    <s v="https://www.nypl.org/events/programs/2024/02/07/online-advanced-powerpoint"/>
    <n v="0"/>
  </r>
  <r>
    <d v="2024-02-12T00:00:00"/>
    <s v="Mon"/>
    <d v="1899-12-30T11:00:00"/>
    <d v="1899-12-30T13:00:00"/>
    <s v="Chatham Sq"/>
    <s v="zh"/>
    <n v="17"/>
    <s v="Introduction to Computers &amp; Digital Devices"/>
    <e v="#REF!"/>
    <e v="#REF!"/>
    <e v="#REF!"/>
    <s v="https://www.nypl.org/events/programs/2024/02/02/person-introduction-computers-and-digital-devices-mandarin-dian-nao-yu"/>
    <n v="0"/>
  </r>
  <r>
    <d v="2024-02-12T00:00:00"/>
    <s v="Mon"/>
    <d v="1899-12-30T15:00:00"/>
    <d v="1899-12-30T17:00:00"/>
    <s v="Online"/>
    <s v="zh"/>
    <n v="30"/>
    <s v="Advanced Email"/>
    <e v="#REF!"/>
    <e v="#REF!"/>
    <e v="#REF!"/>
    <s v="https://www.nypl.org/events/programs/2024/02/12/online-advanced-email-mandarin-jin-jie-dian-zi-you-jian"/>
    <n v="0"/>
  </r>
  <r>
    <d v="2024-02-13T00:00:00"/>
    <s v="Tue"/>
    <d v="1899-12-30T11:00:00"/>
    <d v="1899-12-30T12:30:00"/>
    <s v="Seward Park"/>
    <s v="en"/>
    <m/>
    <s v="Open Lab"/>
    <e v="#REF!"/>
    <e v="#REF!"/>
    <e v="#REF!"/>
    <s v="https://www.nypl.org/events/programs/2024/02/13/person-advanced-email"/>
    <n v="1"/>
  </r>
  <r>
    <d v="2024-02-13T00:00:00"/>
    <s v="Tue"/>
    <d v="1899-12-30T14:00:00"/>
    <d v="1899-12-30T15:30:00"/>
    <s v="Seward Park"/>
    <s v="en"/>
    <m/>
    <s v="Open Lab"/>
    <e v="#REF!"/>
    <e v="#REF!"/>
    <e v="#REF!"/>
    <s v="https://www.nypl.org/events/programs/2024/02/13/person-file-management-basics"/>
    <n v="1"/>
  </r>
  <r>
    <d v="2024-02-13T00:00:00"/>
    <s v="Tue"/>
    <d v="1899-12-30T15:30:00"/>
    <d v="1899-12-30T16:30:00"/>
    <s v="Seward Park"/>
    <s v="en"/>
    <m/>
    <s v="Open Lab"/>
    <e v="#REF!"/>
    <e v="#REF!"/>
    <e v="#REF!"/>
    <s v="https://www.nypl.org/events/programs/2024/02/06/person-open-lab"/>
    <n v="1"/>
  </r>
  <r>
    <d v="2024-02-14T00:00:00"/>
    <s v="Wed"/>
    <d v="1899-12-30T11:00:00"/>
    <d v="1899-12-30T12:30:00"/>
    <s v="Online"/>
    <s v="en"/>
    <n v="14"/>
    <s v="Excel Genius Class 5: Pivot Tables"/>
    <e v="#REF!"/>
    <e v="#REF!"/>
    <e v="#REF!"/>
    <s v="https://www.nypl.org/events/programs/2024/02/14/online-excel-genius-class-5-pivot-tables"/>
    <n v="0"/>
  </r>
  <r>
    <d v="2024-02-14T00:00:00"/>
    <s v="Wed"/>
    <d v="1899-12-30T13:30:00"/>
    <d v="1899-12-30T15:00:00"/>
    <s v="Online"/>
    <s v="en"/>
    <n v="12"/>
    <s v="Working with Files in Python"/>
    <e v="#REF!"/>
    <e v="#REF!"/>
    <e v="#REF!"/>
    <s v="https://www.nypl.org/events/programs/2024/02/14/online-working-files-python"/>
    <n v="0"/>
  </r>
  <r>
    <d v="2024-02-14T00:00:00"/>
    <s v="Wed"/>
    <d v="1899-12-30T15:30:00"/>
    <d v="1899-12-30T17:00:00"/>
    <s v="Online"/>
    <s v="en"/>
    <n v="7"/>
    <s v="Responsive Web Design - CSS Layout Modules: CSS Grid Basics"/>
    <e v="#REF!"/>
    <e v="#REF!"/>
    <e v="#REF!"/>
    <s v="https://www.nypl.org/events/programs/2024/02/14/online-responsive-web-design-css-layout-modules-css-grid-basics"/>
    <n v="0"/>
  </r>
  <r>
    <d v="2024-02-16T00:00:00"/>
    <s v="Fri"/>
    <d v="1899-12-30T11:00:00"/>
    <d v="1899-12-30T13:00:00"/>
    <s v="Chatham Sq"/>
    <s v="zh"/>
    <n v="17"/>
    <s v="Introduction to Computers &amp; Digital Devices"/>
    <e v="#REF!"/>
    <e v="#REF!"/>
    <e v="#REF!"/>
    <s v="https://www.nypl.org/events/programs/2024/02/02/person-introduction-computers-and-digital-devices-mandarin-dian-nao-yu"/>
    <n v="0"/>
  </r>
  <r>
    <d v="2024-02-20T00:00:00"/>
    <s v="Tue"/>
    <d v="1899-12-30T11:00:00"/>
    <d v="1899-12-30T12:30:00"/>
    <s v="Seward Park"/>
    <s v="en"/>
    <n v="2"/>
    <s v="Open Lab"/>
    <e v="#REF!"/>
    <e v="#REF!"/>
    <e v="#REF!"/>
    <s v="https://www.nypl.org/events/programs/2024/02/20/person-intermediate-excel"/>
    <n v="0"/>
  </r>
  <r>
    <d v="2024-02-20T00:00:00"/>
    <s v="Tue"/>
    <d v="1899-12-30T14:00:00"/>
    <d v="1899-12-30T15:30:00"/>
    <s v="Seward Park"/>
    <s v="en"/>
    <n v="2"/>
    <s v="Open Lab"/>
    <e v="#REF!"/>
    <e v="#REF!"/>
    <e v="#REF!"/>
    <s v="https://www.nypl.org/events/programs/2024/02/20/person-html-css-basics"/>
    <n v="0"/>
  </r>
  <r>
    <d v="2024-02-20T00:00:00"/>
    <s v="Tue"/>
    <d v="1899-12-30T15:30:00"/>
    <d v="1899-12-30T16:30:00"/>
    <s v="Seward Park"/>
    <s v="en"/>
    <n v="1"/>
    <s v="Open Lab"/>
    <e v="#REF!"/>
    <e v="#REF!"/>
    <e v="#REF!"/>
    <s v="https://www.nypl.org/events/programs/2024/02/06/person-open-lab"/>
    <n v="0"/>
  </r>
  <r>
    <d v="2024-02-21T00:00:00"/>
    <s v="Wed"/>
    <d v="1899-12-30T11:00:00"/>
    <d v="1899-12-30T12:30:00"/>
    <s v="Online"/>
    <s v="en"/>
    <m/>
    <s v="Excel Genius Class 6: Creating a Dashboard"/>
    <e v="#REF!"/>
    <e v="#REF!"/>
    <e v="#REF!"/>
    <s v="https://www.nypl.org/events/programs/2024/02/21/online-excel-genius-class-6-creating-dashboard"/>
    <n v="1"/>
  </r>
  <r>
    <d v="2024-02-21T00:00:00"/>
    <s v="Wed"/>
    <d v="1899-12-30T13:30:00"/>
    <d v="1899-12-30T15:00:00"/>
    <s v="Online"/>
    <s v="en"/>
    <n v="12"/>
    <s v="Exploratory Data Analysis in Python"/>
    <e v="#REF!"/>
    <e v="#REF!"/>
    <e v="#REF!"/>
    <s v="https://www.nypl.org/events/programs/2024/02/21/online-exploratory-data-analysis-python"/>
    <n v="0"/>
  </r>
  <r>
    <d v="2024-02-21T00:00:00"/>
    <s v="Wed"/>
    <d v="1899-12-30T15:30:00"/>
    <d v="1899-12-30T17:00:00"/>
    <s v="Online"/>
    <s v="en"/>
    <n v="12"/>
    <s v="JavaScript Basics Part 1"/>
    <e v="#REF!"/>
    <e v="#REF!"/>
    <e v="#REF!"/>
    <s v="https://www.nypl.org/events/programs/2024/02/21/online-javascript-basics-part-1"/>
    <n v="0"/>
  </r>
  <r>
    <d v="2024-02-23T00:00:00"/>
    <s v="Fri"/>
    <d v="1899-12-30T11:00:00"/>
    <d v="1899-12-30T13:00:00"/>
    <s v="Chatham Sq"/>
    <s v="zh"/>
    <n v="16"/>
    <s v="Introduction to Computers &amp; Digital Devices"/>
    <e v="#REF!"/>
    <e v="#REF!"/>
    <e v="#REF!"/>
    <s v="https://www.nypl.org/events/programs/2024/02/02/person-introduction-computers-and-digital-devices-mandarin-dian-nao-yu"/>
    <n v="0"/>
  </r>
  <r>
    <d v="2024-02-26T00:00:00"/>
    <s v="Mon"/>
    <d v="1899-12-30T11:00:00"/>
    <d v="1899-12-30T13:00:00"/>
    <s v="Chatham Sq"/>
    <s v="zh"/>
    <m/>
    <s v="Introduction to Computers &amp; Digital Devices"/>
    <e v="#REF!"/>
    <e v="#REF!"/>
    <e v="#REF!"/>
    <s v="https://www.nypl.org/events/programs/2024/02/02/person-introduction-computers-and-digital-devices-mandarin-dian-nao-yu"/>
    <n v="1"/>
  </r>
  <r>
    <d v="2024-02-26T00:00:00"/>
    <s v="Mon"/>
    <d v="1899-12-30T15:00:00"/>
    <d v="1899-12-30T17:00:00"/>
    <s v="Online"/>
    <s v="zh"/>
    <m/>
    <s v="Intro to Google Slides"/>
    <e v="#REF!"/>
    <e v="#REF!"/>
    <e v="#REF!"/>
    <s v="https://www.nypl.org/events/programs/2024/02/26/online-intro-google-slides-mandarin-google-slide-jie-shao"/>
    <n v="1"/>
  </r>
  <r>
    <d v="2024-02-27T00:00:00"/>
    <s v="Tue"/>
    <d v="1899-12-30T11:00:00"/>
    <d v="1899-12-30T12:30:00"/>
    <s v="Seward Park"/>
    <s v="en"/>
    <n v="1"/>
    <s v="Open Lab"/>
    <e v="#REF!"/>
    <e v="#REF!"/>
    <e v="#REF!"/>
    <s v="https://www.nypl.org/events/programs/2024/02/27/person-fundamentals-programming-python-part-1"/>
    <n v="0"/>
  </r>
  <r>
    <d v="2024-02-27T00:00:00"/>
    <s v="Tue"/>
    <d v="1899-12-30T14:00:00"/>
    <d v="1899-12-30T15:30:00"/>
    <s v="Seward Park"/>
    <s v="en"/>
    <n v="3"/>
    <s v="Open Lab"/>
    <e v="#REF!"/>
    <e v="#REF!"/>
    <e v="#REF!"/>
    <s v="https://www.nypl.org/events/programs/2024/02/27/person-intro-google-sheets"/>
    <n v="0"/>
  </r>
  <r>
    <d v="2024-02-27T00:00:00"/>
    <s v="Tue"/>
    <d v="1899-12-30T15:30:00"/>
    <d v="1899-12-30T16:30:00"/>
    <s v="Seward Park"/>
    <s v="en"/>
    <n v="2"/>
    <s v="Open Lab"/>
    <e v="#REF!"/>
    <e v="#REF!"/>
    <e v="#REF!"/>
    <s v="https://www.nypl.org/events/programs/2024/02/06/person-open-lab"/>
    <n v="0"/>
  </r>
  <r>
    <d v="2024-02-28T00:00:00"/>
    <s v="Wed"/>
    <d v="1899-12-30T11:00:00"/>
    <d v="1899-12-30T12:30:00"/>
    <s v="Online"/>
    <s v="en"/>
    <n v="11"/>
    <s v="Excel Genius Class 7: VLOOKUP"/>
    <e v="#REF!"/>
    <e v="#REF!"/>
    <e v="#REF!"/>
    <s v="https://www.nypl.org/events/programs/2024/02/28/online-excel-genius-class-7-vlookup"/>
    <n v="0"/>
  </r>
  <r>
    <d v="2024-02-28T00:00:00"/>
    <s v="Wed"/>
    <d v="1899-12-30T13:30:00"/>
    <d v="1899-12-30T15:00:00"/>
    <s v="Online"/>
    <s v="en"/>
    <n v="24"/>
    <s v="Intro to SQL"/>
    <e v="#REF!"/>
    <e v="#REF!"/>
    <e v="#REF!"/>
    <s v="https://www.nypl.org/events/programs/2024/02/28/online-intro-sql"/>
    <n v="0"/>
  </r>
  <r>
    <d v="2024-02-28T00:00:00"/>
    <s v="Wed"/>
    <d v="1899-12-30T15:30:00"/>
    <d v="1899-12-30T17:00:00"/>
    <s v="Online"/>
    <s v="en"/>
    <n v="6"/>
    <s v="Create a Website with Google Sites"/>
    <e v="#REF!"/>
    <e v="#REF!"/>
    <e v="#REF!"/>
    <s v="https://www.nypl.org/events/programs/2024/02/28/online-create-website-google-sites"/>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
  <r>
    <d v="2024-01-03T00:00:00"/>
    <s v="Wed"/>
    <d v="1899-12-30T11:00:00"/>
    <d v="1899-12-30T13:00:00"/>
    <s v="Online"/>
    <s v="en"/>
    <n v="18"/>
    <s v="Excel Genius Class 8: LOOKUP and INDEX/MATCH"/>
    <e v="#REF!"/>
    <e v="#REF!"/>
    <e v="#REF!"/>
    <s v="https://www.nypl.org/events/programs/2024/01/03/online-excel-genius-class-8-lookup-and-indexmatch-0"/>
    <n v="0"/>
  </r>
  <r>
    <d v="2024-01-03T00:00:00"/>
    <s v="Wed"/>
    <d v="1899-12-30T14:00:00"/>
    <d v="1899-12-30T16:00:00"/>
    <s v="Online"/>
    <s v="en"/>
    <n v="9"/>
    <s v="Intro to SQL"/>
    <e v="#REF!"/>
    <e v="#REF!"/>
    <e v="#REF!"/>
    <s v="https://www.nypl.org/events/programs/2024/01/03/online-intro-sql-0"/>
    <n v="0"/>
  </r>
  <r>
    <d v="2024-01-04T00:00:00"/>
    <s v="Thur"/>
    <d v="1899-12-30T11:00:00"/>
    <d v="1899-12-30T13:00:00"/>
    <s v="Online"/>
    <s v="en"/>
    <n v="3"/>
    <s v="Create a Website with Google Sites"/>
    <e v="#REF!"/>
    <e v="#REF!"/>
    <e v="#REF!"/>
    <s v="https://www.nypl.org/events/programs/2024/01/04/online-create-website-google-sites-0"/>
    <n v="0"/>
  </r>
  <r>
    <d v="2024-01-04T00:00:00"/>
    <s v="Thur"/>
    <d v="1899-12-30T14:00:00"/>
    <d v="1899-12-30T16:00:00"/>
    <s v="Online"/>
    <s v="en"/>
    <n v="2"/>
    <s v="Fundamentals of Programming with Python Part 2"/>
    <e v="#REF!"/>
    <e v="#REF!"/>
    <e v="#REF!"/>
    <s v="https://www.nypl.org/events/programs/2024/01/04/online-fundamentals-programming-python-part-2-0"/>
    <n v="0"/>
  </r>
  <r>
    <d v="2024-01-05T00:00:00"/>
    <s v="Fri"/>
    <d v="1899-12-30T11:00:00"/>
    <d v="1899-12-30T13:00:00"/>
    <s v="Chatham Sq"/>
    <s v="zh"/>
    <n v="10"/>
    <s v="Introduction to Computers and Digital Devices"/>
    <e v="#REF!"/>
    <e v="#REF!"/>
    <e v="#REF!"/>
    <s v="https://www.nypl.org/events/programs/2024/01/05/person-introduction-computers-and-digital-devices-mandarin-dian-nao-yu-0"/>
    <n v="0"/>
  </r>
  <r>
    <d v="2024-01-08T00:00:00"/>
    <s v="Mon"/>
    <d v="1899-12-30T11:00:00"/>
    <d v="1899-12-30T13:00:00"/>
    <s v="Chatham Sq"/>
    <s v="zh"/>
    <m/>
    <s v="Introduction to Computers and Digital Devices"/>
    <e v="#REF!"/>
    <e v="#REF!"/>
    <e v="#REF!"/>
    <s v="https://www.nypl.org/events/programs/2024/01/05/person-introduction-computers-and-digital-devices-mandarin-dian-nao-yu-0"/>
    <n v="1"/>
  </r>
  <r>
    <d v="2024-01-08T00:00:00"/>
    <s v="Mon"/>
    <d v="1899-12-30T15:00:00"/>
    <d v="1899-12-30T17:00:00"/>
    <s v="Online"/>
    <s v="zh"/>
    <n v="24"/>
    <s v="Intro to Google Drive &amp; Docs"/>
    <e v="#REF!"/>
    <e v="#REF!"/>
    <e v="#REF!"/>
    <s v="https://www.nypl.org/events/programs/2024/01/08/online-intro-google-drive-docs-mandarin-google-drivehe-docsru-men-0"/>
    <n v="0"/>
  </r>
  <r>
    <d v="2024-01-10T00:00:00"/>
    <s v="Wed"/>
    <d v="1899-12-30T11:00:00"/>
    <d v="1899-12-30T13:00:00"/>
    <s v="Online"/>
    <s v="en"/>
    <n v="10"/>
    <s v="Excel Genius Class 9: String Functions and Goal Seek"/>
    <e v="#REF!"/>
    <e v="#REF!"/>
    <e v="#REF!"/>
    <s v="https://www.nypl.org/events/programs/2024/01/10/online-excel-genius-class-9-string-functions-and-goal-seek-0"/>
    <n v="0"/>
  </r>
  <r>
    <d v="2024-01-10T00:00:00"/>
    <s v="Wed"/>
    <d v="1899-12-30T14:00:00"/>
    <d v="1899-12-30T16:00:00"/>
    <s v="Online"/>
    <s v="en"/>
    <n v="5"/>
    <s v="JavaScript DOM Manipulation"/>
    <e v="#REF!"/>
    <e v="#REF!"/>
    <e v="#REF!"/>
    <s v="https://www.nypl.org/events/programs/2024/01/10/online-javascript-dom-manipulation-0"/>
    <n v="0"/>
  </r>
  <r>
    <d v="2024-01-11T00:00:00"/>
    <s v="Thur"/>
    <d v="1899-12-30T11:00:00"/>
    <d v="1899-12-30T13:00:00"/>
    <s v="Online"/>
    <s v="en"/>
    <n v="11"/>
    <s v="Intro to Canva"/>
    <e v="#REF!"/>
    <e v="#REF!"/>
    <e v="#REF!"/>
    <s v="https://www.nypl.org/events/programs/2024/01/11/online-intro-canva-0"/>
    <n v="0"/>
  </r>
  <r>
    <d v="2024-01-11T00:00:00"/>
    <s v="Thur"/>
    <d v="1899-12-30T14:00:00"/>
    <d v="1899-12-30T16:00:00"/>
    <s v="Online"/>
    <s v="en"/>
    <n v="12"/>
    <s v="Python Container Datatypes"/>
    <e v="#REF!"/>
    <e v="#REF!"/>
    <e v="#REF!"/>
    <s v="https://www.nypl.org/events/programs/2024/01/11/online-python-container-datatypes-0"/>
    <n v="0"/>
  </r>
  <r>
    <d v="2024-01-12T00:00:00"/>
    <s v="Fri"/>
    <d v="1899-12-30T11:00:00"/>
    <d v="1899-12-30T13:00:00"/>
    <s v="Chatham Sq"/>
    <s v="zh"/>
    <n v="14"/>
    <s v="Introduction to Computers and Digital Devices"/>
    <e v="#REF!"/>
    <e v="#REF!"/>
    <e v="#REF!"/>
    <s v="https://www.nypl.org/events/programs/2024/01/05/person-introduction-computers-and-digital-devices-mandarin-dian-nao-yu-0"/>
    <n v="0"/>
  </r>
  <r>
    <d v="2024-01-17T00:00:00"/>
    <s v="Wed"/>
    <d v="1899-12-30T11:00:00"/>
    <d v="1899-12-30T13:00:00"/>
    <s v="Online"/>
    <s v="en"/>
    <n v="13"/>
    <s v="Excel Genius Class 1: Logic Functions"/>
    <e v="#REF!"/>
    <e v="#REF!"/>
    <e v="#REF!"/>
    <s v="https://www.nypl.org/events/programs/2024/01/17/online-excel-genius-class-1-logic-functions-0"/>
    <n v="0"/>
  </r>
  <r>
    <d v="2024-01-17T00:00:00"/>
    <s v="Wed"/>
    <d v="1899-12-30T14:00:00"/>
    <d v="1899-12-30T16:00:00"/>
    <s v="Online"/>
    <s v="en"/>
    <n v="13"/>
    <s v="Working with Files in Python"/>
    <e v="#REF!"/>
    <e v="#REF!"/>
    <e v="#REF!"/>
    <s v="https://www.nypl.org/events/programs/2024/01/17/online-working-files-python-0"/>
    <n v="0"/>
  </r>
  <r>
    <d v="2024-01-18T00:00:00"/>
    <s v="Thur"/>
    <d v="1899-12-30T11:00:00"/>
    <d v="1899-12-30T13:00:00"/>
    <s v="Online"/>
    <s v="en"/>
    <n v="7"/>
    <s v="JavaScript Basics Part 1"/>
    <e v="#REF!"/>
    <e v="#REF!"/>
    <e v="#REF!"/>
    <s v="https://www.nypl.org/events/programs/2024/01/18/online-javascript-basics-part-1-0"/>
    <n v="0"/>
  </r>
  <r>
    <d v="2024-01-18T00:00:00"/>
    <s v="Thur"/>
    <d v="1899-12-30T14:00:00"/>
    <d v="1899-12-30T16:00:00"/>
    <s v="Online"/>
    <s v="en"/>
    <n v="11"/>
    <s v="Exploratory Data Analysis in Python"/>
    <e v="#REF!"/>
    <e v="#REF!"/>
    <e v="#REF!"/>
    <s v="https://www.nypl.org/events/programs/2024/01/18/online-exploratory-data-analysis-python-0"/>
    <n v="0"/>
  </r>
  <r>
    <d v="2024-01-22T00:00:00"/>
    <s v="Mon"/>
    <d v="1899-12-30T11:00:00"/>
    <d v="1899-12-30T13:00:00"/>
    <s v="Chatham Sq"/>
    <s v="zh"/>
    <n v="6"/>
    <s v="Introduction to Computers and Digital Devices"/>
    <e v="#REF!"/>
    <e v="#REF!"/>
    <e v="#REF!"/>
    <s v="https://www.nypl.org/events/programs/2024/01/05/person-introduction-computers-and-digital-devices-mandarin-dian-nao-yu-0"/>
    <n v="0"/>
  </r>
  <r>
    <d v="2024-01-22T00:00:00"/>
    <s v="Mon"/>
    <d v="1899-12-30T15:00:00"/>
    <d v="1899-12-30T17:00:00"/>
    <s v="Online"/>
    <s v="zh"/>
    <n v="22"/>
    <s v="Intro to Google Drive &amp; Docs"/>
    <e v="#REF!"/>
    <e v="#REF!"/>
    <e v="#REF!"/>
    <s v="https://www.nypl.org/events/programs/2024/01/08/online-intro-google-drive-docs-mandarin-google-drivehe-docsru-men-0"/>
    <n v="0"/>
  </r>
  <r>
    <d v="2024-01-24T00:00:00"/>
    <s v="Wed"/>
    <d v="1899-12-30T11:00:00"/>
    <d v="1899-12-30T13:00:00"/>
    <s v="Online"/>
    <s v="en"/>
    <n v="14"/>
    <s v="Excel Genius Class 2: Conditional Stat Functions"/>
    <e v="#REF!"/>
    <e v="#REF!"/>
    <e v="#REF!"/>
    <s v="https://www.nypl.org/events/programs/2024/01/24/online-excel-genius-class-2-conditional-stat-functions"/>
    <n v="0"/>
  </r>
  <r>
    <d v="2024-01-24T00:00:00"/>
    <s v="Wed"/>
    <d v="1899-12-30T14:00:00"/>
    <d v="1899-12-30T16:00:00"/>
    <s v="Online"/>
    <s v="en"/>
    <n v="17"/>
    <s v="Web Scraping with Python Part 1"/>
    <e v="#REF!"/>
    <e v="#REF!"/>
    <e v="#REF!"/>
    <s v="https://www.nypl.org/events/programs/2024/01/24/online-web-scraping-python-part-1"/>
    <n v="0"/>
  </r>
  <r>
    <d v="2024-01-25T00:00:00"/>
    <s v="Thur"/>
    <d v="1899-12-30T11:00:00"/>
    <d v="1899-12-30T13:00:00"/>
    <s v="Online"/>
    <s v="en"/>
    <n v="10"/>
    <s v="Fundamentals of Programming with Python Part 1"/>
    <e v="#REF!"/>
    <e v="#REF!"/>
    <e v="#REF!"/>
    <s v="https://www.nypl.org/events/programs/2024/01/25/online-fundamentals-programming-python-part-1-0"/>
    <n v="0"/>
  </r>
  <r>
    <d v="2024-01-25T00:00:00"/>
    <s v="Thur"/>
    <d v="1899-12-30T14:00:00"/>
    <d v="1899-12-30T16:00:00"/>
    <s v="Online"/>
    <s v="en"/>
    <n v="8"/>
    <s v="Consuming Web APIs with Python"/>
    <e v="#REF!"/>
    <e v="#REF!"/>
    <e v="#REF!"/>
    <s v="https://www.nypl.org/events/programs/2024/01/25/online-consuming-web-apis-python-0"/>
    <n v="0"/>
  </r>
  <r>
    <d v="2024-01-26T00:00:00"/>
    <s v="Fri"/>
    <d v="1899-12-30T11:00:00"/>
    <d v="1899-12-30T13:00:00"/>
    <s v="Chatham Sq"/>
    <s v="zh"/>
    <n v="15"/>
    <s v="Introduction to Computers and Digital Devices"/>
    <e v="#REF!"/>
    <e v="#REF!"/>
    <e v="#REF!"/>
    <s v="https://www.nypl.org/events/programs/2024/01/05/person-introduction-computers-and-digital-devices-mandarin-dian-nao-yu-0"/>
    <n v="0"/>
  </r>
  <r>
    <d v="2024-01-29T00:00:00"/>
    <s v="Mon"/>
    <d v="1899-12-30T11:00:00"/>
    <d v="1899-12-30T13:00:00"/>
    <s v="Chatham Sq"/>
    <s v="zh"/>
    <m/>
    <s v="Introduction to Computers and Digital Devices"/>
    <e v="#REF!"/>
    <e v="#REF!"/>
    <e v="#REF!"/>
    <s v="https://www.nypl.org/events/programs/2024/01/05/person-introduction-computers-and-digital-devices-mandarin-dian-nao-yu-0"/>
    <n v="1"/>
  </r>
  <r>
    <d v="2024-01-29T00:00:00"/>
    <s v="Mon"/>
    <d v="1899-12-30T15:00:00"/>
    <d v="1899-12-30T17:00:00"/>
    <s v="Online"/>
    <s v="zh"/>
    <m/>
    <s v="Connecting to the Cloud"/>
    <e v="#REF!"/>
    <e v="#REF!"/>
    <e v="#REF!"/>
    <s v="https://www.nypl.org/events/programs/2024/01/29/online-connecting-cloud-mandarin-lian-jie-yun-duan-0"/>
    <n v="1"/>
  </r>
  <r>
    <d v="2024-01-31T00:00:00"/>
    <s v="Wed"/>
    <d v="1899-12-30T11:00:00"/>
    <d v="1899-12-30T13:00:00"/>
    <s v="Online"/>
    <s v="en"/>
    <n v="14"/>
    <s v="Excel Genius Class 3: Charts and Sparklines"/>
    <e v="#REF!"/>
    <e v="#REF!"/>
    <e v="#REF!"/>
    <s v="https://www.nypl.org/events/programs/2024/01/31/online-excel-genius-class-3-charts-and-sparklines-0"/>
    <n v="0"/>
  </r>
  <r>
    <d v="2024-01-31T00:00:00"/>
    <s v="Wed"/>
    <d v="1899-12-30T14:00:00"/>
    <d v="1899-12-30T16:00:00"/>
    <s v="Online"/>
    <s v="en"/>
    <n v="20"/>
    <s v="Intro to SQL"/>
    <e v="#REF!"/>
    <e v="#REF!"/>
    <e v="#REF!"/>
    <s v="https://www.nypl.org/events/programs/2024/01/31/online-intro-sql-0"/>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
  <r>
    <d v="2023-12-01T00:00:00"/>
    <s v="Fri"/>
    <d v="1899-12-30T11:00:00"/>
    <d v="1899-12-30T13:00:00"/>
    <s v="Chatham Sq"/>
    <s v="zh"/>
    <m/>
    <s v="Introduction to Computers and Digital Devices"/>
    <e v="#REF!"/>
    <e v="#REF!"/>
    <e v="#REF!"/>
    <s v="https://www.nypl.org/events/programs/2023/12/01/person-introduction-computers-and-digital-devices-mandarin-dian-nao-yu"/>
    <n v="1"/>
  </r>
  <r>
    <d v="2023-12-02T00:00:00"/>
    <s v="Sat"/>
    <d v="1899-12-30T11:00:00"/>
    <d v="1899-12-30T13:00:00"/>
    <s v="SNFL"/>
    <s v="en"/>
    <n v="16"/>
    <s v="Office Readiness Series"/>
    <e v="#REF!"/>
    <e v="#REF!"/>
    <e v="#REF!"/>
    <s v="https://www.nypl.org/events/programs/2023/12/02/person-office-readiness-series"/>
    <n v="0"/>
  </r>
  <r>
    <d v="2023-12-02T00:00:00"/>
    <s v="Sat"/>
    <d v="1899-12-30T14:00:00"/>
    <d v="1899-12-30T16:00:00"/>
    <s v="SNFL"/>
    <s v="en"/>
    <n v="16"/>
    <s v="Office Readiness Series"/>
    <e v="#REF!"/>
    <e v="#REF!"/>
    <e v="#REF!"/>
    <s v="https://www.nypl.org/events/programs/2023/12/02/person-office-readiness-series"/>
    <n v="0"/>
  </r>
  <r>
    <d v="2023-12-02T00:00:00"/>
    <s v="Sat"/>
    <d v="1899-12-30T16:00:00"/>
    <d v="1899-12-30T17:00:00"/>
    <s v="SNFL"/>
    <s v="en"/>
    <n v="14"/>
    <s v="Open Lab"/>
    <e v="#REF!"/>
    <e v="#REF!"/>
    <e v="#REF!"/>
    <s v="https://www.nypl.org/events/programs/2023/12/02/person-open-lab"/>
    <n v="0"/>
  </r>
  <r>
    <d v="2023-12-04T00:00:00"/>
    <s v="Mon"/>
    <d v="1899-12-30T11:00:00"/>
    <d v="1899-12-30T13:00:00"/>
    <s v="Chatham Sq"/>
    <s v="zh"/>
    <n v="13"/>
    <s v="Introduction to Computers and Digital Devices"/>
    <e v="#REF!"/>
    <e v="#REF!"/>
    <e v="#REF!"/>
    <s v="https://www.nypl.org/events/programs/2023/12/01/person-introduction-computers-and-digital-devices-mandarin-dian-nao-yu"/>
    <n v="0"/>
  </r>
  <r>
    <d v="2023-12-04T00:00:00"/>
    <s v="Mon"/>
    <d v="1899-12-30T15:00:00"/>
    <d v="1899-12-30T17:00:00"/>
    <s v="Online"/>
    <s v="zh"/>
    <n v="27"/>
    <s v="Intro to iPads &amp; iPhones"/>
    <e v="#REF!"/>
    <e v="#REF!"/>
    <e v="#REF!"/>
    <s v="https://www.nypl.org/events/programs/2023/12/04/online-intro-ipads-iphones-mandarin-ipadhe-iphonejian-jie"/>
    <n v="0"/>
  </r>
  <r>
    <d v="2023-12-07T00:00:00"/>
    <s v="Thur"/>
    <d v="1899-12-30T11:00:00"/>
    <d v="1899-12-30T13:00:00"/>
    <s v="Online"/>
    <s v="en"/>
    <n v="13"/>
    <s v="Excel Genius Class 3: Charts and Sparklines"/>
    <e v="#REF!"/>
    <e v="#REF!"/>
    <e v="#REF!"/>
    <s v="https://www.nypl.org/events/programs/2023/12/07/online-excel-genius-class-3-charts-and-sparklines"/>
    <n v="0"/>
  </r>
  <r>
    <d v="2023-12-07T00:00:00"/>
    <s v="Thur"/>
    <d v="1899-12-30T14:00:00"/>
    <d v="1899-12-30T16:00:00"/>
    <s v="Online"/>
    <s v="en"/>
    <n v="0"/>
    <s v="Consuming Web APIs with Python"/>
    <e v="#REF!"/>
    <e v="#REF!"/>
    <e v="#REF!"/>
    <s v="https://www.nypl.org/events/programs/2023/12/07/online-consuming-web-apis-python"/>
    <n v="0"/>
  </r>
  <r>
    <d v="2023-12-09T00:00:00"/>
    <s v="Sat"/>
    <d v="1899-12-30T11:00:00"/>
    <d v="1899-12-30T13:00:00"/>
    <s v="SNFL"/>
    <s v="en"/>
    <n v="16"/>
    <s v="Office Readiness Series"/>
    <e v="#REF!"/>
    <e v="#REF!"/>
    <e v="#REF!"/>
    <s v="https://www.nypl.org/events/programs/2023/12/02/person-office-readiness-series"/>
    <n v="0"/>
  </r>
  <r>
    <d v="2023-12-09T00:00:00"/>
    <s v="Sat"/>
    <d v="1899-12-30T14:00:00"/>
    <d v="1899-12-30T16:00:00"/>
    <s v="SNFL"/>
    <s v="en"/>
    <n v="16"/>
    <s v="Office Readiness Series"/>
    <e v="#REF!"/>
    <e v="#REF!"/>
    <e v="#REF!"/>
    <s v="https://www.nypl.org/events/programs/2023/12/02/person-office-readiness-series"/>
    <n v="0"/>
  </r>
  <r>
    <d v="2023-12-09T00:00:00"/>
    <s v="Sat"/>
    <d v="1899-12-30T16:00:00"/>
    <d v="1899-12-30T17:00:00"/>
    <s v="SNFL"/>
    <s v="en"/>
    <n v="12"/>
    <s v="Open Lab"/>
    <e v="#REF!"/>
    <e v="#REF!"/>
    <e v="#REF!"/>
    <s v="https://www.nypl.org/events/programs/2023/12/02/person-open-lab"/>
    <n v="0"/>
  </r>
  <r>
    <d v="2023-12-26T00:00:00"/>
    <s v="Tue"/>
    <d v="1899-12-30T14:00:00"/>
    <d v="1899-12-30T16:00:00"/>
    <s v="Online"/>
    <s v="en"/>
    <n v="0"/>
    <s v="Excel Genius Class 6: Creating a Dashboard"/>
    <e v="#REF!"/>
    <e v="#REF!"/>
    <e v="#REF!"/>
    <s v="https://www.nypl.org/events/programs/2023/12/26/online-excel-genius-class-6-creating-dashboard"/>
    <n v="0"/>
  </r>
  <r>
    <d v="2023-12-27T00:00:00"/>
    <s v="Wed"/>
    <d v="1899-12-30T11:00:00"/>
    <d v="1899-12-30T13:00:00"/>
    <s v="Online"/>
    <s v="en"/>
    <n v="11"/>
    <s v="HTML &amp; CSS Basics"/>
    <e v="#REF!"/>
    <e v="#REF!"/>
    <e v="#REF!"/>
    <s v="https://www.nypl.org/events/programs/2023/12/27/online-html-css-basics"/>
    <n v="0"/>
  </r>
  <r>
    <d v="2023-12-27T00:00:00"/>
    <s v="Wed"/>
    <d v="1899-12-30T14:00:00"/>
    <d v="1899-12-30T16:00:00"/>
    <s v="Online"/>
    <s v="en"/>
    <n v="0"/>
    <s v="Responsive Web Design - CSS Layout Modules: CSS Grid Basics"/>
    <e v="#REF!"/>
    <e v="#REF!"/>
    <e v="#REF!"/>
    <s v="https://www.nypl.org/events/programs/2023/12/27/online-responsive-web-design-css-layout-modules-css-grid-basics"/>
    <n v="0"/>
  </r>
  <r>
    <d v="2023-12-28T00:00:00"/>
    <s v="Thur"/>
    <d v="1899-12-30T11:00:00"/>
    <d v="1899-12-30T13:00:00"/>
    <s v="Online"/>
    <s v="en"/>
    <n v="3"/>
    <s v="Excel Genius Class 6: Creating a Dashboard"/>
    <e v="#REF!"/>
    <e v="#REF!"/>
    <e v="#REF!"/>
    <s v="https://www.nypl.org/events/programs/2023/12/28/online-excel-genius-class-7-vlookup-1"/>
    <n v="0"/>
  </r>
  <r>
    <d v="2023-12-28T00:00:00"/>
    <s v="Thur"/>
    <d v="1899-12-30T14:00:00"/>
    <d v="1899-12-30T16:00:00"/>
    <s v="Online"/>
    <s v="en"/>
    <n v="4"/>
    <s v="JavaScript Basics Part 1"/>
    <e v="#REF!"/>
    <e v="#REF!"/>
    <e v="#REF!"/>
    <s v="https://www.nypl.org/events/programs/2023/12/28/online-javascript-basics-part-1-0"/>
    <n v="0"/>
  </r>
  <r>
    <d v="2023-12-29T00:00:00"/>
    <s v="Fri"/>
    <d v="1899-12-30T11:00:00"/>
    <d v="1899-12-30T13:00:00"/>
    <s v="Chatham Sq"/>
    <s v="zh"/>
    <n v="15"/>
    <s v="Introduction to Computers and Digital Devices"/>
    <e v="#REF!"/>
    <e v="#REF!"/>
    <e v="#REF!"/>
    <s v="https://www.nypl.org/events/programs/2023/12/01/person-introduction-computers-and-digital-devices-mandarin-dian-nao-yu"/>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r>
    <m/>
    <n v="0"/>
    <s v=""/>
    <e v="#VALUE!"/>
    <n v="0"/>
    <n v="0"/>
    <m/>
    <m/>
    <n v="0"/>
    <n v="0"/>
    <n v="0"/>
    <m/>
    <n v="0"/>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
  <r>
    <d v="2023-11-02T00:00:00"/>
    <s v="Thur"/>
    <d v="1899-12-30T11:00:00"/>
    <d v="1899-12-30T13:00:00"/>
    <s v="Online"/>
    <s v="en"/>
    <n v="14"/>
    <s v="Excel Genius Class 1: Logic Functions"/>
    <e v="#REF!"/>
    <e v="#REF!"/>
    <e v="#REF!"/>
    <s v="https://www.nypl.org/events/programs/2023/11/02/online-excel-genius-class-1-logic-functions"/>
    <n v="0"/>
  </r>
  <r>
    <d v="2023-11-02T00:00:00"/>
    <s v="Thur"/>
    <d v="1899-12-30T14:00:00"/>
    <d v="1899-12-30T16:00:00"/>
    <s v="Online"/>
    <s v="en"/>
    <n v="17"/>
    <s v="Intro to SQL"/>
    <e v="#REF!"/>
    <e v="#REF!"/>
    <e v="#REF!"/>
    <s v="https://www.nypl.org/events/programs/2023/11/02/online-intro-sql"/>
    <n v="0"/>
  </r>
  <r>
    <d v="2023-11-03T00:00:00"/>
    <s v="Fri"/>
    <d v="1899-12-30T11:00:00"/>
    <d v="1899-12-30T13:00:00"/>
    <s v="Chatham Sq"/>
    <s v="zh"/>
    <n v="11"/>
    <s v="Introduction to Computers and Digital Devices"/>
    <e v="#REF!"/>
    <e v="#REF!"/>
    <e v="#REF!"/>
    <s v="https://www.nypl.org/events/programs/2023/11/03/person-introduction-computers-and-digital-devices-mandarin-dian-nao-yu"/>
    <n v="0"/>
  </r>
  <r>
    <d v="2023-11-04T00:00:00"/>
    <s v="Sat"/>
    <d v="1899-12-30T11:00:00"/>
    <d v="1899-12-30T13:00:00"/>
    <s v="SNFL"/>
    <s v="en"/>
    <n v="13"/>
    <s v="Office Readiness Series"/>
    <e v="#REF!"/>
    <e v="#REF!"/>
    <e v="#REF!"/>
    <s v="https://www.nypl.org/events/programs/2023/11/04/person-office-readiness-series"/>
    <n v="0"/>
  </r>
  <r>
    <d v="2023-11-04T00:00:00"/>
    <s v="Sat"/>
    <d v="1899-12-30T14:00:00"/>
    <d v="1899-12-30T16:00:00"/>
    <s v="SNFL"/>
    <s v="en"/>
    <n v="13"/>
    <s v="Office Readiness Series"/>
    <e v="#REF!"/>
    <e v="#REF!"/>
    <e v="#REF!"/>
    <s v="https://www.nypl.org/events/programs/2023/11/04/person-office-readiness-series"/>
    <n v="0"/>
  </r>
  <r>
    <d v="2023-11-04T00:00:00"/>
    <s v="Sat"/>
    <d v="1899-12-30T16:00:00"/>
    <d v="1899-12-30T17:00:00"/>
    <s v="SNFL"/>
    <s v="en"/>
    <n v="11"/>
    <s v="Open Lab"/>
    <e v="#REF!"/>
    <e v="#REF!"/>
    <e v="#REF!"/>
    <s v="https://www.nypl.org/events/programs/2023/11/04/person-open-lab"/>
    <n v="0"/>
  </r>
  <r>
    <d v="2023-11-06T00:00:00"/>
    <s v="Mon"/>
    <d v="1899-12-30T11:00:00"/>
    <d v="1899-12-30T13:00:00"/>
    <s v="Chatham Sq"/>
    <s v="zh"/>
    <n v="14"/>
    <s v="Introduction to Computers and Digital Devices"/>
    <e v="#REF!"/>
    <e v="#REF!"/>
    <e v="#REF!"/>
    <s v="https://www.nypl.org/events/programs/2023/11/03/person-introduction-computers-and-digital-devices-mandarin-dian-nao-yu"/>
    <n v="0"/>
  </r>
  <r>
    <d v="2023-11-06T00:00:00"/>
    <s v="Mon"/>
    <d v="1899-12-30T15:00:00"/>
    <d v="1899-12-30T17:00:00"/>
    <s v="Online"/>
    <s v="zh"/>
    <n v="22"/>
    <s v="iMovie for Beginners"/>
    <e v="#REF!"/>
    <e v="#REF!"/>
    <e v="#REF!"/>
    <s v="https://www.nypl.org/events/programs/2023/11/06/online-imovie-beginners-mandarin-imovieru-men"/>
    <n v="0"/>
  </r>
  <r>
    <d v="2023-11-09T00:00:00"/>
    <s v="Thur"/>
    <d v="1899-12-30T11:00:00"/>
    <d v="1899-12-30T13:00:00"/>
    <s v="Online"/>
    <s v="en"/>
    <n v="10"/>
    <s v="Excel Genius Class 2: Conditional Stat Functions"/>
    <e v="#REF!"/>
    <e v="#REF!"/>
    <e v="#REF!"/>
    <s v="https://www.nypl.org/events/programs/2023/11/09/online-excel-genius-class-2-conditional-stat-functions"/>
    <n v="0"/>
  </r>
  <r>
    <d v="2023-11-09T00:00:00"/>
    <s v="Thur"/>
    <d v="1899-12-30T14:00:00"/>
    <d v="1899-12-30T16:00:00"/>
    <s v="Online"/>
    <s v="en"/>
    <n v="3"/>
    <s v="HTML &amp; CSS Basics"/>
    <e v="#REF!"/>
    <e v="#REF!"/>
    <e v="#REF!"/>
    <s v="https://www.nypl.org/events/programs/2023/11/09/online-html-css-basics"/>
    <n v="0"/>
  </r>
  <r>
    <d v="2023-11-13T00:00:00"/>
    <s v="Mon"/>
    <d v="1899-12-30T11:00:00"/>
    <d v="1899-12-30T13:00:00"/>
    <s v="Chatham Sq"/>
    <s v="zh"/>
    <n v="18"/>
    <s v="Introduction to Computers and Digital Devices"/>
    <e v="#REF!"/>
    <e v="#REF!"/>
    <e v="#REF!"/>
    <s v="https://www.nypl.org/events/programs/2023/11/03/person-introduction-computers-and-digital-devices-mandarin-dian-nao-yu"/>
    <n v="0"/>
  </r>
  <r>
    <d v="2023-11-13T00:00:00"/>
    <s v="Mon"/>
    <d v="1899-12-30T15:00:00"/>
    <d v="1899-12-30T17:00:00"/>
    <s v="Online"/>
    <s v="zh"/>
    <n v="25"/>
    <s v="File Management Basics"/>
    <e v="#REF!"/>
    <e v="#REF!"/>
    <e v="#REF!"/>
    <s v="https://www.nypl.org/events/programs/2023/11/13/online-file-management-basics-mandarin-dang-guan-li-ji-chu"/>
    <n v="0"/>
  </r>
  <r>
    <d v="2023-11-16T00:00:00"/>
    <s v="Thur"/>
    <d v="1899-12-30T11:00:00"/>
    <d v="1899-12-30T13:00:00"/>
    <s v="Online"/>
    <s v="en"/>
    <m/>
    <s v="Excel Genius Class 3: Charts and Sparklines"/>
    <e v="#REF!"/>
    <e v="#REF!"/>
    <e v="#REF!"/>
    <s v="https://www.nypl.org/events/programs/2023/11/16/online-excel-genius-class-3-charts-and-sparklines"/>
    <n v="1"/>
  </r>
  <r>
    <d v="2023-11-16T00:00:00"/>
    <s v="Thur"/>
    <d v="1899-12-30T14:00:00"/>
    <d v="1899-12-30T16:00:00"/>
    <s v="Online"/>
    <s v="en"/>
    <m/>
    <s v="Responsive Web Design - CSS Layout Modules: Advanced CSS Grids"/>
    <e v="#REF!"/>
    <e v="#REF!"/>
    <e v="#REF!"/>
    <s v="https://www.nypl.org/events/programs/2023/11/16/online-responsive-web-design-css-layout-modules-advanced-css-grids"/>
    <n v="1"/>
  </r>
  <r>
    <d v="2023-11-18T00:00:00"/>
    <s v="Sat"/>
    <d v="1899-12-30T11:00:00"/>
    <d v="1899-12-30T13:00:00"/>
    <s v="SNFL"/>
    <s v="en"/>
    <n v="14"/>
    <s v="Office Readiness Series"/>
    <e v="#REF!"/>
    <e v="#REF!"/>
    <e v="#REF!"/>
    <s v="https://www.nypl.org/events/programs/2023/11/04/person-office-readiness-series"/>
    <n v="0"/>
  </r>
  <r>
    <d v="2023-11-18T00:00:00"/>
    <s v="Sat"/>
    <d v="1899-12-30T14:00:00"/>
    <d v="1899-12-30T16:00:00"/>
    <s v="SNFL"/>
    <s v="en"/>
    <n v="14"/>
    <s v="Office Readiness Series"/>
    <e v="#REF!"/>
    <e v="#REF!"/>
    <e v="#REF!"/>
    <s v="https://www.nypl.org/events/programs/2023/11/04/person-office-readiness-series"/>
    <n v="0"/>
  </r>
  <r>
    <d v="2023-11-18T00:00:00"/>
    <s v="Sat"/>
    <d v="1899-12-30T15:00:00"/>
    <d v="1899-12-30T17:00:00"/>
    <s v="SNFL"/>
    <s v="en"/>
    <n v="10"/>
    <s v="Open Lab"/>
    <e v="#REF!"/>
    <e v="#REF!"/>
    <e v="#REF!"/>
    <s v="https://www.nypl.org/events/programs/2023/11/04/person-open-lab"/>
    <n v="0"/>
  </r>
  <r>
    <d v="2023-11-25T00:00:00"/>
    <s v="Sat"/>
    <d v="1899-12-30T11:00:00"/>
    <d v="1899-12-30T13:00:00"/>
    <s v="SNFL"/>
    <s v="en"/>
    <n v="11"/>
    <s v="Office Readiness Series"/>
    <e v="#REF!"/>
    <e v="#REF!"/>
    <e v="#REF!"/>
    <s v="https://www.nypl.org/events/programs/2023/11/04/person-office-readiness-series"/>
    <n v="0"/>
  </r>
  <r>
    <d v="2023-11-25T00:00:00"/>
    <s v="Sat"/>
    <d v="1899-12-30T14:00:00"/>
    <d v="1899-12-30T16:00:00"/>
    <s v="SNFL"/>
    <s v="en"/>
    <n v="12"/>
    <s v="Office Readiness Series"/>
    <e v="#REF!"/>
    <e v="#REF!"/>
    <e v="#REF!"/>
    <s v="https://www.nypl.org/events/programs/2023/11/04/person-office-readiness-series"/>
    <n v="0"/>
  </r>
  <r>
    <d v="2023-11-25T00:00:00"/>
    <s v="Sat"/>
    <d v="1899-12-30T15:00:00"/>
    <d v="1899-12-30T17:00:00"/>
    <s v="SNFL"/>
    <s v="en"/>
    <n v="10"/>
    <s v="Open Lab"/>
    <e v="#REF!"/>
    <e v="#REF!"/>
    <e v="#REF!"/>
    <s v="https://www.nypl.org/events/programs/2023/11/04/person-open-lab"/>
    <n v="0"/>
  </r>
  <r>
    <d v="2023-11-27T00:00:00"/>
    <s v="Mon"/>
    <d v="1899-12-30T11:00:00"/>
    <d v="1899-12-30T13:00:00"/>
    <s v="Chatham Sq"/>
    <s v="zh"/>
    <n v="15"/>
    <s v="Introduction to Computers and Digital Devices"/>
    <e v="#REF!"/>
    <e v="#REF!"/>
    <e v="#REF!"/>
    <s v="https://www.nypl.org/events/programs/2023/11/03/person-introduction-computers-and-digital-devices-mandarin-dian-nao-yu"/>
    <n v="0"/>
  </r>
  <r>
    <d v="2023-11-27T00:00:00"/>
    <s v="Mon"/>
    <d v="1899-12-30T15:00:00"/>
    <d v="1899-12-30T17:00:00"/>
    <s v="Online"/>
    <s v="zh"/>
    <n v="25"/>
    <s v="Protecting Your Privacy &amp; Security"/>
    <e v="#REF!"/>
    <e v="#REF!"/>
    <e v="#REF!"/>
    <s v="https://www.nypl.org/events/programs/2023/11/27/online-protecting-your-privacy-security-mandarin-bao-hu-nin-de-yin-si-yu"/>
    <n v="0"/>
  </r>
  <r>
    <d v="2023-11-30T00:00:00"/>
    <s v="Thur"/>
    <d v="1899-12-30T11:00:00"/>
    <d v="1899-12-30T13:00:00"/>
    <s v="Online"/>
    <s v="en"/>
    <n v="8"/>
    <s v="Excel Genius Class 4: Tables and Data Validation"/>
    <e v="#REF!"/>
    <e v="#REF!"/>
    <e v="#REF!"/>
    <s v="https://www.nypl.org/events/programs/2023/11/30/online-excel-genius-class-4-tables-and-data-validation"/>
    <n v="0"/>
  </r>
  <r>
    <d v="2023-11-30T00:00:00"/>
    <s v="Thur"/>
    <d v="1899-12-30T14:00:00"/>
    <d v="1899-12-30T16:00:00"/>
    <s v="Online"/>
    <s v="en"/>
    <n v="6"/>
    <s v="Exploratory Data Analysis in Python"/>
    <e v="#REF!"/>
    <e v="#REF!"/>
    <e v="#REF!"/>
    <s v="https://www.nypl.org/events/programs/2023/11/30/online-exploratory-data-analysis-python"/>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m/>
    <m/>
    <m/>
    <m/>
    <m/>
    <m/>
    <m/>
    <m/>
    <m/>
    <m/>
    <m/>
    <n v="0"/>
  </r>
  <r>
    <m/>
    <m/>
    <m/>
    <m/>
    <m/>
    <m/>
    <m/>
    <m/>
    <m/>
    <m/>
    <m/>
    <m/>
    <n v="0"/>
  </r>
  <r>
    <m/>
    <m/>
    <m/>
    <m/>
    <m/>
    <m/>
    <m/>
    <m/>
    <m/>
    <m/>
    <m/>
    <m/>
    <n v="0"/>
  </r>
  <r>
    <m/>
    <m/>
    <m/>
    <m/>
    <m/>
    <m/>
    <m/>
    <m/>
    <m/>
    <m/>
    <m/>
    <m/>
    <n v="0"/>
  </r>
  <r>
    <m/>
    <m/>
    <m/>
    <m/>
    <m/>
    <m/>
    <m/>
    <m/>
    <m/>
    <m/>
    <m/>
    <m/>
    <n v="0"/>
  </r>
  <r>
    <m/>
    <m/>
    <m/>
    <m/>
    <m/>
    <m/>
    <m/>
    <m/>
    <m/>
    <m/>
    <m/>
    <m/>
    <n v="0"/>
  </r>
  <r>
    <m/>
    <m/>
    <m/>
    <m/>
    <m/>
    <m/>
    <m/>
    <m/>
    <m/>
    <m/>
    <m/>
    <m/>
    <n v="0"/>
  </r>
  <r>
    <m/>
    <m/>
    <m/>
    <m/>
    <m/>
    <m/>
    <m/>
    <m/>
    <m/>
    <m/>
    <m/>
    <m/>
    <n v="0"/>
  </r>
  <r>
    <m/>
    <m/>
    <m/>
    <m/>
    <m/>
    <m/>
    <m/>
    <m/>
    <m/>
    <m/>
    <m/>
    <m/>
    <n v="0"/>
  </r>
  <r>
    <m/>
    <m/>
    <m/>
    <m/>
    <m/>
    <m/>
    <m/>
    <m/>
    <m/>
    <m/>
    <m/>
    <m/>
    <n v="0"/>
  </r>
  <r>
    <m/>
    <m/>
    <m/>
    <m/>
    <m/>
    <m/>
    <m/>
    <m/>
    <m/>
    <m/>
    <m/>
    <m/>
    <n v="0"/>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
  <r>
    <d v="2023-10-02T00:00:00"/>
    <s v="Mon"/>
    <d v="1899-12-30T11:00:00"/>
    <d v="1899-12-30T13:00:00"/>
    <s v="Chatham Sq"/>
    <s v="zh"/>
    <n v="14"/>
    <s v="Introduction to Computers and Digital Devices"/>
    <e v="#REF!"/>
    <e v="#REF!"/>
    <e v="#REF!"/>
    <s v="https://www.nypl.org/events/programs/2023/10/02/person-introduction-computers-and-digital-devices-mandarin-dian-nao-yu"/>
    <n v="0"/>
  </r>
  <r>
    <d v="2023-10-02T00:00:00"/>
    <s v="Mon"/>
    <d v="1899-12-30T15:00:00"/>
    <d v="1899-12-30T17:00:00"/>
    <s v="Online"/>
    <s v="zh"/>
    <n v="29"/>
    <s v="Intro to Canva"/>
    <e v="#REF!"/>
    <e v="#REF!"/>
    <e v="#REF!"/>
    <s v="https://www.nypl.org/events/programs/2023/10/02/online-intro-canva-mandarin-canvaru-men"/>
    <n v="0"/>
  </r>
  <r>
    <d v="2023-10-05T00:00:00"/>
    <s v="Thur"/>
    <d v="1899-12-30T11:00:00"/>
    <d v="1899-12-30T13:00:00"/>
    <s v="Online"/>
    <s v="en"/>
    <n v="10"/>
    <s v="Python Container Datatypes"/>
    <e v="#REF!"/>
    <e v="#REF!"/>
    <e v="#REF!"/>
    <s v="https://www.nypl.org/events/programs/2023/10/05/online-python-container-datatypes"/>
    <n v="0"/>
  </r>
  <r>
    <d v="2023-10-05T00:00:00"/>
    <s v="Thur"/>
    <d v="1899-12-30T14:00:00"/>
    <d v="1899-12-30T16:00:00"/>
    <s v="Online"/>
    <s v="en"/>
    <n v="13"/>
    <s v="Intro to SQL"/>
    <e v="#REF!"/>
    <e v="#REF!"/>
    <e v="#REF!"/>
    <s v="https://www.nypl.org/events/programs/2023/10/05/online-intro-sql"/>
    <n v="0"/>
  </r>
  <r>
    <d v="2023-10-07T00:00:00"/>
    <s v="Sat"/>
    <d v="1899-12-30T11:00:00"/>
    <d v="1899-12-30T13:00:00"/>
    <s v="SNFL"/>
    <s v="en"/>
    <n v="18"/>
    <s v="Office Readiness Series"/>
    <e v="#REF!"/>
    <e v="#REF!"/>
    <e v="#REF!"/>
    <s v="https://www.nypl.org/events/programs/2023/10/07/person-office-readiness-series"/>
    <n v="0"/>
  </r>
  <r>
    <d v="2023-10-07T00:00:00"/>
    <s v="Sat"/>
    <d v="1899-12-30T14:00:00"/>
    <d v="1899-12-30T16:00:00"/>
    <s v="SNFL"/>
    <s v="en"/>
    <n v="16"/>
    <s v="Office Readiness Series"/>
    <e v="#REF!"/>
    <e v="#REF!"/>
    <e v="#REF!"/>
    <s v="https://www.nypl.org/events/programs/2023/10/07/person-office-readiness-series"/>
    <n v="0"/>
  </r>
  <r>
    <d v="2023-10-07T00:00:00"/>
    <s v="Sat"/>
    <d v="1899-12-30T16:00:00"/>
    <d v="1899-12-30T17:00:00"/>
    <s v="SNFL"/>
    <s v="en"/>
    <n v="8"/>
    <s v="Open Lab"/>
    <e v="#REF!"/>
    <e v="#REF!"/>
    <e v="#REF!"/>
    <s v="https://www.nypl.org/events/programs/2023/10/07/person-open-lab"/>
    <n v="0"/>
  </r>
  <r>
    <d v="2023-10-12T00:00:00"/>
    <s v="Thur"/>
    <d v="1899-12-30T11:00:00"/>
    <d v="1899-12-30T13:00:00"/>
    <s v="Online"/>
    <s v="en"/>
    <n v="10"/>
    <s v="Web Scraping with Python Part 1"/>
    <e v="#REF!"/>
    <e v="#REF!"/>
    <e v="#REF!"/>
    <s v="https://www.nypl.org/events/programs/2023/10/12/online-web-scraping-python-part-1"/>
    <n v="0"/>
  </r>
  <r>
    <d v="2023-10-12T00:00:00"/>
    <s v="Thur"/>
    <d v="1899-12-30T14:00:00"/>
    <d v="1899-12-30T16:00:00"/>
    <s v="Online"/>
    <s v="en"/>
    <n v="11"/>
    <s v="Excel Genius Class 8: LOOKUP and INDEX/MATCH"/>
    <e v="#REF!"/>
    <e v="#REF!"/>
    <e v="#REF!"/>
    <s v="https://www.nypl.org/events/programs/2023/10/12/online-excel-genius-class-8-lookup-and-indexmatch"/>
    <n v="0"/>
  </r>
  <r>
    <d v="2023-10-14T00:00:00"/>
    <s v="Sat"/>
    <d v="1899-12-30T11:00:00"/>
    <d v="1899-12-30T13:00:00"/>
    <s v="SNFL"/>
    <s v="en"/>
    <n v="13"/>
    <s v="Office Readiness Series"/>
    <e v="#REF!"/>
    <e v="#REF!"/>
    <e v="#REF!"/>
    <s v="https://www.nypl.org/events/programs/2023/10/07/person-office-readiness-series"/>
    <n v="0"/>
  </r>
  <r>
    <d v="2023-10-14T00:00:00"/>
    <s v="Sat"/>
    <d v="1899-12-30T14:00:00"/>
    <d v="1899-12-30T16:00:00"/>
    <s v="SNFL"/>
    <s v="en"/>
    <n v="14"/>
    <s v="Office Readiness Series"/>
    <e v="#REF!"/>
    <e v="#REF!"/>
    <e v="#REF!"/>
    <s v="https://www.nypl.org/events/programs/2023/10/07/person-office-readiness-series"/>
    <n v="0"/>
  </r>
  <r>
    <d v="2023-10-16T00:00:00"/>
    <s v="Mon"/>
    <d v="1899-12-30T11:00:00"/>
    <d v="1899-12-30T13:00:00"/>
    <s v="Chatham Sq"/>
    <s v="zh"/>
    <n v="15"/>
    <s v="Introduction to Computers and Digital Devices"/>
    <e v="#REF!"/>
    <e v="#REF!"/>
    <e v="#REF!"/>
    <s v="https://www.nypl.org/events/programs/2023/10/02/person-introduction-computers-and-digital-devices-mandarin-dian-nao-yu"/>
    <n v="0"/>
  </r>
  <r>
    <d v="2023-10-16T00:00:00"/>
    <s v="Mon"/>
    <d v="1899-12-30T15:00:00"/>
    <d v="1899-12-30T17:00:00"/>
    <s v="Online"/>
    <s v="zh"/>
    <n v="31"/>
    <s v="Mac Basics"/>
    <e v="#REF!"/>
    <e v="#REF!"/>
    <e v="#REF!"/>
    <s v="https://www.nypl.org/events/programs/2023/10/16/online-mac-basics-mandarin-mac-ji-chu-zhi-shi"/>
    <n v="0"/>
  </r>
  <r>
    <d v="2023-10-19T00:00:00"/>
    <s v="Thur"/>
    <d v="1899-12-30T11:00:00"/>
    <d v="1899-12-30T13:00:00"/>
    <s v="Online"/>
    <s v="en"/>
    <n v="11"/>
    <s v="Working with Files in Python"/>
    <e v="#REF!"/>
    <e v="#REF!"/>
    <e v="#REF!"/>
    <s v="https://www.nypl.org/events/programs/2023/10/19/online-working-files-python"/>
    <n v="0"/>
  </r>
  <r>
    <d v="2023-10-19T00:00:00"/>
    <s v="Thur"/>
    <d v="1899-12-30T14:00:00"/>
    <d v="1899-12-30T16:00:00"/>
    <s v="Online"/>
    <s v="en"/>
    <n v="5"/>
    <s v="Excel Genius Class 9: String Functions and Goal Seek"/>
    <e v="#REF!"/>
    <e v="#REF!"/>
    <e v="#REF!"/>
    <s v="https://www.nypl.org/events/programs/2023/10/19/online-excel-genius-class-9-string-functions-and-goal-seek"/>
    <n v="0"/>
  </r>
  <r>
    <d v="2023-10-20T00:00:00"/>
    <s v="Fri"/>
    <d v="1899-12-30T11:00:00"/>
    <d v="1899-12-30T13:00:00"/>
    <s v="Chatham Sq"/>
    <s v="zh"/>
    <n v="10"/>
    <s v="Introduction to Computers and Digital Devices"/>
    <e v="#REF!"/>
    <e v="#REF!"/>
    <e v="#REF!"/>
    <s v="https://www.nypl.org/events/programs/2023/10/02/person-introduction-computers-and-digital-devices-mandarin-dian-nao-yu"/>
    <n v="0"/>
  </r>
  <r>
    <d v="2023-10-21T00:00:00"/>
    <s v="Sat"/>
    <d v="1899-12-30T11:00:00"/>
    <d v="1899-12-30T13:00:00"/>
    <s v="SNFL"/>
    <s v="en"/>
    <m/>
    <s v="Office Readiness Series"/>
    <e v="#REF!"/>
    <e v="#REF!"/>
    <e v="#REF!"/>
    <s v="https://www.nypl.org/events/programs/2023/10/07/person-office-readiness-series"/>
    <n v="1"/>
  </r>
  <r>
    <d v="2023-10-21T00:00:00"/>
    <s v="Sat"/>
    <d v="1899-12-30T14:00:00"/>
    <d v="1899-12-30T16:00:00"/>
    <s v="SNFL"/>
    <s v="en"/>
    <m/>
    <s v="Office Readiness Series"/>
    <e v="#REF!"/>
    <e v="#REF!"/>
    <e v="#REF!"/>
    <s v="https://www.nypl.org/events/programs/2023/10/07/person-office-readiness-series"/>
    <n v="1"/>
  </r>
  <r>
    <d v="2023-10-21T00:00:00"/>
    <s v="Sat"/>
    <d v="1899-12-30T16:00:00"/>
    <d v="1899-12-30T17:00:00"/>
    <s v="SNFL"/>
    <s v="en"/>
    <m/>
    <s v="Open Lab"/>
    <e v="#REF!"/>
    <e v="#REF!"/>
    <e v="#REF!"/>
    <s v="https://www.nypl.org/events/programs/2023/10/07/person-open-lab"/>
    <n v="1"/>
  </r>
  <r>
    <d v="2023-10-23T00:00:00"/>
    <s v="Mon"/>
    <d v="1899-12-30T11:00:00"/>
    <d v="1899-12-30T13:00:00"/>
    <s v="Chatham Sq"/>
    <s v="zh"/>
    <n v="16"/>
    <s v="Introduction to Computers and Digital Devices"/>
    <e v="#REF!"/>
    <e v="#REF!"/>
    <e v="#REF!"/>
    <s v="https://www.nypl.org/events/programs/2023/10/02/person-introduction-computers-and-digital-devices-mandarin-dian-nao-yu"/>
    <n v="0"/>
  </r>
  <r>
    <d v="2023-10-23T00:00:00"/>
    <s v="Mon"/>
    <d v="1899-12-30T15:00:00"/>
    <d v="1899-12-30T17:00:00"/>
    <s v="Online"/>
    <s v="zh"/>
    <n v="31"/>
    <s v="Advanced Mac"/>
    <e v="#REF!"/>
    <e v="#REF!"/>
    <e v="#REF!"/>
    <s v="https://www.nypl.org/events/programs/2023/10/23/online-advanced-mac-mandarin-jin-jie-maccao-zuo"/>
    <n v="0"/>
  </r>
  <r>
    <d v="2023-10-26T00:00:00"/>
    <s v="Thur"/>
    <d v="1899-12-30T11:00:00"/>
    <d v="1899-12-30T13:00:00"/>
    <s v="Online"/>
    <s v="en"/>
    <n v="12"/>
    <s v="Consuming Web APIs with Python"/>
    <e v="#REF!"/>
    <e v="#REF!"/>
    <e v="#REF!"/>
    <s v="https://www.nypl.org/events/programs/2023/10/26/online-consuming-web-apis-python"/>
    <n v="0"/>
  </r>
  <r>
    <d v="2023-10-26T00:00:00"/>
    <s v="Thur"/>
    <d v="1899-12-30T14:00:00"/>
    <d v="1899-12-30T16:00:00"/>
    <s v="Online"/>
    <s v="en"/>
    <n v="15"/>
    <s v="Exploratory Data Analysis in Python"/>
    <e v="#REF!"/>
    <e v="#REF!"/>
    <e v="#REF!"/>
    <s v="https://www.nypl.org/events/programs/2023/10/26/online-exploratory-data-analysis-python"/>
    <n v="0"/>
  </r>
  <r>
    <d v="2023-10-28T00:00:00"/>
    <s v="Sat"/>
    <d v="1899-12-30T11:00:00"/>
    <d v="1899-12-30T13:00:00"/>
    <s v="SNFL"/>
    <s v="en"/>
    <n v="17"/>
    <s v="Office Readiness Series"/>
    <e v="#REF!"/>
    <e v="#REF!"/>
    <e v="#REF!"/>
    <s v="https://www.nypl.org/events/programs/2023/10/07/person-office-readiness-series"/>
    <n v="0"/>
  </r>
  <r>
    <d v="2023-10-28T00:00:00"/>
    <s v="Sat"/>
    <d v="1899-12-30T14:00:00"/>
    <d v="1899-12-30T16:00:00"/>
    <s v="SNFL"/>
    <s v="en"/>
    <n v="17"/>
    <s v="Office Readiness Series"/>
    <e v="#REF!"/>
    <e v="#REF!"/>
    <e v="#REF!"/>
    <s v="https://www.nypl.org/events/programs/2023/10/07/person-office-readiness-series"/>
    <n v="0"/>
  </r>
  <r>
    <d v="2023-10-28T00:00:00"/>
    <s v="Sat"/>
    <d v="1899-12-30T16:00:00"/>
    <d v="1899-12-30T17:00:00"/>
    <s v="SNFL"/>
    <s v="en"/>
    <n v="9"/>
    <s v="Open Lab"/>
    <e v="#REF!"/>
    <e v="#REF!"/>
    <e v="#REF!"/>
    <s v="https://www.nypl.org/events/programs/2023/10/07/person-open-lab"/>
    <n v="0"/>
  </r>
  <r>
    <d v="2023-10-30T00:00:00"/>
    <s v="Mon"/>
    <d v="1899-12-30T11:00:00"/>
    <d v="1899-12-30T13:00:00"/>
    <s v="Chatham Sq"/>
    <s v="zh"/>
    <m/>
    <s v="Introduction to Computers and Digital Devices"/>
    <e v="#REF!"/>
    <e v="#REF!"/>
    <e v="#REF!"/>
    <s v="https://www.nypl.org/events/programs/2023/10/02/person-introduction-computers-and-digital-devices-mandarin-dian-nao-yu"/>
    <n v="1"/>
  </r>
  <r>
    <d v="2023-10-30T00:00:00"/>
    <s v="Mon"/>
    <d v="1899-12-30T15:00:00"/>
    <d v="1899-12-30T17:00:00"/>
    <s v="Online"/>
    <s v="zh"/>
    <m/>
    <s v="iMovie for Beginners"/>
    <e v="#REF!"/>
    <e v="#REF!"/>
    <e v="#REF!"/>
    <s v="https://www.nypl.org/events/programs/2023/10/30/online-imovie-beginners-mandarin-imovieru-men"/>
    <n v="1"/>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1">
  <r>
    <d v="2023-09-01T00:00:00"/>
    <s v="Fri"/>
    <d v="1899-12-30T11:00:00"/>
    <d v="1899-12-30T13:00:00"/>
    <s v="Chatham Sq"/>
    <s v="zh"/>
    <n v="13"/>
    <s v="Introduction to Computers and Digital Devices"/>
    <e v="#REF!"/>
    <e v="#REF!"/>
    <e v="#REF!"/>
    <s v="https://www.nypl.org/events/programs/2023/09/01/person-introduction-computers-and-digital-devices-mandarin-dian-nao-yu"/>
    <n v="0"/>
  </r>
  <r>
    <d v="2023-09-05T00:00:00"/>
    <s v="Tue"/>
    <d v="1899-12-30T14:00:00"/>
    <d v="1899-12-30T16:00:00"/>
    <s v="Online"/>
    <s v="en"/>
    <n v="11"/>
    <s v="Excel Genius Class 4: Tables and Data Validation"/>
    <e v="#REF!"/>
    <e v="#REF!"/>
    <e v="#REF!"/>
    <s v="https://www.nypl.org/events/programs/2023/09/05/online-excel-genius-class-4-tables-and-data-validation"/>
    <n v="0"/>
  </r>
  <r>
    <d v="2023-09-08T00:00:00"/>
    <s v="Fri"/>
    <d v="1899-12-30T11:00:00"/>
    <d v="1899-12-30T13:00:00"/>
    <s v="Chatham Sq"/>
    <s v="zh"/>
    <n v="12"/>
    <s v="Introduction to Computers and Digital Devices"/>
    <e v="#REF!"/>
    <e v="#REF!"/>
    <e v="#REF!"/>
    <s v="https://www.nypl.org/events/programs/2023/09/01/person-introduction-computers-and-digital-devices-mandarin-dian-nao-yu"/>
    <n v="0"/>
  </r>
  <r>
    <d v="2023-09-09T00:00:00"/>
    <s v="Sat"/>
    <d v="1899-12-30T10:30:00"/>
    <d v="1899-12-30T12:30:00"/>
    <s v="SNFL"/>
    <s v="en"/>
    <n v="3"/>
    <s v="Take Charge with MyChart: Test Results &amp; Messaging"/>
    <e v="#REF!"/>
    <e v="#REF!"/>
    <e v="#REF!"/>
    <s v="https://www.nypl.org/events/programs/2023/09/09/person-take-charge-mychart-test-results-messaging"/>
    <n v="0"/>
  </r>
  <r>
    <d v="2023-09-09T00:00:00"/>
    <s v="Sat"/>
    <d v="1899-12-30T15:00:00"/>
    <d v="1899-12-30T16:00:00"/>
    <s v="SNFL"/>
    <s v="en"/>
    <n v="3"/>
    <s v="Affordable Connectivity Program Workshop"/>
    <e v="#REF!"/>
    <e v="#REF!"/>
    <e v="#REF!"/>
    <s v="https://www.nypl.org/events/programs/2023/09/09/person-affordable-connectivity-program-workshop"/>
    <n v="0"/>
  </r>
  <r>
    <d v="2023-09-09T00:00:00"/>
    <s v="Sat"/>
    <d v="1899-12-30T16:00:00"/>
    <d v="1899-12-30T17:00:00"/>
    <s v="SNFL"/>
    <s v="en"/>
    <n v="8"/>
    <s v="Open Lab"/>
    <e v="#REF!"/>
    <e v="#REF!"/>
    <e v="#REF!"/>
    <s v="https://www.nypl.org/events/programs/2023/09/09/person-open-lab"/>
    <n v="0"/>
  </r>
  <r>
    <d v="2023-09-11T00:00:00"/>
    <s v="Mon"/>
    <d v="1899-12-30T11:00:00"/>
    <d v="1899-12-30T13:00:00"/>
    <s v="Chatham Sq"/>
    <s v="zh"/>
    <n v="15"/>
    <s v="Introduction to Computers and Digital Devices"/>
    <e v="#REF!"/>
    <e v="#REF!"/>
    <e v="#REF!"/>
    <s v="https://www.nypl.org/events/programs/2023/09/01/person-introduction-computers-and-digital-devices-mandarin-dian-nao-yu"/>
    <n v="0"/>
  </r>
  <r>
    <d v="2023-09-11T00:00:00"/>
    <s v="Mon"/>
    <d v="1899-12-30T15:00:00"/>
    <d v="1899-12-30T17:00:00"/>
    <s v="Online"/>
    <s v="zh"/>
    <n v="35"/>
    <s v="Photo Editing for Beginners Using Pixlr"/>
    <e v="#REF!"/>
    <e v="#REF!"/>
    <e v="#REF!"/>
    <s v="https://www.nypl.org/events/programs/2023/09/11/online-photo-editing-beginners-using-pixlr-mandarin-pixlr-zhao-pian-bian"/>
    <n v="0"/>
  </r>
  <r>
    <d v="2023-09-12T00:00:00"/>
    <s v="Tue"/>
    <d v="1899-12-30T14:00:00"/>
    <d v="1899-12-30T16:00:00"/>
    <s v="Online"/>
    <s v="en"/>
    <n v="7"/>
    <s v="Excel Genius Class 5: Pivot Tables"/>
    <e v="#REF!"/>
    <e v="#REF!"/>
    <e v="#REF!"/>
    <s v="https://www.nypl.org/events/programs/2023/09/12/online-excel-genius-class-5-pivot-tables"/>
    <n v="0"/>
  </r>
  <r>
    <d v="2023-09-16T00:00:00"/>
    <s v="Sat"/>
    <d v="1899-12-30T11:00:00"/>
    <d v="1899-12-30T13:00:00"/>
    <s v="SNFL"/>
    <s v="en"/>
    <n v="20"/>
    <s v="Office Readiness Series"/>
    <e v="#REF!"/>
    <e v="#REF!"/>
    <e v="#REF!"/>
    <s v="https://www.nypl.org/events/programs/2023/09/16/person-office-readiness-series"/>
    <n v="0"/>
  </r>
  <r>
    <d v="2023-09-16T00:00:00"/>
    <s v="Sat"/>
    <d v="1899-12-30T14:00:00"/>
    <d v="1899-12-30T16:00:00"/>
    <s v="SNFL"/>
    <s v="en"/>
    <n v="18"/>
    <s v="Office Readiness Series"/>
    <e v="#REF!"/>
    <e v="#REF!"/>
    <e v="#REF!"/>
    <s v="https://www.nypl.org/events/programs/2023/09/16/person-office-readiness-series"/>
    <n v="0"/>
  </r>
  <r>
    <d v="2023-09-18T00:00:00"/>
    <s v="Mon"/>
    <d v="1899-12-30T11:00:00"/>
    <d v="1899-12-30T13:00:00"/>
    <s v="Chatham Sq"/>
    <s v="zh"/>
    <n v="12"/>
    <s v="Introduction to Computers and Digital Devices"/>
    <e v="#REF!"/>
    <e v="#REF!"/>
    <e v="#REF!"/>
    <s v="https://www.nypl.org/events/programs/2023/09/01/person-introduction-computers-and-digital-devices-mandarin-dian-nao-yu"/>
    <n v="0"/>
  </r>
  <r>
    <d v="2023-09-18T00:00:00"/>
    <s v="Mon"/>
    <d v="1899-12-30T15:00:00"/>
    <d v="1899-12-30T17:00:00"/>
    <s v="Online"/>
    <s v="zh"/>
    <n v="39"/>
    <s v="Photo Editing for Beginners Using Pixlr"/>
    <e v="#REF!"/>
    <e v="#REF!"/>
    <e v="#REF!"/>
    <s v="https://www.nypl.org/events/programs/2023/09/18/online-photo-editing-beginners-using-pixlr-mandarin-pixlr-zhao-pian-bian"/>
    <n v="0"/>
  </r>
  <r>
    <d v="2023-09-19T00:00:00"/>
    <s v="Tue"/>
    <d v="1899-12-30T14:00:00"/>
    <d v="1899-12-30T16:00:00"/>
    <s v="Online"/>
    <s v="en"/>
    <n v="16"/>
    <s v="Excel Genius Class 6: Creating a Dashboard"/>
    <e v="#REF!"/>
    <e v="#REF!"/>
    <e v="#REF!"/>
    <s v="https://www.nypl.org/events/programs/2023/09/19/online-excel-genius-class-6-creating-dashboard"/>
    <n v="0"/>
  </r>
  <r>
    <d v="2023-09-22T00:00:00"/>
    <s v="Fri"/>
    <d v="1899-12-30T11:00:00"/>
    <d v="1899-12-30T13:00:00"/>
    <s v="Chatham Sq"/>
    <s v="zh"/>
    <m/>
    <s v="Introduction to Computers and Digital Devices"/>
    <e v="#REF!"/>
    <e v="#REF!"/>
    <e v="#REF!"/>
    <s v="https://www.nypl.org/events/programs/2023/09/01/person-introduction-computers-and-digital-devices-mandarin-dian-nao-yu"/>
    <n v="1"/>
  </r>
  <r>
    <d v="2023-09-23T00:00:00"/>
    <s v="Sat"/>
    <d v="1899-12-30T11:00:00"/>
    <d v="1899-12-30T13:00:00"/>
    <s v="SNFL"/>
    <s v="en"/>
    <n v="18"/>
    <s v="Office Readiness Series"/>
    <e v="#REF!"/>
    <e v="#REF!"/>
    <e v="#REF!"/>
    <s v="https://www.nypl.org/events/programs/2023/09/16/person-office-readiness-series"/>
    <n v="0"/>
  </r>
  <r>
    <d v="2023-09-23T00:00:00"/>
    <s v="Sat"/>
    <d v="1899-12-30T14:00:00"/>
    <d v="1899-12-30T16:00:00"/>
    <s v="SNFL"/>
    <s v="en"/>
    <n v="16"/>
    <s v="Office Readiness Series"/>
    <e v="#REF!"/>
    <e v="#REF!"/>
    <e v="#REF!"/>
    <s v="https://www.nypl.org/events/programs/2023/09/16/person-office-readiness-series"/>
    <n v="0"/>
  </r>
  <r>
    <d v="2023-09-25T00:00:00"/>
    <s v="Mon"/>
    <d v="1899-12-30T11:00:00"/>
    <d v="1899-12-30T13:00:00"/>
    <s v="Chatham Sq"/>
    <s v="zh"/>
    <n v="15"/>
    <s v="Introduction to Computers and Digital Devices"/>
    <e v="#REF!"/>
    <e v="#REF!"/>
    <e v="#REF!"/>
    <s v="https://www.nypl.org/events/programs/2023/09/01/person-introduction-computers-and-digital-devices-mandarin-dian-nao-yu"/>
    <n v="0"/>
  </r>
  <r>
    <d v="2023-09-25T00:00:00"/>
    <s v="Mon"/>
    <d v="1899-12-30T15:00:00"/>
    <d v="1899-12-30T17:00:00"/>
    <s v="Online"/>
    <s v="zh"/>
    <n v="32"/>
    <s v="Intro to Canva"/>
    <e v="#REF!"/>
    <e v="#REF!"/>
    <e v="#REF!"/>
    <s v="https://www.nypl.org/events/programs/2023/09/25/online-intro-canva-mandarin-canvaru-men"/>
    <n v="0"/>
  </r>
  <r>
    <d v="2023-09-26T00:00:00"/>
    <s v="Tue"/>
    <d v="1899-12-30T14:00:00"/>
    <d v="1899-12-30T16:00:00"/>
    <s v="Online"/>
    <s v="en"/>
    <n v="19"/>
    <s v="Excel Genius Class 7: VLOOKUP"/>
    <e v="#REF!"/>
    <e v="#REF!"/>
    <e v="#REF!"/>
    <s v="https://www.nypl.org/events/programs/2023/09/26/online-excel-genius-class-7-vlookup"/>
    <n v="0"/>
  </r>
  <r>
    <d v="2023-09-29T00:00:00"/>
    <s v="Fri"/>
    <d v="1899-12-30T11:00:00"/>
    <d v="1899-12-30T13:00:00"/>
    <s v="Chatham Sq"/>
    <s v="zh"/>
    <n v="9"/>
    <s v="Introduction to Computers and Digital Devices"/>
    <e v="#REF!"/>
    <e v="#REF!"/>
    <e v="#REF!"/>
    <s v="https://www.nypl.org/events/programs/2023/09/01/person-introduction-computers-and-digital-devices-mandarin-dian-nao-yu"/>
    <n v="0"/>
  </r>
  <r>
    <d v="2023-09-30T00:00:00"/>
    <s v="Sat"/>
    <d v="1899-12-30T11:00:00"/>
    <d v="1899-12-30T13:00:00"/>
    <s v="SNFL"/>
    <s v="en"/>
    <m/>
    <s v="Office Readiness Series"/>
    <e v="#REF!"/>
    <e v="#REF!"/>
    <e v="#REF!"/>
    <s v="https://www.nypl.org/events/programs/2023/09/16/person-office-readiness-series"/>
    <n v="1"/>
  </r>
  <r>
    <d v="2023-09-30T00:00:00"/>
    <s v="Sat"/>
    <d v="1899-12-30T14:00:00"/>
    <d v="1899-12-30T16:00:00"/>
    <s v="SNFL"/>
    <s v="en"/>
    <n v="15"/>
    <s v="Office Readiness Series"/>
    <e v="#REF!"/>
    <e v="#REF!"/>
    <e v="#REF!"/>
    <s v="https://www.nypl.org/events/programs/2023/09/16/person-office-readiness-series"/>
    <n v="0"/>
  </r>
  <r>
    <d v="2023-09-30T00:00:00"/>
    <s v="Sat"/>
    <d v="1899-12-30T16:00:00"/>
    <d v="1899-12-30T17:00:00"/>
    <s v="SNFL"/>
    <s v="en"/>
    <n v="9"/>
    <s v="Open Lab"/>
    <e v="#REF!"/>
    <e v="#REF!"/>
    <e v="#REF!"/>
    <s v="https://www.nypl.org/events/programs/2023/09/30/person-open-lab"/>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
  <r>
    <d v="2023-08-01T00:00:00"/>
    <s v="Tue"/>
    <d v="1899-12-30T14:00:00"/>
    <d v="1899-12-30T16:00:00"/>
    <s v="Online"/>
    <s v="en"/>
    <n v="3"/>
    <s v="Intro to SQL"/>
    <e v="#REF!"/>
    <e v="#REF!"/>
    <e v="#REF!"/>
    <s v="https://www.nypl.org/events/programs/2023/08/01/online-intro-sql"/>
    <n v="0"/>
  </r>
  <r>
    <d v="2023-08-03T00:00:00"/>
    <s v="Thur"/>
    <d v="1899-12-30T10:30:00"/>
    <d v="1899-12-30T12:30:00"/>
    <s v="SNFL"/>
    <s v="en"/>
    <n v="6"/>
    <s v="Intro to SQL"/>
    <e v="#REF!"/>
    <e v="#REF!"/>
    <e v="#REF!"/>
    <s v="https://www.nypl.org/events/programs/2023/08/03/person-intro-sql"/>
    <n v="0"/>
  </r>
  <r>
    <d v="2023-08-03T00:00:00"/>
    <s v="Thur"/>
    <d v="1899-12-30T15:30:00"/>
    <d v="1899-12-30T17:30:00"/>
    <s v="SNFL"/>
    <s v="en"/>
    <n v="7"/>
    <s v="Photo Editing for Beginners Using Pixlr"/>
    <e v="#REF!"/>
    <e v="#REF!"/>
    <e v="#REF!"/>
    <s v="https://www.nypl.org/events/programs/2023/08/03/person-photo-editing-beginners-using-pixlr"/>
    <n v="0"/>
  </r>
  <r>
    <d v="2023-08-04T00:00:00"/>
    <s v="Fri"/>
    <d v="1899-12-30T11:00:00"/>
    <d v="1899-12-30T13:00:00"/>
    <s v="Chatham Sq"/>
    <s v="zh"/>
    <m/>
    <s v="Introduction to Computers and Digital Devices"/>
    <e v="#REF!"/>
    <e v="#REF!"/>
    <e v="#REF!"/>
    <s v="https://www.nypl.org/events/programs/2023/08/07/person-introduction-computers-and-digital-devices-mandarin-dian-nao-yu"/>
    <n v="1"/>
  </r>
  <r>
    <d v="2023-08-05T00:00:00"/>
    <s v="Sat"/>
    <d v="1899-12-30T10:30:00"/>
    <d v="1899-12-30T12:30:00"/>
    <s v="SNFL"/>
    <s v="en"/>
    <m/>
    <s v="Excel Genius Class 3: Charts and Sparklines"/>
    <e v="#REF!"/>
    <e v="#REF!"/>
    <e v="#REF!"/>
    <m/>
    <n v="1"/>
  </r>
  <r>
    <d v="2023-08-05T00:00:00"/>
    <s v="Sat"/>
    <d v="1899-12-30T15:00:00"/>
    <d v="1899-12-30T17:00:00"/>
    <s v="SNFL"/>
    <s v="en"/>
    <m/>
    <s v="Open Lab"/>
    <e v="#REF!"/>
    <e v="#REF!"/>
    <e v="#REF!"/>
    <m/>
    <n v="1"/>
  </r>
  <r>
    <d v="2023-08-07T00:00:00"/>
    <s v="Mon"/>
    <d v="1899-12-30T11:00:00"/>
    <d v="1899-12-30T13:00:00"/>
    <s v="Chatham Sq"/>
    <s v="zh"/>
    <n v="17"/>
    <s v="Introduction to Computers and Digital Devices"/>
    <e v="#REF!"/>
    <e v="#REF!"/>
    <e v="#REF!"/>
    <s v="https://www.nypl.org/events/programs/2023/08/07/person-introduction-computers-and-digital-devices-mandarin-dian-nao-yu"/>
    <n v="0"/>
  </r>
  <r>
    <d v="2023-08-07T00:00:00"/>
    <s v="Mon"/>
    <d v="1899-12-30T15:00:00"/>
    <d v="1899-12-30T17:00:00"/>
    <s v="Online"/>
    <s v="zh"/>
    <n v="37"/>
    <s v="Create a Website with Google Sites"/>
    <e v="#REF!"/>
    <e v="#REF!"/>
    <e v="#REF!"/>
    <s v="https://www.nypl.org/events/programs/2023/08/07/online-create-website-google-sites-mandarin-shi-yong-google-sitesjian-li"/>
    <n v="0"/>
  </r>
  <r>
    <d v="2023-08-08T00:00:00"/>
    <s v="Tue"/>
    <d v="1899-12-30T14:00:00"/>
    <d v="1899-12-30T16:00:00"/>
    <s v="Online"/>
    <s v="en"/>
    <n v="6"/>
    <s v="Consuming Web APIs with Python"/>
    <e v="#REF!"/>
    <e v="#REF!"/>
    <e v="#REF!"/>
    <s v="https://www.nypl.org/events/programs/2023/08/08/online-consuming-web-apis-python"/>
    <n v="0"/>
  </r>
  <r>
    <d v="2023-08-10T00:00:00"/>
    <s v="Thur"/>
    <d v="1899-12-30T10:30:00"/>
    <d v="1899-12-30T12:30:00"/>
    <s v="SNFL"/>
    <s v="en"/>
    <n v="7"/>
    <s v="Excel Genius Class 3: Charts and Sparklines"/>
    <e v="#REF!"/>
    <e v="#REF!"/>
    <e v="#REF!"/>
    <s v="https://www.nypl.org/events/programs/2023/08/10/person-excel-genius-class-3-charts-and-sparklines"/>
    <n v="0"/>
  </r>
  <r>
    <d v="2023-08-10T00:00:00"/>
    <s v="Thur"/>
    <d v="1899-12-30T15:30:00"/>
    <d v="1899-12-30T17:30:00"/>
    <s v="SNFL"/>
    <s v="en"/>
    <n v="3"/>
    <s v="Fundamentals of Programming with Python Part 2"/>
    <e v="#REF!"/>
    <e v="#REF!"/>
    <e v="#REF!"/>
    <s v="https://www.nypl.org/events/programs/2023/08/10/person-fundamentals-programming-python-part-2"/>
    <n v="0"/>
  </r>
  <r>
    <d v="2023-08-12T00:00:00"/>
    <s v="Sat"/>
    <d v="1899-12-30T10:30:00"/>
    <d v="1899-12-30T12:30:00"/>
    <s v="SNFL"/>
    <s v="en"/>
    <m/>
    <s v="Excel Genius Class 4: Tables and Data Validation"/>
    <e v="#REF!"/>
    <e v="#REF!"/>
    <e v="#REF!"/>
    <m/>
    <n v="1"/>
  </r>
  <r>
    <d v="2023-08-12T00:00:00"/>
    <s v="Sat"/>
    <d v="1899-12-30T10:30:00"/>
    <d v="1899-12-30T11:30:00"/>
    <s v="SNFL"/>
    <s v="en"/>
    <n v="2"/>
    <s v="Office Readiness Series Info and Testing Session"/>
    <e v="#REF!"/>
    <e v="#REF!"/>
    <e v="#REF!"/>
    <s v="https://www.nypl.org/events/programs/2023/08/12/person-office-readiness-series-information-session"/>
    <n v="0"/>
  </r>
  <r>
    <d v="2023-08-12T00:00:00"/>
    <s v="Sat"/>
    <d v="1899-12-30T12:00:00"/>
    <d v="1899-12-30T13:00:00"/>
    <s v="SNFL"/>
    <s v="en"/>
    <n v="6"/>
    <s v="Office Readiness Series Info and Testing Session"/>
    <e v="#REF!"/>
    <e v="#REF!"/>
    <e v="#REF!"/>
    <s v="https://www.nypl.org/events/programs/2023/08/12/person-office-readiness-series-information-session"/>
    <n v="0"/>
  </r>
  <r>
    <d v="2023-08-12T00:00:00"/>
    <s v="Sat"/>
    <d v="1899-12-30T15:00:00"/>
    <d v="1899-12-30T17:00:00"/>
    <s v="SNFL"/>
    <s v="en"/>
    <n v="9"/>
    <s v="Open Lab"/>
    <e v="#REF!"/>
    <e v="#REF!"/>
    <e v="#REF!"/>
    <s v="https://www.nypl.org/events/programs/2023/08/12/person-open-lab"/>
    <n v="0"/>
  </r>
  <r>
    <d v="2023-08-14T00:00:00"/>
    <s v="Mon"/>
    <d v="1899-12-30T11:00:00"/>
    <d v="1899-12-30T13:00:00"/>
    <s v="Chatham Sq"/>
    <s v="zh"/>
    <n v="20"/>
    <s v="Introduction to Computers and Digital Devices"/>
    <e v="#REF!"/>
    <e v="#REF!"/>
    <e v="#REF!"/>
    <s v="https://www.nypl.org/events/programs/2023/08/07/person-introduction-computers-and-digital-devices-mandarin-dian-nao-yu"/>
    <n v="0"/>
  </r>
  <r>
    <d v="2023-08-14T00:00:00"/>
    <s v="Mon"/>
    <d v="1899-12-30T15:00:00"/>
    <d v="1899-12-30T17:00:00"/>
    <s v="Online"/>
    <s v="zh"/>
    <n v="43"/>
    <s v="Create a Website with Google Sites"/>
    <e v="#REF!"/>
    <e v="#REF!"/>
    <e v="#REF!"/>
    <s v="https://www.nypl.org/events/programs/2023/08/14/clone-online-create-website-google-sites-mandarin-shi-yong-google"/>
    <n v="0"/>
  </r>
  <r>
    <d v="2023-08-15T00:00:00"/>
    <s v="Tue"/>
    <d v="1899-12-30T14:00:00"/>
    <d v="1899-12-30T16:00:00"/>
    <s v="Online"/>
    <s v="en"/>
    <m/>
    <s v="Exploratory Data Analysis in Python"/>
    <e v="#REF!"/>
    <e v="#REF!"/>
    <e v="#REF!"/>
    <m/>
    <n v="1"/>
  </r>
  <r>
    <d v="2023-08-17T00:00:00"/>
    <s v="Thur"/>
    <d v="1899-12-30T10:30:00"/>
    <d v="1899-12-30T12:30:00"/>
    <s v="SNFL"/>
    <s v="en"/>
    <n v="8"/>
    <s v="HTML &amp; CSS Basics"/>
    <e v="#REF!"/>
    <e v="#REF!"/>
    <e v="#REF!"/>
    <s v="https://www.nypl.org/events/programs/2023/08/17/person-html-css-basics"/>
    <n v="0"/>
  </r>
  <r>
    <d v="2023-08-17T00:00:00"/>
    <s v="Thur"/>
    <d v="1899-12-30T15:30:00"/>
    <d v="1899-12-30T17:30:00"/>
    <s v="SNFL"/>
    <s v="en"/>
    <m/>
    <s v="Web Scraping with Python Part 1"/>
    <e v="#REF!"/>
    <e v="#REF!"/>
    <e v="#REF!"/>
    <m/>
    <n v="1"/>
  </r>
  <r>
    <d v="2023-08-18T00:00:00"/>
    <s v="Fri"/>
    <d v="1899-12-30T11:00:00"/>
    <d v="1899-12-30T13:00:00"/>
    <s v="Chatham Sq"/>
    <s v="zh"/>
    <n v="17"/>
    <s v="Introduction to Computers and Digital Devices"/>
    <e v="#REF!"/>
    <e v="#REF!"/>
    <e v="#REF!"/>
    <s v="https://www.nypl.org/events/programs/2023/08/07/person-introduction-computers-and-digital-devices-mandarin-dian-nao-yu"/>
    <n v="0"/>
  </r>
  <r>
    <d v="2023-08-19T00:00:00"/>
    <s v="Sat"/>
    <d v="1899-12-30T10:30:00"/>
    <d v="1899-12-30T12:30:00"/>
    <s v="SNFL"/>
    <s v="en"/>
    <m/>
    <s v="Excel Genius Class 5: Pivot Tables"/>
    <e v="#REF!"/>
    <e v="#REF!"/>
    <e v="#REF!"/>
    <m/>
    <n v="1"/>
  </r>
  <r>
    <d v="2023-08-19T00:00:00"/>
    <s v="Sat"/>
    <d v="1899-12-30T10:30:00"/>
    <d v="1899-12-30T11:30:00"/>
    <s v="SNFL"/>
    <s v="en"/>
    <n v="2"/>
    <s v="Office Readiness Series Info and Testing Session"/>
    <e v="#REF!"/>
    <e v="#REF!"/>
    <e v="#REF!"/>
    <s v="https://www.nypl.org/events/programs/2023/08/12/person-office-readiness-series-information-session"/>
    <n v="0"/>
  </r>
  <r>
    <d v="2023-08-19T00:00:00"/>
    <s v="Sat"/>
    <d v="1899-12-30T12:00:00"/>
    <d v="1899-12-30T13:00:00"/>
    <s v="SNFL"/>
    <s v="en"/>
    <n v="3"/>
    <s v="Office Readiness Series Info and Testing Session"/>
    <e v="#REF!"/>
    <e v="#REF!"/>
    <e v="#REF!"/>
    <s v="https://www.nypl.org/events/programs/2023/08/12/person-office-readiness-series-information-session"/>
    <n v="0"/>
  </r>
  <r>
    <d v="2023-08-19T00:00:00"/>
    <s v="Sat"/>
    <d v="1899-12-30T15:00:00"/>
    <d v="1899-12-30T17:00:00"/>
    <s v="SNFL"/>
    <s v="en"/>
    <n v="13"/>
    <s v="Open Lab"/>
    <e v="#REF!"/>
    <e v="#REF!"/>
    <e v="#REF!"/>
    <s v="https://www.nypl.org/events/programs/2023/08/19/person-open-lab"/>
    <n v="0"/>
  </r>
  <r>
    <d v="2023-08-21T00:00:00"/>
    <s v="Mon"/>
    <d v="1899-12-30T11:00:00"/>
    <d v="1899-12-30T13:00:00"/>
    <s v="Chatham Sq"/>
    <s v="zh"/>
    <n v="17"/>
    <s v="Introduction to Computers and Digital Devices"/>
    <e v="#REF!"/>
    <e v="#REF!"/>
    <e v="#REF!"/>
    <s v="https://www.nypl.org/events/programs/2023/08/07/person-introduction-computers-and-digital-devices-mandarin-dian-nao-yu"/>
    <n v="0"/>
  </r>
  <r>
    <d v="2023-08-21T00:00:00"/>
    <s v="Mon"/>
    <d v="1899-12-30T15:00:00"/>
    <d v="1899-12-30T17:00:00"/>
    <s v="Online"/>
    <s v="zh"/>
    <n v="34"/>
    <s v="Intro to Google Sheets"/>
    <e v="#REF!"/>
    <e v="#REF!"/>
    <e v="#REF!"/>
    <s v="https://www.nypl.org/events/programs/2023/08/21/online-intro-google-sheets-mandarin-google-sheets-jian-jie"/>
    <n v="0"/>
  </r>
  <r>
    <d v="2023-08-22T00:00:00"/>
    <s v="Tue"/>
    <d v="1899-12-30T14:00:00"/>
    <d v="1899-12-30T16:00:00"/>
    <s v="Online"/>
    <s v="en"/>
    <m/>
    <s v="Excel Genius Class 1: Logic Functions"/>
    <e v="#REF!"/>
    <e v="#REF!"/>
    <e v="#REF!"/>
    <m/>
    <n v="1"/>
  </r>
  <r>
    <d v="2023-08-24T00:00:00"/>
    <s v="Thur"/>
    <d v="1899-12-30T10:30:00"/>
    <d v="1899-12-30T12:30:00"/>
    <s v="SNFL"/>
    <s v="en"/>
    <n v="8"/>
    <s v="Consuming Web APIs with Python"/>
    <e v="#REF!"/>
    <e v="#REF!"/>
    <e v="#REF!"/>
    <s v="https://www.nypl.org/events/programs/2023/08/24/person-consuming-web-apis-python"/>
    <n v="0"/>
  </r>
  <r>
    <d v="2023-08-24T00:00:00"/>
    <s v="Thur"/>
    <d v="1899-12-30T15:30:00"/>
    <d v="1899-12-30T17:30:00"/>
    <s v="SNFL"/>
    <s v="en"/>
    <n v="0"/>
    <s v="Take Charge with MyChart: Medications"/>
    <e v="#REF!"/>
    <e v="#REF!"/>
    <e v="#REF!"/>
    <s v="https://www.nypl.org/events/programs/2023/08/24/person-take-charge-mychart-medications"/>
    <n v="0"/>
  </r>
  <r>
    <d v="2023-08-26T00:00:00"/>
    <s v="Sat"/>
    <d v="1899-12-30T10:30:00"/>
    <d v="1899-12-30T12:30:00"/>
    <s v="SNFL"/>
    <s v="en"/>
    <m/>
    <s v="Excel Genius Class 6: Creating a Dashboard"/>
    <e v="#REF!"/>
    <e v="#REF!"/>
    <e v="#REF!"/>
    <m/>
    <n v="1"/>
  </r>
  <r>
    <d v="2023-08-26T00:00:00"/>
    <s v="Sat"/>
    <d v="1899-12-30T10:30:00"/>
    <d v="1899-12-30T11:30:00"/>
    <s v="SNFL"/>
    <s v="en"/>
    <n v="6"/>
    <s v="Office Readiness Series Info and Testing Session"/>
    <e v="#REF!"/>
    <e v="#REF!"/>
    <e v="#REF!"/>
    <s v="https://www.nypl.org/events/programs/2023/08/12/person-office-readiness-series-information-session"/>
    <n v="0"/>
  </r>
  <r>
    <d v="2023-08-26T00:00:00"/>
    <s v="Sat"/>
    <d v="1899-12-30T12:00:00"/>
    <d v="1899-12-30T13:00:00"/>
    <s v="SNFL"/>
    <s v="en"/>
    <n v="8"/>
    <s v="Office Readiness Series Info and Testing Session"/>
    <e v="#REF!"/>
    <e v="#REF!"/>
    <e v="#REF!"/>
    <s v="https://www.nypl.org/events/programs/2023/08/12/person-office-readiness-series-information-session"/>
    <n v="0"/>
  </r>
  <r>
    <d v="2023-08-26T00:00:00"/>
    <s v="Sat"/>
    <d v="1899-12-30T15:00:00"/>
    <d v="1899-12-30T17:00:00"/>
    <s v="SNFL"/>
    <s v="en"/>
    <n v="12"/>
    <s v="Open Lab"/>
    <e v="#REF!"/>
    <e v="#REF!"/>
    <e v="#REF!"/>
    <s v="https://www.nypl.org/events/programs/2023/08/26/person-open-lab"/>
    <n v="0"/>
  </r>
  <r>
    <d v="2023-08-28T00:00:00"/>
    <s v="Mon"/>
    <d v="1899-12-30T11:00:00"/>
    <d v="1899-12-30T13:00:00"/>
    <s v="Chatham Sq"/>
    <s v="zh"/>
    <n v="18"/>
    <s v="Introduction to Computers and Digital Devices"/>
    <e v="#REF!"/>
    <e v="#REF!"/>
    <e v="#REF!"/>
    <s v="https://www.nypl.org/events/programs/2023/08/07/person-introduction-computers-and-digital-devices-mandarin-dian-nao-yu"/>
    <n v="0"/>
  </r>
  <r>
    <d v="2023-08-28T00:00:00"/>
    <s v="Mon"/>
    <d v="1899-12-30T15:00:00"/>
    <d v="1899-12-30T17:00:00"/>
    <s v="Online"/>
    <s v="zh"/>
    <n v="34"/>
    <s v="Intro to Google Sheets"/>
    <e v="#REF!"/>
    <e v="#REF!"/>
    <e v="#REF!"/>
    <s v="https://www.nypl.org/events/programs/2023/08/28/online-intro-google-sheets-mandarin-google-sheets-jian-jie"/>
    <n v="0"/>
  </r>
  <r>
    <d v="2023-08-29T00:00:00"/>
    <s v="Tue"/>
    <d v="1899-12-30T14:00:00"/>
    <d v="1899-12-30T16:00:00"/>
    <s v="Online"/>
    <s v="en"/>
    <m/>
    <s v="Excel Genius Class 2: Conditional Stat Functions"/>
    <e v="#REF!"/>
    <e v="#REF!"/>
    <e v="#REF!"/>
    <m/>
    <n v="1"/>
  </r>
  <r>
    <d v="2023-08-31T00:00:00"/>
    <s v="Thur"/>
    <d v="1899-12-30T10:30:00"/>
    <d v="1899-12-30T12:30:00"/>
    <s v="SNFL"/>
    <s v="en"/>
    <n v="11"/>
    <s v="Exploratory Data Analysis in Python"/>
    <e v="#REF!"/>
    <e v="#REF!"/>
    <e v="#REF!"/>
    <s v="https://www.nypl.org/events/programs/2023/08/31/person-exploratory-data-analysis-python"/>
    <n v="0"/>
  </r>
  <r>
    <d v="2023-08-31T00:00:00"/>
    <s v="Thur"/>
    <d v="1899-12-30T15:30:00"/>
    <d v="1899-12-30T17:30:00"/>
    <s v="SNFL"/>
    <s v="en"/>
    <n v="7"/>
    <s v="LinkedIn for Job Seekers"/>
    <e v="#REF!"/>
    <e v="#REF!"/>
    <e v="#REF!"/>
    <s v="https://www.nypl.org/events/programs/2023/08/31/person-linkedin-job-seekers"/>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r>
    <m/>
    <n v="0"/>
    <d v="1899-12-30T00:00:00"/>
    <d v="1899-12-30T02:00:00"/>
    <n v="0"/>
    <n v="0"/>
    <m/>
    <m/>
    <n v="0"/>
    <n v="0"/>
    <n v="0"/>
    <m/>
    <n v="0"/>
  </r>
</pivotCacheRecords>
</file>

<file path=xl/pivotCache/pivotCacheRecords2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6">
  <r>
    <d v="2023-07-01T00:00:00"/>
    <s v="Sat"/>
    <d v="1899-12-30T10:30:00"/>
    <d v="1899-12-30T12:30:00"/>
    <s v="SNFL"/>
    <s v="en"/>
    <n v="13"/>
    <s v="Intro to SQL"/>
    <e v="#REF!"/>
    <e v="#REF!"/>
    <e v="#REF!"/>
    <s v="https://www.nypl.org/events/programs/2023/07/01/person-intro-sql"/>
    <n v="0"/>
  </r>
  <r>
    <d v="2023-07-01T00:00:00"/>
    <s v="Sat"/>
    <d v="1899-12-30T15:00:00"/>
    <d v="1899-12-30T17:00:00"/>
    <s v="SNFL"/>
    <s v="en"/>
    <n v="7"/>
    <s v="Open Lab"/>
    <e v="#REF!"/>
    <e v="#REF!"/>
    <e v="#REF!"/>
    <s v="https://www.nypl.org/events/programs/2023/07/01/person-open-lab"/>
    <n v="0"/>
  </r>
  <r>
    <d v="2023-07-03T00:00:00"/>
    <s v="Mon"/>
    <d v="1899-12-30T11:00:00"/>
    <d v="1899-12-30T13:00:00"/>
    <s v="Chatham Sq"/>
    <s v="zh"/>
    <n v="8"/>
    <s v="Introduction to Computers and Digital Devices"/>
    <e v="#REF!"/>
    <e v="#REF!"/>
    <e v="#REF!"/>
    <s v="https://www.nypl.org/events/programs/2023/07/03/person-introduction-computers-and-digital-devices-mandarin-dian-nao-yu"/>
    <n v="0"/>
  </r>
  <r>
    <d v="2023-07-03T00:00:00"/>
    <s v="Mon"/>
    <d v="1899-12-30T15:00:00"/>
    <d v="1899-12-30T17:00:00"/>
    <s v="Online"/>
    <s v="zh"/>
    <n v="21"/>
    <s v="Computer Hardware - The Anatomy of the Computer"/>
    <e v="#REF!"/>
    <e v="#REF!"/>
    <e v="#REF!"/>
    <s v="https://www.nypl.org/events/programs/2023/07/03/online-computer-hardware-anatomy-computer-mandarin-dian-nao-ying-ti-jie"/>
    <n v="0"/>
  </r>
  <r>
    <d v="2023-07-06T00:00:00"/>
    <s v="Thur"/>
    <d v="1899-12-30T10:30:00"/>
    <d v="1899-12-30T12:30:00"/>
    <s v="SNFL"/>
    <s v="en"/>
    <n v="12"/>
    <s v="Fundamentals of Programming with Python Part 1"/>
    <e v="#REF!"/>
    <e v="#REF!"/>
    <e v="#REF!"/>
    <s v="https://www.nypl.org/events/programs/2023/07/06/person-fundamentals-programming-python-part-1"/>
    <n v="0"/>
  </r>
  <r>
    <d v="2023-07-06T00:00:00"/>
    <s v="Thur"/>
    <d v="1899-12-30T15:30:00"/>
    <d v="1899-12-30T17:30:00"/>
    <s v="SNFL"/>
    <s v="en"/>
    <n v="8"/>
    <s v="Fundamentals of Programming with Python Part 2"/>
    <e v="#REF!"/>
    <e v="#REF!"/>
    <e v="#REF!"/>
    <s v="https://www.nypl.org/events/programs/2023/07/06/person-fundamentals-programming-python-part-2"/>
    <n v="0"/>
  </r>
  <r>
    <d v="2023-07-07T00:00:00"/>
    <s v="Fri"/>
    <d v="1899-12-30T11:00:00"/>
    <d v="1899-12-30T13:00:00"/>
    <s v="Chatham Sq"/>
    <s v="zh"/>
    <m/>
    <s v="Introduction to Computers and Digital Devices"/>
    <e v="#REF!"/>
    <e v="#REF!"/>
    <e v="#REF!"/>
    <s v="https://www.nypl.org/events/programs/2023/07/03/person-introduction-computers-and-digital-devices-mandarin-dian-nao-yu"/>
    <n v="1"/>
  </r>
  <r>
    <d v="2023-07-08T00:00:00"/>
    <s v="Sat"/>
    <d v="1899-12-30T10:30:00"/>
    <d v="1899-12-30T12:30:00"/>
    <s v="SNFL"/>
    <s v="en"/>
    <n v="12"/>
    <s v="Python Container Datatypes"/>
    <e v="#REF!"/>
    <e v="#REF!"/>
    <e v="#REF!"/>
    <s v="https://www.nypl.org/events/programs/2023/07/08/person-python-container-datatypes"/>
    <n v="0"/>
  </r>
  <r>
    <d v="2023-07-08T00:00:00"/>
    <s v="Sat"/>
    <d v="1899-12-30T15:00:00"/>
    <d v="1899-12-30T17:00:00"/>
    <s v="SNFL"/>
    <s v="en"/>
    <n v="8"/>
    <s v="Open Lab"/>
    <e v="#REF!"/>
    <e v="#REF!"/>
    <e v="#REF!"/>
    <s v="https://www.nypl.org/events/programs/2023/07/08/person-open-lab"/>
    <n v="0"/>
  </r>
  <r>
    <d v="2023-07-10T00:00:00"/>
    <s v="Mon"/>
    <d v="1899-12-30T11:00:00"/>
    <d v="1899-12-30T13:00:00"/>
    <s v="Chatham Sq"/>
    <s v="zh"/>
    <n v="12"/>
    <s v="Introduction to Computers and Digital Devices"/>
    <e v="#REF!"/>
    <e v="#REF!"/>
    <e v="#REF!"/>
    <s v="https://www.nypl.org/events/programs/2023/07/03/person-introduction-computers-and-digital-devices-mandarin-dian-nao-yu"/>
    <n v="0"/>
  </r>
  <r>
    <d v="2023-07-10T00:00:00"/>
    <s v="Mon"/>
    <d v="1899-12-30T15:00:00"/>
    <d v="1899-12-30T17:00:00"/>
    <s v="Online"/>
    <s v="zh"/>
    <n v="32"/>
    <s v="PC vs. Mac"/>
    <e v="#REF!"/>
    <e v="#REF!"/>
    <e v="#REF!"/>
    <s v="https://www.nypl.org/events/programs/2023/07/10/online-pc-vs-mac-mandarin-ge-ren-dian-nao-pcyu-pin-guo-dian-nao-maczhi-bi"/>
    <n v="0"/>
  </r>
  <r>
    <d v="2023-07-11T00:00:00"/>
    <s v="Tue"/>
    <d v="1899-12-30T14:00:00"/>
    <d v="1899-12-30T16:00:00"/>
    <s v="Online"/>
    <s v="en"/>
    <n v="16"/>
    <s v="Consuming Web APIs with Python"/>
    <e v="#REF!"/>
    <e v="#REF!"/>
    <e v="#REF!"/>
    <s v="https://www.nypl.org/events/programs/2023/07/11/online-consuming-web-apis-python"/>
    <n v="0"/>
  </r>
  <r>
    <d v="2023-07-13T00:00:00"/>
    <s v="Thur"/>
    <d v="1899-12-30T10:30:00"/>
    <d v="1899-12-30T12:30:00"/>
    <s v="SNFL"/>
    <s v="en"/>
    <n v="12"/>
    <s v="Web Scraping with Python Part 1"/>
    <e v="#REF!"/>
    <e v="#REF!"/>
    <e v="#REF!"/>
    <s v="https://www.nypl.org/events/programs/2023/07/13/person-web-scraping-python-part-1"/>
    <n v="0"/>
  </r>
  <r>
    <d v="2023-07-13T00:00:00"/>
    <s v="Thur"/>
    <d v="1899-12-30T15:30:00"/>
    <d v="1899-12-30T17:30:00"/>
    <s v="SNFL"/>
    <s v="en"/>
    <n v="9"/>
    <s v="Working with Files in Python"/>
    <e v="#REF!"/>
    <e v="#REF!"/>
    <e v="#REF!"/>
    <s v="https://www.nypl.org/events/programs/2023/07/13/person-working-files-python"/>
    <n v="0"/>
  </r>
  <r>
    <d v="2023-07-17T00:00:00"/>
    <s v="Mon"/>
    <d v="1899-12-30T11:00:00"/>
    <d v="1899-12-30T13:00:00"/>
    <s v="Chatham Sq"/>
    <s v="zh"/>
    <n v="14"/>
    <s v="Introduction to Computers and Digital Devices"/>
    <e v="#REF!"/>
    <e v="#REF!"/>
    <e v="#REF!"/>
    <s v="https://www.nypl.org/events/programs/2023/07/03/person-introduction-computers-and-digital-devices-mandarin-dian-nao-yu"/>
    <n v="0"/>
  </r>
  <r>
    <d v="2023-07-17T00:00:00"/>
    <s v="Mon"/>
    <d v="1899-12-30T15:00:00"/>
    <d v="1899-12-30T17:00:00"/>
    <s v="Online"/>
    <s v="zh"/>
    <n v="31"/>
    <s v="Computer Basics"/>
    <e v="#REF!"/>
    <e v="#REF!"/>
    <e v="#REF!"/>
    <s v="https://www.nypl.org/events/programs/2023/07/17/online-computer-basics-mandarin-dian-nao-ji-chu"/>
    <n v="0"/>
  </r>
  <r>
    <d v="2023-07-18T00:00:00"/>
    <s v="Tue"/>
    <d v="1899-12-30T14:00:00"/>
    <d v="1899-12-30T16:00:00"/>
    <s v="Online"/>
    <s v="en"/>
    <n v="10"/>
    <s v="Create a Website with Google Sites"/>
    <e v="#REF!"/>
    <e v="#REF!"/>
    <e v="#REF!"/>
    <s v="https://www.nypl.org/events/programs/2023/07/18/online-create-website-google-sites"/>
    <n v="0"/>
  </r>
  <r>
    <d v="2023-07-20T00:00:00"/>
    <s v="Thur"/>
    <d v="1899-12-30T10:30:00"/>
    <d v="1899-12-30T12:30:00"/>
    <s v="SNFL"/>
    <s v="en"/>
    <n v="12"/>
    <s v="Consuming Web APIs with Python"/>
    <e v="#REF!"/>
    <e v="#REF!"/>
    <e v="#REF!"/>
    <s v="https://www.nypl.org/events/programs/2023/07/20/person-consuming-web-apis-python"/>
    <n v="0"/>
  </r>
  <r>
    <d v="2023-07-20T00:00:00"/>
    <s v="Thur"/>
    <d v="1899-12-30T15:30:00"/>
    <d v="1899-12-30T17:30:00"/>
    <s v="SNFL"/>
    <s v="en"/>
    <n v="7"/>
    <s v="Take Charge with MyChart: Test Results &amp; Messaging"/>
    <e v="#REF!"/>
    <e v="#REF!"/>
    <e v="#REF!"/>
    <s v="https://www.nypl.org/events/programs/2023/07/20/person-take-charge-mychart-test-results-messaging"/>
    <n v="0"/>
  </r>
  <r>
    <d v="2023-07-21T00:00:00"/>
    <s v="Fri"/>
    <d v="1899-12-30T11:00:00"/>
    <d v="1899-12-30T13:00:00"/>
    <s v="Chatham Sq"/>
    <s v="zh"/>
    <n v="16"/>
    <s v="Introduction to Computers and Digital Devices"/>
    <e v="#REF!"/>
    <e v="#REF!"/>
    <e v="#REF!"/>
    <s v="https://www.nypl.org/events/programs/2023/07/03/person-introduction-computers-and-digital-devices-mandarin-dian-nao-yu"/>
    <n v="0"/>
  </r>
  <r>
    <d v="2023-07-22T00:00:00"/>
    <s v="Sat"/>
    <d v="1899-12-30T10:30:00"/>
    <d v="1899-12-30T12:30:00"/>
    <s v="SNFL"/>
    <s v="en"/>
    <n v="10"/>
    <s v="Excel Genius Class 1: Logic Functions"/>
    <e v="#REF!"/>
    <e v="#REF!"/>
    <e v="#REF!"/>
    <s v="https://www.nypl.org/events/programs/2023/07/22/person-excel-genius-class-1-logic-functions"/>
    <n v="0"/>
  </r>
  <r>
    <d v="2023-07-22T00:00:00"/>
    <s v="Sat"/>
    <d v="1899-12-30T15:00:00"/>
    <d v="1899-12-30T17:00:00"/>
    <s v="SNFL"/>
    <s v="en"/>
    <n v="12"/>
    <s v="Open Lab"/>
    <e v="#REF!"/>
    <e v="#REF!"/>
    <e v="#REF!"/>
    <s v="https://www.nypl.org/events/programs/2023/07/22/person-open-lab"/>
    <n v="0"/>
  </r>
  <r>
    <d v="2023-07-24T00:00:00"/>
    <s v="Mon"/>
    <d v="1899-12-30T11:00:00"/>
    <d v="1899-12-30T13:00:00"/>
    <s v="Chatham Sq"/>
    <s v="zh"/>
    <n v="20"/>
    <s v="Introduction to Computers and Digital Devices"/>
    <e v="#REF!"/>
    <e v="#REF!"/>
    <e v="#REF!"/>
    <s v="https://www.nypl.org/events/programs/2023/07/03/person-introduction-computers-and-digital-devices-mandarin-dian-nao-yu"/>
    <n v="0"/>
  </r>
  <r>
    <d v="2023-07-24T00:00:00"/>
    <s v="Mon"/>
    <d v="1899-12-30T15:00:00"/>
    <d v="1899-12-30T17:00:00"/>
    <s v="Online"/>
    <s v="zh"/>
    <n v="38"/>
    <s v="YouTube for Beginners"/>
    <e v="#REF!"/>
    <e v="#REF!"/>
    <e v="#REF!"/>
    <s v="https://www.nypl.org/events/programs/2023/07/24/online-youtube-beginners-mandarin-youtube-shi-yong-ji-chu"/>
    <n v="0"/>
  </r>
  <r>
    <d v="2023-07-25T00:00:00"/>
    <s v="Tue"/>
    <d v="1899-12-30T14:00:00"/>
    <d v="1899-12-30T16:00:00"/>
    <s v="Online"/>
    <s v="en"/>
    <n v="6"/>
    <s v="Working with Files in Python"/>
    <e v="#REF!"/>
    <e v="#REF!"/>
    <e v="#REF!"/>
    <s v="https://www.nypl.org/events/programs/2023/07/25/online-working-files-python"/>
    <n v="0"/>
  </r>
  <r>
    <d v="2023-07-27T00:00:00"/>
    <s v="Thur"/>
    <d v="1899-12-30T10:30:00"/>
    <d v="1899-12-30T12:30:00"/>
    <s v="SNFL"/>
    <s v="en"/>
    <n v="3"/>
    <s v="Photo Editing for Beginners Using Pixlr"/>
    <e v="#REF!"/>
    <e v="#REF!"/>
    <e v="#REF!"/>
    <s v="https://www.nypl.org/events/programs/2023/07/27/person-photo-editing-beginners-using-pixlr"/>
    <n v="0"/>
  </r>
  <r>
    <d v="2023-07-27T00:00:00"/>
    <s v="Thur"/>
    <d v="1899-12-30T15:30:00"/>
    <d v="1899-12-30T17:30:00"/>
    <s v="SNFL"/>
    <s v="en"/>
    <n v="6"/>
    <s v="Exploratory Data Analysis in Python"/>
    <e v="#REF!"/>
    <e v="#REF!"/>
    <e v="#REF!"/>
    <s v="https://www.nypl.org/events/programs/2023/07/27/person-exploratory-data-analysis-python"/>
    <n v="0"/>
  </r>
  <r>
    <d v="2023-07-28T00:00:00"/>
    <s v="Fri"/>
    <d v="1899-12-30T11:00:00"/>
    <d v="1899-12-30T13:00:00"/>
    <s v="Chatham Sq"/>
    <s v="zh"/>
    <n v="15"/>
    <s v="Introduction to Computers and Digital Devices"/>
    <e v="#REF!"/>
    <e v="#REF!"/>
    <e v="#REF!"/>
    <s v="https://www.nypl.org/events/programs/2023/07/03/person-introduction-computers-and-digital-devices-mandarin-dian-nao-yu"/>
    <n v="0"/>
  </r>
  <r>
    <d v="2023-07-29T00:00:00"/>
    <s v="Sat"/>
    <d v="1899-12-30T10:30:00"/>
    <d v="1899-12-30T12:30:00"/>
    <s v="SNFL"/>
    <s v="en"/>
    <n v="10"/>
    <s v="Excel Genius Class 2: Conditional Stat Functions"/>
    <e v="#REF!"/>
    <e v="#REF!"/>
    <e v="#REF!"/>
    <s v="https://www.nypl.org/events/programs/2023/07/29/person-excel-genius-class-2-conditional-stat-functions"/>
    <n v="0"/>
  </r>
  <r>
    <d v="2023-07-29T00:00:00"/>
    <s v="Sat"/>
    <d v="1899-12-30T15:00:00"/>
    <d v="1899-12-30T17:00:00"/>
    <s v="SNFL"/>
    <s v="en"/>
    <n v="12"/>
    <s v="Open Lab"/>
    <e v="#REF!"/>
    <e v="#REF!"/>
    <e v="#REF!"/>
    <s v="https://www.nypl.org/events/programs/2023/07/29/person-open-lab"/>
    <n v="0"/>
  </r>
  <r>
    <d v="2023-07-31T00:00:00"/>
    <s v="Mon"/>
    <d v="1899-12-30T11:00:00"/>
    <d v="1899-12-30T13:00:00"/>
    <s v="Chatham Sq"/>
    <s v="zh"/>
    <n v="18"/>
    <s v="Introduction to Computers and Digital Devices"/>
    <e v="#REF!"/>
    <e v="#REF!"/>
    <e v="#REF!"/>
    <s v="https://www.nypl.org/events/programs/2023/07/03/person-introduction-computers-and-digital-devices-mandarin-dian-nao-yu"/>
    <n v="0"/>
  </r>
  <r>
    <d v="2023-07-31T00:00:00"/>
    <s v="Mon"/>
    <d v="1899-12-30T15:00:00"/>
    <d v="1899-12-30T17:00:00"/>
    <s v="Online"/>
    <s v="zh"/>
    <n v="33"/>
    <s v="Getting More Out of Google"/>
    <e v="#REF!"/>
    <e v="#REF!"/>
    <e v="#REF!"/>
    <s v="https://www.nypl.org/events/programs/2023/07/31/online-getting-more-out-google-mandarin-shen-ru-liao-jie-google"/>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r>
    <m/>
    <n v="0"/>
    <m/>
    <d v="1899-12-30T00:00:00"/>
    <m/>
    <m/>
    <m/>
    <m/>
    <n v="0"/>
    <n v="0"/>
    <n v="0"/>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2023 July" cacheId="103" dataOnRows="1" applyNumberFormats="0" applyBorderFormats="0" applyFontFormats="0" applyPatternFormats="0" applyAlignmentFormats="0" applyWidthHeightFormats="0" dataCaption="" updatedVersion="8" compact="0" compactData="0">
  <location ref="Q1:R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2023 August" cacheId="100" dataOnRows="1" applyNumberFormats="0" applyBorderFormats="0" applyFontFormats="0" applyPatternFormats="0" applyAlignmentFormats="0" applyWidthHeightFormats="0" dataCaption="" updatedVersion="8" compact="0" compactData="0">
  <location ref="Q1:R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2023 September" cacheId="97" dataOnRows="1" applyNumberFormats="0" applyBorderFormats="0" applyFontFormats="0" applyPatternFormats="0" applyAlignmentFormats="0" applyWidthHeightFormats="0" dataCaption="" updatedVersion="8" compact="0" compactData="0">
  <location ref="Q1:R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2023 October" cacheId="94" dataOnRows="1" applyNumberFormats="0" applyBorderFormats="0" applyFontFormats="0" applyPatternFormats="0" applyAlignmentFormats="0" applyWidthHeightFormats="0" dataCaption="" updatedVersion="8" compact="0" compactData="0">
  <location ref="Q1:R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2023 November" cacheId="91" dataOnRows="1" applyNumberFormats="0" applyBorderFormats="0" applyFontFormats="0" applyPatternFormats="0" applyAlignmentFormats="0" applyWidthHeightFormats="0" dataCaption="" updatedVersion="8" compact="0" compactData="0">
  <location ref="R1:S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5000000}" name="2023 December" cacheId="88" dataOnRows="1" applyNumberFormats="0" applyBorderFormats="0" applyFontFormats="0" applyPatternFormats="0" applyAlignmentFormats="0" applyWidthHeightFormats="0" dataCaption="" updatedVersion="8" compact="0" compactData="0">
  <location ref="R1:S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2024 January" cacheId="85"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7000000}" name="2024 February" cacheId="82"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8000000}" name="2024 March" cacheId="79"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9000000}" name="2024 April" cacheId="76"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A000000}" name="2024 May" cacheId="73"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D00-00000B000000}" name="2024 June" cacheId="70"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E00-00000C000000}" name="2024 July" cacheId="67"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F00-00000D000000}" name="2024 August" cacheId="64"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E000000}" name="2024 September" cacheId="61"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F000000}" name="2024 October" cacheId="58"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200-000010000000}" name="2024 November" cacheId="55"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300-000011000000}" name="2024 December" cacheId="52"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4"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400-000012000000}" name="2025 January" cacheId="49"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8"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500-000013000000}" name="2025 February" cacheId="46"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8"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600-000014000000}" name="2025 March" cacheId="43"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8"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700-000015000000}" name="2025 April" cacheId="40"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8"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1800-000016000000}" name="2025 May" cacheId="37"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8"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1900-000017000000}" name="2025 June" cacheId="34"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8"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1A00-000018000000}" name="2025 July" cacheId="31" dataOnRows="1" applyNumberFormats="0" applyBorderFormats="0" applyFontFormats="0" applyPatternFormats="0" applyAlignmentFormats="0" applyWidthHeightFormats="0" dataCaption="" updatedVersion="8" compact="0" compactData="0">
  <location ref="S1:T3" firstHeaderRow="1" firstDataRow="1" firstDataCol="1"/>
  <pivotFields count="14">
    <pivotField name="date" compact="0" numFmtId="168" outline="0" multipleItemSelectionAllowed="1" showAll="0"/>
    <pivotField name="day" compact="0" outline="0" multipleItemSelectionAllowed="1" showAll="0"/>
    <pivotField name="st time" compact="0" numFmtId="165" outline="0" multipleItemSelectionAllowed="1" showAll="0"/>
    <pivotField name="end time" compact="0" numFmtId="165" outline="0" multipleItemSelectionAllowed="1" showAll="0"/>
    <pivotField name="location" compact="0" outline="0" multipleItemSelectionAllowed="1" showAll="0"/>
    <pivotField name="lang" compact="0" outline="0" multipleItemSelectionAllowed="1" showAll="0"/>
    <pivotField name="attend" dataField="1" compact="0" numFmtId="1" outline="0" multipleItemSelectionAllowed="1" showAll="0"/>
    <pivotField name="class" compact="0" outline="0" multipleItemSelectionAllowed="1" showAll="0"/>
    <pivotField name="description" compact="0" outline="0" multipleItemSelectionAllowed="1" showAll="0"/>
    <pivotField name="zh class name" compact="0" outline="0" multipleItemSelectionAllowed="1" showAll="0"/>
    <pivotField name="zh description" compact="0" outline="0" multipleItemSelectionAllowed="1" showAll="0"/>
    <pivotField name="drupal link" compact="0" outline="0" multipleItemSelectionAllowed="1" showAll="0"/>
    <pivotField name="cancelled" compact="0" outline="0" multipleItemSelectionAllowed="1" showAll="0"/>
    <pivotField dataField="1" compact="0" outline="0" subtotalTop="0" dragToRow="0" dragToCol="0" dragToPage="0" showAll="0" includeNewItemsInFilter="1" defaultSubtotal="0"/>
  </pivotFields>
  <rowFields count="1">
    <field x="-2"/>
  </rowFields>
  <rowItems count="2">
    <i>
      <x/>
    </i>
    <i i="1">
      <x v="1"/>
    </i>
  </rowItems>
  <colItems count="1">
    <i/>
  </colItems>
  <dataFields count="2">
    <dataField name="Total Attendance" fld="6" baseField="0"/>
    <dataField name="SUM of Total Classes" fld="13"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1B00-000019000000}" name="stats" cacheId="28" applyNumberFormats="0" applyBorderFormats="0" applyFontFormats="0" applyPatternFormats="0" applyAlignmentFormats="0" applyWidthHeightFormats="0" dataCaption="" updatedVersion="8" compact="0" compactData="0">
  <location ref="W2:X4" firstHeaderRow="1" firstDataRow="2" firstDataCol="0"/>
  <pivotFields count="7">
    <pivotField name="month" compact="0" numFmtId="49" outline="0" multipleItemSelectionAllowed="1" showAll="0"/>
    <pivotField name="total" dataField="1" compact="0" numFmtId="1" outline="0" multipleItemSelectionAllowed="1" showAll="0"/>
    <pivotField name="chatham_total" compact="0" outline="0" multipleItemSelectionAllowed="1" showAll="0"/>
    <pivotField name="snfl_total" compact="0" outline="0" multipleItemSelectionAllowed="1" showAll="0"/>
    <pivotField name="seward_total" compact="0" outline="0" multipleItemSelectionAllowed="1" showAll="0"/>
    <pivotField name="online_total" compact="0" outline="0" multipleItemSelectionAllowed="1" showAll="0"/>
    <pivotField name="n_classes" dataField="1" compact="0" outline="0" multipleItemSelectionAllowed="1" showAll="0"/>
  </pivotFields>
  <rowItems count="1">
    <i/>
  </rowItems>
  <colFields count="1">
    <field x="-2"/>
  </colFields>
  <colItems count="2">
    <i>
      <x/>
    </i>
    <i i="1">
      <x v="1"/>
    </i>
  </colItems>
  <dataFields count="2">
    <dataField name="Total Classes" fld="6" baseField="0"/>
    <dataField name="Total Attendance" fld="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1" xr10:uid="{00000000-0013-0000-FFFF-FFFF01000000}" sourceName="month">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1" xr10:uid="{00000000-0014-0000-FFFF-FFFF01000000}" cache="SlicerCache_Table_1_Col_1" caption="month"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O12">
  <autoFilter ref="A1:O12" xr:uid="{00000000-0009-0000-0100-000001000000}"/>
  <tableColumns count="15">
    <tableColumn id="1" xr3:uid="{00000000-0010-0000-0000-000001000000}" name="month"/>
    <tableColumn id="2" xr3:uid="{00000000-0010-0000-0000-000002000000}" name="total"/>
    <tableColumn id="3" xr3:uid="{00000000-0010-0000-0000-000003000000}" name="chatham_total"/>
    <tableColumn id="4" xr3:uid="{00000000-0010-0000-0000-000004000000}" name="snfl_total"/>
    <tableColumn id="5" xr3:uid="{00000000-0010-0000-0000-000005000000}" name="seward_total"/>
    <tableColumn id="6" xr3:uid="{00000000-0010-0000-0000-000006000000}" name="online_total"/>
    <tableColumn id="7" xr3:uid="{00000000-0010-0000-0000-000007000000}" name="n_classes"/>
    <tableColumn id="8" xr3:uid="{00000000-0010-0000-0000-000008000000}" name="in_person_per"/>
    <tableColumn id="9" xr3:uid="{00000000-0010-0000-0000-000009000000}" name="online_per"/>
    <tableColumn id="10" xr3:uid="{00000000-0010-0000-0000-00000A000000}" name="snfl"/>
    <tableColumn id="11" xr3:uid="{00000000-0010-0000-0000-00000B000000}" name="chatham"/>
    <tableColumn id="12" xr3:uid="{00000000-0010-0000-0000-00000C000000}" name="online"/>
    <tableColumn id="13" xr3:uid="{00000000-0010-0000-0000-00000D000000}" name="seward_park"/>
    <tableColumn id="14" xr3:uid="{00000000-0010-0000-0000-00000E000000}" name="en_per"/>
    <tableColumn id="15" xr3:uid="{00000000-0010-0000-0000-00000F000000}" name="zh_per"/>
  </tableColumns>
  <tableStyleInfo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nypl.org/events/programs/2023/05/11/online-fundamentals-programming-python-part-1" TargetMode="External"/><Relationship Id="rId18" Type="http://schemas.openxmlformats.org/officeDocument/2006/relationships/hyperlink" Target="https://www.nypl.org/events/programs/2023/05/13/person-html-css-basics" TargetMode="External"/><Relationship Id="rId26" Type="http://schemas.openxmlformats.org/officeDocument/2006/relationships/hyperlink" Target="https://www.nypl.org/events/programs/2023/05/19/person-digital-media-basics-mandarin" TargetMode="External"/><Relationship Id="rId3" Type="http://schemas.openxmlformats.org/officeDocument/2006/relationships/hyperlink" Target="https://www.nypl.org/events/programs/2023/05/04/online-intro-google-slides" TargetMode="External"/><Relationship Id="rId21" Type="http://schemas.openxmlformats.org/officeDocument/2006/relationships/hyperlink" Target="https://www.nypl.org/events/programs/2023/05/15/online-buying-selling-online-mandarin" TargetMode="External"/><Relationship Id="rId34" Type="http://schemas.openxmlformats.org/officeDocument/2006/relationships/hyperlink" Target="https://www.nypl.org/events/programs/2023/05/25/online-javascript-basics" TargetMode="External"/><Relationship Id="rId7" Type="http://schemas.openxmlformats.org/officeDocument/2006/relationships/hyperlink" Target="https://www.nypl.org/events/programs/2023/05/05/person-intro-google-slides-mandarin" TargetMode="External"/><Relationship Id="rId12" Type="http://schemas.openxmlformats.org/officeDocument/2006/relationships/hyperlink" Target="https://www.google.com/url?q=https://nypl.zoom.us/j/86858784344?pwd%3DS0JncHptTFZMM3gycGNPckdjVVdhUT09&amp;sa=D&amp;source=calendar&amp;ust=1683839581160401&amp;usg=AOvVaw0zpNCN-coKFwUJVmCFEIM1" TargetMode="External"/><Relationship Id="rId17" Type="http://schemas.openxmlformats.org/officeDocument/2006/relationships/hyperlink" Target="https://www.nypl.org/events/programs/2023/05/12/person-youtube-beginners-mandarin" TargetMode="External"/><Relationship Id="rId25" Type="http://schemas.openxmlformats.org/officeDocument/2006/relationships/hyperlink" Target="https://www.google.com/url?q=https://nypl.zoom.us/j/88930316758?pwd%3DNVowaXYvS0JIMkl5WTM1RmtYazZOQT09&amp;sa=D&amp;source=calendar&amp;ust=1684444098941089&amp;usg=AOvVaw2fIfox3A3svGcGAl9xu7mn" TargetMode="External"/><Relationship Id="rId33" Type="http://schemas.openxmlformats.org/officeDocument/2006/relationships/hyperlink" Target="https://www.nypl.org/events/programs/2023/05/25/online-web-scraping-python-part-1" TargetMode="External"/><Relationship Id="rId2" Type="http://schemas.openxmlformats.org/officeDocument/2006/relationships/hyperlink" Target="https://www.nypl.org/events/programs/2023/05/01/online-microsoft-excel-beginners" TargetMode="External"/><Relationship Id="rId16" Type="http://schemas.openxmlformats.org/officeDocument/2006/relationships/hyperlink" Target="https://www.google.com/url?q=https://nypl.zoom.us/j/88269276206?pwd%3DNTB5ZXRRYVY5czFTMGR2bjIrdjU0Zz09&amp;sa=D&amp;source=calendar&amp;ust=1683839001620360&amp;usg=AOvVaw0oT7Spd1XE1xlMzySKJDAK" TargetMode="External"/><Relationship Id="rId20" Type="http://schemas.openxmlformats.org/officeDocument/2006/relationships/hyperlink" Target="https://www.nypl.org/events/programs/2023/05/15/person-advanced-internet-searching-mandarin" TargetMode="External"/><Relationship Id="rId29" Type="http://schemas.openxmlformats.org/officeDocument/2006/relationships/hyperlink" Target="https://meet.google.com/xdw-nngw-uwh" TargetMode="External"/><Relationship Id="rId1" Type="http://schemas.openxmlformats.org/officeDocument/2006/relationships/hyperlink" Target="https://www.nypl.org/events/programs/2023/05/01/person-microsoft-powerpoint-beginners" TargetMode="External"/><Relationship Id="rId6" Type="http://schemas.openxmlformats.org/officeDocument/2006/relationships/hyperlink" Target="https://www.google.com/url?q=https://nypl.zoom.us/j/5142376535?pwd%3DWW5YTGdPdE1ISEF0NmRzQ0lGSjdzUT09&amp;sa=D&amp;source=calendar&amp;ust=1683475290338499&amp;usg=AOvVaw2-HHdJEaFKt_iKcnG6pc74" TargetMode="External"/><Relationship Id="rId11" Type="http://schemas.openxmlformats.org/officeDocument/2006/relationships/hyperlink" Target="https://www.nypl.org/events/programs/2023/05/08/online-microsoft-word-beginners-mandarin" TargetMode="External"/><Relationship Id="rId24" Type="http://schemas.openxmlformats.org/officeDocument/2006/relationships/hyperlink" Target="https://www.nypl.org/events/programs/2023/05/18/online-intro-sql" TargetMode="External"/><Relationship Id="rId32" Type="http://schemas.openxmlformats.org/officeDocument/2006/relationships/hyperlink" Target="https://www.nypl.org/events/programs/2023/05/24/online-intro-canva" TargetMode="External"/><Relationship Id="rId5" Type="http://schemas.openxmlformats.org/officeDocument/2006/relationships/hyperlink" Target="https://www.nypl.org/events/programs/2023/05/04/online-intro-google-drive-docs-mandarin" TargetMode="External"/><Relationship Id="rId15" Type="http://schemas.openxmlformats.org/officeDocument/2006/relationships/hyperlink" Target="https://www.nypl.org/events/programs/2023/05/11/online-fundamentals-programming-python-part-2" TargetMode="External"/><Relationship Id="rId23" Type="http://schemas.openxmlformats.org/officeDocument/2006/relationships/hyperlink" Target="https://nypl.zoom.us/j/89453538163?pwd=U0craElKZHlKWE5ZUjZQSVBQNlVvUT09" TargetMode="External"/><Relationship Id="rId28" Type="http://schemas.openxmlformats.org/officeDocument/2006/relationships/hyperlink" Target="https://www.nypl.org/events/programs/2023/05/22/online-take-charge-mychart-test-results-messaging-mandarin" TargetMode="External"/><Relationship Id="rId10" Type="http://schemas.openxmlformats.org/officeDocument/2006/relationships/hyperlink" Target="https://www.nypl.org/events/programs/2023/05/08/person-connecting-cloud-mandarin" TargetMode="External"/><Relationship Id="rId19" Type="http://schemas.openxmlformats.org/officeDocument/2006/relationships/hyperlink" Target="https://www.nypl.org/events/programs/2023/05/13/person-intro-sql" TargetMode="External"/><Relationship Id="rId31" Type="http://schemas.openxmlformats.org/officeDocument/2006/relationships/hyperlink" Target="https://meet.google.com/afq-oosc-byv" TargetMode="External"/><Relationship Id="rId4" Type="http://schemas.openxmlformats.org/officeDocument/2006/relationships/hyperlink" Target="https://www.google.com/url?q=https://nypl.zoom.us/j/5142376535?pwd%3DWW5YTGdPdE1ISEF0NmRzQ0lGSjdzUT09&amp;sa=D&amp;source=calendar&amp;ust=1683475290338499&amp;usg=AOvVaw2-HHdJEaFKt_iKcnG6pc74" TargetMode="External"/><Relationship Id="rId9" Type="http://schemas.openxmlformats.org/officeDocument/2006/relationships/hyperlink" Target="https://www.nypl.org/events/programs/2023/05/06/person-fundamentals-programming-python-part-2" TargetMode="External"/><Relationship Id="rId14" Type="http://schemas.openxmlformats.org/officeDocument/2006/relationships/hyperlink" Target="https://www.google.com/url?q=https://nypl.zoom.us/j/88110354130?pwd%3DS1Vid254NVVwZythRTdHRytwSHYyZz09&amp;sa=D&amp;source=calendar&amp;ust=1683838992923214&amp;usg=AOvVaw1vaFPpq_IuOgKY2dmfRVTd" TargetMode="External"/><Relationship Id="rId22" Type="http://schemas.openxmlformats.org/officeDocument/2006/relationships/hyperlink" Target="https://www.nypl.org/events/programs/2023/05/18/online-html-css-basics" TargetMode="External"/><Relationship Id="rId27" Type="http://schemas.openxmlformats.org/officeDocument/2006/relationships/hyperlink" Target="https://www.nypl.org/events/programs/2023/05/22/person-youtube-beginners-mandarin" TargetMode="External"/><Relationship Id="rId30" Type="http://schemas.openxmlformats.org/officeDocument/2006/relationships/hyperlink" Target="https://www.nypl.org/events/programs/2023/04/24/online-intro-google-slides-mandarin" TargetMode="External"/><Relationship Id="rId35" Type="http://schemas.openxmlformats.org/officeDocument/2006/relationships/hyperlink" Target="https://www.nypl.org/events/programs/2023/05/26/person-microsoft-powerpoint-beginners-mandarin" TargetMode="External"/><Relationship Id="rId8" Type="http://schemas.openxmlformats.org/officeDocument/2006/relationships/hyperlink" Target="https://www.nypl.org/events/programs/2023/05/06/person-fundamentals-programming-python-part-1"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nypl.org/events/programs/2023/06/08/person-fundamentals-programming-python-part-2" TargetMode="External"/><Relationship Id="rId13" Type="http://schemas.openxmlformats.org/officeDocument/2006/relationships/hyperlink" Target="https://www.nypl.org/events/programs/2023/06/12/person-file-management-basics-mandarin-dang-guan-li-ji-chu" TargetMode="External"/><Relationship Id="rId18" Type="http://schemas.openxmlformats.org/officeDocument/2006/relationships/hyperlink" Target="https://www.nypl.org/events/programs/2023/06/03/person-open-lab" TargetMode="External"/><Relationship Id="rId26" Type="http://schemas.openxmlformats.org/officeDocument/2006/relationships/hyperlink" Target="https://www.nypl.org/events/programs/2023/06/26/online-intro-google-slides-mandarin-google-slide-jie-shao" TargetMode="External"/><Relationship Id="rId3" Type="http://schemas.openxmlformats.org/officeDocument/2006/relationships/hyperlink" Target="https://www.nypl.org/events/programs/2023/06/03/person-intro-sql" TargetMode="External"/><Relationship Id="rId21" Type="http://schemas.openxmlformats.org/officeDocument/2006/relationships/hyperlink" Target="https://www.nypl.org/events/programs/2023/06/22/person-take-charge-mychart-medications" TargetMode="External"/><Relationship Id="rId7" Type="http://schemas.openxmlformats.org/officeDocument/2006/relationships/hyperlink" Target="https://www.nypl.org/events/programs/2023/06/06/online-intermediate-excel" TargetMode="External"/><Relationship Id="rId12" Type="http://schemas.openxmlformats.org/officeDocument/2006/relationships/hyperlink" Target="https://www.nypl.org/events/programs/2023/06/03/person-open-lab" TargetMode="External"/><Relationship Id="rId17" Type="http://schemas.openxmlformats.org/officeDocument/2006/relationships/hyperlink" Target="https://www.nypl.org/events/programs/2023/06/17/person-consuming-web-apis-python" TargetMode="External"/><Relationship Id="rId25" Type="http://schemas.openxmlformats.org/officeDocument/2006/relationships/hyperlink" Target="https://www.nypl.org/events/programs/2023/06/26/person-internet-basics-mandarin-wang-ji-wang-lu-ji-chu" TargetMode="External"/><Relationship Id="rId2" Type="http://schemas.openxmlformats.org/officeDocument/2006/relationships/hyperlink" Target="https://www.nypl.org/events/programs/2023/06/01/person-fundamentals-programming-python-part-1" TargetMode="External"/><Relationship Id="rId16" Type="http://schemas.openxmlformats.org/officeDocument/2006/relationships/hyperlink" Target="https://www.nypl.org/events/programs/2023/06/16/person-protecting-your-privacy-security-mandarin-bao-hu-nin-de-yin-si-yu" TargetMode="External"/><Relationship Id="rId20" Type="http://schemas.openxmlformats.org/officeDocument/2006/relationships/hyperlink" Target="https://www.nypl.org/events/programs/2023/06/22/person-working-files-python" TargetMode="External"/><Relationship Id="rId29" Type="http://schemas.openxmlformats.org/officeDocument/2006/relationships/hyperlink" Target="https://www.nypl.org/events/programs/2023/06/29/person-photo-editing-beginners-using-pixlr" TargetMode="External"/><Relationship Id="rId1" Type="http://schemas.openxmlformats.org/officeDocument/2006/relationships/hyperlink" Target="https://www.nypl.org/events/programs/2023/06/01/person-javascript-basics" TargetMode="External"/><Relationship Id="rId6" Type="http://schemas.openxmlformats.org/officeDocument/2006/relationships/hyperlink" Target="https://www.nypl.org/events/programs/2023/06/05/online-email-basics-mandarin-dian-zi-you-jian-ji-chu" TargetMode="External"/><Relationship Id="rId11" Type="http://schemas.openxmlformats.org/officeDocument/2006/relationships/hyperlink" Target="https://www.nypl.org/events/programs/2023/06/10/person-python-container-datatypes" TargetMode="External"/><Relationship Id="rId24" Type="http://schemas.openxmlformats.org/officeDocument/2006/relationships/hyperlink" Target="https://www.nypl.org/events/programs/2023/06/03/person-open-lab" TargetMode="External"/><Relationship Id="rId5" Type="http://schemas.openxmlformats.org/officeDocument/2006/relationships/hyperlink" Target="https://www.nypl.org/events/programs/2023/06/05/person-computer-hardware-anatomy-computer-mandarin-dian-nao-ying-ti-jie" TargetMode="External"/><Relationship Id="rId15" Type="http://schemas.openxmlformats.org/officeDocument/2006/relationships/hyperlink" Target="https://www.nypl.org/events/programs/2023/06/13/online-python-container-datatypes" TargetMode="External"/><Relationship Id="rId23" Type="http://schemas.openxmlformats.org/officeDocument/2006/relationships/hyperlink" Target="https://www.nypl.org/events/programs/2023/06/24/person-exploratory-data-analysis-python" TargetMode="External"/><Relationship Id="rId28" Type="http://schemas.openxmlformats.org/officeDocument/2006/relationships/hyperlink" Target="https://www.nypl.org/events/programs/2023/06/29/person-javascript-basics" TargetMode="External"/><Relationship Id="rId10" Type="http://schemas.openxmlformats.org/officeDocument/2006/relationships/hyperlink" Target="https://www.nypl.org/events/programs/2023/06/09/person-computer-basics-mandarin-dian-nao-ji-chu" TargetMode="External"/><Relationship Id="rId19" Type="http://schemas.openxmlformats.org/officeDocument/2006/relationships/hyperlink" Target="https://www.nypl.org/events/programs/2023/06/20/online-create-website-google-sites" TargetMode="External"/><Relationship Id="rId4" Type="http://schemas.openxmlformats.org/officeDocument/2006/relationships/hyperlink" Target="https://www.nypl.org/events/programs/2023/06/03/person-open-lab" TargetMode="External"/><Relationship Id="rId9" Type="http://schemas.openxmlformats.org/officeDocument/2006/relationships/hyperlink" Target="https://www.nypl.org/events/programs/2023/06/08/person-create-website-google-sites" TargetMode="External"/><Relationship Id="rId14" Type="http://schemas.openxmlformats.org/officeDocument/2006/relationships/hyperlink" Target="https://www.nypl.org/events/programs/2023/06/12/online-advanced-email-mandarin-jin-jie-dian-zi-you-jian" TargetMode="External"/><Relationship Id="rId22" Type="http://schemas.openxmlformats.org/officeDocument/2006/relationships/hyperlink" Target="https://www.nypl.org/events/programs/2023/06/09/person-computer-basics-mandarin-dian-nao-ji-chu" TargetMode="External"/><Relationship Id="rId27" Type="http://schemas.openxmlformats.org/officeDocument/2006/relationships/hyperlink" Target="https://www.nypl.org/events/programs/2023/06/27/online-intermediate-excel" TargetMode="External"/><Relationship Id="rId30" Type="http://schemas.openxmlformats.org/officeDocument/2006/relationships/hyperlink" Target="https://www.nypl.org/events/programs/2023/06/30/person-getting-more-out-google-mandarin-shen-ru-liao-jie-google"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nypl.org/events/programs/2023/07/11/online-consuming-web-apis-python" TargetMode="External"/><Relationship Id="rId18" Type="http://schemas.openxmlformats.org/officeDocument/2006/relationships/hyperlink" Target="https://www.nypl.org/events/programs/2023/07/18/online-create-website-google-sites" TargetMode="External"/><Relationship Id="rId26" Type="http://schemas.openxmlformats.org/officeDocument/2006/relationships/hyperlink" Target="https://www.nypl.org/events/programs/2023/07/25/online-working-files-python" TargetMode="External"/><Relationship Id="rId3" Type="http://schemas.openxmlformats.org/officeDocument/2006/relationships/hyperlink" Target="https://www.nypl.org/events/programs/2023/07/01/person-open-lab" TargetMode="External"/><Relationship Id="rId21" Type="http://schemas.openxmlformats.org/officeDocument/2006/relationships/hyperlink" Target="https://www.nypl.org/events/programs/2023/07/03/person-introduction-computers-and-digital-devices-mandarin-dian-nao-yu" TargetMode="External"/><Relationship Id="rId7" Type="http://schemas.openxmlformats.org/officeDocument/2006/relationships/hyperlink" Target="https://www.nypl.org/events/programs/2023/07/06/person-fundamentals-programming-python-part-2" TargetMode="External"/><Relationship Id="rId12" Type="http://schemas.openxmlformats.org/officeDocument/2006/relationships/hyperlink" Target="https://www.nypl.org/events/programs/2023/07/10/online-pc-vs-mac-mandarin-ge-ren-dian-nao-pcyu-pin-guo-dian-nao-maczhi-bi" TargetMode="External"/><Relationship Id="rId17" Type="http://schemas.openxmlformats.org/officeDocument/2006/relationships/hyperlink" Target="https://www.nypl.org/events/programs/2023/07/17/online-computer-basics-mandarin-dian-nao-ji-chu" TargetMode="External"/><Relationship Id="rId25" Type="http://schemas.openxmlformats.org/officeDocument/2006/relationships/hyperlink" Target="https://www.nypl.org/events/programs/2023/07/24/online-youtube-beginners-mandarin-youtube-shi-yong-ji-chu" TargetMode="External"/><Relationship Id="rId33" Type="http://schemas.openxmlformats.org/officeDocument/2006/relationships/hyperlink" Target="https://www.nypl.org/events/programs/2023/07/31/online-getting-more-out-google-mandarin-shen-ru-liao-jie-google" TargetMode="External"/><Relationship Id="rId2" Type="http://schemas.openxmlformats.org/officeDocument/2006/relationships/hyperlink" Target="https://www.nypl.org/events/programs/2023/07/01/person-intro-sql" TargetMode="External"/><Relationship Id="rId16" Type="http://schemas.openxmlformats.org/officeDocument/2006/relationships/hyperlink" Target="https://www.nypl.org/events/programs/2023/07/03/person-introduction-computers-and-digital-devices-mandarin-dian-nao-yu" TargetMode="External"/><Relationship Id="rId20" Type="http://schemas.openxmlformats.org/officeDocument/2006/relationships/hyperlink" Target="https://www.nypl.org/events/programs/2023/07/20/person-take-charge-mychart-test-results-messaging" TargetMode="External"/><Relationship Id="rId29" Type="http://schemas.openxmlformats.org/officeDocument/2006/relationships/hyperlink" Target="https://www.nypl.org/events/programs/2023/07/03/person-introduction-computers-and-digital-devices-mandarin-dian-nao-yu" TargetMode="External"/><Relationship Id="rId1" Type="http://schemas.openxmlformats.org/officeDocument/2006/relationships/pivotTable" Target="../pivotTables/pivotTable1.xml"/><Relationship Id="rId6" Type="http://schemas.openxmlformats.org/officeDocument/2006/relationships/hyperlink" Target="https://www.nypl.org/events/programs/2023/07/06/person-fundamentals-programming-python-part-1" TargetMode="External"/><Relationship Id="rId11" Type="http://schemas.openxmlformats.org/officeDocument/2006/relationships/hyperlink" Target="https://www.nypl.org/events/programs/2023/07/03/person-introduction-computers-and-digital-devices-mandarin-dian-nao-yu" TargetMode="External"/><Relationship Id="rId24" Type="http://schemas.openxmlformats.org/officeDocument/2006/relationships/hyperlink" Target="https://www.nypl.org/events/programs/2023/07/03/person-introduction-computers-and-digital-devices-mandarin-dian-nao-yu" TargetMode="External"/><Relationship Id="rId32" Type="http://schemas.openxmlformats.org/officeDocument/2006/relationships/hyperlink" Target="https://www.nypl.org/events/programs/2023/07/03/person-introduction-computers-and-digital-devices-mandarin-dian-nao-yu" TargetMode="External"/><Relationship Id="rId5" Type="http://schemas.openxmlformats.org/officeDocument/2006/relationships/hyperlink" Target="https://www.nypl.org/events/programs/2023/07/03/online-computer-hardware-anatomy-computer-mandarin-dian-nao-ying-ti-jie" TargetMode="External"/><Relationship Id="rId15" Type="http://schemas.openxmlformats.org/officeDocument/2006/relationships/hyperlink" Target="https://www.nypl.org/events/programs/2023/07/13/person-working-files-python" TargetMode="External"/><Relationship Id="rId23" Type="http://schemas.openxmlformats.org/officeDocument/2006/relationships/hyperlink" Target="https://www.nypl.org/events/programs/2023/07/22/person-open-lab" TargetMode="External"/><Relationship Id="rId28" Type="http://schemas.openxmlformats.org/officeDocument/2006/relationships/hyperlink" Target="https://www.nypl.org/events/programs/2023/07/27/person-exploratory-data-analysis-python" TargetMode="External"/><Relationship Id="rId10" Type="http://schemas.openxmlformats.org/officeDocument/2006/relationships/hyperlink" Target="https://www.nypl.org/events/programs/2023/07/08/person-open-lab" TargetMode="External"/><Relationship Id="rId19" Type="http://schemas.openxmlformats.org/officeDocument/2006/relationships/hyperlink" Target="https://www.nypl.org/events/programs/2023/07/20/person-consuming-web-apis-python" TargetMode="External"/><Relationship Id="rId31" Type="http://schemas.openxmlformats.org/officeDocument/2006/relationships/hyperlink" Target="https://www.nypl.org/events/programs/2023/07/29/person-open-lab" TargetMode="External"/><Relationship Id="rId4" Type="http://schemas.openxmlformats.org/officeDocument/2006/relationships/hyperlink" Target="https://www.nypl.org/events/programs/2023/07/03/person-introduction-computers-and-digital-devices-mandarin-dian-nao-yu" TargetMode="External"/><Relationship Id="rId9" Type="http://schemas.openxmlformats.org/officeDocument/2006/relationships/hyperlink" Target="https://www.nypl.org/events/programs/2023/07/08/person-python-container-datatypes" TargetMode="External"/><Relationship Id="rId14" Type="http://schemas.openxmlformats.org/officeDocument/2006/relationships/hyperlink" Target="https://www.nypl.org/events/programs/2023/07/13/person-web-scraping-python-part-1" TargetMode="External"/><Relationship Id="rId22" Type="http://schemas.openxmlformats.org/officeDocument/2006/relationships/hyperlink" Target="https://www.nypl.org/events/programs/2023/07/22/person-excel-genius-class-1-logic-functions" TargetMode="External"/><Relationship Id="rId27" Type="http://schemas.openxmlformats.org/officeDocument/2006/relationships/hyperlink" Target="https://www.nypl.org/events/programs/2023/07/27/person-photo-editing-beginners-using-pixlr" TargetMode="External"/><Relationship Id="rId30" Type="http://schemas.openxmlformats.org/officeDocument/2006/relationships/hyperlink" Target="https://www.nypl.org/events/programs/2023/07/29/person-excel-genius-class-2-conditional-stat-functions" TargetMode="External"/><Relationship Id="rId8" Type="http://schemas.openxmlformats.org/officeDocument/2006/relationships/hyperlink" Target="https://www.nypl.org/events/programs/2023/07/03/person-introduction-computers-and-digital-devices-mandarin-dian-nao-yu"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nypl.org/events/programs/2023/08/08/online-consuming-web-apis-python" TargetMode="External"/><Relationship Id="rId13" Type="http://schemas.openxmlformats.org/officeDocument/2006/relationships/hyperlink" Target="https://www.nypl.org/events/programs/2023/08/12/person-open-lab" TargetMode="External"/><Relationship Id="rId18" Type="http://schemas.openxmlformats.org/officeDocument/2006/relationships/hyperlink" Target="https://www.nypl.org/events/programs/2023/08/12/person-office-readiness-series-information-session" TargetMode="External"/><Relationship Id="rId26" Type="http://schemas.openxmlformats.org/officeDocument/2006/relationships/hyperlink" Target="https://www.nypl.org/events/programs/2023/08/12/person-office-readiness-series-information-session" TargetMode="External"/><Relationship Id="rId3" Type="http://schemas.openxmlformats.org/officeDocument/2006/relationships/hyperlink" Target="https://www.nypl.org/events/programs/2023/08/03/person-intro-sql" TargetMode="External"/><Relationship Id="rId21" Type="http://schemas.openxmlformats.org/officeDocument/2006/relationships/hyperlink" Target="https://www.nypl.org/events/programs/2023/08/07/person-introduction-computers-and-digital-devices-mandarin-dian-nao-yu" TargetMode="External"/><Relationship Id="rId7" Type="http://schemas.openxmlformats.org/officeDocument/2006/relationships/hyperlink" Target="https://www.nypl.org/events/programs/2023/08/07/online-create-website-google-sites-mandarin-shi-yong-google-sitesjian-li" TargetMode="External"/><Relationship Id="rId12" Type="http://schemas.openxmlformats.org/officeDocument/2006/relationships/hyperlink" Target="https://www.nypl.org/events/programs/2023/08/12/person-office-readiness-series-information-session" TargetMode="External"/><Relationship Id="rId17" Type="http://schemas.openxmlformats.org/officeDocument/2006/relationships/hyperlink" Target="https://www.nypl.org/events/programs/2023/08/07/person-introduction-computers-and-digital-devices-mandarin-dian-nao-yu" TargetMode="External"/><Relationship Id="rId25" Type="http://schemas.openxmlformats.org/officeDocument/2006/relationships/hyperlink" Target="https://www.nypl.org/events/programs/2023/08/12/person-office-readiness-series-information-session" TargetMode="External"/><Relationship Id="rId2" Type="http://schemas.openxmlformats.org/officeDocument/2006/relationships/hyperlink" Target="https://www.nypl.org/events/programs/2023/08/01/online-intro-sql" TargetMode="External"/><Relationship Id="rId16" Type="http://schemas.openxmlformats.org/officeDocument/2006/relationships/hyperlink" Target="https://www.nypl.org/events/programs/2023/08/17/person-html-css-basics" TargetMode="External"/><Relationship Id="rId20" Type="http://schemas.openxmlformats.org/officeDocument/2006/relationships/hyperlink" Target="https://www.nypl.org/events/programs/2023/08/19/person-open-lab" TargetMode="External"/><Relationship Id="rId29" Type="http://schemas.openxmlformats.org/officeDocument/2006/relationships/hyperlink" Target="https://www.nypl.org/events/programs/2023/08/28/online-intro-google-sheets-mandarin-google-sheets-jian-jie" TargetMode="External"/><Relationship Id="rId1" Type="http://schemas.openxmlformats.org/officeDocument/2006/relationships/pivotTable" Target="../pivotTables/pivotTable2.xml"/><Relationship Id="rId6" Type="http://schemas.openxmlformats.org/officeDocument/2006/relationships/hyperlink" Target="https://www.nypl.org/events/programs/2023/08/07/person-introduction-computers-and-digital-devices-mandarin-dian-nao-yu" TargetMode="External"/><Relationship Id="rId11" Type="http://schemas.openxmlformats.org/officeDocument/2006/relationships/hyperlink" Target="https://www.nypl.org/events/programs/2023/08/12/person-office-readiness-series-information-session" TargetMode="External"/><Relationship Id="rId24" Type="http://schemas.openxmlformats.org/officeDocument/2006/relationships/hyperlink" Target="https://www.nypl.org/events/programs/2023/08/24/person-take-charge-mychart-medications" TargetMode="External"/><Relationship Id="rId5" Type="http://schemas.openxmlformats.org/officeDocument/2006/relationships/hyperlink" Target="https://www.nypl.org/events/programs/2023/08/07/person-introduction-computers-and-digital-devices-mandarin-dian-nao-yu" TargetMode="External"/><Relationship Id="rId15" Type="http://schemas.openxmlformats.org/officeDocument/2006/relationships/hyperlink" Target="https://www.nypl.org/events/programs/2023/08/14/clone-online-create-website-google-sites-mandarin-shi-yong-google" TargetMode="External"/><Relationship Id="rId23" Type="http://schemas.openxmlformats.org/officeDocument/2006/relationships/hyperlink" Target="https://www.nypl.org/events/programs/2023/08/24/person-consuming-web-apis-python" TargetMode="External"/><Relationship Id="rId28" Type="http://schemas.openxmlformats.org/officeDocument/2006/relationships/hyperlink" Target="https://www.nypl.org/events/programs/2023/08/07/person-introduction-computers-and-digital-devices-mandarin-dian-nao-yu" TargetMode="External"/><Relationship Id="rId10" Type="http://schemas.openxmlformats.org/officeDocument/2006/relationships/hyperlink" Target="https://www.nypl.org/events/programs/2023/08/10/person-fundamentals-programming-python-part-2" TargetMode="External"/><Relationship Id="rId19" Type="http://schemas.openxmlformats.org/officeDocument/2006/relationships/hyperlink" Target="https://www.nypl.org/events/programs/2023/08/12/person-office-readiness-series-information-session" TargetMode="External"/><Relationship Id="rId31" Type="http://schemas.openxmlformats.org/officeDocument/2006/relationships/hyperlink" Target="https://www.nypl.org/events/programs/2023/08/31/person-linkedin-job-seekers" TargetMode="External"/><Relationship Id="rId4" Type="http://schemas.openxmlformats.org/officeDocument/2006/relationships/hyperlink" Target="https://www.nypl.org/events/programs/2023/08/03/person-photo-editing-beginners-using-pixlr" TargetMode="External"/><Relationship Id="rId9" Type="http://schemas.openxmlformats.org/officeDocument/2006/relationships/hyperlink" Target="https://www.nypl.org/events/programs/2023/08/10/person-excel-genius-class-3-charts-and-sparklines" TargetMode="External"/><Relationship Id="rId14" Type="http://schemas.openxmlformats.org/officeDocument/2006/relationships/hyperlink" Target="https://www.nypl.org/events/programs/2023/08/07/person-introduction-computers-and-digital-devices-mandarin-dian-nao-yu" TargetMode="External"/><Relationship Id="rId22" Type="http://schemas.openxmlformats.org/officeDocument/2006/relationships/hyperlink" Target="https://www.nypl.org/events/programs/2023/08/21/online-intro-google-sheets-mandarin-google-sheets-jian-jie" TargetMode="External"/><Relationship Id="rId27" Type="http://schemas.openxmlformats.org/officeDocument/2006/relationships/hyperlink" Target="https://www.nypl.org/events/programs/2023/08/26/person-open-lab" TargetMode="External"/><Relationship Id="rId30" Type="http://schemas.openxmlformats.org/officeDocument/2006/relationships/hyperlink" Target="https://www.nypl.org/events/programs/2023/08/31/person-exploratory-data-analysis-python"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nypl.org/events/programs/2023/09/01/person-introduction-computers-and-digital-devices-mandarin-dian-nao-yu" TargetMode="External"/><Relationship Id="rId13" Type="http://schemas.openxmlformats.org/officeDocument/2006/relationships/hyperlink" Target="https://www.nypl.org/events/programs/2023/09/01/person-introduction-computers-and-digital-devices-mandarin-dian-nao-yu" TargetMode="External"/><Relationship Id="rId18" Type="http://schemas.openxmlformats.org/officeDocument/2006/relationships/hyperlink" Target="https://www.nypl.org/events/programs/2023/09/16/person-office-readiness-series" TargetMode="External"/><Relationship Id="rId3" Type="http://schemas.openxmlformats.org/officeDocument/2006/relationships/hyperlink" Target="https://www.nypl.org/events/programs/2023/09/05/online-excel-genius-class-4-tables-and-data-validation" TargetMode="External"/><Relationship Id="rId21" Type="http://schemas.openxmlformats.org/officeDocument/2006/relationships/hyperlink" Target="https://www.nypl.org/events/programs/2023/09/26/online-excel-genius-class-7-vlookup" TargetMode="External"/><Relationship Id="rId7" Type="http://schemas.openxmlformats.org/officeDocument/2006/relationships/hyperlink" Target="https://www.nypl.org/events/programs/2023/09/09/person-open-lab" TargetMode="External"/><Relationship Id="rId12" Type="http://schemas.openxmlformats.org/officeDocument/2006/relationships/hyperlink" Target="https://www.nypl.org/events/programs/2023/09/16/person-office-readiness-series" TargetMode="External"/><Relationship Id="rId17" Type="http://schemas.openxmlformats.org/officeDocument/2006/relationships/hyperlink" Target="https://www.nypl.org/events/programs/2023/09/16/person-office-readiness-series" TargetMode="External"/><Relationship Id="rId25" Type="http://schemas.openxmlformats.org/officeDocument/2006/relationships/hyperlink" Target="https://www.nypl.org/events/programs/2023/09/30/person-open-lab" TargetMode="External"/><Relationship Id="rId2" Type="http://schemas.openxmlformats.org/officeDocument/2006/relationships/hyperlink" Target="https://www.nypl.org/events/programs/2023/09/01/person-introduction-computers-and-digital-devices-mandarin-dian-nao-yu" TargetMode="External"/><Relationship Id="rId16" Type="http://schemas.openxmlformats.org/officeDocument/2006/relationships/hyperlink" Target="https://www.nypl.org/events/programs/2023/09/01/person-introduction-computers-and-digital-devices-mandarin-dian-nao-yu" TargetMode="External"/><Relationship Id="rId20" Type="http://schemas.openxmlformats.org/officeDocument/2006/relationships/hyperlink" Target="https://www.nypl.org/events/programs/2023/09/25/online-intro-canva-mandarin-canvaru-men" TargetMode="External"/><Relationship Id="rId1" Type="http://schemas.openxmlformats.org/officeDocument/2006/relationships/pivotTable" Target="../pivotTables/pivotTable3.xml"/><Relationship Id="rId6" Type="http://schemas.openxmlformats.org/officeDocument/2006/relationships/hyperlink" Target="https://www.nypl.org/events/programs/2023/09/09/person-affordable-connectivity-program-workshop" TargetMode="External"/><Relationship Id="rId11" Type="http://schemas.openxmlformats.org/officeDocument/2006/relationships/hyperlink" Target="https://www.nypl.org/events/programs/2023/09/16/person-office-readiness-series" TargetMode="External"/><Relationship Id="rId24" Type="http://schemas.openxmlformats.org/officeDocument/2006/relationships/hyperlink" Target="https://www.nypl.org/events/programs/2023/09/16/person-office-readiness-series" TargetMode="External"/><Relationship Id="rId5" Type="http://schemas.openxmlformats.org/officeDocument/2006/relationships/hyperlink" Target="https://www.nypl.org/events/programs/2023/09/09/person-take-charge-mychart-test-results-messaging" TargetMode="External"/><Relationship Id="rId15" Type="http://schemas.openxmlformats.org/officeDocument/2006/relationships/hyperlink" Target="https://www.nypl.org/events/programs/2023/09/19/online-excel-genius-class-6-creating-dashboard" TargetMode="External"/><Relationship Id="rId23" Type="http://schemas.openxmlformats.org/officeDocument/2006/relationships/hyperlink" Target="https://www.nypl.org/events/programs/2023/09/16/person-office-readiness-series" TargetMode="External"/><Relationship Id="rId10" Type="http://schemas.openxmlformats.org/officeDocument/2006/relationships/hyperlink" Target="https://www.nypl.org/events/programs/2023/09/12/online-excel-genius-class-5-pivot-tables" TargetMode="External"/><Relationship Id="rId19" Type="http://schemas.openxmlformats.org/officeDocument/2006/relationships/hyperlink" Target="https://www.nypl.org/events/programs/2023/09/01/person-introduction-computers-and-digital-devices-mandarin-dian-nao-yu" TargetMode="External"/><Relationship Id="rId4" Type="http://schemas.openxmlformats.org/officeDocument/2006/relationships/hyperlink" Target="https://www.nypl.org/events/programs/2023/09/01/person-introduction-computers-and-digital-devices-mandarin-dian-nao-yu" TargetMode="External"/><Relationship Id="rId9" Type="http://schemas.openxmlformats.org/officeDocument/2006/relationships/hyperlink" Target="https://www.nypl.org/events/programs/2023/09/11/online-photo-editing-beginners-using-pixlr-mandarin-pixlr-zhao-pian-bian" TargetMode="External"/><Relationship Id="rId14" Type="http://schemas.openxmlformats.org/officeDocument/2006/relationships/hyperlink" Target="https://www.nypl.org/events/programs/2023/09/18/online-photo-editing-beginners-using-pixlr-mandarin-pixlr-zhao-pian-bian" TargetMode="External"/><Relationship Id="rId22" Type="http://schemas.openxmlformats.org/officeDocument/2006/relationships/hyperlink" Target="https://www.nypl.org/events/programs/2023/09/01/person-introduction-computers-and-digital-devices-mandarin-dian-nao-yu"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nypl.org/events/programs/2023/10/07/person-open-lab" TargetMode="External"/><Relationship Id="rId13" Type="http://schemas.openxmlformats.org/officeDocument/2006/relationships/hyperlink" Target="https://www.nypl.org/events/programs/2023/10/02/person-introduction-computers-and-digital-devices-mandarin-dian-nao-yu" TargetMode="External"/><Relationship Id="rId18" Type="http://schemas.openxmlformats.org/officeDocument/2006/relationships/hyperlink" Target="https://www.nypl.org/events/programs/2023/10/07/person-office-readiness-series" TargetMode="External"/><Relationship Id="rId26" Type="http://schemas.openxmlformats.org/officeDocument/2006/relationships/hyperlink" Target="https://www.nypl.org/events/programs/2023/10/07/person-office-readiness-series" TargetMode="External"/><Relationship Id="rId3" Type="http://schemas.openxmlformats.org/officeDocument/2006/relationships/hyperlink" Target="https://www.nypl.org/events/programs/2023/10/02/online-intro-canva-mandarin-canvaru-men" TargetMode="External"/><Relationship Id="rId21" Type="http://schemas.openxmlformats.org/officeDocument/2006/relationships/hyperlink" Target="https://www.nypl.org/events/programs/2023/10/02/person-introduction-computers-and-digital-devices-mandarin-dian-nao-yu" TargetMode="External"/><Relationship Id="rId7" Type="http://schemas.openxmlformats.org/officeDocument/2006/relationships/hyperlink" Target="https://www.nypl.org/events/programs/2023/10/07/person-office-readiness-series" TargetMode="External"/><Relationship Id="rId12" Type="http://schemas.openxmlformats.org/officeDocument/2006/relationships/hyperlink" Target="https://www.nypl.org/events/programs/2023/10/07/person-office-readiness-series" TargetMode="External"/><Relationship Id="rId17" Type="http://schemas.openxmlformats.org/officeDocument/2006/relationships/hyperlink" Target="https://www.nypl.org/events/programs/2023/10/02/person-introduction-computers-and-digital-devices-mandarin-dian-nao-yu" TargetMode="External"/><Relationship Id="rId25" Type="http://schemas.openxmlformats.org/officeDocument/2006/relationships/hyperlink" Target="https://www.nypl.org/events/programs/2023/10/07/person-office-readiness-series" TargetMode="External"/><Relationship Id="rId2" Type="http://schemas.openxmlformats.org/officeDocument/2006/relationships/hyperlink" Target="https://www.nypl.org/events/programs/2023/10/02/person-introduction-computers-and-digital-devices-mandarin-dian-nao-yu" TargetMode="External"/><Relationship Id="rId16" Type="http://schemas.openxmlformats.org/officeDocument/2006/relationships/hyperlink" Target="https://www.nypl.org/events/programs/2023/10/19/online-excel-genius-class-9-string-functions-and-goal-seek" TargetMode="External"/><Relationship Id="rId20" Type="http://schemas.openxmlformats.org/officeDocument/2006/relationships/hyperlink" Target="https://www.nypl.org/events/programs/2023/10/07/person-open-lab" TargetMode="External"/><Relationship Id="rId29" Type="http://schemas.openxmlformats.org/officeDocument/2006/relationships/hyperlink" Target="https://www.nypl.org/events/programs/2023/10/30/online-imovie-beginners-mandarin-imovieru-men" TargetMode="External"/><Relationship Id="rId1" Type="http://schemas.openxmlformats.org/officeDocument/2006/relationships/pivotTable" Target="../pivotTables/pivotTable4.xml"/><Relationship Id="rId6" Type="http://schemas.openxmlformats.org/officeDocument/2006/relationships/hyperlink" Target="https://www.nypl.org/events/programs/2023/10/07/person-office-readiness-series" TargetMode="External"/><Relationship Id="rId11" Type="http://schemas.openxmlformats.org/officeDocument/2006/relationships/hyperlink" Target="https://www.nypl.org/events/programs/2023/10/07/person-office-readiness-series" TargetMode="External"/><Relationship Id="rId24" Type="http://schemas.openxmlformats.org/officeDocument/2006/relationships/hyperlink" Target="https://www.nypl.org/events/programs/2023/10/26/online-exploratory-data-analysis-python" TargetMode="External"/><Relationship Id="rId5" Type="http://schemas.openxmlformats.org/officeDocument/2006/relationships/hyperlink" Target="https://www.nypl.org/events/programs/2023/10/05/online-intro-sql" TargetMode="External"/><Relationship Id="rId15" Type="http://schemas.openxmlformats.org/officeDocument/2006/relationships/hyperlink" Target="https://www.nypl.org/events/programs/2023/10/19/online-working-files-python" TargetMode="External"/><Relationship Id="rId23" Type="http://schemas.openxmlformats.org/officeDocument/2006/relationships/hyperlink" Target="https://www.nypl.org/events/programs/2023/10/26/online-consuming-web-apis-python" TargetMode="External"/><Relationship Id="rId28" Type="http://schemas.openxmlformats.org/officeDocument/2006/relationships/hyperlink" Target="https://www.nypl.org/events/programs/2023/10/02/person-introduction-computers-and-digital-devices-mandarin-dian-nao-yu" TargetMode="External"/><Relationship Id="rId10" Type="http://schemas.openxmlformats.org/officeDocument/2006/relationships/hyperlink" Target="https://www.nypl.org/events/programs/2023/10/12/online-excel-genius-class-8-lookup-and-indexmatch" TargetMode="External"/><Relationship Id="rId19" Type="http://schemas.openxmlformats.org/officeDocument/2006/relationships/hyperlink" Target="https://www.nypl.org/events/programs/2023/10/07/person-office-readiness-series" TargetMode="External"/><Relationship Id="rId4" Type="http://schemas.openxmlformats.org/officeDocument/2006/relationships/hyperlink" Target="https://www.nypl.org/events/programs/2023/10/05/online-python-container-datatypes" TargetMode="External"/><Relationship Id="rId9" Type="http://schemas.openxmlformats.org/officeDocument/2006/relationships/hyperlink" Target="https://www.nypl.org/events/programs/2023/10/12/online-web-scraping-python-part-1" TargetMode="External"/><Relationship Id="rId14" Type="http://schemas.openxmlformats.org/officeDocument/2006/relationships/hyperlink" Target="https://www.nypl.org/events/programs/2023/10/16/online-mac-basics-mandarin-mac-ji-chu-zhi-shi" TargetMode="External"/><Relationship Id="rId22" Type="http://schemas.openxmlformats.org/officeDocument/2006/relationships/hyperlink" Target="https://www.nypl.org/events/programs/2023/10/23/online-advanced-mac-mandarin-jin-jie-maccao-zuo" TargetMode="External"/><Relationship Id="rId27" Type="http://schemas.openxmlformats.org/officeDocument/2006/relationships/hyperlink" Target="https://www.nypl.org/events/programs/2023/10/07/person-open-lab"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nypl.org/events/programs/2023/11/03/person-introduction-computers-and-digital-devices-mandarin-dian-nao-yu" TargetMode="External"/><Relationship Id="rId13" Type="http://schemas.openxmlformats.org/officeDocument/2006/relationships/hyperlink" Target="https://www.nypl.org/events/programs/2023/11/13/online-file-management-basics-mandarin-dang-guan-li-ji-chu" TargetMode="External"/><Relationship Id="rId18" Type="http://schemas.openxmlformats.org/officeDocument/2006/relationships/hyperlink" Target="https://www.nypl.org/events/programs/2023/11/04/person-open-lab" TargetMode="External"/><Relationship Id="rId3" Type="http://schemas.openxmlformats.org/officeDocument/2006/relationships/hyperlink" Target="https://www.nypl.org/events/programs/2023/11/02/online-intro-sql" TargetMode="External"/><Relationship Id="rId21" Type="http://schemas.openxmlformats.org/officeDocument/2006/relationships/hyperlink" Target="https://www.nypl.org/events/programs/2023/11/04/person-open-lab" TargetMode="External"/><Relationship Id="rId7" Type="http://schemas.openxmlformats.org/officeDocument/2006/relationships/hyperlink" Target="https://www.nypl.org/events/programs/2023/11/04/person-open-lab" TargetMode="External"/><Relationship Id="rId12" Type="http://schemas.openxmlformats.org/officeDocument/2006/relationships/hyperlink" Target="https://www.nypl.org/events/programs/2023/11/03/person-introduction-computers-and-digital-devices-mandarin-dian-nao-yu" TargetMode="External"/><Relationship Id="rId17" Type="http://schemas.openxmlformats.org/officeDocument/2006/relationships/hyperlink" Target="https://www.nypl.org/events/programs/2023/11/04/person-office-readiness-series" TargetMode="External"/><Relationship Id="rId25" Type="http://schemas.openxmlformats.org/officeDocument/2006/relationships/hyperlink" Target="https://www.nypl.org/events/programs/2023/11/30/online-exploratory-data-analysis-python" TargetMode="External"/><Relationship Id="rId2" Type="http://schemas.openxmlformats.org/officeDocument/2006/relationships/hyperlink" Target="https://www.nypl.org/events/programs/2023/11/02/online-excel-genius-class-1-logic-functions" TargetMode="External"/><Relationship Id="rId16" Type="http://schemas.openxmlformats.org/officeDocument/2006/relationships/hyperlink" Target="https://www.nypl.org/events/programs/2023/11/04/person-office-readiness-series" TargetMode="External"/><Relationship Id="rId20" Type="http://schemas.openxmlformats.org/officeDocument/2006/relationships/hyperlink" Target="https://www.nypl.org/events/programs/2023/11/04/person-office-readiness-series" TargetMode="External"/><Relationship Id="rId1" Type="http://schemas.openxmlformats.org/officeDocument/2006/relationships/pivotTable" Target="../pivotTables/pivotTable5.xml"/><Relationship Id="rId6" Type="http://schemas.openxmlformats.org/officeDocument/2006/relationships/hyperlink" Target="https://www.nypl.org/events/programs/2023/11/04/person-office-readiness-series" TargetMode="External"/><Relationship Id="rId11" Type="http://schemas.openxmlformats.org/officeDocument/2006/relationships/hyperlink" Target="https://www.nypl.org/events/programs/2023/11/09/online-html-css-basics" TargetMode="External"/><Relationship Id="rId24" Type="http://schemas.openxmlformats.org/officeDocument/2006/relationships/hyperlink" Target="https://www.nypl.org/events/programs/2023/11/30/online-excel-genius-class-4-tables-and-data-validation" TargetMode="External"/><Relationship Id="rId5" Type="http://schemas.openxmlformats.org/officeDocument/2006/relationships/hyperlink" Target="https://www.nypl.org/events/programs/2023/11/04/person-office-readiness-series" TargetMode="External"/><Relationship Id="rId15" Type="http://schemas.openxmlformats.org/officeDocument/2006/relationships/hyperlink" Target="https://www.nypl.org/events/programs/2023/11/16/online-responsive-web-design-css-layout-modules-advanced-css-grids" TargetMode="External"/><Relationship Id="rId23" Type="http://schemas.openxmlformats.org/officeDocument/2006/relationships/hyperlink" Target="https://www.nypl.org/events/programs/2023/11/27/online-protecting-your-privacy-security-mandarin-bao-hu-nin-de-yin-si-yu" TargetMode="External"/><Relationship Id="rId10" Type="http://schemas.openxmlformats.org/officeDocument/2006/relationships/hyperlink" Target="https://www.nypl.org/events/programs/2023/11/09/online-excel-genius-class-2-conditional-stat-functions" TargetMode="External"/><Relationship Id="rId19" Type="http://schemas.openxmlformats.org/officeDocument/2006/relationships/hyperlink" Target="https://www.nypl.org/events/programs/2023/11/04/person-office-readiness-series" TargetMode="External"/><Relationship Id="rId4" Type="http://schemas.openxmlformats.org/officeDocument/2006/relationships/hyperlink" Target="https://www.nypl.org/events/programs/2023/11/03/person-introduction-computers-and-digital-devices-mandarin-dian-nao-yu" TargetMode="External"/><Relationship Id="rId9" Type="http://schemas.openxmlformats.org/officeDocument/2006/relationships/hyperlink" Target="https://www.nypl.org/events/programs/2023/11/06/online-imovie-beginners-mandarin-imovieru-men" TargetMode="External"/><Relationship Id="rId14" Type="http://schemas.openxmlformats.org/officeDocument/2006/relationships/hyperlink" Target="https://www.nypl.org/events/programs/2023/11/16/online-excel-genius-class-3-charts-and-sparklines" TargetMode="External"/><Relationship Id="rId22" Type="http://schemas.openxmlformats.org/officeDocument/2006/relationships/hyperlink" Target="https://www.nypl.org/events/programs/2023/11/03/person-introduction-computers-and-digital-devices-mandarin-dian-nao-yu"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nypl.org/events/programs/2023/12/07/online-excel-genius-class-3-charts-and-sparklines" TargetMode="External"/><Relationship Id="rId13" Type="http://schemas.openxmlformats.org/officeDocument/2006/relationships/hyperlink" Target="https://www.nypl.org/events/programs/2023/12/26/online-excel-genius-class-6-creating-dashboard" TargetMode="External"/><Relationship Id="rId18" Type="http://schemas.openxmlformats.org/officeDocument/2006/relationships/hyperlink" Target="https://www.nypl.org/events/programs/2023/12/01/person-introduction-computers-and-digital-devices-mandarin-dian-nao-yu" TargetMode="External"/><Relationship Id="rId3" Type="http://schemas.openxmlformats.org/officeDocument/2006/relationships/hyperlink" Target="https://www.nypl.org/events/programs/2023/12/02/person-office-readiness-series" TargetMode="External"/><Relationship Id="rId7" Type="http://schemas.openxmlformats.org/officeDocument/2006/relationships/hyperlink" Target="https://www.nypl.org/events/programs/2023/12/04/online-intro-ipads-iphones-mandarin-ipadhe-iphonejian-jie" TargetMode="External"/><Relationship Id="rId12" Type="http://schemas.openxmlformats.org/officeDocument/2006/relationships/hyperlink" Target="https://www.nypl.org/events/programs/2023/12/02/person-open-lab" TargetMode="External"/><Relationship Id="rId17" Type="http://schemas.openxmlformats.org/officeDocument/2006/relationships/hyperlink" Target="https://www.nypl.org/events/programs/2023/12/28/online-javascript-basics-part-1-0" TargetMode="External"/><Relationship Id="rId2" Type="http://schemas.openxmlformats.org/officeDocument/2006/relationships/hyperlink" Target="https://www.nypl.org/events/programs/2023/12/01/person-introduction-computers-and-digital-devices-mandarin-dian-nao-yu" TargetMode="External"/><Relationship Id="rId16" Type="http://schemas.openxmlformats.org/officeDocument/2006/relationships/hyperlink" Target="https://www.nypl.org/events/programs/2023/12/28/online-excel-genius-class-7-vlookup-1" TargetMode="External"/><Relationship Id="rId20" Type="http://schemas.openxmlformats.org/officeDocument/2006/relationships/comments" Target="../comments1.xml"/><Relationship Id="rId1" Type="http://schemas.openxmlformats.org/officeDocument/2006/relationships/pivotTable" Target="../pivotTables/pivotTable6.xml"/><Relationship Id="rId6" Type="http://schemas.openxmlformats.org/officeDocument/2006/relationships/hyperlink" Target="https://www.nypl.org/events/programs/2023/12/01/person-introduction-computers-and-digital-devices-mandarin-dian-nao-yu" TargetMode="External"/><Relationship Id="rId11" Type="http://schemas.openxmlformats.org/officeDocument/2006/relationships/hyperlink" Target="https://www.nypl.org/events/programs/2023/12/02/person-office-readiness-series" TargetMode="External"/><Relationship Id="rId5" Type="http://schemas.openxmlformats.org/officeDocument/2006/relationships/hyperlink" Target="https://www.nypl.org/events/programs/2023/12/02/person-open-lab" TargetMode="External"/><Relationship Id="rId15" Type="http://schemas.openxmlformats.org/officeDocument/2006/relationships/hyperlink" Target="https://www.nypl.org/events/programs/2023/12/27/online-responsive-web-design-css-layout-modules-css-grid-basics" TargetMode="External"/><Relationship Id="rId10" Type="http://schemas.openxmlformats.org/officeDocument/2006/relationships/hyperlink" Target="https://www.nypl.org/events/programs/2023/12/02/person-office-readiness-series" TargetMode="External"/><Relationship Id="rId19" Type="http://schemas.openxmlformats.org/officeDocument/2006/relationships/vmlDrawing" Target="../drawings/vmlDrawing1.vml"/><Relationship Id="rId4" Type="http://schemas.openxmlformats.org/officeDocument/2006/relationships/hyperlink" Target="https://www.nypl.org/events/programs/2023/12/02/person-office-readiness-series" TargetMode="External"/><Relationship Id="rId9" Type="http://schemas.openxmlformats.org/officeDocument/2006/relationships/hyperlink" Target="https://www.nypl.org/events/programs/2023/12/07/online-consuming-web-apis-python" TargetMode="External"/><Relationship Id="rId14" Type="http://schemas.openxmlformats.org/officeDocument/2006/relationships/hyperlink" Target="https://www.nypl.org/events/programs/2023/12/27/online-html-css-basic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nypl.org/events/programs/2024/01/08/online-intro-google-drive-docs-mandarin-google-drivehe-docsru-men-0" TargetMode="External"/><Relationship Id="rId13" Type="http://schemas.openxmlformats.org/officeDocument/2006/relationships/hyperlink" Target="https://www.nypl.org/events/programs/2024/01/05/person-introduction-computers-and-digital-devices-mandarin-dian-nao-yu-0" TargetMode="External"/><Relationship Id="rId18" Type="http://schemas.openxmlformats.org/officeDocument/2006/relationships/hyperlink" Target="https://www.nypl.org/events/programs/2024/01/05/person-introduction-computers-and-digital-devices-mandarin-dian-nao-yu-0" TargetMode="External"/><Relationship Id="rId26" Type="http://schemas.openxmlformats.org/officeDocument/2006/relationships/hyperlink" Target="https://www.nypl.org/events/programs/2024/01/29/online-connecting-cloud-mandarin-lian-jie-yun-duan-0" TargetMode="External"/><Relationship Id="rId3" Type="http://schemas.openxmlformats.org/officeDocument/2006/relationships/hyperlink" Target="https://www.nypl.org/events/programs/2024/01/03/online-intro-sql-0" TargetMode="External"/><Relationship Id="rId21" Type="http://schemas.openxmlformats.org/officeDocument/2006/relationships/hyperlink" Target="https://www.nypl.org/events/programs/2024/01/24/online-web-scraping-python-part-1" TargetMode="External"/><Relationship Id="rId7" Type="http://schemas.openxmlformats.org/officeDocument/2006/relationships/hyperlink" Target="https://www.nypl.org/events/programs/2024/01/05/person-introduction-computers-and-digital-devices-mandarin-dian-nao-yu-0" TargetMode="External"/><Relationship Id="rId12" Type="http://schemas.openxmlformats.org/officeDocument/2006/relationships/hyperlink" Target="https://www.nypl.org/events/programs/2024/01/11/online-python-container-datatypes-0" TargetMode="External"/><Relationship Id="rId17" Type="http://schemas.openxmlformats.org/officeDocument/2006/relationships/hyperlink" Target="https://www.nypl.org/events/programs/2024/01/18/online-exploratory-data-analysis-python-0" TargetMode="External"/><Relationship Id="rId25" Type="http://schemas.openxmlformats.org/officeDocument/2006/relationships/hyperlink" Target="https://www.nypl.org/events/programs/2024/01/05/person-introduction-computers-and-digital-devices-mandarin-dian-nao-yu-0" TargetMode="External"/><Relationship Id="rId2" Type="http://schemas.openxmlformats.org/officeDocument/2006/relationships/hyperlink" Target="https://www.nypl.org/events/programs/2024/01/03/online-excel-genius-class-8-lookup-and-indexmatch-0" TargetMode="External"/><Relationship Id="rId16" Type="http://schemas.openxmlformats.org/officeDocument/2006/relationships/hyperlink" Target="https://www.nypl.org/events/programs/2024/01/18/online-javascript-basics-part-1-0" TargetMode="External"/><Relationship Id="rId20" Type="http://schemas.openxmlformats.org/officeDocument/2006/relationships/hyperlink" Target="https://www.nypl.org/events/programs/2024/01/24/online-excel-genius-class-2-conditional-stat-functions" TargetMode="External"/><Relationship Id="rId1" Type="http://schemas.openxmlformats.org/officeDocument/2006/relationships/pivotTable" Target="../pivotTables/pivotTable7.xml"/><Relationship Id="rId6" Type="http://schemas.openxmlformats.org/officeDocument/2006/relationships/hyperlink" Target="https://www.nypl.org/events/programs/2024/01/05/person-introduction-computers-and-digital-devices-mandarin-dian-nao-yu-0" TargetMode="External"/><Relationship Id="rId11" Type="http://schemas.openxmlformats.org/officeDocument/2006/relationships/hyperlink" Target="https://www.nypl.org/events/programs/2024/01/11/online-intro-canva-0" TargetMode="External"/><Relationship Id="rId24" Type="http://schemas.openxmlformats.org/officeDocument/2006/relationships/hyperlink" Target="https://www.nypl.org/events/programs/2024/01/05/person-introduction-computers-and-digital-devices-mandarin-dian-nao-yu-0" TargetMode="External"/><Relationship Id="rId5" Type="http://schemas.openxmlformats.org/officeDocument/2006/relationships/hyperlink" Target="https://www.nypl.org/events/programs/2024/01/04/online-fundamentals-programming-python-part-2-0" TargetMode="External"/><Relationship Id="rId15" Type="http://schemas.openxmlformats.org/officeDocument/2006/relationships/hyperlink" Target="https://www.nypl.org/events/programs/2024/01/17/online-working-files-python-0" TargetMode="External"/><Relationship Id="rId23" Type="http://schemas.openxmlformats.org/officeDocument/2006/relationships/hyperlink" Target="https://www.nypl.org/events/programs/2024/01/25/online-consuming-web-apis-python-0" TargetMode="External"/><Relationship Id="rId28" Type="http://schemas.openxmlformats.org/officeDocument/2006/relationships/hyperlink" Target="https://www.nypl.org/events/programs/2024/01/31/online-intro-sql-0" TargetMode="External"/><Relationship Id="rId10" Type="http://schemas.openxmlformats.org/officeDocument/2006/relationships/hyperlink" Target="https://www.nypl.org/events/programs/2024/01/10/online-javascript-dom-manipulation-0" TargetMode="External"/><Relationship Id="rId19" Type="http://schemas.openxmlformats.org/officeDocument/2006/relationships/hyperlink" Target="https://www.nypl.org/events/programs/2024/01/08/online-intro-google-drive-docs-mandarin-google-drivehe-docsru-men-0" TargetMode="External"/><Relationship Id="rId4" Type="http://schemas.openxmlformats.org/officeDocument/2006/relationships/hyperlink" Target="https://www.nypl.org/events/programs/2024/01/04/online-create-website-google-sites-0" TargetMode="External"/><Relationship Id="rId9" Type="http://schemas.openxmlformats.org/officeDocument/2006/relationships/hyperlink" Target="https://www.nypl.org/events/programs/2024/01/10/online-excel-genius-class-9-string-functions-and-goal-seek-0" TargetMode="External"/><Relationship Id="rId14" Type="http://schemas.openxmlformats.org/officeDocument/2006/relationships/hyperlink" Target="https://www.nypl.org/events/programs/2024/01/17/online-excel-genius-class-1-logic-functions-0" TargetMode="External"/><Relationship Id="rId22" Type="http://schemas.openxmlformats.org/officeDocument/2006/relationships/hyperlink" Target="https://www.nypl.org/events/programs/2024/01/25/online-fundamentals-programming-python-part-1-0" TargetMode="External"/><Relationship Id="rId27" Type="http://schemas.openxmlformats.org/officeDocument/2006/relationships/hyperlink" Target="https://www.nypl.org/events/programs/2024/01/31/online-excel-genius-class-3-charts-and-sparklines-0"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nypl.org/events/programs/2024/02/13/person-advanced-email" TargetMode="External"/><Relationship Id="rId18" Type="http://schemas.openxmlformats.org/officeDocument/2006/relationships/hyperlink" Target="https://www.nypl.org/events/programs/2024/02/14/online-responsive-web-design-css-layout-modules-css-grid-basics" TargetMode="External"/><Relationship Id="rId26" Type="http://schemas.openxmlformats.org/officeDocument/2006/relationships/hyperlink" Target="https://www.nypl.org/events/programs/2024/02/02/person-introduction-computers-and-digital-devices-mandarin-dian-nao-yu" TargetMode="External"/><Relationship Id="rId3" Type="http://schemas.openxmlformats.org/officeDocument/2006/relationships/hyperlink" Target="https://www.nypl.org/events/programs/2024/02/02/person-introduction-computers-and-digital-devices-mandarin-dian-nao-yu" TargetMode="External"/><Relationship Id="rId21" Type="http://schemas.openxmlformats.org/officeDocument/2006/relationships/hyperlink" Target="https://www.nypl.org/events/programs/2024/02/20/person-html-css-basics" TargetMode="External"/><Relationship Id="rId34" Type="http://schemas.openxmlformats.org/officeDocument/2006/relationships/hyperlink" Target="https://www.nypl.org/events/programs/2024/02/28/online-create-website-google-sites" TargetMode="External"/><Relationship Id="rId7" Type="http://schemas.openxmlformats.org/officeDocument/2006/relationships/hyperlink" Target="https://www.nypl.org/events/programs/2024/02/06/person-open-lab" TargetMode="External"/><Relationship Id="rId12" Type="http://schemas.openxmlformats.org/officeDocument/2006/relationships/hyperlink" Target="https://www.nypl.org/events/programs/2024/02/12/online-advanced-email-mandarin-jin-jie-dian-zi-you-jian" TargetMode="External"/><Relationship Id="rId17" Type="http://schemas.openxmlformats.org/officeDocument/2006/relationships/hyperlink" Target="https://www.nypl.org/events/programs/2024/02/14/online-working-files-python" TargetMode="External"/><Relationship Id="rId25" Type="http://schemas.openxmlformats.org/officeDocument/2006/relationships/hyperlink" Target="https://www.nypl.org/events/programs/2024/02/21/online-javascript-basics-part-1" TargetMode="External"/><Relationship Id="rId33" Type="http://schemas.openxmlformats.org/officeDocument/2006/relationships/hyperlink" Target="https://www.nypl.org/events/programs/2024/02/28/online-intro-sql" TargetMode="External"/><Relationship Id="rId2" Type="http://schemas.openxmlformats.org/officeDocument/2006/relationships/hyperlink" Target="https://www.nypl.org/events/programs/2024/02/02/person-introduction-computers-and-digital-devices-mandarin-dian-nao-yu" TargetMode="External"/><Relationship Id="rId16" Type="http://schemas.openxmlformats.org/officeDocument/2006/relationships/hyperlink" Target="https://www.nypl.org/events/programs/2024/02/14/online-excel-genius-class-5-pivot-tables" TargetMode="External"/><Relationship Id="rId20" Type="http://schemas.openxmlformats.org/officeDocument/2006/relationships/hyperlink" Target="https://www.nypl.org/events/programs/2024/02/20/person-intermediate-excel" TargetMode="External"/><Relationship Id="rId29" Type="http://schemas.openxmlformats.org/officeDocument/2006/relationships/hyperlink" Target="https://www.nypl.org/events/programs/2024/02/27/person-fundamentals-programming-python-part-1" TargetMode="External"/><Relationship Id="rId1" Type="http://schemas.openxmlformats.org/officeDocument/2006/relationships/pivotTable" Target="../pivotTables/pivotTable8.xml"/><Relationship Id="rId6" Type="http://schemas.openxmlformats.org/officeDocument/2006/relationships/hyperlink" Target="https://www.nypl.org/events/programs/2024/02/06/person-computer-hardware-anatomy-computer" TargetMode="External"/><Relationship Id="rId11" Type="http://schemas.openxmlformats.org/officeDocument/2006/relationships/hyperlink" Target="https://www.nypl.org/events/programs/2024/02/02/person-introduction-computers-and-digital-devices-mandarin-dian-nao-yu" TargetMode="External"/><Relationship Id="rId24" Type="http://schemas.openxmlformats.org/officeDocument/2006/relationships/hyperlink" Target="https://www.nypl.org/events/programs/2024/02/21/online-exploratory-data-analysis-python" TargetMode="External"/><Relationship Id="rId32" Type="http://schemas.openxmlformats.org/officeDocument/2006/relationships/hyperlink" Target="https://www.nypl.org/events/programs/2024/02/28/online-excel-genius-class-7-vlookup" TargetMode="External"/><Relationship Id="rId5" Type="http://schemas.openxmlformats.org/officeDocument/2006/relationships/hyperlink" Target="https://www.nypl.org/events/programs/2024/02/06/person-protecting-your-privacy-security" TargetMode="External"/><Relationship Id="rId15" Type="http://schemas.openxmlformats.org/officeDocument/2006/relationships/hyperlink" Target="https://www.nypl.org/events/programs/2024/02/06/person-open-lab" TargetMode="External"/><Relationship Id="rId23" Type="http://schemas.openxmlformats.org/officeDocument/2006/relationships/hyperlink" Target="https://www.nypl.org/events/programs/2024/02/21/online-excel-genius-class-6-creating-dashboard" TargetMode="External"/><Relationship Id="rId28" Type="http://schemas.openxmlformats.org/officeDocument/2006/relationships/hyperlink" Target="https://www.nypl.org/events/programs/2024/02/26/online-intro-google-slides-mandarin-google-slide-jie-shao" TargetMode="External"/><Relationship Id="rId10" Type="http://schemas.openxmlformats.org/officeDocument/2006/relationships/hyperlink" Target="https://www.nypl.org/events/programs/2024/02/07/online-advanced-powerpoint" TargetMode="External"/><Relationship Id="rId19" Type="http://schemas.openxmlformats.org/officeDocument/2006/relationships/hyperlink" Target="https://www.nypl.org/events/programs/2024/02/02/person-introduction-computers-and-digital-devices-mandarin-dian-nao-yu" TargetMode="External"/><Relationship Id="rId31" Type="http://schemas.openxmlformats.org/officeDocument/2006/relationships/hyperlink" Target="https://www.nypl.org/events/programs/2024/02/06/person-open-lab" TargetMode="External"/><Relationship Id="rId4" Type="http://schemas.openxmlformats.org/officeDocument/2006/relationships/hyperlink" Target="https://www.nypl.org/events/programs/2024/02/05/online-email-basics-mandarin-dian-zi-you-jian-ji-chu" TargetMode="External"/><Relationship Id="rId9" Type="http://schemas.openxmlformats.org/officeDocument/2006/relationships/hyperlink" Target="https://www.nypl.org/events/programs/2024/02/07/online-python-container-datatypes" TargetMode="External"/><Relationship Id="rId14" Type="http://schemas.openxmlformats.org/officeDocument/2006/relationships/hyperlink" Target="https://www.nypl.org/events/programs/2024/02/13/person-file-management-basics" TargetMode="External"/><Relationship Id="rId22" Type="http://schemas.openxmlformats.org/officeDocument/2006/relationships/hyperlink" Target="https://www.nypl.org/events/programs/2024/02/06/person-open-lab" TargetMode="External"/><Relationship Id="rId27" Type="http://schemas.openxmlformats.org/officeDocument/2006/relationships/hyperlink" Target="https://www.nypl.org/events/programs/2024/02/02/person-introduction-computers-and-digital-devices-mandarin-dian-nao-yu" TargetMode="External"/><Relationship Id="rId30" Type="http://schemas.openxmlformats.org/officeDocument/2006/relationships/hyperlink" Target="https://www.nypl.org/events/programs/2024/02/27/person-intro-google-sheets" TargetMode="External"/><Relationship Id="rId8" Type="http://schemas.openxmlformats.org/officeDocument/2006/relationships/hyperlink" Target="https://www.nypl.org/events/programs/2024/02/07/online-excel-genius-class-4-tables-and-data-validation"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www.nypl.org/events/programs/2024/03/05/person-open-lab" TargetMode="External"/><Relationship Id="rId18" Type="http://schemas.openxmlformats.org/officeDocument/2006/relationships/hyperlink" Target="https://www.nypl.org/events/programs/2024/03/04/person-introduction-computers-and-digital-devices-mandarin-dian-nao-yu" TargetMode="External"/><Relationship Id="rId26" Type="http://schemas.openxmlformats.org/officeDocument/2006/relationships/hyperlink" Target="https://www.nypl.org/events/programs/2024/03/20/online-working-files-python" TargetMode="External"/><Relationship Id="rId3" Type="http://schemas.openxmlformats.org/officeDocument/2006/relationships/hyperlink" Target="https://www.nypl.org/events/programs/2024/03/04/online-intro-google-slides-mandarin-google-slide-jie-shao" TargetMode="External"/><Relationship Id="rId21" Type="http://schemas.openxmlformats.org/officeDocument/2006/relationships/hyperlink" Target="https://www.nypl.org/events/programs/2024/03/19/person-file-management-basics" TargetMode="External"/><Relationship Id="rId34" Type="http://schemas.openxmlformats.org/officeDocument/2006/relationships/hyperlink" Target="https://www.nypl.org/events/programs/2024/03/27/online-exploratory-data-analysis-python" TargetMode="External"/><Relationship Id="rId7" Type="http://schemas.openxmlformats.org/officeDocument/2006/relationships/hyperlink" Target="https://www.nypl.org/events/programs/2024/03/06/online-html-css-basics" TargetMode="External"/><Relationship Id="rId12" Type="http://schemas.openxmlformats.org/officeDocument/2006/relationships/hyperlink" Target="https://www.nypl.org/events/programs/2024/03/12/person-computer-basics" TargetMode="External"/><Relationship Id="rId17" Type="http://schemas.openxmlformats.org/officeDocument/2006/relationships/hyperlink" Target="https://www.nypl.org/events/programs/2024/03/13/online-fundamentals-programming-python-part-2" TargetMode="External"/><Relationship Id="rId25" Type="http://schemas.openxmlformats.org/officeDocument/2006/relationships/hyperlink" Target="https://www.nypl.org/events/programs/2024/03/20/online-responsive-web-design-css-layout-modules-css-grid-basics" TargetMode="External"/><Relationship Id="rId33" Type="http://schemas.openxmlformats.org/officeDocument/2006/relationships/hyperlink" Target="https://www.nypl.org/events/programs/2024/03/27/online-create-website-google-sites" TargetMode="External"/><Relationship Id="rId2" Type="http://schemas.openxmlformats.org/officeDocument/2006/relationships/hyperlink" Target="https://www.nypl.org/events/programs/2024/03/04/person-introduction-computers-and-digital-devices-mandarin-dian-nao-yu" TargetMode="External"/><Relationship Id="rId16" Type="http://schemas.openxmlformats.org/officeDocument/2006/relationships/hyperlink" Target="https://www.nypl.org/events/programs/2024/03/13/online-javascript-dom-manipulation" TargetMode="External"/><Relationship Id="rId20" Type="http://schemas.openxmlformats.org/officeDocument/2006/relationships/hyperlink" Target="https://www.nypl.org/events/programs/2024/03/18/online-computer-basics-mandarin-dian-nao-ji-chu" TargetMode="External"/><Relationship Id="rId29" Type="http://schemas.openxmlformats.org/officeDocument/2006/relationships/hyperlink" Target="https://www.nypl.org/events/programs/2024/03/26/person-take-charge-mychart-test-results-messaging" TargetMode="External"/><Relationship Id="rId1" Type="http://schemas.openxmlformats.org/officeDocument/2006/relationships/pivotTable" Target="../pivotTables/pivotTable9.xml"/><Relationship Id="rId6" Type="http://schemas.openxmlformats.org/officeDocument/2006/relationships/hyperlink" Target="https://www.nypl.org/events/programs/2024/03/06/online-excel-genius-class-8-lookup-and-indexmatch" TargetMode="External"/><Relationship Id="rId11" Type="http://schemas.openxmlformats.org/officeDocument/2006/relationships/hyperlink" Target="https://www.nypl.org/events/programs/2024/03/11/online-computer-hardware-anatomy-computer-mandarin-dian-nao-ying-ti-jie" TargetMode="External"/><Relationship Id="rId24" Type="http://schemas.openxmlformats.org/officeDocument/2006/relationships/hyperlink" Target="https://www.nypl.org/events/programs/2024/03/20/online-excel-genius-class-1-logic-functions" TargetMode="External"/><Relationship Id="rId32" Type="http://schemas.openxmlformats.org/officeDocument/2006/relationships/hyperlink" Target="https://www.nypl.org/events/programs/2024/03/27/online-excel-genius-class-2-conditional-stat-functions" TargetMode="External"/><Relationship Id="rId5" Type="http://schemas.openxmlformats.org/officeDocument/2006/relationships/hyperlink" Target="https://www.nypl.org/events/programs/2024/03/05/person-open-lab-0" TargetMode="External"/><Relationship Id="rId15" Type="http://schemas.openxmlformats.org/officeDocument/2006/relationships/hyperlink" Target="https://www.nypl.org/events/programs/2024/03/13/online-excel-genius-class-9-string-functions-and-goal-seek" TargetMode="External"/><Relationship Id="rId23" Type="http://schemas.openxmlformats.org/officeDocument/2006/relationships/hyperlink" Target="https://www.nypl.org/events/programs/2024/03/05/person-open-lab-0" TargetMode="External"/><Relationship Id="rId28" Type="http://schemas.openxmlformats.org/officeDocument/2006/relationships/hyperlink" Target="https://www.nypl.org/events/programs/2024/03/25/online-take-charge-mychart-virtual-visits-mandarin-mychart" TargetMode="External"/><Relationship Id="rId10" Type="http://schemas.openxmlformats.org/officeDocument/2006/relationships/hyperlink" Target="https://www.nypl.org/events/programs/2024/03/04/person-introduction-computers-and-digital-devices-mandarin-dian-nao-yu" TargetMode="External"/><Relationship Id="rId19" Type="http://schemas.openxmlformats.org/officeDocument/2006/relationships/hyperlink" Target="https://www.nypl.org/events/programs/2024/03/04/person-introduction-computers-and-digital-devices-mandarin-dian-nao-yu" TargetMode="External"/><Relationship Id="rId31" Type="http://schemas.openxmlformats.org/officeDocument/2006/relationships/hyperlink" Target="https://www.nypl.org/events/programs/2024/03/05/person-open-lab-0" TargetMode="External"/><Relationship Id="rId4" Type="http://schemas.openxmlformats.org/officeDocument/2006/relationships/hyperlink" Target="https://www.nypl.org/events/programs/2024/03/05/person-open-lab" TargetMode="External"/><Relationship Id="rId9" Type="http://schemas.openxmlformats.org/officeDocument/2006/relationships/hyperlink" Target="https://www.nypl.org/events/programs/2024/03/04/person-introduction-computers-and-digital-devices-mandarin-dian-nao-yu" TargetMode="External"/><Relationship Id="rId14" Type="http://schemas.openxmlformats.org/officeDocument/2006/relationships/hyperlink" Target="https://www.nypl.org/events/programs/2024/03/05/person-open-lab-0" TargetMode="External"/><Relationship Id="rId22" Type="http://schemas.openxmlformats.org/officeDocument/2006/relationships/hyperlink" Target="https://www.nypl.org/events/programs/2024/03/05/person-open-lab" TargetMode="External"/><Relationship Id="rId27" Type="http://schemas.openxmlformats.org/officeDocument/2006/relationships/hyperlink" Target="https://www.nypl.org/events/programs/2024/03/04/person-introduction-computers-and-digital-devices-mandarin-dian-nao-yu" TargetMode="External"/><Relationship Id="rId30" Type="http://schemas.openxmlformats.org/officeDocument/2006/relationships/hyperlink" Target="https://www.nypl.org/events/programs/2024/03/05/person-open-lab" TargetMode="External"/><Relationship Id="rId35" Type="http://schemas.openxmlformats.org/officeDocument/2006/relationships/hyperlink" Target="https://www.nypl.org/events/programs/2024/03/04/person-introduction-computers-and-digital-devices-mandarin-dian-nao-yu" TargetMode="External"/><Relationship Id="rId8" Type="http://schemas.openxmlformats.org/officeDocument/2006/relationships/hyperlink" Target="https://www.nypl.org/events/programs/2024/03/06/online-web-scraping-python-part-1"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nypl.org/events/programs/2024/04/03/online-python-container-datatypes" TargetMode="External"/><Relationship Id="rId13" Type="http://schemas.openxmlformats.org/officeDocument/2006/relationships/hyperlink" Target="https://www.nypl.org/events/programs/2024/04/02/person-open-lab" TargetMode="External"/><Relationship Id="rId18" Type="http://schemas.openxmlformats.org/officeDocument/2006/relationships/hyperlink" Target="https://www.nypl.org/events/programs/2024/04/01/person-introduction-computers-and-digital-devices-mandarin-dian-nao-yu" TargetMode="External"/><Relationship Id="rId26" Type="http://schemas.openxmlformats.org/officeDocument/2006/relationships/hyperlink" Target="https://www.nypl.org/events/programs/2024/04/01/person-introduction-computers-and-digital-devices-mandarin-dian-nao-yu" TargetMode="External"/><Relationship Id="rId3" Type="http://schemas.openxmlformats.org/officeDocument/2006/relationships/hyperlink" Target="https://www.nypl.org/events/programs/2024/04/01/online-internet-basics-mandarin-wang-ji-wang-lu-ji-chu" TargetMode="External"/><Relationship Id="rId21" Type="http://schemas.openxmlformats.org/officeDocument/2006/relationships/hyperlink" Target="https://www.nypl.org/events/programs/2024/04/02/person-open-lab" TargetMode="External"/><Relationship Id="rId7" Type="http://schemas.openxmlformats.org/officeDocument/2006/relationships/hyperlink" Target="https://www.nypl.org/events/programs/2024/04/03/online-excel-genius-class-3-charts-and-sparklines" TargetMode="External"/><Relationship Id="rId12" Type="http://schemas.openxmlformats.org/officeDocument/2006/relationships/hyperlink" Target="https://www.nypl.org/events/programs/2024/04/09/person-protecting-your-privacy-security" TargetMode="External"/><Relationship Id="rId17" Type="http://schemas.openxmlformats.org/officeDocument/2006/relationships/hyperlink" Target="https://www.nypl.org/events/programs/2024/04/10/online-javascript-basics-part-1" TargetMode="External"/><Relationship Id="rId25" Type="http://schemas.openxmlformats.org/officeDocument/2006/relationships/hyperlink" Target="https://www.nypl.org/events/programs/2024/04/17/online-advanced-powerpoint" TargetMode="External"/><Relationship Id="rId2" Type="http://schemas.openxmlformats.org/officeDocument/2006/relationships/hyperlink" Target="https://www.nypl.org/events/programs/2024/04/01/person-introduction-computers-and-digital-devices-mandarin-dian-nao-yu" TargetMode="External"/><Relationship Id="rId16" Type="http://schemas.openxmlformats.org/officeDocument/2006/relationships/hyperlink" Target="https://www.nypl.org/events/programs/2024/04/10/online-web-scraping-python-part-1" TargetMode="External"/><Relationship Id="rId20" Type="http://schemas.openxmlformats.org/officeDocument/2006/relationships/hyperlink" Target="https://www.nypl.org/events/programs/2024/04/16/person-email-basics" TargetMode="External"/><Relationship Id="rId1" Type="http://schemas.openxmlformats.org/officeDocument/2006/relationships/pivotTable" Target="../pivotTables/pivotTable10.xml"/><Relationship Id="rId6" Type="http://schemas.openxmlformats.org/officeDocument/2006/relationships/hyperlink" Target="https://www.nypl.org/events/programs/2024/04/02/person-open-lab" TargetMode="External"/><Relationship Id="rId11" Type="http://schemas.openxmlformats.org/officeDocument/2006/relationships/hyperlink" Target="https://www.nypl.org/events/programs/2024/04/08/online-protecting-your-privacy-security-mandarin-bao-hu-nin-de-yin-si-yu" TargetMode="External"/><Relationship Id="rId24" Type="http://schemas.openxmlformats.org/officeDocument/2006/relationships/hyperlink" Target="https://www.nypl.org/events/programs/2024/04/17/online-consuming-web-apis-python" TargetMode="External"/><Relationship Id="rId5" Type="http://schemas.openxmlformats.org/officeDocument/2006/relationships/hyperlink" Target="https://www.nypl.org/events/programs/2024/04/02/person-open-lab" TargetMode="External"/><Relationship Id="rId15" Type="http://schemas.openxmlformats.org/officeDocument/2006/relationships/hyperlink" Target="https://www.nypl.org/events/programs/2024/04/10/online-excel-genius-class-4-tables-and-data-validation" TargetMode="External"/><Relationship Id="rId23" Type="http://schemas.openxmlformats.org/officeDocument/2006/relationships/hyperlink" Target="https://www.nypl.org/events/programs/2024/04/17/online-excel-genius-class-5-pivot-tables" TargetMode="External"/><Relationship Id="rId10" Type="http://schemas.openxmlformats.org/officeDocument/2006/relationships/hyperlink" Target="https://www.nypl.org/events/programs/2024/04/01/person-introduction-computers-and-digital-devices-mandarin-dian-nao-yu" TargetMode="External"/><Relationship Id="rId19" Type="http://schemas.openxmlformats.org/officeDocument/2006/relationships/hyperlink" Target="https://www.nypl.org/events/programs/2024/04/15/online-buying-selling-online-mandarin-zai-xian-gou-mai-yu-xiao-shou" TargetMode="External"/><Relationship Id="rId4" Type="http://schemas.openxmlformats.org/officeDocument/2006/relationships/hyperlink" Target="https://www.nypl.org/events/programs/2024/04/02/person-internet-basics" TargetMode="External"/><Relationship Id="rId9" Type="http://schemas.openxmlformats.org/officeDocument/2006/relationships/hyperlink" Target="https://www.nypl.org/events/programs/2024/04/03/online-intro-sql" TargetMode="External"/><Relationship Id="rId14" Type="http://schemas.openxmlformats.org/officeDocument/2006/relationships/hyperlink" Target="https://www.nypl.org/events/programs/2024/04/02/person-open-lab" TargetMode="External"/><Relationship Id="rId22" Type="http://schemas.openxmlformats.org/officeDocument/2006/relationships/hyperlink" Target="https://www.nypl.org/events/programs/2024/04/02/person-open-lab"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nypl.org/events/programs/2024/05/14/person-open-lab-0" TargetMode="External"/><Relationship Id="rId13" Type="http://schemas.openxmlformats.org/officeDocument/2006/relationships/hyperlink" Target="https://www.nypl.org/events/programs/2024/05/13/person-introduction-computers-and-digital-devices-mandarin-dian-nao-yu" TargetMode="External"/><Relationship Id="rId18" Type="http://schemas.openxmlformats.org/officeDocument/2006/relationships/hyperlink" Target="https://www.nypl.org/events/programs/2024/05/14/person-open-lab-0" TargetMode="External"/><Relationship Id="rId3" Type="http://schemas.openxmlformats.org/officeDocument/2006/relationships/hyperlink" Target="https://www.nypl.org/events/programs/2024/05/09/online-working-files-python" TargetMode="External"/><Relationship Id="rId21" Type="http://schemas.openxmlformats.org/officeDocument/2006/relationships/hyperlink" Target="https://www.nypl.org/events/programs/2024/05/22/online-responsive-web-design-css-layout-modules-css-grid-basics" TargetMode="External"/><Relationship Id="rId7" Type="http://schemas.openxmlformats.org/officeDocument/2006/relationships/hyperlink" Target="https://www.nypl.org/events/programs/2024/05/14/person-microsoft-word-beginners" TargetMode="External"/><Relationship Id="rId12" Type="http://schemas.openxmlformats.org/officeDocument/2006/relationships/hyperlink" Target="https://www.nypl.org/events/programs/2024/05/15/online-html-css-basics" TargetMode="External"/><Relationship Id="rId17" Type="http://schemas.openxmlformats.org/officeDocument/2006/relationships/hyperlink" Target="https://www.nypl.org/events/programs/2024/05/14/person-open-lab-0" TargetMode="External"/><Relationship Id="rId2" Type="http://schemas.openxmlformats.org/officeDocument/2006/relationships/hyperlink" Target="https://www.nypl.org/events/programs/2024/05/09/online-excel-genius-class-6-creating-dashboard" TargetMode="External"/><Relationship Id="rId16" Type="http://schemas.openxmlformats.org/officeDocument/2006/relationships/hyperlink" Target="https://www.nypl.org/events/programs/2024/05/21/person-microsoft-excel-beginners" TargetMode="External"/><Relationship Id="rId20" Type="http://schemas.openxmlformats.org/officeDocument/2006/relationships/hyperlink" Target="https://www.nypl.org/events/programs/2024/05/22/online-fundamentals-programming-python-part-1" TargetMode="External"/><Relationship Id="rId1" Type="http://schemas.openxmlformats.org/officeDocument/2006/relationships/pivotTable" Target="../pivotTables/pivotTable11.xml"/><Relationship Id="rId6" Type="http://schemas.openxmlformats.org/officeDocument/2006/relationships/hyperlink" Target="https://www.nypl.org/events/programs/2024/05/13/online-intro-canva-mandarin-canvaru-men" TargetMode="External"/><Relationship Id="rId11" Type="http://schemas.openxmlformats.org/officeDocument/2006/relationships/hyperlink" Target="https://www.nypl.org/events/programs/2024/05/15/online-exploratory-data-analysis-python" TargetMode="External"/><Relationship Id="rId24" Type="http://schemas.openxmlformats.org/officeDocument/2006/relationships/hyperlink" Target="https://www.nypl.org/events/programs/2024/05/14/person-open-lab-0" TargetMode="External"/><Relationship Id="rId5" Type="http://schemas.openxmlformats.org/officeDocument/2006/relationships/hyperlink" Target="https://www.nypl.org/events/programs/2024/05/13/person-introduction-computers-and-digital-devices-mandarin-dian-nao-yu" TargetMode="External"/><Relationship Id="rId15" Type="http://schemas.openxmlformats.org/officeDocument/2006/relationships/hyperlink" Target="https://www.nypl.org/events/programs/2024/05/20/online-intro-canva-mandarin-canvaru-men" TargetMode="External"/><Relationship Id="rId23" Type="http://schemas.openxmlformats.org/officeDocument/2006/relationships/hyperlink" Target="https://www.nypl.org/events/programs/2024/05/14/person-open-lab-0" TargetMode="External"/><Relationship Id="rId10" Type="http://schemas.openxmlformats.org/officeDocument/2006/relationships/hyperlink" Target="https://www.nypl.org/events/programs/2024/05/15/online-excel-genius-class-7-vlookup" TargetMode="External"/><Relationship Id="rId19" Type="http://schemas.openxmlformats.org/officeDocument/2006/relationships/hyperlink" Target="https://www.nypl.org/events/programs/2024/05/22/online-excel-genius-class-8-lookup-and-indexmatch" TargetMode="External"/><Relationship Id="rId4" Type="http://schemas.openxmlformats.org/officeDocument/2006/relationships/hyperlink" Target="https://www.nypl.org/events/programs/2024/05/09/online-create-website-google-sites" TargetMode="External"/><Relationship Id="rId9" Type="http://schemas.openxmlformats.org/officeDocument/2006/relationships/hyperlink" Target="https://www.nypl.org/events/programs/2024/05/14/person-open-lab-0" TargetMode="External"/><Relationship Id="rId14" Type="http://schemas.openxmlformats.org/officeDocument/2006/relationships/hyperlink" Target="https://www.nypl.org/events/programs/2024/05/13/person-introduction-computers-and-digital-devices-mandarin-dian-nao-yu" TargetMode="External"/><Relationship Id="rId22" Type="http://schemas.openxmlformats.org/officeDocument/2006/relationships/hyperlink" Target="https://www.nypl.org/events/programs/2024/05/28/person-microsoft-powerpoint-beginner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nypl.org/events/programs/2024/06/03/person-introduction-computers-and-digital-devices-mandarin-dian-nao-yu" TargetMode="External"/><Relationship Id="rId13" Type="http://schemas.openxmlformats.org/officeDocument/2006/relationships/hyperlink" Target="https://www.nypl.org/events/programs/2024/06/12/online-excel-genius-class-1-logic-functions" TargetMode="External"/><Relationship Id="rId18" Type="http://schemas.openxmlformats.org/officeDocument/2006/relationships/hyperlink" Target="https://www.nypl.org/events/programs/2024/06/18/person-intro-google-sheets-0" TargetMode="External"/><Relationship Id="rId26" Type="http://schemas.openxmlformats.org/officeDocument/2006/relationships/hyperlink" Target="https://www.nypl.org/events/programs/2024/06/26/online-excel-genius-class-2-conditional-stat-functions" TargetMode="External"/><Relationship Id="rId3" Type="http://schemas.openxmlformats.org/officeDocument/2006/relationships/hyperlink" Target="https://www.nypl.org/events/programs/2024/06/03/online-photo-editing-beginners-using-pixlr-mandarin-pixlr-zhao-pian-bian" TargetMode="External"/><Relationship Id="rId21" Type="http://schemas.openxmlformats.org/officeDocument/2006/relationships/hyperlink" Target="https://www.nypl.org/events/programs/2024/06/03/person-introduction-computers-and-digital-devices-mandarin-dian-nao-yu" TargetMode="External"/><Relationship Id="rId7" Type="http://schemas.openxmlformats.org/officeDocument/2006/relationships/hyperlink" Target="https://www.nypl.org/events/programs/2024/06/03/person-introduction-computers-and-digital-devices-mandarin-dian-nao-yu" TargetMode="External"/><Relationship Id="rId12" Type="http://schemas.openxmlformats.org/officeDocument/2006/relationships/hyperlink" Target="https://www.nypl.org/events/programs/2024/06/04/person-open-lab" TargetMode="External"/><Relationship Id="rId17" Type="http://schemas.openxmlformats.org/officeDocument/2006/relationships/hyperlink" Target="https://www.nypl.org/events/programs/2024/06/17/online-youtube-beginners-mandarin-youtube-shi-yong-ji-chu" TargetMode="External"/><Relationship Id="rId25" Type="http://schemas.openxmlformats.org/officeDocument/2006/relationships/hyperlink" Target="https://www.nypl.org/events/programs/2024/06/04/person-open-lab" TargetMode="External"/><Relationship Id="rId2" Type="http://schemas.openxmlformats.org/officeDocument/2006/relationships/hyperlink" Target="https://www.nypl.org/events/programs/2024/06/03/person-introduction-computers-and-digital-devices-mandarin-dian-nao-yu" TargetMode="External"/><Relationship Id="rId16" Type="http://schemas.openxmlformats.org/officeDocument/2006/relationships/hyperlink" Target="https://www.nypl.org/events/programs/2024/06/03/person-introduction-computers-and-digital-devices-mandarin-dian-nao-yu" TargetMode="External"/><Relationship Id="rId20" Type="http://schemas.openxmlformats.org/officeDocument/2006/relationships/hyperlink" Target="https://www.nypl.org/events/programs/2024/06/04/person-open-lab" TargetMode="External"/><Relationship Id="rId29" Type="http://schemas.openxmlformats.org/officeDocument/2006/relationships/hyperlink" Target="https://www.nypl.org/events/programs/2024/06/03/person-introduction-computers-and-digital-devices-mandarin-dian-nao-yu" TargetMode="External"/><Relationship Id="rId1" Type="http://schemas.openxmlformats.org/officeDocument/2006/relationships/pivotTable" Target="../pivotTables/pivotTable12.xml"/><Relationship Id="rId6" Type="http://schemas.openxmlformats.org/officeDocument/2006/relationships/hyperlink" Target="https://www.nypl.org/events/programs/2024/06/04/person-open-lab" TargetMode="External"/><Relationship Id="rId11" Type="http://schemas.openxmlformats.org/officeDocument/2006/relationships/hyperlink" Target="https://www.nypl.org/events/programs/2024/06/04/person-open-lab" TargetMode="External"/><Relationship Id="rId24" Type="http://schemas.openxmlformats.org/officeDocument/2006/relationships/hyperlink" Target="https://www.nypl.org/events/programs/2024/06/04/person-open-lab" TargetMode="External"/><Relationship Id="rId5" Type="http://schemas.openxmlformats.org/officeDocument/2006/relationships/hyperlink" Target="https://www.nypl.org/events/programs/2024/06/04/person-open-lab" TargetMode="External"/><Relationship Id="rId15" Type="http://schemas.openxmlformats.org/officeDocument/2006/relationships/hyperlink" Target="https://www.nypl.org/events/programs/2024/06/12/online-intro-sql" TargetMode="External"/><Relationship Id="rId23" Type="http://schemas.openxmlformats.org/officeDocument/2006/relationships/hyperlink" Target="https://www.nypl.org/events/programs/2024/06/25/person-intro-google-slides" TargetMode="External"/><Relationship Id="rId28" Type="http://schemas.openxmlformats.org/officeDocument/2006/relationships/hyperlink" Target="https://www.nypl.org/events/programs/2024/06/26/online-javascript-basics-part-1" TargetMode="External"/><Relationship Id="rId10" Type="http://schemas.openxmlformats.org/officeDocument/2006/relationships/hyperlink" Target="https://www.nypl.org/events/programs/2024/06/11/person-intro-google-docs" TargetMode="External"/><Relationship Id="rId19" Type="http://schemas.openxmlformats.org/officeDocument/2006/relationships/hyperlink" Target="https://www.nypl.org/events/programs/2024/06/04/person-open-lab" TargetMode="External"/><Relationship Id="rId4" Type="http://schemas.openxmlformats.org/officeDocument/2006/relationships/hyperlink" Target="https://www.nypl.org/events/programs/2024/06/04/person-getting-more-out-google" TargetMode="External"/><Relationship Id="rId9" Type="http://schemas.openxmlformats.org/officeDocument/2006/relationships/hyperlink" Target="https://www.nypl.org/events/programs/2024/06/10/online-photo-editing-beginners-using-pixlr-mandarin-pixlr-zhao-pian-bian" TargetMode="External"/><Relationship Id="rId14" Type="http://schemas.openxmlformats.org/officeDocument/2006/relationships/hyperlink" Target="https://www.nypl.org/events/programs/2024/06/12/online-python-container-datatypes" TargetMode="External"/><Relationship Id="rId22" Type="http://schemas.openxmlformats.org/officeDocument/2006/relationships/hyperlink" Target="https://www.nypl.org/events/programs/2024/06/24/online-microsoft-excel-beginners-mandarin-microsoft-excel-ji-chu" TargetMode="External"/><Relationship Id="rId27" Type="http://schemas.openxmlformats.org/officeDocument/2006/relationships/hyperlink" Target="https://www.nypl.org/events/programs/2024/06/26/online-consuming-web-apis-python"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nypl.org/events/programs/2024/07/09/person-linkedin-job-seekers" TargetMode="External"/><Relationship Id="rId18" Type="http://schemas.openxmlformats.org/officeDocument/2006/relationships/hyperlink" Target="https://www.nypl.org/events/programs/2024/07/10/online-advanced-powerpoint" TargetMode="External"/><Relationship Id="rId26" Type="http://schemas.openxmlformats.org/officeDocument/2006/relationships/hyperlink" Target="https://www.nypl.org/events/programs/2024/07/17/online-fundamentals-programming-python-part-1" TargetMode="External"/><Relationship Id="rId3" Type="http://schemas.openxmlformats.org/officeDocument/2006/relationships/hyperlink" Target="https://www.nypl.org/events/programs/2024/07/01/online-microsoft-excel-beginners-mandarin-microsoft-excel-ji-chu" TargetMode="External"/><Relationship Id="rId21" Type="http://schemas.openxmlformats.org/officeDocument/2006/relationships/hyperlink" Target="https://www.nypl.org/events/programs/2024/07/15/online-intermediate-excel-mandarin-zhong-ji-excel" TargetMode="External"/><Relationship Id="rId34" Type="http://schemas.openxmlformats.org/officeDocument/2006/relationships/hyperlink" Target="https://www.nypl.org/events/programs/2024/07/31/online-excel-genius-class-6-creating-dashboard" TargetMode="External"/><Relationship Id="rId7" Type="http://schemas.openxmlformats.org/officeDocument/2006/relationships/hyperlink" Target="https://www.nypl.org/events/programs/2024/07/03/online-excel-genius-class-3-charts-and-sparklines" TargetMode="External"/><Relationship Id="rId12" Type="http://schemas.openxmlformats.org/officeDocument/2006/relationships/hyperlink" Target="https://www.nypl.org/events/programs/2024/07/08/online-intermediate-excel-mandarin-zhong-ji-excel" TargetMode="External"/><Relationship Id="rId17" Type="http://schemas.openxmlformats.org/officeDocument/2006/relationships/hyperlink" Target="https://www.nypl.org/events/programs/2024/07/10/online-exploratory-data-analysis-python" TargetMode="External"/><Relationship Id="rId25" Type="http://schemas.openxmlformats.org/officeDocument/2006/relationships/hyperlink" Target="https://www.nypl.org/events/programs/2024/07/17/online-excel-genius-class-5-pivot-tables" TargetMode="External"/><Relationship Id="rId33" Type="http://schemas.openxmlformats.org/officeDocument/2006/relationships/hyperlink" Target="https://www.nypl.org/events/programs/2024/07/02/person-open-lab" TargetMode="External"/><Relationship Id="rId2" Type="http://schemas.openxmlformats.org/officeDocument/2006/relationships/hyperlink" Target="https://www.nypl.org/events/programs/2024/07/01/person-introduction-computers-and-digital-devices-mandarin-dian-nao-yu" TargetMode="External"/><Relationship Id="rId16" Type="http://schemas.openxmlformats.org/officeDocument/2006/relationships/hyperlink" Target="https://www.nypl.org/events/programs/2024/07/10/online-excel-genius-class-4-tables-and-data-validation" TargetMode="External"/><Relationship Id="rId20" Type="http://schemas.openxmlformats.org/officeDocument/2006/relationships/hyperlink" Target="https://www.nypl.org/events/programs/2024/07/01/person-introduction-computers-and-digital-devices-mandarin-dian-nao-yu" TargetMode="External"/><Relationship Id="rId29" Type="http://schemas.openxmlformats.org/officeDocument/2006/relationships/hyperlink" Target="https://www.nypl.org/events/programs/2024/07/01/person-introduction-computers-and-digital-devices-mandarin-dian-nao-yu" TargetMode="External"/><Relationship Id="rId1" Type="http://schemas.openxmlformats.org/officeDocument/2006/relationships/pivotTable" Target="../pivotTables/pivotTable13.xml"/><Relationship Id="rId6" Type="http://schemas.openxmlformats.org/officeDocument/2006/relationships/hyperlink" Target="https://www.nypl.org/events/programs/2024/07/02/person-open-lab" TargetMode="External"/><Relationship Id="rId11" Type="http://schemas.openxmlformats.org/officeDocument/2006/relationships/hyperlink" Target="https://www.nypl.org/events/programs/2024/07/01/person-introduction-computers-and-digital-devices-mandarin-dian-nao-yu" TargetMode="External"/><Relationship Id="rId24" Type="http://schemas.openxmlformats.org/officeDocument/2006/relationships/hyperlink" Target="https://www.nypl.org/events/programs/2024/07/02/person-open-lab" TargetMode="External"/><Relationship Id="rId32" Type="http://schemas.openxmlformats.org/officeDocument/2006/relationships/hyperlink" Target="https://www.nypl.org/events/programs/2024/07/02/person-open-lab" TargetMode="External"/><Relationship Id="rId5" Type="http://schemas.openxmlformats.org/officeDocument/2006/relationships/hyperlink" Target="https://www.nypl.org/events/programs/2024/07/02/person-open-lab" TargetMode="External"/><Relationship Id="rId15" Type="http://schemas.openxmlformats.org/officeDocument/2006/relationships/hyperlink" Target="https://www.nypl.org/events/programs/2024/07/02/person-open-lab" TargetMode="External"/><Relationship Id="rId23" Type="http://schemas.openxmlformats.org/officeDocument/2006/relationships/hyperlink" Target="https://www.nypl.org/events/programs/2024/07/02/person-open-lab" TargetMode="External"/><Relationship Id="rId28" Type="http://schemas.openxmlformats.org/officeDocument/2006/relationships/hyperlink" Target="https://www.nypl.org/events/programs/2024/07/01/person-introduction-computers-and-digital-devices-mandarin-dian-nao-yu" TargetMode="External"/><Relationship Id="rId36" Type="http://schemas.openxmlformats.org/officeDocument/2006/relationships/hyperlink" Target="https://www.nypl.org/events/programs/2024/07/31/online-javascript-dom-manipulation" TargetMode="External"/><Relationship Id="rId10" Type="http://schemas.openxmlformats.org/officeDocument/2006/relationships/hyperlink" Target="https://www.nypl.org/events/programs/2024/07/01/person-introduction-computers-and-digital-devices-mandarin-dian-nao-yu" TargetMode="External"/><Relationship Id="rId19" Type="http://schemas.openxmlformats.org/officeDocument/2006/relationships/hyperlink" Target="https://www.nypl.org/events/programs/2024/07/01/person-introduction-computers-and-digital-devices-mandarin-dian-nao-yu" TargetMode="External"/><Relationship Id="rId31" Type="http://schemas.openxmlformats.org/officeDocument/2006/relationships/hyperlink" Target="https://www.nypl.org/events/programs/2024/07/30/person-excel-genius-class-1-logic-functions" TargetMode="External"/><Relationship Id="rId4" Type="http://schemas.openxmlformats.org/officeDocument/2006/relationships/hyperlink" Target="https://www.nypl.org/events/programs/2024/07/02/person-linkedin-learning" TargetMode="External"/><Relationship Id="rId9" Type="http://schemas.openxmlformats.org/officeDocument/2006/relationships/hyperlink" Target="https://www.nypl.org/events/programs/2024/07/03/online-create-website-google-sites" TargetMode="External"/><Relationship Id="rId14" Type="http://schemas.openxmlformats.org/officeDocument/2006/relationships/hyperlink" Target="https://www.nypl.org/events/programs/2024/07/02/person-open-lab" TargetMode="External"/><Relationship Id="rId22" Type="http://schemas.openxmlformats.org/officeDocument/2006/relationships/hyperlink" Target="https://www.nypl.org/events/programs/2024/07/16/person-intermediate-excel" TargetMode="External"/><Relationship Id="rId27" Type="http://schemas.openxmlformats.org/officeDocument/2006/relationships/hyperlink" Target="https://www.nypl.org/events/programs/2024/07/17/online-fundamentals-programming-python-part-2" TargetMode="External"/><Relationship Id="rId30" Type="http://schemas.openxmlformats.org/officeDocument/2006/relationships/hyperlink" Target="https://www.nypl.org/events/programs/2024/07/29/online-intermediate-excel-mandarin-zhong-ji-excel" TargetMode="External"/><Relationship Id="rId35" Type="http://schemas.openxmlformats.org/officeDocument/2006/relationships/hyperlink" Target="https://www.nypl.org/events/programs/2024/07/31/online-working-files-python" TargetMode="External"/><Relationship Id="rId8" Type="http://schemas.openxmlformats.org/officeDocument/2006/relationships/hyperlink" Target="https://www.nypl.org/events/programs/2024/07/03/online-web-scraping-python-part-1"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www.nypl.org/events/programs/2024/08/12/online-intro-google-slides-mandarin-google-slide-jie-shao" TargetMode="External"/><Relationship Id="rId18" Type="http://schemas.openxmlformats.org/officeDocument/2006/relationships/hyperlink" Target="https://www.nypl.org/events/programs/2024/08/14/online-python-container-datatypes" TargetMode="External"/><Relationship Id="rId26" Type="http://schemas.openxmlformats.org/officeDocument/2006/relationships/hyperlink" Target="https://www.nypl.org/events/programs/2024/08/21/online-advanced-css-selectors" TargetMode="External"/><Relationship Id="rId21" Type="http://schemas.openxmlformats.org/officeDocument/2006/relationships/hyperlink" Target="https://www.nypl.org/events/programs/2024/08/19/online-intro-google-slides-mandarin-google-slide-jie-shao" TargetMode="External"/><Relationship Id="rId34" Type="http://schemas.openxmlformats.org/officeDocument/2006/relationships/hyperlink" Target="https://www.nypl.org/events/programs/2024/08/28/online-excel-genius-class-1-logic-functions" TargetMode="External"/><Relationship Id="rId7" Type="http://schemas.openxmlformats.org/officeDocument/2006/relationships/hyperlink" Target="https://www.nypl.org/events/programs/2024/08/06/person-open-lab" TargetMode="External"/><Relationship Id="rId12" Type="http://schemas.openxmlformats.org/officeDocument/2006/relationships/hyperlink" Target="https://www.nypl.org/events/programs/2024/08/02/person-introduction-computers-and-digital-devices-mandarin-dian-nao-yu" TargetMode="External"/><Relationship Id="rId17" Type="http://schemas.openxmlformats.org/officeDocument/2006/relationships/hyperlink" Target="https://www.nypl.org/events/programs/2024/08/14/online-excel-genius-class-8-lookup-and-indexmatch" TargetMode="External"/><Relationship Id="rId25" Type="http://schemas.openxmlformats.org/officeDocument/2006/relationships/hyperlink" Target="https://www.nypl.org/events/programs/2024/08/21/online-excel-genius-class-9-string-functions-and-goal-seek" TargetMode="External"/><Relationship Id="rId33" Type="http://schemas.openxmlformats.org/officeDocument/2006/relationships/hyperlink" Target="https://www.nypl.org/events/programs/2024/08/06/person-open-lab" TargetMode="External"/><Relationship Id="rId38" Type="http://schemas.openxmlformats.org/officeDocument/2006/relationships/hyperlink" Target="https://www.nypl.org/events/programs/2024/08/02/person-introduction-computers-and-digital-devices-mandarin-dian-nao-yu" TargetMode="External"/><Relationship Id="rId2" Type="http://schemas.openxmlformats.org/officeDocument/2006/relationships/hyperlink" Target="https://www.nypl.org/events/programs/2024/08/02/person-introduction-computers-and-digital-devices-mandarin-dian-nao-yu" TargetMode="External"/><Relationship Id="rId16" Type="http://schemas.openxmlformats.org/officeDocument/2006/relationships/hyperlink" Target="https://www.nypl.org/events/programs/2024/08/06/person-open-lab" TargetMode="External"/><Relationship Id="rId20" Type="http://schemas.openxmlformats.org/officeDocument/2006/relationships/hyperlink" Target="https://www.nypl.org/events/programs/2024/08/02/person-introduction-computers-and-digital-devices-mandarin-dian-nao-yu" TargetMode="External"/><Relationship Id="rId29" Type="http://schemas.openxmlformats.org/officeDocument/2006/relationships/hyperlink" Target="https://www.nypl.org/events/programs/2024/08/02/person-introduction-computers-and-digital-devices-mandarin-dian-nao-yu" TargetMode="External"/><Relationship Id="rId1" Type="http://schemas.openxmlformats.org/officeDocument/2006/relationships/pivotTable" Target="../pivotTables/pivotTable14.xml"/><Relationship Id="rId6" Type="http://schemas.openxmlformats.org/officeDocument/2006/relationships/hyperlink" Target="https://www.nypl.org/events/programs/2024/08/06/person-open-lab" TargetMode="External"/><Relationship Id="rId11" Type="http://schemas.openxmlformats.org/officeDocument/2006/relationships/hyperlink" Target="https://www.nypl.org/events/programs/2024/08/02/person-introduction-computers-and-digital-devices-mandarin-dian-nao-yu" TargetMode="External"/><Relationship Id="rId24" Type="http://schemas.openxmlformats.org/officeDocument/2006/relationships/hyperlink" Target="https://www.nypl.org/events/programs/2024/08/06/person-open-lab" TargetMode="External"/><Relationship Id="rId32" Type="http://schemas.openxmlformats.org/officeDocument/2006/relationships/hyperlink" Target="https://www.nypl.org/events/programs/2024/08/06/person-open-lab" TargetMode="External"/><Relationship Id="rId37" Type="http://schemas.openxmlformats.org/officeDocument/2006/relationships/hyperlink" Target="https://www.nypl.org/events/programs/2024/08/28/online-fundamentals-programming-python-part-1" TargetMode="External"/><Relationship Id="rId5" Type="http://schemas.openxmlformats.org/officeDocument/2006/relationships/hyperlink" Target="https://www.nypl.org/events/programs/2024/08/06/person-excel-genius-class-2-conditional-stat-functions" TargetMode="External"/><Relationship Id="rId15" Type="http://schemas.openxmlformats.org/officeDocument/2006/relationships/hyperlink" Target="https://www.nypl.org/events/programs/2024/08/06/person-open-lab" TargetMode="External"/><Relationship Id="rId23" Type="http://schemas.openxmlformats.org/officeDocument/2006/relationships/hyperlink" Target="https://www.nypl.org/events/programs/2024/08/06/person-open-lab" TargetMode="External"/><Relationship Id="rId28" Type="http://schemas.openxmlformats.org/officeDocument/2006/relationships/hyperlink" Target="https://www.nypl.org/events/programs/2024/08/02/person-introduction-computers-and-digital-devices-mandarin-dian-nao-yu" TargetMode="External"/><Relationship Id="rId36" Type="http://schemas.openxmlformats.org/officeDocument/2006/relationships/hyperlink" Target="https://kchenttp.github.io/js-dynamic-todo" TargetMode="External"/><Relationship Id="rId10" Type="http://schemas.openxmlformats.org/officeDocument/2006/relationships/hyperlink" Target="https://www.nypl.org/events/programs/2024/08/07/online-html-css-basics" TargetMode="External"/><Relationship Id="rId19" Type="http://schemas.openxmlformats.org/officeDocument/2006/relationships/hyperlink" Target="https://www.nypl.org/events/programs/2024/08/14/online-responsive-web-design-css-layout-modules-css-grid-basics" TargetMode="External"/><Relationship Id="rId31" Type="http://schemas.openxmlformats.org/officeDocument/2006/relationships/hyperlink" Target="https://www.nypl.org/events/programs/2024/08/27/person-excel-genius-class-5-pivot-tableson" TargetMode="External"/><Relationship Id="rId4" Type="http://schemas.openxmlformats.org/officeDocument/2006/relationships/hyperlink" Target="https://www.nypl.org/events/programs/2024/08/05/online-advanced-internet-searching-mandarin-jin-jie-wang-lu-sou-xun" TargetMode="External"/><Relationship Id="rId9" Type="http://schemas.openxmlformats.org/officeDocument/2006/relationships/hyperlink" Target="https://www.nypl.org/events/programs/2024/08/07/online-consuming-web-apis-python" TargetMode="External"/><Relationship Id="rId14" Type="http://schemas.openxmlformats.org/officeDocument/2006/relationships/hyperlink" Target="https://www.nypl.org/events/programs/2024/08/13/person-excel-genius-class-3-charts-and-sparklines" TargetMode="External"/><Relationship Id="rId22" Type="http://schemas.openxmlformats.org/officeDocument/2006/relationships/hyperlink" Target="https://www.nypl.org/events/programs/2024/08/20/person-excel-genius-class-4-tables-and-data-validation" TargetMode="External"/><Relationship Id="rId27" Type="http://schemas.openxmlformats.org/officeDocument/2006/relationships/hyperlink" Target="https://www.nypl.org/events/programs/2024/08/21/online-working-files-python" TargetMode="External"/><Relationship Id="rId30" Type="http://schemas.openxmlformats.org/officeDocument/2006/relationships/hyperlink" Target="https://www.nypl.org/events/programs/2024/08/26/online-greeting-cards-google-slides-mandarin-shi-yong-google-slidezhi-zuo" TargetMode="External"/><Relationship Id="rId35" Type="http://schemas.openxmlformats.org/officeDocument/2006/relationships/hyperlink" Target="https://www.nypl.org/events/programs/2024/08/28/javascript-dom-manipulation-dynamic-do-listadvanced-css-selectors" TargetMode="External"/><Relationship Id="rId8" Type="http://schemas.openxmlformats.org/officeDocument/2006/relationships/hyperlink" Target="https://www.nypl.org/events/programs/2024/08/07/online-excel-genius-class-7-vlookup" TargetMode="External"/><Relationship Id="rId3" Type="http://schemas.openxmlformats.org/officeDocument/2006/relationships/hyperlink" Target="https://www.nypl.org/events/programs/2024/08/02/person-introduction-computers-and-digital-devices-mandarin-dian-nao-yu"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s://www.nypl.org/events/programs/2024/09/12/online-web-scraping-python-part-1" TargetMode="External"/><Relationship Id="rId18" Type="http://schemas.openxmlformats.org/officeDocument/2006/relationships/hyperlink" Target="https://www.nypl.org/events/programs/2024/09/03/person-open-lab" TargetMode="External"/><Relationship Id="rId26" Type="http://schemas.openxmlformats.org/officeDocument/2006/relationships/hyperlink" Target="https://www.nypl.org/events/programs/2024/09/24/person-excel-genius-class-9-string-functions-and-goal-seek" TargetMode="External"/><Relationship Id="rId3" Type="http://schemas.openxmlformats.org/officeDocument/2006/relationships/hyperlink" Target="https://www.nypl.org/events/programs/2024/09/03/person-open-lab" TargetMode="External"/><Relationship Id="rId21" Type="http://schemas.openxmlformats.org/officeDocument/2006/relationships/hyperlink" Target="https://www.nypl.org/events/programs/2024/09/18/online-javascript-basics-part-1" TargetMode="External"/><Relationship Id="rId7" Type="http://schemas.openxmlformats.org/officeDocument/2006/relationships/hyperlink" Target="https://www.nypl.org/events/programs/2024/09/05/online-fundamentals-programming-python-part-2" TargetMode="External"/><Relationship Id="rId12" Type="http://schemas.openxmlformats.org/officeDocument/2006/relationships/hyperlink" Target="https://www.nypl.org/events/programs/2024/09/03/person-open-lab" TargetMode="External"/><Relationship Id="rId17" Type="http://schemas.openxmlformats.org/officeDocument/2006/relationships/hyperlink" Target="https://www.nypl.org/events/programs/2024/09/17/person-excel-genius-class-8-lookup-and-indexmatch" TargetMode="External"/><Relationship Id="rId25" Type="http://schemas.openxmlformats.org/officeDocument/2006/relationships/hyperlink" Target="https://www.nypl.org/events/programs/2024/09/23/online-advanced-mac-mandarin-jin-jie-maccao-zuo" TargetMode="External"/><Relationship Id="rId33" Type="http://schemas.openxmlformats.org/officeDocument/2006/relationships/hyperlink" Target="https://www.nypl.org/events/programs/2024/09/30/online-computer-basics-mandarin-dian-nao-ji-chu" TargetMode="External"/><Relationship Id="rId2" Type="http://schemas.openxmlformats.org/officeDocument/2006/relationships/hyperlink" Target="https://www.nypl.org/events/programs/2024/09/03/person-excel-genius-class-6-creating-dashboard" TargetMode="External"/><Relationship Id="rId16" Type="http://schemas.openxmlformats.org/officeDocument/2006/relationships/hyperlink" Target="https://www.nypl.org/events/programs/2024/09/16/online-mac-basics-mandarin-mac-ji-chu-zhi-shi" TargetMode="External"/><Relationship Id="rId20" Type="http://schemas.openxmlformats.org/officeDocument/2006/relationships/hyperlink" Target="https://www.nypl.org/events/programs/2024/09/18/online-excel-genius-class-4-tables-and-data-validation" TargetMode="External"/><Relationship Id="rId29" Type="http://schemas.openxmlformats.org/officeDocument/2006/relationships/hyperlink" Target="https://www.nypl.org/events/programs/2024/09/25/online-excel-genius-class-5-pivot-tables" TargetMode="External"/><Relationship Id="rId1" Type="http://schemas.openxmlformats.org/officeDocument/2006/relationships/pivotTable" Target="../pivotTables/pivotTable15.xml"/><Relationship Id="rId6" Type="http://schemas.openxmlformats.org/officeDocument/2006/relationships/hyperlink" Target="https://www.nypl.org/events/programs/2024/09/04/online-create-website-google-sites" TargetMode="External"/><Relationship Id="rId11" Type="http://schemas.openxmlformats.org/officeDocument/2006/relationships/hyperlink" Target="https://www.nypl.org/events/programs/2024/09/03/person-open-lab" TargetMode="External"/><Relationship Id="rId24" Type="http://schemas.openxmlformats.org/officeDocument/2006/relationships/hyperlink" Target="https://www.nypl.org/events/programs/2024/09/09/person-introduction-computers-and-digital-devices-mandarin-dian-nao-yu" TargetMode="External"/><Relationship Id="rId32" Type="http://schemas.openxmlformats.org/officeDocument/2006/relationships/hyperlink" Target="https://www.nypl.org/events/programs/2024/09/09/person-introduction-computers-and-digital-devices-mandarin-dian-nao-yu" TargetMode="External"/><Relationship Id="rId5" Type="http://schemas.openxmlformats.org/officeDocument/2006/relationships/hyperlink" Target="https://www.nypl.org/events/programs/2024/09/04/online-excel-genius-class-2-conditional-stat-functions" TargetMode="External"/><Relationship Id="rId15" Type="http://schemas.openxmlformats.org/officeDocument/2006/relationships/hyperlink" Target="https://www.nypl.org/events/programs/2024/09/09/person-introduction-computers-and-digital-devices-mandarin-dian-nao-yu" TargetMode="External"/><Relationship Id="rId23" Type="http://schemas.openxmlformats.org/officeDocument/2006/relationships/hyperlink" Target="https://www.nypl.org/events/programs/2024/09/09/person-introduction-computers-and-digital-devices-mandarin-dian-nao-yu" TargetMode="External"/><Relationship Id="rId28" Type="http://schemas.openxmlformats.org/officeDocument/2006/relationships/hyperlink" Target="https://www.nypl.org/events/programs/2024/09/03/person-open-lab" TargetMode="External"/><Relationship Id="rId10" Type="http://schemas.openxmlformats.org/officeDocument/2006/relationships/hyperlink" Target="https://www.nypl.org/events/programs/2024/09/10/person-excel-genius-class-7-vlookup" TargetMode="External"/><Relationship Id="rId19" Type="http://schemas.openxmlformats.org/officeDocument/2006/relationships/hyperlink" Target="https://www.nypl.org/events/programs/2024/09/03/person-open-lab" TargetMode="External"/><Relationship Id="rId31" Type="http://schemas.openxmlformats.org/officeDocument/2006/relationships/hyperlink" Target="https://www.nypl.org/events/programs/2024/09/26/online-working-files-python" TargetMode="External"/><Relationship Id="rId4" Type="http://schemas.openxmlformats.org/officeDocument/2006/relationships/hyperlink" Target="https://www.nypl.org/events/programs/2024/09/03/person-open-lab" TargetMode="External"/><Relationship Id="rId9" Type="http://schemas.openxmlformats.org/officeDocument/2006/relationships/hyperlink" Target="https://www.nypl.org/events/programs/2024/09/09/online-protecting-your-privacy-security-mandarin-bao-hu-nin-de-yin-si-yu" TargetMode="External"/><Relationship Id="rId14" Type="http://schemas.openxmlformats.org/officeDocument/2006/relationships/hyperlink" Target="https://www.nypl.org/events/programs/2024/09/09/person-introduction-computers-and-digital-devices-mandarin-dian-nao-yu" TargetMode="External"/><Relationship Id="rId22" Type="http://schemas.openxmlformats.org/officeDocument/2006/relationships/hyperlink" Target="https://www.nypl.org/events/programs/2024/09/19/online-consuming-web-apis-python" TargetMode="External"/><Relationship Id="rId27" Type="http://schemas.openxmlformats.org/officeDocument/2006/relationships/hyperlink" Target="https://www.nypl.org/events/programs/2024/09/03/person-open-lab" TargetMode="External"/><Relationship Id="rId30" Type="http://schemas.openxmlformats.org/officeDocument/2006/relationships/hyperlink" Target="https://www.nypl.org/events/programs/2024/09/25/online-javascript-dom-manipulation" TargetMode="External"/><Relationship Id="rId8" Type="http://schemas.openxmlformats.org/officeDocument/2006/relationships/hyperlink" Target="https://www.nypl.org/events/programs/2024/09/09/person-introduction-computers-and-digital-devices-mandarin-dian-nao-yu"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ypl.org/events/programs/2024/10/01/person-open-lab" TargetMode="External"/><Relationship Id="rId18" Type="http://schemas.openxmlformats.org/officeDocument/2006/relationships/hyperlink" Target="https://www.nypl.org/events/programs/2024/10/15/person-advanced-email" TargetMode="External"/><Relationship Id="rId26" Type="http://schemas.openxmlformats.org/officeDocument/2006/relationships/hyperlink" Target="https://www.nypl.org/events/programs/2024/10/22/person-fundamentals-programming-python-part-1" TargetMode="External"/><Relationship Id="rId39" Type="http://schemas.openxmlformats.org/officeDocument/2006/relationships/hyperlink" Target="https://www.nypl.org/events/programs/2024/10/30/online-responsive-web-design-css-layout-modules-css-grid-basics" TargetMode="External"/><Relationship Id="rId21" Type="http://schemas.openxmlformats.org/officeDocument/2006/relationships/hyperlink" Target="https://www.nypl.org/events/programs/2024/10/16/online-excel-genius-class-9-string-functions-and-goal-seek" TargetMode="External"/><Relationship Id="rId34" Type="http://schemas.openxmlformats.org/officeDocument/2006/relationships/hyperlink" Target="https://www.nypl.org/events/programs/2024/10/28/online-digital-media-basics-mandarin-shu-wei-mei-ti-ji-chu" TargetMode="External"/><Relationship Id="rId7" Type="http://schemas.openxmlformats.org/officeDocument/2006/relationships/hyperlink" Target="https://www.nypl.org/events/programs/2024/10/03/online-python-container-datatypes" TargetMode="External"/><Relationship Id="rId12" Type="http://schemas.openxmlformats.org/officeDocument/2006/relationships/hyperlink" Target="https://www.nypl.org/events/programs/2024/10/01/person-open-lab" TargetMode="External"/><Relationship Id="rId17" Type="http://schemas.openxmlformats.org/officeDocument/2006/relationships/hyperlink" Target="https://www.nypl.org/events/programs/2024/10/04/person-introduction-computers-and-digital-devices-mandarin-dian-nao-yu" TargetMode="External"/><Relationship Id="rId25" Type="http://schemas.openxmlformats.org/officeDocument/2006/relationships/hyperlink" Target="https://www.nypl.org/events/programs/2024/10/21/online-learn-type-and-use-mouse-mandarin-xue-xi-da-zi-he-shi-yong-hua-shu" TargetMode="External"/><Relationship Id="rId33" Type="http://schemas.openxmlformats.org/officeDocument/2006/relationships/hyperlink" Target="https://www.nypl.org/events/programs/2024/10/04/person-introduction-computers-and-digital-devices-mandarin-dian-nao-yu" TargetMode="External"/><Relationship Id="rId38" Type="http://schemas.openxmlformats.org/officeDocument/2006/relationships/hyperlink" Target="https://www.nypl.org/events/programs/2024/10/30/excel-genius-class-2-conditional-stat-functionsexcel-genius-class-1-logic" TargetMode="External"/><Relationship Id="rId2" Type="http://schemas.openxmlformats.org/officeDocument/2006/relationships/hyperlink" Target="https://www.nypl.org/events/programs/2024/10/01/person-create-website-google-sites" TargetMode="External"/><Relationship Id="rId16" Type="http://schemas.openxmlformats.org/officeDocument/2006/relationships/hyperlink" Target="https://www.nypl.org/events/programs/2024/10/10/online-consuming-web-apis-python" TargetMode="External"/><Relationship Id="rId20" Type="http://schemas.openxmlformats.org/officeDocument/2006/relationships/hyperlink" Target="https://www.nypl.org/events/programs/2024/10/01/person-open-lab" TargetMode="External"/><Relationship Id="rId29" Type="http://schemas.openxmlformats.org/officeDocument/2006/relationships/hyperlink" Target="https://www.nypl.org/events/programs/2024/10/23/online-excel-genius-class-1-logic-functions" TargetMode="External"/><Relationship Id="rId1" Type="http://schemas.openxmlformats.org/officeDocument/2006/relationships/pivotTable" Target="../pivotTables/pivotTable16.xml"/><Relationship Id="rId6" Type="http://schemas.openxmlformats.org/officeDocument/2006/relationships/hyperlink" Target="https://www.nypl.org/events/programs/2024/10/02/online-advanced-powerpoint" TargetMode="External"/><Relationship Id="rId11" Type="http://schemas.openxmlformats.org/officeDocument/2006/relationships/hyperlink" Target="https://www.nypl.org/events/programs/2024/10/08/person-email-basics" TargetMode="External"/><Relationship Id="rId24" Type="http://schemas.openxmlformats.org/officeDocument/2006/relationships/hyperlink" Target="https://www.nypl.org/events/programs/2024/10/04/person-introduction-computers-and-digital-devices-mandarin-dian-nao-yu" TargetMode="External"/><Relationship Id="rId32" Type="http://schemas.openxmlformats.org/officeDocument/2006/relationships/hyperlink" Target="https://www.nypl.org/events/programs/2024/10/04/person-introduction-computers-and-digital-devices-mandarin-dian-nao-yu" TargetMode="External"/><Relationship Id="rId37" Type="http://schemas.openxmlformats.org/officeDocument/2006/relationships/hyperlink" Target="https://www.nypl.org/events/programs/2024/10/01/person-open-lab" TargetMode="External"/><Relationship Id="rId40" Type="http://schemas.openxmlformats.org/officeDocument/2006/relationships/hyperlink" Target="https://www.nypl.org/events/programs/2024/10/31/online-exploratory-data-analysis-python" TargetMode="External"/><Relationship Id="rId5" Type="http://schemas.openxmlformats.org/officeDocument/2006/relationships/hyperlink" Target="https://www.nypl.org/events/programs/2024/10/02/online-excel-genius-class-7-vlookup" TargetMode="External"/><Relationship Id="rId15" Type="http://schemas.openxmlformats.org/officeDocument/2006/relationships/hyperlink" Target="https://www.nypl.org/events/programs/2024/10/09/online-html-css-basics" TargetMode="External"/><Relationship Id="rId23" Type="http://schemas.openxmlformats.org/officeDocument/2006/relationships/hyperlink" Target="https://www.nypl.org/events/programs/2024/10/17/online-web-scraping-python-part-1" TargetMode="External"/><Relationship Id="rId28" Type="http://schemas.openxmlformats.org/officeDocument/2006/relationships/hyperlink" Target="https://www.nypl.org/events/programs/2024/10/01/person-open-lab" TargetMode="External"/><Relationship Id="rId36" Type="http://schemas.openxmlformats.org/officeDocument/2006/relationships/hyperlink" Target="https://www.nypl.org/events/programs/2024/10/01/person-open-lab" TargetMode="External"/><Relationship Id="rId10" Type="http://schemas.openxmlformats.org/officeDocument/2006/relationships/hyperlink" Target="https://www.nypl.org/events/programs/2024/10/07/online-computer-hardware-anatomy-computer-mandarin-dian-nao-ying-ti-jie" TargetMode="External"/><Relationship Id="rId19" Type="http://schemas.openxmlformats.org/officeDocument/2006/relationships/hyperlink" Target="https://www.nypl.org/events/programs/2024/10/01/person-open-lab" TargetMode="External"/><Relationship Id="rId31" Type="http://schemas.openxmlformats.org/officeDocument/2006/relationships/hyperlink" Target="https://www.nypl.org/events/programs/2024/10/24/online-working-files-python" TargetMode="External"/><Relationship Id="rId4" Type="http://schemas.openxmlformats.org/officeDocument/2006/relationships/hyperlink" Target="https://www.nypl.org/events/programs/2024/10/01/person-open-lab" TargetMode="External"/><Relationship Id="rId9" Type="http://schemas.openxmlformats.org/officeDocument/2006/relationships/hyperlink" Target="https://www.nypl.org/events/programs/2024/10/04/person-introduction-computers-and-digital-devices-mandarin-dian-nao-yu" TargetMode="External"/><Relationship Id="rId14" Type="http://schemas.openxmlformats.org/officeDocument/2006/relationships/hyperlink" Target="https://www.nypl.org/events/programs/2024/10/09/online-excel-genius-class-8-lookup-and-indexmatch" TargetMode="External"/><Relationship Id="rId22" Type="http://schemas.openxmlformats.org/officeDocument/2006/relationships/hyperlink" Target="https://www.nypl.org/events/programs/2024/10/16/online-advanced-css-selectors" TargetMode="External"/><Relationship Id="rId27" Type="http://schemas.openxmlformats.org/officeDocument/2006/relationships/hyperlink" Target="https://www.nypl.org/events/programs/2024/10/01/person-open-lab" TargetMode="External"/><Relationship Id="rId30" Type="http://schemas.openxmlformats.org/officeDocument/2006/relationships/hyperlink" Target="https://www.nypl.org/events/programs/2024/10/23/online-responsive-web-design-css-layout-modules-flexbox" TargetMode="External"/><Relationship Id="rId35" Type="http://schemas.openxmlformats.org/officeDocument/2006/relationships/hyperlink" Target="https://www.nypl.org/events/programs/2024/10/29/person-fundamentals-programming-python-part-2" TargetMode="External"/><Relationship Id="rId8" Type="http://schemas.openxmlformats.org/officeDocument/2006/relationships/hyperlink" Target="https://www.nypl.org/events/programs/2024/10/04/person-introduction-computers-and-digital-devices-mandarin-dian-nao-yu" TargetMode="External"/><Relationship Id="rId3" Type="http://schemas.openxmlformats.org/officeDocument/2006/relationships/hyperlink" Target="https://www.nypl.org/events/programs/2024/10/01/person-open-lab"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nypl.org/events/programs/2024/11/06/online-excel-genius-class-3-charts-and-sparklines" TargetMode="External"/><Relationship Id="rId13" Type="http://schemas.openxmlformats.org/officeDocument/2006/relationships/hyperlink" Target="https://www.nypl.org/events/programs/2024/11/05/person-open-lab" TargetMode="External"/><Relationship Id="rId18" Type="http://schemas.openxmlformats.org/officeDocument/2006/relationships/hyperlink" Target="https://www.nypl.org/events/programs/2024/11/18/online-connecting-cloud-mandarin-lian-jie-yun-duan" TargetMode="External"/><Relationship Id="rId26" Type="http://schemas.openxmlformats.org/officeDocument/2006/relationships/hyperlink" Target="https://www.nypl.org/events/programs/2024/11/26/person-intro-google-slides" TargetMode="External"/><Relationship Id="rId3" Type="http://schemas.openxmlformats.org/officeDocument/2006/relationships/hyperlink" Target="https://www.nypl.org/events/programs/2024/11/01/person-introduction-computers-and-digital-devices-mandarin-dian-nao-yu" TargetMode="External"/><Relationship Id="rId21" Type="http://schemas.openxmlformats.org/officeDocument/2006/relationships/hyperlink" Target="https://www.nypl.org/events/programs/2024/11/20/online-create-website-google-sites" TargetMode="External"/><Relationship Id="rId7" Type="http://schemas.openxmlformats.org/officeDocument/2006/relationships/hyperlink" Target="https://www.nypl.org/events/programs/2024/11/05/person-open-lab" TargetMode="External"/><Relationship Id="rId12" Type="http://schemas.openxmlformats.org/officeDocument/2006/relationships/hyperlink" Target="https://www.nypl.org/events/programs/2024/11/05/person-open-lab" TargetMode="External"/><Relationship Id="rId17" Type="http://schemas.openxmlformats.org/officeDocument/2006/relationships/hyperlink" Target="https://www.nypl.org/events/programs/2024/11/01/person-introduction-computers-and-digital-devices-mandarin-dian-nao-yu" TargetMode="External"/><Relationship Id="rId25" Type="http://schemas.openxmlformats.org/officeDocument/2006/relationships/hyperlink" Target="https://www.nypl.org/events/programs/2024/11/25/online-buying-selling-online-mandarin-zai-xian-gou-mai-yu-xiao-shou" TargetMode="External"/><Relationship Id="rId2" Type="http://schemas.openxmlformats.org/officeDocument/2006/relationships/hyperlink" Target="https://www.nypl.org/events/programs/2024/11/01/person-introduction-computers-and-digital-devices-mandarin-dian-nao-yu" TargetMode="External"/><Relationship Id="rId16" Type="http://schemas.openxmlformats.org/officeDocument/2006/relationships/hyperlink" Target="https://www.nypl.org/events/programs/2024/11/14/online-fundamentals-programming-python-part-1" TargetMode="External"/><Relationship Id="rId20" Type="http://schemas.openxmlformats.org/officeDocument/2006/relationships/hyperlink" Target="https://www.nypl.org/events/programs/2024/11/20/online-excel-genius-class-5-pivot-tables" TargetMode="External"/><Relationship Id="rId29" Type="http://schemas.openxmlformats.org/officeDocument/2006/relationships/hyperlink" Target="https://www.nypl.org/events/programs/2024/11/27/online-excel-genius-class-6-creating-dashboard" TargetMode="External"/><Relationship Id="rId1" Type="http://schemas.openxmlformats.org/officeDocument/2006/relationships/pivotTable" Target="../pivotTables/pivotTable17.xml"/><Relationship Id="rId6" Type="http://schemas.openxmlformats.org/officeDocument/2006/relationships/hyperlink" Target="https://www.nypl.org/events/programs/2024/11/05/person-open-lab" TargetMode="External"/><Relationship Id="rId11" Type="http://schemas.openxmlformats.org/officeDocument/2006/relationships/hyperlink" Target="https://www.nypl.org/events/programs/2024/11/12/person-getting-more-out-google" TargetMode="External"/><Relationship Id="rId24" Type="http://schemas.openxmlformats.org/officeDocument/2006/relationships/hyperlink" Target="https://www.nypl.org/events/programs/2024/11/01/person-introduction-computers-and-digital-devices-mandarin-dian-nao-yu" TargetMode="External"/><Relationship Id="rId5" Type="http://schemas.openxmlformats.org/officeDocument/2006/relationships/hyperlink" Target="https://www.nypl.org/events/programs/2024/11/05/person-fundamentals-programming-python-part-2" TargetMode="External"/><Relationship Id="rId15" Type="http://schemas.openxmlformats.org/officeDocument/2006/relationships/hyperlink" Target="https://www.nypl.org/events/programs/2024/11/13/online-javascript-dom-manipulation" TargetMode="External"/><Relationship Id="rId23" Type="http://schemas.openxmlformats.org/officeDocument/2006/relationships/hyperlink" Target="https://www.nypl.org/events/programs/2024/11/01/person-introduction-computers-and-digital-devices-mandarin-dian-nao-yu" TargetMode="External"/><Relationship Id="rId28" Type="http://schemas.openxmlformats.org/officeDocument/2006/relationships/hyperlink" Target="https://www.nypl.org/events/programs/2024/11/05/person-open-lab" TargetMode="External"/><Relationship Id="rId10" Type="http://schemas.openxmlformats.org/officeDocument/2006/relationships/hyperlink" Target="https://www.nypl.org/events/programs/2024/11/07/online-intro-sql" TargetMode="External"/><Relationship Id="rId19" Type="http://schemas.openxmlformats.org/officeDocument/2006/relationships/hyperlink" Target="https://www.nypl.org/events/programs/2024/11/19/person-intro-google-docs" TargetMode="External"/><Relationship Id="rId4" Type="http://schemas.openxmlformats.org/officeDocument/2006/relationships/hyperlink" Target="https://www.nypl.org/events/programs/2024/11/04/online-file-management-basics-mandarin-dang-guan-li-ji-chu" TargetMode="External"/><Relationship Id="rId9" Type="http://schemas.openxmlformats.org/officeDocument/2006/relationships/hyperlink" Target="https://www.nypl.org/events/programs/2024/11/06/online-javascript-basics-part-1" TargetMode="External"/><Relationship Id="rId14" Type="http://schemas.openxmlformats.org/officeDocument/2006/relationships/hyperlink" Target="https://www.nypl.org/events/programs/2024/11/13/online-excel-genius-class-4-tables-and-data-validation" TargetMode="External"/><Relationship Id="rId22" Type="http://schemas.openxmlformats.org/officeDocument/2006/relationships/hyperlink" Target="https://www.nypl.org/events/programs/2024/11/21/online-fundamentals-programming-python-part-2" TargetMode="External"/><Relationship Id="rId27" Type="http://schemas.openxmlformats.org/officeDocument/2006/relationships/hyperlink" Target="https://www.nypl.org/events/programs/2024/11/05/person-open-lab" TargetMode="External"/><Relationship Id="rId30" Type="http://schemas.openxmlformats.org/officeDocument/2006/relationships/hyperlink" Target="https://www.nypl.org/events/programs/2024/11/27/online-intermediate-excel"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nypl.org/events/programs/2024/12/04/online-create-website-google-sites" TargetMode="External"/><Relationship Id="rId13" Type="http://schemas.openxmlformats.org/officeDocument/2006/relationships/hyperlink" Target="https://www.nypl.org/events/programs/2024/12/03/person-open-lab-0" TargetMode="External"/><Relationship Id="rId18" Type="http://schemas.openxmlformats.org/officeDocument/2006/relationships/hyperlink" Target="https://www.nypl.org/events/programs/2024/12/26/online-working-files-python" TargetMode="External"/><Relationship Id="rId3" Type="http://schemas.openxmlformats.org/officeDocument/2006/relationships/hyperlink" Target="https://www.nypl.org/events/programs/2024/12/02/online-protecting-your-privacy-security-mandarin-bao-hu-nin-de-yin-si-yu" TargetMode="External"/><Relationship Id="rId7" Type="http://schemas.openxmlformats.org/officeDocument/2006/relationships/hyperlink" Target="https://www.nypl.org/events/programs/2024/12/04/online-excel-genius-class-7-vlookup" TargetMode="External"/><Relationship Id="rId12" Type="http://schemas.openxmlformats.org/officeDocument/2006/relationships/hyperlink" Target="https://www.nypl.org/events/programs/2024/12/10/person-microsoft-word-beginners" TargetMode="External"/><Relationship Id="rId17" Type="http://schemas.openxmlformats.org/officeDocument/2006/relationships/hyperlink" Target="https://www.nypl.org/events/programs/2024/12/24/person-microsoft-excel-beginners" TargetMode="External"/><Relationship Id="rId2" Type="http://schemas.openxmlformats.org/officeDocument/2006/relationships/hyperlink" Target="https://www.nypl.org/events/programs/2024/12/02/person-introduction-computers-and-digital-devices-mandarin-dian-nao-yu" TargetMode="External"/><Relationship Id="rId16" Type="http://schemas.openxmlformats.org/officeDocument/2006/relationships/hyperlink" Target="https://www.nypl.org/events/programs/2024/12/23/online-intro-canva-mandarin-canvaru-men" TargetMode="External"/><Relationship Id="rId1" Type="http://schemas.openxmlformats.org/officeDocument/2006/relationships/pivotTable" Target="../pivotTables/pivotTable18.xml"/><Relationship Id="rId6" Type="http://schemas.openxmlformats.org/officeDocument/2006/relationships/hyperlink" Target="https://www.nypl.org/events/programs/2024/12/03/person-open-lab-0" TargetMode="External"/><Relationship Id="rId11" Type="http://schemas.openxmlformats.org/officeDocument/2006/relationships/hyperlink" Target="https://www.nypl.org/events/programs/2024/12/09/online-intro-canva-mandarin-canvaru-men" TargetMode="External"/><Relationship Id="rId5" Type="http://schemas.openxmlformats.org/officeDocument/2006/relationships/hyperlink" Target="https://www.nypl.org/events/programs/2024/12/03/person-open-lab-0" TargetMode="External"/><Relationship Id="rId15" Type="http://schemas.openxmlformats.org/officeDocument/2006/relationships/hyperlink" Target="https://www.nypl.org/events/programs/2024/12/02/person-introduction-computers-and-digital-devices-mandarin-dian-nao-yu" TargetMode="External"/><Relationship Id="rId10" Type="http://schemas.openxmlformats.org/officeDocument/2006/relationships/hyperlink" Target="https://www.nypl.org/events/programs/2024/12/02/person-introduction-computers-and-digital-devices-mandarin-dian-nao-yu" TargetMode="External"/><Relationship Id="rId4" Type="http://schemas.openxmlformats.org/officeDocument/2006/relationships/hyperlink" Target="https://www.nypl.org/events/programs/2024/12/03/person-intro-google-sheets" TargetMode="External"/><Relationship Id="rId9" Type="http://schemas.openxmlformats.org/officeDocument/2006/relationships/hyperlink" Target="https://www.nypl.org/events/programs/2024/12/05/online-python-container-datatypes" TargetMode="External"/><Relationship Id="rId14" Type="http://schemas.openxmlformats.org/officeDocument/2006/relationships/hyperlink" Target="https://www.nypl.org/events/programs/2024/12/03/person-open-lab-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nypl.org/events/programs/2025/01/22/online-excel-genius-class-9-string-functions-and-goal-seek" TargetMode="External"/><Relationship Id="rId13" Type="http://schemas.openxmlformats.org/officeDocument/2006/relationships/hyperlink" Target="https://www.nypl.org/events/programs/2025/01/27/online-photo-editing-beginners-using-pixlr-mandarin-pixlr-zhao-pian-bian" TargetMode="External"/><Relationship Id="rId18" Type="http://schemas.openxmlformats.org/officeDocument/2006/relationships/hyperlink" Target="https://www.nypl.org/events/programs/2025/01/29/online-javascript-dom-manipulation" TargetMode="External"/><Relationship Id="rId3" Type="http://schemas.openxmlformats.org/officeDocument/2006/relationships/hyperlink" Target="https://www.nypl.org/events/programs/2025/01/15/online-html-css-basics" TargetMode="External"/><Relationship Id="rId7" Type="http://schemas.openxmlformats.org/officeDocument/2006/relationships/hyperlink" Target="https://www.nypl.org/events/programs/2025/01/21/person-open-lab" TargetMode="External"/><Relationship Id="rId12" Type="http://schemas.openxmlformats.org/officeDocument/2006/relationships/hyperlink" Target="https://www.nypl.org/events/programs/2025/01/17/person-introduction-computers-and-digital-devices-mandarin-dian-nao-yu" TargetMode="External"/><Relationship Id="rId17" Type="http://schemas.openxmlformats.org/officeDocument/2006/relationships/hyperlink" Target="https://www.nypl.org/events/programs/2025/01/29/online-intermediate-excel" TargetMode="External"/><Relationship Id="rId2" Type="http://schemas.openxmlformats.org/officeDocument/2006/relationships/hyperlink" Target="https://www.nypl.org/events/programs/2025/01/15/online-excel-genius-class-8-lookup-and-indexmatch" TargetMode="External"/><Relationship Id="rId16" Type="http://schemas.openxmlformats.org/officeDocument/2006/relationships/hyperlink" Target="https://www.nypl.org/events/programs/2025/01/21/person-open-lab" TargetMode="External"/><Relationship Id="rId1" Type="http://schemas.openxmlformats.org/officeDocument/2006/relationships/pivotTable" Target="../pivotTables/pivotTable19.xml"/><Relationship Id="rId6" Type="http://schemas.openxmlformats.org/officeDocument/2006/relationships/hyperlink" Target="https://www.nypl.org/events/programs/2025/01/21/person-open-lab" TargetMode="External"/><Relationship Id="rId11" Type="http://schemas.openxmlformats.org/officeDocument/2006/relationships/hyperlink" Target="https://www.nypl.org/events/programs/2025/01/17/person-introduction-computers-and-digital-devices-mandarin-dian-nao-yu" TargetMode="External"/><Relationship Id="rId5" Type="http://schemas.openxmlformats.org/officeDocument/2006/relationships/hyperlink" Target="https://www.nypl.org/events/programs/2025/01/21/person-microsoft-powerpoint-beginners" TargetMode="External"/><Relationship Id="rId15" Type="http://schemas.openxmlformats.org/officeDocument/2006/relationships/hyperlink" Target="https://www.nypl.org/events/programs/2025/01/21/person-open-lab" TargetMode="External"/><Relationship Id="rId10" Type="http://schemas.openxmlformats.org/officeDocument/2006/relationships/hyperlink" Target="https://www.nypl.org/events/programs/2025/01/23/online-web-scraping-python-part-1" TargetMode="External"/><Relationship Id="rId19" Type="http://schemas.openxmlformats.org/officeDocument/2006/relationships/hyperlink" Target="https://www.nypl.org/events/programs/2025/01/30/online-fundamentals-programming-python-part-1" TargetMode="External"/><Relationship Id="rId4" Type="http://schemas.openxmlformats.org/officeDocument/2006/relationships/hyperlink" Target="https://www.nypl.org/events/programs/2024/01/16/online-consuming-web-apis-python-0" TargetMode="External"/><Relationship Id="rId9" Type="http://schemas.openxmlformats.org/officeDocument/2006/relationships/hyperlink" Target="https://www.nypl.org/events/programs/2025/01/22/online-javascript-basics-part-1" TargetMode="External"/><Relationship Id="rId14" Type="http://schemas.openxmlformats.org/officeDocument/2006/relationships/hyperlink" Target="https://www.nypl.org/events/programs/2025/01/28/person-advanced-microsoft-word"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www.nypl.org/events/programs/2025/02/11/person-microsoft-excel-beginners" TargetMode="External"/><Relationship Id="rId18" Type="http://schemas.openxmlformats.org/officeDocument/2006/relationships/hyperlink" Target="https://www.nypl.org/events/programs/2025/02/13/online-working-files-python" TargetMode="External"/><Relationship Id="rId26" Type="http://schemas.openxmlformats.org/officeDocument/2006/relationships/hyperlink" Target="https://www.nypl.org/events/programs/2025/02/03/person-introduction-computers-and-digital-devices-mandarin-dian-nao-yu" TargetMode="External"/><Relationship Id="rId3" Type="http://schemas.openxmlformats.org/officeDocument/2006/relationships/hyperlink" Target="https://www.nypl.org/events/programs/2025/02/03/online-photo-editing-beginners-using-pixlr-mandarin-pixlr-zhao-pian-bian" TargetMode="External"/><Relationship Id="rId21" Type="http://schemas.openxmlformats.org/officeDocument/2006/relationships/hyperlink" Target="https://www.nypl.org/events/programs/2025/02/04/person-open-lab" TargetMode="External"/><Relationship Id="rId7" Type="http://schemas.openxmlformats.org/officeDocument/2006/relationships/hyperlink" Target="https://www.nypl.org/events/programs/2025/02/05/online-excel-genius-class-1-logic-functions" TargetMode="External"/><Relationship Id="rId12" Type="http://schemas.openxmlformats.org/officeDocument/2006/relationships/hyperlink" Target="https://www.nypl.org/events/programs/2025/02/10/online-email-basics-mandarin-dian-zi-you-jian-ji-chu" TargetMode="External"/><Relationship Id="rId17" Type="http://schemas.openxmlformats.org/officeDocument/2006/relationships/hyperlink" Target="https://www.nypl.org/events/programs/2025/02/12/online-html-css-basics" TargetMode="External"/><Relationship Id="rId25" Type="http://schemas.openxmlformats.org/officeDocument/2006/relationships/hyperlink" Target="https://www.nypl.org/events/programs/2025/02/20/online-python-container-datatypes" TargetMode="External"/><Relationship Id="rId33" Type="http://schemas.openxmlformats.org/officeDocument/2006/relationships/hyperlink" Target="https://www.nypl.org/events/programs/2025/02/03/person-introduction-computers-and-digital-devices-mandarin-dian-nao-yu" TargetMode="External"/><Relationship Id="rId2" Type="http://schemas.openxmlformats.org/officeDocument/2006/relationships/hyperlink" Target="https://www.nypl.org/events/programs/2025/02/03/person-introduction-computers-and-digital-devices-mandarin-dian-nao-yu" TargetMode="External"/><Relationship Id="rId16" Type="http://schemas.openxmlformats.org/officeDocument/2006/relationships/hyperlink" Target="https://www.nypl.org/events/programs/2025/02/12/online-excel-genius-class-2-conditional-stat-functions" TargetMode="External"/><Relationship Id="rId20" Type="http://schemas.openxmlformats.org/officeDocument/2006/relationships/hyperlink" Target="https://www.nypl.org/events/programs/2025/02/18/person-intermediate-excel" TargetMode="External"/><Relationship Id="rId29" Type="http://schemas.openxmlformats.org/officeDocument/2006/relationships/hyperlink" Target="https://www.nypl.org/events/programs/2025/02/04/person-open-lab" TargetMode="External"/><Relationship Id="rId1" Type="http://schemas.openxmlformats.org/officeDocument/2006/relationships/pivotTable" Target="../pivotTables/pivotTable20.xml"/><Relationship Id="rId6" Type="http://schemas.openxmlformats.org/officeDocument/2006/relationships/hyperlink" Target="https://www.nypl.org/events/programs/2025/02/04/person-open-lab" TargetMode="External"/><Relationship Id="rId11" Type="http://schemas.openxmlformats.org/officeDocument/2006/relationships/hyperlink" Target="https://www.nypl.org/events/programs/2025/02/03/person-introduction-computers-and-digital-devices-mandarin-dian-nao-yu" TargetMode="External"/><Relationship Id="rId24" Type="http://schemas.openxmlformats.org/officeDocument/2006/relationships/hyperlink" Target="https://www.nypl.org/events/programs/2025/02/19/online-responsive-web-design-css-layout-modules-css-grid-basics" TargetMode="External"/><Relationship Id="rId32" Type="http://schemas.openxmlformats.org/officeDocument/2006/relationships/hyperlink" Target="https://www.nypl.org/events/programs/2025/02/27/online-consuming-web-apis-python" TargetMode="External"/><Relationship Id="rId5" Type="http://schemas.openxmlformats.org/officeDocument/2006/relationships/hyperlink" Target="https://www.nypl.org/events/programs/2025/02/04/person-open-lab" TargetMode="External"/><Relationship Id="rId15" Type="http://schemas.openxmlformats.org/officeDocument/2006/relationships/hyperlink" Target="https://www.nypl.org/events/programs/2025/02/04/person-open-lab" TargetMode="External"/><Relationship Id="rId23" Type="http://schemas.openxmlformats.org/officeDocument/2006/relationships/hyperlink" Target="https://www.nypl.org/events/programs/2025/02/19/online-excel-genius-class-3-charts-and-sparklines" TargetMode="External"/><Relationship Id="rId28" Type="http://schemas.openxmlformats.org/officeDocument/2006/relationships/hyperlink" Target="https://www.nypl.org/events/programs/2025/02/04/person-open-lab" TargetMode="External"/><Relationship Id="rId10" Type="http://schemas.openxmlformats.org/officeDocument/2006/relationships/hyperlink" Target="https://www.nypl.org/events/programs/2025/02/03/person-introduction-computers-and-digital-devices-mandarin-dian-nao-yu" TargetMode="External"/><Relationship Id="rId19" Type="http://schemas.openxmlformats.org/officeDocument/2006/relationships/hyperlink" Target="https://www.nypl.org/events/programs/2025/02/03/person-introduction-computers-and-digital-devices-mandarin-dian-nao-yu" TargetMode="External"/><Relationship Id="rId31" Type="http://schemas.openxmlformats.org/officeDocument/2006/relationships/hyperlink" Target="https://www.nypl.org/events/programs/2025/02/26/online-javascript-basics-part-1" TargetMode="External"/><Relationship Id="rId4" Type="http://schemas.openxmlformats.org/officeDocument/2006/relationships/hyperlink" Target="https://www.nypl.org/events/programs/2025/02/04/person-advanced-powerpoint" TargetMode="External"/><Relationship Id="rId9" Type="http://schemas.openxmlformats.org/officeDocument/2006/relationships/hyperlink" Target="https://www.nypl.org/events/programs/2025/02/06/online-fundamentals-programming-python-part-2" TargetMode="External"/><Relationship Id="rId14" Type="http://schemas.openxmlformats.org/officeDocument/2006/relationships/hyperlink" Target="https://www.nypl.org/events/programs/2025/02/04/person-open-lab" TargetMode="External"/><Relationship Id="rId22" Type="http://schemas.openxmlformats.org/officeDocument/2006/relationships/hyperlink" Target="https://www.nypl.org/events/programs/2025/02/04/person-open-lab" TargetMode="External"/><Relationship Id="rId27" Type="http://schemas.openxmlformats.org/officeDocument/2006/relationships/hyperlink" Target="https://www.nypl.org/events/programs/2025/02/24/online-advanced-email-mandarin-jin-jie-dian-zi-you-jian" TargetMode="External"/><Relationship Id="rId30" Type="http://schemas.openxmlformats.org/officeDocument/2006/relationships/hyperlink" Target="https://www.nypl.org/events/programs/2025/02/26/online-excel-genius-class-4-tables-and-data-validation" TargetMode="External"/><Relationship Id="rId8" Type="http://schemas.openxmlformats.org/officeDocument/2006/relationships/hyperlink" Target="https://www.nypl.org/events/programs/2025/02/05/online-create-website-google-si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www.nypl.org/events/programs/2025/03/11/person-excel-genius-class-2-conditional-stat-functions" TargetMode="External"/><Relationship Id="rId18" Type="http://schemas.openxmlformats.org/officeDocument/2006/relationships/hyperlink" Target="https://www.nypl.org/events/programs/2025/03/13/online-python-workshop-create-quiz-game-using-classes-and-objects" TargetMode="External"/><Relationship Id="rId26" Type="http://schemas.openxmlformats.org/officeDocument/2006/relationships/hyperlink" Target="https://www.nypl.org/events/programs/2025/03/03/person-introduction-computers-and-digital-devices-mandarin-dian-nao-yu" TargetMode="External"/><Relationship Id="rId3" Type="http://schemas.openxmlformats.org/officeDocument/2006/relationships/hyperlink" Target="https://www.nypl.org/events/programs/2025/03/03/online-intro-google-sheets-mandarin-google-sheets-jian-jie" TargetMode="External"/><Relationship Id="rId21" Type="http://schemas.openxmlformats.org/officeDocument/2006/relationships/hyperlink" Target="https://www.nypl.org/events/programs/2025/03/18/person-excel-genius-class-3-charts-and-sparklines" TargetMode="External"/><Relationship Id="rId34" Type="http://schemas.openxmlformats.org/officeDocument/2006/relationships/hyperlink" Target="https://www.nypl.org/events/programs/2025/03/03/person-introduction-computers-and-digital-devices-mandarin-dian-nao-yu" TargetMode="External"/><Relationship Id="rId7" Type="http://schemas.openxmlformats.org/officeDocument/2006/relationships/hyperlink" Target="https://www.nypl.org/events/programs/2025/03/05/online-excel-genius-class-5-pivot-tables" TargetMode="External"/><Relationship Id="rId12" Type="http://schemas.openxmlformats.org/officeDocument/2006/relationships/hyperlink" Target="https://www.nypl.org/events/programs/2025/03/10/online-protecting-your-privacy-security-mandarin-bao-hu-nin-de-yin-si-yu" TargetMode="External"/><Relationship Id="rId17" Type="http://schemas.openxmlformats.org/officeDocument/2006/relationships/hyperlink" Target="https://www.nypl.org/events/programs/2025/03/12/online-html-css-basics" TargetMode="External"/><Relationship Id="rId25" Type="http://schemas.openxmlformats.org/officeDocument/2006/relationships/hyperlink" Target="https://www.nypl.org/events/programs/2025/03/20/online-fundamentals-programming-python-part-1" TargetMode="External"/><Relationship Id="rId33" Type="http://schemas.openxmlformats.org/officeDocument/2006/relationships/hyperlink" Target="https://www.nypl.org/events/programs/2025/03/03/person-introduction-computers-and-digital-devices-mandarin-dian-nao-yu" TargetMode="External"/><Relationship Id="rId2" Type="http://schemas.openxmlformats.org/officeDocument/2006/relationships/hyperlink" Target="https://www.nypl.org/events/programs/2025/03/03/person-introduction-computers-and-digital-devices-mandarin-dian-nao-yu" TargetMode="External"/><Relationship Id="rId16" Type="http://schemas.openxmlformats.org/officeDocument/2006/relationships/hyperlink" Target="https://www.nypl.org/events/programs/2025/03/12/online-excel-genius-class-6-creating-dashboard" TargetMode="External"/><Relationship Id="rId20" Type="http://schemas.openxmlformats.org/officeDocument/2006/relationships/hyperlink" Target="https://www.nypl.org/events/programs/2025/03/17/online-buying-selling-online-mandarin-zai-xian-gou-mai-yu-xiao-shou" TargetMode="External"/><Relationship Id="rId29" Type="http://schemas.openxmlformats.org/officeDocument/2006/relationships/hyperlink" Target="https://www.nypl.org/events/programs/2025/03/04/person-open-lab" TargetMode="External"/><Relationship Id="rId1" Type="http://schemas.openxmlformats.org/officeDocument/2006/relationships/pivotTable" Target="../pivotTables/pivotTable21.xml"/><Relationship Id="rId6" Type="http://schemas.openxmlformats.org/officeDocument/2006/relationships/hyperlink" Target="https://www.nypl.org/events/programs/2025/03/04/person-open-lab" TargetMode="External"/><Relationship Id="rId11" Type="http://schemas.openxmlformats.org/officeDocument/2006/relationships/hyperlink" Target="https://www.nypl.org/events/programs/2025/03/03/person-introduction-computers-and-digital-devices-mandarin-dian-nao-yu" TargetMode="External"/><Relationship Id="rId24" Type="http://schemas.openxmlformats.org/officeDocument/2006/relationships/hyperlink" Target="https://www.nypl.org/events/programs/2025/03/19/online-excel-genius-class-7-vlookup" TargetMode="External"/><Relationship Id="rId32" Type="http://schemas.openxmlformats.org/officeDocument/2006/relationships/hyperlink" Target="https://www.nypl.org/events/programs/2025/03/27/online-fundamentals-programming-python-part-2" TargetMode="External"/><Relationship Id="rId5" Type="http://schemas.openxmlformats.org/officeDocument/2006/relationships/hyperlink" Target="https://www.nypl.org/events/programs/2025/03/04/person-open-lab" TargetMode="External"/><Relationship Id="rId15" Type="http://schemas.openxmlformats.org/officeDocument/2006/relationships/hyperlink" Target="https://www.nypl.org/events/programs/2025/03/04/person-open-lab" TargetMode="External"/><Relationship Id="rId23" Type="http://schemas.openxmlformats.org/officeDocument/2006/relationships/hyperlink" Target="https://www.nypl.org/events/programs/2025/03/04/person-open-lab" TargetMode="External"/><Relationship Id="rId28" Type="http://schemas.openxmlformats.org/officeDocument/2006/relationships/hyperlink" Target="https://www.nypl.org/events/programs/2025/03/25/person-excel-genius-class-4-tables-and-data-validation" TargetMode="External"/><Relationship Id="rId10" Type="http://schemas.openxmlformats.org/officeDocument/2006/relationships/hyperlink" Target="https://www.nypl.org/events/programs/2025/03/03/person-introduction-computers-and-digital-devices-mandarin-dian-nao-yu" TargetMode="External"/><Relationship Id="rId19" Type="http://schemas.openxmlformats.org/officeDocument/2006/relationships/hyperlink" Target="https://www.nypl.org/events/programs/2025/03/03/person-introduction-computers-and-digital-devices-mandarin-dian-nao-yu" TargetMode="External"/><Relationship Id="rId31" Type="http://schemas.openxmlformats.org/officeDocument/2006/relationships/hyperlink" Target="https://www.nypl.org/events/programs/2025/03/26/online-excel-genius-class-8-lookup-and-indexmatch" TargetMode="External"/><Relationship Id="rId4" Type="http://schemas.openxmlformats.org/officeDocument/2006/relationships/hyperlink" Target="https://www.nypl.org/events/programs/2025/03/04/person-excel-genius-class-1-logic-functions" TargetMode="External"/><Relationship Id="rId9" Type="http://schemas.openxmlformats.org/officeDocument/2006/relationships/hyperlink" Target="https://www.nypl.org/events/programs/2025/03/06/online-web-scraping-python-part-1" TargetMode="External"/><Relationship Id="rId14" Type="http://schemas.openxmlformats.org/officeDocument/2006/relationships/hyperlink" Target="https://www.nypl.org/events/programs/2025/03/04/person-open-lab" TargetMode="External"/><Relationship Id="rId22" Type="http://schemas.openxmlformats.org/officeDocument/2006/relationships/hyperlink" Target="https://www.nypl.org/events/programs/2025/03/04/person-open-lab" TargetMode="External"/><Relationship Id="rId27" Type="http://schemas.openxmlformats.org/officeDocument/2006/relationships/hyperlink" Target="https://www.nypl.org/events/programs/2025/03/24/online-intro-canva-mandarin-canvaru-men" TargetMode="External"/><Relationship Id="rId30" Type="http://schemas.openxmlformats.org/officeDocument/2006/relationships/hyperlink" Target="https://www.nypl.org/events/programs/2025/03/04/person-open-lab" TargetMode="External"/><Relationship Id="rId35" Type="http://schemas.openxmlformats.org/officeDocument/2006/relationships/hyperlink" Target="https://www.nypl.org/events/programs/2025/03/31/online-intro-canva-mandarin-canvaru-men" TargetMode="External"/><Relationship Id="rId8" Type="http://schemas.openxmlformats.org/officeDocument/2006/relationships/hyperlink" Target="https://www.nypl.org/events/programs/2025/03/05/online-advanced-powerpoint"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nypl.org/events/programs/2025/04/01/person-open-lab" TargetMode="External"/><Relationship Id="rId13" Type="http://schemas.openxmlformats.org/officeDocument/2006/relationships/hyperlink" Target="https://www.nypl.org/events/programs/2025/04/01/person-open-lab" TargetMode="External"/><Relationship Id="rId18" Type="http://schemas.openxmlformats.org/officeDocument/2006/relationships/hyperlink" Target="https://www.nypl.org/events/programs/2025/04/28/online-computer-basics-mandarin-dian-nao-ji-chu" TargetMode="External"/><Relationship Id="rId3" Type="http://schemas.openxmlformats.org/officeDocument/2006/relationships/hyperlink" Target="https://www.nypl.org/events/programs/2025/04/01/person-open-lab" TargetMode="External"/><Relationship Id="rId21" Type="http://schemas.openxmlformats.org/officeDocument/2006/relationships/hyperlink" Target="https://www.nypl.org/events/programs/2025/04/01/person-open-lab" TargetMode="External"/><Relationship Id="rId7" Type="http://schemas.openxmlformats.org/officeDocument/2006/relationships/hyperlink" Target="https://www.nypl.org/events/programs/2025/04/08/person-excel-genius-class-7-vlookup" TargetMode="External"/><Relationship Id="rId12" Type="http://schemas.openxmlformats.org/officeDocument/2006/relationships/hyperlink" Target="https://www.nypl.org/events/programs/2025/04/07/person-introduction-computers-and-digital-devices-mandarin-dian-nao-yu" TargetMode="External"/><Relationship Id="rId17" Type="http://schemas.openxmlformats.org/officeDocument/2006/relationships/hyperlink" Target="https://www.nypl.org/events/programs/2025/04/07/person-introduction-computers-and-digital-devices-mandarin-dian-nao-yu" TargetMode="External"/><Relationship Id="rId2" Type="http://schemas.openxmlformats.org/officeDocument/2006/relationships/hyperlink" Target="https://www.nypl.org/events/programs/2025/04/01/person-excel-genius-class-5-pivot-tables" TargetMode="External"/><Relationship Id="rId16" Type="http://schemas.openxmlformats.org/officeDocument/2006/relationships/hyperlink" Target="https://www.nypl.org/events/programs/2025/04/23/online-exploratory-data-analysis-python" TargetMode="External"/><Relationship Id="rId20" Type="http://schemas.openxmlformats.org/officeDocument/2006/relationships/hyperlink" Target="https://www.nypl.org/events/programs/2025/04/01/person-open-lab" TargetMode="External"/><Relationship Id="rId1" Type="http://schemas.openxmlformats.org/officeDocument/2006/relationships/pivotTable" Target="../pivotTables/pivotTable22.xml"/><Relationship Id="rId6" Type="http://schemas.openxmlformats.org/officeDocument/2006/relationships/hyperlink" Target="https://www.nypl.org/events/programs/2025/04/07/online-computer-hardware-anatomy-computer-mandarin-dian-nao-ying-ti-jie" TargetMode="External"/><Relationship Id="rId11" Type="http://schemas.openxmlformats.org/officeDocument/2006/relationships/hyperlink" Target="https://www.nypl.org/events/programs/2025/04/09/online-working-files-python" TargetMode="External"/><Relationship Id="rId5" Type="http://schemas.openxmlformats.org/officeDocument/2006/relationships/hyperlink" Target="https://www.nypl.org/events/programs/2025/04/07/person-introduction-computers-and-digital-devices-mandarin-dian-nao-yu" TargetMode="External"/><Relationship Id="rId15" Type="http://schemas.openxmlformats.org/officeDocument/2006/relationships/hyperlink" Target="https://www.nypl.org/events/programs/2025/04/23/online-intermediate-excel" TargetMode="External"/><Relationship Id="rId23" Type="http://schemas.openxmlformats.org/officeDocument/2006/relationships/hyperlink" Target="https://www.nypl.org/events/programs/2025/04/30/online-python-container-datatypes" TargetMode="External"/><Relationship Id="rId10" Type="http://schemas.openxmlformats.org/officeDocument/2006/relationships/hyperlink" Target="https://www.nypl.org/events/programs/2025/04/09/online-excel-genius-class-9-string-functions-and-goal-seek" TargetMode="External"/><Relationship Id="rId19" Type="http://schemas.openxmlformats.org/officeDocument/2006/relationships/hyperlink" Target="https://www.nypl.org/events/programs/2025/04/29/person-excel-genius-class-9-string-functions-and-goal-seek" TargetMode="External"/><Relationship Id="rId4" Type="http://schemas.openxmlformats.org/officeDocument/2006/relationships/hyperlink" Target="https://www.nypl.org/events/programs/2025/04/01/person-open-lab" TargetMode="External"/><Relationship Id="rId9" Type="http://schemas.openxmlformats.org/officeDocument/2006/relationships/hyperlink" Target="https://www.nypl.org/events/programs/2025/04/01/person-open-lab" TargetMode="External"/><Relationship Id="rId14" Type="http://schemas.openxmlformats.org/officeDocument/2006/relationships/hyperlink" Target="https://www.nypl.org/events/programs/2025/04/01/person-open-lab" TargetMode="External"/><Relationship Id="rId22" Type="http://schemas.openxmlformats.org/officeDocument/2006/relationships/hyperlink" Target="https://www.nypl.org/events/programs/2025/04/30/online-excel-genius-class-1-logic-functions"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nypl.org/events/programs/2025/05/07/online-excel-genius-class-2-conditional-stat-functions" TargetMode="External"/><Relationship Id="rId13" Type="http://schemas.openxmlformats.org/officeDocument/2006/relationships/hyperlink" Target="https://www.nypl.org/events/programs/2025/05/13/person-advanced-email" TargetMode="External"/><Relationship Id="rId18" Type="http://schemas.openxmlformats.org/officeDocument/2006/relationships/hyperlink" Target="https://www.nypl.org/events/programs/2025/05/05/person-introduction-computers-and-digital-devices-mandarin-dian-nao-yu" TargetMode="External"/><Relationship Id="rId26" Type="http://schemas.openxmlformats.org/officeDocument/2006/relationships/hyperlink" Target="https://www.nypl.org/events/programs/2025/05/27/person-learn-type-and-use-mouse" TargetMode="External"/><Relationship Id="rId3" Type="http://schemas.openxmlformats.org/officeDocument/2006/relationships/hyperlink" Target="https://www.nypl.org/events/programs/2025/05/05/person-introduction-computers-and-digital-devices-mandarin-dian-nao-yu" TargetMode="External"/><Relationship Id="rId21" Type="http://schemas.openxmlformats.org/officeDocument/2006/relationships/hyperlink" Target="https://www.nypl.org/events/programs/2025/05/06/person-open-lab" TargetMode="External"/><Relationship Id="rId7" Type="http://schemas.openxmlformats.org/officeDocument/2006/relationships/hyperlink" Target="https://www.nypl.org/events/programs/2025/05/06/person-open-lab" TargetMode="External"/><Relationship Id="rId12" Type="http://schemas.openxmlformats.org/officeDocument/2006/relationships/hyperlink" Target="https://www.nypl.org/events/programs/2025/05/12/online-file-management-basics-mandarin-dang-guan-li-ji-chu" TargetMode="External"/><Relationship Id="rId17" Type="http://schemas.openxmlformats.org/officeDocument/2006/relationships/hyperlink" Target="https://www.nypl.org/events/programs/2025/05/14/online-error-handling-and-testing-python" TargetMode="External"/><Relationship Id="rId25" Type="http://schemas.openxmlformats.org/officeDocument/2006/relationships/hyperlink" Target="https://www.nypl.org/events/programs/2025/05/02/person-open-lab-mandarin-cantonese-ke-ji-wen-da-shi-jian" TargetMode="External"/><Relationship Id="rId2" Type="http://schemas.openxmlformats.org/officeDocument/2006/relationships/hyperlink" Target="https://www.nypl.org/events/programs/2025/05/02/person-open-lab-mandarin-cantonese-ke-ji-wen-da-shi-jian" TargetMode="External"/><Relationship Id="rId16" Type="http://schemas.openxmlformats.org/officeDocument/2006/relationships/hyperlink" Target="https://www.nypl.org/events/programs/2025/05/14/online-excel-genius-class-3-charts-and-sparklines" TargetMode="External"/><Relationship Id="rId20" Type="http://schemas.openxmlformats.org/officeDocument/2006/relationships/hyperlink" Target="https://www.nypl.org/events/programs/2025/05/20/person-linkedin-learning" TargetMode="External"/><Relationship Id="rId29" Type="http://schemas.openxmlformats.org/officeDocument/2006/relationships/hyperlink" Target="https://www.nypl.org/events/programs/2025/05/28/online-excel-genius-class-5-pivot-tables" TargetMode="External"/><Relationship Id="rId1" Type="http://schemas.openxmlformats.org/officeDocument/2006/relationships/pivotTable" Target="../pivotTables/pivotTable23.xml"/><Relationship Id="rId6" Type="http://schemas.openxmlformats.org/officeDocument/2006/relationships/hyperlink" Target="https://www.nypl.org/events/programs/2025/05/06/person-open-lab" TargetMode="External"/><Relationship Id="rId11" Type="http://schemas.openxmlformats.org/officeDocument/2006/relationships/hyperlink" Target="https://www.nypl.org/events/programs/2025/05/05/person-introduction-computers-and-digital-devices-mandarin-dian-nao-yu" TargetMode="External"/><Relationship Id="rId24" Type="http://schemas.openxmlformats.org/officeDocument/2006/relationships/hyperlink" Target="https://www.nypl.org/events/programs/2025/05/21/online-consuming-web-apis-python" TargetMode="External"/><Relationship Id="rId5" Type="http://schemas.openxmlformats.org/officeDocument/2006/relationships/hyperlink" Target="https://www.nypl.org/events/programs/2025/05/06/person-email-basics" TargetMode="External"/><Relationship Id="rId15" Type="http://schemas.openxmlformats.org/officeDocument/2006/relationships/hyperlink" Target="https://www.nypl.org/events/programs/2025/05/06/person-open-lab" TargetMode="External"/><Relationship Id="rId23" Type="http://schemas.openxmlformats.org/officeDocument/2006/relationships/hyperlink" Target="https://www.nypl.org/events/programs/2025/05/21/online-excel-genius-class-4-tables-and-data-validation" TargetMode="External"/><Relationship Id="rId28" Type="http://schemas.openxmlformats.org/officeDocument/2006/relationships/hyperlink" Target="https://www.nypl.org/events/programs/2025/05/06/person-open-lab" TargetMode="External"/><Relationship Id="rId10" Type="http://schemas.openxmlformats.org/officeDocument/2006/relationships/hyperlink" Target="https://www.nypl.org/events/programs/2025/05/02/person-open-lab-mandarin-cantonese-ke-ji-wen-da-shi-jian" TargetMode="External"/><Relationship Id="rId19" Type="http://schemas.openxmlformats.org/officeDocument/2006/relationships/hyperlink" Target="https://www.nypl.org/events/programs/2025/05/19/online-mac-basics-mandarin-mac-ji-chu-zhi-shi" TargetMode="External"/><Relationship Id="rId31" Type="http://schemas.openxmlformats.org/officeDocument/2006/relationships/hyperlink" Target="https://www.nypl.org/events/programs/2025/05/02/person-open-lab-mandarin-cantonese-ke-ji-wen-da-shi-jian" TargetMode="External"/><Relationship Id="rId4" Type="http://schemas.openxmlformats.org/officeDocument/2006/relationships/hyperlink" Target="https://www.nypl.org/events/programs/2025/05/05/online-learn-type-and-use-mouse-mandarin-xue-xi-da-zi-he-shi-yong-hua-shu" TargetMode="External"/><Relationship Id="rId9" Type="http://schemas.openxmlformats.org/officeDocument/2006/relationships/hyperlink" Target="https://www.nypl.org/events/programs/2025/05/07/online-errors-and-exceptions-python" TargetMode="External"/><Relationship Id="rId14" Type="http://schemas.openxmlformats.org/officeDocument/2006/relationships/hyperlink" Target="https://www.nypl.org/events/programs/2025/05/06/person-open-lab" TargetMode="External"/><Relationship Id="rId22" Type="http://schemas.openxmlformats.org/officeDocument/2006/relationships/hyperlink" Target="https://www.nypl.org/events/programs/2025/05/06/person-open-lab" TargetMode="External"/><Relationship Id="rId27" Type="http://schemas.openxmlformats.org/officeDocument/2006/relationships/hyperlink" Target="https://www.nypl.org/events/programs/2025/05/06/person-open-lab" TargetMode="External"/><Relationship Id="rId30" Type="http://schemas.openxmlformats.org/officeDocument/2006/relationships/hyperlink" Target="https://www.nypl.org/events/programs/2025/05/28/online-fundamentals-programming-python-part-1"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nypl.org/events/programs/2025/06/09/online-internet-basics-mandarin-wang-ji-wang-lu-ji-chu" TargetMode="External"/><Relationship Id="rId13" Type="http://schemas.openxmlformats.org/officeDocument/2006/relationships/hyperlink" Target="https://www.nypl.org/events/programs/2025/06/11/online-errors-and-exceptions-python" TargetMode="External"/><Relationship Id="rId18" Type="http://schemas.openxmlformats.org/officeDocument/2006/relationships/hyperlink" Target="https://www.nypl.org/events/programs/2025/06/03/person-open-lab-0" TargetMode="External"/><Relationship Id="rId26" Type="http://schemas.openxmlformats.org/officeDocument/2006/relationships/hyperlink" Target="https://www.nypl.org/events/programs/2025/06/03/person-open-lab-0" TargetMode="External"/><Relationship Id="rId3" Type="http://schemas.openxmlformats.org/officeDocument/2006/relationships/hyperlink" Target="https://www.nypl.org/events/programs/2025/06/02/online-file-management-basics-mandarin-dang-guan-li-ji-chu" TargetMode="External"/><Relationship Id="rId21" Type="http://schemas.openxmlformats.org/officeDocument/2006/relationships/hyperlink" Target="https://www.nypl.org/events/programs/2025/06/18/online-advanced-python-functions-part-1-higher-order-functions" TargetMode="External"/><Relationship Id="rId7" Type="http://schemas.openxmlformats.org/officeDocument/2006/relationships/hyperlink" Target="https://www.nypl.org/events/programs/2025/06/02/person-introduction-computers-and-digital-devices-mandarin-dian-nao-yu" TargetMode="External"/><Relationship Id="rId12" Type="http://schemas.openxmlformats.org/officeDocument/2006/relationships/hyperlink" Target="https://www.nypl.org/events/programs/2025/06/11/online-intermediate-python-functions" TargetMode="External"/><Relationship Id="rId17" Type="http://schemas.openxmlformats.org/officeDocument/2006/relationships/hyperlink" Target="https://www.nypl.org/events/programs/2025/06/17/person-file-management-basics" TargetMode="External"/><Relationship Id="rId25" Type="http://schemas.openxmlformats.org/officeDocument/2006/relationships/hyperlink" Target="https://www.nypl.org/events/programs/2025/06/24/person-protecting-your-privacy-security" TargetMode="External"/><Relationship Id="rId2" Type="http://schemas.openxmlformats.org/officeDocument/2006/relationships/hyperlink" Target="https://www.nypl.org/events/programs/2025/06/02/person-introduction-computers-and-digital-devices-mandarin-dian-nao-yu" TargetMode="External"/><Relationship Id="rId16" Type="http://schemas.openxmlformats.org/officeDocument/2006/relationships/hyperlink" Target="https://www.nypl.org/events/programs/2025/06/16/online-getting-more-out-google-mandarin-shen-ru-liao-jie-google" TargetMode="External"/><Relationship Id="rId20" Type="http://schemas.openxmlformats.org/officeDocument/2006/relationships/hyperlink" Target="https://www.nypl.org/events/programs/2025/06/18/online-error-handling-and-testing-python" TargetMode="External"/><Relationship Id="rId29" Type="http://schemas.openxmlformats.org/officeDocument/2006/relationships/hyperlink" Target="https://www.nypl.org/events/programs/2025/06/25/online-advanced-python-functions-part-3-recursions" TargetMode="External"/><Relationship Id="rId1" Type="http://schemas.openxmlformats.org/officeDocument/2006/relationships/pivotTable" Target="../pivotTables/pivotTable24.xml"/><Relationship Id="rId6" Type="http://schemas.openxmlformats.org/officeDocument/2006/relationships/hyperlink" Target="https://www.nypl.org/events/programs/2025/06/03/person-open-lab-0" TargetMode="External"/><Relationship Id="rId11" Type="http://schemas.openxmlformats.org/officeDocument/2006/relationships/hyperlink" Target="https://www.nypl.org/events/programs/2025/06/03/person-open-lab-0" TargetMode="External"/><Relationship Id="rId24" Type="http://schemas.openxmlformats.org/officeDocument/2006/relationships/hyperlink" Target="https://www.nypl.org/events/programs/2025/06/23/online-advanced-internet-searching-mandarin-jin-jie-wang-lu-sou-xun" TargetMode="External"/><Relationship Id="rId32" Type="http://schemas.openxmlformats.org/officeDocument/2006/relationships/hyperlink" Target="https://www.nypl.org/events/programs/2025/06/30/online-digital-learning-toolbox-mandarin-shu-wei-xue-xi-gong-ju-xiang" TargetMode="External"/><Relationship Id="rId5" Type="http://schemas.openxmlformats.org/officeDocument/2006/relationships/hyperlink" Target="https://www.nypl.org/events/programs/2025/06/03/person-open-lab-0" TargetMode="External"/><Relationship Id="rId15" Type="http://schemas.openxmlformats.org/officeDocument/2006/relationships/hyperlink" Target="https://www.nypl.org/events/programs/2025/06/02/person-introduction-computers-and-digital-devices-mandarin-dian-nao-yu" TargetMode="External"/><Relationship Id="rId23" Type="http://schemas.openxmlformats.org/officeDocument/2006/relationships/hyperlink" Target="https://www.nypl.org/events/programs/2025/06/02/person-introduction-computers-and-digital-devices-mandarin-dian-nao-yu" TargetMode="External"/><Relationship Id="rId28" Type="http://schemas.openxmlformats.org/officeDocument/2006/relationships/hyperlink" Target="https://www.nypl.org/events/programs/2025/06/25/online-advanced-python-functions-part-2-closures-and-decorators" TargetMode="External"/><Relationship Id="rId10" Type="http://schemas.openxmlformats.org/officeDocument/2006/relationships/hyperlink" Target="https://www.nypl.org/events/programs/2025/06/03/person-open-lab-0" TargetMode="External"/><Relationship Id="rId19" Type="http://schemas.openxmlformats.org/officeDocument/2006/relationships/hyperlink" Target="https://www.nypl.org/events/programs/2025/06/03/person-open-lab-0" TargetMode="External"/><Relationship Id="rId31" Type="http://schemas.openxmlformats.org/officeDocument/2006/relationships/hyperlink" Target="https://www.nypl.org/events/programs/2025/06/02/person-introduction-computers-and-digital-devices-mandarin-dian-nao-yu" TargetMode="External"/><Relationship Id="rId4" Type="http://schemas.openxmlformats.org/officeDocument/2006/relationships/hyperlink" Target="https://www.nypl.org/events/programs/2025/06/03/person-computer-hardware-anatomy-computer" TargetMode="External"/><Relationship Id="rId9" Type="http://schemas.openxmlformats.org/officeDocument/2006/relationships/hyperlink" Target="https://www.nypl.org/events/programs/2025/06/10/person-pc-vs-mac" TargetMode="External"/><Relationship Id="rId14" Type="http://schemas.openxmlformats.org/officeDocument/2006/relationships/hyperlink" Target="https://www.nypl.org/events/programs/2025/06/13/person-open-lab-mandarin-cantonese-ke-ji-wen-da-shi-jian" TargetMode="External"/><Relationship Id="rId22" Type="http://schemas.openxmlformats.org/officeDocument/2006/relationships/hyperlink" Target="https://www.nypl.org/events/programs/2025/06/13/person-open-lab-mandarin-cantonese-ke-ji-wen-da-shi-jian" TargetMode="External"/><Relationship Id="rId27" Type="http://schemas.openxmlformats.org/officeDocument/2006/relationships/hyperlink" Target="https://www.nypl.org/events/programs/2025/06/03/person-open-lab-0" TargetMode="External"/><Relationship Id="rId30" Type="http://schemas.openxmlformats.org/officeDocument/2006/relationships/hyperlink" Target="https://www.nypl.org/events/programs/2025/06/13/person-open-lab-mandarin-cantonese-ke-ji-wen-da-shi-jian"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www.nypl.org/events/programs/2025/07/01/person-open-lab" TargetMode="External"/><Relationship Id="rId7" Type="http://schemas.openxmlformats.org/officeDocument/2006/relationships/hyperlink" Target="https://www.nypl.org/events/programs/2025/07/07/person-introduction-computers-and-digital-devices-mandarin-dian-nao-yu" TargetMode="External"/><Relationship Id="rId2" Type="http://schemas.openxmlformats.org/officeDocument/2006/relationships/hyperlink" Target="https://www.nypl.org/events/programs/2025/07/01/person-internet-basics" TargetMode="External"/><Relationship Id="rId1" Type="http://schemas.openxmlformats.org/officeDocument/2006/relationships/pivotTable" Target="../pivotTables/pivotTable25.xml"/><Relationship Id="rId6" Type="http://schemas.openxmlformats.org/officeDocument/2006/relationships/hyperlink" Target="https://www.nypl.org/events/programs/2025/07/02/online-object-oriented-programming-python-part-1-fundamentals" TargetMode="External"/><Relationship Id="rId5" Type="http://schemas.openxmlformats.org/officeDocument/2006/relationships/hyperlink" Target="https://www.nypl.org/events/programs/2025/07/02/online-loops-and-iteration-python" TargetMode="External"/><Relationship Id="rId4" Type="http://schemas.openxmlformats.org/officeDocument/2006/relationships/hyperlink" Target="https://www.nypl.org/events/programs/2025/07/01/person-open-lab" TargetMode="External"/></Relationships>
</file>

<file path=xl/worksheets/_rels/sheet2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26.xml"/><Relationship Id="rId4" Type="http://schemas.microsoft.com/office/2007/relationships/slicer" Target="../slicers/slicer1.xml"/></Relationships>
</file>

<file path=xl/worksheets/_rels/sheet29.xml.rels><?xml version="1.0" encoding="UTF-8" standalone="yes"?>
<Relationships xmlns="http://schemas.openxmlformats.org/package/2006/relationships"><Relationship Id="rId3" Type="http://schemas.openxmlformats.org/officeDocument/2006/relationships/hyperlink" Target="https://airtable.com/appAFv9aeiG886QOd/shrd1V8xRVGjR9HZk/tbliagi3T6nvuWvuZ" TargetMode="External"/><Relationship Id="rId7" Type="http://schemas.openxmlformats.org/officeDocument/2006/relationships/hyperlink" Target="https://docs.google.com/spreadsheets/u/0/d/1zV4FbF7NWJZ6Cst4wk8KN0YCyNpC0nkZSakhYjDOzBA/edit" TargetMode="External"/><Relationship Id="rId2" Type="http://schemas.openxmlformats.org/officeDocument/2006/relationships/hyperlink" Target="https://airtable.com/shrtJEbfAxPBNYdvM/tbliagi3T6nvuWvuZ" TargetMode="External"/><Relationship Id="rId1" Type="http://schemas.openxmlformats.org/officeDocument/2006/relationships/hyperlink" Target="https://docs.google.com/spreadsheets/d/16vWmr3ywQAJBR1YSoBbkzLVtqCHllmIhF-cDwjdjP_U/edit?gid=1265254455" TargetMode="External"/><Relationship Id="rId6" Type="http://schemas.openxmlformats.org/officeDocument/2006/relationships/hyperlink" Target="https://docs.google.com/spreadsheets/u/0/d/1ecSUlu2SDWH7xiA15u4U-n_C9Ir9d4HvBzUgnGBzX_A/edit" TargetMode="External"/><Relationship Id="rId5" Type="http://schemas.openxmlformats.org/officeDocument/2006/relationships/hyperlink" Target="https://docs.google.com/document/u/0/d/1LtD07Q8gJ8J_5YMSjKJnYVu06nkTOwf2pb-ZTIJZmPM/edit" TargetMode="External"/><Relationship Id="rId4" Type="http://schemas.openxmlformats.org/officeDocument/2006/relationships/hyperlink" Target="https://airtable.com/appAFv9aeiG886QOd/shrTdNkhEaqwkOyE5/tbliagi3T6nvuWvuZ" TargetMode="External"/></Relationships>
</file>

<file path=xl/worksheets/_rels/sheet30.xml.rels><?xml version="1.0" encoding="UTF-8" standalone="yes"?>
<Relationships xmlns="http://schemas.openxmlformats.org/package/2006/relationships"><Relationship Id="rId117" Type="http://schemas.openxmlformats.org/officeDocument/2006/relationships/hyperlink" Target="https://drive.google.com/drive/folders/1xgtuEkSIPZaO9qM2POsULXkIlQZ_i1Lj?usp=share_link" TargetMode="External"/><Relationship Id="rId299" Type="http://schemas.openxmlformats.org/officeDocument/2006/relationships/hyperlink" Target="https://drive.google.com/drive/folders/1mVGNKDl-Uku_oCGxXnfgxuEu3LlfSk-j?usp=share_link" TargetMode="External"/><Relationship Id="rId21" Type="http://schemas.openxmlformats.org/officeDocument/2006/relationships/hyperlink" Target="https://colab.research.google.com/drive/1wN6uBmQS3U1jWEX_ezEqGQYooaG4LUXS?usp=sharing" TargetMode="External"/><Relationship Id="rId63" Type="http://schemas.openxmlformats.org/officeDocument/2006/relationships/hyperlink" Target="https://drive.google.com/drive/folders/1S3BmnSl3XNokAj8FMt3bofDYD-KWc80H?usp=drive_link" TargetMode="External"/><Relationship Id="rId159" Type="http://schemas.openxmlformats.org/officeDocument/2006/relationships/hyperlink" Target="https://drive.google.com/drive/folders/1NmE1ai-gE_Sp9e_wxiiZmB-vgTXonLbW?usp=share_link" TargetMode="External"/><Relationship Id="rId324" Type="http://schemas.openxmlformats.org/officeDocument/2006/relationships/hyperlink" Target="https://docs.google.com/document/d/1vQd87NQfhdU1bUNFBm3GFXY8x6zLyYLogcpgFynMBu4/edit?usp=sharing" TargetMode="External"/><Relationship Id="rId170" Type="http://schemas.openxmlformats.org/officeDocument/2006/relationships/hyperlink" Target="https://drive.google.com/drive/folders/17Z5XsfZH44XuC3JbzOmgGtZM9a4T4w0d?usp=sharing" TargetMode="External"/><Relationship Id="rId226" Type="http://schemas.openxmlformats.org/officeDocument/2006/relationships/hyperlink" Target="https://drive.google.com/drive/folders/1ZkFBgVh4s-R6TSCOZINEMGxLjkBWA4PY?usp=drive_link" TargetMode="External"/><Relationship Id="rId268" Type="http://schemas.openxmlformats.org/officeDocument/2006/relationships/hyperlink" Target="https://drive.google.com/drive/folders/15WPAhJmp58w8K1CD4vm9SStaGRL7N2fB?usp=share_link" TargetMode="External"/><Relationship Id="rId32" Type="http://schemas.openxmlformats.org/officeDocument/2006/relationships/hyperlink" Target="https://colab.research.google.com/drive/1LPfTx8mDbjmw-LWMJtczDbAiA8YYR3zh?usp=sharing" TargetMode="External"/><Relationship Id="rId74" Type="http://schemas.openxmlformats.org/officeDocument/2006/relationships/hyperlink" Target="https://drive.google.com/drive/folders/1YtAG7p8T-xYdytZREu3sedaqREwEBSSs?usp=sharing" TargetMode="External"/><Relationship Id="rId128" Type="http://schemas.openxmlformats.org/officeDocument/2006/relationships/hyperlink" Target="https://drive.google.com/drive/folders/1rvFxU9SrS30v6uEbEEHTxt9ELm5BrV_7?usp=drive_link" TargetMode="External"/><Relationship Id="rId5" Type="http://schemas.openxmlformats.org/officeDocument/2006/relationships/hyperlink" Target="https://drive.google.com/drive/folders/1elsCfv7UXxl10k10FqoR2r20npegRHcp?usp=drive_link" TargetMode="External"/><Relationship Id="rId181" Type="http://schemas.openxmlformats.org/officeDocument/2006/relationships/hyperlink" Target="https://drive.google.com/drive/folders/1JCqDTDSLi8ZGF4YhSEnrYAK3yKksGkEX?usp=sharing" TargetMode="External"/><Relationship Id="rId237" Type="http://schemas.openxmlformats.org/officeDocument/2006/relationships/hyperlink" Target="https://drive.google.com/drive/folders/1zZEnDYnx8rCl-nUhKNd6gN5LOmKjstlA?usp=sharing" TargetMode="External"/><Relationship Id="rId279" Type="http://schemas.openxmlformats.org/officeDocument/2006/relationships/hyperlink" Target="https://drive.google.com/drive/folders/1wY80nUS-_9pGdk__Bjiy47bzJ90KZEDM?usp=share_link" TargetMode="External"/><Relationship Id="rId43" Type="http://schemas.openxmlformats.org/officeDocument/2006/relationships/hyperlink" Target="https://drive.google.com/drive/folders/1tkZAqgCsjtHjm22PiF9qrBCH2q_OiF_X?usp=sharing" TargetMode="External"/><Relationship Id="rId139" Type="http://schemas.openxmlformats.org/officeDocument/2006/relationships/hyperlink" Target="https://drive.google.com/drive/folders/1sQ4T45KU5HK02kZKYDPbwP7o_TYNrAkO?usp=sharing" TargetMode="External"/><Relationship Id="rId290" Type="http://schemas.openxmlformats.org/officeDocument/2006/relationships/hyperlink" Target="https://drive.google.com/drive/folders/160uJ3Efhqv_bOw9fx9IxNXwjGIIS7WCW?usp=drive_link" TargetMode="External"/><Relationship Id="rId304" Type="http://schemas.openxmlformats.org/officeDocument/2006/relationships/hyperlink" Target="https://drive.google.com/drive/folders/1zkJ440YX65CnkJ0YYLRjMjUfPMu8cKCk?usp=share_link" TargetMode="External"/><Relationship Id="rId85" Type="http://schemas.openxmlformats.org/officeDocument/2006/relationships/hyperlink" Target="https://drive.google.com/drive/folders/1GW2hxUtOAJpQEQvgsnYrk6Wqi_lezK3D" TargetMode="External"/><Relationship Id="rId150" Type="http://schemas.openxmlformats.org/officeDocument/2006/relationships/hyperlink" Target="https://drive.google.com/drive/folders/1kVCHqxK10hDukYSpInOl8b9P7kkJSBf7?usp=sharing" TargetMode="External"/><Relationship Id="rId192" Type="http://schemas.openxmlformats.org/officeDocument/2006/relationships/hyperlink" Target="https://drive.google.com/drive/folders/1dipK6t_eaZf6nKynxIVz7P4wFbuRtDS8?usp=share_link" TargetMode="External"/><Relationship Id="rId206" Type="http://schemas.openxmlformats.org/officeDocument/2006/relationships/hyperlink" Target="https://drive.google.com/drive/folders/1bR66X1S41nxQmMX8OHTkyqOPg5YqaRcC" TargetMode="External"/><Relationship Id="rId248" Type="http://schemas.openxmlformats.org/officeDocument/2006/relationships/hyperlink" Target="https://drive.google.com/drive/folders/17DFPmo8dDA6aJ2vZzySqcSrNHUW-hBE1?usp=sharing" TargetMode="External"/><Relationship Id="rId12" Type="http://schemas.openxmlformats.org/officeDocument/2006/relationships/hyperlink" Target="https://drive.google.com/file/d/1nvD8MAMEipzUvKRXFK99y_AfZBI9YvhQ/view?usp=sharing" TargetMode="External"/><Relationship Id="rId108" Type="http://schemas.openxmlformats.org/officeDocument/2006/relationships/hyperlink" Target="https://drive.google.com/drive/folders/1ra525v33B48--S0Q-2F-NwA1CZWujbi0?usp=share_link" TargetMode="External"/><Relationship Id="rId315" Type="http://schemas.openxmlformats.org/officeDocument/2006/relationships/hyperlink" Target="https://drive.google.com/drive/folders/1-WocQSrXjaMGywV_OZHutAPB7Krf4lx-?usp=share_link" TargetMode="External"/><Relationship Id="rId54" Type="http://schemas.openxmlformats.org/officeDocument/2006/relationships/hyperlink" Target="https://drive.google.com/drive/folders/1mFIHtYumZtUP5YbxCDqQ80zfORnEAcsW?usp=drive_link" TargetMode="External"/><Relationship Id="rId96" Type="http://schemas.openxmlformats.org/officeDocument/2006/relationships/hyperlink" Target="https://drive.google.com/drive/folders/1GX9p933vPLlBL1O2v34d_35HIrPhAxtJ?usp=share_link" TargetMode="External"/><Relationship Id="rId161" Type="http://schemas.openxmlformats.org/officeDocument/2006/relationships/hyperlink" Target="https://drive.google.com/drive/u/0/folders/1elAJyo3ys9HfRHDsr2GMte-gDhK5Pcfk" TargetMode="External"/><Relationship Id="rId217" Type="http://schemas.openxmlformats.org/officeDocument/2006/relationships/hyperlink" Target="https://drive.google.com/drive/folders/1G7QWTF6LOVIiaLMJMc7xfPMEUa_Wep3w?usp=sharing" TargetMode="External"/><Relationship Id="rId259" Type="http://schemas.openxmlformats.org/officeDocument/2006/relationships/hyperlink" Target="https://drive.google.com/drive/folders/1QixF4862ZBpFJUIT62vuUmhq9IYvsG7H?usp=share_link" TargetMode="External"/><Relationship Id="rId23" Type="http://schemas.openxmlformats.org/officeDocument/2006/relationships/hyperlink" Target="https://drive.google.com/drive/folders/1TeqDdHa3w0VjbhOhY9B-WlpVfq7JrSGb?usp=drive_link" TargetMode="External"/><Relationship Id="rId119" Type="http://schemas.openxmlformats.org/officeDocument/2006/relationships/hyperlink" Target="https://drive.google.com/drive/folders/1xgtuEkSIPZaO9qM2POsULXkIlQZ_i1Lj?usp=sharing" TargetMode="External"/><Relationship Id="rId270" Type="http://schemas.openxmlformats.org/officeDocument/2006/relationships/hyperlink" Target="https://drive.google.com/drive/folders/1zGtY3ZnMpFYt_dhLpYw8ENceZ5G6YaGU?usp=sharing" TargetMode="External"/><Relationship Id="rId326" Type="http://schemas.openxmlformats.org/officeDocument/2006/relationships/comments" Target="../comments2.xml"/><Relationship Id="rId65" Type="http://schemas.openxmlformats.org/officeDocument/2006/relationships/hyperlink" Target="https://drive.google.com/drive/folders/1TVmCZghq9Yn6p9hcuLyZr7rk1bowZe7U?usp=sharing" TargetMode="External"/><Relationship Id="rId130" Type="http://schemas.openxmlformats.org/officeDocument/2006/relationships/hyperlink" Target="https://colab.research.google.com/drive/1aqgoIK7NV5w_fBulCQObJIh0tuJUvkmx?usp=sharing" TargetMode="External"/><Relationship Id="rId172" Type="http://schemas.openxmlformats.org/officeDocument/2006/relationships/hyperlink" Target="https://drive.google.com/drive/folders/17Z5XsfZH44XuC3JbzOmgGtZM9a4T4w0d?usp=drive_link" TargetMode="External"/><Relationship Id="rId228" Type="http://schemas.openxmlformats.org/officeDocument/2006/relationships/hyperlink" Target="https://drive.google.com/drive/folders/1ZkFBgVh4s-R6TSCOZINEMGxLjkBWA4PY?usp=drive_link" TargetMode="External"/><Relationship Id="rId281" Type="http://schemas.openxmlformats.org/officeDocument/2006/relationships/hyperlink" Target="https://drive.google.com/drive/folders/1wY80nUS-_9pGdk__Bjiy47bzJ90KZEDM?usp=share_link" TargetMode="External"/><Relationship Id="rId34" Type="http://schemas.openxmlformats.org/officeDocument/2006/relationships/hyperlink" Target="https://drive.google.com/drive/folders/1dKC-w0NGG7sss4mhv8is8IU-uzWyjueX?usp=share_link" TargetMode="External"/><Relationship Id="rId76" Type="http://schemas.openxmlformats.org/officeDocument/2006/relationships/hyperlink" Target="https://drive.google.com/drive/folders/1VGSfRV46enEnF62UvS8JAdFug_wbWFz6?usp=sharing" TargetMode="External"/><Relationship Id="rId141" Type="http://schemas.openxmlformats.org/officeDocument/2006/relationships/hyperlink" Target="https://drive.google.com/drive/folders/1x4XqQesELNL5PTfWtPfxypQ7RoLh71xO?usp=drive_link" TargetMode="External"/><Relationship Id="rId7" Type="http://schemas.openxmlformats.org/officeDocument/2006/relationships/hyperlink" Target="https://drive.google.com/drive/folders/1JWoNRVFTnc1DnXKV7AP-BIFWVHw04i6x?usp=sharing" TargetMode="External"/><Relationship Id="rId162" Type="http://schemas.openxmlformats.org/officeDocument/2006/relationships/hyperlink" Target="https://drive.google.com/drive/u/0/folders/1elAJyo3ys9HfRHDsr2GMte-gDhK5Pcfk" TargetMode="External"/><Relationship Id="rId183" Type="http://schemas.openxmlformats.org/officeDocument/2006/relationships/hyperlink" Target="https://drive.google.com/drive/folders/1p1wUMrh8gsNC0ZFzDpvSpIMe_iq4Em-2?usp=drive_link" TargetMode="External"/><Relationship Id="rId218" Type="http://schemas.openxmlformats.org/officeDocument/2006/relationships/hyperlink" Target="https://drive.google.com/drive/folders/1G7QWTF6LOVIiaLMJMc7xfPMEUa_Wep3w?usp=sharing" TargetMode="External"/><Relationship Id="rId239" Type="http://schemas.openxmlformats.org/officeDocument/2006/relationships/hyperlink" Target="https://drive.google.com/drive/folders/1zZEnDYnx8rCl-nUhKNd6gN5LOmKjstlA?usp=sharing" TargetMode="External"/><Relationship Id="rId250" Type="http://schemas.openxmlformats.org/officeDocument/2006/relationships/hyperlink" Target="https://drive.google.com/drive/folders/1oi8VKMzw3fjmpWn04BGXMWZWOLQkA-cf?usp=drive_link" TargetMode="External"/><Relationship Id="rId271" Type="http://schemas.openxmlformats.org/officeDocument/2006/relationships/hyperlink" Target="https://drive.google.com/drive/folders/1-WocQSrXjaMGywV_OZHutAPB7Krf4lx-?usp=share_link" TargetMode="External"/><Relationship Id="rId292" Type="http://schemas.openxmlformats.org/officeDocument/2006/relationships/hyperlink" Target="https://drive.google.com/drive/folders/160uJ3Efhqv_bOw9fx9IxNXwjGIIS7WCW?usp=drive_link" TargetMode="External"/><Relationship Id="rId306" Type="http://schemas.openxmlformats.org/officeDocument/2006/relationships/hyperlink" Target="https://drive.google.com/drive/folders/1zkJ440YX65CnkJ0YYLRjMjUfPMu8cKCk?usp=share_link" TargetMode="External"/><Relationship Id="rId24" Type="http://schemas.openxmlformats.org/officeDocument/2006/relationships/hyperlink" Target="https://drive.google.com/drive/folders/1TeqDdHa3w0VjbhOhY9B-WlpVfq7JrSGb?usp=share_link" TargetMode="External"/><Relationship Id="rId45" Type="http://schemas.openxmlformats.org/officeDocument/2006/relationships/hyperlink" Target="https://drive.google.com/drive/folders/1jdEptfgVRAz7zTFmVaLP4ISPHXvwcirg?usp=sharing" TargetMode="External"/><Relationship Id="rId66" Type="http://schemas.openxmlformats.org/officeDocument/2006/relationships/hyperlink" Target="https://drive.google.com/drive/folders/1bKdRBLuCUSRXoOAY8GoKdkeTTojgNYXx?usp=sharing" TargetMode="External"/><Relationship Id="rId87" Type="http://schemas.openxmlformats.org/officeDocument/2006/relationships/hyperlink" Target="https://drive.google.com/drive/folders/1E4EbvA18j9GzAxo6fAFit3wUZEQOzIrk?usp=sharing" TargetMode="External"/><Relationship Id="rId110" Type="http://schemas.openxmlformats.org/officeDocument/2006/relationships/hyperlink" Target="https://drive.google.com/drive/folders/1kcATZ9suKZfTHEckZQeEsYmAk9roltsS?usp=sharing" TargetMode="External"/><Relationship Id="rId131" Type="http://schemas.openxmlformats.org/officeDocument/2006/relationships/hyperlink" Target="https://drive.google.com/drive/folders/1HUVyM0XztCK-nvEZk6L6D7hRsgC7gbTV?usp=sharing" TargetMode="External"/><Relationship Id="rId152" Type="http://schemas.openxmlformats.org/officeDocument/2006/relationships/hyperlink" Target="https://drive.google.com/drive/u/0/folders/1eRGN0BgdtjtRpuXkyHW0DI3ex8GaG7Jh" TargetMode="External"/><Relationship Id="rId173" Type="http://schemas.openxmlformats.org/officeDocument/2006/relationships/hyperlink" Target="https://drive.google.com/drive/folders/1ebQqoW0L4mRLrPa48EIH-8OxGyf4WQ98?usp=drive_link" TargetMode="External"/><Relationship Id="rId194" Type="http://schemas.openxmlformats.org/officeDocument/2006/relationships/hyperlink" Target="https://drive.google.com/drive/folders/1dTRH87tZ8EXYFFoHF9ReO9eYv-Qc7rlp?usp=share_link" TargetMode="External"/><Relationship Id="rId208" Type="http://schemas.openxmlformats.org/officeDocument/2006/relationships/hyperlink" Target="https://drive.google.com/drive/folders/1PutnoLm1lRK_eWIaRFlx520MLIlWrKuu?usp=drive_link" TargetMode="External"/><Relationship Id="rId229" Type="http://schemas.openxmlformats.org/officeDocument/2006/relationships/hyperlink" Target="https://drive.google.com/drive/folders/1ew7U6ix6x9dtN-rMB3BEWNg8Q8FHGdmj?usp=share_link" TargetMode="External"/><Relationship Id="rId240" Type="http://schemas.openxmlformats.org/officeDocument/2006/relationships/hyperlink" Target="https://drive.google.com/drive/folders/1yn0JVVSD0ltObg3IgLtQz6axSDZF6rJP?usp=sharing" TargetMode="External"/><Relationship Id="rId261" Type="http://schemas.openxmlformats.org/officeDocument/2006/relationships/hyperlink" Target="https://drive.google.com/drive/folders/1QixF4862ZBpFJUIT62vuUmhq9IYvsG7H?usp=share_link" TargetMode="External"/><Relationship Id="rId14" Type="http://schemas.openxmlformats.org/officeDocument/2006/relationships/hyperlink" Target="https://drive.google.com/drive/folders/1lLdoP--bHquNbztP9ecCfO03Y-6oaYSJ?usp=share_link" TargetMode="External"/><Relationship Id="rId35" Type="http://schemas.openxmlformats.org/officeDocument/2006/relationships/hyperlink" Target="https://drive.google.com/drive/folders/1dKC-w0NGG7sss4mhv8is8IU-uzWyjueX?usp=sharing" TargetMode="External"/><Relationship Id="rId56" Type="http://schemas.openxmlformats.org/officeDocument/2006/relationships/hyperlink" Target="https://drive.google.com/drive/folders/17yKObsjkkhGYkqwPviidhBAG-WJuGA__?usp=drive_link" TargetMode="External"/><Relationship Id="rId77" Type="http://schemas.openxmlformats.org/officeDocument/2006/relationships/hyperlink" Target="https://drive.google.com/drive/folders/102Jnm1JjgKI9IvV-WcK6c-RRoBpNXW_-?usp=sharing" TargetMode="External"/><Relationship Id="rId100" Type="http://schemas.openxmlformats.org/officeDocument/2006/relationships/hyperlink" Target="https://drive.google.com/drive/folders/1mODi-1SWP7JhAMZvq8rOImVN_MHkIXB3?usp=share_link" TargetMode="External"/><Relationship Id="rId282" Type="http://schemas.openxmlformats.org/officeDocument/2006/relationships/hyperlink" Target="https://drive.google.com/drive/folders/1wY80nUS-_9pGdk__Bjiy47bzJ90KZEDM?usp=share_link" TargetMode="External"/><Relationship Id="rId317" Type="http://schemas.openxmlformats.org/officeDocument/2006/relationships/hyperlink" Target="https://drive.google.com/drive/folders/1-WocQSrXjaMGywV_OZHutAPB7Krf4lx-?usp=share_link" TargetMode="External"/><Relationship Id="rId8" Type="http://schemas.openxmlformats.org/officeDocument/2006/relationships/hyperlink" Target="https://drive.google.com/drive/folders/1td57VhB-Bmpoiy3A_QyNPqzHNL7aGEqb?usp=drive_link" TargetMode="External"/><Relationship Id="rId98" Type="http://schemas.openxmlformats.org/officeDocument/2006/relationships/hyperlink" Target="https://drive.google.com/drive/folders/1NQXJIHKYCbRHOGh_Od3GvZ5PlQci5Rsb?usp=share_link" TargetMode="External"/><Relationship Id="rId121" Type="http://schemas.openxmlformats.org/officeDocument/2006/relationships/hyperlink" Target="https://drive.google.com/drive/folders/1-DvtV7DjmqrQZqTd1myGBKzDjAYPhSFf?usp=share_link" TargetMode="External"/><Relationship Id="rId142" Type="http://schemas.openxmlformats.org/officeDocument/2006/relationships/hyperlink" Target="https://drive.google.com/drive/folders/1SfafNZV-5Wb_oK95OfiqeoSisjjFYeB4?usp=drive_link" TargetMode="External"/><Relationship Id="rId163" Type="http://schemas.openxmlformats.org/officeDocument/2006/relationships/hyperlink" Target="https://drive.google.com/drive/u/0/folders/1elAJyo3ys9HfRHDsr2GMte-gDhK5Pcfk" TargetMode="External"/><Relationship Id="rId184" Type="http://schemas.openxmlformats.org/officeDocument/2006/relationships/hyperlink" Target="https://drive.google.com/drive/folders/1dDjlaJdOjS3BEt4nhvZ-i9vmmSrKdk7M?usp=sharing" TargetMode="External"/><Relationship Id="rId219" Type="http://schemas.openxmlformats.org/officeDocument/2006/relationships/hyperlink" Target="https://drive.google.com/drive/folders/1FR5sU14qbgvrUPx_jxPay4ZGLWkZaBy7?usp=sharing" TargetMode="External"/><Relationship Id="rId230" Type="http://schemas.openxmlformats.org/officeDocument/2006/relationships/hyperlink" Target="https://drive.google.com/drive/folders/1ew7U6ix6x9dtN-rMB3BEWNg8Q8FHGdmj?usp=share_link" TargetMode="External"/><Relationship Id="rId251" Type="http://schemas.openxmlformats.org/officeDocument/2006/relationships/hyperlink" Target="https://drive.google.com/drive/folders/1oi8VKMzw3fjmpWn04BGXMWZWOLQkA-cf?usp=drive_link" TargetMode="External"/><Relationship Id="rId25" Type="http://schemas.openxmlformats.org/officeDocument/2006/relationships/hyperlink" Target="https://drive.google.com/drive/folders/1TeqDdHa3w0VjbhOhY9B-WlpVfq7JrSGb?usp=share_link" TargetMode="External"/><Relationship Id="rId46" Type="http://schemas.openxmlformats.org/officeDocument/2006/relationships/hyperlink" Target="https://drive.google.com/drive/folders/1cudf6U2U6PJez1Hny9VLtqT6KMYsbI7J?usp=sharing" TargetMode="External"/><Relationship Id="rId67" Type="http://schemas.openxmlformats.org/officeDocument/2006/relationships/hyperlink" Target="https://drive.google.com/drive/folders/1bKdRBLuCUSRXoOAY8GoKdkeTTojgNYXx?usp=sharing" TargetMode="External"/><Relationship Id="rId272" Type="http://schemas.openxmlformats.org/officeDocument/2006/relationships/hyperlink" Target="https://drive.google.com/drive/folders/1-WocQSrXjaMGywV_OZHutAPB7Krf4lx-?usp=share_link" TargetMode="External"/><Relationship Id="rId293" Type="http://schemas.openxmlformats.org/officeDocument/2006/relationships/hyperlink" Target="https://drive.google.com/drive/folders/1wLRxZPwo2jkZ3JcBjfoCYafCo9rxYyfe?usp=share_link" TargetMode="External"/><Relationship Id="rId307" Type="http://schemas.openxmlformats.org/officeDocument/2006/relationships/hyperlink" Target="https://drive.google.com/drive/folders/1NBMa2gzcKq1juA0KHtZCoEwcEhdSDsR-?usp=share_link" TargetMode="External"/><Relationship Id="rId88" Type="http://schemas.openxmlformats.org/officeDocument/2006/relationships/hyperlink" Target="https://drive.google.com/drive/folders/1E4EbvA18j9GzAxo6fAFit3wUZEQOzIrk?usp=sharing" TargetMode="External"/><Relationship Id="rId111" Type="http://schemas.openxmlformats.org/officeDocument/2006/relationships/hyperlink" Target="https://drive.google.com/drive/folders/1kcATZ9suKZfTHEckZQeEsYmAk9roltsS?usp=sharing" TargetMode="External"/><Relationship Id="rId132" Type="http://schemas.openxmlformats.org/officeDocument/2006/relationships/hyperlink" Target="https://drive.google.com/drive/folders/1HUVyM0XztCK-nvEZk6L6D7hRsgC7gbTV?usp=sharing" TargetMode="External"/><Relationship Id="rId153" Type="http://schemas.openxmlformats.org/officeDocument/2006/relationships/hyperlink" Target="https://drive.google.com/drive/u/0/folders/1eRGN0BgdtjtRpuXkyHW0DI3ex8GaG7Jh" TargetMode="External"/><Relationship Id="rId174" Type="http://schemas.openxmlformats.org/officeDocument/2006/relationships/hyperlink" Target="https://drive.google.com/drive/folders/1ebQqoW0L4mRLrPa48EIH-8OxGyf4WQ98?usp=drive_link" TargetMode="External"/><Relationship Id="rId195" Type="http://schemas.openxmlformats.org/officeDocument/2006/relationships/hyperlink" Target="https://drive.google.com/drive/folders/1dTRH87tZ8EXYFFoHF9ReO9eYv-Qc7rlp?usp=share_link" TargetMode="External"/><Relationship Id="rId209" Type="http://schemas.openxmlformats.org/officeDocument/2006/relationships/hyperlink" Target="https://drive.google.com/drive/folders/1yY-yxLlpDbaB4GPoGbaASL-dDdibVngx" TargetMode="External"/><Relationship Id="rId220" Type="http://schemas.openxmlformats.org/officeDocument/2006/relationships/hyperlink" Target="https://drive.google.com/drive/folders/1FR5sU14qbgvrUPx_jxPay4ZGLWkZaBy7?usp=sharing" TargetMode="External"/><Relationship Id="rId241" Type="http://schemas.openxmlformats.org/officeDocument/2006/relationships/hyperlink" Target="https://drive.google.com/drive/folders/1yn0JVVSD0ltObg3IgLtQz6axSDZF6rJP?usp=sharing" TargetMode="External"/><Relationship Id="rId15" Type="http://schemas.openxmlformats.org/officeDocument/2006/relationships/hyperlink" Target="https://drive.google.com/drive/folders/1FLYmJotEmcMpiKKGenzaAVpB3hNQ9MV6?usp=sharing" TargetMode="External"/><Relationship Id="rId36" Type="http://schemas.openxmlformats.org/officeDocument/2006/relationships/hyperlink" Target="https://drive.google.com/drive/folders/1Dit4YUFe678dPMUnq2hQAt7pk03e9Esw?usp=sharing" TargetMode="External"/><Relationship Id="rId57" Type="http://schemas.openxmlformats.org/officeDocument/2006/relationships/hyperlink" Target="https://drive.google.com/drive/folders/17yKObsjkkhGYkqwPviidhBAG-WJuGA__?usp=drive_link" TargetMode="External"/><Relationship Id="rId262" Type="http://schemas.openxmlformats.org/officeDocument/2006/relationships/hyperlink" Target="https://drive.google.com/drive/folders/1KttfrlKT3So-xWX7c6442XQBXzlHbqw0?usp=sharing" TargetMode="External"/><Relationship Id="rId283" Type="http://schemas.openxmlformats.org/officeDocument/2006/relationships/hyperlink" Target="https://drive.google.com/drive/folders/1wY80nUS-_9pGdk__Bjiy47bzJ90KZEDM?usp=share_link" TargetMode="External"/><Relationship Id="rId318" Type="http://schemas.openxmlformats.org/officeDocument/2006/relationships/hyperlink" Target="https://drive.google.com/drive/folders/1-WocQSrXjaMGywV_OZHutAPB7Krf4lx-?usp=share_link" TargetMode="External"/><Relationship Id="rId78" Type="http://schemas.openxmlformats.org/officeDocument/2006/relationships/hyperlink" Target="https://drive.google.com/drive/folders/1-1gq2M5UvwYKRSYSXWVL7WeTNDZmuoQM?usp=sharing" TargetMode="External"/><Relationship Id="rId99" Type="http://schemas.openxmlformats.org/officeDocument/2006/relationships/hyperlink" Target="https://drive.google.com/drive/folders/1NQXJIHKYCbRHOGh_Od3GvZ5PlQci5Rsb?usp=share_link" TargetMode="External"/><Relationship Id="rId101" Type="http://schemas.openxmlformats.org/officeDocument/2006/relationships/hyperlink" Target="https://drive.google.com/drive/folders/1mODi-1SWP7JhAMZvq8rOImVN_MHkIXB3?usp=share_link" TargetMode="External"/><Relationship Id="rId122" Type="http://schemas.openxmlformats.org/officeDocument/2006/relationships/hyperlink" Target="https://drive.google.com/drive/folders/1-DvtV7DjmqrQZqTd1myGBKzDjAYPhSFf?usp=share_link" TargetMode="External"/><Relationship Id="rId143" Type="http://schemas.openxmlformats.org/officeDocument/2006/relationships/hyperlink" Target="https://drive.google.com/drive/folders/1vLASY5HSBPdUaSlyDcQ-7LawJOtnWsYv?usp=share_link" TargetMode="External"/><Relationship Id="rId164" Type="http://schemas.openxmlformats.org/officeDocument/2006/relationships/hyperlink" Target="https://drive.google.com/drive/folders/1ay3EhViznTZiIIAk1CgVNaNTqb9zNAHl?usp=share_link" TargetMode="External"/><Relationship Id="rId185" Type="http://schemas.openxmlformats.org/officeDocument/2006/relationships/hyperlink" Target="https://drive.google.com/drive/folders/1dDjlaJdOjS3BEt4nhvZ-i9vmmSrKdk7M?usp=sharing" TargetMode="External"/><Relationship Id="rId9" Type="http://schemas.openxmlformats.org/officeDocument/2006/relationships/hyperlink" Target="https://drive.google.com/drive/folders/1td57VhB-Bmpoiy3A_QyNPqzHNL7aGEqb?usp=sharing" TargetMode="External"/><Relationship Id="rId210" Type="http://schemas.openxmlformats.org/officeDocument/2006/relationships/hyperlink" Target="https://drive.google.com/drive/folders/1yY-yxLlpDbaB4GPoGbaASL-dDdibVngx?usp=sharing" TargetMode="External"/><Relationship Id="rId26" Type="http://schemas.openxmlformats.org/officeDocument/2006/relationships/hyperlink" Target="https://drive.google.com/drive/folders/1KT8oYMTkqJec-xPjKKVGLm-MD_3w4PrH?usp=sharing" TargetMode="External"/><Relationship Id="rId231" Type="http://schemas.openxmlformats.org/officeDocument/2006/relationships/hyperlink" Target="https://drive.google.com/drive/folders/1eEScACCuqyAGtN1aT2qXTvEGZ4b1Cv8p" TargetMode="External"/><Relationship Id="rId252" Type="http://schemas.openxmlformats.org/officeDocument/2006/relationships/hyperlink" Target="https://drive.google.com/drive/folders/1oi8VKMzw3fjmpWn04BGXMWZWOLQkA-cf?usp=drive_link" TargetMode="External"/><Relationship Id="rId273" Type="http://schemas.openxmlformats.org/officeDocument/2006/relationships/hyperlink" Target="https://drive.google.com/drive/folders/1-WocQSrXjaMGywV_OZHutAPB7Krf4lx-?usp=share_link" TargetMode="External"/><Relationship Id="rId294" Type="http://schemas.openxmlformats.org/officeDocument/2006/relationships/hyperlink" Target="https://drive.google.com/drive/folders/1wLRxZPwo2jkZ3JcBjfoCYafCo9rxYyfe?usp=share_link" TargetMode="External"/><Relationship Id="rId308" Type="http://schemas.openxmlformats.org/officeDocument/2006/relationships/hyperlink" Target="https://drive.google.com/drive/folders/1NBMa2gzcKq1juA0KHtZCoEwcEhdSDsR-?usp=share_link" TargetMode="External"/><Relationship Id="rId47" Type="http://schemas.openxmlformats.org/officeDocument/2006/relationships/hyperlink" Target="https://drive.google.com/drive/folders/12rsjsAlrYGq-79wPoB27rvwp8_fGvPGP?usp=sharing" TargetMode="External"/><Relationship Id="rId68" Type="http://schemas.openxmlformats.org/officeDocument/2006/relationships/hyperlink" Target="https://drive.google.com/drive/folders/1KQRiL0vczrb9k-ac-n_HARi5u4e7UYib?usp=sharing" TargetMode="External"/><Relationship Id="rId89" Type="http://schemas.openxmlformats.org/officeDocument/2006/relationships/hyperlink" Target="https://drive.google.com/drive/folders/1JcJ6qXttWiwDdcLinr8q3cz9uIUfg9fK?usp=sharing" TargetMode="External"/><Relationship Id="rId112" Type="http://schemas.openxmlformats.org/officeDocument/2006/relationships/hyperlink" Target="https://drive.google.com/drive/folders/1YD2m8XpIhphbzThgWEOq-ULrh99MUUO3" TargetMode="External"/><Relationship Id="rId133" Type="http://schemas.openxmlformats.org/officeDocument/2006/relationships/hyperlink" Target="https://drive.google.com/drive/folders/1HUVyM0XztCK-nvEZk6L6D7hRsgC7gbTV" TargetMode="External"/><Relationship Id="rId154" Type="http://schemas.openxmlformats.org/officeDocument/2006/relationships/hyperlink" Target="https://drive.google.com/drive/u/0/folders/1eRGN0BgdtjtRpuXkyHW0DI3ex8GaG7Jh" TargetMode="External"/><Relationship Id="rId175" Type="http://schemas.openxmlformats.org/officeDocument/2006/relationships/hyperlink" Target="https://drive.google.com/drive/folders/1ebQqoW0L4mRLrPa48EIH-8OxGyf4WQ98?usp=drive_link" TargetMode="External"/><Relationship Id="rId196" Type="http://schemas.openxmlformats.org/officeDocument/2006/relationships/hyperlink" Target="https://drive.google.com/drive/folders/1HW_Aoa0VIRZ-E0hIJHDAqyaI4a-3mJHq?usp=share_link" TargetMode="External"/><Relationship Id="rId200" Type="http://schemas.openxmlformats.org/officeDocument/2006/relationships/hyperlink" Target="https://drive.google.com/drive/folders/1cMd73Gg8TJBddx2pxjrZnqcPeZOuZdUZ" TargetMode="External"/><Relationship Id="rId16" Type="http://schemas.openxmlformats.org/officeDocument/2006/relationships/hyperlink" Target="https://drive.google.com/drive/folders/1ckQy17uUu_INXLoZXRpUt51esqz7snKw?usp=sharing" TargetMode="External"/><Relationship Id="rId221" Type="http://schemas.openxmlformats.org/officeDocument/2006/relationships/hyperlink" Target="https://drive.google.com/drive/folders/1mgKyTfgbUGfZgpIfmP30vido8YoB4QEF?usp=drive_link" TargetMode="External"/><Relationship Id="rId242" Type="http://schemas.openxmlformats.org/officeDocument/2006/relationships/hyperlink" Target="https://drive.google.com/drive/folders/1yn0JVVSD0ltObg3IgLtQz6axSDZF6rJP" TargetMode="External"/><Relationship Id="rId263" Type="http://schemas.openxmlformats.org/officeDocument/2006/relationships/hyperlink" Target="https://drive.google.com/drive/folders/1KttfrlKT3So-xWX7c6442XQBXzlHbqw0?usp=sharing" TargetMode="External"/><Relationship Id="rId284" Type="http://schemas.openxmlformats.org/officeDocument/2006/relationships/hyperlink" Target="https://drive.google.com/drive/folders/1wY80nUS-_9pGdk__Bjiy47bzJ90KZEDM?usp=share_link" TargetMode="External"/><Relationship Id="rId319" Type="http://schemas.openxmlformats.org/officeDocument/2006/relationships/hyperlink" Target="https://docs.google.com/document/d/11kyVv8r3nlK2rfmDhVWjDdS0hY8grl5PiH8m41oawE0/edit" TargetMode="External"/><Relationship Id="rId37" Type="http://schemas.openxmlformats.org/officeDocument/2006/relationships/hyperlink" Target="https://drive.google.com/drive/folders/1Dit4YUFe678dPMUnq2hQAt7pk03e9Esw?usp=sharing" TargetMode="External"/><Relationship Id="rId58" Type="http://schemas.openxmlformats.org/officeDocument/2006/relationships/hyperlink" Target="https://docs.google.com/presentation/d/1tmIXSY3VgfaBHNAKEhIOkCIQgvQ0GyrhKQbl5lANd2g/edit?usp=drive_link" TargetMode="External"/><Relationship Id="rId79" Type="http://schemas.openxmlformats.org/officeDocument/2006/relationships/hyperlink" Target="https://drive.google.com/drive/folders/1VgWH6vHIGWe32Cmg-bLJ1c8JREPtPtqT?usp=sharing" TargetMode="External"/><Relationship Id="rId102" Type="http://schemas.openxmlformats.org/officeDocument/2006/relationships/hyperlink" Target="https://drive.google.com/drive/folders/1mODi-1SWP7JhAMZvq8rOImVN_MHkIXB3?usp=share_link" TargetMode="External"/><Relationship Id="rId123" Type="http://schemas.openxmlformats.org/officeDocument/2006/relationships/hyperlink" Target="https://drive.google.com/drive/folders/1RPaQmFhUN2Rom34HK57tozeEDQet9IUC?usp=sharing" TargetMode="External"/><Relationship Id="rId144" Type="http://schemas.openxmlformats.org/officeDocument/2006/relationships/hyperlink" Target="https://drive.google.com/drive/folders/1vLASY5HSBPdUaSlyDcQ-7LawJOtnWsYv?usp=share_link" TargetMode="External"/><Relationship Id="rId90" Type="http://schemas.openxmlformats.org/officeDocument/2006/relationships/hyperlink" Target="https://drive.google.com/drive/folders/1JcJ6qXttWiwDdcLinr8q3cz9uIUfg9fK?usp=sharing" TargetMode="External"/><Relationship Id="rId165" Type="http://schemas.openxmlformats.org/officeDocument/2006/relationships/hyperlink" Target="https://drive.google.com/drive/folders/1ay3EhViznTZiIIAk1CgVNaNTqb9zNAHl?usp=share_link" TargetMode="External"/><Relationship Id="rId186" Type="http://schemas.openxmlformats.org/officeDocument/2006/relationships/hyperlink" Target="https://drive.google.com/drive/folders/1jn6fvY71d8EKTSO_MzZtuWhga7i6AUph?usp=sharing" TargetMode="External"/><Relationship Id="rId211" Type="http://schemas.openxmlformats.org/officeDocument/2006/relationships/hyperlink" Target="https://drive.google.com/drive/folders/1lnrrfOF0w2Ex_TvumGXkDFmhqlp6j1R5?usp=drive_link" TargetMode="External"/><Relationship Id="rId232" Type="http://schemas.openxmlformats.org/officeDocument/2006/relationships/hyperlink" Target="https://drive.google.com/drive/folders/1eEScACCuqyAGtN1aT2qXTvEGZ4b1Cv8p" TargetMode="External"/><Relationship Id="rId253" Type="http://schemas.openxmlformats.org/officeDocument/2006/relationships/hyperlink" Target="https://drive.google.com/drive/folders/1oi8VKMzw3fjmpWn04BGXMWZWOLQkA-cf?usp=drive_link" TargetMode="External"/><Relationship Id="rId274" Type="http://schemas.openxmlformats.org/officeDocument/2006/relationships/hyperlink" Target="https://drive.google.com/drive/folders/1-WocQSrXjaMGywV_OZHutAPB7Krf4lx-?usp=share_link" TargetMode="External"/><Relationship Id="rId295" Type="http://schemas.openxmlformats.org/officeDocument/2006/relationships/hyperlink" Target="https://drive.google.com/drive/folders/1wLRxZPwo2jkZ3JcBjfoCYafCo9rxYyfe?usp=share_link" TargetMode="External"/><Relationship Id="rId309" Type="http://schemas.openxmlformats.org/officeDocument/2006/relationships/hyperlink" Target="https://drive.google.com/drive/folders/1UnV_cYAwOW6DbrpPU0L_ndi_uv6EEKVC?usp=share_link" TargetMode="External"/><Relationship Id="rId27" Type="http://schemas.openxmlformats.org/officeDocument/2006/relationships/hyperlink" Target="https://drive.google.com/drive/folders/1KT8oYMTkqJec-xPjKKVGLm-MD_3w4PrH?usp=sharing" TargetMode="External"/><Relationship Id="rId48" Type="http://schemas.openxmlformats.org/officeDocument/2006/relationships/hyperlink" Target="https://drive.google.com/drive/folders/12rsjsAlrYGq-79wPoB27rvwp8_fGvPGP?usp=sharing" TargetMode="External"/><Relationship Id="rId69" Type="http://schemas.openxmlformats.org/officeDocument/2006/relationships/hyperlink" Target="https://drive.google.com/drive/folders/1KQRiL0vczrb9k-ac-n_HARi5u4e7UYib?usp=sharing" TargetMode="External"/><Relationship Id="rId113" Type="http://schemas.openxmlformats.org/officeDocument/2006/relationships/hyperlink" Target="https://drive.google.com/drive/folders/1YD2m8XpIhphbzThgWEOq-ULrh99MUUO3?usp=share_link" TargetMode="External"/><Relationship Id="rId134" Type="http://schemas.openxmlformats.org/officeDocument/2006/relationships/hyperlink" Target="https://drive.google.com/drive/folders/1nJaXzd4IgvnUUESw-Bm0M5uj0wbvXRlr?usp=sharing" TargetMode="External"/><Relationship Id="rId320" Type="http://schemas.openxmlformats.org/officeDocument/2006/relationships/hyperlink" Target="https://drive.google.com/drive/folders/1-WocQSrXjaMGywV_OZHutAPB7Krf4lx-?usp=share_link" TargetMode="External"/><Relationship Id="rId80" Type="http://schemas.openxmlformats.org/officeDocument/2006/relationships/hyperlink" Target="https://drive.google.com/drive/folders/19-uWhTszvsP-mP72Vzqa5PMH161FTbYf?usp=sharing" TargetMode="External"/><Relationship Id="rId155" Type="http://schemas.openxmlformats.org/officeDocument/2006/relationships/hyperlink" Target="https://drive.google.com/drive/folders/166MIQRFMnd1kDBKUGM9oXzkfMAVyU57v?usp=drive_link" TargetMode="External"/><Relationship Id="rId176" Type="http://schemas.openxmlformats.org/officeDocument/2006/relationships/hyperlink" Target="https://drive.google.com/drive/folders/1ebQqoW0L4mRLrPa48EIH-8OxGyf4WQ98?usp=drive_link" TargetMode="External"/><Relationship Id="rId197" Type="http://schemas.openxmlformats.org/officeDocument/2006/relationships/hyperlink" Target="https://drive.google.com/drive/folders/1HW_Aoa0VIRZ-E0hIJHDAqyaI4a-3mJHq?usp=share_link" TargetMode="External"/><Relationship Id="rId201" Type="http://schemas.openxmlformats.org/officeDocument/2006/relationships/hyperlink" Target="https://docs.google.com/presentation/d/1-D0bUAQaTLCmyfrnG6YYih51qyejJph3LhI-QmS7D3M/edit?usp=sharing" TargetMode="External"/><Relationship Id="rId222" Type="http://schemas.openxmlformats.org/officeDocument/2006/relationships/hyperlink" Target="https://drive.google.com/drive/folders/1mgKyTfgbUGfZgpIfmP30vido8YoB4QEF?usp=drive_link" TargetMode="External"/><Relationship Id="rId243" Type="http://schemas.openxmlformats.org/officeDocument/2006/relationships/hyperlink" Target="https://drive.google.com/drive/folders/1zhKnC111GZqDXHFMz7dQKwKn1wQJPAfg?usp=sharing" TargetMode="External"/><Relationship Id="rId264" Type="http://schemas.openxmlformats.org/officeDocument/2006/relationships/hyperlink" Target="https://drive.google.com/drive/folders/1KttfrlKT3So-xWX7c6442XQBXzlHbqw0?usp=sharing" TargetMode="External"/><Relationship Id="rId285" Type="http://schemas.openxmlformats.org/officeDocument/2006/relationships/hyperlink" Target="https://drive.google.com/drive/folders/1wY80nUS-_9pGdk__Bjiy47bzJ90KZEDM?usp=share_link" TargetMode="External"/><Relationship Id="rId17" Type="http://schemas.openxmlformats.org/officeDocument/2006/relationships/hyperlink" Target="https://drive.google.com/drive/folders/1Y3MDLHEM2w8zh6lWlqKpLZoKdJbQ_6Rw?usp=sharing" TargetMode="External"/><Relationship Id="rId38" Type="http://schemas.openxmlformats.org/officeDocument/2006/relationships/hyperlink" Target="https://drive.google.com/drive/folders/1Dit4YUFe678dPMUnq2hQAt7pk03e9Esw?usp=sharing" TargetMode="External"/><Relationship Id="rId59" Type="http://schemas.openxmlformats.org/officeDocument/2006/relationships/hyperlink" Target="https://drive.google.com/drive/folders/1S3BmnSl3XNokAj8FMt3bofDYD-KWc80H?usp=drive_link" TargetMode="External"/><Relationship Id="rId103" Type="http://schemas.openxmlformats.org/officeDocument/2006/relationships/hyperlink" Target="https://drive.google.com/drive/folders/1qgQ5eDfAzeHiLrtaNBvE_oSUl6GndtMR?usp=sharing" TargetMode="External"/><Relationship Id="rId124" Type="http://schemas.openxmlformats.org/officeDocument/2006/relationships/hyperlink" Target="https://drive.google.com/drive/folders/1RPaQmFhUN2Rom34HK57tozeEDQet9IUC?usp=sharing" TargetMode="External"/><Relationship Id="rId310" Type="http://schemas.openxmlformats.org/officeDocument/2006/relationships/hyperlink" Target="https://docs.google.com/document/d/1U_oZ-Y2Ck_h3TxfJXyOBIdNgmkzdRYOyw6OIXKGPHxA/edit?usp=sharing" TargetMode="External"/><Relationship Id="rId70" Type="http://schemas.openxmlformats.org/officeDocument/2006/relationships/hyperlink" Target="https://drive.google.com/drive/folders/1KQRiL0vczrb9k-ac-n_HARi5u4e7UYib?usp=sharing" TargetMode="External"/><Relationship Id="rId91" Type="http://schemas.openxmlformats.org/officeDocument/2006/relationships/hyperlink" Target="https://drive.google.com/drive/folders/1lKUL48hdPWQZf54IcCJfO0oOwLdN-20G?usp=share_link" TargetMode="External"/><Relationship Id="rId145" Type="http://schemas.openxmlformats.org/officeDocument/2006/relationships/hyperlink" Target="https://drive.google.com/drive/folders/1vLASY5HSBPdUaSlyDcQ-7LawJOtnWsYv?usp=share_link" TargetMode="External"/><Relationship Id="rId166" Type="http://schemas.openxmlformats.org/officeDocument/2006/relationships/hyperlink" Target="https://drive.google.com/drive/folders/1ay3EhViznTZiIIAk1CgVNaNTqb9zNAHl?usp=share_link" TargetMode="External"/><Relationship Id="rId187" Type="http://schemas.openxmlformats.org/officeDocument/2006/relationships/hyperlink" Target="https://drive.google.com/drive/folders/1jn6fvY71d8EKTSO_MzZtuWhga7i6AUph?usp=sharing" TargetMode="External"/><Relationship Id="rId1" Type="http://schemas.openxmlformats.org/officeDocument/2006/relationships/hyperlink" Target="https://drive.google.com/drive/folders/1N9HpJ2FCshoOzOEcb37dBOR6kOkJUoPB?usp=sharing" TargetMode="External"/><Relationship Id="rId212" Type="http://schemas.openxmlformats.org/officeDocument/2006/relationships/hyperlink" Target="https://drive.google.com/drive/folders/1hkv889OH4bIwDK3OAT38ig5r9QuQilwh?usp=share_link" TargetMode="External"/><Relationship Id="rId233" Type="http://schemas.openxmlformats.org/officeDocument/2006/relationships/hyperlink" Target="https://drive.google.com/drive/folders/1eEScACCuqyAGtN1aT2qXTvEGZ4b1Cv8p" TargetMode="External"/><Relationship Id="rId254" Type="http://schemas.openxmlformats.org/officeDocument/2006/relationships/hyperlink" Target="https://drive.google.com/drive/folders/1oi8VKMzw3fjmpWn04BGXMWZWOLQkA-cf?usp=drive_link" TargetMode="External"/><Relationship Id="rId28" Type="http://schemas.openxmlformats.org/officeDocument/2006/relationships/hyperlink" Target="https://drive.google.com/drive/folders/1KT8oYMTkqJec-xPjKKVGLm-MD_3w4PrH?usp=sharing" TargetMode="External"/><Relationship Id="rId49" Type="http://schemas.openxmlformats.org/officeDocument/2006/relationships/hyperlink" Target="https://drive.google.com/drive/folders/1mFIHtYumZtUP5YbxCDqQ80zfORnEAcsW?usp=drive_link" TargetMode="External"/><Relationship Id="rId114" Type="http://schemas.openxmlformats.org/officeDocument/2006/relationships/hyperlink" Target="https://drive.google.com/drive/folders/1YD2m8XpIhphbzThgWEOq-ULrh99MUUO3?usp=share_link" TargetMode="External"/><Relationship Id="rId275" Type="http://schemas.openxmlformats.org/officeDocument/2006/relationships/hyperlink" Target="https://drive.google.com/drive/folders/1-WocQSrXjaMGywV_OZHutAPB7Krf4lx-?usp=share_link" TargetMode="External"/><Relationship Id="rId296" Type="http://schemas.openxmlformats.org/officeDocument/2006/relationships/hyperlink" Target="https://drive.google.com/drive/folders/1u53LqStbgDkLGD-T-dMyzWEBvDSkrQkM?usp=sharing" TargetMode="External"/><Relationship Id="rId300" Type="http://schemas.openxmlformats.org/officeDocument/2006/relationships/hyperlink" Target="https://drive.google.com/drive/folders/1mVGNKDl-Uku_oCGxXnfgxuEu3LlfSk-j?usp=share_link" TargetMode="External"/><Relationship Id="rId60" Type="http://schemas.openxmlformats.org/officeDocument/2006/relationships/hyperlink" Target="https://drive.google.com/drive/folders/1S3BmnSl3XNokAj8FMt3bofDYD-KWc80H?usp=drive_link" TargetMode="External"/><Relationship Id="rId81" Type="http://schemas.openxmlformats.org/officeDocument/2006/relationships/hyperlink" Target="https://drive.google.com/drive/folders/1jfJwsL5Ga8apER9KELVxDkjv5-y8oxNj?usp=sharing" TargetMode="External"/><Relationship Id="rId135" Type="http://schemas.openxmlformats.org/officeDocument/2006/relationships/hyperlink" Target="https://drive.google.com/drive/folders/1dCCeBNA4ZTK6_IcBXW59R62Y64NWBNxf?usp=share_link" TargetMode="External"/><Relationship Id="rId156" Type="http://schemas.openxmlformats.org/officeDocument/2006/relationships/hyperlink" Target="https://drive.google.com/drive/folders/166MIQRFMnd1kDBKUGM9oXzkfMAVyU57v?usp=drive_link" TargetMode="External"/><Relationship Id="rId177" Type="http://schemas.openxmlformats.org/officeDocument/2006/relationships/hyperlink" Target="https://drive.google.com/drive/folders/1QfARuDV0kVBlDXcf-_DMRbtqaJm8Rvbk?usp=drive_link" TargetMode="External"/><Relationship Id="rId198" Type="http://schemas.openxmlformats.org/officeDocument/2006/relationships/hyperlink" Target="https://drive.google.com/drive/folders/1HW_Aoa0VIRZ-E0hIJHDAqyaI4a-3mJHq?usp=drive_link" TargetMode="External"/><Relationship Id="rId321" Type="http://schemas.openxmlformats.org/officeDocument/2006/relationships/hyperlink" Target="https://drive.google.com/drive/folders/1-WocQSrXjaMGywV_OZHutAPB7Krf4lx-?usp=share_link" TargetMode="External"/><Relationship Id="rId202" Type="http://schemas.openxmlformats.org/officeDocument/2006/relationships/hyperlink" Target="https://drive.google.com/drive/folders/1L58WX7oFaMvCwNMA0i0Onseu5N2qXq8j?usp=sharing" TargetMode="External"/><Relationship Id="rId223" Type="http://schemas.openxmlformats.org/officeDocument/2006/relationships/hyperlink" Target="https://drive.google.com/drive/folders/1UxGYqlwzVnfU5shCK38UVWeWl9Ls5k7S?usp=share_link" TargetMode="External"/><Relationship Id="rId244" Type="http://schemas.openxmlformats.org/officeDocument/2006/relationships/hyperlink" Target="https://drive.google.com/drive/folders/14lr-lkoKY4Ril-ZuPO7doLaUAX0wdqF8?usp=sharing" TargetMode="External"/><Relationship Id="rId18" Type="http://schemas.openxmlformats.org/officeDocument/2006/relationships/hyperlink" Target="https://drive.google.com/drive/folders/1Y3MDLHEM2w8zh6lWlqKpLZoKdJbQ_6Rw?usp=sharing" TargetMode="External"/><Relationship Id="rId39" Type="http://schemas.openxmlformats.org/officeDocument/2006/relationships/hyperlink" Target="https://drive.google.com/drive/folders/1YsBvluVw8wS-OR21ZAkvVl4xdlWpe0FF?usp=sharing" TargetMode="External"/><Relationship Id="rId265" Type="http://schemas.openxmlformats.org/officeDocument/2006/relationships/hyperlink" Target="https://drive.google.com/drive/folders/1Bp83mOY3Ggr1jcE0mNEAwDKfc4j5uMkl?usp=sharing" TargetMode="External"/><Relationship Id="rId286" Type="http://schemas.openxmlformats.org/officeDocument/2006/relationships/hyperlink" Target="https://drive.google.com/drive/folders/1wY80nUS-_9pGdk__Bjiy47bzJ90KZEDM?usp=share_link" TargetMode="External"/><Relationship Id="rId50" Type="http://schemas.openxmlformats.org/officeDocument/2006/relationships/hyperlink" Target="https://drive.google.com/drive/folders/1mFIHtYumZtUP5YbxCDqQ80zfORnEAcsW?usp=drive_link" TargetMode="External"/><Relationship Id="rId104" Type="http://schemas.openxmlformats.org/officeDocument/2006/relationships/hyperlink" Target="https://drive.google.com/drive/folders/1NcebLPTAwxz0I-Ao-qj0qj0X4OSSaw9U?usp=sharing" TargetMode="External"/><Relationship Id="rId125" Type="http://schemas.openxmlformats.org/officeDocument/2006/relationships/hyperlink" Target="https://drive.google.com/drive/folders/1RPaQmFhUN2Rom34HK57tozeEDQet9IUC?usp=sharing" TargetMode="External"/><Relationship Id="rId146" Type="http://schemas.openxmlformats.org/officeDocument/2006/relationships/hyperlink" Target="https://drive.google.com/drive/folders/1DP8BLHQ7HnkRVTfLrk1igx0GkC1PsKti?usp=sharing" TargetMode="External"/><Relationship Id="rId167" Type="http://schemas.openxmlformats.org/officeDocument/2006/relationships/hyperlink" Target="https://drive.google.com/drive/folders/1-CvOgJq9BAfoLc_1s3dx99hUmsUoDYaL?usp=sharing" TargetMode="External"/><Relationship Id="rId188" Type="http://schemas.openxmlformats.org/officeDocument/2006/relationships/hyperlink" Target="https://drive.google.com/drive/folders/1UQEvydv5CrMNMJjyrGgHAopRdOw4D9ka?usp=sharing" TargetMode="External"/><Relationship Id="rId311" Type="http://schemas.openxmlformats.org/officeDocument/2006/relationships/hyperlink" Target="https://colab.research.google.com/drive/1PHgpAxzZCxlgK1nlsUtnvhqj10FtmJvw?usp=sharing" TargetMode="External"/><Relationship Id="rId71" Type="http://schemas.openxmlformats.org/officeDocument/2006/relationships/hyperlink" Target="https://drive.google.com/drive/folders/1lwD5gaM63r8Kq_o22xjOCx7FCunL6lxT?usp=share_link" TargetMode="External"/><Relationship Id="rId92" Type="http://schemas.openxmlformats.org/officeDocument/2006/relationships/hyperlink" Target="https://drive.google.com/drive/folders/1lKUL48hdPWQZf54IcCJfO0oOwLdN-20G?usp=share_link" TargetMode="External"/><Relationship Id="rId213" Type="http://schemas.openxmlformats.org/officeDocument/2006/relationships/hyperlink" Target="https://drive.google.com/drive/folders/1jAnQ-NOhj1cQVBDV-eSrrEWCsTVQc2ZH?usp=share_link" TargetMode="External"/><Relationship Id="rId234" Type="http://schemas.openxmlformats.org/officeDocument/2006/relationships/hyperlink" Target="https://drive.google.com/drive/folders/1amfZS6BUzeYHYqkP__oGKCeDiY-iTNha?usp=sharing" TargetMode="External"/><Relationship Id="rId2" Type="http://schemas.openxmlformats.org/officeDocument/2006/relationships/hyperlink" Target="https://drive.google.com/drive/folders/1N9HpJ2FCshoOzOEcb37dBOR6kOkJUoPB?usp=sharing" TargetMode="External"/><Relationship Id="rId29" Type="http://schemas.openxmlformats.org/officeDocument/2006/relationships/hyperlink" Target="https://drive.google.com/drive/folders/1qwQCFHlbUnrT8j6KZYS_NBnSLcJmu-Ee?usp=share_link" TargetMode="External"/><Relationship Id="rId255" Type="http://schemas.openxmlformats.org/officeDocument/2006/relationships/hyperlink" Target="https://drive.google.com/drive/folders/1oi8VKMzw3fjmpWn04BGXMWZWOLQkA-cf?usp=drive_link" TargetMode="External"/><Relationship Id="rId276" Type="http://schemas.openxmlformats.org/officeDocument/2006/relationships/hyperlink" Target="https://drive.google.com/drive/folders/1-WocQSrXjaMGywV_OZHutAPB7Krf4lx-?usp=share_link" TargetMode="External"/><Relationship Id="rId297" Type="http://schemas.openxmlformats.org/officeDocument/2006/relationships/hyperlink" Target="https://drive.google.com/drive/folders/1u53LqStbgDkLGD-T-dMyzWEBvDSkrQkM?usp=sharing" TargetMode="External"/><Relationship Id="rId40" Type="http://schemas.openxmlformats.org/officeDocument/2006/relationships/hyperlink" Target="https://drive.google.com/drive/folders/12062pqpSDd1oPtUVe1QEJYAwZQFy1FnH?usp=sharing" TargetMode="External"/><Relationship Id="rId115" Type="http://schemas.openxmlformats.org/officeDocument/2006/relationships/hyperlink" Target="https://drive.google.com/drive/folders/1KS6oWQJ3LbsWrIRpRRXiYXLujP9n_1Dy?usp=sharing" TargetMode="External"/><Relationship Id="rId136" Type="http://schemas.openxmlformats.org/officeDocument/2006/relationships/hyperlink" Target="https://drive.google.com/drive/folders/1dCCeBNA4ZTK6_IcBXW59R62Y64NWBNxf?usp=share_link" TargetMode="External"/><Relationship Id="rId157" Type="http://schemas.openxmlformats.org/officeDocument/2006/relationships/hyperlink" Target="https://drive.google.com/drive/folders/166MIQRFMnd1kDBKUGM9oXzkfMAVyU57v?usp=drive_link" TargetMode="External"/><Relationship Id="rId178" Type="http://schemas.openxmlformats.org/officeDocument/2006/relationships/hyperlink" Target="https://drive.google.com/drive/folders/1QfARuDV0kVBlDXcf-_DMRbtqaJm8Rvbk?usp=drive_link" TargetMode="External"/><Relationship Id="rId301" Type="http://schemas.openxmlformats.org/officeDocument/2006/relationships/hyperlink" Target="https://drive.google.com/drive/folders/1mVGNKDl-Uku_oCGxXnfgxuEu3LlfSk-j?usp=share_link" TargetMode="External"/><Relationship Id="rId322" Type="http://schemas.openxmlformats.org/officeDocument/2006/relationships/hyperlink" Target="https://docs.google.com/document/d/1FmdhWUOMFaCEK93683_L95UG13sJFi3E8bM8RvCgRy4/edit?usp=sharing" TargetMode="External"/><Relationship Id="rId61" Type="http://schemas.openxmlformats.org/officeDocument/2006/relationships/hyperlink" Target="https://drive.google.com/drive/folders/1S3BmnSl3XNokAj8FMt3bofDYD-KWc80H?usp=drive_link" TargetMode="External"/><Relationship Id="rId82" Type="http://schemas.openxmlformats.org/officeDocument/2006/relationships/hyperlink" Target="https://drive.google.com/drive/folders/1qjMpC3lAF5lDlz-UI-u1pjDZLDhGLWey?usp=sharing" TargetMode="External"/><Relationship Id="rId199" Type="http://schemas.openxmlformats.org/officeDocument/2006/relationships/hyperlink" Target="https://drive.google.com/drive/folders/1cMd73Gg8TJBddx2pxjrZnqcPeZOuZdUZ?usp=sharing" TargetMode="External"/><Relationship Id="rId203" Type="http://schemas.openxmlformats.org/officeDocument/2006/relationships/hyperlink" Target="https://drive.google.com/drive/folders/1L58WX7oFaMvCwNMA0i0Onseu5N2qXq8j" TargetMode="External"/><Relationship Id="rId19" Type="http://schemas.openxmlformats.org/officeDocument/2006/relationships/hyperlink" Target="https://colab.research.google.com/drive/1jV_L1nTbk2aEP3a2Il8smEcyzs20a2j3?usp=sharing" TargetMode="External"/><Relationship Id="rId224" Type="http://schemas.openxmlformats.org/officeDocument/2006/relationships/hyperlink" Target="https://drive.google.com/drive/folders/1UxGYqlwzVnfU5shCK38UVWeWl9Ls5k7S?usp=share_link" TargetMode="External"/><Relationship Id="rId245" Type="http://schemas.openxmlformats.org/officeDocument/2006/relationships/hyperlink" Target="https://drive.google.com/drive/folders/1PCQKi75Anhtj2c_56lICIKtg71AEFawH?usp=sharing" TargetMode="External"/><Relationship Id="rId266" Type="http://schemas.openxmlformats.org/officeDocument/2006/relationships/hyperlink" Target="https://drive.google.com/drive/folders/1TrH-T6Y8NhL40Twz8STAeynNcLJ8TJdO?usp=sharing" TargetMode="External"/><Relationship Id="rId287" Type="http://schemas.openxmlformats.org/officeDocument/2006/relationships/hyperlink" Target="https://drive.google.com/drive/folders/1XWwwp8A7j-jzfIh1hiCiBDKK8zwCNyHX?usp=drive_link" TargetMode="External"/><Relationship Id="rId30" Type="http://schemas.openxmlformats.org/officeDocument/2006/relationships/hyperlink" Target="https://drive.google.com/drive/folders/1qwQCFHlbUnrT8j6KZYS_NBnSLcJmu-Ee?usp=share_link" TargetMode="External"/><Relationship Id="rId105" Type="http://schemas.openxmlformats.org/officeDocument/2006/relationships/hyperlink" Target="https://drive.google.com/drive/folders/1NcebLPTAwxz0I-Ao-qj0qj0X4OSSaw9U?usp=sharing" TargetMode="External"/><Relationship Id="rId126" Type="http://schemas.openxmlformats.org/officeDocument/2006/relationships/hyperlink" Target="https://drive.google.com/drive/folders/1nGCD0C8op7IJUcwerVRmf6n3BExnsZzz?usp=sharing" TargetMode="External"/><Relationship Id="rId147" Type="http://schemas.openxmlformats.org/officeDocument/2006/relationships/hyperlink" Target="https://drive.google.com/drive/folders/1DP8BLHQ7HnkRVTfLrk1igx0GkC1PsKti?usp=sharing" TargetMode="External"/><Relationship Id="rId168" Type="http://schemas.openxmlformats.org/officeDocument/2006/relationships/hyperlink" Target="https://drive.google.com/drive/folders/1-CvOgJq9BAfoLc_1s3dx99hUmsUoDYaL?usp=sharing" TargetMode="External"/><Relationship Id="rId312" Type="http://schemas.openxmlformats.org/officeDocument/2006/relationships/hyperlink" Target="https://docs.google.com/document/d/1eTv2ffmjY5-yQk_zlExb6keCYaUpNzTamU4fBgNUGs0/edit?usp=sharing" TargetMode="External"/><Relationship Id="rId51" Type="http://schemas.openxmlformats.org/officeDocument/2006/relationships/hyperlink" Target="https://drive.google.com/drive/folders/1mFIHtYumZtUP5YbxCDqQ80zfORnEAcsW?usp=drive_link" TargetMode="External"/><Relationship Id="rId72" Type="http://schemas.openxmlformats.org/officeDocument/2006/relationships/hyperlink" Target="https://drive.google.com/drive/folders/1lwD5gaM63r8Kq_o22xjOCx7FCunL6lxT?usp=share_link" TargetMode="External"/><Relationship Id="rId93" Type="http://schemas.openxmlformats.org/officeDocument/2006/relationships/hyperlink" Target="https://drive.google.com/drive/folders/1lKUL48hdPWQZf54IcCJfO0oOwLdN-20G?usp=share_link" TargetMode="External"/><Relationship Id="rId189" Type="http://schemas.openxmlformats.org/officeDocument/2006/relationships/hyperlink" Target="https://drive.google.com/drive/folders/1UQEvydv5CrMNMJjyrGgHAopRdOw4D9ka?usp=sharing" TargetMode="External"/><Relationship Id="rId3" Type="http://schemas.openxmlformats.org/officeDocument/2006/relationships/hyperlink" Target="https://drive.google.com/file/d/1VBU7ds4s7l5aJgjAh_jRxnnFBEnAl51A/view?usp=drive_link" TargetMode="External"/><Relationship Id="rId214" Type="http://schemas.openxmlformats.org/officeDocument/2006/relationships/hyperlink" Target="https://docs.google.com/presentation/d/1EM6qjdrDUecNxaWDajcGzi1HSUORj2VnicVQUoqYtFs/edit?usp=sharing" TargetMode="External"/><Relationship Id="rId235" Type="http://schemas.openxmlformats.org/officeDocument/2006/relationships/hyperlink" Target="https://drive.google.com/drive/folders/1amfZS6BUzeYHYqkP__oGKCeDiY-iTNha?usp=sharing" TargetMode="External"/><Relationship Id="rId256" Type="http://schemas.openxmlformats.org/officeDocument/2006/relationships/hyperlink" Target="https://drive.google.com/drive/folders/1n9DWbfHT-WXeu7eWDQPzCCf2UoBE2qGn?usp=sharing" TargetMode="External"/><Relationship Id="rId277" Type="http://schemas.openxmlformats.org/officeDocument/2006/relationships/hyperlink" Target="https://drive.google.com/drive/folders/1-WocQSrXjaMGywV_OZHutAPB7Krf4lx-?usp=share_link" TargetMode="External"/><Relationship Id="rId298" Type="http://schemas.openxmlformats.org/officeDocument/2006/relationships/hyperlink" Target="https://drive.google.com/drive/folders/1u53LqStbgDkLGD-T-dMyzWEBvDSkrQkM?usp=sharing" TargetMode="External"/><Relationship Id="rId116" Type="http://schemas.openxmlformats.org/officeDocument/2006/relationships/hyperlink" Target="https://drive.google.com/drive/folders/1KS6oWQJ3LbsWrIRpRRXiYXLujP9n_1Dy?usp=sharing" TargetMode="External"/><Relationship Id="rId137" Type="http://schemas.openxmlformats.org/officeDocument/2006/relationships/hyperlink" Target="https://drive.google.com/drive/folders/1dCCeBNA4ZTK6_IcBXW59R62Y64NWBNxf?usp=share_link" TargetMode="External"/><Relationship Id="rId158" Type="http://schemas.openxmlformats.org/officeDocument/2006/relationships/hyperlink" Target="https://drive.google.com/drive/folders/1NmE1ai-gE_Sp9e_wxiiZmB-vgTXonLbW?usp=share_link" TargetMode="External"/><Relationship Id="rId302" Type="http://schemas.openxmlformats.org/officeDocument/2006/relationships/hyperlink" Target="https://drive.google.com/drive/folders/1LAALwrLN7lsF5jjhcGFxnNLdtT4HxUwC?usp=share_link" TargetMode="External"/><Relationship Id="rId323" Type="http://schemas.openxmlformats.org/officeDocument/2006/relationships/hyperlink" Target="https://drive.google.com/open?id=1R4xu5WHAXdJJVC8X4e4GYyTNrVyRCCgl&amp;usp=drive_fs" TargetMode="External"/><Relationship Id="rId20" Type="http://schemas.openxmlformats.org/officeDocument/2006/relationships/hyperlink" Target="https://colab.research.google.com/drive/17HymvVq5cZpDNnApYiWAVm1rsWAfePDL?usp=sharing" TargetMode="External"/><Relationship Id="rId41" Type="http://schemas.openxmlformats.org/officeDocument/2006/relationships/hyperlink" Target="https://drive.google.com/drive/folders/12c3xDQ-dfBYuY6JL3RqmTigduRMg_Yxe?usp=sharing" TargetMode="External"/><Relationship Id="rId62" Type="http://schemas.openxmlformats.org/officeDocument/2006/relationships/hyperlink" Target="https://drive.google.com/drive/folders/1S3BmnSl3XNokAj8FMt3bofDYD-KWc80H?usp=drive_link" TargetMode="External"/><Relationship Id="rId83" Type="http://schemas.openxmlformats.org/officeDocument/2006/relationships/hyperlink" Target="https://drive.google.com/drive/folders/1GW2hxUtOAJpQEQvgsnYrk6Wqi_lezK3D" TargetMode="External"/><Relationship Id="rId179" Type="http://schemas.openxmlformats.org/officeDocument/2006/relationships/hyperlink" Target="https://drive.google.com/drive/folders/1QfARuDV0kVBlDXcf-_DMRbtqaJm8Rvbk?usp=drive_link" TargetMode="External"/><Relationship Id="rId190" Type="http://schemas.openxmlformats.org/officeDocument/2006/relationships/hyperlink" Target="https://drive.google.com/drive/folders/1UQEvydv5CrMNMJjyrGgHAopRdOw4D9ka?usp=sharing" TargetMode="External"/><Relationship Id="rId204" Type="http://schemas.openxmlformats.org/officeDocument/2006/relationships/hyperlink" Target="https://drive.google.com/drive/folders/1E4ykPsUi4PY89n4SObBWlRUls36HDEb_?usp=sharing" TargetMode="External"/><Relationship Id="rId225" Type="http://schemas.openxmlformats.org/officeDocument/2006/relationships/hyperlink" Target="https://drive.google.com/drive/folders/1UxGYqlwzVnfU5shCK38UVWeWl9Ls5k7S?usp=share_link" TargetMode="External"/><Relationship Id="rId246" Type="http://schemas.openxmlformats.org/officeDocument/2006/relationships/hyperlink" Target="https://drive.google.com/drive/folders/14MAF2yr7UNfhp-aPfvnxk2V4G40D_2AI?usp=sharing" TargetMode="External"/><Relationship Id="rId267" Type="http://schemas.openxmlformats.org/officeDocument/2006/relationships/hyperlink" Target="https://drive.google.com/drive/folders/1TrH-T6Y8NhL40Twz8STAeynNcLJ8TJdO?usp=sharing" TargetMode="External"/><Relationship Id="rId288" Type="http://schemas.openxmlformats.org/officeDocument/2006/relationships/hyperlink" Target="https://drive.google.com/drive/folders/1XWwwp8A7j-jzfIh1hiCiBDKK8zwCNyHX?usp=drive_link" TargetMode="External"/><Relationship Id="rId106" Type="http://schemas.openxmlformats.org/officeDocument/2006/relationships/hyperlink" Target="https://drive.google.com/drive/folders/1ra525v33B48--S0Q-2F-NwA1CZWujbi0?usp=share_link" TargetMode="External"/><Relationship Id="rId127" Type="http://schemas.openxmlformats.org/officeDocument/2006/relationships/hyperlink" Target="https://drive.google.com/drive/folders/1rvFxU9SrS30v6uEbEEHTxt9ELm5BrV_7" TargetMode="External"/><Relationship Id="rId313" Type="http://schemas.openxmlformats.org/officeDocument/2006/relationships/hyperlink" Target="https://drive.google.com/drive/folders/1CYKHA1QwcmFUzL46e46bEv-nLJPdhLVO?usp=sharing" TargetMode="External"/><Relationship Id="rId10" Type="http://schemas.openxmlformats.org/officeDocument/2006/relationships/hyperlink" Target="https://drive.google.com/drive/folders/1td57VhB-Bmpoiy3A_QyNPqzHNL7aGEqb?usp=sharing" TargetMode="External"/><Relationship Id="rId31" Type="http://schemas.openxmlformats.org/officeDocument/2006/relationships/hyperlink" Target="https://drive.google.com/drive/folders/1qwQCFHlbUnrT8j6KZYS_NBnSLcJmu-Ee?usp=share_link" TargetMode="External"/><Relationship Id="rId52" Type="http://schemas.openxmlformats.org/officeDocument/2006/relationships/hyperlink" Target="https://drive.google.com/drive/folders/1mFIHtYumZtUP5YbxCDqQ80zfORnEAcsW?usp=drive_link" TargetMode="External"/><Relationship Id="rId73" Type="http://schemas.openxmlformats.org/officeDocument/2006/relationships/hyperlink" Target="https://drive.google.com/drive/folders/1lwD5gaM63r8Kq_o22xjOCx7FCunL6lxT?usp=share_link" TargetMode="External"/><Relationship Id="rId94" Type="http://schemas.openxmlformats.org/officeDocument/2006/relationships/hyperlink" Target="https://drive.google.com/drive/folders/1GX9p933vPLlBL1O2v34d_35HIrPhAxtJ?usp=share_link" TargetMode="External"/><Relationship Id="rId148" Type="http://schemas.openxmlformats.org/officeDocument/2006/relationships/hyperlink" Target="https://drive.google.com/drive/folders/1DP8BLHQ7HnkRVTfLrk1igx0GkC1PsKti?usp=sharing" TargetMode="External"/><Relationship Id="rId169" Type="http://schemas.openxmlformats.org/officeDocument/2006/relationships/hyperlink" Target="https://drive.google.com/drive/folders/1-CvOgJq9BAfoLc_1s3dx99hUmsUoDYaL?usp=sharing" TargetMode="External"/><Relationship Id="rId4" Type="http://schemas.openxmlformats.org/officeDocument/2006/relationships/hyperlink" Target="https://drive.google.com/drive/folders/198SKPnFuQAYqM67-cFRkx5C019m7e7_u?usp=sharing" TargetMode="External"/><Relationship Id="rId180" Type="http://schemas.openxmlformats.org/officeDocument/2006/relationships/hyperlink" Target="https://drive.google.com/drive/folders/1JFpp4XwNXP7zLE-OuYxHxmzAh2fFi3fz?usp=sharing" TargetMode="External"/><Relationship Id="rId215" Type="http://schemas.openxmlformats.org/officeDocument/2006/relationships/hyperlink" Target="https://drive.google.com/drive/folders/11KtrnnzhvI8zCKKvvxcqT7BXG2hf3QyG?usp=share_link" TargetMode="External"/><Relationship Id="rId236" Type="http://schemas.openxmlformats.org/officeDocument/2006/relationships/hyperlink" Target="https://drive.google.com/drive/folders/1amfZS6BUzeYHYqkP__oGKCeDiY-iTNha?usp=sharing" TargetMode="External"/><Relationship Id="rId257" Type="http://schemas.openxmlformats.org/officeDocument/2006/relationships/hyperlink" Target="https://drive.google.com/drive/folders/1n9DWbfHT-WXeu7eWDQPzCCf2UoBE2qGn?usp=sharing" TargetMode="External"/><Relationship Id="rId278" Type="http://schemas.openxmlformats.org/officeDocument/2006/relationships/hyperlink" Target="https://drive.google.com/drive/folders/1wY80nUS-_9pGdk__Bjiy47bzJ90KZEDM?usp=share_link" TargetMode="External"/><Relationship Id="rId303" Type="http://schemas.openxmlformats.org/officeDocument/2006/relationships/hyperlink" Target="https://drive.google.com/drive/folders/1LAALwrLN7lsF5jjhcGFxnNLdtT4HxUwC?usp=share_link" TargetMode="External"/><Relationship Id="rId42" Type="http://schemas.openxmlformats.org/officeDocument/2006/relationships/hyperlink" Target="https://drive.google.com/drive/folders/1LB7wmXuv7a0_JauQboAz-yzuASuttlGJ?usp=sharing" TargetMode="External"/><Relationship Id="rId84" Type="http://schemas.openxmlformats.org/officeDocument/2006/relationships/hyperlink" Target="https://drive.google.com/drive/folders/1GW2hxUtOAJpQEQvgsnYrk6Wqi_lezK3D?usp=sharing" TargetMode="External"/><Relationship Id="rId138" Type="http://schemas.openxmlformats.org/officeDocument/2006/relationships/hyperlink" Target="https://drive.google.com/drive/folders/1sQ4T45KU5HK02kZKYDPbwP7o_TYNrAkO?usp=sharing" TargetMode="External"/><Relationship Id="rId191" Type="http://schemas.openxmlformats.org/officeDocument/2006/relationships/hyperlink" Target="https://drive.google.com/drive/folders/1nNZUPJu4lWo386jEDhVu5obH4PDJweyH?usp=share_link" TargetMode="External"/><Relationship Id="rId205" Type="http://schemas.openxmlformats.org/officeDocument/2006/relationships/hyperlink" Target="https://drive.google.com/drive/folders/1bR66X1S41nxQmMX8OHTkyqOPg5YqaRcC?usp=sharing" TargetMode="External"/><Relationship Id="rId247" Type="http://schemas.openxmlformats.org/officeDocument/2006/relationships/hyperlink" Target="https://drive.google.com/drive/folders/17DFPmo8dDA6aJ2vZzySqcSrNHUW-hBE1?usp=sharing" TargetMode="External"/><Relationship Id="rId107" Type="http://schemas.openxmlformats.org/officeDocument/2006/relationships/hyperlink" Target="https://drive.google.com/drive/folders/1ra525v33B48--S0Q-2F-NwA1CZWujbi0?usp=share_link" TargetMode="External"/><Relationship Id="rId289" Type="http://schemas.openxmlformats.org/officeDocument/2006/relationships/hyperlink" Target="https://drive.google.com/drive/folders/1XWwwp8A7j-jzfIh1hiCiBDKK8zwCNyHX?usp=drive_link" TargetMode="External"/><Relationship Id="rId11" Type="http://schemas.openxmlformats.org/officeDocument/2006/relationships/hyperlink" Target="https://drive.google.com/drive/folders/19ENFRlAvWTrnHCwJhVoRnkv7ksc7w2e7?usp=share_link" TargetMode="External"/><Relationship Id="rId53" Type="http://schemas.openxmlformats.org/officeDocument/2006/relationships/hyperlink" Target="https://drive.google.com/drive/folders/1mFIHtYumZtUP5YbxCDqQ80zfORnEAcsW?usp=drive_link" TargetMode="External"/><Relationship Id="rId149" Type="http://schemas.openxmlformats.org/officeDocument/2006/relationships/hyperlink" Target="https://drive.google.com/drive/folders/1kVCHqxK10hDukYSpInOl8b9P7kkJSBf7?usp=sharing" TargetMode="External"/><Relationship Id="rId314" Type="http://schemas.openxmlformats.org/officeDocument/2006/relationships/hyperlink" Target="https://drive.google.com/drive/folders/1-WocQSrXjaMGywV_OZHutAPB7Krf4lx-?usp=share_link" TargetMode="External"/><Relationship Id="rId95" Type="http://schemas.openxmlformats.org/officeDocument/2006/relationships/hyperlink" Target="https://drive.google.com/drive/folders/1GX9p933vPLlBL1O2v34d_35HIrPhAxtJ?usp=share_link" TargetMode="External"/><Relationship Id="rId160" Type="http://schemas.openxmlformats.org/officeDocument/2006/relationships/hyperlink" Target="https://drive.google.com/drive/folders/1NmE1ai-gE_Sp9e_wxiiZmB-vgTXonLbW?usp=share_link" TargetMode="External"/><Relationship Id="rId216" Type="http://schemas.openxmlformats.org/officeDocument/2006/relationships/hyperlink" Target="https://drive.google.com/drive/folders/11KtrnnzhvI8zCKKvvxcqT7BXG2hf3QyG?usp=share_link" TargetMode="External"/><Relationship Id="rId258" Type="http://schemas.openxmlformats.org/officeDocument/2006/relationships/hyperlink" Target="https://drive.google.com/drive/folders/1n8KGbg4ERxwhzqRLNpr31dtswIhVysYI?usp=sharing" TargetMode="External"/><Relationship Id="rId22" Type="http://schemas.openxmlformats.org/officeDocument/2006/relationships/hyperlink" Target="https://drive.google.com/drive/folders/1hvSstIwWhQ0aoSuJAwgHxHie6eHtvlAo?usp=sharing" TargetMode="External"/><Relationship Id="rId64" Type="http://schemas.openxmlformats.org/officeDocument/2006/relationships/hyperlink" Target="https://drive.google.com/drive/folders/1S3BmnSl3XNokAj8FMt3bofDYD-KWc80H?usp=drive_link" TargetMode="External"/><Relationship Id="rId118" Type="http://schemas.openxmlformats.org/officeDocument/2006/relationships/hyperlink" Target="https://drive.google.com/drive/folders/1xgtuEkSIPZaO9qM2POsULXkIlQZ_i1Lj?usp=sharing" TargetMode="External"/><Relationship Id="rId325" Type="http://schemas.openxmlformats.org/officeDocument/2006/relationships/vmlDrawing" Target="../drawings/vmlDrawing2.vml"/><Relationship Id="rId171" Type="http://schemas.openxmlformats.org/officeDocument/2006/relationships/hyperlink" Target="https://drive.google.com/drive/folders/17Z5XsfZH44XuC3JbzOmgGtZM9a4T4w0d?usp=drive_link" TargetMode="External"/><Relationship Id="rId227" Type="http://schemas.openxmlformats.org/officeDocument/2006/relationships/hyperlink" Target="https://drive.google.com/drive/folders/1ZkFBgVh4s-R6TSCOZINEMGxLjkBWA4PY?usp=drive_link" TargetMode="External"/><Relationship Id="rId269" Type="http://schemas.openxmlformats.org/officeDocument/2006/relationships/hyperlink" Target="https://drive.google.com/drive/folders/1zGtY3ZnMpFYt_dhLpYw8ENceZ5G6YaGU?usp=sharing" TargetMode="External"/><Relationship Id="rId33" Type="http://schemas.openxmlformats.org/officeDocument/2006/relationships/hyperlink" Target="https://drive.google.com/drive/folders/1dKC-w0NGG7sss4mhv8is8IU-uzWyjueX?usp=share_link" TargetMode="External"/><Relationship Id="rId129" Type="http://schemas.openxmlformats.org/officeDocument/2006/relationships/hyperlink" Target="https://drive.google.com/drive/folders/1rvFxU9SrS30v6uEbEEHTxt9ELm5BrV_7?usp=drive_link" TargetMode="External"/><Relationship Id="rId280" Type="http://schemas.openxmlformats.org/officeDocument/2006/relationships/hyperlink" Target="https://drive.google.com/drive/folders/1wY80nUS-_9pGdk__Bjiy47bzJ90KZEDM?usp=share_link" TargetMode="External"/><Relationship Id="rId75" Type="http://schemas.openxmlformats.org/officeDocument/2006/relationships/hyperlink" Target="https://drive.google.com/drive/folders/1GiLHxy0YCoFhRKyHtS3qYoo3xc1tQLS0?usp=sharing" TargetMode="External"/><Relationship Id="rId140" Type="http://schemas.openxmlformats.org/officeDocument/2006/relationships/hyperlink" Target="https://drive.google.com/drive/folders/1sQ4T45KU5HK02kZKYDPbwP7o_TYNrAkO?usp=sharing" TargetMode="External"/><Relationship Id="rId182" Type="http://schemas.openxmlformats.org/officeDocument/2006/relationships/hyperlink" Target="https://drive.google.com/drive/folders/1JFpp4XwNXP7zLE-OuYxHxmzAh2fFi3fz?usp=sharing" TargetMode="External"/><Relationship Id="rId6" Type="http://schemas.openxmlformats.org/officeDocument/2006/relationships/hyperlink" Target="https://drive.google.com/drive/folders/1dHNcUIdudJQAXUQs_iU3WYdSTSuQHHve?usp=drive_link" TargetMode="External"/><Relationship Id="rId238" Type="http://schemas.openxmlformats.org/officeDocument/2006/relationships/hyperlink" Target="https://drive.google.com/drive/folders/1zZEnDYnx8rCl-nUhKNd6gN5LOmKjstlA?usp=sharing" TargetMode="External"/><Relationship Id="rId291" Type="http://schemas.openxmlformats.org/officeDocument/2006/relationships/hyperlink" Target="https://drive.google.com/drive/folders/160uJ3Efhqv_bOw9fx9IxNXwjGIIS7WCW?usp=drive_link" TargetMode="External"/><Relationship Id="rId305" Type="http://schemas.openxmlformats.org/officeDocument/2006/relationships/hyperlink" Target="https://drive.google.com/drive/folders/1zkJ440YX65CnkJ0YYLRjMjUfPMu8cKCk?usp=share_link" TargetMode="External"/><Relationship Id="rId44" Type="http://schemas.openxmlformats.org/officeDocument/2006/relationships/hyperlink" Target="https://drive.google.com/drive/folders/1ERasEd8UA2lPlGkU5FGqSDVr_-LnNz1z?usp=sharing" TargetMode="External"/><Relationship Id="rId86" Type="http://schemas.openxmlformats.org/officeDocument/2006/relationships/hyperlink" Target="https://drive.google.com/drive/folders/1E4EbvA18j9GzAxo6fAFit3wUZEQOzIrk?usp=sharing" TargetMode="External"/><Relationship Id="rId151" Type="http://schemas.openxmlformats.org/officeDocument/2006/relationships/hyperlink" Target="https://drive.google.com/drive/folders/1kVCHqxK10hDukYSpInOl8b9P7kkJSBf7?usp=sharing" TargetMode="External"/><Relationship Id="rId193" Type="http://schemas.openxmlformats.org/officeDocument/2006/relationships/hyperlink" Target="https://drive.google.com/drive/folders/1dTRH87tZ8EXYFFoHF9ReO9eYv-Qc7rlp?usp=share_link" TargetMode="External"/><Relationship Id="rId207" Type="http://schemas.openxmlformats.org/officeDocument/2006/relationships/hyperlink" Target="https://drive.google.com/drive/folders/1v7NM6V9TVjvSnsdjA3yyH1axTpUfAhCp?usp=share_link" TargetMode="External"/><Relationship Id="rId249" Type="http://schemas.openxmlformats.org/officeDocument/2006/relationships/hyperlink" Target="https://drive.google.com/drive/folders/1OBfLip4AO2jdm-ptiiGNHGdEeXbuEnmX?usp=share_link" TargetMode="External"/><Relationship Id="rId13" Type="http://schemas.openxmlformats.org/officeDocument/2006/relationships/hyperlink" Target="https://drive.google.com/file/d/1cfyvGlULu6nua1A-G1xCYSRGbbo6h4oJ/view?usp=sharing" TargetMode="External"/><Relationship Id="rId109" Type="http://schemas.openxmlformats.org/officeDocument/2006/relationships/hyperlink" Target="https://drive.google.com/drive/folders/1tVyqu8cgHlPAO9iSx2cKM-fS0SL1e48r?usp=sharing" TargetMode="External"/><Relationship Id="rId260" Type="http://schemas.openxmlformats.org/officeDocument/2006/relationships/hyperlink" Target="https://drive.google.com/drive/folders/1QixF4862ZBpFJUIT62vuUmhq9IYvsG7H?usp=share_link" TargetMode="External"/><Relationship Id="rId316" Type="http://schemas.openxmlformats.org/officeDocument/2006/relationships/hyperlink" Target="https://drive.google.com/drive/folders/1-WocQSrXjaMGywV_OZHutAPB7Krf4lx-?usp=share_link" TargetMode="External"/><Relationship Id="rId55" Type="http://schemas.openxmlformats.org/officeDocument/2006/relationships/hyperlink" Target="https://drive.google.com/drive/folders/17yKObsjkkhGYkqwPviidhBAG-WJuGA__?usp=drive_link" TargetMode="External"/><Relationship Id="rId97" Type="http://schemas.openxmlformats.org/officeDocument/2006/relationships/hyperlink" Target="https://drive.google.com/drive/folders/1NQXJIHKYCbRHOGh_Od3GvZ5PlQci5Rsb?usp=share_link" TargetMode="External"/><Relationship Id="rId120" Type="http://schemas.openxmlformats.org/officeDocument/2006/relationships/hyperlink" Target="https://drive.google.com/drive/folders/1-DvtV7DjmqrQZqTd1myGBKzDjAYPhSFf?usp=share_link" TargetMode="External"/></Relationships>
</file>

<file path=xl/worksheets/_rels/sheet3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4.xml.rels><?xml version="1.0" encoding="UTF-8" standalone="yes"?>
<Relationships xmlns="http://schemas.openxmlformats.org/package/2006/relationships"><Relationship Id="rId8" Type="http://schemas.openxmlformats.org/officeDocument/2006/relationships/hyperlink" Target="http://bit.ly/3KBj04g" TargetMode="External"/><Relationship Id="rId3" Type="http://schemas.openxmlformats.org/officeDocument/2006/relationships/hyperlink" Target="http://bit.ly/3KBj04g" TargetMode="External"/><Relationship Id="rId7" Type="http://schemas.openxmlformats.org/officeDocument/2006/relationships/hyperlink" Target="http://bit.ly/3KBj04g" TargetMode="External"/><Relationship Id="rId2" Type="http://schemas.openxmlformats.org/officeDocument/2006/relationships/hyperlink" Target="http://bit.ly/3KBj04g" TargetMode="External"/><Relationship Id="rId1" Type="http://schemas.openxmlformats.org/officeDocument/2006/relationships/hyperlink" Target="http://bit.ly/3KBj04g" TargetMode="External"/><Relationship Id="rId6" Type="http://schemas.openxmlformats.org/officeDocument/2006/relationships/hyperlink" Target="http://bit.ly/3KBj04g" TargetMode="External"/><Relationship Id="rId5" Type="http://schemas.openxmlformats.org/officeDocument/2006/relationships/hyperlink" Target="http://bit.ly/3KBj04g" TargetMode="External"/><Relationship Id="rId10" Type="http://schemas.openxmlformats.org/officeDocument/2006/relationships/hyperlink" Target="https://on.nypl.org/studio40" TargetMode="External"/><Relationship Id="rId4" Type="http://schemas.openxmlformats.org/officeDocument/2006/relationships/hyperlink" Target="http://bit.ly/3KBj04g" TargetMode="External"/><Relationship Id="rId9" Type="http://schemas.openxmlformats.org/officeDocument/2006/relationships/hyperlink" Target="http://bit.ly/3KBj04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1000"/>
  <sheetViews>
    <sheetView workbookViewId="0">
      <pane ySplit="1" topLeftCell="A2" activePane="bottomLeft" state="frozen"/>
      <selection pane="bottomLeft" activeCell="A28" sqref="A28:L1048576"/>
    </sheetView>
  </sheetViews>
  <sheetFormatPr baseColWidth="10" defaultColWidth="12.6640625" defaultRowHeight="15.75" customHeight="1"/>
  <cols>
    <col min="1" max="1" width="9.6640625" bestFit="1" customWidth="1"/>
    <col min="2" max="2" width="4.33203125" customWidth="1"/>
    <col min="3" max="3" width="11.1640625" customWidth="1"/>
    <col min="4" max="4" width="12.83203125" bestFit="1" customWidth="1"/>
    <col min="5" max="5" width="12.6640625" customWidth="1"/>
    <col min="6" max="6" width="5.33203125" customWidth="1"/>
    <col min="7" max="7" width="5.6640625" customWidth="1"/>
    <col min="8" max="8" width="56.1640625" customWidth="1"/>
    <col min="9" max="9" width="23.1640625" customWidth="1"/>
    <col min="10" max="10" width="17.6640625" customWidth="1"/>
    <col min="11" max="11" width="8" customWidth="1"/>
    <col min="12" max="12" width="5.5" customWidth="1"/>
  </cols>
  <sheetData>
    <row r="1" spans="1:19" ht="15.75" customHeight="1">
      <c r="A1" s="1" t="s">
        <v>0</v>
      </c>
      <c r="B1" s="1" t="s">
        <v>1</v>
      </c>
      <c r="C1" s="1" t="s">
        <v>2</v>
      </c>
      <c r="D1" s="1" t="s">
        <v>3</v>
      </c>
      <c r="E1" s="1" t="s">
        <v>4</v>
      </c>
      <c r="F1" s="1" t="s">
        <v>5</v>
      </c>
      <c r="G1" s="1" t="s">
        <v>6</v>
      </c>
      <c r="H1" s="1" t="s">
        <v>7</v>
      </c>
      <c r="I1" s="1" t="s">
        <v>8</v>
      </c>
      <c r="J1" s="1" t="s">
        <v>9</v>
      </c>
      <c r="K1" s="1" t="s">
        <v>10</v>
      </c>
      <c r="L1" s="1" t="s">
        <v>11</v>
      </c>
    </row>
    <row r="2" spans="1:19" ht="15.75" customHeight="1">
      <c r="A2" s="2">
        <v>45047</v>
      </c>
      <c r="B2" s="3" t="str">
        <f t="shared" ref="B2:B256" si="0">IF(ISBLANK(A2),,CHOOSE(WEEKDAY(A2), "Sun", "Mon", "Tue", "Wed", "Thur", "Fri", "Sat"))</f>
        <v>Mon</v>
      </c>
      <c r="C2" s="4">
        <v>0.45833333333333331</v>
      </c>
      <c r="D2" s="4">
        <f t="shared" ref="D2:D256" si="1">IF(ISBLANK(C2),,C2+TIME(2,0,0))</f>
        <v>0.54166666666666663</v>
      </c>
      <c r="E2" s="3" t="s">
        <v>12</v>
      </c>
      <c r="F2" s="3" t="s">
        <v>13</v>
      </c>
      <c r="G2" s="5">
        <v>9</v>
      </c>
      <c r="H2" s="3" t="s">
        <v>14</v>
      </c>
      <c r="I2" s="6" t="s">
        <v>15</v>
      </c>
      <c r="J2" s="3"/>
      <c r="K2" s="3">
        <v>0</v>
      </c>
      <c r="L2" s="3">
        <v>0</v>
      </c>
      <c r="O2" s="3" t="s">
        <v>16</v>
      </c>
    </row>
    <row r="3" spans="1:19" ht="15.75" customHeight="1">
      <c r="A3" s="2">
        <v>45047</v>
      </c>
      <c r="B3" s="3" t="str">
        <f t="shared" si="0"/>
        <v>Mon</v>
      </c>
      <c r="C3" s="4">
        <v>0.625</v>
      </c>
      <c r="D3" s="4">
        <f t="shared" si="1"/>
        <v>0.70833333333333337</v>
      </c>
      <c r="E3" s="3" t="s">
        <v>17</v>
      </c>
      <c r="F3" s="3" t="s">
        <v>18</v>
      </c>
      <c r="G3" s="5">
        <v>41</v>
      </c>
      <c r="H3" s="3" t="s">
        <v>19</v>
      </c>
      <c r="I3" s="6" t="s">
        <v>20</v>
      </c>
      <c r="J3" s="3"/>
      <c r="K3" s="3">
        <v>0</v>
      </c>
      <c r="L3" s="3">
        <v>0</v>
      </c>
      <c r="O3" s="7" t="s">
        <v>21</v>
      </c>
      <c r="P3" s="8">
        <f>SUM($G$2:$G$1000)</f>
        <v>316</v>
      </c>
    </row>
    <row r="4" spans="1:19">
      <c r="A4" s="2">
        <v>45050</v>
      </c>
      <c r="B4" s="3" t="str">
        <f t="shared" si="0"/>
        <v>Thur</v>
      </c>
      <c r="C4" s="4">
        <v>0.4375</v>
      </c>
      <c r="D4" s="4">
        <f t="shared" si="1"/>
        <v>0.52083333333333337</v>
      </c>
      <c r="E4" s="3" t="s">
        <v>17</v>
      </c>
      <c r="F4" s="3" t="s">
        <v>18</v>
      </c>
      <c r="G4" s="5">
        <v>2</v>
      </c>
      <c r="H4" s="3" t="s">
        <v>22</v>
      </c>
      <c r="I4" s="6" t="s">
        <v>23</v>
      </c>
      <c r="J4" s="9" t="s">
        <v>24</v>
      </c>
      <c r="K4" s="3">
        <v>0</v>
      </c>
      <c r="L4" s="3">
        <v>0</v>
      </c>
      <c r="O4" s="7" t="s">
        <v>25</v>
      </c>
      <c r="P4" s="7">
        <f>COUNTA($E$2:$E$1000)</f>
        <v>26</v>
      </c>
    </row>
    <row r="5" spans="1:19">
      <c r="A5" s="2">
        <v>45050</v>
      </c>
      <c r="B5" s="3" t="str">
        <f t="shared" si="0"/>
        <v>Thur</v>
      </c>
      <c r="C5" s="4">
        <v>0.58333333333333337</v>
      </c>
      <c r="D5" s="4">
        <f t="shared" si="1"/>
        <v>0.66666666666666674</v>
      </c>
      <c r="E5" s="3" t="s">
        <v>17</v>
      </c>
      <c r="F5" s="3" t="s">
        <v>18</v>
      </c>
      <c r="G5" s="5">
        <v>3</v>
      </c>
      <c r="H5" s="3" t="s">
        <v>26</v>
      </c>
      <c r="I5" s="10" t="s">
        <v>27</v>
      </c>
      <c r="J5" s="9" t="s">
        <v>24</v>
      </c>
      <c r="K5" s="3">
        <v>0</v>
      </c>
      <c r="L5" s="3">
        <v>0</v>
      </c>
      <c r="O5" s="7" t="s">
        <v>28</v>
      </c>
      <c r="P5" s="11">
        <f ca="1">IFERROR(__xludf.DUMMYFUNCTION("PERCENTIF($E$2:INDIRECT(""$E""&amp;COUNTA(C:C)),""&lt;&gt;online"")"),0.461538461538461)</f>
        <v>0.46153846153846101</v>
      </c>
      <c r="S5" s="12"/>
    </row>
    <row r="6" spans="1:19" ht="15.75" customHeight="1">
      <c r="A6" s="2">
        <v>45051</v>
      </c>
      <c r="B6" s="3" t="str">
        <f t="shared" si="0"/>
        <v>Fri</v>
      </c>
      <c r="C6" s="4">
        <v>0.45833333333333331</v>
      </c>
      <c r="D6" s="4">
        <f t="shared" si="1"/>
        <v>0.54166666666666663</v>
      </c>
      <c r="E6" s="3" t="s">
        <v>12</v>
      </c>
      <c r="F6" s="3" t="s">
        <v>13</v>
      </c>
      <c r="G6" s="5">
        <v>7</v>
      </c>
      <c r="H6" s="3" t="s">
        <v>29</v>
      </c>
      <c r="I6" s="10" t="s">
        <v>30</v>
      </c>
      <c r="J6" s="3"/>
      <c r="K6" s="3">
        <v>0</v>
      </c>
      <c r="L6" s="3">
        <v>0</v>
      </c>
      <c r="O6" s="7" t="s">
        <v>31</v>
      </c>
      <c r="P6" s="11">
        <f ca="1">IFERROR(__xludf.DUMMYFUNCTION("PERCENTIF($E$2:INDIRECT(""$E""&amp;COUNTA(C:C)),""online"")"),0.538461538461538)</f>
        <v>0.53846153846153799</v>
      </c>
    </row>
    <row r="7" spans="1:19" ht="15.75" customHeight="1">
      <c r="A7" s="2">
        <v>45052</v>
      </c>
      <c r="B7" s="3" t="str">
        <f t="shared" si="0"/>
        <v>Sat</v>
      </c>
      <c r="C7" s="4">
        <v>0.4375</v>
      </c>
      <c r="D7" s="4">
        <f t="shared" si="1"/>
        <v>0.52083333333333337</v>
      </c>
      <c r="E7" s="3" t="s">
        <v>32</v>
      </c>
      <c r="F7" s="3" t="s">
        <v>18</v>
      </c>
      <c r="G7" s="5">
        <v>10</v>
      </c>
      <c r="H7" s="3" t="s">
        <v>33</v>
      </c>
      <c r="I7" s="10" t="s">
        <v>34</v>
      </c>
      <c r="J7" s="3"/>
      <c r="K7" s="3">
        <v>0</v>
      </c>
      <c r="L7" s="3">
        <v>0</v>
      </c>
      <c r="O7" s="7" t="s">
        <v>35</v>
      </c>
      <c r="P7" s="7">
        <f>COUNTIF($E$2:$E$1000,"snfl")</f>
        <v>4</v>
      </c>
    </row>
    <row r="8" spans="1:19" ht="15.75" customHeight="1">
      <c r="A8" s="2">
        <v>45052</v>
      </c>
      <c r="B8" s="3" t="str">
        <f t="shared" si="0"/>
        <v>Sat</v>
      </c>
      <c r="C8" s="4">
        <v>0.58333333333333337</v>
      </c>
      <c r="D8" s="4">
        <f t="shared" si="1"/>
        <v>0.66666666666666674</v>
      </c>
      <c r="E8" s="3" t="s">
        <v>32</v>
      </c>
      <c r="F8" s="3" t="s">
        <v>18</v>
      </c>
      <c r="G8" s="5">
        <v>9</v>
      </c>
      <c r="H8" s="3" t="s">
        <v>36</v>
      </c>
      <c r="I8" s="10" t="s">
        <v>37</v>
      </c>
      <c r="J8" s="3"/>
      <c r="K8" s="3">
        <v>0</v>
      </c>
      <c r="L8" s="3">
        <v>0</v>
      </c>
      <c r="O8" s="7" t="s">
        <v>38</v>
      </c>
      <c r="P8" s="13">
        <f>COUNTIF($E$2:$E$1000,"chatham sq")</f>
        <v>8</v>
      </c>
    </row>
    <row r="9" spans="1:19" ht="15.75" customHeight="1">
      <c r="A9" s="2">
        <v>45054</v>
      </c>
      <c r="B9" s="3" t="str">
        <f t="shared" si="0"/>
        <v>Mon</v>
      </c>
      <c r="C9" s="4">
        <v>0.45833333333333331</v>
      </c>
      <c r="D9" s="4">
        <f t="shared" si="1"/>
        <v>0.54166666666666663</v>
      </c>
      <c r="E9" s="3" t="s">
        <v>12</v>
      </c>
      <c r="F9" s="3" t="s">
        <v>13</v>
      </c>
      <c r="G9" s="5">
        <v>10</v>
      </c>
      <c r="H9" s="3" t="s">
        <v>39</v>
      </c>
      <c r="I9" s="10" t="s">
        <v>40</v>
      </c>
      <c r="J9" s="3"/>
      <c r="K9" s="3">
        <v>0</v>
      </c>
      <c r="L9" s="3">
        <v>0</v>
      </c>
    </row>
    <row r="10" spans="1:19">
      <c r="A10" s="2">
        <v>45054</v>
      </c>
      <c r="B10" s="3" t="str">
        <f t="shared" si="0"/>
        <v>Mon</v>
      </c>
      <c r="C10" s="4">
        <v>0.625</v>
      </c>
      <c r="D10" s="4">
        <f t="shared" si="1"/>
        <v>0.70833333333333337</v>
      </c>
      <c r="E10" s="3" t="s">
        <v>17</v>
      </c>
      <c r="F10" s="3" t="s">
        <v>13</v>
      </c>
      <c r="G10" s="5">
        <v>32</v>
      </c>
      <c r="H10" s="3" t="s">
        <v>41</v>
      </c>
      <c r="I10" s="10" t="s">
        <v>42</v>
      </c>
      <c r="J10" s="9" t="s">
        <v>43</v>
      </c>
      <c r="K10" s="3">
        <v>0</v>
      </c>
      <c r="L10" s="3">
        <v>0</v>
      </c>
    </row>
    <row r="11" spans="1:19">
      <c r="A11" s="2">
        <v>45057</v>
      </c>
      <c r="B11" s="3" t="str">
        <f t="shared" si="0"/>
        <v>Thur</v>
      </c>
      <c r="C11" s="4">
        <v>0.4375</v>
      </c>
      <c r="D11" s="4">
        <f t="shared" si="1"/>
        <v>0.52083333333333337</v>
      </c>
      <c r="E11" s="3" t="s">
        <v>17</v>
      </c>
      <c r="F11" s="3" t="s">
        <v>18</v>
      </c>
      <c r="G11" s="5">
        <v>8</v>
      </c>
      <c r="H11" s="3" t="s">
        <v>44</v>
      </c>
      <c r="I11" s="10" t="s">
        <v>45</v>
      </c>
      <c r="J11" s="9" t="s">
        <v>46</v>
      </c>
      <c r="K11" s="3">
        <v>0</v>
      </c>
      <c r="L11" s="3">
        <v>0</v>
      </c>
    </row>
    <row r="12" spans="1:19">
      <c r="A12" s="2">
        <v>45057</v>
      </c>
      <c r="B12" s="3" t="str">
        <f t="shared" si="0"/>
        <v>Thur</v>
      </c>
      <c r="C12" s="4">
        <v>0.58333333333333337</v>
      </c>
      <c r="D12" s="4">
        <f t="shared" si="1"/>
        <v>0.66666666666666674</v>
      </c>
      <c r="E12" s="3" t="s">
        <v>17</v>
      </c>
      <c r="F12" s="3" t="s">
        <v>18</v>
      </c>
      <c r="G12" s="5">
        <v>8</v>
      </c>
      <c r="H12" s="3" t="s">
        <v>47</v>
      </c>
      <c r="I12" s="6" t="s">
        <v>48</v>
      </c>
      <c r="J12" s="9" t="s">
        <v>49</v>
      </c>
      <c r="K12" s="3">
        <v>0</v>
      </c>
      <c r="L12" s="3">
        <v>0</v>
      </c>
    </row>
    <row r="13" spans="1:19" ht="15.75" customHeight="1">
      <c r="A13" s="2">
        <v>45058</v>
      </c>
      <c r="B13" s="3" t="str">
        <f t="shared" si="0"/>
        <v>Fri</v>
      </c>
      <c r="C13" s="4">
        <v>0.45833333333333331</v>
      </c>
      <c r="D13" s="4">
        <f t="shared" si="1"/>
        <v>0.54166666666666663</v>
      </c>
      <c r="E13" s="3" t="s">
        <v>12</v>
      </c>
      <c r="F13" s="3" t="s">
        <v>13</v>
      </c>
      <c r="G13" s="5">
        <v>9</v>
      </c>
      <c r="H13" s="3" t="s">
        <v>50</v>
      </c>
      <c r="I13" s="10" t="s">
        <v>51</v>
      </c>
      <c r="J13" s="3"/>
      <c r="K13" s="3">
        <v>0</v>
      </c>
      <c r="L13" s="3">
        <v>0</v>
      </c>
    </row>
    <row r="14" spans="1:19" ht="15.75" customHeight="1">
      <c r="A14" s="2">
        <v>45059</v>
      </c>
      <c r="B14" s="3" t="str">
        <f t="shared" si="0"/>
        <v>Sat</v>
      </c>
      <c r="C14" s="4">
        <v>0.4375</v>
      </c>
      <c r="D14" s="4">
        <f t="shared" si="1"/>
        <v>0.52083333333333337</v>
      </c>
      <c r="E14" s="3" t="s">
        <v>32</v>
      </c>
      <c r="F14" s="3" t="s">
        <v>18</v>
      </c>
      <c r="G14" s="5">
        <v>7</v>
      </c>
      <c r="H14" s="3" t="s">
        <v>52</v>
      </c>
      <c r="I14" s="10" t="s">
        <v>53</v>
      </c>
      <c r="J14" s="3"/>
      <c r="K14" s="3">
        <v>0</v>
      </c>
      <c r="L14" s="3">
        <v>0</v>
      </c>
    </row>
    <row r="15" spans="1:19" ht="15.75" customHeight="1">
      <c r="A15" s="2">
        <v>45059</v>
      </c>
      <c r="B15" s="3" t="str">
        <f t="shared" si="0"/>
        <v>Sat</v>
      </c>
      <c r="C15" s="4">
        <v>0.58333333333333337</v>
      </c>
      <c r="D15" s="4">
        <f t="shared" si="1"/>
        <v>0.66666666666666674</v>
      </c>
      <c r="E15" s="3" t="s">
        <v>32</v>
      </c>
      <c r="F15" s="3" t="s">
        <v>18</v>
      </c>
      <c r="G15" s="5">
        <v>9</v>
      </c>
      <c r="H15" s="3" t="s">
        <v>54</v>
      </c>
      <c r="I15" s="10" t="s">
        <v>55</v>
      </c>
      <c r="J15" s="3"/>
      <c r="K15" s="3">
        <v>0</v>
      </c>
      <c r="L15" s="3">
        <v>0</v>
      </c>
    </row>
    <row r="16" spans="1:19" ht="15.75" customHeight="1">
      <c r="A16" s="2">
        <v>45061</v>
      </c>
      <c r="B16" s="3" t="str">
        <f t="shared" si="0"/>
        <v>Mon</v>
      </c>
      <c r="C16" s="4">
        <v>0.45833333333333331</v>
      </c>
      <c r="D16" s="4">
        <f t="shared" si="1"/>
        <v>0.54166666666666663</v>
      </c>
      <c r="E16" s="3" t="s">
        <v>12</v>
      </c>
      <c r="F16" s="3" t="s">
        <v>13</v>
      </c>
      <c r="G16" s="5">
        <v>10</v>
      </c>
      <c r="H16" s="3" t="s">
        <v>56</v>
      </c>
      <c r="I16" s="10" t="s">
        <v>57</v>
      </c>
      <c r="J16" s="3"/>
      <c r="K16" s="3">
        <v>0</v>
      </c>
      <c r="L16" s="3">
        <v>0</v>
      </c>
      <c r="O16" s="14"/>
    </row>
    <row r="17" spans="1:12" ht="15.75" customHeight="1">
      <c r="A17" s="2">
        <v>45061</v>
      </c>
      <c r="B17" s="3" t="str">
        <f t="shared" si="0"/>
        <v>Mon</v>
      </c>
      <c r="C17" s="4">
        <v>0.625</v>
      </c>
      <c r="D17" s="4">
        <f t="shared" si="1"/>
        <v>0.70833333333333337</v>
      </c>
      <c r="E17" s="3" t="s">
        <v>17</v>
      </c>
      <c r="F17" s="3" t="s">
        <v>13</v>
      </c>
      <c r="G17" s="5">
        <v>29</v>
      </c>
      <c r="H17" s="3" t="s">
        <v>58</v>
      </c>
      <c r="I17" s="10" t="s">
        <v>59</v>
      </c>
      <c r="J17" s="3"/>
      <c r="K17" s="3">
        <v>0</v>
      </c>
      <c r="L17" s="3">
        <v>0</v>
      </c>
    </row>
    <row r="18" spans="1:12" ht="15.75" customHeight="1">
      <c r="A18" s="2">
        <v>45064</v>
      </c>
      <c r="B18" s="3" t="str">
        <f t="shared" si="0"/>
        <v>Thur</v>
      </c>
      <c r="C18" s="4">
        <v>0.4375</v>
      </c>
      <c r="D18" s="4">
        <f t="shared" si="1"/>
        <v>0.52083333333333337</v>
      </c>
      <c r="E18" s="3" t="s">
        <v>17</v>
      </c>
      <c r="F18" s="3" t="s">
        <v>18</v>
      </c>
      <c r="G18" s="5">
        <v>7</v>
      </c>
      <c r="H18" s="3" t="s">
        <v>60</v>
      </c>
      <c r="I18" s="10" t="s">
        <v>61</v>
      </c>
      <c r="J18" s="6" t="s">
        <v>62</v>
      </c>
      <c r="K18" s="3">
        <v>0</v>
      </c>
      <c r="L18" s="3">
        <v>0</v>
      </c>
    </row>
    <row r="19" spans="1:12" ht="15.75" customHeight="1">
      <c r="A19" s="2">
        <v>45064</v>
      </c>
      <c r="B19" s="3" t="str">
        <f t="shared" si="0"/>
        <v>Thur</v>
      </c>
      <c r="C19" s="4">
        <v>0.58333333333333337</v>
      </c>
      <c r="D19" s="4">
        <f t="shared" si="1"/>
        <v>0.66666666666666674</v>
      </c>
      <c r="E19" s="3" t="s">
        <v>17</v>
      </c>
      <c r="F19" s="3" t="s">
        <v>18</v>
      </c>
      <c r="G19" s="5">
        <v>6</v>
      </c>
      <c r="H19" s="3" t="s">
        <v>63</v>
      </c>
      <c r="I19" s="10" t="s">
        <v>64</v>
      </c>
      <c r="J19" s="15" t="s">
        <v>65</v>
      </c>
      <c r="K19" s="3">
        <v>0</v>
      </c>
      <c r="L19" s="3">
        <v>0</v>
      </c>
    </row>
    <row r="20" spans="1:12" ht="15.75" customHeight="1">
      <c r="A20" s="2">
        <v>45065</v>
      </c>
      <c r="B20" s="3" t="str">
        <f t="shared" si="0"/>
        <v>Fri</v>
      </c>
      <c r="C20" s="4">
        <v>0.45833333333333331</v>
      </c>
      <c r="D20" s="4">
        <f t="shared" si="1"/>
        <v>0.54166666666666663</v>
      </c>
      <c r="E20" s="3" t="s">
        <v>12</v>
      </c>
      <c r="F20" s="3" t="s">
        <v>13</v>
      </c>
      <c r="G20" s="5">
        <v>9</v>
      </c>
      <c r="H20" s="3" t="s">
        <v>66</v>
      </c>
      <c r="I20" s="10" t="s">
        <v>67</v>
      </c>
      <c r="J20" s="3"/>
      <c r="K20" s="3">
        <v>0</v>
      </c>
      <c r="L20" s="3">
        <v>0</v>
      </c>
    </row>
    <row r="21" spans="1:12" ht="15.75" customHeight="1">
      <c r="A21" s="2">
        <v>45068</v>
      </c>
      <c r="B21" s="3" t="str">
        <f t="shared" si="0"/>
        <v>Mon</v>
      </c>
      <c r="C21" s="4">
        <v>0.45833333333333331</v>
      </c>
      <c r="D21" s="4">
        <f t="shared" si="1"/>
        <v>0.54166666666666663</v>
      </c>
      <c r="E21" s="3" t="s">
        <v>12</v>
      </c>
      <c r="F21" s="3" t="s">
        <v>13</v>
      </c>
      <c r="G21" s="5">
        <v>10</v>
      </c>
      <c r="H21" s="3" t="s">
        <v>50</v>
      </c>
      <c r="I21" s="10" t="s">
        <v>68</v>
      </c>
      <c r="J21" s="3"/>
      <c r="K21" s="3">
        <v>0</v>
      </c>
      <c r="L21" s="3">
        <v>0</v>
      </c>
    </row>
    <row r="22" spans="1:12" ht="15.75" customHeight="1">
      <c r="A22" s="2">
        <v>45068</v>
      </c>
      <c r="B22" s="3" t="str">
        <f t="shared" si="0"/>
        <v>Mon</v>
      </c>
      <c r="C22" s="4">
        <v>0.625</v>
      </c>
      <c r="D22" s="4">
        <f t="shared" si="1"/>
        <v>0.70833333333333337</v>
      </c>
      <c r="E22" s="3" t="s">
        <v>17</v>
      </c>
      <c r="F22" s="3" t="s">
        <v>13</v>
      </c>
      <c r="G22" s="5">
        <v>32</v>
      </c>
      <c r="H22" s="3" t="s">
        <v>69</v>
      </c>
      <c r="I22" s="10" t="s">
        <v>70</v>
      </c>
      <c r="J22" s="6" t="s">
        <v>71</v>
      </c>
      <c r="K22" s="3">
        <v>0</v>
      </c>
      <c r="L22" s="3">
        <v>0</v>
      </c>
    </row>
    <row r="23" spans="1:12" ht="15.75" customHeight="1">
      <c r="A23" s="2">
        <v>45070</v>
      </c>
      <c r="B23" s="3" t="str">
        <f t="shared" si="0"/>
        <v>Wed</v>
      </c>
      <c r="C23" s="4">
        <v>0.4375</v>
      </c>
      <c r="D23" s="4">
        <f t="shared" si="1"/>
        <v>0.52083333333333337</v>
      </c>
      <c r="E23" s="3" t="s">
        <v>17</v>
      </c>
      <c r="F23" s="3" t="s">
        <v>13</v>
      </c>
      <c r="G23" s="5">
        <v>23</v>
      </c>
      <c r="H23" s="3" t="s">
        <v>72</v>
      </c>
      <c r="I23" s="10" t="s">
        <v>73</v>
      </c>
      <c r="J23" s="6" t="s">
        <v>74</v>
      </c>
      <c r="K23" s="3">
        <v>0</v>
      </c>
      <c r="L23" s="3">
        <v>0</v>
      </c>
    </row>
    <row r="24" spans="1:12" ht="15.75" customHeight="1">
      <c r="A24" s="2">
        <v>45070</v>
      </c>
      <c r="B24" s="3" t="str">
        <f t="shared" si="0"/>
        <v>Wed</v>
      </c>
      <c r="C24" s="4">
        <v>0.58333333333333337</v>
      </c>
      <c r="D24" s="4">
        <f t="shared" si="1"/>
        <v>0.66666666666666674</v>
      </c>
      <c r="E24" s="3" t="s">
        <v>17</v>
      </c>
      <c r="F24" s="3" t="s">
        <v>18</v>
      </c>
      <c r="G24" s="5">
        <v>8</v>
      </c>
      <c r="H24" s="3" t="s">
        <v>75</v>
      </c>
      <c r="I24" s="10" t="s">
        <v>76</v>
      </c>
      <c r="J24" s="3"/>
      <c r="K24" s="3">
        <v>0</v>
      </c>
      <c r="L24" s="3">
        <v>0</v>
      </c>
    </row>
    <row r="25" spans="1:12" ht="15.75" customHeight="1">
      <c r="A25" s="2">
        <v>45071</v>
      </c>
      <c r="B25" s="3" t="str">
        <f t="shared" si="0"/>
        <v>Thur</v>
      </c>
      <c r="C25" s="4">
        <v>0.4375</v>
      </c>
      <c r="D25" s="4">
        <f t="shared" si="1"/>
        <v>0.52083333333333337</v>
      </c>
      <c r="E25" s="3" t="s">
        <v>17</v>
      </c>
      <c r="F25" s="3" t="s">
        <v>18</v>
      </c>
      <c r="G25" s="5">
        <v>6</v>
      </c>
      <c r="H25" s="3" t="s">
        <v>77</v>
      </c>
      <c r="I25" s="10" t="s">
        <v>78</v>
      </c>
      <c r="J25" s="3"/>
      <c r="K25" s="3">
        <v>0</v>
      </c>
      <c r="L25" s="3">
        <v>0</v>
      </c>
    </row>
    <row r="26" spans="1:12" ht="15.75" customHeight="1">
      <c r="A26" s="2">
        <v>45071</v>
      </c>
      <c r="B26" s="3" t="str">
        <f t="shared" si="0"/>
        <v>Thur</v>
      </c>
      <c r="C26" s="4">
        <v>0.58333333333333337</v>
      </c>
      <c r="D26" s="4">
        <f t="shared" si="1"/>
        <v>0.66666666666666674</v>
      </c>
      <c r="E26" s="3" t="s">
        <v>17</v>
      </c>
      <c r="F26" s="3" t="s">
        <v>18</v>
      </c>
      <c r="G26" s="5">
        <v>2</v>
      </c>
      <c r="H26" s="3" t="s">
        <v>79</v>
      </c>
      <c r="I26" s="10" t="s">
        <v>80</v>
      </c>
      <c r="J26" s="3"/>
      <c r="K26" s="3">
        <v>0</v>
      </c>
      <c r="L26" s="3">
        <v>0</v>
      </c>
    </row>
    <row r="27" spans="1:12" ht="15.75" customHeight="1">
      <c r="A27" s="2">
        <v>45072</v>
      </c>
      <c r="B27" s="3" t="str">
        <f t="shared" si="0"/>
        <v>Fri</v>
      </c>
      <c r="C27" s="4">
        <v>0.45833333333333331</v>
      </c>
      <c r="D27" s="4">
        <f t="shared" si="1"/>
        <v>0.54166666666666663</v>
      </c>
      <c r="E27" s="3" t="s">
        <v>12</v>
      </c>
      <c r="F27" s="3" t="s">
        <v>13</v>
      </c>
      <c r="G27" s="5">
        <v>10</v>
      </c>
      <c r="H27" s="3" t="s">
        <v>14</v>
      </c>
      <c r="I27" s="10" t="s">
        <v>81</v>
      </c>
      <c r="J27" s="3"/>
      <c r="K27" s="3">
        <v>0</v>
      </c>
      <c r="L27" s="3">
        <v>0</v>
      </c>
    </row>
    <row r="28" spans="1:12" ht="15.75" customHeight="1">
      <c r="A28" s="2"/>
      <c r="B28" s="3"/>
      <c r="C28" s="4"/>
      <c r="D28" s="4"/>
      <c r="E28" s="3"/>
      <c r="F28" s="3"/>
      <c r="G28" s="16"/>
      <c r="I28" s="3"/>
      <c r="J28" s="3"/>
      <c r="K28" s="3"/>
      <c r="L28" s="3"/>
    </row>
    <row r="29" spans="1:12" ht="15.75" customHeight="1">
      <c r="A29" s="2"/>
      <c r="B29" s="3"/>
      <c r="C29" s="4"/>
      <c r="D29" s="4"/>
      <c r="E29" s="3"/>
      <c r="F29" s="3"/>
      <c r="G29" s="16"/>
      <c r="I29" s="3"/>
      <c r="J29" s="3"/>
      <c r="K29" s="3"/>
      <c r="L29" s="3"/>
    </row>
    <row r="30" spans="1:12" ht="15.75" customHeight="1">
      <c r="A30" s="2"/>
      <c r="B30" s="3"/>
      <c r="C30" s="4"/>
      <c r="D30" s="4"/>
      <c r="E30" s="3"/>
      <c r="F30" s="3"/>
      <c r="G30" s="16"/>
      <c r="I30" s="3"/>
      <c r="J30" s="3"/>
      <c r="K30" s="3"/>
      <c r="L30" s="3"/>
    </row>
    <row r="31" spans="1:12" ht="15.75" customHeight="1">
      <c r="A31" s="2"/>
      <c r="B31" s="3"/>
      <c r="C31" s="4"/>
      <c r="D31" s="4"/>
      <c r="E31" s="3"/>
      <c r="F31" s="3"/>
      <c r="G31" s="16"/>
      <c r="I31" s="3"/>
      <c r="J31" s="3"/>
      <c r="K31" s="3"/>
      <c r="L31" s="3"/>
    </row>
    <row r="32" spans="1:12" ht="15.75" customHeight="1">
      <c r="A32" s="2"/>
      <c r="B32" s="3"/>
      <c r="C32" s="4"/>
      <c r="D32" s="4"/>
      <c r="E32" s="3"/>
      <c r="F32" s="3"/>
      <c r="G32" s="16"/>
      <c r="I32" s="3"/>
      <c r="J32" s="3"/>
      <c r="K32" s="3"/>
      <c r="L32" s="3"/>
    </row>
    <row r="33" spans="1:12" ht="15.75" customHeight="1">
      <c r="A33" s="2"/>
      <c r="B33" s="3"/>
      <c r="C33" s="4"/>
      <c r="D33" s="4"/>
      <c r="E33" s="3"/>
      <c r="F33" s="3"/>
      <c r="G33" s="16"/>
      <c r="I33" s="3"/>
      <c r="J33" s="3"/>
      <c r="K33" s="3"/>
      <c r="L33" s="3"/>
    </row>
    <row r="34" spans="1:12" ht="15.75" customHeight="1">
      <c r="A34" s="2"/>
      <c r="B34" s="3"/>
      <c r="C34" s="4"/>
      <c r="D34" s="4"/>
      <c r="E34" s="3"/>
      <c r="F34" s="3"/>
      <c r="G34" s="16"/>
      <c r="I34" s="3"/>
      <c r="J34" s="3"/>
      <c r="K34" s="3"/>
      <c r="L34" s="3"/>
    </row>
    <row r="35" spans="1:12" ht="15.75" customHeight="1">
      <c r="A35" s="2"/>
      <c r="B35" s="3"/>
      <c r="C35" s="4"/>
      <c r="D35" s="4"/>
      <c r="E35" s="3"/>
      <c r="F35" s="3"/>
      <c r="G35" s="16"/>
      <c r="I35" s="3"/>
      <c r="J35" s="3"/>
      <c r="K35" s="3"/>
      <c r="L35" s="3"/>
    </row>
    <row r="36" spans="1:12" ht="15.75" customHeight="1">
      <c r="A36" s="2"/>
      <c r="B36" s="3"/>
      <c r="C36" s="4"/>
      <c r="D36" s="4"/>
      <c r="E36" s="3"/>
      <c r="F36" s="3"/>
      <c r="G36" s="16"/>
      <c r="I36" s="3"/>
      <c r="J36" s="3"/>
      <c r="K36" s="3"/>
      <c r="L36" s="3"/>
    </row>
    <row r="37" spans="1:12" ht="15.75" customHeight="1">
      <c r="A37" s="2"/>
      <c r="B37" s="3"/>
      <c r="C37" s="4"/>
      <c r="D37" s="4"/>
      <c r="E37" s="3"/>
      <c r="F37" s="3"/>
      <c r="G37" s="16"/>
      <c r="I37" s="3"/>
      <c r="J37" s="3"/>
      <c r="K37" s="3"/>
      <c r="L37" s="3"/>
    </row>
    <row r="38" spans="1:12" ht="15.75" customHeight="1">
      <c r="A38" s="2"/>
      <c r="B38" s="3"/>
      <c r="C38" s="4"/>
      <c r="D38" s="4"/>
      <c r="E38" s="3"/>
      <c r="F38" s="3"/>
      <c r="G38" s="16"/>
      <c r="I38" s="3"/>
      <c r="J38" s="3"/>
      <c r="K38" s="3"/>
      <c r="L38" s="3"/>
    </row>
    <row r="39" spans="1:12" ht="15.75" customHeight="1">
      <c r="A39" s="2"/>
      <c r="B39" s="3"/>
      <c r="C39" s="4"/>
      <c r="D39" s="4"/>
      <c r="E39" s="3"/>
      <c r="F39" s="3"/>
      <c r="G39" s="16"/>
      <c r="I39" s="3"/>
      <c r="J39" s="3"/>
      <c r="K39" s="3"/>
      <c r="L39" s="3"/>
    </row>
    <row r="40" spans="1:12" ht="15.75" customHeight="1">
      <c r="A40" s="2"/>
      <c r="B40" s="3"/>
      <c r="C40" s="4"/>
      <c r="D40" s="4"/>
      <c r="E40" s="3"/>
      <c r="F40" s="3"/>
      <c r="G40" s="16"/>
      <c r="I40" s="3"/>
      <c r="J40" s="3"/>
      <c r="K40" s="3"/>
      <c r="L40" s="3"/>
    </row>
    <row r="41" spans="1:12" ht="15.75" customHeight="1">
      <c r="A41" s="2"/>
      <c r="B41" s="3"/>
      <c r="C41" s="4"/>
      <c r="D41" s="4"/>
      <c r="E41" s="3"/>
      <c r="F41" s="3"/>
      <c r="G41" s="16"/>
      <c r="I41" s="3"/>
      <c r="J41" s="3"/>
      <c r="K41" s="3"/>
      <c r="L41" s="3"/>
    </row>
    <row r="42" spans="1:12" ht="15.75" customHeight="1">
      <c r="A42" s="2"/>
      <c r="B42" s="3"/>
      <c r="C42" s="4"/>
      <c r="D42" s="4"/>
      <c r="E42" s="3"/>
      <c r="F42" s="3"/>
      <c r="G42" s="16"/>
      <c r="I42" s="3"/>
      <c r="J42" s="3"/>
      <c r="K42" s="3"/>
      <c r="L42" s="3"/>
    </row>
    <row r="43" spans="1:12" ht="15.75" customHeight="1">
      <c r="A43" s="2"/>
      <c r="B43" s="3"/>
      <c r="C43" s="4"/>
      <c r="D43" s="4"/>
      <c r="E43" s="3"/>
      <c r="F43" s="3"/>
      <c r="G43" s="16"/>
      <c r="I43" s="3"/>
      <c r="J43" s="3"/>
      <c r="K43" s="3"/>
      <c r="L43" s="3"/>
    </row>
    <row r="44" spans="1:12" ht="15.75" customHeight="1">
      <c r="A44" s="2"/>
      <c r="B44" s="3"/>
      <c r="C44" s="4"/>
      <c r="D44" s="4"/>
      <c r="E44" s="3"/>
      <c r="F44" s="3"/>
      <c r="G44" s="16"/>
      <c r="I44" s="3"/>
      <c r="J44" s="3"/>
      <c r="K44" s="3"/>
      <c r="L44" s="3"/>
    </row>
    <row r="45" spans="1:12" ht="15.75" customHeight="1">
      <c r="A45" s="2"/>
      <c r="B45" s="3"/>
      <c r="C45" s="4"/>
      <c r="D45" s="4"/>
      <c r="E45" s="3"/>
      <c r="F45" s="3"/>
      <c r="G45" s="16"/>
      <c r="I45" s="3"/>
      <c r="J45" s="3"/>
      <c r="K45" s="3"/>
      <c r="L45" s="3"/>
    </row>
    <row r="46" spans="1:12" ht="15.75" customHeight="1">
      <c r="A46" s="2"/>
      <c r="B46" s="3"/>
      <c r="C46" s="4"/>
      <c r="D46" s="4"/>
      <c r="E46" s="3"/>
      <c r="F46" s="3"/>
      <c r="G46" s="16"/>
      <c r="I46" s="3"/>
      <c r="J46" s="3"/>
      <c r="K46" s="3"/>
      <c r="L46" s="3"/>
    </row>
    <row r="47" spans="1:12" ht="15.75" customHeight="1">
      <c r="A47" s="2"/>
      <c r="B47" s="3"/>
      <c r="C47" s="4"/>
      <c r="D47" s="4"/>
      <c r="E47" s="3"/>
      <c r="F47" s="3"/>
      <c r="G47" s="16"/>
      <c r="I47" s="3"/>
      <c r="J47" s="3"/>
      <c r="K47" s="3"/>
      <c r="L47" s="3"/>
    </row>
    <row r="48" spans="1:12" ht="15.75" customHeight="1">
      <c r="A48" s="2"/>
      <c r="B48" s="3"/>
      <c r="C48" s="4"/>
      <c r="D48" s="4"/>
      <c r="E48" s="3"/>
      <c r="F48" s="3"/>
      <c r="G48" s="16"/>
      <c r="I48" s="3"/>
      <c r="J48" s="3"/>
      <c r="K48" s="3"/>
      <c r="L48" s="3"/>
    </row>
    <row r="49" spans="1:12" ht="15.75" customHeight="1">
      <c r="A49" s="2"/>
      <c r="B49" s="3"/>
      <c r="C49" s="4"/>
      <c r="D49" s="4"/>
      <c r="E49" s="3"/>
      <c r="F49" s="3"/>
      <c r="G49" s="16"/>
      <c r="I49" s="3"/>
      <c r="J49" s="3"/>
      <c r="K49" s="3"/>
      <c r="L49" s="3"/>
    </row>
    <row r="50" spans="1:12" ht="15.75" customHeight="1">
      <c r="A50" s="2"/>
      <c r="B50" s="3"/>
      <c r="C50" s="4"/>
      <c r="D50" s="4"/>
      <c r="E50" s="3"/>
      <c r="F50" s="3"/>
      <c r="G50" s="16"/>
      <c r="I50" s="3"/>
      <c r="J50" s="3"/>
      <c r="K50" s="3"/>
      <c r="L50" s="3"/>
    </row>
    <row r="51" spans="1:12" ht="15.75" customHeight="1">
      <c r="A51" s="2"/>
      <c r="B51" s="3"/>
      <c r="C51" s="4"/>
      <c r="D51" s="4"/>
      <c r="E51" s="3"/>
      <c r="F51" s="3"/>
      <c r="G51" s="16"/>
      <c r="I51" s="3"/>
      <c r="J51" s="3"/>
      <c r="K51" s="3"/>
      <c r="L51" s="3"/>
    </row>
    <row r="52" spans="1:12" ht="15.75" customHeight="1">
      <c r="A52" s="2"/>
      <c r="B52" s="3"/>
      <c r="C52" s="4"/>
      <c r="D52" s="4"/>
      <c r="E52" s="3"/>
      <c r="F52" s="3"/>
      <c r="G52" s="16"/>
      <c r="I52" s="3"/>
      <c r="J52" s="3"/>
      <c r="K52" s="3"/>
      <c r="L52" s="3"/>
    </row>
    <row r="53" spans="1:12" ht="15.75" customHeight="1">
      <c r="A53" s="2"/>
      <c r="B53" s="3"/>
      <c r="C53" s="4"/>
      <c r="D53" s="4"/>
      <c r="E53" s="3"/>
      <c r="F53" s="3"/>
      <c r="G53" s="16"/>
      <c r="I53" s="3"/>
      <c r="J53" s="3"/>
      <c r="K53" s="3"/>
      <c r="L53" s="3"/>
    </row>
    <row r="54" spans="1:12" ht="15.75" customHeight="1">
      <c r="A54" s="2"/>
      <c r="B54" s="3"/>
      <c r="C54" s="4"/>
      <c r="D54" s="4"/>
      <c r="E54" s="3"/>
      <c r="F54" s="3"/>
      <c r="G54" s="16"/>
      <c r="I54" s="3"/>
      <c r="J54" s="3"/>
      <c r="K54" s="3"/>
      <c r="L54" s="3"/>
    </row>
    <row r="55" spans="1:12" ht="15.75" customHeight="1">
      <c r="A55" s="2"/>
      <c r="B55" s="3"/>
      <c r="C55" s="4"/>
      <c r="D55" s="4"/>
      <c r="E55" s="3"/>
      <c r="F55" s="3"/>
      <c r="G55" s="16"/>
      <c r="I55" s="3"/>
      <c r="J55" s="3"/>
      <c r="K55" s="3"/>
      <c r="L55" s="3"/>
    </row>
    <row r="56" spans="1:12" ht="15.75" customHeight="1">
      <c r="A56" s="2"/>
      <c r="B56" s="3"/>
      <c r="C56" s="4"/>
      <c r="D56" s="4"/>
      <c r="E56" s="3"/>
      <c r="F56" s="3"/>
      <c r="G56" s="16"/>
      <c r="I56" s="3"/>
      <c r="J56" s="3"/>
      <c r="K56" s="3"/>
      <c r="L56" s="3"/>
    </row>
    <row r="57" spans="1:12" ht="15.75" customHeight="1">
      <c r="A57" s="2"/>
      <c r="B57" s="3"/>
      <c r="C57" s="4"/>
      <c r="D57" s="4"/>
      <c r="E57" s="3"/>
      <c r="F57" s="3"/>
      <c r="G57" s="16"/>
      <c r="I57" s="3"/>
      <c r="J57" s="3"/>
      <c r="K57" s="3"/>
      <c r="L57" s="3"/>
    </row>
    <row r="58" spans="1:12" ht="15.75" customHeight="1">
      <c r="A58" s="2"/>
      <c r="B58" s="3"/>
      <c r="C58" s="4"/>
      <c r="D58" s="4"/>
      <c r="E58" s="3"/>
      <c r="F58" s="3"/>
      <c r="G58" s="16"/>
      <c r="I58" s="3"/>
      <c r="J58" s="3"/>
      <c r="K58" s="3"/>
      <c r="L58" s="3"/>
    </row>
    <row r="59" spans="1:12" ht="15.75" customHeight="1">
      <c r="A59" s="2"/>
      <c r="B59" s="3"/>
      <c r="C59" s="4"/>
      <c r="D59" s="4"/>
      <c r="E59" s="3"/>
      <c r="F59" s="3"/>
      <c r="G59" s="16"/>
      <c r="I59" s="3"/>
      <c r="J59" s="3"/>
      <c r="K59" s="3"/>
      <c r="L59" s="3"/>
    </row>
    <row r="60" spans="1:12" ht="15.75" customHeight="1">
      <c r="A60" s="2"/>
      <c r="B60" s="3"/>
      <c r="C60" s="4"/>
      <c r="D60" s="4"/>
      <c r="E60" s="3"/>
      <c r="F60" s="3"/>
      <c r="G60" s="16"/>
      <c r="I60" s="3"/>
      <c r="J60" s="3"/>
      <c r="K60" s="3"/>
      <c r="L60" s="3"/>
    </row>
    <row r="61" spans="1:12" ht="15.75" customHeight="1">
      <c r="A61" s="2"/>
      <c r="B61" s="3"/>
      <c r="C61" s="4"/>
      <c r="D61" s="4"/>
      <c r="E61" s="3"/>
      <c r="F61" s="3"/>
      <c r="G61" s="16"/>
      <c r="I61" s="3"/>
      <c r="J61" s="3"/>
      <c r="K61" s="3"/>
      <c r="L61" s="3"/>
    </row>
    <row r="62" spans="1:12" ht="15.75" customHeight="1">
      <c r="A62" s="2"/>
      <c r="B62" s="3"/>
      <c r="C62" s="4"/>
      <c r="D62" s="4"/>
      <c r="E62" s="3"/>
      <c r="F62" s="3"/>
      <c r="G62" s="16"/>
      <c r="I62" s="3"/>
      <c r="J62" s="3"/>
      <c r="K62" s="3"/>
      <c r="L62" s="3"/>
    </row>
    <row r="63" spans="1:12" ht="15.75" customHeight="1">
      <c r="A63" s="2"/>
      <c r="B63" s="3"/>
      <c r="C63" s="4"/>
      <c r="D63" s="4"/>
      <c r="E63" s="3"/>
      <c r="F63" s="3"/>
      <c r="G63" s="16"/>
      <c r="I63" s="3"/>
      <c r="J63" s="3"/>
      <c r="K63" s="3"/>
      <c r="L63" s="3"/>
    </row>
    <row r="64" spans="1:12" ht="15.75" customHeight="1">
      <c r="A64" s="2"/>
      <c r="B64" s="3"/>
      <c r="C64" s="4"/>
      <c r="D64" s="4"/>
      <c r="E64" s="3"/>
      <c r="F64" s="3"/>
      <c r="G64" s="16"/>
      <c r="I64" s="3"/>
      <c r="J64" s="3"/>
      <c r="K64" s="3"/>
      <c r="L64" s="3"/>
    </row>
    <row r="65" spans="1:12" ht="13">
      <c r="A65" s="2"/>
      <c r="B65" s="3"/>
      <c r="C65" s="4"/>
      <c r="D65" s="4"/>
      <c r="E65" s="3"/>
      <c r="F65" s="3"/>
      <c r="G65" s="16"/>
      <c r="I65" s="3"/>
      <c r="J65" s="3"/>
      <c r="K65" s="3"/>
      <c r="L65" s="3"/>
    </row>
    <row r="66" spans="1:12" ht="13">
      <c r="A66" s="2"/>
      <c r="B66" s="3"/>
      <c r="C66" s="4"/>
      <c r="D66" s="4"/>
      <c r="E66" s="3"/>
      <c r="F66" s="3"/>
      <c r="G66" s="16"/>
      <c r="I66" s="3"/>
      <c r="J66" s="3"/>
      <c r="K66" s="3"/>
      <c r="L66" s="3"/>
    </row>
    <row r="67" spans="1:12" ht="13">
      <c r="A67" s="2"/>
      <c r="B67" s="3"/>
      <c r="C67" s="4"/>
      <c r="D67" s="4"/>
      <c r="E67" s="3"/>
      <c r="F67" s="3"/>
      <c r="G67" s="16"/>
      <c r="I67" s="3"/>
      <c r="J67" s="3"/>
      <c r="K67" s="3"/>
      <c r="L67" s="3"/>
    </row>
    <row r="68" spans="1:12" ht="13">
      <c r="A68" s="2"/>
      <c r="B68" s="3"/>
      <c r="C68" s="4"/>
      <c r="D68" s="4"/>
      <c r="E68" s="3"/>
      <c r="F68" s="3"/>
      <c r="G68" s="16"/>
      <c r="I68" s="3"/>
      <c r="J68" s="3"/>
      <c r="K68" s="3"/>
      <c r="L68" s="3"/>
    </row>
    <row r="69" spans="1:12" ht="13">
      <c r="A69" s="2"/>
      <c r="B69" s="3"/>
      <c r="C69" s="4"/>
      <c r="D69" s="4"/>
      <c r="E69" s="3"/>
      <c r="F69" s="3"/>
      <c r="G69" s="16"/>
      <c r="I69" s="3"/>
      <c r="J69" s="3"/>
      <c r="K69" s="3"/>
      <c r="L69" s="3"/>
    </row>
    <row r="70" spans="1:12" ht="13">
      <c r="A70" s="2"/>
      <c r="B70" s="3"/>
      <c r="C70" s="4"/>
      <c r="D70" s="4"/>
      <c r="E70" s="3"/>
      <c r="F70" s="3"/>
      <c r="G70" s="16"/>
      <c r="I70" s="3"/>
      <c r="J70" s="3"/>
      <c r="K70" s="3"/>
      <c r="L70" s="3"/>
    </row>
    <row r="71" spans="1:12" ht="13">
      <c r="A71" s="2"/>
      <c r="B71" s="3"/>
      <c r="C71" s="4"/>
      <c r="D71" s="4"/>
      <c r="E71" s="3"/>
      <c r="F71" s="3"/>
      <c r="G71" s="16"/>
      <c r="I71" s="3"/>
      <c r="J71" s="3"/>
      <c r="K71" s="3"/>
      <c r="L71" s="3"/>
    </row>
    <row r="72" spans="1:12" ht="13">
      <c r="A72" s="2"/>
      <c r="B72" s="3"/>
      <c r="C72" s="4"/>
      <c r="D72" s="4"/>
      <c r="E72" s="3"/>
      <c r="F72" s="3"/>
      <c r="G72" s="16"/>
      <c r="I72" s="3"/>
      <c r="J72" s="3"/>
      <c r="K72" s="3"/>
      <c r="L72" s="3"/>
    </row>
    <row r="73" spans="1:12" ht="13">
      <c r="A73" s="2"/>
      <c r="B73" s="3"/>
      <c r="C73" s="4"/>
      <c r="D73" s="4"/>
      <c r="E73" s="3"/>
      <c r="F73" s="3"/>
      <c r="G73" s="16"/>
      <c r="I73" s="3"/>
      <c r="J73" s="3"/>
      <c r="K73" s="3"/>
      <c r="L73" s="3"/>
    </row>
    <row r="74" spans="1:12" ht="13">
      <c r="A74" s="2"/>
      <c r="B74" s="3"/>
      <c r="C74" s="4"/>
      <c r="D74" s="4"/>
      <c r="E74" s="3"/>
      <c r="F74" s="3"/>
      <c r="G74" s="16"/>
      <c r="I74" s="3"/>
      <c r="J74" s="3"/>
      <c r="K74" s="3"/>
      <c r="L74" s="3"/>
    </row>
    <row r="75" spans="1:12" ht="13">
      <c r="A75" s="2"/>
      <c r="B75" s="3"/>
      <c r="C75" s="4"/>
      <c r="D75" s="4"/>
      <c r="E75" s="3"/>
      <c r="F75" s="3"/>
      <c r="G75" s="16"/>
      <c r="I75" s="3"/>
      <c r="J75" s="3"/>
      <c r="K75" s="3"/>
      <c r="L75" s="3"/>
    </row>
    <row r="76" spans="1:12" ht="13">
      <c r="A76" s="2"/>
      <c r="B76" s="3"/>
      <c r="C76" s="4"/>
      <c r="D76" s="4"/>
      <c r="E76" s="3"/>
      <c r="F76" s="3"/>
      <c r="G76" s="16"/>
      <c r="I76" s="3"/>
      <c r="J76" s="3"/>
      <c r="K76" s="3"/>
      <c r="L76" s="3"/>
    </row>
    <row r="77" spans="1:12" ht="13">
      <c r="A77" s="2"/>
      <c r="B77" s="3"/>
      <c r="C77" s="4"/>
      <c r="D77" s="4"/>
      <c r="E77" s="3"/>
      <c r="F77" s="3"/>
      <c r="G77" s="16"/>
      <c r="I77" s="3"/>
      <c r="J77" s="3"/>
      <c r="K77" s="3"/>
      <c r="L77" s="3"/>
    </row>
    <row r="78" spans="1:12" ht="13">
      <c r="A78" s="2"/>
      <c r="B78" s="3"/>
      <c r="C78" s="4"/>
      <c r="D78" s="4"/>
      <c r="E78" s="3"/>
      <c r="F78" s="3"/>
      <c r="G78" s="16"/>
      <c r="I78" s="3"/>
      <c r="J78" s="3"/>
      <c r="K78" s="3"/>
      <c r="L78" s="3"/>
    </row>
    <row r="79" spans="1:12" ht="13">
      <c r="A79" s="2"/>
      <c r="B79" s="3"/>
      <c r="C79" s="4"/>
      <c r="D79" s="4"/>
      <c r="E79" s="3"/>
      <c r="F79" s="3"/>
      <c r="G79" s="16"/>
      <c r="I79" s="3"/>
      <c r="J79" s="3"/>
      <c r="K79" s="3"/>
      <c r="L79" s="3"/>
    </row>
    <row r="80" spans="1:12" ht="13">
      <c r="A80" s="2"/>
      <c r="B80" s="3"/>
      <c r="C80" s="4"/>
      <c r="D80" s="4"/>
      <c r="E80" s="3"/>
      <c r="F80" s="3"/>
      <c r="G80" s="16"/>
      <c r="I80" s="3"/>
      <c r="J80" s="3"/>
      <c r="K80" s="3"/>
      <c r="L80" s="3"/>
    </row>
    <row r="81" spans="1:12" ht="13">
      <c r="A81" s="2"/>
      <c r="B81" s="3"/>
      <c r="C81" s="4"/>
      <c r="D81" s="4"/>
      <c r="E81" s="3"/>
      <c r="F81" s="3"/>
      <c r="G81" s="16"/>
      <c r="I81" s="3"/>
      <c r="J81" s="3"/>
      <c r="K81" s="3"/>
      <c r="L81" s="3"/>
    </row>
    <row r="82" spans="1:12" ht="13">
      <c r="A82" s="2"/>
      <c r="B82" s="3"/>
      <c r="C82" s="4"/>
      <c r="D82" s="4"/>
      <c r="E82" s="3"/>
      <c r="F82" s="3"/>
      <c r="G82" s="16"/>
      <c r="I82" s="3"/>
      <c r="J82" s="3"/>
      <c r="K82" s="3"/>
      <c r="L82" s="3"/>
    </row>
    <row r="83" spans="1:12" ht="13">
      <c r="A83" s="2"/>
      <c r="B83" s="3"/>
      <c r="C83" s="4"/>
      <c r="D83" s="4"/>
      <c r="E83" s="3"/>
      <c r="F83" s="3"/>
      <c r="G83" s="16"/>
      <c r="I83" s="3"/>
      <c r="J83" s="3"/>
      <c r="K83" s="3"/>
      <c r="L83" s="3"/>
    </row>
    <row r="84" spans="1:12" ht="13">
      <c r="A84" s="2"/>
      <c r="B84" s="3"/>
      <c r="C84" s="4"/>
      <c r="D84" s="4"/>
      <c r="E84" s="3"/>
      <c r="F84" s="3"/>
      <c r="G84" s="16"/>
      <c r="I84" s="3"/>
      <c r="J84" s="3"/>
      <c r="K84" s="3"/>
      <c r="L84" s="3"/>
    </row>
    <row r="85" spans="1:12" ht="13">
      <c r="A85" s="2"/>
      <c r="B85" s="3"/>
      <c r="C85" s="4"/>
      <c r="D85" s="4"/>
      <c r="E85" s="3"/>
      <c r="F85" s="3"/>
      <c r="G85" s="16"/>
      <c r="I85" s="3"/>
      <c r="J85" s="3"/>
      <c r="K85" s="3"/>
      <c r="L85" s="3"/>
    </row>
    <row r="86" spans="1:12" ht="13">
      <c r="A86" s="2"/>
      <c r="B86" s="3"/>
      <c r="C86" s="4"/>
      <c r="D86" s="4"/>
      <c r="E86" s="3"/>
      <c r="F86" s="3"/>
      <c r="G86" s="16"/>
      <c r="I86" s="3"/>
      <c r="J86" s="3"/>
      <c r="K86" s="3"/>
      <c r="L86" s="3"/>
    </row>
    <row r="87" spans="1:12" ht="13">
      <c r="A87" s="2"/>
      <c r="B87" s="3"/>
      <c r="C87" s="4"/>
      <c r="D87" s="4"/>
      <c r="E87" s="3"/>
      <c r="F87" s="3"/>
      <c r="G87" s="16"/>
      <c r="I87" s="3"/>
      <c r="J87" s="3"/>
      <c r="K87" s="3"/>
      <c r="L87" s="3"/>
    </row>
    <row r="88" spans="1:12" ht="13">
      <c r="A88" s="2"/>
      <c r="B88" s="3"/>
      <c r="C88" s="4"/>
      <c r="D88" s="4"/>
      <c r="E88" s="3"/>
      <c r="F88" s="3"/>
      <c r="G88" s="16"/>
      <c r="I88" s="3"/>
      <c r="J88" s="3"/>
      <c r="K88" s="3"/>
      <c r="L88" s="3"/>
    </row>
    <row r="89" spans="1:12" ht="13">
      <c r="A89" s="2"/>
      <c r="B89" s="3"/>
      <c r="C89" s="4"/>
      <c r="D89" s="4"/>
      <c r="E89" s="3"/>
      <c r="F89" s="3"/>
      <c r="G89" s="16"/>
      <c r="I89" s="3"/>
      <c r="J89" s="3"/>
      <c r="K89" s="3"/>
      <c r="L89" s="3"/>
    </row>
    <row r="90" spans="1:12" ht="13">
      <c r="A90" s="2"/>
      <c r="B90" s="3"/>
      <c r="C90" s="4"/>
      <c r="D90" s="4"/>
      <c r="E90" s="3"/>
      <c r="F90" s="3"/>
      <c r="G90" s="16"/>
      <c r="I90" s="3"/>
      <c r="J90" s="3"/>
      <c r="K90" s="3"/>
      <c r="L90" s="3"/>
    </row>
    <row r="91" spans="1:12" ht="13">
      <c r="A91" s="2"/>
      <c r="B91" s="3"/>
      <c r="C91" s="4"/>
      <c r="D91" s="4"/>
      <c r="E91" s="3"/>
      <c r="F91" s="3"/>
      <c r="G91" s="16"/>
      <c r="I91" s="3"/>
      <c r="J91" s="3"/>
      <c r="K91" s="3"/>
      <c r="L91" s="3"/>
    </row>
    <row r="92" spans="1:12" ht="13">
      <c r="A92" s="2"/>
      <c r="B92" s="3"/>
      <c r="C92" s="4"/>
      <c r="D92" s="4"/>
      <c r="E92" s="3"/>
      <c r="F92" s="3"/>
      <c r="G92" s="16"/>
      <c r="I92" s="3"/>
      <c r="J92" s="3"/>
      <c r="K92" s="3"/>
      <c r="L92" s="3"/>
    </row>
    <row r="93" spans="1:12" ht="13">
      <c r="A93" s="2"/>
      <c r="B93" s="3"/>
      <c r="C93" s="4"/>
      <c r="D93" s="4"/>
      <c r="E93" s="3"/>
      <c r="F93" s="3"/>
      <c r="G93" s="16"/>
      <c r="I93" s="3"/>
      <c r="J93" s="3"/>
      <c r="K93" s="3"/>
      <c r="L93" s="3"/>
    </row>
    <row r="94" spans="1:12" ht="13">
      <c r="A94" s="2"/>
      <c r="B94" s="3"/>
      <c r="C94" s="4"/>
      <c r="D94" s="4"/>
      <c r="E94" s="3"/>
      <c r="F94" s="3"/>
      <c r="G94" s="16"/>
      <c r="I94" s="3"/>
      <c r="J94" s="3"/>
      <c r="K94" s="3"/>
      <c r="L94" s="3"/>
    </row>
    <row r="95" spans="1:12" ht="13">
      <c r="A95" s="2"/>
      <c r="B95" s="3"/>
      <c r="C95" s="4"/>
      <c r="D95" s="4"/>
      <c r="E95" s="3"/>
      <c r="F95" s="3"/>
      <c r="G95" s="16"/>
      <c r="I95" s="3"/>
      <c r="J95" s="3"/>
      <c r="K95" s="3"/>
      <c r="L95" s="3"/>
    </row>
    <row r="96" spans="1:12" ht="13">
      <c r="A96" s="2"/>
      <c r="B96" s="3"/>
      <c r="C96" s="4"/>
      <c r="D96" s="4"/>
      <c r="E96" s="3"/>
      <c r="F96" s="3"/>
      <c r="G96" s="16"/>
      <c r="I96" s="3"/>
      <c r="J96" s="3"/>
      <c r="K96" s="3"/>
      <c r="L96" s="3"/>
    </row>
    <row r="97" spans="1:12" ht="13">
      <c r="A97" s="2"/>
      <c r="B97" s="3"/>
      <c r="C97" s="4"/>
      <c r="D97" s="4"/>
      <c r="E97" s="3"/>
      <c r="F97" s="3"/>
      <c r="G97" s="16"/>
      <c r="I97" s="3"/>
      <c r="J97" s="3"/>
      <c r="K97" s="3"/>
      <c r="L97" s="3"/>
    </row>
    <row r="98" spans="1:12" ht="13">
      <c r="A98" s="2"/>
      <c r="B98" s="3"/>
      <c r="C98" s="4"/>
      <c r="D98" s="4"/>
      <c r="E98" s="3"/>
      <c r="F98" s="3"/>
      <c r="G98" s="16"/>
      <c r="I98" s="3"/>
      <c r="J98" s="3"/>
      <c r="K98" s="3"/>
      <c r="L98" s="3"/>
    </row>
    <row r="99" spans="1:12" ht="13">
      <c r="A99" s="2"/>
      <c r="B99" s="3"/>
      <c r="C99" s="4"/>
      <c r="D99" s="4"/>
      <c r="E99" s="3"/>
      <c r="F99" s="3"/>
      <c r="G99" s="16"/>
      <c r="I99" s="3"/>
      <c r="J99" s="3"/>
      <c r="K99" s="3"/>
      <c r="L99" s="3"/>
    </row>
    <row r="100" spans="1:12" ht="13">
      <c r="A100" s="2"/>
      <c r="B100" s="3"/>
      <c r="C100" s="4"/>
      <c r="D100" s="4"/>
      <c r="E100" s="3"/>
      <c r="F100" s="3"/>
      <c r="G100" s="16"/>
      <c r="I100" s="3"/>
      <c r="J100" s="3"/>
      <c r="K100" s="3"/>
      <c r="L100" s="3"/>
    </row>
    <row r="101" spans="1:12" ht="13">
      <c r="A101" s="2"/>
      <c r="B101" s="3"/>
      <c r="C101" s="4"/>
      <c r="D101" s="4"/>
      <c r="E101" s="3"/>
      <c r="F101" s="3"/>
      <c r="G101" s="16"/>
      <c r="I101" s="3"/>
      <c r="J101" s="3"/>
      <c r="K101" s="3"/>
      <c r="L101" s="3"/>
    </row>
    <row r="102" spans="1:12" ht="13">
      <c r="A102" s="2"/>
      <c r="B102" s="3"/>
      <c r="C102" s="4"/>
      <c r="D102" s="4"/>
      <c r="E102" s="3"/>
      <c r="F102" s="3"/>
      <c r="G102" s="16"/>
      <c r="I102" s="3"/>
      <c r="J102" s="3"/>
      <c r="K102" s="3"/>
      <c r="L102" s="3"/>
    </row>
    <row r="103" spans="1:12" ht="13">
      <c r="A103" s="2"/>
      <c r="B103" s="3"/>
      <c r="C103" s="4"/>
      <c r="D103" s="4"/>
      <c r="E103" s="3"/>
      <c r="F103" s="3"/>
      <c r="G103" s="16"/>
      <c r="I103" s="3"/>
      <c r="J103" s="3"/>
      <c r="K103" s="3"/>
      <c r="L103" s="3"/>
    </row>
    <row r="104" spans="1:12" ht="13">
      <c r="A104" s="2"/>
      <c r="B104" s="3"/>
      <c r="C104" s="4"/>
      <c r="D104" s="4"/>
      <c r="E104" s="3"/>
      <c r="F104" s="3"/>
      <c r="G104" s="16"/>
      <c r="I104" s="3"/>
      <c r="J104" s="3"/>
      <c r="K104" s="3"/>
      <c r="L104" s="3"/>
    </row>
    <row r="105" spans="1:12" ht="13">
      <c r="A105" s="2"/>
      <c r="B105" s="3"/>
      <c r="C105" s="4"/>
      <c r="D105" s="4"/>
      <c r="E105" s="3"/>
      <c r="F105" s="3"/>
      <c r="G105" s="16"/>
      <c r="I105" s="3"/>
      <c r="J105" s="3"/>
      <c r="K105" s="3"/>
      <c r="L105" s="3"/>
    </row>
    <row r="106" spans="1:12" ht="13">
      <c r="A106" s="2"/>
      <c r="B106" s="3"/>
      <c r="C106" s="4"/>
      <c r="D106" s="4"/>
      <c r="E106" s="3"/>
      <c r="F106" s="3"/>
      <c r="G106" s="16"/>
      <c r="I106" s="3"/>
      <c r="J106" s="3"/>
      <c r="K106" s="3"/>
      <c r="L106" s="3"/>
    </row>
    <row r="107" spans="1:12" ht="13">
      <c r="A107" s="2"/>
      <c r="B107" s="3"/>
      <c r="C107" s="4"/>
      <c r="D107" s="4"/>
      <c r="E107" s="3"/>
      <c r="F107" s="3"/>
      <c r="G107" s="16"/>
      <c r="I107" s="3"/>
      <c r="J107" s="3"/>
      <c r="K107" s="3"/>
      <c r="L107" s="3"/>
    </row>
    <row r="108" spans="1:12" ht="13">
      <c r="A108" s="2"/>
      <c r="B108" s="3"/>
      <c r="C108" s="4"/>
      <c r="D108" s="4"/>
      <c r="E108" s="3"/>
      <c r="F108" s="3"/>
      <c r="G108" s="16"/>
      <c r="I108" s="3"/>
      <c r="J108" s="3"/>
      <c r="K108" s="3"/>
      <c r="L108" s="3"/>
    </row>
    <row r="109" spans="1:12" ht="13">
      <c r="A109" s="2"/>
      <c r="B109" s="3"/>
      <c r="C109" s="4"/>
      <c r="D109" s="4"/>
      <c r="E109" s="3"/>
      <c r="F109" s="3"/>
      <c r="G109" s="16"/>
      <c r="I109" s="3"/>
      <c r="J109" s="3"/>
      <c r="K109" s="3"/>
      <c r="L109" s="3"/>
    </row>
    <row r="110" spans="1:12" ht="13">
      <c r="A110" s="2"/>
      <c r="B110" s="3"/>
      <c r="C110" s="4"/>
      <c r="D110" s="4"/>
      <c r="E110" s="3"/>
      <c r="F110" s="3"/>
      <c r="G110" s="16"/>
      <c r="I110" s="3"/>
      <c r="J110" s="3"/>
      <c r="K110" s="3"/>
      <c r="L110" s="3"/>
    </row>
    <row r="111" spans="1:12" ht="13">
      <c r="A111" s="2"/>
      <c r="B111" s="3"/>
      <c r="C111" s="4"/>
      <c r="D111" s="4"/>
      <c r="E111" s="3"/>
      <c r="F111" s="3"/>
      <c r="G111" s="16"/>
      <c r="I111" s="3"/>
      <c r="J111" s="3"/>
      <c r="K111" s="3"/>
      <c r="L111" s="3"/>
    </row>
    <row r="112" spans="1:12" ht="13">
      <c r="A112" s="2"/>
      <c r="B112" s="3"/>
      <c r="C112" s="4"/>
      <c r="D112" s="4"/>
      <c r="E112" s="3"/>
      <c r="F112" s="3"/>
      <c r="G112" s="16"/>
      <c r="I112" s="3"/>
      <c r="J112" s="3"/>
      <c r="K112" s="3"/>
      <c r="L112" s="3"/>
    </row>
    <row r="113" spans="1:12" ht="13">
      <c r="A113" s="2"/>
      <c r="B113" s="3"/>
      <c r="C113" s="4"/>
      <c r="D113" s="4"/>
      <c r="E113" s="3"/>
      <c r="F113" s="3"/>
      <c r="G113" s="16"/>
      <c r="I113" s="3"/>
      <c r="J113" s="3"/>
      <c r="K113" s="3"/>
      <c r="L113" s="3"/>
    </row>
    <row r="114" spans="1:12" ht="13">
      <c r="A114" s="2"/>
      <c r="B114" s="3"/>
      <c r="C114" s="4"/>
      <c r="D114" s="4"/>
      <c r="E114" s="3"/>
      <c r="F114" s="3"/>
      <c r="G114" s="16"/>
      <c r="I114" s="3"/>
      <c r="J114" s="3"/>
      <c r="K114" s="3"/>
      <c r="L114" s="3"/>
    </row>
    <row r="115" spans="1:12" ht="13">
      <c r="A115" s="2"/>
      <c r="B115" s="3"/>
      <c r="C115" s="4"/>
      <c r="D115" s="4"/>
      <c r="E115" s="3"/>
      <c r="F115" s="3"/>
      <c r="G115" s="16"/>
      <c r="I115" s="3"/>
      <c r="J115" s="3"/>
      <c r="K115" s="3"/>
      <c r="L115" s="3"/>
    </row>
    <row r="116" spans="1:12" ht="13">
      <c r="A116" s="2"/>
      <c r="B116" s="3"/>
      <c r="C116" s="4"/>
      <c r="D116" s="4"/>
      <c r="E116" s="3"/>
      <c r="F116" s="3"/>
      <c r="G116" s="16"/>
      <c r="I116" s="3"/>
      <c r="J116" s="3"/>
      <c r="K116" s="3"/>
      <c r="L116" s="3"/>
    </row>
    <row r="117" spans="1:12" ht="13">
      <c r="A117" s="2"/>
      <c r="B117" s="3"/>
      <c r="C117" s="4"/>
      <c r="D117" s="4"/>
      <c r="E117" s="3"/>
      <c r="F117" s="3"/>
      <c r="G117" s="16"/>
      <c r="I117" s="3"/>
      <c r="J117" s="3"/>
      <c r="K117" s="3"/>
      <c r="L117" s="3"/>
    </row>
    <row r="118" spans="1:12" ht="13">
      <c r="A118" s="2"/>
      <c r="B118" s="3"/>
      <c r="C118" s="4"/>
      <c r="D118" s="4"/>
      <c r="E118" s="3"/>
      <c r="F118" s="3"/>
      <c r="G118" s="16"/>
      <c r="I118" s="3"/>
      <c r="J118" s="3"/>
      <c r="K118" s="3"/>
      <c r="L118" s="3"/>
    </row>
    <row r="119" spans="1:12" ht="13">
      <c r="A119" s="2"/>
      <c r="B119" s="3"/>
      <c r="C119" s="4"/>
      <c r="D119" s="4"/>
      <c r="E119" s="3"/>
      <c r="F119" s="3"/>
      <c r="G119" s="16"/>
      <c r="I119" s="3"/>
      <c r="J119" s="3"/>
      <c r="K119" s="3"/>
      <c r="L119" s="3"/>
    </row>
    <row r="120" spans="1:12" ht="13">
      <c r="A120" s="2"/>
      <c r="B120" s="3"/>
      <c r="C120" s="4"/>
      <c r="D120" s="4"/>
      <c r="E120" s="3"/>
      <c r="F120" s="3"/>
      <c r="G120" s="16"/>
      <c r="I120" s="3"/>
      <c r="J120" s="3"/>
      <c r="K120" s="3"/>
      <c r="L120" s="3"/>
    </row>
    <row r="121" spans="1:12" ht="13">
      <c r="A121" s="2"/>
      <c r="B121" s="3"/>
      <c r="C121" s="4"/>
      <c r="D121" s="4"/>
      <c r="E121" s="3"/>
      <c r="F121" s="3"/>
      <c r="G121" s="16"/>
      <c r="I121" s="3"/>
      <c r="J121" s="3"/>
      <c r="K121" s="3"/>
      <c r="L121" s="3"/>
    </row>
    <row r="122" spans="1:12" ht="13">
      <c r="A122" s="2"/>
      <c r="B122" s="3"/>
      <c r="C122" s="4"/>
      <c r="D122" s="4"/>
      <c r="E122" s="3"/>
      <c r="F122" s="3"/>
      <c r="G122" s="16"/>
      <c r="I122" s="3"/>
      <c r="J122" s="3"/>
      <c r="K122" s="3"/>
      <c r="L122" s="3"/>
    </row>
    <row r="123" spans="1:12" ht="13">
      <c r="A123" s="2"/>
      <c r="B123" s="3"/>
      <c r="C123" s="4"/>
      <c r="D123" s="4"/>
      <c r="E123" s="3"/>
      <c r="F123" s="3"/>
      <c r="G123" s="16"/>
      <c r="I123" s="3"/>
      <c r="J123" s="3"/>
      <c r="K123" s="3"/>
      <c r="L123" s="3"/>
    </row>
    <row r="124" spans="1:12" ht="13">
      <c r="A124" s="2"/>
      <c r="B124" s="3"/>
      <c r="C124" s="4"/>
      <c r="D124" s="4"/>
      <c r="E124" s="3"/>
      <c r="F124" s="3"/>
      <c r="G124" s="16"/>
      <c r="I124" s="3"/>
      <c r="J124" s="3"/>
      <c r="K124" s="3"/>
      <c r="L124" s="3"/>
    </row>
    <row r="125" spans="1:12" ht="13">
      <c r="A125" s="2"/>
      <c r="B125" s="3"/>
      <c r="C125" s="4"/>
      <c r="D125" s="4"/>
      <c r="E125" s="3"/>
      <c r="F125" s="3"/>
      <c r="G125" s="16"/>
      <c r="I125" s="3"/>
      <c r="J125" s="3"/>
      <c r="K125" s="3"/>
      <c r="L125" s="3"/>
    </row>
    <row r="126" spans="1:12" ht="13">
      <c r="A126" s="2"/>
      <c r="B126" s="3"/>
      <c r="C126" s="4"/>
      <c r="D126" s="4"/>
      <c r="E126" s="3"/>
      <c r="F126" s="3"/>
      <c r="G126" s="16"/>
      <c r="I126" s="3"/>
      <c r="J126" s="3"/>
      <c r="K126" s="3"/>
      <c r="L126" s="3"/>
    </row>
    <row r="127" spans="1:12" ht="13">
      <c r="A127" s="2"/>
      <c r="B127" s="3"/>
      <c r="C127" s="4"/>
      <c r="D127" s="4"/>
      <c r="E127" s="3"/>
      <c r="F127" s="3"/>
      <c r="G127" s="16"/>
      <c r="I127" s="3"/>
      <c r="J127" s="3"/>
      <c r="K127" s="3"/>
      <c r="L127" s="3"/>
    </row>
    <row r="128" spans="1:12" ht="13">
      <c r="A128" s="2"/>
      <c r="B128" s="3"/>
      <c r="C128" s="4"/>
      <c r="D128" s="4"/>
      <c r="E128" s="3"/>
      <c r="F128" s="3"/>
      <c r="G128" s="16"/>
      <c r="I128" s="3"/>
      <c r="J128" s="3"/>
      <c r="K128" s="3"/>
      <c r="L128" s="3"/>
    </row>
    <row r="129" spans="1:12" ht="13">
      <c r="A129" s="2"/>
      <c r="B129" s="3"/>
      <c r="C129" s="4"/>
      <c r="D129" s="4"/>
      <c r="E129" s="3"/>
      <c r="F129" s="3"/>
      <c r="G129" s="16"/>
      <c r="I129" s="3"/>
      <c r="J129" s="3"/>
      <c r="K129" s="3"/>
      <c r="L129" s="3"/>
    </row>
    <row r="130" spans="1:12" ht="13">
      <c r="A130" s="2"/>
      <c r="B130" s="3"/>
      <c r="C130" s="4"/>
      <c r="D130" s="4"/>
      <c r="E130" s="3"/>
      <c r="F130" s="3"/>
      <c r="G130" s="16"/>
      <c r="I130" s="3"/>
      <c r="J130" s="3"/>
      <c r="K130" s="3"/>
      <c r="L130" s="3"/>
    </row>
    <row r="131" spans="1:12" ht="13">
      <c r="A131" s="2"/>
      <c r="B131" s="3"/>
      <c r="C131" s="4"/>
      <c r="D131" s="4"/>
      <c r="E131" s="3"/>
      <c r="F131" s="3"/>
      <c r="G131" s="16"/>
      <c r="I131" s="3"/>
      <c r="J131" s="3"/>
      <c r="K131" s="3"/>
      <c r="L131" s="3"/>
    </row>
    <row r="132" spans="1:12" ht="13">
      <c r="A132" s="2"/>
      <c r="B132" s="3"/>
      <c r="C132" s="4"/>
      <c r="D132" s="4"/>
      <c r="E132" s="3"/>
      <c r="F132" s="3"/>
      <c r="G132" s="16"/>
      <c r="I132" s="3"/>
      <c r="J132" s="3"/>
      <c r="K132" s="3"/>
      <c r="L132" s="3"/>
    </row>
    <row r="133" spans="1:12" ht="13">
      <c r="A133" s="2"/>
      <c r="B133" s="3"/>
      <c r="C133" s="4"/>
      <c r="D133" s="4"/>
      <c r="E133" s="3"/>
      <c r="F133" s="3"/>
      <c r="G133" s="16"/>
      <c r="I133" s="3"/>
      <c r="J133" s="3"/>
      <c r="K133" s="3"/>
      <c r="L133" s="3"/>
    </row>
    <row r="134" spans="1:12" ht="13">
      <c r="A134" s="2"/>
      <c r="B134" s="3"/>
      <c r="C134" s="4"/>
      <c r="D134" s="4"/>
      <c r="E134" s="3"/>
      <c r="F134" s="3"/>
      <c r="G134" s="16"/>
      <c r="I134" s="3"/>
      <c r="J134" s="3"/>
      <c r="K134" s="3"/>
      <c r="L134" s="3"/>
    </row>
    <row r="135" spans="1:12" ht="13">
      <c r="A135" s="2"/>
      <c r="B135" s="3"/>
      <c r="C135" s="4"/>
      <c r="D135" s="4"/>
      <c r="E135" s="3"/>
      <c r="F135" s="3"/>
      <c r="G135" s="16"/>
      <c r="I135" s="3"/>
      <c r="J135" s="3"/>
      <c r="K135" s="3"/>
      <c r="L135" s="3"/>
    </row>
    <row r="136" spans="1:12" ht="13">
      <c r="A136" s="2"/>
      <c r="B136" s="3"/>
      <c r="C136" s="4"/>
      <c r="D136" s="4"/>
      <c r="E136" s="3"/>
      <c r="F136" s="3"/>
      <c r="G136" s="16"/>
      <c r="I136" s="3"/>
      <c r="J136" s="3"/>
      <c r="K136" s="3"/>
      <c r="L136" s="3"/>
    </row>
    <row r="137" spans="1:12" ht="13">
      <c r="A137" s="2"/>
      <c r="B137" s="3"/>
      <c r="C137" s="4"/>
      <c r="D137" s="4"/>
      <c r="E137" s="3"/>
      <c r="F137" s="3"/>
      <c r="G137" s="16"/>
      <c r="I137" s="3"/>
      <c r="J137" s="3"/>
      <c r="K137" s="3"/>
      <c r="L137" s="3"/>
    </row>
    <row r="138" spans="1:12" ht="13">
      <c r="A138" s="2"/>
      <c r="B138" s="3"/>
      <c r="C138" s="4"/>
      <c r="D138" s="4"/>
      <c r="E138" s="3"/>
      <c r="F138" s="3"/>
      <c r="G138" s="16"/>
      <c r="I138" s="3"/>
      <c r="J138" s="3"/>
      <c r="K138" s="3"/>
      <c r="L138" s="3"/>
    </row>
    <row r="139" spans="1:12" ht="13">
      <c r="A139" s="2"/>
      <c r="B139" s="3"/>
      <c r="C139" s="4"/>
      <c r="D139" s="4"/>
      <c r="E139" s="3"/>
      <c r="F139" s="3"/>
      <c r="G139" s="16"/>
      <c r="I139" s="3"/>
      <c r="J139" s="3"/>
      <c r="K139" s="3"/>
      <c r="L139" s="3"/>
    </row>
    <row r="140" spans="1:12" ht="13">
      <c r="A140" s="2"/>
      <c r="B140" s="3"/>
      <c r="C140" s="4"/>
      <c r="D140" s="4"/>
      <c r="E140" s="3"/>
      <c r="F140" s="3"/>
      <c r="G140" s="16"/>
      <c r="I140" s="3"/>
      <c r="J140" s="3"/>
      <c r="K140" s="3"/>
      <c r="L140" s="3"/>
    </row>
    <row r="141" spans="1:12" ht="13">
      <c r="A141" s="2"/>
      <c r="B141" s="3"/>
      <c r="C141" s="4"/>
      <c r="D141" s="4"/>
      <c r="E141" s="3"/>
      <c r="F141" s="3"/>
      <c r="G141" s="16"/>
      <c r="I141" s="3"/>
      <c r="J141" s="3"/>
      <c r="K141" s="3"/>
      <c r="L141" s="3"/>
    </row>
    <row r="142" spans="1:12" ht="13">
      <c r="A142" s="2"/>
      <c r="B142" s="3"/>
      <c r="C142" s="4"/>
      <c r="D142" s="4"/>
      <c r="E142" s="3"/>
      <c r="F142" s="3"/>
      <c r="G142" s="16"/>
      <c r="I142" s="3"/>
      <c r="J142" s="3"/>
      <c r="K142" s="3"/>
      <c r="L142" s="3"/>
    </row>
    <row r="143" spans="1:12" ht="13">
      <c r="A143" s="2"/>
      <c r="B143" s="3"/>
      <c r="C143" s="4"/>
      <c r="D143" s="4"/>
      <c r="E143" s="3"/>
      <c r="F143" s="3"/>
      <c r="G143" s="16"/>
      <c r="I143" s="3"/>
      <c r="J143" s="3"/>
      <c r="K143" s="3"/>
      <c r="L143" s="3"/>
    </row>
    <row r="144" spans="1:12" ht="13">
      <c r="A144" s="2"/>
      <c r="B144" s="3"/>
      <c r="C144" s="4"/>
      <c r="D144" s="4"/>
      <c r="E144" s="3"/>
      <c r="F144" s="3"/>
      <c r="G144" s="16"/>
      <c r="I144" s="3"/>
      <c r="J144" s="3"/>
      <c r="K144" s="3"/>
      <c r="L144" s="3"/>
    </row>
    <row r="145" spans="1:12" ht="13">
      <c r="A145" s="2"/>
      <c r="B145" s="3"/>
      <c r="C145" s="4"/>
      <c r="D145" s="4"/>
      <c r="E145" s="3"/>
      <c r="F145" s="3"/>
      <c r="G145" s="16"/>
      <c r="I145" s="3"/>
      <c r="J145" s="3"/>
      <c r="K145" s="3"/>
      <c r="L145" s="3"/>
    </row>
    <row r="146" spans="1:12" ht="13">
      <c r="A146" s="2"/>
      <c r="B146" s="3"/>
      <c r="C146" s="4"/>
      <c r="D146" s="4"/>
      <c r="E146" s="3"/>
      <c r="F146" s="3"/>
      <c r="G146" s="16"/>
      <c r="I146" s="3"/>
      <c r="J146" s="3"/>
      <c r="K146" s="3"/>
      <c r="L146" s="3"/>
    </row>
    <row r="147" spans="1:12" ht="13">
      <c r="A147" s="2"/>
      <c r="B147" s="3"/>
      <c r="C147" s="4"/>
      <c r="D147" s="4"/>
      <c r="E147" s="3"/>
      <c r="F147" s="3"/>
      <c r="G147" s="16"/>
      <c r="I147" s="3"/>
      <c r="J147" s="3"/>
      <c r="K147" s="3"/>
      <c r="L147" s="3"/>
    </row>
    <row r="148" spans="1:12" ht="13">
      <c r="A148" s="2"/>
      <c r="B148" s="3"/>
      <c r="C148" s="4"/>
      <c r="D148" s="4"/>
      <c r="E148" s="3"/>
      <c r="F148" s="3"/>
      <c r="G148" s="16"/>
      <c r="I148" s="3"/>
      <c r="J148" s="3"/>
      <c r="K148" s="3"/>
      <c r="L148" s="3"/>
    </row>
    <row r="149" spans="1:12" ht="13">
      <c r="A149" s="2"/>
      <c r="B149" s="3"/>
      <c r="C149" s="4"/>
      <c r="D149" s="4"/>
      <c r="E149" s="3"/>
      <c r="F149" s="3"/>
      <c r="G149" s="16"/>
      <c r="I149" s="3"/>
      <c r="J149" s="3"/>
      <c r="K149" s="3"/>
      <c r="L149" s="3"/>
    </row>
    <row r="150" spans="1:12" ht="13">
      <c r="A150" s="2"/>
      <c r="B150" s="3"/>
      <c r="C150" s="4"/>
      <c r="D150" s="4"/>
      <c r="E150" s="3"/>
      <c r="F150" s="3"/>
      <c r="G150" s="16"/>
      <c r="I150" s="3"/>
      <c r="J150" s="3"/>
      <c r="K150" s="3"/>
      <c r="L150" s="3"/>
    </row>
    <row r="151" spans="1:12" ht="13">
      <c r="A151" s="2"/>
      <c r="B151" s="3"/>
      <c r="C151" s="4"/>
      <c r="D151" s="4"/>
      <c r="E151" s="3"/>
      <c r="F151" s="3"/>
      <c r="G151" s="16"/>
      <c r="I151" s="3"/>
      <c r="J151" s="3"/>
      <c r="K151" s="3"/>
      <c r="L151" s="3"/>
    </row>
    <row r="152" spans="1:12" ht="13">
      <c r="A152" s="2"/>
      <c r="B152" s="3"/>
      <c r="C152" s="4"/>
      <c r="D152" s="4"/>
      <c r="E152" s="3"/>
      <c r="F152" s="3"/>
      <c r="G152" s="16"/>
      <c r="I152" s="3"/>
      <c r="J152" s="3"/>
      <c r="K152" s="3"/>
      <c r="L152" s="3"/>
    </row>
    <row r="153" spans="1:12" ht="13">
      <c r="A153" s="2"/>
      <c r="B153" s="3"/>
      <c r="C153" s="4"/>
      <c r="D153" s="4"/>
      <c r="E153" s="3"/>
      <c r="F153" s="3"/>
      <c r="G153" s="16"/>
      <c r="I153" s="3"/>
      <c r="J153" s="3"/>
      <c r="K153" s="3"/>
      <c r="L153" s="3"/>
    </row>
    <row r="154" spans="1:12" ht="13">
      <c r="A154" s="2"/>
      <c r="B154" s="3"/>
      <c r="C154" s="4"/>
      <c r="D154" s="4"/>
      <c r="E154" s="3"/>
      <c r="F154" s="3"/>
      <c r="G154" s="16"/>
      <c r="I154" s="3"/>
      <c r="J154" s="3"/>
      <c r="K154" s="3"/>
      <c r="L154" s="3"/>
    </row>
    <row r="155" spans="1:12" ht="13">
      <c r="A155" s="2"/>
      <c r="B155" s="3"/>
      <c r="C155" s="4"/>
      <c r="D155" s="4"/>
      <c r="E155" s="3"/>
      <c r="F155" s="3"/>
      <c r="G155" s="16"/>
      <c r="I155" s="3"/>
      <c r="J155" s="3"/>
      <c r="K155" s="3"/>
      <c r="L155" s="3"/>
    </row>
    <row r="156" spans="1:12" ht="13">
      <c r="A156" s="2"/>
      <c r="B156" s="3"/>
      <c r="C156" s="4"/>
      <c r="D156" s="4"/>
      <c r="E156" s="3"/>
      <c r="F156" s="3"/>
      <c r="G156" s="16"/>
      <c r="I156" s="3"/>
      <c r="J156" s="3"/>
      <c r="K156" s="3"/>
      <c r="L156" s="3"/>
    </row>
    <row r="157" spans="1:12" ht="13">
      <c r="A157" s="2"/>
      <c r="B157" s="3"/>
      <c r="C157" s="4"/>
      <c r="D157" s="4"/>
      <c r="E157" s="3"/>
      <c r="F157" s="3"/>
      <c r="G157" s="16"/>
      <c r="I157" s="3"/>
      <c r="J157" s="3"/>
      <c r="K157" s="3"/>
      <c r="L157" s="3"/>
    </row>
    <row r="158" spans="1:12" ht="13">
      <c r="A158" s="2"/>
      <c r="B158" s="3"/>
      <c r="C158" s="4"/>
      <c r="D158" s="4"/>
      <c r="E158" s="3"/>
      <c r="F158" s="3"/>
      <c r="G158" s="16"/>
      <c r="I158" s="3"/>
      <c r="J158" s="3"/>
      <c r="K158" s="3"/>
      <c r="L158" s="3"/>
    </row>
    <row r="159" spans="1:12" ht="13">
      <c r="A159" s="2"/>
      <c r="B159" s="3"/>
      <c r="C159" s="4"/>
      <c r="D159" s="4"/>
      <c r="E159" s="3"/>
      <c r="F159" s="3"/>
      <c r="G159" s="16"/>
      <c r="I159" s="3"/>
      <c r="J159" s="3"/>
      <c r="K159" s="3"/>
      <c r="L159" s="3"/>
    </row>
    <row r="160" spans="1:12" ht="13">
      <c r="A160" s="2"/>
      <c r="B160" s="3"/>
      <c r="C160" s="4"/>
      <c r="D160" s="4"/>
      <c r="E160" s="3"/>
      <c r="F160" s="3"/>
      <c r="G160" s="16"/>
      <c r="I160" s="3"/>
      <c r="J160" s="3"/>
      <c r="K160" s="3"/>
      <c r="L160" s="3"/>
    </row>
    <row r="161" spans="1:12" ht="13">
      <c r="A161" s="2"/>
      <c r="B161" s="3"/>
      <c r="C161" s="4"/>
      <c r="D161" s="4"/>
      <c r="E161" s="3"/>
      <c r="F161" s="3"/>
      <c r="G161" s="16"/>
      <c r="I161" s="3"/>
      <c r="J161" s="3"/>
      <c r="K161" s="3"/>
      <c r="L161" s="3"/>
    </row>
    <row r="162" spans="1:12" ht="13">
      <c r="A162" s="2"/>
      <c r="B162" s="3"/>
      <c r="C162" s="4"/>
      <c r="D162" s="4"/>
      <c r="E162" s="3"/>
      <c r="F162" s="3"/>
      <c r="G162" s="16"/>
      <c r="I162" s="3"/>
      <c r="J162" s="3"/>
      <c r="K162" s="3"/>
      <c r="L162" s="3"/>
    </row>
    <row r="163" spans="1:12" ht="13">
      <c r="A163" s="2"/>
      <c r="B163" s="3"/>
      <c r="C163" s="4"/>
      <c r="D163" s="4"/>
      <c r="E163" s="3"/>
      <c r="F163" s="3"/>
      <c r="G163" s="16"/>
      <c r="I163" s="3"/>
      <c r="J163" s="3"/>
      <c r="K163" s="3"/>
      <c r="L163" s="3"/>
    </row>
    <row r="164" spans="1:12" ht="13">
      <c r="A164" s="2"/>
      <c r="B164" s="3"/>
      <c r="C164" s="4"/>
      <c r="D164" s="4"/>
      <c r="E164" s="3"/>
      <c r="F164" s="3"/>
      <c r="G164" s="16"/>
      <c r="I164" s="3"/>
      <c r="J164" s="3"/>
      <c r="K164" s="3"/>
      <c r="L164" s="3"/>
    </row>
    <row r="165" spans="1:12" ht="13">
      <c r="A165" s="2"/>
      <c r="B165" s="3"/>
      <c r="C165" s="4"/>
      <c r="D165" s="4"/>
      <c r="E165" s="3"/>
      <c r="F165" s="3"/>
      <c r="G165" s="16"/>
      <c r="I165" s="3"/>
      <c r="J165" s="3"/>
      <c r="K165" s="3"/>
      <c r="L165" s="3"/>
    </row>
    <row r="166" spans="1:12" ht="13">
      <c r="A166" s="2"/>
      <c r="B166" s="3"/>
      <c r="C166" s="4"/>
      <c r="D166" s="4"/>
      <c r="E166" s="3"/>
      <c r="F166" s="3"/>
      <c r="G166" s="16"/>
      <c r="I166" s="3"/>
      <c r="J166" s="3"/>
      <c r="K166" s="3"/>
      <c r="L166" s="3"/>
    </row>
    <row r="167" spans="1:12" ht="13">
      <c r="A167" s="2"/>
      <c r="B167" s="3"/>
      <c r="C167" s="4"/>
      <c r="D167" s="4"/>
      <c r="E167" s="3"/>
      <c r="F167" s="3"/>
      <c r="G167" s="16"/>
      <c r="I167" s="3"/>
      <c r="J167" s="3"/>
      <c r="K167" s="3"/>
      <c r="L167" s="3"/>
    </row>
    <row r="168" spans="1:12" ht="13">
      <c r="A168" s="2"/>
      <c r="B168" s="3"/>
      <c r="C168" s="4"/>
      <c r="D168" s="4"/>
      <c r="E168" s="3"/>
      <c r="F168" s="3"/>
      <c r="G168" s="16"/>
      <c r="I168" s="3"/>
      <c r="J168" s="3"/>
      <c r="K168" s="3"/>
      <c r="L168" s="3"/>
    </row>
    <row r="169" spans="1:12" ht="13">
      <c r="A169" s="2"/>
      <c r="B169" s="3"/>
      <c r="C169" s="4"/>
      <c r="D169" s="4"/>
      <c r="E169" s="3"/>
      <c r="F169" s="3"/>
      <c r="G169" s="16"/>
      <c r="I169" s="3"/>
      <c r="J169" s="3"/>
      <c r="K169" s="3"/>
      <c r="L169" s="3"/>
    </row>
    <row r="170" spans="1:12" ht="13">
      <c r="A170" s="2"/>
      <c r="B170" s="3"/>
      <c r="C170" s="4"/>
      <c r="D170" s="4"/>
      <c r="E170" s="3"/>
      <c r="F170" s="3"/>
      <c r="G170" s="16"/>
      <c r="I170" s="3"/>
      <c r="J170" s="3"/>
      <c r="K170" s="3"/>
      <c r="L170" s="3"/>
    </row>
    <row r="171" spans="1:12" ht="13">
      <c r="A171" s="2"/>
      <c r="B171" s="3"/>
      <c r="C171" s="4"/>
      <c r="D171" s="4"/>
      <c r="E171" s="3"/>
      <c r="F171" s="3"/>
      <c r="G171" s="16"/>
      <c r="I171" s="3"/>
      <c r="J171" s="3"/>
      <c r="K171" s="3"/>
      <c r="L171" s="3"/>
    </row>
    <row r="172" spans="1:12" ht="13">
      <c r="A172" s="2"/>
      <c r="B172" s="3"/>
      <c r="C172" s="4"/>
      <c r="D172" s="4"/>
      <c r="E172" s="3"/>
      <c r="F172" s="3"/>
      <c r="G172" s="16"/>
      <c r="I172" s="3"/>
      <c r="J172" s="3"/>
      <c r="K172" s="3"/>
      <c r="L172" s="3"/>
    </row>
    <row r="173" spans="1:12" ht="13">
      <c r="A173" s="2"/>
      <c r="B173" s="3"/>
      <c r="C173" s="4"/>
      <c r="D173" s="4"/>
      <c r="E173" s="3"/>
      <c r="F173" s="3"/>
      <c r="G173" s="16"/>
      <c r="I173" s="3"/>
      <c r="J173" s="3"/>
      <c r="K173" s="3"/>
      <c r="L173" s="3"/>
    </row>
    <row r="174" spans="1:12" ht="13">
      <c r="A174" s="2"/>
      <c r="B174" s="3"/>
      <c r="C174" s="4"/>
      <c r="D174" s="4"/>
      <c r="E174" s="3"/>
      <c r="F174" s="3"/>
      <c r="G174" s="16"/>
      <c r="I174" s="3"/>
      <c r="J174" s="3"/>
      <c r="K174" s="3"/>
      <c r="L174" s="3"/>
    </row>
    <row r="175" spans="1:12" ht="13">
      <c r="A175" s="2"/>
      <c r="B175" s="3"/>
      <c r="C175" s="4"/>
      <c r="D175" s="4"/>
      <c r="E175" s="3"/>
      <c r="F175" s="3"/>
      <c r="G175" s="16"/>
      <c r="I175" s="3"/>
      <c r="J175" s="3"/>
      <c r="K175" s="3"/>
      <c r="L175" s="3"/>
    </row>
    <row r="176" spans="1:12" ht="13">
      <c r="A176" s="2"/>
      <c r="B176" s="3"/>
      <c r="C176" s="4"/>
      <c r="D176" s="4"/>
      <c r="E176" s="3"/>
      <c r="F176" s="3"/>
      <c r="G176" s="16"/>
      <c r="I176" s="3"/>
      <c r="J176" s="3"/>
      <c r="K176" s="3"/>
      <c r="L176" s="3"/>
    </row>
    <row r="177" spans="1:12" ht="13">
      <c r="A177" s="2"/>
      <c r="B177" s="3"/>
      <c r="C177" s="4"/>
      <c r="D177" s="4"/>
      <c r="E177" s="3"/>
      <c r="F177" s="3"/>
      <c r="G177" s="16"/>
      <c r="I177" s="3"/>
      <c r="J177" s="3"/>
      <c r="K177" s="3"/>
      <c r="L177" s="3"/>
    </row>
    <row r="178" spans="1:12" ht="13">
      <c r="A178" s="2"/>
      <c r="B178" s="3"/>
      <c r="C178" s="4"/>
      <c r="D178" s="4"/>
      <c r="E178" s="3"/>
      <c r="F178" s="3"/>
      <c r="G178" s="16"/>
      <c r="I178" s="3"/>
      <c r="J178" s="3"/>
      <c r="K178" s="3"/>
      <c r="L178" s="3"/>
    </row>
    <row r="179" spans="1:12" ht="13">
      <c r="A179" s="2"/>
      <c r="B179" s="3"/>
      <c r="C179" s="4"/>
      <c r="D179" s="4"/>
      <c r="E179" s="3"/>
      <c r="F179" s="3"/>
      <c r="G179" s="16"/>
      <c r="I179" s="3"/>
      <c r="J179" s="3"/>
      <c r="K179" s="3"/>
      <c r="L179" s="3"/>
    </row>
    <row r="180" spans="1:12" ht="13">
      <c r="A180" s="2"/>
      <c r="B180" s="3"/>
      <c r="C180" s="4"/>
      <c r="D180" s="4"/>
      <c r="E180" s="3"/>
      <c r="F180" s="3"/>
      <c r="G180" s="16"/>
      <c r="I180" s="3"/>
      <c r="J180" s="3"/>
      <c r="K180" s="3"/>
      <c r="L180" s="3"/>
    </row>
    <row r="181" spans="1:12" ht="13">
      <c r="A181" s="2"/>
      <c r="B181" s="3"/>
      <c r="C181" s="4"/>
      <c r="D181" s="4"/>
      <c r="E181" s="3"/>
      <c r="F181" s="3"/>
      <c r="G181" s="16"/>
      <c r="I181" s="3"/>
      <c r="J181" s="3"/>
      <c r="K181" s="3"/>
      <c r="L181" s="3"/>
    </row>
    <row r="182" spans="1:12" ht="13">
      <c r="A182" s="2"/>
      <c r="B182" s="3"/>
      <c r="C182" s="4"/>
      <c r="D182" s="4"/>
      <c r="E182" s="3"/>
      <c r="F182" s="3"/>
      <c r="G182" s="16"/>
      <c r="I182" s="3"/>
      <c r="J182" s="3"/>
      <c r="K182" s="3"/>
      <c r="L182" s="3"/>
    </row>
    <row r="183" spans="1:12" ht="13">
      <c r="A183" s="2"/>
      <c r="B183" s="3"/>
      <c r="C183" s="4"/>
      <c r="D183" s="4"/>
      <c r="E183" s="3"/>
      <c r="F183" s="3"/>
      <c r="G183" s="16"/>
      <c r="I183" s="3"/>
      <c r="J183" s="3"/>
      <c r="K183" s="3"/>
      <c r="L183" s="3"/>
    </row>
    <row r="184" spans="1:12" ht="13">
      <c r="A184" s="2"/>
      <c r="B184" s="3"/>
      <c r="C184" s="4"/>
      <c r="D184" s="4"/>
      <c r="E184" s="3"/>
      <c r="F184" s="3"/>
      <c r="G184" s="16"/>
      <c r="I184" s="3"/>
      <c r="J184" s="3"/>
      <c r="K184" s="3"/>
      <c r="L184" s="3"/>
    </row>
    <row r="185" spans="1:12" ht="13">
      <c r="A185" s="2"/>
      <c r="B185" s="3"/>
      <c r="C185" s="4"/>
      <c r="D185" s="4"/>
      <c r="E185" s="3"/>
      <c r="F185" s="3"/>
      <c r="G185" s="16"/>
      <c r="I185" s="3"/>
      <c r="J185" s="3"/>
      <c r="K185" s="3"/>
      <c r="L185" s="3"/>
    </row>
    <row r="186" spans="1:12" ht="13">
      <c r="A186" s="2"/>
      <c r="B186" s="3"/>
      <c r="C186" s="4"/>
      <c r="D186" s="4"/>
      <c r="E186" s="3"/>
      <c r="F186" s="3"/>
      <c r="G186" s="16"/>
      <c r="I186" s="3"/>
      <c r="J186" s="3"/>
      <c r="K186" s="3"/>
      <c r="L186" s="3"/>
    </row>
    <row r="187" spans="1:12" ht="13">
      <c r="A187" s="2"/>
      <c r="B187" s="3"/>
      <c r="C187" s="4"/>
      <c r="D187" s="4"/>
      <c r="E187" s="3"/>
      <c r="F187" s="3"/>
      <c r="G187" s="16"/>
      <c r="I187" s="3"/>
      <c r="J187" s="3"/>
      <c r="K187" s="3"/>
      <c r="L187" s="3"/>
    </row>
    <row r="188" spans="1:12" ht="13">
      <c r="A188" s="2"/>
      <c r="B188" s="3"/>
      <c r="C188" s="4"/>
      <c r="D188" s="4"/>
      <c r="E188" s="3"/>
      <c r="F188" s="3"/>
      <c r="G188" s="16"/>
      <c r="I188" s="3"/>
      <c r="J188" s="3"/>
      <c r="K188" s="3"/>
      <c r="L188" s="3"/>
    </row>
    <row r="189" spans="1:12" ht="13">
      <c r="A189" s="2"/>
      <c r="B189" s="3"/>
      <c r="C189" s="4"/>
      <c r="D189" s="4"/>
      <c r="E189" s="3"/>
      <c r="F189" s="3"/>
      <c r="G189" s="16"/>
      <c r="I189" s="3"/>
      <c r="J189" s="3"/>
      <c r="K189" s="3"/>
      <c r="L189" s="3"/>
    </row>
    <row r="190" spans="1:12" ht="13">
      <c r="A190" s="2"/>
      <c r="B190" s="3"/>
      <c r="C190" s="4"/>
      <c r="D190" s="4"/>
      <c r="E190" s="3"/>
      <c r="F190" s="3"/>
      <c r="G190" s="16"/>
      <c r="I190" s="3"/>
      <c r="J190" s="3"/>
      <c r="K190" s="3"/>
      <c r="L190" s="3"/>
    </row>
    <row r="191" spans="1:12" ht="13">
      <c r="A191" s="2"/>
      <c r="B191" s="3"/>
      <c r="C191" s="4"/>
      <c r="D191" s="4"/>
      <c r="E191" s="3"/>
      <c r="F191" s="3"/>
      <c r="G191" s="16"/>
      <c r="I191" s="3"/>
      <c r="J191" s="3"/>
      <c r="K191" s="3"/>
      <c r="L191" s="3"/>
    </row>
    <row r="192" spans="1:12" ht="13">
      <c r="A192" s="2"/>
      <c r="B192" s="3"/>
      <c r="C192" s="4"/>
      <c r="D192" s="4"/>
      <c r="E192" s="3"/>
      <c r="F192" s="3"/>
      <c r="G192" s="16"/>
      <c r="I192" s="3"/>
      <c r="J192" s="3"/>
      <c r="K192" s="3"/>
      <c r="L192" s="3"/>
    </row>
    <row r="193" spans="1:12" ht="13">
      <c r="A193" s="2"/>
      <c r="B193" s="3"/>
      <c r="C193" s="4"/>
      <c r="D193" s="4"/>
      <c r="E193" s="3"/>
      <c r="F193" s="3"/>
      <c r="G193" s="16"/>
      <c r="I193" s="3"/>
      <c r="J193" s="3"/>
      <c r="K193" s="3"/>
      <c r="L193" s="3"/>
    </row>
    <row r="194" spans="1:12" ht="13">
      <c r="A194" s="2"/>
      <c r="B194" s="3"/>
      <c r="C194" s="4"/>
      <c r="D194" s="4"/>
      <c r="E194" s="3"/>
      <c r="F194" s="3"/>
      <c r="G194" s="16"/>
      <c r="I194" s="3"/>
      <c r="J194" s="3"/>
      <c r="K194" s="3"/>
      <c r="L194" s="3"/>
    </row>
    <row r="195" spans="1:12" ht="13">
      <c r="A195" s="2"/>
      <c r="B195" s="3"/>
      <c r="C195" s="4"/>
      <c r="D195" s="4"/>
      <c r="E195" s="3"/>
      <c r="F195" s="3"/>
      <c r="G195" s="16"/>
      <c r="I195" s="3"/>
      <c r="J195" s="3"/>
      <c r="K195" s="3"/>
      <c r="L195" s="3"/>
    </row>
    <row r="196" spans="1:12" ht="13">
      <c r="A196" s="2"/>
      <c r="B196" s="3"/>
      <c r="C196" s="4"/>
      <c r="D196" s="4"/>
      <c r="E196" s="3"/>
      <c r="F196" s="3"/>
      <c r="G196" s="16"/>
      <c r="I196" s="3"/>
      <c r="J196" s="3"/>
      <c r="K196" s="3"/>
      <c r="L196" s="3"/>
    </row>
    <row r="197" spans="1:12" ht="13">
      <c r="A197" s="2"/>
      <c r="B197" s="3"/>
      <c r="C197" s="4"/>
      <c r="D197" s="4"/>
      <c r="E197" s="3"/>
      <c r="F197" s="3"/>
      <c r="G197" s="16"/>
      <c r="I197" s="3"/>
      <c r="J197" s="3"/>
      <c r="K197" s="3"/>
      <c r="L197" s="3"/>
    </row>
    <row r="198" spans="1:12" ht="13">
      <c r="A198" s="2"/>
      <c r="B198" s="3"/>
      <c r="C198" s="4"/>
      <c r="D198" s="4"/>
      <c r="E198" s="3"/>
      <c r="F198" s="3"/>
      <c r="G198" s="16"/>
      <c r="I198" s="3"/>
      <c r="J198" s="3"/>
      <c r="K198" s="3"/>
      <c r="L198" s="3"/>
    </row>
    <row r="199" spans="1:12" ht="13">
      <c r="A199" s="2"/>
      <c r="B199" s="3"/>
      <c r="C199" s="4"/>
      <c r="D199" s="4"/>
      <c r="E199" s="3"/>
      <c r="F199" s="3"/>
      <c r="G199" s="16"/>
      <c r="I199" s="3"/>
      <c r="J199" s="3"/>
      <c r="K199" s="3"/>
      <c r="L199" s="3"/>
    </row>
    <row r="200" spans="1:12" ht="13">
      <c r="A200" s="2"/>
      <c r="B200" s="3"/>
      <c r="C200" s="4"/>
      <c r="D200" s="4"/>
      <c r="E200" s="3"/>
      <c r="F200" s="3"/>
      <c r="G200" s="16"/>
      <c r="I200" s="3"/>
      <c r="J200" s="3"/>
      <c r="K200" s="3"/>
      <c r="L200" s="3"/>
    </row>
    <row r="201" spans="1:12" ht="13">
      <c r="A201" s="2"/>
      <c r="B201" s="3"/>
      <c r="C201" s="4"/>
      <c r="D201" s="4"/>
      <c r="E201" s="3"/>
      <c r="F201" s="3"/>
      <c r="G201" s="16"/>
      <c r="I201" s="3"/>
      <c r="J201" s="3"/>
      <c r="K201" s="3"/>
      <c r="L201" s="3"/>
    </row>
    <row r="202" spans="1:12" ht="13">
      <c r="A202" s="2"/>
      <c r="B202" s="3"/>
      <c r="C202" s="4"/>
      <c r="D202" s="4"/>
      <c r="E202" s="3"/>
      <c r="F202" s="3"/>
      <c r="G202" s="16"/>
      <c r="I202" s="3"/>
      <c r="J202" s="3"/>
      <c r="K202" s="3"/>
      <c r="L202" s="3"/>
    </row>
    <row r="203" spans="1:12" ht="13">
      <c r="A203" s="2"/>
      <c r="B203" s="3"/>
      <c r="C203" s="4"/>
      <c r="D203" s="4"/>
      <c r="E203" s="3"/>
      <c r="F203" s="3"/>
      <c r="G203" s="16"/>
      <c r="I203" s="3"/>
      <c r="J203" s="3"/>
      <c r="K203" s="3"/>
      <c r="L203" s="3"/>
    </row>
    <row r="204" spans="1:12" ht="13">
      <c r="A204" s="2"/>
      <c r="B204" s="3"/>
      <c r="C204" s="4"/>
      <c r="D204" s="4"/>
      <c r="E204" s="3"/>
      <c r="F204" s="3"/>
      <c r="G204" s="16"/>
      <c r="I204" s="3"/>
      <c r="J204" s="3"/>
      <c r="K204" s="3"/>
      <c r="L204" s="3"/>
    </row>
    <row r="205" spans="1:12" ht="13">
      <c r="A205" s="2"/>
      <c r="B205" s="3"/>
      <c r="C205" s="4"/>
      <c r="D205" s="4"/>
      <c r="E205" s="3"/>
      <c r="F205" s="3"/>
      <c r="G205" s="16"/>
      <c r="I205" s="3"/>
      <c r="J205" s="3"/>
      <c r="K205" s="3"/>
      <c r="L205" s="3"/>
    </row>
    <row r="206" spans="1:12" ht="13">
      <c r="A206" s="2"/>
      <c r="B206" s="3"/>
      <c r="C206" s="4"/>
      <c r="D206" s="4"/>
      <c r="E206" s="3"/>
      <c r="F206" s="3"/>
      <c r="G206" s="16"/>
      <c r="I206" s="3"/>
      <c r="J206" s="3"/>
      <c r="K206" s="3"/>
      <c r="L206" s="3"/>
    </row>
    <row r="207" spans="1:12" ht="13">
      <c r="A207" s="2"/>
      <c r="B207" s="3"/>
      <c r="C207" s="4"/>
      <c r="D207" s="4"/>
      <c r="E207" s="3"/>
      <c r="F207" s="3"/>
      <c r="G207" s="16"/>
      <c r="I207" s="3"/>
      <c r="J207" s="3"/>
      <c r="K207" s="3"/>
      <c r="L207" s="3"/>
    </row>
    <row r="208" spans="1:12" ht="13">
      <c r="A208" s="2"/>
      <c r="B208" s="3"/>
      <c r="C208" s="4"/>
      <c r="D208" s="4"/>
      <c r="E208" s="3"/>
      <c r="F208" s="3"/>
      <c r="G208" s="16"/>
      <c r="I208" s="3"/>
      <c r="J208" s="3"/>
      <c r="K208" s="3"/>
      <c r="L208" s="3"/>
    </row>
    <row r="209" spans="1:12" ht="13">
      <c r="A209" s="2"/>
      <c r="B209" s="3"/>
      <c r="C209" s="4"/>
      <c r="D209" s="4"/>
      <c r="E209" s="3"/>
      <c r="F209" s="3"/>
      <c r="G209" s="16"/>
      <c r="I209" s="3"/>
      <c r="J209" s="3"/>
      <c r="K209" s="3"/>
      <c r="L209" s="3"/>
    </row>
    <row r="210" spans="1:12" ht="13">
      <c r="A210" s="2"/>
      <c r="B210" s="3"/>
      <c r="C210" s="4"/>
      <c r="D210" s="4"/>
      <c r="E210" s="3"/>
      <c r="F210" s="3"/>
      <c r="G210" s="16"/>
      <c r="I210" s="3"/>
      <c r="J210" s="3"/>
      <c r="K210" s="3"/>
      <c r="L210" s="3"/>
    </row>
    <row r="211" spans="1:12" ht="13">
      <c r="A211" s="2"/>
      <c r="B211" s="3"/>
      <c r="C211" s="4"/>
      <c r="D211" s="4"/>
      <c r="E211" s="3"/>
      <c r="F211" s="3"/>
      <c r="G211" s="16"/>
      <c r="I211" s="3"/>
      <c r="J211" s="3"/>
      <c r="K211" s="3"/>
      <c r="L211" s="3"/>
    </row>
    <row r="212" spans="1:12" ht="13">
      <c r="A212" s="2"/>
      <c r="B212" s="3"/>
      <c r="C212" s="4"/>
      <c r="D212" s="4"/>
      <c r="E212" s="3"/>
      <c r="F212" s="3"/>
      <c r="G212" s="16"/>
      <c r="I212" s="3"/>
      <c r="J212" s="3"/>
      <c r="K212" s="3"/>
      <c r="L212" s="3"/>
    </row>
    <row r="213" spans="1:12" ht="13">
      <c r="A213" s="2"/>
      <c r="B213" s="3"/>
      <c r="C213" s="4"/>
      <c r="D213" s="4"/>
      <c r="E213" s="3"/>
      <c r="F213" s="3"/>
      <c r="G213" s="16"/>
      <c r="I213" s="3"/>
      <c r="J213" s="3"/>
      <c r="K213" s="3"/>
      <c r="L213" s="3"/>
    </row>
    <row r="214" spans="1:12" ht="13">
      <c r="A214" s="2"/>
      <c r="B214" s="3"/>
      <c r="C214" s="4"/>
      <c r="D214" s="4"/>
      <c r="E214" s="3"/>
      <c r="F214" s="3"/>
      <c r="G214" s="16"/>
      <c r="I214" s="3"/>
      <c r="J214" s="3"/>
      <c r="K214" s="3"/>
      <c r="L214" s="3"/>
    </row>
    <row r="215" spans="1:12" ht="13">
      <c r="A215" s="2"/>
      <c r="B215" s="3"/>
      <c r="C215" s="4"/>
      <c r="D215" s="4"/>
      <c r="E215" s="3"/>
      <c r="F215" s="3"/>
      <c r="G215" s="16"/>
      <c r="I215" s="3"/>
      <c r="J215" s="3"/>
      <c r="K215" s="3"/>
      <c r="L215" s="3"/>
    </row>
    <row r="216" spans="1:12" ht="13">
      <c r="A216" s="2"/>
      <c r="B216" s="3"/>
      <c r="C216" s="4"/>
      <c r="D216" s="4"/>
      <c r="E216" s="3"/>
      <c r="F216" s="3"/>
      <c r="G216" s="16"/>
      <c r="I216" s="3"/>
      <c r="J216" s="3"/>
      <c r="K216" s="3"/>
      <c r="L216" s="3"/>
    </row>
    <row r="217" spans="1:12" ht="13">
      <c r="A217" s="2"/>
      <c r="B217" s="3"/>
      <c r="C217" s="4"/>
      <c r="D217" s="4"/>
      <c r="E217" s="3"/>
      <c r="F217" s="3"/>
      <c r="G217" s="16"/>
      <c r="I217" s="3"/>
      <c r="J217" s="3"/>
      <c r="K217" s="3"/>
      <c r="L217" s="3"/>
    </row>
    <row r="218" spans="1:12" ht="13">
      <c r="A218" s="2"/>
      <c r="B218" s="3"/>
      <c r="C218" s="4"/>
      <c r="D218" s="4"/>
      <c r="E218" s="3"/>
      <c r="F218" s="3"/>
      <c r="G218" s="16"/>
      <c r="I218" s="3"/>
      <c r="J218" s="3"/>
      <c r="K218" s="3"/>
      <c r="L218" s="3"/>
    </row>
    <row r="219" spans="1:12" ht="13">
      <c r="A219" s="2"/>
      <c r="B219" s="3"/>
      <c r="C219" s="4"/>
      <c r="D219" s="4"/>
      <c r="E219" s="3"/>
      <c r="F219" s="3"/>
      <c r="G219" s="16"/>
      <c r="I219" s="3"/>
      <c r="J219" s="3"/>
      <c r="K219" s="3"/>
      <c r="L219" s="3"/>
    </row>
    <row r="220" spans="1:12" ht="13">
      <c r="A220" s="2"/>
      <c r="B220" s="3"/>
      <c r="C220" s="4"/>
      <c r="D220" s="4"/>
      <c r="E220" s="3"/>
      <c r="F220" s="3"/>
      <c r="G220" s="16"/>
      <c r="I220" s="3"/>
      <c r="J220" s="3"/>
      <c r="K220" s="3"/>
      <c r="L220" s="3"/>
    </row>
    <row r="221" spans="1:12" ht="13">
      <c r="A221" s="2"/>
      <c r="B221" s="3"/>
      <c r="C221" s="4"/>
      <c r="D221" s="4"/>
      <c r="E221" s="3"/>
      <c r="F221" s="3"/>
      <c r="G221" s="16"/>
      <c r="I221" s="3"/>
      <c r="J221" s="3"/>
      <c r="K221" s="3"/>
      <c r="L221" s="3"/>
    </row>
    <row r="222" spans="1:12" ht="13">
      <c r="A222" s="2"/>
      <c r="B222" s="3"/>
      <c r="C222" s="4"/>
      <c r="D222" s="4"/>
      <c r="E222" s="3"/>
      <c r="F222" s="3"/>
      <c r="G222" s="16"/>
      <c r="I222" s="3"/>
      <c r="J222" s="3"/>
      <c r="K222" s="3"/>
      <c r="L222" s="3"/>
    </row>
    <row r="223" spans="1:12" ht="13">
      <c r="A223" s="2"/>
      <c r="B223" s="3"/>
      <c r="C223" s="4"/>
      <c r="D223" s="4"/>
      <c r="E223" s="3"/>
      <c r="F223" s="3"/>
      <c r="G223" s="16"/>
      <c r="I223" s="3"/>
      <c r="J223" s="3"/>
      <c r="K223" s="3"/>
      <c r="L223" s="3"/>
    </row>
    <row r="224" spans="1:12" ht="13">
      <c r="A224" s="2"/>
      <c r="B224" s="3"/>
      <c r="C224" s="4"/>
      <c r="D224" s="4"/>
      <c r="E224" s="3"/>
      <c r="F224" s="3"/>
      <c r="G224" s="16"/>
      <c r="I224" s="3"/>
      <c r="J224" s="3"/>
      <c r="K224" s="3"/>
      <c r="L224" s="3"/>
    </row>
    <row r="225" spans="1:12" ht="13">
      <c r="A225" s="2"/>
      <c r="B225" s="3"/>
      <c r="C225" s="4"/>
      <c r="D225" s="4"/>
      <c r="E225" s="3"/>
      <c r="F225" s="3"/>
      <c r="G225" s="16"/>
      <c r="I225" s="3"/>
      <c r="J225" s="3"/>
      <c r="K225" s="3"/>
      <c r="L225" s="3"/>
    </row>
    <row r="226" spans="1:12" ht="13">
      <c r="A226" s="2"/>
      <c r="B226" s="3"/>
      <c r="C226" s="4"/>
      <c r="D226" s="4"/>
      <c r="E226" s="3"/>
      <c r="F226" s="3"/>
      <c r="G226" s="16"/>
      <c r="I226" s="3"/>
      <c r="J226" s="3"/>
      <c r="K226" s="3"/>
      <c r="L226" s="3"/>
    </row>
    <row r="227" spans="1:12" ht="13">
      <c r="A227" s="2"/>
      <c r="B227" s="3"/>
      <c r="C227" s="4"/>
      <c r="D227" s="4"/>
      <c r="E227" s="3"/>
      <c r="F227" s="3"/>
      <c r="G227" s="16"/>
      <c r="I227" s="3"/>
      <c r="J227" s="3"/>
      <c r="K227" s="3"/>
      <c r="L227" s="3"/>
    </row>
    <row r="228" spans="1:12" ht="13">
      <c r="A228" s="2"/>
      <c r="B228" s="3"/>
      <c r="C228" s="4"/>
      <c r="D228" s="4"/>
      <c r="E228" s="3"/>
      <c r="F228" s="3"/>
      <c r="G228" s="16"/>
      <c r="I228" s="3"/>
      <c r="J228" s="3"/>
      <c r="K228" s="3"/>
      <c r="L228" s="3"/>
    </row>
    <row r="229" spans="1:12" ht="13">
      <c r="A229" s="2"/>
      <c r="B229" s="3"/>
      <c r="C229" s="4"/>
      <c r="D229" s="4"/>
      <c r="E229" s="3"/>
      <c r="F229" s="3"/>
      <c r="G229" s="16"/>
      <c r="I229" s="3"/>
      <c r="J229" s="3"/>
      <c r="K229" s="3"/>
      <c r="L229" s="3"/>
    </row>
    <row r="230" spans="1:12" ht="13">
      <c r="A230" s="2"/>
      <c r="B230" s="3"/>
      <c r="C230" s="4"/>
      <c r="D230" s="4"/>
      <c r="E230" s="3"/>
      <c r="F230" s="3"/>
      <c r="G230" s="16"/>
      <c r="I230" s="3"/>
      <c r="J230" s="3"/>
      <c r="K230" s="3"/>
      <c r="L230" s="3"/>
    </row>
    <row r="231" spans="1:12" ht="13">
      <c r="A231" s="2"/>
      <c r="B231" s="3"/>
      <c r="C231" s="4"/>
      <c r="D231" s="4"/>
      <c r="E231" s="3"/>
      <c r="F231" s="3"/>
      <c r="G231" s="16"/>
      <c r="I231" s="3"/>
      <c r="J231" s="3"/>
      <c r="K231" s="3"/>
      <c r="L231" s="3"/>
    </row>
    <row r="232" spans="1:12" ht="13">
      <c r="A232" s="2"/>
      <c r="B232" s="3"/>
      <c r="C232" s="4"/>
      <c r="D232" s="4"/>
      <c r="E232" s="3"/>
      <c r="F232" s="3"/>
      <c r="G232" s="16"/>
      <c r="I232" s="3"/>
      <c r="J232" s="3"/>
      <c r="K232" s="3"/>
      <c r="L232" s="3"/>
    </row>
    <row r="233" spans="1:12" ht="13">
      <c r="A233" s="2"/>
      <c r="B233" s="3"/>
      <c r="C233" s="4"/>
      <c r="D233" s="4"/>
      <c r="E233" s="3"/>
      <c r="F233" s="3"/>
      <c r="G233" s="16"/>
      <c r="I233" s="3"/>
      <c r="J233" s="3"/>
      <c r="K233" s="3"/>
      <c r="L233" s="3"/>
    </row>
    <row r="234" spans="1:12" ht="13">
      <c r="A234" s="2"/>
      <c r="B234" s="3"/>
      <c r="C234" s="4"/>
      <c r="D234" s="4"/>
      <c r="E234" s="3"/>
      <c r="F234" s="3"/>
      <c r="G234" s="16"/>
      <c r="I234" s="3"/>
      <c r="J234" s="3"/>
      <c r="K234" s="3"/>
      <c r="L234" s="3"/>
    </row>
    <row r="235" spans="1:12" ht="13">
      <c r="A235" s="2"/>
      <c r="B235" s="3"/>
      <c r="C235" s="4"/>
      <c r="D235" s="4"/>
      <c r="E235" s="3"/>
      <c r="F235" s="3"/>
      <c r="G235" s="16"/>
      <c r="I235" s="3"/>
      <c r="J235" s="3"/>
      <c r="K235" s="3"/>
      <c r="L235" s="3"/>
    </row>
    <row r="236" spans="1:12" ht="13">
      <c r="A236" s="2"/>
      <c r="B236" s="3"/>
      <c r="C236" s="4"/>
      <c r="D236" s="4"/>
      <c r="E236" s="3"/>
      <c r="F236" s="3"/>
      <c r="G236" s="16"/>
      <c r="I236" s="3"/>
      <c r="J236" s="3"/>
      <c r="K236" s="3"/>
      <c r="L236" s="3"/>
    </row>
    <row r="237" spans="1:12" ht="13">
      <c r="A237" s="2"/>
      <c r="B237" s="3"/>
      <c r="C237" s="4"/>
      <c r="D237" s="4"/>
      <c r="E237" s="3"/>
      <c r="F237" s="3"/>
      <c r="G237" s="16"/>
      <c r="I237" s="3"/>
      <c r="J237" s="3"/>
      <c r="K237" s="3"/>
      <c r="L237" s="3"/>
    </row>
    <row r="238" spans="1:12" ht="13">
      <c r="A238" s="2"/>
      <c r="B238" s="3"/>
      <c r="C238" s="4"/>
      <c r="D238" s="4"/>
      <c r="E238" s="3"/>
      <c r="F238" s="3"/>
      <c r="G238" s="16"/>
      <c r="I238" s="3"/>
      <c r="J238" s="3"/>
      <c r="K238" s="3"/>
      <c r="L238" s="3"/>
    </row>
    <row r="239" spans="1:12" ht="13">
      <c r="A239" s="2"/>
      <c r="B239" s="3"/>
      <c r="C239" s="4"/>
      <c r="D239" s="4"/>
      <c r="E239" s="3"/>
      <c r="F239" s="3"/>
      <c r="G239" s="16"/>
      <c r="I239" s="3"/>
      <c r="J239" s="3"/>
      <c r="K239" s="3"/>
      <c r="L239" s="3"/>
    </row>
    <row r="240" spans="1:12" ht="13">
      <c r="A240" s="2"/>
      <c r="B240" s="3"/>
      <c r="C240" s="4"/>
      <c r="D240" s="4"/>
      <c r="E240" s="3"/>
      <c r="F240" s="3"/>
      <c r="G240" s="16"/>
      <c r="I240" s="3"/>
      <c r="J240" s="3"/>
      <c r="K240" s="3"/>
      <c r="L240" s="3"/>
    </row>
    <row r="241" spans="1:12" ht="13">
      <c r="A241" s="2"/>
      <c r="B241" s="3"/>
      <c r="C241" s="4"/>
      <c r="D241" s="4"/>
      <c r="E241" s="3"/>
      <c r="F241" s="3"/>
      <c r="G241" s="16"/>
      <c r="I241" s="3"/>
      <c r="J241" s="3"/>
      <c r="K241" s="3"/>
      <c r="L241" s="3"/>
    </row>
    <row r="242" spans="1:12" ht="13">
      <c r="A242" s="2"/>
      <c r="B242" s="3"/>
      <c r="C242" s="4"/>
      <c r="D242" s="4"/>
      <c r="E242" s="3"/>
      <c r="F242" s="3"/>
      <c r="G242" s="16"/>
      <c r="I242" s="3"/>
      <c r="J242" s="3"/>
      <c r="K242" s="3"/>
      <c r="L242" s="3"/>
    </row>
    <row r="243" spans="1:12" ht="13">
      <c r="A243" s="2"/>
      <c r="B243" s="3"/>
      <c r="C243" s="4"/>
      <c r="D243" s="4"/>
      <c r="E243" s="3"/>
      <c r="F243" s="3"/>
      <c r="G243" s="16"/>
      <c r="I243" s="3"/>
      <c r="J243" s="3"/>
      <c r="K243" s="3"/>
      <c r="L243" s="3"/>
    </row>
    <row r="244" spans="1:12" ht="13">
      <c r="A244" s="2"/>
      <c r="B244" s="3"/>
      <c r="C244" s="4"/>
      <c r="D244" s="4"/>
      <c r="E244" s="3"/>
      <c r="F244" s="3"/>
      <c r="G244" s="16"/>
      <c r="I244" s="3"/>
      <c r="J244" s="3"/>
      <c r="K244" s="3"/>
      <c r="L244" s="3"/>
    </row>
    <row r="245" spans="1:12" ht="13">
      <c r="A245" s="2"/>
      <c r="B245" s="3"/>
      <c r="C245" s="4"/>
      <c r="D245" s="4"/>
      <c r="E245" s="3"/>
      <c r="F245" s="3"/>
      <c r="G245" s="16"/>
      <c r="I245" s="3"/>
      <c r="J245" s="3"/>
      <c r="K245" s="3"/>
      <c r="L245" s="3"/>
    </row>
    <row r="246" spans="1:12" ht="13">
      <c r="A246" s="2"/>
      <c r="B246" s="3"/>
      <c r="C246" s="4"/>
      <c r="D246" s="4"/>
      <c r="E246" s="3"/>
      <c r="F246" s="3"/>
      <c r="G246" s="16"/>
      <c r="I246" s="3"/>
      <c r="J246" s="3"/>
      <c r="K246" s="3"/>
      <c r="L246" s="3"/>
    </row>
    <row r="247" spans="1:12" ht="13">
      <c r="A247" s="2"/>
      <c r="B247" s="3"/>
      <c r="C247" s="4"/>
      <c r="D247" s="4"/>
      <c r="E247" s="3"/>
      <c r="F247" s="3"/>
      <c r="G247" s="16"/>
      <c r="I247" s="3"/>
      <c r="J247" s="3"/>
      <c r="K247" s="3"/>
      <c r="L247" s="3"/>
    </row>
    <row r="248" spans="1:12" ht="13">
      <c r="A248" s="2"/>
      <c r="B248" s="3"/>
      <c r="C248" s="4"/>
      <c r="D248" s="4"/>
      <c r="E248" s="3"/>
      <c r="F248" s="3"/>
      <c r="G248" s="16"/>
      <c r="I248" s="3"/>
      <c r="J248" s="3"/>
      <c r="K248" s="3"/>
      <c r="L248" s="3"/>
    </row>
    <row r="249" spans="1:12" ht="13">
      <c r="A249" s="2"/>
      <c r="B249" s="3"/>
      <c r="C249" s="4"/>
      <c r="D249" s="4"/>
      <c r="E249" s="3"/>
      <c r="F249" s="3"/>
      <c r="G249" s="16"/>
      <c r="I249" s="3"/>
      <c r="J249" s="3"/>
      <c r="K249" s="3"/>
      <c r="L249" s="3"/>
    </row>
    <row r="250" spans="1:12" ht="13">
      <c r="A250" s="2"/>
      <c r="B250" s="3"/>
      <c r="C250" s="4"/>
      <c r="D250" s="4"/>
      <c r="E250" s="3"/>
      <c r="F250" s="3"/>
      <c r="G250" s="16"/>
      <c r="I250" s="3"/>
      <c r="J250" s="3"/>
      <c r="K250" s="3"/>
      <c r="L250" s="3"/>
    </row>
    <row r="251" spans="1:12" ht="13">
      <c r="A251" s="2"/>
      <c r="B251" s="3"/>
      <c r="C251" s="4"/>
      <c r="D251" s="4"/>
      <c r="E251" s="3"/>
      <c r="F251" s="3"/>
      <c r="G251" s="16"/>
      <c r="I251" s="3"/>
      <c r="J251" s="3"/>
      <c r="K251" s="3"/>
      <c r="L251" s="3"/>
    </row>
    <row r="252" spans="1:12" ht="13">
      <c r="A252" s="2"/>
      <c r="B252" s="3"/>
      <c r="C252" s="4"/>
      <c r="D252" s="4"/>
      <c r="E252" s="3"/>
      <c r="F252" s="3"/>
      <c r="G252" s="16"/>
      <c r="I252" s="3"/>
      <c r="J252" s="3"/>
      <c r="K252" s="3"/>
      <c r="L252" s="3"/>
    </row>
    <row r="253" spans="1:12" ht="13">
      <c r="A253" s="2"/>
      <c r="B253" s="3"/>
      <c r="C253" s="4"/>
      <c r="D253" s="4"/>
      <c r="E253" s="3"/>
      <c r="F253" s="3"/>
      <c r="G253" s="16"/>
      <c r="I253" s="3"/>
      <c r="J253" s="3"/>
      <c r="K253" s="3"/>
      <c r="L253" s="3"/>
    </row>
    <row r="254" spans="1:12" ht="13">
      <c r="A254" s="2"/>
      <c r="B254" s="3"/>
      <c r="C254" s="4"/>
      <c r="D254" s="4"/>
      <c r="E254" s="3"/>
      <c r="F254" s="3"/>
      <c r="G254" s="16"/>
      <c r="I254" s="3"/>
      <c r="J254" s="3"/>
      <c r="K254" s="3"/>
      <c r="L254" s="3"/>
    </row>
    <row r="255" spans="1:12" ht="13">
      <c r="A255" s="2"/>
      <c r="B255" s="3"/>
      <c r="C255" s="4"/>
      <c r="D255" s="4"/>
      <c r="E255" s="3"/>
      <c r="F255" s="3"/>
      <c r="G255" s="16"/>
      <c r="I255" s="3"/>
      <c r="J255" s="3"/>
      <c r="K255" s="3"/>
      <c r="L255" s="3"/>
    </row>
    <row r="256" spans="1:12" ht="13">
      <c r="A256" s="2"/>
      <c r="B256" s="3"/>
      <c r="C256" s="4"/>
      <c r="D256" s="4"/>
      <c r="E256" s="3"/>
      <c r="F256" s="3"/>
      <c r="G256" s="16"/>
      <c r="I256" s="3"/>
      <c r="J256" s="3"/>
      <c r="K256" s="3"/>
      <c r="L256" s="3"/>
    </row>
    <row r="257" spans="1:12" ht="13">
      <c r="A257" s="2"/>
      <c r="B257" s="3"/>
      <c r="C257" s="4"/>
      <c r="D257" s="4"/>
      <c r="E257" s="3"/>
      <c r="F257" s="3"/>
      <c r="G257" s="16"/>
      <c r="I257" s="3"/>
      <c r="J257" s="3"/>
      <c r="K257" s="3"/>
      <c r="L257" s="3"/>
    </row>
    <row r="258" spans="1:12" ht="13">
      <c r="A258" s="2"/>
      <c r="B258" s="3"/>
      <c r="C258" s="4"/>
      <c r="D258" s="4"/>
      <c r="E258" s="3"/>
      <c r="F258" s="3"/>
      <c r="G258" s="16"/>
      <c r="I258" s="3"/>
      <c r="J258" s="3"/>
      <c r="K258" s="3"/>
      <c r="L258" s="3"/>
    </row>
    <row r="259" spans="1:12" ht="13">
      <c r="A259" s="2"/>
      <c r="B259" s="3"/>
      <c r="C259" s="4"/>
      <c r="D259" s="4"/>
      <c r="E259" s="3"/>
      <c r="F259" s="3"/>
      <c r="G259" s="16"/>
      <c r="I259" s="3"/>
      <c r="J259" s="3"/>
      <c r="K259" s="3"/>
      <c r="L259" s="3"/>
    </row>
    <row r="260" spans="1:12" ht="13">
      <c r="A260" s="2"/>
      <c r="B260" s="3"/>
      <c r="C260" s="4"/>
      <c r="D260" s="4"/>
      <c r="E260" s="3"/>
      <c r="F260" s="3"/>
      <c r="G260" s="16"/>
      <c r="I260" s="3"/>
      <c r="J260" s="3"/>
      <c r="K260" s="3"/>
      <c r="L260" s="3"/>
    </row>
    <row r="261" spans="1:12" ht="13">
      <c r="A261" s="2"/>
      <c r="B261" s="3"/>
      <c r="C261" s="4"/>
      <c r="D261" s="4"/>
      <c r="E261" s="3"/>
      <c r="F261" s="3"/>
      <c r="G261" s="16"/>
      <c r="I261" s="3"/>
      <c r="J261" s="3"/>
      <c r="K261" s="3"/>
      <c r="L261" s="3"/>
    </row>
    <row r="262" spans="1:12" ht="13">
      <c r="A262" s="2"/>
      <c r="B262" s="3"/>
      <c r="C262" s="4"/>
      <c r="D262" s="4"/>
      <c r="E262" s="3"/>
      <c r="F262" s="3"/>
      <c r="G262" s="16"/>
      <c r="I262" s="3"/>
      <c r="J262" s="3"/>
      <c r="K262" s="3"/>
      <c r="L262" s="3"/>
    </row>
    <row r="263" spans="1:12" ht="13">
      <c r="A263" s="2"/>
      <c r="B263" s="3"/>
      <c r="C263" s="4"/>
      <c r="D263" s="4"/>
      <c r="E263" s="3"/>
      <c r="F263" s="3"/>
      <c r="G263" s="16"/>
      <c r="I263" s="3"/>
      <c r="J263" s="3"/>
      <c r="K263" s="3"/>
      <c r="L263" s="3"/>
    </row>
    <row r="264" spans="1:12" ht="13">
      <c r="A264" s="2"/>
      <c r="B264" s="3"/>
      <c r="C264" s="4"/>
      <c r="D264" s="4"/>
      <c r="E264" s="3"/>
      <c r="F264" s="3"/>
      <c r="G264" s="16"/>
      <c r="I264" s="3"/>
      <c r="J264" s="3"/>
      <c r="K264" s="3"/>
      <c r="L264" s="3"/>
    </row>
    <row r="265" spans="1:12" ht="13">
      <c r="A265" s="2"/>
      <c r="B265" s="3"/>
      <c r="C265" s="4"/>
      <c r="D265" s="4"/>
      <c r="E265" s="3"/>
      <c r="F265" s="3"/>
      <c r="G265" s="16"/>
      <c r="I265" s="3"/>
      <c r="J265" s="3"/>
      <c r="K265" s="3"/>
      <c r="L265" s="3"/>
    </row>
    <row r="266" spans="1:12" ht="13">
      <c r="A266" s="2"/>
      <c r="B266" s="3"/>
      <c r="C266" s="4"/>
      <c r="D266" s="4"/>
      <c r="E266" s="3"/>
      <c r="F266" s="3"/>
      <c r="G266" s="16"/>
      <c r="I266" s="3"/>
      <c r="J266" s="3"/>
      <c r="K266" s="3"/>
      <c r="L266" s="3"/>
    </row>
    <row r="267" spans="1:12" ht="13">
      <c r="A267" s="2"/>
      <c r="B267" s="3"/>
      <c r="C267" s="4"/>
      <c r="D267" s="4"/>
      <c r="E267" s="3"/>
      <c r="F267" s="3"/>
      <c r="G267" s="16"/>
      <c r="I267" s="3"/>
      <c r="J267" s="3"/>
      <c r="K267" s="3"/>
      <c r="L267" s="3"/>
    </row>
    <row r="268" spans="1:12" ht="13">
      <c r="A268" s="2"/>
      <c r="B268" s="3"/>
      <c r="C268" s="4"/>
      <c r="D268" s="4"/>
      <c r="E268" s="3"/>
      <c r="F268" s="3"/>
      <c r="G268" s="16"/>
      <c r="I268" s="3"/>
      <c r="J268" s="3"/>
      <c r="K268" s="3"/>
      <c r="L268" s="3"/>
    </row>
    <row r="269" spans="1:12" ht="13">
      <c r="A269" s="2"/>
      <c r="B269" s="3"/>
      <c r="C269" s="4"/>
      <c r="D269" s="4"/>
      <c r="E269" s="3"/>
      <c r="F269" s="3"/>
      <c r="G269" s="16"/>
      <c r="I269" s="3"/>
      <c r="J269" s="3"/>
      <c r="K269" s="3"/>
      <c r="L269" s="3"/>
    </row>
    <row r="270" spans="1:12" ht="13">
      <c r="A270" s="2"/>
      <c r="B270" s="3"/>
      <c r="C270" s="4"/>
      <c r="D270" s="4"/>
      <c r="E270" s="3"/>
      <c r="F270" s="3"/>
      <c r="G270" s="16"/>
      <c r="I270" s="3"/>
      <c r="J270" s="3"/>
      <c r="K270" s="3"/>
      <c r="L270" s="3"/>
    </row>
    <row r="271" spans="1:12" ht="13">
      <c r="A271" s="2"/>
      <c r="B271" s="3"/>
      <c r="C271" s="4"/>
      <c r="D271" s="4"/>
      <c r="E271" s="3"/>
      <c r="F271" s="3"/>
      <c r="G271" s="16"/>
      <c r="I271" s="3"/>
      <c r="J271" s="3"/>
      <c r="K271" s="3"/>
      <c r="L271" s="3"/>
    </row>
    <row r="272" spans="1:12" ht="13">
      <c r="A272" s="2"/>
      <c r="B272" s="3"/>
      <c r="C272" s="4"/>
      <c r="D272" s="4"/>
      <c r="E272" s="3"/>
      <c r="F272" s="3"/>
      <c r="G272" s="16"/>
      <c r="I272" s="3"/>
      <c r="J272" s="3"/>
      <c r="K272" s="3"/>
      <c r="L272" s="3"/>
    </row>
    <row r="273" spans="1:12" ht="13">
      <c r="A273" s="2"/>
      <c r="B273" s="3"/>
      <c r="C273" s="4"/>
      <c r="D273" s="4"/>
      <c r="E273" s="3"/>
      <c r="F273" s="3"/>
      <c r="G273" s="16"/>
      <c r="I273" s="3"/>
      <c r="J273" s="3"/>
      <c r="K273" s="3"/>
      <c r="L273" s="3"/>
    </row>
    <row r="274" spans="1:12" ht="13">
      <c r="A274" s="2"/>
      <c r="B274" s="3"/>
      <c r="C274" s="4"/>
      <c r="D274" s="4"/>
      <c r="E274" s="3"/>
      <c r="F274" s="3"/>
      <c r="G274" s="16"/>
      <c r="I274" s="3"/>
      <c r="J274" s="3"/>
      <c r="K274" s="3"/>
      <c r="L274" s="3"/>
    </row>
    <row r="275" spans="1:12" ht="13">
      <c r="A275" s="2"/>
      <c r="B275" s="3"/>
      <c r="C275" s="4"/>
      <c r="D275" s="4"/>
      <c r="E275" s="3"/>
      <c r="F275" s="3"/>
      <c r="G275" s="16"/>
      <c r="I275" s="3"/>
      <c r="J275" s="3"/>
      <c r="K275" s="3"/>
      <c r="L275" s="3"/>
    </row>
    <row r="276" spans="1:12" ht="13">
      <c r="A276" s="2"/>
      <c r="B276" s="3"/>
      <c r="C276" s="4"/>
      <c r="D276" s="4"/>
      <c r="E276" s="3"/>
      <c r="F276" s="3"/>
      <c r="G276" s="16"/>
      <c r="I276" s="3"/>
      <c r="J276" s="3"/>
      <c r="K276" s="3"/>
      <c r="L276" s="3"/>
    </row>
    <row r="277" spans="1:12" ht="13">
      <c r="A277" s="2"/>
      <c r="B277" s="3"/>
      <c r="C277" s="4"/>
      <c r="D277" s="4"/>
      <c r="E277" s="3"/>
      <c r="F277" s="3"/>
      <c r="G277" s="16"/>
      <c r="I277" s="3"/>
      <c r="J277" s="3"/>
      <c r="K277" s="3"/>
      <c r="L277" s="3"/>
    </row>
    <row r="278" spans="1:12" ht="13">
      <c r="A278" s="2"/>
      <c r="B278" s="3"/>
      <c r="C278" s="4"/>
      <c r="D278" s="4"/>
      <c r="E278" s="3"/>
      <c r="F278" s="3"/>
      <c r="G278" s="16"/>
      <c r="I278" s="3"/>
      <c r="J278" s="3"/>
      <c r="K278" s="3"/>
      <c r="L278" s="3"/>
    </row>
    <row r="279" spans="1:12" ht="13">
      <c r="A279" s="2"/>
      <c r="B279" s="3"/>
      <c r="C279" s="4"/>
      <c r="D279" s="4"/>
      <c r="E279" s="3"/>
      <c r="F279" s="3"/>
      <c r="G279" s="16"/>
      <c r="I279" s="3"/>
      <c r="J279" s="3"/>
      <c r="K279" s="3"/>
      <c r="L279" s="3"/>
    </row>
    <row r="280" spans="1:12" ht="13">
      <c r="A280" s="2"/>
      <c r="B280" s="3"/>
      <c r="C280" s="4"/>
      <c r="D280" s="4"/>
      <c r="E280" s="3"/>
      <c r="F280" s="3"/>
      <c r="G280" s="16"/>
      <c r="I280" s="3"/>
      <c r="J280" s="3"/>
      <c r="K280" s="3"/>
      <c r="L280" s="3"/>
    </row>
    <row r="281" spans="1:12" ht="13">
      <c r="A281" s="2"/>
      <c r="B281" s="3"/>
      <c r="C281" s="4"/>
      <c r="D281" s="4"/>
      <c r="E281" s="3"/>
      <c r="F281" s="3"/>
      <c r="G281" s="16"/>
      <c r="I281" s="3"/>
      <c r="J281" s="3"/>
      <c r="K281" s="3"/>
      <c r="L281" s="3"/>
    </row>
    <row r="282" spans="1:12" ht="13">
      <c r="A282" s="2"/>
      <c r="B282" s="3"/>
      <c r="C282" s="4"/>
      <c r="D282" s="4"/>
      <c r="E282" s="3"/>
      <c r="F282" s="3"/>
      <c r="G282" s="16"/>
      <c r="I282" s="3"/>
      <c r="J282" s="3"/>
      <c r="K282" s="3"/>
      <c r="L282" s="3"/>
    </row>
    <row r="283" spans="1:12" ht="13">
      <c r="A283" s="2"/>
      <c r="B283" s="3"/>
      <c r="C283" s="4"/>
      <c r="D283" s="4"/>
      <c r="E283" s="3"/>
      <c r="F283" s="3"/>
      <c r="G283" s="16"/>
      <c r="I283" s="3"/>
      <c r="J283" s="3"/>
      <c r="K283" s="3"/>
      <c r="L283" s="3"/>
    </row>
    <row r="284" spans="1:12" ht="13">
      <c r="A284" s="2"/>
      <c r="B284" s="3"/>
      <c r="C284" s="4"/>
      <c r="D284" s="4"/>
      <c r="E284" s="3"/>
      <c r="F284" s="3"/>
      <c r="G284" s="16"/>
      <c r="I284" s="3"/>
      <c r="J284" s="3"/>
      <c r="K284" s="3"/>
      <c r="L284" s="3"/>
    </row>
    <row r="285" spans="1:12" ht="13">
      <c r="A285" s="2"/>
      <c r="B285" s="3"/>
      <c r="C285" s="4"/>
      <c r="D285" s="4"/>
      <c r="E285" s="3"/>
      <c r="F285" s="3"/>
      <c r="G285" s="16"/>
      <c r="I285" s="3"/>
      <c r="J285" s="3"/>
      <c r="K285" s="3"/>
      <c r="L285" s="3"/>
    </row>
    <row r="286" spans="1:12" ht="13">
      <c r="A286" s="2"/>
      <c r="B286" s="3"/>
      <c r="C286" s="4"/>
      <c r="D286" s="4"/>
      <c r="E286" s="3"/>
      <c r="F286" s="3"/>
      <c r="G286" s="16"/>
      <c r="I286" s="3"/>
      <c r="J286" s="3"/>
      <c r="K286" s="3"/>
      <c r="L286" s="3"/>
    </row>
    <row r="287" spans="1:12" ht="13">
      <c r="A287" s="2"/>
      <c r="B287" s="3"/>
      <c r="C287" s="4"/>
      <c r="D287" s="4"/>
      <c r="E287" s="3"/>
      <c r="F287" s="3"/>
      <c r="G287" s="16"/>
      <c r="I287" s="3"/>
      <c r="J287" s="3"/>
      <c r="K287" s="3"/>
      <c r="L287" s="3"/>
    </row>
    <row r="288" spans="1:12" ht="13">
      <c r="A288" s="2"/>
      <c r="B288" s="3"/>
      <c r="C288" s="4"/>
      <c r="D288" s="4"/>
      <c r="E288" s="3"/>
      <c r="F288" s="3"/>
      <c r="G288" s="16"/>
      <c r="I288" s="3"/>
      <c r="J288" s="3"/>
      <c r="K288" s="3"/>
      <c r="L288" s="3"/>
    </row>
    <row r="289" spans="1:12" ht="13">
      <c r="A289" s="2"/>
      <c r="B289" s="3"/>
      <c r="C289" s="4"/>
      <c r="D289" s="4"/>
      <c r="E289" s="3"/>
      <c r="F289" s="3"/>
      <c r="G289" s="16"/>
      <c r="I289" s="3"/>
      <c r="J289" s="3"/>
      <c r="K289" s="3"/>
      <c r="L289" s="3"/>
    </row>
    <row r="290" spans="1:12" ht="13">
      <c r="A290" s="2"/>
      <c r="B290" s="3"/>
      <c r="C290" s="4"/>
      <c r="D290" s="4"/>
      <c r="E290" s="3"/>
      <c r="F290" s="3"/>
      <c r="G290" s="16"/>
      <c r="I290" s="3"/>
      <c r="J290" s="3"/>
      <c r="K290" s="3"/>
      <c r="L290" s="3"/>
    </row>
    <row r="291" spans="1:12" ht="13">
      <c r="A291" s="2"/>
      <c r="B291" s="3"/>
      <c r="C291" s="4"/>
      <c r="D291" s="4"/>
      <c r="E291" s="3"/>
      <c r="F291" s="3"/>
      <c r="G291" s="16"/>
      <c r="I291" s="3"/>
      <c r="J291" s="3"/>
      <c r="K291" s="3"/>
      <c r="L291" s="3"/>
    </row>
    <row r="292" spans="1:12" ht="13">
      <c r="A292" s="2"/>
      <c r="B292" s="3"/>
      <c r="C292" s="4"/>
      <c r="D292" s="4"/>
      <c r="E292" s="3"/>
      <c r="F292" s="3"/>
      <c r="G292" s="16"/>
      <c r="I292" s="3"/>
      <c r="J292" s="3"/>
      <c r="K292" s="3"/>
      <c r="L292" s="3"/>
    </row>
    <row r="293" spans="1:12" ht="13">
      <c r="A293" s="2"/>
      <c r="B293" s="3"/>
      <c r="C293" s="4"/>
      <c r="D293" s="4"/>
      <c r="E293" s="3"/>
      <c r="F293" s="3"/>
      <c r="G293" s="16"/>
      <c r="I293" s="3"/>
      <c r="J293" s="3"/>
      <c r="K293" s="3"/>
      <c r="L293" s="3"/>
    </row>
    <row r="294" spans="1:12" ht="13">
      <c r="A294" s="2"/>
      <c r="B294" s="3"/>
      <c r="C294" s="4"/>
      <c r="D294" s="4"/>
      <c r="E294" s="3"/>
      <c r="F294" s="3"/>
      <c r="G294" s="16"/>
      <c r="I294" s="3"/>
      <c r="J294" s="3"/>
      <c r="K294" s="3"/>
      <c r="L294" s="3"/>
    </row>
    <row r="295" spans="1:12" ht="13">
      <c r="A295" s="2"/>
      <c r="B295" s="3"/>
      <c r="C295" s="4"/>
      <c r="D295" s="4"/>
      <c r="E295" s="3"/>
      <c r="F295" s="3"/>
      <c r="G295" s="16"/>
      <c r="I295" s="3"/>
      <c r="J295" s="3"/>
      <c r="K295" s="3"/>
      <c r="L295" s="3"/>
    </row>
    <row r="296" spans="1:12" ht="13">
      <c r="A296" s="2"/>
      <c r="B296" s="3"/>
      <c r="C296" s="4"/>
      <c r="D296" s="4"/>
      <c r="E296" s="3"/>
      <c r="F296" s="3"/>
      <c r="G296" s="16"/>
      <c r="I296" s="3"/>
      <c r="J296" s="3"/>
      <c r="K296" s="3"/>
      <c r="L296" s="3"/>
    </row>
    <row r="297" spans="1:12" ht="13">
      <c r="A297" s="2"/>
      <c r="B297" s="3"/>
      <c r="C297" s="4"/>
      <c r="D297" s="4"/>
      <c r="E297" s="3"/>
      <c r="F297" s="3"/>
      <c r="G297" s="16"/>
      <c r="I297" s="3"/>
      <c r="J297" s="3"/>
      <c r="K297" s="3"/>
      <c r="L297" s="3"/>
    </row>
    <row r="298" spans="1:12" ht="13">
      <c r="A298" s="2"/>
      <c r="B298" s="3"/>
      <c r="C298" s="4"/>
      <c r="D298" s="4"/>
      <c r="E298" s="3"/>
      <c r="F298" s="3"/>
      <c r="G298" s="16"/>
      <c r="I298" s="3"/>
      <c r="J298" s="3"/>
      <c r="K298" s="3"/>
      <c r="L298" s="3"/>
    </row>
    <row r="299" spans="1:12" ht="13">
      <c r="A299" s="2"/>
      <c r="B299" s="3"/>
      <c r="C299" s="4"/>
      <c r="D299" s="4"/>
      <c r="E299" s="3"/>
      <c r="F299" s="3"/>
      <c r="G299" s="16"/>
      <c r="I299" s="3"/>
      <c r="J299" s="3"/>
      <c r="K299" s="3"/>
      <c r="L299" s="3"/>
    </row>
    <row r="300" spans="1:12" ht="13">
      <c r="A300" s="2"/>
      <c r="B300" s="3"/>
      <c r="C300" s="4"/>
      <c r="D300" s="4"/>
      <c r="E300" s="3"/>
      <c r="F300" s="3"/>
      <c r="G300" s="16"/>
      <c r="I300" s="3"/>
      <c r="J300" s="3"/>
      <c r="K300" s="3"/>
      <c r="L300" s="3"/>
    </row>
    <row r="301" spans="1:12" ht="13">
      <c r="A301" s="2"/>
      <c r="B301" s="3"/>
      <c r="C301" s="4"/>
      <c r="D301" s="4"/>
      <c r="E301" s="3"/>
      <c r="F301" s="3"/>
      <c r="G301" s="16"/>
      <c r="I301" s="3"/>
      <c r="J301" s="3"/>
      <c r="K301" s="3"/>
      <c r="L301" s="3"/>
    </row>
    <row r="302" spans="1:12" ht="13">
      <c r="A302" s="2"/>
      <c r="B302" s="3"/>
      <c r="C302" s="4"/>
      <c r="D302" s="4"/>
      <c r="E302" s="3"/>
      <c r="F302" s="3"/>
      <c r="G302" s="16"/>
      <c r="I302" s="3"/>
      <c r="J302" s="3"/>
      <c r="K302" s="3"/>
      <c r="L302" s="3"/>
    </row>
    <row r="303" spans="1:12" ht="13">
      <c r="A303" s="2"/>
      <c r="B303" s="3"/>
      <c r="C303" s="4"/>
      <c r="D303" s="4"/>
      <c r="E303" s="3"/>
      <c r="F303" s="3"/>
      <c r="G303" s="16"/>
      <c r="I303" s="3"/>
      <c r="J303" s="3"/>
      <c r="K303" s="3"/>
      <c r="L303" s="3"/>
    </row>
    <row r="304" spans="1:12" ht="13">
      <c r="A304" s="2"/>
      <c r="B304" s="3"/>
      <c r="C304" s="4"/>
      <c r="D304" s="4"/>
      <c r="E304" s="3"/>
      <c r="F304" s="3"/>
      <c r="G304" s="16"/>
      <c r="I304" s="3"/>
      <c r="J304" s="3"/>
      <c r="K304" s="3"/>
      <c r="L304" s="3"/>
    </row>
    <row r="305" spans="1:12" ht="13">
      <c r="A305" s="2"/>
      <c r="B305" s="3"/>
      <c r="C305" s="4"/>
      <c r="D305" s="4"/>
      <c r="E305" s="3"/>
      <c r="F305" s="3"/>
      <c r="G305" s="16"/>
      <c r="I305" s="3"/>
      <c r="J305" s="3"/>
      <c r="K305" s="3"/>
      <c r="L305" s="3"/>
    </row>
    <row r="306" spans="1:12" ht="13">
      <c r="A306" s="2"/>
      <c r="B306" s="3"/>
      <c r="C306" s="4"/>
      <c r="D306" s="4"/>
      <c r="E306" s="3"/>
      <c r="F306" s="3"/>
      <c r="G306" s="16"/>
      <c r="I306" s="3"/>
      <c r="J306" s="3"/>
      <c r="K306" s="3"/>
      <c r="L306" s="3"/>
    </row>
    <row r="307" spans="1:12" ht="13">
      <c r="A307" s="2"/>
      <c r="B307" s="3"/>
      <c r="C307" s="4"/>
      <c r="D307" s="4"/>
      <c r="E307" s="3"/>
      <c r="F307" s="3"/>
      <c r="G307" s="16"/>
      <c r="I307" s="3"/>
      <c r="J307" s="3"/>
      <c r="K307" s="3"/>
      <c r="L307" s="3"/>
    </row>
    <row r="308" spans="1:12" ht="13">
      <c r="A308" s="2"/>
      <c r="B308" s="3"/>
      <c r="C308" s="4"/>
      <c r="D308" s="4"/>
      <c r="E308" s="3"/>
      <c r="F308" s="3"/>
      <c r="G308" s="16"/>
      <c r="I308" s="3"/>
      <c r="J308" s="3"/>
      <c r="K308" s="3"/>
      <c r="L308" s="3"/>
    </row>
    <row r="309" spans="1:12" ht="13">
      <c r="A309" s="2"/>
      <c r="B309" s="3"/>
      <c r="C309" s="4"/>
      <c r="D309" s="4"/>
      <c r="E309" s="3"/>
      <c r="F309" s="3"/>
      <c r="G309" s="16"/>
      <c r="I309" s="3"/>
      <c r="J309" s="3"/>
      <c r="K309" s="3"/>
      <c r="L309" s="3"/>
    </row>
    <row r="310" spans="1:12" ht="13">
      <c r="A310" s="2"/>
      <c r="B310" s="3"/>
      <c r="C310" s="4"/>
      <c r="D310" s="4"/>
      <c r="E310" s="3"/>
      <c r="F310" s="3"/>
      <c r="G310" s="16"/>
      <c r="I310" s="3"/>
      <c r="J310" s="3"/>
      <c r="K310" s="3"/>
      <c r="L310" s="3"/>
    </row>
    <row r="311" spans="1:12" ht="13">
      <c r="A311" s="2"/>
      <c r="B311" s="3"/>
      <c r="C311" s="4"/>
      <c r="D311" s="4"/>
      <c r="E311" s="3"/>
      <c r="F311" s="3"/>
      <c r="G311" s="16"/>
      <c r="I311" s="3"/>
      <c r="J311" s="3"/>
      <c r="K311" s="3"/>
      <c r="L311" s="3"/>
    </row>
    <row r="312" spans="1:12" ht="13">
      <c r="A312" s="2"/>
      <c r="B312" s="3"/>
      <c r="C312" s="4"/>
      <c r="D312" s="4"/>
      <c r="E312" s="3"/>
      <c r="F312" s="3"/>
      <c r="G312" s="16"/>
      <c r="I312" s="3"/>
      <c r="J312" s="3"/>
      <c r="K312" s="3"/>
      <c r="L312" s="3"/>
    </row>
    <row r="313" spans="1:12" ht="13">
      <c r="A313" s="2"/>
      <c r="B313" s="3"/>
      <c r="C313" s="4"/>
      <c r="D313" s="4"/>
      <c r="E313" s="3"/>
      <c r="F313" s="3"/>
      <c r="G313" s="16"/>
      <c r="I313" s="3"/>
      <c r="J313" s="3"/>
      <c r="K313" s="3"/>
      <c r="L313" s="3"/>
    </row>
    <row r="314" spans="1:12" ht="13">
      <c r="A314" s="2"/>
      <c r="B314" s="3"/>
      <c r="C314" s="4"/>
      <c r="D314" s="4"/>
      <c r="E314" s="3"/>
      <c r="F314" s="3"/>
      <c r="G314" s="16"/>
      <c r="I314" s="3"/>
      <c r="J314" s="3"/>
      <c r="K314" s="3"/>
      <c r="L314" s="3"/>
    </row>
    <row r="315" spans="1:12" ht="13">
      <c r="A315" s="2"/>
      <c r="B315" s="3"/>
      <c r="C315" s="4"/>
      <c r="D315" s="4"/>
      <c r="E315" s="3"/>
      <c r="F315" s="3"/>
      <c r="G315" s="16"/>
      <c r="I315" s="3"/>
      <c r="J315" s="3"/>
      <c r="K315" s="3"/>
      <c r="L315" s="3"/>
    </row>
    <row r="316" spans="1:12" ht="13">
      <c r="A316" s="2"/>
      <c r="B316" s="3"/>
      <c r="C316" s="4"/>
      <c r="D316" s="4"/>
      <c r="E316" s="3"/>
      <c r="F316" s="3"/>
      <c r="G316" s="16"/>
      <c r="I316" s="3"/>
      <c r="J316" s="3"/>
      <c r="K316" s="3"/>
      <c r="L316" s="3"/>
    </row>
    <row r="317" spans="1:12" ht="13">
      <c r="A317" s="2"/>
      <c r="B317" s="3"/>
      <c r="C317" s="4"/>
      <c r="D317" s="4"/>
      <c r="E317" s="3"/>
      <c r="F317" s="3"/>
      <c r="G317" s="16"/>
      <c r="I317" s="3"/>
      <c r="J317" s="3"/>
      <c r="K317" s="3"/>
      <c r="L317" s="3"/>
    </row>
    <row r="318" spans="1:12" ht="13">
      <c r="A318" s="2"/>
      <c r="B318" s="3"/>
      <c r="C318" s="4"/>
      <c r="D318" s="4"/>
      <c r="E318" s="3"/>
      <c r="F318" s="3"/>
      <c r="G318" s="16"/>
      <c r="I318" s="3"/>
      <c r="J318" s="3"/>
      <c r="K318" s="3"/>
      <c r="L318" s="3"/>
    </row>
    <row r="319" spans="1:12" ht="13">
      <c r="A319" s="2"/>
      <c r="B319" s="3"/>
      <c r="C319" s="4"/>
      <c r="D319" s="4"/>
      <c r="E319" s="3"/>
      <c r="F319" s="3"/>
      <c r="G319" s="16"/>
      <c r="I319" s="3"/>
      <c r="J319" s="3"/>
      <c r="K319" s="3"/>
      <c r="L319" s="3"/>
    </row>
    <row r="320" spans="1:12" ht="13">
      <c r="A320" s="2"/>
      <c r="B320" s="3"/>
      <c r="C320" s="4"/>
      <c r="D320" s="4"/>
      <c r="E320" s="3"/>
      <c r="F320" s="3"/>
      <c r="G320" s="16"/>
      <c r="I320" s="3"/>
      <c r="J320" s="3"/>
      <c r="K320" s="3"/>
      <c r="L320" s="3"/>
    </row>
    <row r="321" spans="1:12" ht="13">
      <c r="A321" s="2"/>
      <c r="B321" s="3"/>
      <c r="C321" s="4"/>
      <c r="D321" s="4"/>
      <c r="E321" s="3"/>
      <c r="F321" s="3"/>
      <c r="G321" s="16"/>
      <c r="I321" s="3"/>
      <c r="J321" s="3"/>
      <c r="K321" s="3"/>
      <c r="L321" s="3"/>
    </row>
    <row r="322" spans="1:12" ht="13">
      <c r="A322" s="2"/>
      <c r="B322" s="3"/>
      <c r="C322" s="4"/>
      <c r="D322" s="4"/>
      <c r="E322" s="3"/>
      <c r="F322" s="3"/>
      <c r="G322" s="16"/>
      <c r="I322" s="3"/>
      <c r="J322" s="3"/>
      <c r="K322" s="3"/>
      <c r="L322" s="3"/>
    </row>
    <row r="323" spans="1:12" ht="13">
      <c r="A323" s="2"/>
      <c r="B323" s="3"/>
      <c r="C323" s="4"/>
      <c r="D323" s="4"/>
      <c r="E323" s="3"/>
      <c r="F323" s="3"/>
      <c r="G323" s="16"/>
      <c r="I323" s="3"/>
      <c r="J323" s="3"/>
      <c r="K323" s="3"/>
      <c r="L323" s="3"/>
    </row>
    <row r="324" spans="1:12" ht="13">
      <c r="A324" s="2"/>
      <c r="B324" s="3"/>
      <c r="C324" s="4"/>
      <c r="D324" s="4"/>
      <c r="E324" s="3"/>
      <c r="F324" s="3"/>
      <c r="G324" s="16"/>
      <c r="I324" s="3"/>
      <c r="J324" s="3"/>
      <c r="K324" s="3"/>
      <c r="L324" s="3"/>
    </row>
    <row r="325" spans="1:12" ht="13">
      <c r="A325" s="2"/>
      <c r="B325" s="3"/>
      <c r="C325" s="4"/>
      <c r="D325" s="4"/>
      <c r="E325" s="3"/>
      <c r="F325" s="3"/>
      <c r="G325" s="16"/>
      <c r="I325" s="3"/>
      <c r="J325" s="3"/>
      <c r="K325" s="3"/>
      <c r="L325" s="3"/>
    </row>
    <row r="326" spans="1:12" ht="13">
      <c r="A326" s="2"/>
      <c r="B326" s="3"/>
      <c r="C326" s="4"/>
      <c r="D326" s="4"/>
      <c r="E326" s="3"/>
      <c r="F326" s="3"/>
      <c r="G326" s="16"/>
      <c r="I326" s="3"/>
      <c r="J326" s="3"/>
      <c r="K326" s="3"/>
      <c r="L326" s="3"/>
    </row>
    <row r="327" spans="1:12" ht="13">
      <c r="A327" s="2"/>
      <c r="B327" s="3"/>
      <c r="C327" s="4"/>
      <c r="D327" s="4"/>
      <c r="E327" s="3"/>
      <c r="F327" s="3"/>
      <c r="G327" s="16"/>
      <c r="I327" s="3"/>
      <c r="J327" s="3"/>
      <c r="K327" s="3"/>
      <c r="L327" s="3"/>
    </row>
    <row r="328" spans="1:12" ht="13">
      <c r="A328" s="2"/>
      <c r="B328" s="3"/>
      <c r="C328" s="4"/>
      <c r="D328" s="4"/>
      <c r="E328" s="3"/>
      <c r="F328" s="3"/>
      <c r="G328" s="16"/>
      <c r="I328" s="3"/>
      <c r="J328" s="3"/>
      <c r="K328" s="3"/>
      <c r="L328" s="3"/>
    </row>
    <row r="329" spans="1:12" ht="13">
      <c r="A329" s="2"/>
      <c r="B329" s="3"/>
      <c r="C329" s="4"/>
      <c r="D329" s="4"/>
      <c r="E329" s="3"/>
      <c r="F329" s="3"/>
      <c r="G329" s="16"/>
      <c r="I329" s="3"/>
      <c r="J329" s="3"/>
      <c r="K329" s="3"/>
      <c r="L329" s="3"/>
    </row>
    <row r="330" spans="1:12" ht="13">
      <c r="A330" s="2"/>
      <c r="B330" s="3"/>
      <c r="C330" s="4"/>
      <c r="D330" s="4"/>
      <c r="E330" s="3"/>
      <c r="F330" s="3"/>
      <c r="G330" s="16"/>
      <c r="I330" s="3"/>
      <c r="J330" s="3"/>
      <c r="K330" s="3"/>
      <c r="L330" s="3"/>
    </row>
    <row r="331" spans="1:12" ht="13">
      <c r="A331" s="2"/>
      <c r="B331" s="3"/>
      <c r="C331" s="4"/>
      <c r="D331" s="4"/>
      <c r="E331" s="3"/>
      <c r="F331" s="3"/>
      <c r="G331" s="16"/>
      <c r="I331" s="3"/>
      <c r="J331" s="3"/>
      <c r="K331" s="3"/>
      <c r="L331" s="3"/>
    </row>
    <row r="332" spans="1:12" ht="13">
      <c r="A332" s="2"/>
      <c r="B332" s="3"/>
      <c r="C332" s="4"/>
      <c r="D332" s="4"/>
      <c r="E332" s="3"/>
      <c r="F332" s="3"/>
      <c r="G332" s="16"/>
      <c r="I332" s="3"/>
      <c r="J332" s="3"/>
      <c r="K332" s="3"/>
      <c r="L332" s="3"/>
    </row>
    <row r="333" spans="1:12" ht="13">
      <c r="A333" s="2"/>
      <c r="B333" s="3"/>
      <c r="C333" s="4"/>
      <c r="D333" s="4"/>
      <c r="E333" s="3"/>
      <c r="F333" s="3"/>
      <c r="G333" s="16"/>
      <c r="I333" s="3"/>
      <c r="J333" s="3"/>
      <c r="K333" s="3"/>
      <c r="L333" s="3"/>
    </row>
    <row r="334" spans="1:12" ht="13">
      <c r="A334" s="2"/>
      <c r="B334" s="3"/>
      <c r="C334" s="4"/>
      <c r="D334" s="4"/>
      <c r="E334" s="3"/>
      <c r="F334" s="3"/>
      <c r="G334" s="16"/>
      <c r="I334" s="3"/>
      <c r="J334" s="3"/>
      <c r="K334" s="3"/>
      <c r="L334" s="3"/>
    </row>
    <row r="335" spans="1:12" ht="13">
      <c r="A335" s="2"/>
      <c r="B335" s="3"/>
      <c r="C335" s="4"/>
      <c r="D335" s="4"/>
      <c r="E335" s="3"/>
      <c r="F335" s="3"/>
      <c r="G335" s="16"/>
      <c r="I335" s="3"/>
      <c r="J335" s="3"/>
      <c r="K335" s="3"/>
      <c r="L335" s="3"/>
    </row>
    <row r="336" spans="1:12" ht="13">
      <c r="A336" s="2"/>
      <c r="B336" s="3"/>
      <c r="C336" s="4"/>
      <c r="D336" s="4"/>
      <c r="E336" s="3"/>
      <c r="F336" s="3"/>
      <c r="G336" s="16"/>
      <c r="I336" s="3"/>
      <c r="J336" s="3"/>
      <c r="K336" s="3"/>
      <c r="L336" s="3"/>
    </row>
    <row r="337" spans="1:12" ht="13">
      <c r="A337" s="2"/>
      <c r="B337" s="3"/>
      <c r="C337" s="4"/>
      <c r="D337" s="4"/>
      <c r="E337" s="3"/>
      <c r="F337" s="3"/>
      <c r="G337" s="16"/>
      <c r="I337" s="3"/>
      <c r="J337" s="3"/>
      <c r="K337" s="3"/>
      <c r="L337" s="3"/>
    </row>
    <row r="338" spans="1:12" ht="13">
      <c r="A338" s="2"/>
      <c r="B338" s="3"/>
      <c r="C338" s="4"/>
      <c r="D338" s="4"/>
      <c r="E338" s="3"/>
      <c r="F338" s="3"/>
      <c r="G338" s="16"/>
      <c r="I338" s="3"/>
      <c r="J338" s="3"/>
      <c r="K338" s="3"/>
      <c r="L338" s="3"/>
    </row>
    <row r="339" spans="1:12" ht="13">
      <c r="A339" s="2"/>
      <c r="B339" s="3"/>
      <c r="C339" s="4"/>
      <c r="D339" s="4"/>
      <c r="E339" s="3"/>
      <c r="F339" s="3"/>
      <c r="G339" s="16"/>
      <c r="I339" s="3"/>
      <c r="J339" s="3"/>
      <c r="K339" s="3"/>
      <c r="L339" s="3"/>
    </row>
    <row r="340" spans="1:12" ht="13">
      <c r="A340" s="2"/>
      <c r="B340" s="3"/>
      <c r="C340" s="4"/>
      <c r="D340" s="4"/>
      <c r="E340" s="3"/>
      <c r="F340" s="3"/>
      <c r="G340" s="16"/>
      <c r="I340" s="3"/>
      <c r="J340" s="3"/>
      <c r="K340" s="3"/>
      <c r="L340" s="3"/>
    </row>
    <row r="341" spans="1:12" ht="13">
      <c r="A341" s="2"/>
      <c r="B341" s="3"/>
      <c r="C341" s="4"/>
      <c r="D341" s="4"/>
      <c r="E341" s="3"/>
      <c r="F341" s="3"/>
      <c r="G341" s="16"/>
      <c r="I341" s="3"/>
      <c r="J341" s="3"/>
      <c r="K341" s="3"/>
      <c r="L341" s="3"/>
    </row>
    <row r="342" spans="1:12" ht="13">
      <c r="A342" s="2"/>
      <c r="B342" s="3"/>
      <c r="C342" s="4"/>
      <c r="D342" s="4"/>
      <c r="E342" s="3"/>
      <c r="F342" s="3"/>
      <c r="G342" s="16"/>
      <c r="I342" s="3"/>
      <c r="J342" s="3"/>
      <c r="K342" s="3"/>
      <c r="L342" s="3"/>
    </row>
    <row r="343" spans="1:12" ht="13">
      <c r="A343" s="2"/>
      <c r="B343" s="3"/>
      <c r="C343" s="4"/>
      <c r="D343" s="4"/>
      <c r="E343" s="3"/>
      <c r="F343" s="3"/>
      <c r="G343" s="16"/>
      <c r="I343" s="3"/>
      <c r="J343" s="3"/>
      <c r="K343" s="3"/>
      <c r="L343" s="3"/>
    </row>
    <row r="344" spans="1:12" ht="13">
      <c r="A344" s="2"/>
      <c r="B344" s="3"/>
      <c r="C344" s="4"/>
      <c r="D344" s="4"/>
      <c r="E344" s="3"/>
      <c r="F344" s="3"/>
      <c r="G344" s="16"/>
      <c r="I344" s="3"/>
      <c r="J344" s="3"/>
      <c r="K344" s="3"/>
      <c r="L344" s="3"/>
    </row>
    <row r="345" spans="1:12" ht="13">
      <c r="A345" s="2"/>
      <c r="B345" s="3"/>
      <c r="C345" s="4"/>
      <c r="D345" s="4"/>
      <c r="E345" s="3"/>
      <c r="F345" s="3"/>
      <c r="G345" s="16"/>
      <c r="I345" s="3"/>
      <c r="J345" s="3"/>
      <c r="K345" s="3"/>
      <c r="L345" s="3"/>
    </row>
    <row r="346" spans="1:12" ht="13">
      <c r="A346" s="2"/>
      <c r="B346" s="3"/>
      <c r="C346" s="4"/>
      <c r="D346" s="4"/>
      <c r="E346" s="3"/>
      <c r="F346" s="3"/>
      <c r="G346" s="16"/>
      <c r="I346" s="3"/>
      <c r="J346" s="3"/>
      <c r="K346" s="3"/>
      <c r="L346" s="3"/>
    </row>
    <row r="347" spans="1:12" ht="13">
      <c r="A347" s="2"/>
      <c r="B347" s="3"/>
      <c r="C347" s="4"/>
      <c r="D347" s="4"/>
      <c r="E347" s="3"/>
      <c r="F347" s="3"/>
      <c r="G347" s="16"/>
      <c r="I347" s="3"/>
      <c r="J347" s="3"/>
      <c r="K347" s="3"/>
      <c r="L347" s="3"/>
    </row>
    <row r="348" spans="1:12" ht="13">
      <c r="A348" s="2"/>
      <c r="B348" s="3"/>
      <c r="C348" s="4"/>
      <c r="D348" s="4"/>
      <c r="E348" s="3"/>
      <c r="F348" s="3"/>
      <c r="G348" s="16"/>
      <c r="I348" s="3"/>
      <c r="J348" s="3"/>
      <c r="K348" s="3"/>
      <c r="L348" s="3"/>
    </row>
    <row r="349" spans="1:12" ht="13">
      <c r="A349" s="2"/>
      <c r="B349" s="3"/>
      <c r="C349" s="4"/>
      <c r="D349" s="4"/>
      <c r="E349" s="3"/>
      <c r="F349" s="3"/>
      <c r="G349" s="16"/>
      <c r="I349" s="3"/>
      <c r="J349" s="3"/>
      <c r="K349" s="3"/>
      <c r="L349" s="3"/>
    </row>
    <row r="350" spans="1:12" ht="13">
      <c r="A350" s="2"/>
      <c r="B350" s="3"/>
      <c r="C350" s="4"/>
      <c r="D350" s="4"/>
      <c r="E350" s="3"/>
      <c r="F350" s="3"/>
      <c r="G350" s="16"/>
      <c r="I350" s="3"/>
      <c r="J350" s="3"/>
      <c r="K350" s="3"/>
      <c r="L350" s="3"/>
    </row>
    <row r="351" spans="1:12" ht="13">
      <c r="A351" s="2"/>
      <c r="B351" s="3"/>
      <c r="C351" s="4"/>
      <c r="D351" s="4"/>
      <c r="E351" s="3"/>
      <c r="F351" s="3"/>
      <c r="G351" s="16"/>
      <c r="I351" s="3"/>
      <c r="J351" s="3"/>
      <c r="K351" s="3"/>
      <c r="L351" s="3"/>
    </row>
    <row r="352" spans="1:12" ht="13">
      <c r="A352" s="2"/>
      <c r="B352" s="3"/>
      <c r="C352" s="4"/>
      <c r="D352" s="4"/>
      <c r="E352" s="3"/>
      <c r="F352" s="3"/>
      <c r="G352" s="16"/>
      <c r="I352" s="3"/>
      <c r="J352" s="3"/>
      <c r="K352" s="3"/>
      <c r="L352" s="3"/>
    </row>
    <row r="353" spans="1:12" ht="13">
      <c r="A353" s="2"/>
      <c r="B353" s="3"/>
      <c r="C353" s="4"/>
      <c r="D353" s="4"/>
      <c r="E353" s="3"/>
      <c r="F353" s="3"/>
      <c r="G353" s="16"/>
      <c r="I353" s="3"/>
      <c r="J353" s="3"/>
      <c r="K353" s="3"/>
      <c r="L353" s="3"/>
    </row>
    <row r="354" spans="1:12" ht="13">
      <c r="A354" s="2"/>
      <c r="B354" s="3"/>
      <c r="C354" s="4"/>
      <c r="D354" s="4"/>
      <c r="E354" s="3"/>
      <c r="F354" s="3"/>
      <c r="G354" s="16"/>
      <c r="I354" s="3"/>
      <c r="J354" s="3"/>
      <c r="K354" s="3"/>
      <c r="L354" s="3"/>
    </row>
    <row r="355" spans="1:12" ht="13">
      <c r="A355" s="2"/>
      <c r="B355" s="3"/>
      <c r="C355" s="4"/>
      <c r="D355" s="4"/>
      <c r="E355" s="3"/>
      <c r="F355" s="3"/>
      <c r="G355" s="16"/>
      <c r="I355" s="3"/>
      <c r="J355" s="3"/>
      <c r="K355" s="3"/>
      <c r="L355" s="3"/>
    </row>
    <row r="356" spans="1:12" ht="13">
      <c r="A356" s="2"/>
      <c r="B356" s="3"/>
      <c r="C356" s="4"/>
      <c r="D356" s="4"/>
      <c r="E356" s="3"/>
      <c r="F356" s="3"/>
      <c r="G356" s="16"/>
      <c r="I356" s="3"/>
      <c r="J356" s="3"/>
      <c r="K356" s="3"/>
      <c r="L356" s="3"/>
    </row>
    <row r="357" spans="1:12" ht="13">
      <c r="A357" s="2"/>
      <c r="B357" s="3"/>
      <c r="C357" s="4"/>
      <c r="D357" s="4"/>
      <c r="E357" s="3"/>
      <c r="F357" s="3"/>
      <c r="G357" s="16"/>
      <c r="I357" s="3"/>
      <c r="J357" s="3"/>
      <c r="K357" s="3"/>
      <c r="L357" s="3"/>
    </row>
    <row r="358" spans="1:12" ht="13">
      <c r="A358" s="2"/>
      <c r="B358" s="3"/>
      <c r="C358" s="4"/>
      <c r="D358" s="4"/>
      <c r="E358" s="3"/>
      <c r="F358" s="3"/>
      <c r="G358" s="16"/>
      <c r="I358" s="3"/>
      <c r="J358" s="3"/>
      <c r="K358" s="3"/>
      <c r="L358" s="3"/>
    </row>
    <row r="359" spans="1:12" ht="13">
      <c r="A359" s="2"/>
      <c r="B359" s="3"/>
      <c r="C359" s="4"/>
      <c r="D359" s="4"/>
      <c r="E359" s="3"/>
      <c r="F359" s="3"/>
      <c r="G359" s="16"/>
      <c r="I359" s="3"/>
      <c r="J359" s="3"/>
      <c r="K359" s="3"/>
      <c r="L359" s="3"/>
    </row>
    <row r="360" spans="1:12" ht="13">
      <c r="A360" s="2"/>
      <c r="B360" s="3"/>
      <c r="C360" s="4"/>
      <c r="D360" s="4"/>
      <c r="E360" s="3"/>
      <c r="F360" s="3"/>
      <c r="G360" s="16"/>
      <c r="I360" s="3"/>
      <c r="J360" s="3"/>
      <c r="K360" s="3"/>
      <c r="L360" s="3"/>
    </row>
    <row r="361" spans="1:12" ht="13">
      <c r="A361" s="2"/>
      <c r="B361" s="3"/>
      <c r="C361" s="4"/>
      <c r="D361" s="4"/>
      <c r="E361" s="3"/>
      <c r="F361" s="3"/>
      <c r="G361" s="16"/>
      <c r="I361" s="3"/>
      <c r="J361" s="3"/>
      <c r="K361" s="3"/>
      <c r="L361" s="3"/>
    </row>
    <row r="362" spans="1:12" ht="13">
      <c r="A362" s="2"/>
      <c r="B362" s="3"/>
      <c r="C362" s="4"/>
      <c r="D362" s="4"/>
      <c r="E362" s="3"/>
      <c r="F362" s="3"/>
      <c r="G362" s="16"/>
      <c r="I362" s="3"/>
      <c r="J362" s="3"/>
      <c r="K362" s="3"/>
      <c r="L362" s="3"/>
    </row>
    <row r="363" spans="1:12" ht="13">
      <c r="A363" s="2"/>
      <c r="B363" s="3"/>
      <c r="C363" s="4"/>
      <c r="D363" s="4"/>
      <c r="E363" s="3"/>
      <c r="F363" s="3"/>
      <c r="G363" s="16"/>
      <c r="I363" s="3"/>
      <c r="J363" s="3"/>
      <c r="K363" s="3"/>
      <c r="L363" s="3"/>
    </row>
    <row r="364" spans="1:12" ht="13">
      <c r="A364" s="2"/>
      <c r="B364" s="3"/>
      <c r="C364" s="4"/>
      <c r="D364" s="4"/>
      <c r="E364" s="3"/>
      <c r="F364" s="3"/>
      <c r="G364" s="16"/>
      <c r="I364" s="3"/>
      <c r="J364" s="3"/>
      <c r="K364" s="3"/>
      <c r="L364" s="3"/>
    </row>
    <row r="365" spans="1:12" ht="13">
      <c r="A365" s="2"/>
      <c r="B365" s="3"/>
      <c r="C365" s="4"/>
      <c r="D365" s="4"/>
      <c r="E365" s="3"/>
      <c r="F365" s="3"/>
      <c r="G365" s="16"/>
      <c r="I365" s="3"/>
      <c r="J365" s="3"/>
      <c r="K365" s="3"/>
      <c r="L365" s="3"/>
    </row>
    <row r="366" spans="1:12" ht="13">
      <c r="A366" s="2"/>
      <c r="B366" s="3"/>
      <c r="C366" s="4"/>
      <c r="D366" s="4"/>
      <c r="E366" s="3"/>
      <c r="F366" s="3"/>
      <c r="G366" s="16"/>
      <c r="I366" s="3"/>
      <c r="J366" s="3"/>
      <c r="K366" s="3"/>
      <c r="L366" s="3"/>
    </row>
    <row r="367" spans="1:12" ht="13">
      <c r="A367" s="2"/>
      <c r="B367" s="3"/>
      <c r="C367" s="4"/>
      <c r="D367" s="4"/>
      <c r="E367" s="3"/>
      <c r="F367" s="3"/>
      <c r="G367" s="16"/>
      <c r="I367" s="3"/>
      <c r="J367" s="3"/>
      <c r="K367" s="3"/>
      <c r="L367" s="3"/>
    </row>
    <row r="368" spans="1:12" ht="13">
      <c r="A368" s="2"/>
      <c r="B368" s="3"/>
      <c r="C368" s="4"/>
      <c r="D368" s="4"/>
      <c r="E368" s="3"/>
      <c r="F368" s="3"/>
      <c r="G368" s="16"/>
      <c r="I368" s="3"/>
      <c r="J368" s="3"/>
      <c r="K368" s="3"/>
      <c r="L368" s="3"/>
    </row>
    <row r="369" spans="1:12" ht="13">
      <c r="A369" s="2"/>
      <c r="B369" s="3"/>
      <c r="C369" s="4"/>
      <c r="D369" s="4"/>
      <c r="E369" s="3"/>
      <c r="F369" s="3"/>
      <c r="G369" s="16"/>
      <c r="I369" s="3"/>
      <c r="J369" s="3"/>
      <c r="K369" s="3"/>
      <c r="L369" s="3"/>
    </row>
    <row r="370" spans="1:12" ht="13">
      <c r="A370" s="2"/>
      <c r="B370" s="3"/>
      <c r="C370" s="4"/>
      <c r="D370" s="4"/>
      <c r="E370" s="3"/>
      <c r="F370" s="3"/>
      <c r="G370" s="16"/>
      <c r="I370" s="3"/>
      <c r="J370" s="3"/>
      <c r="K370" s="3"/>
      <c r="L370" s="3"/>
    </row>
    <row r="371" spans="1:12" ht="13">
      <c r="A371" s="2"/>
      <c r="B371" s="3"/>
      <c r="C371" s="4"/>
      <c r="D371" s="4"/>
      <c r="E371" s="3"/>
      <c r="F371" s="3"/>
      <c r="G371" s="16"/>
      <c r="I371" s="3"/>
      <c r="J371" s="3"/>
      <c r="K371" s="3"/>
      <c r="L371" s="3"/>
    </row>
    <row r="372" spans="1:12" ht="13">
      <c r="A372" s="2"/>
      <c r="B372" s="3"/>
      <c r="C372" s="4"/>
      <c r="D372" s="4"/>
      <c r="E372" s="3"/>
      <c r="F372" s="3"/>
      <c r="G372" s="16"/>
      <c r="I372" s="3"/>
      <c r="J372" s="3"/>
      <c r="K372" s="3"/>
      <c r="L372" s="3"/>
    </row>
    <row r="373" spans="1:12" ht="13">
      <c r="A373" s="2"/>
      <c r="B373" s="3"/>
      <c r="C373" s="4"/>
      <c r="D373" s="4"/>
      <c r="E373" s="3"/>
      <c r="F373" s="3"/>
      <c r="G373" s="16"/>
      <c r="I373" s="3"/>
      <c r="J373" s="3"/>
      <c r="K373" s="3"/>
      <c r="L373" s="3"/>
    </row>
    <row r="374" spans="1:12" ht="13">
      <c r="A374" s="2"/>
      <c r="B374" s="3"/>
      <c r="C374" s="4"/>
      <c r="D374" s="4"/>
      <c r="E374" s="3"/>
      <c r="F374" s="3"/>
      <c r="G374" s="16"/>
      <c r="I374" s="3"/>
      <c r="J374" s="3"/>
      <c r="K374" s="3"/>
      <c r="L374" s="3"/>
    </row>
    <row r="375" spans="1:12" ht="13">
      <c r="A375" s="2"/>
      <c r="B375" s="3"/>
      <c r="C375" s="4"/>
      <c r="D375" s="4"/>
      <c r="E375" s="3"/>
      <c r="F375" s="3"/>
      <c r="G375" s="16"/>
      <c r="I375" s="3"/>
      <c r="J375" s="3"/>
      <c r="K375" s="3"/>
      <c r="L375" s="3"/>
    </row>
    <row r="376" spans="1:12" ht="13">
      <c r="A376" s="2"/>
      <c r="B376" s="3"/>
      <c r="C376" s="4"/>
      <c r="D376" s="4"/>
      <c r="E376" s="3"/>
      <c r="F376" s="3"/>
      <c r="G376" s="16"/>
      <c r="I376" s="3"/>
      <c r="J376" s="3"/>
      <c r="K376" s="3"/>
      <c r="L376" s="3"/>
    </row>
    <row r="377" spans="1:12" ht="13">
      <c r="A377" s="2"/>
      <c r="B377" s="3"/>
      <c r="C377" s="4"/>
      <c r="D377" s="4"/>
      <c r="E377" s="3"/>
      <c r="F377" s="3"/>
      <c r="G377" s="16"/>
      <c r="I377" s="3"/>
      <c r="J377" s="3"/>
      <c r="K377" s="3"/>
      <c r="L377" s="3"/>
    </row>
    <row r="378" spans="1:12" ht="13">
      <c r="A378" s="2"/>
      <c r="B378" s="3"/>
      <c r="C378" s="4"/>
      <c r="D378" s="4"/>
      <c r="E378" s="3"/>
      <c r="F378" s="3"/>
      <c r="G378" s="16"/>
      <c r="I378" s="3"/>
      <c r="J378" s="3"/>
      <c r="K378" s="3"/>
      <c r="L378" s="3"/>
    </row>
    <row r="379" spans="1:12" ht="13">
      <c r="A379" s="2"/>
      <c r="B379" s="3"/>
      <c r="C379" s="4"/>
      <c r="D379" s="4"/>
      <c r="E379" s="3"/>
      <c r="F379" s="3"/>
      <c r="G379" s="16"/>
      <c r="I379" s="3"/>
      <c r="J379" s="3"/>
      <c r="K379" s="3"/>
      <c r="L379" s="3"/>
    </row>
    <row r="380" spans="1:12" ht="13">
      <c r="A380" s="2"/>
      <c r="B380" s="3"/>
      <c r="C380" s="4"/>
      <c r="D380" s="4"/>
      <c r="E380" s="3"/>
      <c r="F380" s="3"/>
      <c r="G380" s="16"/>
      <c r="I380" s="3"/>
      <c r="J380" s="3"/>
      <c r="K380" s="3"/>
      <c r="L380" s="3"/>
    </row>
    <row r="381" spans="1:12" ht="13">
      <c r="A381" s="2"/>
      <c r="B381" s="3"/>
      <c r="C381" s="4"/>
      <c r="D381" s="4"/>
      <c r="E381" s="3"/>
      <c r="F381" s="3"/>
      <c r="G381" s="16"/>
      <c r="I381" s="3"/>
      <c r="J381" s="3"/>
      <c r="K381" s="3"/>
      <c r="L381" s="3"/>
    </row>
    <row r="382" spans="1:12" ht="13">
      <c r="A382" s="2"/>
      <c r="B382" s="3"/>
      <c r="C382" s="4"/>
      <c r="D382" s="4"/>
      <c r="E382" s="3"/>
      <c r="F382" s="3"/>
      <c r="G382" s="16"/>
      <c r="I382" s="3"/>
      <c r="J382" s="3"/>
      <c r="K382" s="3"/>
      <c r="L382" s="3"/>
    </row>
    <row r="383" spans="1:12" ht="13">
      <c r="A383" s="2"/>
      <c r="B383" s="3"/>
      <c r="C383" s="4"/>
      <c r="D383" s="4"/>
      <c r="E383" s="3"/>
      <c r="F383" s="3"/>
      <c r="G383" s="16"/>
      <c r="I383" s="3"/>
      <c r="J383" s="3"/>
      <c r="K383" s="3"/>
      <c r="L383" s="3"/>
    </row>
    <row r="384" spans="1:12" ht="13">
      <c r="A384" s="2"/>
      <c r="B384" s="3"/>
      <c r="C384" s="4"/>
      <c r="D384" s="4"/>
      <c r="E384" s="3"/>
      <c r="F384" s="3"/>
      <c r="G384" s="16"/>
      <c r="I384" s="3"/>
      <c r="J384" s="3"/>
      <c r="K384" s="3"/>
      <c r="L384" s="3"/>
    </row>
    <row r="385" spans="1:12" ht="13">
      <c r="A385" s="2"/>
      <c r="B385" s="3"/>
      <c r="C385" s="4"/>
      <c r="D385" s="4"/>
      <c r="E385" s="3"/>
      <c r="F385" s="3"/>
      <c r="G385" s="16"/>
      <c r="I385" s="3"/>
      <c r="J385" s="3"/>
      <c r="K385" s="3"/>
      <c r="L385" s="3"/>
    </row>
    <row r="386" spans="1:12" ht="13">
      <c r="A386" s="2"/>
      <c r="B386" s="3"/>
      <c r="C386" s="4"/>
      <c r="D386" s="4"/>
      <c r="E386" s="3"/>
      <c r="F386" s="3"/>
      <c r="G386" s="16"/>
      <c r="I386" s="3"/>
      <c r="J386" s="3"/>
      <c r="K386" s="3"/>
      <c r="L386" s="3"/>
    </row>
    <row r="387" spans="1:12" ht="13">
      <c r="A387" s="2"/>
      <c r="B387" s="3"/>
      <c r="C387" s="4"/>
      <c r="D387" s="4"/>
      <c r="E387" s="3"/>
      <c r="F387" s="3"/>
      <c r="G387" s="16"/>
      <c r="I387" s="3"/>
      <c r="J387" s="3"/>
      <c r="K387" s="3"/>
      <c r="L387" s="3"/>
    </row>
    <row r="388" spans="1:12" ht="13">
      <c r="A388" s="2"/>
      <c r="B388" s="3"/>
      <c r="C388" s="4"/>
      <c r="D388" s="4"/>
      <c r="E388" s="3"/>
      <c r="F388" s="3"/>
      <c r="G388" s="16"/>
      <c r="I388" s="3"/>
      <c r="J388" s="3"/>
      <c r="K388" s="3"/>
      <c r="L388" s="3"/>
    </row>
    <row r="389" spans="1:12" ht="13">
      <c r="A389" s="2"/>
      <c r="B389" s="3"/>
      <c r="C389" s="4"/>
      <c r="D389" s="4"/>
      <c r="E389" s="3"/>
      <c r="F389" s="3"/>
      <c r="G389" s="16"/>
      <c r="I389" s="3"/>
      <c r="J389" s="3"/>
      <c r="K389" s="3"/>
      <c r="L389" s="3"/>
    </row>
    <row r="390" spans="1:12" ht="13">
      <c r="A390" s="2"/>
      <c r="B390" s="3"/>
      <c r="C390" s="4"/>
      <c r="D390" s="4"/>
      <c r="E390" s="3"/>
      <c r="F390" s="3"/>
      <c r="G390" s="16"/>
      <c r="I390" s="3"/>
      <c r="J390" s="3"/>
      <c r="K390" s="3"/>
      <c r="L390" s="3"/>
    </row>
    <row r="391" spans="1:12" ht="13">
      <c r="A391" s="2"/>
      <c r="B391" s="3"/>
      <c r="C391" s="4"/>
      <c r="D391" s="4"/>
      <c r="E391" s="3"/>
      <c r="F391" s="3"/>
      <c r="G391" s="16"/>
      <c r="I391" s="3"/>
      <c r="J391" s="3"/>
      <c r="K391" s="3"/>
      <c r="L391" s="3"/>
    </row>
    <row r="392" spans="1:12" ht="13">
      <c r="A392" s="2"/>
      <c r="B392" s="3"/>
      <c r="C392" s="4"/>
      <c r="D392" s="4"/>
      <c r="E392" s="3"/>
      <c r="F392" s="3"/>
      <c r="G392" s="16"/>
      <c r="I392" s="3"/>
      <c r="J392" s="3"/>
      <c r="K392" s="3"/>
      <c r="L392" s="3"/>
    </row>
    <row r="393" spans="1:12" ht="13">
      <c r="A393" s="2"/>
      <c r="B393" s="3"/>
      <c r="C393" s="4"/>
      <c r="D393" s="4"/>
      <c r="E393" s="3"/>
      <c r="F393" s="3"/>
      <c r="G393" s="16"/>
      <c r="I393" s="3"/>
      <c r="J393" s="3"/>
      <c r="K393" s="3"/>
      <c r="L393" s="3"/>
    </row>
    <row r="394" spans="1:12" ht="13">
      <c r="A394" s="2"/>
      <c r="B394" s="3"/>
      <c r="C394" s="4"/>
      <c r="D394" s="4"/>
      <c r="E394" s="3"/>
      <c r="F394" s="3"/>
      <c r="G394" s="16"/>
      <c r="I394" s="3"/>
      <c r="J394" s="3"/>
      <c r="K394" s="3"/>
      <c r="L394" s="3"/>
    </row>
    <row r="395" spans="1:12" ht="13">
      <c r="A395" s="2"/>
      <c r="B395" s="3"/>
      <c r="C395" s="4"/>
      <c r="D395" s="4"/>
      <c r="E395" s="3"/>
      <c r="F395" s="3"/>
      <c r="G395" s="16"/>
      <c r="I395" s="3"/>
      <c r="J395" s="3"/>
      <c r="K395" s="3"/>
      <c r="L395" s="3"/>
    </row>
    <row r="396" spans="1:12" ht="13">
      <c r="A396" s="2"/>
      <c r="B396" s="3"/>
      <c r="C396" s="4"/>
      <c r="D396" s="4"/>
      <c r="E396" s="3"/>
      <c r="F396" s="3"/>
      <c r="G396" s="16"/>
      <c r="I396" s="3"/>
      <c r="J396" s="3"/>
      <c r="K396" s="3"/>
      <c r="L396" s="3"/>
    </row>
    <row r="397" spans="1:12" ht="13">
      <c r="A397" s="2"/>
      <c r="B397" s="3"/>
      <c r="C397" s="4"/>
      <c r="D397" s="4"/>
      <c r="E397" s="3"/>
      <c r="F397" s="3"/>
      <c r="G397" s="16"/>
      <c r="I397" s="3"/>
      <c r="J397" s="3"/>
      <c r="K397" s="3"/>
      <c r="L397" s="3"/>
    </row>
    <row r="398" spans="1:12" ht="13">
      <c r="A398" s="2"/>
      <c r="B398" s="3"/>
      <c r="C398" s="4"/>
      <c r="D398" s="4"/>
      <c r="E398" s="3"/>
      <c r="F398" s="3"/>
      <c r="G398" s="16"/>
      <c r="I398" s="3"/>
      <c r="J398" s="3"/>
      <c r="K398" s="3"/>
      <c r="L398" s="3"/>
    </row>
    <row r="399" spans="1:12" ht="13">
      <c r="A399" s="2"/>
      <c r="B399" s="3"/>
      <c r="C399" s="4"/>
      <c r="D399" s="4"/>
      <c r="E399" s="3"/>
      <c r="F399" s="3"/>
      <c r="G399" s="16"/>
      <c r="I399" s="3"/>
      <c r="J399" s="3"/>
      <c r="K399" s="3"/>
      <c r="L399" s="3"/>
    </row>
    <row r="400" spans="1:12" ht="13">
      <c r="A400" s="2"/>
      <c r="B400" s="3"/>
      <c r="C400" s="4"/>
      <c r="D400" s="4"/>
      <c r="E400" s="3"/>
      <c r="F400" s="3"/>
      <c r="G400" s="16"/>
      <c r="I400" s="3"/>
      <c r="J400" s="3"/>
      <c r="K400" s="3"/>
      <c r="L400" s="3"/>
    </row>
    <row r="401" spans="1:12" ht="13">
      <c r="A401" s="2"/>
      <c r="B401" s="3"/>
      <c r="C401" s="4"/>
      <c r="D401" s="4"/>
      <c r="E401" s="3"/>
      <c r="F401" s="3"/>
      <c r="G401" s="16"/>
      <c r="I401" s="3"/>
      <c r="J401" s="3"/>
      <c r="K401" s="3"/>
      <c r="L401" s="3"/>
    </row>
    <row r="402" spans="1:12" ht="13">
      <c r="A402" s="2"/>
      <c r="B402" s="3"/>
      <c r="C402" s="4"/>
      <c r="D402" s="4"/>
      <c r="E402" s="3"/>
      <c r="F402" s="3"/>
      <c r="G402" s="16"/>
      <c r="I402" s="3"/>
      <c r="J402" s="3"/>
      <c r="K402" s="3"/>
      <c r="L402" s="3"/>
    </row>
    <row r="403" spans="1:12" ht="13">
      <c r="A403" s="2"/>
      <c r="B403" s="3"/>
      <c r="C403" s="4"/>
      <c r="D403" s="4"/>
      <c r="E403" s="3"/>
      <c r="F403" s="3"/>
      <c r="G403" s="16"/>
      <c r="I403" s="3"/>
      <c r="J403" s="3"/>
      <c r="K403" s="3"/>
      <c r="L403" s="3"/>
    </row>
    <row r="404" spans="1:12" ht="13">
      <c r="A404" s="2"/>
      <c r="B404" s="3"/>
      <c r="C404" s="4"/>
      <c r="D404" s="4"/>
      <c r="E404" s="3"/>
      <c r="F404" s="3"/>
      <c r="G404" s="16"/>
      <c r="I404" s="3"/>
      <c r="J404" s="3"/>
      <c r="K404" s="3"/>
      <c r="L404" s="3"/>
    </row>
    <row r="405" spans="1:12" ht="13">
      <c r="A405" s="2"/>
      <c r="B405" s="3"/>
      <c r="C405" s="4"/>
      <c r="D405" s="4"/>
      <c r="E405" s="3"/>
      <c r="F405" s="3"/>
      <c r="G405" s="16"/>
      <c r="I405" s="3"/>
      <c r="J405" s="3"/>
      <c r="K405" s="3"/>
      <c r="L405" s="3"/>
    </row>
    <row r="406" spans="1:12" ht="13">
      <c r="A406" s="2"/>
      <c r="B406" s="3"/>
      <c r="C406" s="4"/>
      <c r="D406" s="4"/>
      <c r="E406" s="3"/>
      <c r="F406" s="3"/>
      <c r="G406" s="16"/>
      <c r="I406" s="3"/>
      <c r="J406" s="3"/>
      <c r="K406" s="3"/>
      <c r="L406" s="3"/>
    </row>
    <row r="407" spans="1:12" ht="13">
      <c r="A407" s="2"/>
      <c r="B407" s="3"/>
      <c r="C407" s="4"/>
      <c r="D407" s="4"/>
      <c r="E407" s="3"/>
      <c r="F407" s="3"/>
      <c r="G407" s="16"/>
      <c r="I407" s="3"/>
      <c r="J407" s="3"/>
      <c r="K407" s="3"/>
      <c r="L407" s="3"/>
    </row>
    <row r="408" spans="1:12" ht="13">
      <c r="A408" s="2"/>
      <c r="B408" s="3"/>
      <c r="C408" s="4"/>
      <c r="D408" s="4"/>
      <c r="E408" s="3"/>
      <c r="F408" s="3"/>
      <c r="G408" s="16"/>
      <c r="I408" s="3"/>
      <c r="J408" s="3"/>
      <c r="K408" s="3"/>
      <c r="L408" s="3"/>
    </row>
    <row r="409" spans="1:12" ht="13">
      <c r="A409" s="2"/>
      <c r="B409" s="3"/>
      <c r="C409" s="4"/>
      <c r="D409" s="4"/>
      <c r="E409" s="3"/>
      <c r="F409" s="3"/>
      <c r="G409" s="16"/>
      <c r="I409" s="3"/>
      <c r="J409" s="3"/>
      <c r="K409" s="3"/>
      <c r="L409" s="3"/>
    </row>
    <row r="410" spans="1:12" ht="13">
      <c r="A410" s="2"/>
      <c r="B410" s="3"/>
      <c r="C410" s="4"/>
      <c r="D410" s="4"/>
      <c r="E410" s="3"/>
      <c r="F410" s="3"/>
      <c r="G410" s="16"/>
      <c r="I410" s="3"/>
      <c r="J410" s="3"/>
      <c r="K410" s="3"/>
      <c r="L410" s="3"/>
    </row>
    <row r="411" spans="1:12" ht="13">
      <c r="A411" s="2"/>
      <c r="B411" s="3"/>
      <c r="C411" s="4"/>
      <c r="D411" s="4"/>
      <c r="E411" s="3"/>
      <c r="F411" s="3"/>
      <c r="G411" s="16"/>
      <c r="I411" s="3"/>
      <c r="J411" s="3"/>
      <c r="K411" s="3"/>
      <c r="L411" s="3"/>
    </row>
    <row r="412" spans="1:12" ht="13">
      <c r="A412" s="2"/>
      <c r="B412" s="3"/>
      <c r="C412" s="4"/>
      <c r="D412" s="4"/>
      <c r="E412" s="3"/>
      <c r="F412" s="3"/>
      <c r="G412" s="16"/>
      <c r="I412" s="3"/>
      <c r="J412" s="3"/>
      <c r="K412" s="3"/>
      <c r="L412" s="3"/>
    </row>
    <row r="413" spans="1:12" ht="13">
      <c r="A413" s="2"/>
      <c r="B413" s="3"/>
      <c r="C413" s="4"/>
      <c r="D413" s="4"/>
      <c r="E413" s="3"/>
      <c r="F413" s="3"/>
      <c r="G413" s="16"/>
      <c r="I413" s="3"/>
      <c r="J413" s="3"/>
      <c r="K413" s="3"/>
      <c r="L413" s="3"/>
    </row>
    <row r="414" spans="1:12" ht="13">
      <c r="A414" s="2"/>
      <c r="B414" s="3"/>
      <c r="C414" s="4"/>
      <c r="D414" s="4"/>
      <c r="E414" s="3"/>
      <c r="F414" s="3"/>
      <c r="G414" s="16"/>
      <c r="I414" s="3"/>
      <c r="J414" s="3"/>
      <c r="K414" s="3"/>
      <c r="L414" s="3"/>
    </row>
    <row r="415" spans="1:12" ht="13">
      <c r="A415" s="2"/>
      <c r="B415" s="3"/>
      <c r="C415" s="4"/>
      <c r="D415" s="4"/>
      <c r="E415" s="3"/>
      <c r="F415" s="3"/>
      <c r="G415" s="16"/>
      <c r="I415" s="3"/>
      <c r="J415" s="3"/>
      <c r="K415" s="3"/>
      <c r="L415" s="3"/>
    </row>
    <row r="416" spans="1:12" ht="13">
      <c r="A416" s="2"/>
      <c r="B416" s="3"/>
      <c r="C416" s="4"/>
      <c r="D416" s="4"/>
      <c r="E416" s="3"/>
      <c r="F416" s="3"/>
      <c r="G416" s="16"/>
      <c r="I416" s="3"/>
      <c r="J416" s="3"/>
      <c r="K416" s="3"/>
      <c r="L416" s="3"/>
    </row>
    <row r="417" spans="1:12" ht="13">
      <c r="A417" s="2"/>
      <c r="B417" s="3"/>
      <c r="C417" s="4"/>
      <c r="D417" s="4"/>
      <c r="E417" s="3"/>
      <c r="F417" s="3"/>
      <c r="G417" s="16"/>
      <c r="I417" s="3"/>
      <c r="J417" s="3"/>
      <c r="K417" s="3"/>
      <c r="L417" s="3"/>
    </row>
    <row r="418" spans="1:12" ht="13">
      <c r="A418" s="2"/>
      <c r="B418" s="3"/>
      <c r="C418" s="4"/>
      <c r="D418" s="4"/>
      <c r="E418" s="3"/>
      <c r="F418" s="3"/>
      <c r="G418" s="16"/>
      <c r="I418" s="3"/>
      <c r="J418" s="3"/>
      <c r="K418" s="3"/>
      <c r="L418" s="3"/>
    </row>
    <row r="419" spans="1:12" ht="13">
      <c r="A419" s="2"/>
      <c r="B419" s="3"/>
      <c r="C419" s="4"/>
      <c r="D419" s="4"/>
      <c r="E419" s="3"/>
      <c r="F419" s="3"/>
      <c r="G419" s="16"/>
      <c r="I419" s="3"/>
      <c r="J419" s="3"/>
      <c r="K419" s="3"/>
      <c r="L419" s="3"/>
    </row>
    <row r="420" spans="1:12" ht="13">
      <c r="A420" s="2"/>
      <c r="B420" s="3"/>
      <c r="C420" s="4"/>
      <c r="D420" s="4"/>
      <c r="E420" s="3"/>
      <c r="F420" s="3"/>
      <c r="G420" s="16"/>
      <c r="I420" s="3"/>
      <c r="J420" s="3"/>
      <c r="K420" s="3"/>
      <c r="L420" s="3"/>
    </row>
    <row r="421" spans="1:12" ht="13">
      <c r="A421" s="2"/>
      <c r="B421" s="3"/>
      <c r="C421" s="4"/>
      <c r="D421" s="4"/>
      <c r="E421" s="3"/>
      <c r="F421" s="3"/>
      <c r="G421" s="16"/>
      <c r="I421" s="3"/>
      <c r="J421" s="3"/>
      <c r="K421" s="3"/>
      <c r="L421" s="3"/>
    </row>
    <row r="422" spans="1:12" ht="13">
      <c r="A422" s="2"/>
      <c r="B422" s="3"/>
      <c r="C422" s="4"/>
      <c r="D422" s="4"/>
      <c r="E422" s="3"/>
      <c r="F422" s="3"/>
      <c r="G422" s="16"/>
      <c r="I422" s="3"/>
      <c r="J422" s="3"/>
      <c r="K422" s="3"/>
      <c r="L422" s="3"/>
    </row>
    <row r="423" spans="1:12" ht="13">
      <c r="A423" s="2"/>
      <c r="B423" s="3"/>
      <c r="C423" s="4"/>
      <c r="D423" s="4"/>
      <c r="E423" s="3"/>
      <c r="F423" s="3"/>
      <c r="G423" s="16"/>
      <c r="I423" s="3"/>
      <c r="J423" s="3"/>
      <c r="K423" s="3"/>
      <c r="L423" s="3"/>
    </row>
    <row r="424" spans="1:12" ht="13">
      <c r="A424" s="2"/>
      <c r="B424" s="3"/>
      <c r="C424" s="4"/>
      <c r="D424" s="4"/>
      <c r="E424" s="3"/>
      <c r="F424" s="3"/>
      <c r="G424" s="16"/>
      <c r="I424" s="3"/>
      <c r="J424" s="3"/>
      <c r="K424" s="3"/>
      <c r="L424" s="3"/>
    </row>
    <row r="425" spans="1:12" ht="13">
      <c r="A425" s="2"/>
      <c r="B425" s="3"/>
      <c r="C425" s="4"/>
      <c r="D425" s="4"/>
      <c r="E425" s="3"/>
      <c r="F425" s="3"/>
      <c r="G425" s="16"/>
      <c r="I425" s="3"/>
      <c r="J425" s="3"/>
      <c r="K425" s="3"/>
      <c r="L425" s="3"/>
    </row>
    <row r="426" spans="1:12" ht="13">
      <c r="A426" s="2"/>
      <c r="B426" s="3"/>
      <c r="C426" s="4"/>
      <c r="D426" s="4"/>
      <c r="E426" s="3"/>
      <c r="F426" s="3"/>
      <c r="G426" s="16"/>
      <c r="I426" s="3"/>
      <c r="J426" s="3"/>
      <c r="K426" s="3"/>
      <c r="L426" s="3"/>
    </row>
    <row r="427" spans="1:12" ht="13">
      <c r="A427" s="2"/>
      <c r="B427" s="3"/>
      <c r="C427" s="4"/>
      <c r="D427" s="4"/>
      <c r="E427" s="3"/>
      <c r="F427" s="3"/>
      <c r="G427" s="16"/>
      <c r="I427" s="3"/>
      <c r="J427" s="3"/>
      <c r="K427" s="3"/>
      <c r="L427" s="3"/>
    </row>
    <row r="428" spans="1:12" ht="13">
      <c r="A428" s="2"/>
      <c r="B428" s="3"/>
      <c r="C428" s="4"/>
      <c r="D428" s="4"/>
      <c r="E428" s="3"/>
      <c r="F428" s="3"/>
      <c r="G428" s="16"/>
      <c r="I428" s="3"/>
      <c r="J428" s="3"/>
      <c r="K428" s="3"/>
      <c r="L428" s="3"/>
    </row>
    <row r="429" spans="1:12" ht="13">
      <c r="A429" s="2"/>
      <c r="B429" s="3"/>
      <c r="C429" s="4"/>
      <c r="D429" s="4"/>
      <c r="E429" s="3"/>
      <c r="F429" s="3"/>
      <c r="G429" s="16"/>
      <c r="I429" s="3"/>
      <c r="J429" s="3"/>
      <c r="K429" s="3"/>
      <c r="L429" s="3"/>
    </row>
    <row r="430" spans="1:12" ht="13">
      <c r="A430" s="2"/>
      <c r="B430" s="3"/>
      <c r="C430" s="4"/>
      <c r="D430" s="4"/>
      <c r="E430" s="3"/>
      <c r="F430" s="3"/>
      <c r="G430" s="16"/>
      <c r="I430" s="3"/>
      <c r="J430" s="3"/>
      <c r="K430" s="3"/>
      <c r="L430" s="3"/>
    </row>
    <row r="431" spans="1:12" ht="13">
      <c r="A431" s="2"/>
      <c r="B431" s="3"/>
      <c r="C431" s="4"/>
      <c r="D431" s="4"/>
      <c r="E431" s="3"/>
      <c r="F431" s="3"/>
      <c r="G431" s="16"/>
      <c r="I431" s="3"/>
      <c r="J431" s="3"/>
      <c r="K431" s="3"/>
      <c r="L431" s="3"/>
    </row>
    <row r="432" spans="1:12" ht="13">
      <c r="A432" s="2"/>
      <c r="B432" s="3"/>
      <c r="C432" s="4"/>
      <c r="D432" s="4"/>
      <c r="E432" s="3"/>
      <c r="F432" s="3"/>
      <c r="G432" s="16"/>
      <c r="I432" s="3"/>
      <c r="J432" s="3"/>
      <c r="K432" s="3"/>
      <c r="L432" s="3"/>
    </row>
    <row r="433" spans="1:12" ht="13">
      <c r="A433" s="2"/>
      <c r="B433" s="3"/>
      <c r="C433" s="4"/>
      <c r="D433" s="4"/>
      <c r="E433" s="3"/>
      <c r="F433" s="3"/>
      <c r="G433" s="16"/>
      <c r="I433" s="3"/>
      <c r="J433" s="3"/>
      <c r="K433" s="3"/>
      <c r="L433" s="3"/>
    </row>
    <row r="434" spans="1:12" ht="13">
      <c r="A434" s="2"/>
      <c r="B434" s="3"/>
      <c r="C434" s="4"/>
      <c r="D434" s="4"/>
      <c r="E434" s="3"/>
      <c r="F434" s="3"/>
      <c r="G434" s="16"/>
      <c r="I434" s="3"/>
      <c r="J434" s="3"/>
      <c r="K434" s="3"/>
      <c r="L434" s="3"/>
    </row>
    <row r="435" spans="1:12" ht="13">
      <c r="A435" s="2"/>
      <c r="B435" s="3"/>
      <c r="C435" s="4"/>
      <c r="D435" s="4"/>
      <c r="E435" s="3"/>
      <c r="F435" s="3"/>
      <c r="G435" s="16"/>
      <c r="I435" s="3"/>
      <c r="J435" s="3"/>
      <c r="K435" s="3"/>
      <c r="L435" s="3"/>
    </row>
    <row r="436" spans="1:12" ht="13">
      <c r="A436" s="2"/>
      <c r="B436" s="3"/>
      <c r="C436" s="4"/>
      <c r="D436" s="4"/>
      <c r="E436" s="3"/>
      <c r="F436" s="3"/>
      <c r="G436" s="16"/>
      <c r="I436" s="3"/>
      <c r="J436" s="3"/>
      <c r="K436" s="3"/>
      <c r="L436" s="3"/>
    </row>
    <row r="437" spans="1:12" ht="13">
      <c r="A437" s="2"/>
      <c r="B437" s="3"/>
      <c r="C437" s="4"/>
      <c r="D437" s="4"/>
      <c r="E437" s="3"/>
      <c r="F437" s="3"/>
      <c r="G437" s="16"/>
      <c r="I437" s="3"/>
      <c r="J437" s="3"/>
      <c r="K437" s="3"/>
      <c r="L437" s="3"/>
    </row>
    <row r="438" spans="1:12" ht="13">
      <c r="A438" s="2"/>
      <c r="B438" s="3"/>
      <c r="C438" s="4"/>
      <c r="D438" s="4"/>
      <c r="E438" s="3"/>
      <c r="F438" s="3"/>
      <c r="G438" s="16"/>
      <c r="I438" s="3"/>
      <c r="J438" s="3"/>
      <c r="K438" s="3"/>
      <c r="L438" s="3"/>
    </row>
    <row r="439" spans="1:12" ht="13">
      <c r="A439" s="2"/>
      <c r="B439" s="3"/>
      <c r="C439" s="4"/>
      <c r="D439" s="4"/>
      <c r="E439" s="3"/>
      <c r="F439" s="3"/>
      <c r="G439" s="16"/>
      <c r="I439" s="3"/>
      <c r="J439" s="3"/>
      <c r="K439" s="3"/>
      <c r="L439" s="3"/>
    </row>
    <row r="440" spans="1:12" ht="13">
      <c r="A440" s="2"/>
      <c r="B440" s="3"/>
      <c r="C440" s="4"/>
      <c r="D440" s="4"/>
      <c r="E440" s="3"/>
      <c r="F440" s="3"/>
      <c r="G440" s="16"/>
      <c r="I440" s="3"/>
      <c r="J440" s="3"/>
      <c r="K440" s="3"/>
      <c r="L440" s="3"/>
    </row>
    <row r="441" spans="1:12" ht="13">
      <c r="A441" s="2"/>
      <c r="B441" s="3"/>
      <c r="C441" s="4"/>
      <c r="D441" s="4"/>
      <c r="E441" s="3"/>
      <c r="F441" s="3"/>
      <c r="G441" s="16"/>
      <c r="I441" s="3"/>
      <c r="J441" s="3"/>
      <c r="K441" s="3"/>
      <c r="L441" s="3"/>
    </row>
    <row r="442" spans="1:12" ht="13">
      <c r="A442" s="2"/>
      <c r="B442" s="3"/>
      <c r="C442" s="4"/>
      <c r="D442" s="4"/>
      <c r="E442" s="3"/>
      <c r="F442" s="3"/>
      <c r="G442" s="16"/>
      <c r="I442" s="3"/>
      <c r="J442" s="3"/>
      <c r="K442" s="3"/>
      <c r="L442" s="3"/>
    </row>
    <row r="443" spans="1:12" ht="13">
      <c r="A443" s="2"/>
      <c r="B443" s="3"/>
      <c r="C443" s="4"/>
      <c r="D443" s="4"/>
      <c r="E443" s="3"/>
      <c r="F443" s="3"/>
      <c r="G443" s="16"/>
      <c r="I443" s="3"/>
      <c r="J443" s="3"/>
      <c r="K443" s="3"/>
      <c r="L443" s="3"/>
    </row>
    <row r="444" spans="1:12" ht="13">
      <c r="A444" s="2"/>
      <c r="B444" s="3"/>
      <c r="C444" s="4"/>
      <c r="D444" s="4"/>
      <c r="E444" s="3"/>
      <c r="F444" s="3"/>
      <c r="G444" s="16"/>
      <c r="I444" s="3"/>
      <c r="J444" s="3"/>
      <c r="K444" s="3"/>
      <c r="L444" s="3"/>
    </row>
    <row r="445" spans="1:12" ht="13">
      <c r="A445" s="2"/>
      <c r="B445" s="3"/>
      <c r="C445" s="4"/>
      <c r="D445" s="4"/>
      <c r="E445" s="3"/>
      <c r="F445" s="3"/>
      <c r="G445" s="16"/>
      <c r="I445" s="3"/>
      <c r="J445" s="3"/>
      <c r="K445" s="3"/>
      <c r="L445" s="3"/>
    </row>
    <row r="446" spans="1:12" ht="13">
      <c r="A446" s="2"/>
      <c r="B446" s="3"/>
      <c r="C446" s="4"/>
      <c r="D446" s="4"/>
      <c r="E446" s="3"/>
      <c r="F446" s="3"/>
      <c r="G446" s="16"/>
      <c r="I446" s="3"/>
      <c r="J446" s="3"/>
      <c r="K446" s="3"/>
      <c r="L446" s="3"/>
    </row>
    <row r="447" spans="1:12" ht="13">
      <c r="A447" s="2"/>
      <c r="B447" s="3"/>
      <c r="C447" s="4"/>
      <c r="D447" s="4"/>
      <c r="E447" s="3"/>
      <c r="F447" s="3"/>
      <c r="G447" s="16"/>
      <c r="I447" s="3"/>
      <c r="J447" s="3"/>
      <c r="K447" s="3"/>
      <c r="L447" s="3"/>
    </row>
    <row r="448" spans="1:12" ht="13">
      <c r="A448" s="2"/>
      <c r="B448" s="3"/>
      <c r="C448" s="4"/>
      <c r="D448" s="4"/>
      <c r="E448" s="3"/>
      <c r="F448" s="3"/>
      <c r="G448" s="16"/>
      <c r="I448" s="3"/>
      <c r="J448" s="3"/>
      <c r="K448" s="3"/>
      <c r="L448" s="3"/>
    </row>
    <row r="449" spans="1:12" ht="13">
      <c r="A449" s="2"/>
      <c r="B449" s="3"/>
      <c r="C449" s="4"/>
      <c r="D449" s="4"/>
      <c r="E449" s="3"/>
      <c r="F449" s="3"/>
      <c r="G449" s="16"/>
      <c r="I449" s="3"/>
      <c r="J449" s="3"/>
      <c r="K449" s="3"/>
      <c r="L449" s="3"/>
    </row>
    <row r="450" spans="1:12" ht="13">
      <c r="A450" s="2"/>
      <c r="B450" s="3"/>
      <c r="C450" s="4"/>
      <c r="D450" s="4"/>
      <c r="E450" s="3"/>
      <c r="F450" s="3"/>
      <c r="G450" s="16"/>
      <c r="I450" s="3"/>
      <c r="J450" s="3"/>
      <c r="K450" s="3"/>
      <c r="L450" s="3"/>
    </row>
    <row r="451" spans="1:12" ht="13">
      <c r="A451" s="2"/>
      <c r="B451" s="3"/>
      <c r="C451" s="4"/>
      <c r="D451" s="4"/>
      <c r="E451" s="3"/>
      <c r="F451" s="3"/>
      <c r="G451" s="16"/>
      <c r="I451" s="3"/>
      <c r="J451" s="3"/>
      <c r="K451" s="3"/>
      <c r="L451" s="3"/>
    </row>
    <row r="452" spans="1:12" ht="13">
      <c r="A452" s="2"/>
      <c r="B452" s="3"/>
      <c r="C452" s="4"/>
      <c r="D452" s="4"/>
      <c r="E452" s="3"/>
      <c r="F452" s="3"/>
      <c r="G452" s="16"/>
      <c r="I452" s="3"/>
      <c r="J452" s="3"/>
      <c r="K452" s="3"/>
      <c r="L452" s="3"/>
    </row>
    <row r="453" spans="1:12" ht="13">
      <c r="A453" s="2"/>
      <c r="B453" s="3"/>
      <c r="C453" s="4"/>
      <c r="D453" s="4"/>
      <c r="E453" s="3"/>
      <c r="F453" s="3"/>
      <c r="G453" s="16"/>
      <c r="I453" s="3"/>
      <c r="J453" s="3"/>
      <c r="K453" s="3"/>
      <c r="L453" s="3"/>
    </row>
    <row r="454" spans="1:12" ht="13">
      <c r="A454" s="2"/>
      <c r="B454" s="3"/>
      <c r="C454" s="4"/>
      <c r="D454" s="4"/>
      <c r="E454" s="3"/>
      <c r="F454" s="3"/>
      <c r="G454" s="16"/>
      <c r="I454" s="3"/>
      <c r="J454" s="3"/>
      <c r="K454" s="3"/>
      <c r="L454" s="3"/>
    </row>
    <row r="455" spans="1:12" ht="13">
      <c r="A455" s="2"/>
      <c r="B455" s="3"/>
      <c r="C455" s="4"/>
      <c r="D455" s="4"/>
      <c r="E455" s="3"/>
      <c r="F455" s="3"/>
      <c r="G455" s="16"/>
      <c r="I455" s="3"/>
      <c r="J455" s="3"/>
      <c r="K455" s="3"/>
      <c r="L455" s="3"/>
    </row>
    <row r="456" spans="1:12" ht="13">
      <c r="A456" s="2"/>
      <c r="B456" s="3"/>
      <c r="C456" s="4"/>
      <c r="D456" s="4"/>
      <c r="E456" s="3"/>
      <c r="F456" s="3"/>
      <c r="G456" s="16"/>
      <c r="I456" s="3"/>
      <c r="J456" s="3"/>
      <c r="K456" s="3"/>
      <c r="L456" s="3"/>
    </row>
    <row r="457" spans="1:12" ht="13">
      <c r="A457" s="2"/>
      <c r="B457" s="3"/>
      <c r="C457" s="4"/>
      <c r="D457" s="4"/>
      <c r="E457" s="3"/>
      <c r="F457" s="3"/>
      <c r="G457" s="16"/>
      <c r="I457" s="3"/>
      <c r="J457" s="3"/>
      <c r="K457" s="3"/>
      <c r="L457" s="3"/>
    </row>
    <row r="458" spans="1:12" ht="13">
      <c r="A458" s="2"/>
      <c r="B458" s="3"/>
      <c r="C458" s="4"/>
      <c r="D458" s="4"/>
      <c r="E458" s="3"/>
      <c r="F458" s="3"/>
      <c r="G458" s="16"/>
      <c r="I458" s="3"/>
      <c r="J458" s="3"/>
      <c r="K458" s="3"/>
      <c r="L458" s="3"/>
    </row>
    <row r="459" spans="1:12" ht="13">
      <c r="A459" s="2"/>
      <c r="B459" s="3"/>
      <c r="C459" s="4"/>
      <c r="D459" s="4"/>
      <c r="E459" s="3"/>
      <c r="F459" s="3"/>
      <c r="G459" s="16"/>
      <c r="I459" s="3"/>
      <c r="J459" s="3"/>
      <c r="K459" s="3"/>
      <c r="L459" s="3"/>
    </row>
    <row r="460" spans="1:12" ht="13">
      <c r="A460" s="2"/>
      <c r="B460" s="3"/>
      <c r="C460" s="4"/>
      <c r="D460" s="4"/>
      <c r="E460" s="3"/>
      <c r="F460" s="3"/>
      <c r="G460" s="16"/>
      <c r="I460" s="3"/>
      <c r="J460" s="3"/>
      <c r="K460" s="3"/>
      <c r="L460" s="3"/>
    </row>
    <row r="461" spans="1:12" ht="13">
      <c r="A461" s="2"/>
      <c r="B461" s="3"/>
      <c r="C461" s="4"/>
      <c r="D461" s="4"/>
      <c r="E461" s="3"/>
      <c r="F461" s="3"/>
      <c r="G461" s="16"/>
      <c r="I461" s="3"/>
      <c r="J461" s="3"/>
      <c r="K461" s="3"/>
      <c r="L461" s="3"/>
    </row>
    <row r="462" spans="1:12" ht="13">
      <c r="A462" s="2"/>
      <c r="B462" s="3"/>
      <c r="C462" s="4"/>
      <c r="D462" s="4"/>
      <c r="E462" s="3"/>
      <c r="F462" s="3"/>
      <c r="G462" s="16"/>
      <c r="I462" s="3"/>
      <c r="J462" s="3"/>
      <c r="K462" s="3"/>
      <c r="L462" s="3"/>
    </row>
    <row r="463" spans="1:12" ht="13">
      <c r="A463" s="2"/>
      <c r="B463" s="3"/>
      <c r="C463" s="4"/>
      <c r="D463" s="4"/>
      <c r="E463" s="3"/>
      <c r="F463" s="3"/>
      <c r="G463" s="16"/>
      <c r="I463" s="3"/>
      <c r="J463" s="3"/>
      <c r="K463" s="3"/>
      <c r="L463" s="3"/>
    </row>
    <row r="464" spans="1:12" ht="13">
      <c r="A464" s="2"/>
      <c r="B464" s="3"/>
      <c r="C464" s="4"/>
      <c r="D464" s="4"/>
      <c r="E464" s="3"/>
      <c r="F464" s="3"/>
      <c r="G464" s="16"/>
      <c r="I464" s="3"/>
      <c r="J464" s="3"/>
      <c r="K464" s="3"/>
      <c r="L464" s="3"/>
    </row>
    <row r="465" spans="1:12" ht="13">
      <c r="A465" s="2"/>
      <c r="B465" s="3"/>
      <c r="C465" s="4"/>
      <c r="D465" s="4"/>
      <c r="E465" s="3"/>
      <c r="F465" s="3"/>
      <c r="G465" s="16"/>
      <c r="I465" s="3"/>
      <c r="J465" s="3"/>
      <c r="K465" s="3"/>
      <c r="L465" s="3"/>
    </row>
    <row r="466" spans="1:12" ht="13">
      <c r="A466" s="2"/>
      <c r="B466" s="3"/>
      <c r="C466" s="4"/>
      <c r="D466" s="4"/>
      <c r="E466" s="3"/>
      <c r="F466" s="3"/>
      <c r="G466" s="16"/>
      <c r="I466" s="3"/>
      <c r="J466" s="3"/>
      <c r="K466" s="3"/>
      <c r="L466" s="3"/>
    </row>
    <row r="467" spans="1:12" ht="13">
      <c r="A467" s="2"/>
      <c r="B467" s="3"/>
      <c r="C467" s="4"/>
      <c r="D467" s="4"/>
      <c r="E467" s="3"/>
      <c r="F467" s="3"/>
      <c r="G467" s="16"/>
      <c r="I467" s="3"/>
      <c r="J467" s="3"/>
      <c r="K467" s="3"/>
      <c r="L467" s="3"/>
    </row>
    <row r="468" spans="1:12" ht="13">
      <c r="A468" s="2"/>
      <c r="B468" s="3"/>
      <c r="C468" s="4"/>
      <c r="D468" s="4"/>
      <c r="E468" s="3"/>
      <c r="F468" s="3"/>
      <c r="G468" s="16"/>
      <c r="I468" s="3"/>
      <c r="J468" s="3"/>
      <c r="K468" s="3"/>
      <c r="L468" s="3"/>
    </row>
    <row r="469" spans="1:12" ht="13">
      <c r="A469" s="2"/>
      <c r="B469" s="3"/>
      <c r="C469" s="4"/>
      <c r="D469" s="4"/>
      <c r="E469" s="3"/>
      <c r="F469" s="3"/>
      <c r="G469" s="16"/>
      <c r="I469" s="3"/>
      <c r="J469" s="3"/>
      <c r="K469" s="3"/>
      <c r="L469" s="3"/>
    </row>
    <row r="470" spans="1:12" ht="13">
      <c r="A470" s="2"/>
      <c r="B470" s="3"/>
      <c r="C470" s="4"/>
      <c r="D470" s="4"/>
      <c r="E470" s="3"/>
      <c r="F470" s="3"/>
      <c r="G470" s="16"/>
      <c r="I470" s="3"/>
      <c r="J470" s="3"/>
      <c r="K470" s="3"/>
      <c r="L470" s="3"/>
    </row>
    <row r="471" spans="1:12" ht="13">
      <c r="A471" s="2"/>
      <c r="B471" s="3"/>
      <c r="C471" s="4"/>
      <c r="D471" s="4"/>
      <c r="E471" s="3"/>
      <c r="F471" s="3"/>
      <c r="G471" s="16"/>
      <c r="I471" s="3"/>
      <c r="J471" s="3"/>
      <c r="K471" s="3"/>
      <c r="L471" s="3"/>
    </row>
    <row r="472" spans="1:12" ht="13">
      <c r="A472" s="2"/>
      <c r="B472" s="3"/>
      <c r="C472" s="4"/>
      <c r="D472" s="4"/>
      <c r="E472" s="3"/>
      <c r="F472" s="3"/>
      <c r="G472" s="16"/>
      <c r="I472" s="3"/>
      <c r="J472" s="3"/>
      <c r="K472" s="3"/>
      <c r="L472" s="3"/>
    </row>
    <row r="473" spans="1:12" ht="13">
      <c r="A473" s="2"/>
      <c r="B473" s="3"/>
      <c r="C473" s="4"/>
      <c r="D473" s="4"/>
      <c r="E473" s="3"/>
      <c r="F473" s="3"/>
      <c r="G473" s="16"/>
      <c r="I473" s="3"/>
      <c r="J473" s="3"/>
      <c r="K473" s="3"/>
      <c r="L473" s="3"/>
    </row>
    <row r="474" spans="1:12" ht="13">
      <c r="A474" s="2"/>
      <c r="B474" s="3"/>
      <c r="C474" s="4"/>
      <c r="D474" s="4"/>
      <c r="E474" s="3"/>
      <c r="F474" s="3"/>
      <c r="G474" s="16"/>
      <c r="I474" s="3"/>
      <c r="J474" s="3"/>
      <c r="K474" s="3"/>
      <c r="L474" s="3"/>
    </row>
    <row r="475" spans="1:12" ht="13">
      <c r="A475" s="2"/>
      <c r="B475" s="3"/>
      <c r="C475" s="4"/>
      <c r="D475" s="4"/>
      <c r="E475" s="3"/>
      <c r="F475" s="3"/>
      <c r="G475" s="16"/>
      <c r="I475" s="3"/>
      <c r="J475" s="3"/>
      <c r="K475" s="3"/>
      <c r="L475" s="3"/>
    </row>
    <row r="476" spans="1:12" ht="13">
      <c r="A476" s="2"/>
      <c r="B476" s="3"/>
      <c r="C476" s="4"/>
      <c r="D476" s="4"/>
      <c r="E476" s="3"/>
      <c r="F476" s="3"/>
      <c r="G476" s="16"/>
      <c r="I476" s="3"/>
      <c r="J476" s="3"/>
      <c r="K476" s="3"/>
      <c r="L476" s="3"/>
    </row>
    <row r="477" spans="1:12" ht="13">
      <c r="A477" s="2"/>
      <c r="B477" s="3"/>
      <c r="C477" s="4"/>
      <c r="D477" s="4"/>
      <c r="E477" s="3"/>
      <c r="F477" s="3"/>
      <c r="G477" s="16"/>
      <c r="I477" s="3"/>
      <c r="J477" s="3"/>
      <c r="K477" s="3"/>
      <c r="L477" s="3"/>
    </row>
    <row r="478" spans="1:12" ht="13">
      <c r="A478" s="2"/>
      <c r="B478" s="3"/>
      <c r="C478" s="4"/>
      <c r="D478" s="4"/>
      <c r="E478" s="3"/>
      <c r="F478" s="3"/>
      <c r="G478" s="16"/>
      <c r="I478" s="3"/>
      <c r="J478" s="3"/>
      <c r="K478" s="3"/>
      <c r="L478" s="3"/>
    </row>
    <row r="479" spans="1:12" ht="13">
      <c r="A479" s="2"/>
      <c r="B479" s="3"/>
      <c r="C479" s="4"/>
      <c r="D479" s="4"/>
      <c r="E479" s="3"/>
      <c r="F479" s="3"/>
      <c r="G479" s="16"/>
      <c r="I479" s="3"/>
      <c r="J479" s="3"/>
      <c r="K479" s="3"/>
      <c r="L479" s="3"/>
    </row>
    <row r="480" spans="1:12" ht="13">
      <c r="A480" s="2"/>
      <c r="B480" s="3"/>
      <c r="C480" s="4"/>
      <c r="D480" s="4"/>
      <c r="E480" s="3"/>
      <c r="F480" s="3"/>
      <c r="G480" s="16"/>
      <c r="I480" s="3"/>
      <c r="J480" s="3"/>
      <c r="K480" s="3"/>
      <c r="L480" s="3"/>
    </row>
    <row r="481" spans="1:12" ht="13">
      <c r="A481" s="2"/>
      <c r="B481" s="3"/>
      <c r="C481" s="4"/>
      <c r="D481" s="4"/>
      <c r="E481" s="3"/>
      <c r="F481" s="3"/>
      <c r="G481" s="16"/>
      <c r="I481" s="3"/>
      <c r="J481" s="3"/>
      <c r="K481" s="3"/>
      <c r="L481" s="3"/>
    </row>
    <row r="482" spans="1:12" ht="13">
      <c r="A482" s="2"/>
      <c r="B482" s="3"/>
      <c r="C482" s="4"/>
      <c r="D482" s="4"/>
      <c r="E482" s="3"/>
      <c r="F482" s="3"/>
      <c r="G482" s="16"/>
      <c r="I482" s="3"/>
      <c r="J482" s="3"/>
      <c r="K482" s="3"/>
      <c r="L482" s="3"/>
    </row>
    <row r="483" spans="1:12" ht="13">
      <c r="A483" s="2"/>
      <c r="B483" s="3"/>
      <c r="C483" s="4"/>
      <c r="D483" s="4"/>
      <c r="E483" s="3"/>
      <c r="F483" s="3"/>
      <c r="G483" s="16"/>
      <c r="I483" s="3"/>
      <c r="J483" s="3"/>
      <c r="K483" s="3"/>
      <c r="L483" s="3"/>
    </row>
    <row r="484" spans="1:12" ht="13">
      <c r="A484" s="2"/>
      <c r="B484" s="3"/>
      <c r="C484" s="4"/>
      <c r="D484" s="4"/>
      <c r="E484" s="3"/>
      <c r="F484" s="3"/>
      <c r="G484" s="16"/>
      <c r="I484" s="3"/>
      <c r="J484" s="3"/>
      <c r="K484" s="3"/>
      <c r="L484" s="3"/>
    </row>
    <row r="485" spans="1:12" ht="13">
      <c r="A485" s="2"/>
      <c r="B485" s="3"/>
      <c r="C485" s="4"/>
      <c r="D485" s="4"/>
      <c r="E485" s="3"/>
      <c r="F485" s="3"/>
      <c r="G485" s="16"/>
      <c r="I485" s="3"/>
      <c r="J485" s="3"/>
      <c r="K485" s="3"/>
      <c r="L485" s="3"/>
    </row>
    <row r="486" spans="1:12" ht="13">
      <c r="A486" s="2"/>
      <c r="B486" s="3"/>
      <c r="C486" s="4"/>
      <c r="D486" s="4"/>
      <c r="E486" s="3"/>
      <c r="F486" s="3"/>
      <c r="G486" s="16"/>
      <c r="I486" s="3"/>
      <c r="J486" s="3"/>
      <c r="K486" s="3"/>
      <c r="L486" s="3"/>
    </row>
    <row r="487" spans="1:12" ht="13">
      <c r="A487" s="2"/>
      <c r="B487" s="3"/>
      <c r="C487" s="4"/>
      <c r="D487" s="4"/>
      <c r="E487" s="3"/>
      <c r="F487" s="3"/>
      <c r="G487" s="16"/>
      <c r="I487" s="3"/>
      <c r="J487" s="3"/>
      <c r="K487" s="3"/>
      <c r="L487" s="3"/>
    </row>
    <row r="488" spans="1:12" ht="13">
      <c r="A488" s="2"/>
      <c r="B488" s="3"/>
      <c r="C488" s="4"/>
      <c r="D488" s="4"/>
      <c r="E488" s="3"/>
      <c r="F488" s="3"/>
      <c r="G488" s="16"/>
      <c r="I488" s="3"/>
      <c r="J488" s="3"/>
      <c r="K488" s="3"/>
      <c r="L488" s="3"/>
    </row>
    <row r="489" spans="1:12" ht="13">
      <c r="A489" s="2"/>
      <c r="B489" s="3"/>
      <c r="C489" s="4"/>
      <c r="D489" s="4"/>
      <c r="E489" s="3"/>
      <c r="F489" s="3"/>
      <c r="G489" s="16"/>
      <c r="I489" s="3"/>
      <c r="J489" s="3"/>
      <c r="K489" s="3"/>
      <c r="L489" s="3"/>
    </row>
    <row r="490" spans="1:12" ht="13">
      <c r="A490" s="2"/>
      <c r="B490" s="3"/>
      <c r="C490" s="4"/>
      <c r="D490" s="4"/>
      <c r="E490" s="3"/>
      <c r="F490" s="3"/>
      <c r="G490" s="16"/>
      <c r="I490" s="3"/>
      <c r="J490" s="3"/>
      <c r="K490" s="3"/>
      <c r="L490" s="3"/>
    </row>
    <row r="491" spans="1:12" ht="13">
      <c r="A491" s="2"/>
      <c r="B491" s="3"/>
      <c r="C491" s="4"/>
      <c r="D491" s="4"/>
      <c r="E491" s="3"/>
      <c r="F491" s="3"/>
      <c r="G491" s="16"/>
      <c r="I491" s="3"/>
      <c r="J491" s="3"/>
      <c r="K491" s="3"/>
      <c r="L491" s="3"/>
    </row>
    <row r="492" spans="1:12" ht="13">
      <c r="A492" s="2"/>
      <c r="B492" s="3"/>
      <c r="C492" s="4"/>
      <c r="D492" s="4"/>
      <c r="E492" s="3"/>
      <c r="F492" s="3"/>
      <c r="G492" s="16"/>
      <c r="I492" s="3"/>
      <c r="J492" s="3"/>
      <c r="K492" s="3"/>
      <c r="L492" s="3"/>
    </row>
    <row r="493" spans="1:12" ht="13">
      <c r="A493" s="2"/>
      <c r="B493" s="3"/>
      <c r="C493" s="4"/>
      <c r="D493" s="4"/>
      <c r="E493" s="3"/>
      <c r="F493" s="3"/>
      <c r="G493" s="16"/>
      <c r="I493" s="3"/>
      <c r="J493" s="3"/>
      <c r="K493" s="3"/>
      <c r="L493" s="3"/>
    </row>
    <row r="494" spans="1:12" ht="13">
      <c r="A494" s="2"/>
      <c r="B494" s="3"/>
      <c r="C494" s="4"/>
      <c r="D494" s="4"/>
      <c r="E494" s="3"/>
      <c r="F494" s="3"/>
      <c r="G494" s="16"/>
      <c r="I494" s="3"/>
      <c r="J494" s="3"/>
      <c r="K494" s="3"/>
      <c r="L494" s="3"/>
    </row>
    <row r="495" spans="1:12" ht="13">
      <c r="A495" s="2"/>
      <c r="B495" s="3"/>
      <c r="C495" s="4"/>
      <c r="D495" s="4"/>
      <c r="E495" s="3"/>
      <c r="F495" s="3"/>
      <c r="G495" s="16"/>
      <c r="I495" s="3"/>
      <c r="J495" s="3"/>
      <c r="K495" s="3"/>
      <c r="L495" s="3"/>
    </row>
    <row r="496" spans="1:12" ht="13">
      <c r="A496" s="2"/>
      <c r="B496" s="3"/>
      <c r="C496" s="4"/>
      <c r="D496" s="4"/>
      <c r="E496" s="3"/>
      <c r="F496" s="3"/>
      <c r="G496" s="16"/>
      <c r="I496" s="3"/>
      <c r="J496" s="3"/>
      <c r="K496" s="3"/>
      <c r="L496" s="3"/>
    </row>
    <row r="497" spans="1:12" ht="13">
      <c r="A497" s="2"/>
      <c r="B497" s="3"/>
      <c r="C497" s="4"/>
      <c r="D497" s="4"/>
      <c r="E497" s="3"/>
      <c r="F497" s="3"/>
      <c r="G497" s="16"/>
      <c r="I497" s="3"/>
      <c r="J497" s="3"/>
      <c r="K497" s="3"/>
      <c r="L497" s="3"/>
    </row>
    <row r="498" spans="1:12" ht="13">
      <c r="A498" s="2"/>
      <c r="B498" s="3"/>
      <c r="C498" s="4"/>
      <c r="D498" s="4"/>
      <c r="E498" s="3"/>
      <c r="F498" s="3"/>
      <c r="G498" s="16"/>
      <c r="I498" s="3"/>
      <c r="J498" s="3"/>
      <c r="K498" s="3"/>
      <c r="L498" s="3"/>
    </row>
    <row r="499" spans="1:12" ht="13">
      <c r="A499" s="2"/>
      <c r="B499" s="3"/>
      <c r="C499" s="4"/>
      <c r="D499" s="4"/>
      <c r="E499" s="3"/>
      <c r="F499" s="3"/>
      <c r="G499" s="16"/>
      <c r="I499" s="3"/>
      <c r="J499" s="3"/>
      <c r="K499" s="3"/>
      <c r="L499" s="3"/>
    </row>
    <row r="500" spans="1:12" ht="13">
      <c r="A500" s="2"/>
      <c r="B500" s="3"/>
      <c r="C500" s="4"/>
      <c r="D500" s="4"/>
      <c r="E500" s="3"/>
      <c r="F500" s="3"/>
      <c r="G500" s="16"/>
      <c r="I500" s="3"/>
      <c r="J500" s="3"/>
      <c r="K500" s="3"/>
      <c r="L500" s="3"/>
    </row>
    <row r="501" spans="1:12" ht="13">
      <c r="A501" s="2"/>
      <c r="B501" s="3"/>
      <c r="C501" s="4"/>
      <c r="D501" s="4"/>
      <c r="E501" s="3"/>
      <c r="F501" s="3"/>
      <c r="G501" s="16"/>
      <c r="I501" s="3"/>
      <c r="J501" s="3"/>
      <c r="K501" s="3"/>
      <c r="L501" s="3"/>
    </row>
    <row r="502" spans="1:12" ht="13">
      <c r="A502" s="2"/>
      <c r="B502" s="3"/>
      <c r="C502" s="4"/>
      <c r="D502" s="4"/>
      <c r="E502" s="3"/>
      <c r="F502" s="3"/>
      <c r="G502" s="16"/>
      <c r="I502" s="3"/>
      <c r="J502" s="3"/>
      <c r="K502" s="3"/>
      <c r="L502" s="3"/>
    </row>
    <row r="503" spans="1:12" ht="13">
      <c r="A503" s="2"/>
      <c r="B503" s="3"/>
      <c r="C503" s="4"/>
      <c r="D503" s="4"/>
      <c r="E503" s="3"/>
      <c r="F503" s="3"/>
      <c r="G503" s="16"/>
      <c r="I503" s="3"/>
      <c r="J503" s="3"/>
      <c r="K503" s="3"/>
      <c r="L503" s="3"/>
    </row>
    <row r="504" spans="1:12" ht="13">
      <c r="A504" s="2"/>
      <c r="B504" s="3"/>
      <c r="C504" s="4"/>
      <c r="D504" s="4"/>
      <c r="E504" s="3"/>
      <c r="F504" s="3"/>
      <c r="G504" s="16"/>
      <c r="I504" s="3"/>
      <c r="J504" s="3"/>
      <c r="K504" s="3"/>
      <c r="L504" s="3"/>
    </row>
    <row r="505" spans="1:12" ht="13">
      <c r="A505" s="2"/>
      <c r="B505" s="3"/>
      <c r="C505" s="4"/>
      <c r="D505" s="4"/>
      <c r="E505" s="3"/>
      <c r="F505" s="3"/>
      <c r="G505" s="16"/>
      <c r="I505" s="3"/>
      <c r="J505" s="3"/>
      <c r="K505" s="3"/>
      <c r="L505" s="3"/>
    </row>
    <row r="506" spans="1:12" ht="13">
      <c r="A506" s="2"/>
      <c r="B506" s="3"/>
      <c r="C506" s="4"/>
      <c r="D506" s="4"/>
      <c r="E506" s="3"/>
      <c r="F506" s="3"/>
      <c r="G506" s="16"/>
      <c r="I506" s="3"/>
      <c r="J506" s="3"/>
      <c r="K506" s="3"/>
      <c r="L506" s="3"/>
    </row>
    <row r="507" spans="1:12" ht="13">
      <c r="A507" s="2"/>
      <c r="B507" s="3"/>
      <c r="C507" s="4"/>
      <c r="D507" s="4"/>
      <c r="E507" s="3"/>
      <c r="F507" s="3"/>
      <c r="G507" s="16"/>
      <c r="I507" s="3"/>
      <c r="J507" s="3"/>
      <c r="K507" s="3"/>
      <c r="L507" s="3"/>
    </row>
    <row r="508" spans="1:12" ht="13">
      <c r="A508" s="2"/>
      <c r="B508" s="3"/>
      <c r="C508" s="4"/>
      <c r="D508" s="4"/>
      <c r="E508" s="3"/>
      <c r="F508" s="3"/>
      <c r="G508" s="16"/>
      <c r="I508" s="3"/>
      <c r="J508" s="3"/>
      <c r="K508" s="3"/>
      <c r="L508" s="3"/>
    </row>
    <row r="509" spans="1:12" ht="13">
      <c r="A509" s="2"/>
      <c r="B509" s="3"/>
      <c r="C509" s="4"/>
      <c r="D509" s="4"/>
      <c r="E509" s="3"/>
      <c r="F509" s="3"/>
      <c r="G509" s="16"/>
      <c r="I509" s="3"/>
      <c r="J509" s="3"/>
      <c r="K509" s="3"/>
      <c r="L509" s="3"/>
    </row>
    <row r="510" spans="1:12" ht="13">
      <c r="A510" s="2"/>
      <c r="B510" s="3"/>
      <c r="C510" s="4"/>
      <c r="D510" s="4"/>
      <c r="E510" s="3"/>
      <c r="F510" s="3"/>
      <c r="G510" s="16"/>
      <c r="I510" s="3"/>
      <c r="J510" s="3"/>
      <c r="K510" s="3"/>
      <c r="L510" s="3"/>
    </row>
    <row r="511" spans="1:12" ht="13">
      <c r="A511" s="2"/>
      <c r="B511" s="3"/>
      <c r="C511" s="4"/>
      <c r="D511" s="4"/>
      <c r="E511" s="3"/>
      <c r="F511" s="3"/>
      <c r="G511" s="16"/>
      <c r="I511" s="3"/>
      <c r="J511" s="3"/>
      <c r="K511" s="3"/>
      <c r="L511" s="3"/>
    </row>
    <row r="512" spans="1:12" ht="13">
      <c r="A512" s="2"/>
      <c r="B512" s="3"/>
      <c r="C512" s="4"/>
      <c r="D512" s="4"/>
      <c r="E512" s="3"/>
      <c r="F512" s="3"/>
      <c r="G512" s="16"/>
      <c r="I512" s="3"/>
      <c r="J512" s="3"/>
      <c r="K512" s="3"/>
      <c r="L512" s="3"/>
    </row>
    <row r="513" spans="1:12" ht="13">
      <c r="A513" s="2"/>
      <c r="B513" s="3"/>
      <c r="C513" s="4"/>
      <c r="D513" s="4"/>
      <c r="E513" s="3"/>
      <c r="F513" s="3"/>
      <c r="G513" s="16"/>
      <c r="I513" s="3"/>
      <c r="J513" s="3"/>
      <c r="K513" s="3"/>
      <c r="L513" s="3"/>
    </row>
    <row r="514" spans="1:12" ht="13">
      <c r="A514" s="2"/>
      <c r="B514" s="3"/>
      <c r="C514" s="4"/>
      <c r="D514" s="4"/>
      <c r="E514" s="3"/>
      <c r="F514" s="3"/>
      <c r="G514" s="16"/>
      <c r="I514" s="3"/>
      <c r="J514" s="3"/>
      <c r="K514" s="3"/>
      <c r="L514" s="3"/>
    </row>
    <row r="515" spans="1:12" ht="13">
      <c r="A515" s="2"/>
      <c r="B515" s="3"/>
      <c r="C515" s="4"/>
      <c r="D515" s="4"/>
      <c r="E515" s="3"/>
      <c r="F515" s="3"/>
      <c r="G515" s="16"/>
      <c r="I515" s="3"/>
      <c r="J515" s="3"/>
      <c r="K515" s="3"/>
      <c r="L515" s="3"/>
    </row>
    <row r="516" spans="1:12" ht="13">
      <c r="A516" s="2"/>
      <c r="B516" s="3"/>
      <c r="C516" s="4"/>
      <c r="D516" s="4"/>
      <c r="E516" s="3"/>
      <c r="F516" s="3"/>
      <c r="G516" s="16"/>
      <c r="I516" s="3"/>
      <c r="J516" s="3"/>
      <c r="K516" s="3"/>
      <c r="L516" s="3"/>
    </row>
    <row r="517" spans="1:12" ht="13">
      <c r="A517" s="2"/>
      <c r="B517" s="3"/>
      <c r="C517" s="4"/>
      <c r="D517" s="4"/>
      <c r="E517" s="3"/>
      <c r="F517" s="3"/>
      <c r="G517" s="16"/>
      <c r="I517" s="3"/>
      <c r="J517" s="3"/>
      <c r="K517" s="3"/>
      <c r="L517" s="3"/>
    </row>
    <row r="518" spans="1:12" ht="13">
      <c r="A518" s="2"/>
      <c r="B518" s="3"/>
      <c r="C518" s="4"/>
      <c r="D518" s="4"/>
      <c r="E518" s="3"/>
      <c r="F518" s="3"/>
      <c r="G518" s="16"/>
      <c r="I518" s="3"/>
      <c r="J518" s="3"/>
      <c r="K518" s="3"/>
      <c r="L518" s="3"/>
    </row>
    <row r="519" spans="1:12" ht="13">
      <c r="A519" s="2"/>
      <c r="B519" s="3"/>
      <c r="C519" s="4"/>
      <c r="D519" s="4"/>
      <c r="E519" s="3"/>
      <c r="F519" s="3"/>
      <c r="G519" s="16"/>
      <c r="I519" s="3"/>
      <c r="J519" s="3"/>
      <c r="K519" s="3"/>
      <c r="L519" s="3"/>
    </row>
    <row r="520" spans="1:12" ht="13">
      <c r="A520" s="2"/>
      <c r="B520" s="3"/>
      <c r="C520" s="4"/>
      <c r="D520" s="4"/>
      <c r="E520" s="3"/>
      <c r="F520" s="3"/>
      <c r="G520" s="16"/>
      <c r="I520" s="3"/>
      <c r="J520" s="3"/>
      <c r="K520" s="3"/>
      <c r="L520" s="3"/>
    </row>
    <row r="521" spans="1:12" ht="13">
      <c r="A521" s="2"/>
      <c r="B521" s="3"/>
      <c r="C521" s="4"/>
      <c r="D521" s="4"/>
      <c r="E521" s="3"/>
      <c r="F521" s="3"/>
      <c r="G521" s="16"/>
      <c r="I521" s="3"/>
      <c r="J521" s="3"/>
      <c r="K521" s="3"/>
      <c r="L521" s="3"/>
    </row>
    <row r="522" spans="1:12" ht="13">
      <c r="A522" s="2"/>
      <c r="B522" s="3"/>
      <c r="C522" s="4"/>
      <c r="D522" s="4"/>
      <c r="E522" s="3"/>
      <c r="F522" s="3"/>
      <c r="G522" s="16"/>
      <c r="I522" s="3"/>
      <c r="J522" s="3"/>
      <c r="K522" s="3"/>
      <c r="L522" s="3"/>
    </row>
    <row r="523" spans="1:12" ht="13">
      <c r="A523" s="2"/>
      <c r="B523" s="3"/>
      <c r="C523" s="4"/>
      <c r="D523" s="4"/>
      <c r="E523" s="3"/>
      <c r="F523" s="3"/>
      <c r="G523" s="16"/>
      <c r="I523" s="3"/>
      <c r="J523" s="3"/>
      <c r="K523" s="3"/>
      <c r="L523" s="3"/>
    </row>
    <row r="524" spans="1:12" ht="13">
      <c r="A524" s="2"/>
      <c r="B524" s="3"/>
      <c r="C524" s="4"/>
      <c r="D524" s="4"/>
      <c r="E524" s="3"/>
      <c r="F524" s="3"/>
      <c r="G524" s="16"/>
      <c r="I524" s="3"/>
      <c r="J524" s="3"/>
      <c r="K524" s="3"/>
      <c r="L524" s="3"/>
    </row>
    <row r="525" spans="1:12" ht="13">
      <c r="A525" s="2"/>
      <c r="B525" s="3"/>
      <c r="C525" s="4"/>
      <c r="D525" s="4"/>
      <c r="E525" s="3"/>
      <c r="F525" s="3"/>
      <c r="G525" s="16"/>
      <c r="I525" s="3"/>
      <c r="J525" s="3"/>
      <c r="K525" s="3"/>
      <c r="L525" s="3"/>
    </row>
    <row r="526" spans="1:12" ht="13">
      <c r="A526" s="2"/>
      <c r="B526" s="3"/>
      <c r="C526" s="4"/>
      <c r="D526" s="4"/>
      <c r="E526" s="3"/>
      <c r="F526" s="3"/>
      <c r="G526" s="16"/>
      <c r="I526" s="3"/>
      <c r="J526" s="3"/>
      <c r="K526" s="3"/>
      <c r="L526" s="3"/>
    </row>
    <row r="527" spans="1:12" ht="13">
      <c r="A527" s="2"/>
      <c r="B527" s="3"/>
      <c r="C527" s="4"/>
      <c r="D527" s="4"/>
      <c r="E527" s="3"/>
      <c r="F527" s="3"/>
      <c r="G527" s="16"/>
      <c r="I527" s="3"/>
      <c r="J527" s="3"/>
      <c r="K527" s="3"/>
      <c r="L527" s="3"/>
    </row>
    <row r="528" spans="1:12" ht="13">
      <c r="A528" s="2"/>
      <c r="B528" s="3"/>
      <c r="C528" s="4"/>
      <c r="D528" s="4"/>
      <c r="E528" s="3"/>
      <c r="F528" s="3"/>
      <c r="G528" s="16"/>
      <c r="I528" s="3"/>
      <c r="J528" s="3"/>
      <c r="K528" s="3"/>
      <c r="L528" s="3"/>
    </row>
    <row r="529" spans="1:12" ht="13">
      <c r="A529" s="2"/>
      <c r="B529" s="3"/>
      <c r="C529" s="4"/>
      <c r="D529" s="4"/>
      <c r="E529" s="3"/>
      <c r="F529" s="3"/>
      <c r="G529" s="16"/>
      <c r="I529" s="3"/>
      <c r="J529" s="3"/>
      <c r="K529" s="3"/>
      <c r="L529" s="3"/>
    </row>
    <row r="530" spans="1:12" ht="13">
      <c r="A530" s="2"/>
      <c r="B530" s="3"/>
      <c r="C530" s="4"/>
      <c r="D530" s="4"/>
      <c r="E530" s="3"/>
      <c r="F530" s="3"/>
      <c r="G530" s="16"/>
      <c r="I530" s="3"/>
      <c r="J530" s="3"/>
      <c r="K530" s="3"/>
      <c r="L530" s="3"/>
    </row>
    <row r="531" spans="1:12" ht="13">
      <c r="A531" s="2"/>
      <c r="B531" s="3"/>
      <c r="C531" s="4"/>
      <c r="D531" s="4"/>
      <c r="E531" s="3"/>
      <c r="F531" s="3"/>
      <c r="G531" s="16"/>
      <c r="I531" s="3"/>
      <c r="J531" s="3"/>
      <c r="K531" s="3"/>
      <c r="L531" s="3"/>
    </row>
    <row r="532" spans="1:12" ht="13">
      <c r="A532" s="2"/>
      <c r="B532" s="3"/>
      <c r="C532" s="4"/>
      <c r="D532" s="4"/>
      <c r="E532" s="3"/>
      <c r="F532" s="3"/>
      <c r="G532" s="16"/>
      <c r="I532" s="3"/>
      <c r="J532" s="3"/>
      <c r="K532" s="3"/>
      <c r="L532" s="3"/>
    </row>
    <row r="533" spans="1:12" ht="13">
      <c r="A533" s="2"/>
      <c r="B533" s="3"/>
      <c r="C533" s="4"/>
      <c r="D533" s="4"/>
      <c r="E533" s="3"/>
      <c r="F533" s="3"/>
      <c r="G533" s="16"/>
      <c r="I533" s="3"/>
      <c r="J533" s="3"/>
      <c r="K533" s="3"/>
      <c r="L533" s="3"/>
    </row>
    <row r="534" spans="1:12" ht="13">
      <c r="A534" s="2"/>
      <c r="B534" s="3"/>
      <c r="C534" s="4"/>
      <c r="D534" s="4"/>
      <c r="E534" s="3"/>
      <c r="F534" s="3"/>
      <c r="G534" s="16"/>
      <c r="I534" s="3"/>
      <c r="J534" s="3"/>
      <c r="K534" s="3"/>
      <c r="L534" s="3"/>
    </row>
    <row r="535" spans="1:12" ht="13">
      <c r="A535" s="2"/>
      <c r="B535" s="3"/>
      <c r="C535" s="4"/>
      <c r="D535" s="4"/>
      <c r="E535" s="3"/>
      <c r="F535" s="3"/>
      <c r="G535" s="16"/>
      <c r="I535" s="3"/>
      <c r="J535" s="3"/>
      <c r="K535" s="3"/>
      <c r="L535" s="3"/>
    </row>
    <row r="536" spans="1:12" ht="13">
      <c r="A536" s="2"/>
      <c r="B536" s="3"/>
      <c r="C536" s="4"/>
      <c r="D536" s="4"/>
      <c r="E536" s="3"/>
      <c r="F536" s="3"/>
      <c r="G536" s="16"/>
      <c r="I536" s="3"/>
      <c r="J536" s="3"/>
      <c r="K536" s="3"/>
      <c r="L536" s="3"/>
    </row>
    <row r="537" spans="1:12" ht="13">
      <c r="A537" s="2"/>
      <c r="B537" s="3"/>
      <c r="C537" s="4"/>
      <c r="D537" s="4"/>
      <c r="E537" s="3"/>
      <c r="F537" s="3"/>
      <c r="G537" s="16"/>
      <c r="I537" s="3"/>
      <c r="J537" s="3"/>
      <c r="K537" s="3"/>
      <c r="L537" s="3"/>
    </row>
    <row r="538" spans="1:12" ht="13">
      <c r="A538" s="2"/>
      <c r="B538" s="3"/>
      <c r="C538" s="4"/>
      <c r="D538" s="4"/>
      <c r="E538" s="3"/>
      <c r="F538" s="3"/>
      <c r="G538" s="16"/>
      <c r="I538" s="3"/>
      <c r="J538" s="3"/>
      <c r="K538" s="3"/>
      <c r="L538" s="3"/>
    </row>
    <row r="539" spans="1:12" ht="13">
      <c r="A539" s="2"/>
      <c r="B539" s="3"/>
      <c r="C539" s="4"/>
      <c r="D539" s="4"/>
      <c r="E539" s="3"/>
      <c r="F539" s="3"/>
      <c r="G539" s="16"/>
      <c r="I539" s="3"/>
      <c r="J539" s="3"/>
      <c r="K539" s="3"/>
      <c r="L539" s="3"/>
    </row>
    <row r="540" spans="1:12" ht="13">
      <c r="A540" s="2"/>
      <c r="B540" s="3"/>
      <c r="C540" s="4"/>
      <c r="D540" s="4"/>
      <c r="E540" s="3"/>
      <c r="F540" s="3"/>
      <c r="G540" s="16"/>
      <c r="I540" s="3"/>
      <c r="J540" s="3"/>
      <c r="K540" s="3"/>
      <c r="L540" s="3"/>
    </row>
    <row r="541" spans="1:12" ht="13">
      <c r="A541" s="2"/>
      <c r="B541" s="3"/>
      <c r="C541" s="4"/>
      <c r="D541" s="4"/>
      <c r="E541" s="3"/>
      <c r="F541" s="3"/>
      <c r="G541" s="16"/>
      <c r="I541" s="3"/>
      <c r="J541" s="3"/>
      <c r="K541" s="3"/>
      <c r="L541" s="3"/>
    </row>
    <row r="542" spans="1:12" ht="13">
      <c r="A542" s="2"/>
      <c r="B542" s="3"/>
      <c r="C542" s="4"/>
      <c r="D542" s="4"/>
      <c r="E542" s="3"/>
      <c r="F542" s="3"/>
      <c r="G542" s="16"/>
      <c r="I542" s="3"/>
      <c r="J542" s="3"/>
      <c r="K542" s="3"/>
      <c r="L542" s="3"/>
    </row>
    <row r="543" spans="1:12" ht="13">
      <c r="A543" s="2"/>
      <c r="B543" s="3"/>
      <c r="C543" s="4"/>
      <c r="D543" s="4"/>
      <c r="E543" s="3"/>
      <c r="F543" s="3"/>
      <c r="G543" s="16"/>
      <c r="I543" s="3"/>
      <c r="J543" s="3"/>
      <c r="K543" s="3"/>
      <c r="L543" s="3"/>
    </row>
    <row r="544" spans="1:12" ht="13">
      <c r="A544" s="2"/>
      <c r="B544" s="3"/>
      <c r="C544" s="4"/>
      <c r="D544" s="4"/>
      <c r="E544" s="3"/>
      <c r="F544" s="3"/>
      <c r="G544" s="16"/>
      <c r="I544" s="3"/>
      <c r="J544" s="3"/>
      <c r="K544" s="3"/>
      <c r="L544" s="3"/>
    </row>
    <row r="545" spans="1:12" ht="13">
      <c r="A545" s="2"/>
      <c r="B545" s="3"/>
      <c r="C545" s="4"/>
      <c r="D545" s="4"/>
      <c r="E545" s="3"/>
      <c r="F545" s="3"/>
      <c r="G545" s="16"/>
      <c r="I545" s="3"/>
      <c r="J545" s="3"/>
      <c r="K545" s="3"/>
      <c r="L545" s="3"/>
    </row>
    <row r="546" spans="1:12" ht="13">
      <c r="A546" s="2"/>
      <c r="B546" s="3"/>
      <c r="C546" s="4"/>
      <c r="D546" s="4"/>
      <c r="E546" s="3"/>
      <c r="F546" s="3"/>
      <c r="G546" s="16"/>
      <c r="I546" s="3"/>
      <c r="J546" s="3"/>
      <c r="K546" s="3"/>
      <c r="L546" s="3"/>
    </row>
    <row r="547" spans="1:12" ht="13">
      <c r="A547" s="2"/>
      <c r="B547" s="3"/>
      <c r="C547" s="4"/>
      <c r="D547" s="4"/>
      <c r="E547" s="3"/>
      <c r="F547" s="3"/>
      <c r="G547" s="16"/>
      <c r="I547" s="3"/>
      <c r="J547" s="3"/>
      <c r="K547" s="3"/>
      <c r="L547" s="3"/>
    </row>
    <row r="548" spans="1:12" ht="13">
      <c r="A548" s="2"/>
      <c r="B548" s="3"/>
      <c r="C548" s="4"/>
      <c r="D548" s="4"/>
      <c r="E548" s="3"/>
      <c r="F548" s="3"/>
      <c r="G548" s="16"/>
      <c r="I548" s="3"/>
      <c r="J548" s="3"/>
      <c r="K548" s="3"/>
      <c r="L548" s="3"/>
    </row>
    <row r="549" spans="1:12" ht="13">
      <c r="A549" s="2"/>
      <c r="B549" s="3"/>
      <c r="C549" s="4"/>
      <c r="D549" s="4"/>
      <c r="E549" s="3"/>
      <c r="F549" s="3"/>
      <c r="G549" s="16"/>
      <c r="I549" s="3"/>
      <c r="J549" s="3"/>
      <c r="K549" s="3"/>
      <c r="L549" s="3"/>
    </row>
    <row r="550" spans="1:12" ht="13">
      <c r="A550" s="2"/>
      <c r="B550" s="3"/>
      <c r="C550" s="4"/>
      <c r="D550" s="4"/>
      <c r="E550" s="3"/>
      <c r="F550" s="3"/>
      <c r="G550" s="16"/>
      <c r="I550" s="3"/>
      <c r="J550" s="3"/>
      <c r="K550" s="3"/>
      <c r="L550" s="3"/>
    </row>
    <row r="551" spans="1:12" ht="13">
      <c r="A551" s="2"/>
      <c r="B551" s="3"/>
      <c r="C551" s="4"/>
      <c r="D551" s="4"/>
      <c r="E551" s="3"/>
      <c r="F551" s="3"/>
      <c r="G551" s="16"/>
      <c r="I551" s="3"/>
      <c r="J551" s="3"/>
      <c r="K551" s="3"/>
      <c r="L551" s="3"/>
    </row>
    <row r="552" spans="1:12" ht="13">
      <c r="A552" s="2"/>
      <c r="B552" s="3"/>
      <c r="C552" s="4"/>
      <c r="D552" s="4"/>
      <c r="E552" s="3"/>
      <c r="F552" s="3"/>
      <c r="G552" s="16"/>
      <c r="I552" s="3"/>
      <c r="J552" s="3"/>
      <c r="K552" s="3"/>
      <c r="L552" s="3"/>
    </row>
    <row r="553" spans="1:12" ht="13">
      <c r="A553" s="2"/>
      <c r="B553" s="3"/>
      <c r="C553" s="4"/>
      <c r="D553" s="4"/>
      <c r="E553" s="3"/>
      <c r="F553" s="3"/>
      <c r="G553" s="16"/>
      <c r="I553" s="3"/>
      <c r="J553" s="3"/>
      <c r="K553" s="3"/>
      <c r="L553" s="3"/>
    </row>
    <row r="554" spans="1:12" ht="13">
      <c r="A554" s="2"/>
      <c r="B554" s="3"/>
      <c r="C554" s="4"/>
      <c r="D554" s="4"/>
      <c r="E554" s="3"/>
      <c r="F554" s="3"/>
      <c r="G554" s="16"/>
      <c r="I554" s="3"/>
      <c r="J554" s="3"/>
      <c r="K554" s="3"/>
      <c r="L554" s="3"/>
    </row>
    <row r="555" spans="1:12" ht="13">
      <c r="A555" s="2"/>
      <c r="B555" s="3"/>
      <c r="C555" s="4"/>
      <c r="D555" s="4"/>
      <c r="E555" s="3"/>
      <c r="F555" s="3"/>
      <c r="G555" s="16"/>
      <c r="I555" s="3"/>
      <c r="J555" s="3"/>
      <c r="K555" s="3"/>
      <c r="L555" s="3"/>
    </row>
    <row r="556" spans="1:12" ht="13">
      <c r="A556" s="2"/>
      <c r="B556" s="3"/>
      <c r="C556" s="4"/>
      <c r="D556" s="4"/>
      <c r="E556" s="3"/>
      <c r="F556" s="3"/>
      <c r="G556" s="16"/>
      <c r="I556" s="3"/>
      <c r="J556" s="3"/>
      <c r="K556" s="3"/>
      <c r="L556" s="3"/>
    </row>
    <row r="557" spans="1:12" ht="13">
      <c r="A557" s="2"/>
      <c r="B557" s="3"/>
      <c r="C557" s="4"/>
      <c r="D557" s="4"/>
      <c r="E557" s="3"/>
      <c r="F557" s="3"/>
      <c r="G557" s="16"/>
      <c r="I557" s="3"/>
      <c r="J557" s="3"/>
      <c r="K557" s="3"/>
      <c r="L557" s="3"/>
    </row>
    <row r="558" spans="1:12" ht="13">
      <c r="A558" s="2"/>
      <c r="B558" s="3"/>
      <c r="C558" s="4"/>
      <c r="D558" s="4"/>
      <c r="E558" s="3"/>
      <c r="F558" s="3"/>
      <c r="G558" s="16"/>
      <c r="I558" s="3"/>
      <c r="J558" s="3"/>
      <c r="K558" s="3"/>
      <c r="L558" s="3"/>
    </row>
    <row r="559" spans="1:12" ht="13">
      <c r="A559" s="2"/>
      <c r="B559" s="3"/>
      <c r="C559" s="4"/>
      <c r="D559" s="4"/>
      <c r="E559" s="3"/>
      <c r="F559" s="3"/>
      <c r="G559" s="16"/>
      <c r="I559" s="3"/>
      <c r="J559" s="3"/>
      <c r="K559" s="3"/>
      <c r="L559" s="3"/>
    </row>
    <row r="560" spans="1:12" ht="13">
      <c r="A560" s="2"/>
      <c r="B560" s="3"/>
      <c r="C560" s="4"/>
      <c r="D560" s="4"/>
      <c r="E560" s="3"/>
      <c r="F560" s="3"/>
      <c r="G560" s="16"/>
      <c r="I560" s="3"/>
      <c r="J560" s="3"/>
      <c r="K560" s="3"/>
      <c r="L560" s="3"/>
    </row>
    <row r="561" spans="1:12" ht="13">
      <c r="A561" s="2"/>
      <c r="B561" s="3"/>
      <c r="C561" s="4"/>
      <c r="D561" s="4"/>
      <c r="E561" s="3"/>
      <c r="F561" s="3"/>
      <c r="G561" s="16"/>
      <c r="I561" s="3"/>
      <c r="J561" s="3"/>
      <c r="K561" s="3"/>
      <c r="L561" s="3"/>
    </row>
    <row r="562" spans="1:12" ht="13">
      <c r="A562" s="2"/>
      <c r="B562" s="3"/>
      <c r="C562" s="4"/>
      <c r="D562" s="4"/>
      <c r="E562" s="3"/>
      <c r="F562" s="3"/>
      <c r="G562" s="16"/>
      <c r="I562" s="3"/>
      <c r="J562" s="3"/>
      <c r="K562" s="3"/>
      <c r="L562" s="3"/>
    </row>
    <row r="563" spans="1:12" ht="13">
      <c r="A563" s="2"/>
      <c r="B563" s="3"/>
      <c r="C563" s="4"/>
      <c r="D563" s="4"/>
      <c r="E563" s="3"/>
      <c r="F563" s="3"/>
      <c r="G563" s="16"/>
      <c r="I563" s="3"/>
      <c r="J563" s="3"/>
      <c r="K563" s="3"/>
      <c r="L563" s="3"/>
    </row>
    <row r="564" spans="1:12" ht="13">
      <c r="A564" s="2"/>
      <c r="B564" s="3"/>
      <c r="C564" s="4"/>
      <c r="D564" s="4"/>
      <c r="E564" s="3"/>
      <c r="F564" s="3"/>
      <c r="G564" s="16"/>
      <c r="I564" s="3"/>
      <c r="J564" s="3"/>
      <c r="K564" s="3"/>
      <c r="L564" s="3"/>
    </row>
    <row r="565" spans="1:12" ht="13">
      <c r="A565" s="2"/>
      <c r="B565" s="3"/>
      <c r="C565" s="4"/>
      <c r="D565" s="4"/>
      <c r="E565" s="3"/>
      <c r="F565" s="3"/>
      <c r="G565" s="16"/>
      <c r="I565" s="3"/>
      <c r="J565" s="3"/>
      <c r="K565" s="3"/>
      <c r="L565" s="3"/>
    </row>
    <row r="566" spans="1:12" ht="13">
      <c r="A566" s="2"/>
      <c r="B566" s="3"/>
      <c r="C566" s="4"/>
      <c r="D566" s="4"/>
      <c r="E566" s="3"/>
      <c r="F566" s="3"/>
      <c r="G566" s="16"/>
      <c r="I566" s="3"/>
      <c r="J566" s="3"/>
      <c r="K566" s="3"/>
      <c r="L566" s="3"/>
    </row>
    <row r="567" spans="1:12" ht="13">
      <c r="A567" s="2"/>
      <c r="B567" s="3"/>
      <c r="C567" s="4"/>
      <c r="D567" s="4"/>
      <c r="E567" s="3"/>
      <c r="F567" s="3"/>
      <c r="G567" s="16"/>
      <c r="I567" s="3"/>
      <c r="J567" s="3"/>
      <c r="K567" s="3"/>
      <c r="L567" s="3"/>
    </row>
    <row r="568" spans="1:12" ht="13">
      <c r="A568" s="2"/>
      <c r="B568" s="3"/>
      <c r="C568" s="4"/>
      <c r="D568" s="4"/>
      <c r="E568" s="3"/>
      <c r="F568" s="3"/>
      <c r="G568" s="16"/>
      <c r="I568" s="3"/>
      <c r="J568" s="3"/>
      <c r="K568" s="3"/>
      <c r="L568" s="3"/>
    </row>
    <row r="569" spans="1:12" ht="13">
      <c r="A569" s="2"/>
      <c r="B569" s="3"/>
      <c r="C569" s="4"/>
      <c r="D569" s="4"/>
      <c r="E569" s="3"/>
      <c r="F569" s="3"/>
      <c r="G569" s="16"/>
      <c r="I569" s="3"/>
      <c r="J569" s="3"/>
      <c r="K569" s="3"/>
      <c r="L569" s="3"/>
    </row>
    <row r="570" spans="1:12" ht="13">
      <c r="A570" s="2"/>
      <c r="B570" s="3"/>
      <c r="C570" s="4"/>
      <c r="D570" s="4"/>
      <c r="E570" s="3"/>
      <c r="F570" s="3"/>
      <c r="G570" s="16"/>
      <c r="I570" s="3"/>
      <c r="J570" s="3"/>
      <c r="K570" s="3"/>
      <c r="L570" s="3"/>
    </row>
    <row r="571" spans="1:12" ht="13">
      <c r="A571" s="2"/>
      <c r="B571" s="3"/>
      <c r="C571" s="4"/>
      <c r="D571" s="4"/>
      <c r="E571" s="3"/>
      <c r="F571" s="3"/>
      <c r="G571" s="16"/>
      <c r="I571" s="3"/>
      <c r="J571" s="3"/>
      <c r="K571" s="3"/>
      <c r="L571" s="3"/>
    </row>
    <row r="572" spans="1:12" ht="13">
      <c r="A572" s="2"/>
      <c r="B572" s="3"/>
      <c r="C572" s="4"/>
      <c r="D572" s="4"/>
      <c r="E572" s="3"/>
      <c r="F572" s="3"/>
      <c r="G572" s="16"/>
      <c r="I572" s="3"/>
      <c r="J572" s="3"/>
      <c r="K572" s="3"/>
      <c r="L572" s="3"/>
    </row>
    <row r="573" spans="1:12" ht="13">
      <c r="A573" s="2"/>
      <c r="B573" s="3"/>
      <c r="C573" s="4"/>
      <c r="D573" s="4"/>
      <c r="E573" s="3"/>
      <c r="F573" s="3"/>
      <c r="G573" s="16"/>
      <c r="I573" s="3"/>
      <c r="J573" s="3"/>
      <c r="K573" s="3"/>
      <c r="L573" s="3"/>
    </row>
    <row r="574" spans="1:12" ht="13">
      <c r="A574" s="2"/>
      <c r="B574" s="3"/>
      <c r="C574" s="4"/>
      <c r="D574" s="4"/>
      <c r="E574" s="3"/>
      <c r="F574" s="3"/>
      <c r="G574" s="16"/>
      <c r="I574" s="3"/>
      <c r="J574" s="3"/>
      <c r="K574" s="3"/>
      <c r="L574" s="3"/>
    </row>
    <row r="575" spans="1:12" ht="13">
      <c r="A575" s="2"/>
      <c r="B575" s="3"/>
      <c r="C575" s="4"/>
      <c r="D575" s="4"/>
      <c r="E575" s="3"/>
      <c r="F575" s="3"/>
      <c r="G575" s="16"/>
      <c r="I575" s="3"/>
      <c r="J575" s="3"/>
      <c r="K575" s="3"/>
      <c r="L575" s="3"/>
    </row>
    <row r="576" spans="1:12" ht="13">
      <c r="A576" s="2"/>
      <c r="B576" s="3"/>
      <c r="C576" s="4"/>
      <c r="D576" s="4"/>
      <c r="E576" s="3"/>
      <c r="F576" s="3"/>
      <c r="G576" s="16"/>
      <c r="I576" s="3"/>
      <c r="J576" s="3"/>
      <c r="K576" s="3"/>
      <c r="L576" s="3"/>
    </row>
    <row r="577" spans="1:12" ht="13">
      <c r="A577" s="2"/>
      <c r="B577" s="3"/>
      <c r="C577" s="4"/>
      <c r="D577" s="4"/>
      <c r="E577" s="3"/>
      <c r="F577" s="3"/>
      <c r="G577" s="16"/>
      <c r="I577" s="3"/>
      <c r="J577" s="3"/>
      <c r="K577" s="3"/>
      <c r="L577" s="3"/>
    </row>
    <row r="578" spans="1:12" ht="13">
      <c r="A578" s="2"/>
      <c r="B578" s="3"/>
      <c r="C578" s="4"/>
      <c r="D578" s="4"/>
      <c r="E578" s="3"/>
      <c r="F578" s="3"/>
      <c r="G578" s="16"/>
      <c r="I578" s="3"/>
      <c r="J578" s="3"/>
      <c r="K578" s="3"/>
      <c r="L578" s="3"/>
    </row>
    <row r="579" spans="1:12" ht="13">
      <c r="A579" s="2"/>
      <c r="B579" s="3"/>
      <c r="C579" s="4"/>
      <c r="D579" s="4"/>
      <c r="E579" s="3"/>
      <c r="F579" s="3"/>
      <c r="G579" s="16"/>
      <c r="I579" s="3"/>
      <c r="J579" s="3"/>
      <c r="K579" s="3"/>
      <c r="L579" s="3"/>
    </row>
    <row r="580" spans="1:12" ht="13">
      <c r="A580" s="2"/>
      <c r="B580" s="3"/>
      <c r="C580" s="4"/>
      <c r="D580" s="4"/>
      <c r="E580" s="3"/>
      <c r="F580" s="3"/>
      <c r="G580" s="16"/>
      <c r="I580" s="3"/>
      <c r="J580" s="3"/>
      <c r="K580" s="3"/>
      <c r="L580" s="3"/>
    </row>
    <row r="581" spans="1:12" ht="13">
      <c r="A581" s="2"/>
      <c r="B581" s="3"/>
      <c r="C581" s="4"/>
      <c r="D581" s="4"/>
      <c r="E581" s="3"/>
      <c r="F581" s="3"/>
      <c r="G581" s="16"/>
      <c r="I581" s="3"/>
      <c r="J581" s="3"/>
      <c r="K581" s="3"/>
      <c r="L581" s="3"/>
    </row>
    <row r="582" spans="1:12" ht="13">
      <c r="A582" s="2"/>
      <c r="B582" s="3"/>
      <c r="C582" s="4"/>
      <c r="D582" s="4"/>
      <c r="E582" s="3"/>
      <c r="F582" s="3"/>
      <c r="G582" s="16"/>
      <c r="I582" s="3"/>
      <c r="J582" s="3"/>
      <c r="K582" s="3"/>
      <c r="L582" s="3"/>
    </row>
    <row r="583" spans="1:12" ht="13">
      <c r="A583" s="2"/>
      <c r="B583" s="3"/>
      <c r="C583" s="4"/>
      <c r="D583" s="4"/>
      <c r="E583" s="3"/>
      <c r="F583" s="3"/>
      <c r="G583" s="16"/>
      <c r="I583" s="3"/>
      <c r="J583" s="3"/>
      <c r="K583" s="3"/>
      <c r="L583" s="3"/>
    </row>
    <row r="584" spans="1:12" ht="13">
      <c r="A584" s="2"/>
      <c r="B584" s="3"/>
      <c r="C584" s="4"/>
      <c r="D584" s="4"/>
      <c r="E584" s="3"/>
      <c r="F584" s="3"/>
      <c r="G584" s="16"/>
      <c r="I584" s="3"/>
      <c r="J584" s="3"/>
      <c r="K584" s="3"/>
      <c r="L584" s="3"/>
    </row>
    <row r="585" spans="1:12" ht="13">
      <c r="A585" s="2"/>
      <c r="B585" s="3"/>
      <c r="C585" s="4"/>
      <c r="D585" s="4"/>
      <c r="E585" s="3"/>
      <c r="F585" s="3"/>
      <c r="G585" s="16"/>
      <c r="I585" s="3"/>
      <c r="J585" s="3"/>
      <c r="K585" s="3"/>
      <c r="L585" s="3"/>
    </row>
    <row r="586" spans="1:12" ht="13">
      <c r="A586" s="2"/>
      <c r="B586" s="3"/>
      <c r="C586" s="4"/>
      <c r="D586" s="4"/>
      <c r="E586" s="3"/>
      <c r="F586" s="3"/>
      <c r="G586" s="16"/>
      <c r="I586" s="3"/>
      <c r="J586" s="3"/>
      <c r="K586" s="3"/>
      <c r="L586" s="3"/>
    </row>
    <row r="587" spans="1:12" ht="13">
      <c r="A587" s="2"/>
      <c r="B587" s="3"/>
      <c r="C587" s="4"/>
      <c r="D587" s="4"/>
      <c r="E587" s="3"/>
      <c r="F587" s="3"/>
      <c r="G587" s="16"/>
      <c r="I587" s="3"/>
      <c r="J587" s="3"/>
      <c r="K587" s="3"/>
      <c r="L587" s="3"/>
    </row>
    <row r="588" spans="1:12" ht="13">
      <c r="A588" s="2"/>
      <c r="B588" s="3"/>
      <c r="C588" s="4"/>
      <c r="D588" s="4"/>
      <c r="E588" s="3"/>
      <c r="F588" s="3"/>
      <c r="G588" s="16"/>
      <c r="I588" s="3"/>
      <c r="J588" s="3"/>
      <c r="K588" s="3"/>
      <c r="L588" s="3"/>
    </row>
    <row r="589" spans="1:12" ht="13">
      <c r="A589" s="2"/>
      <c r="B589" s="3"/>
      <c r="C589" s="4"/>
      <c r="D589" s="4"/>
      <c r="E589" s="3"/>
      <c r="F589" s="3"/>
      <c r="G589" s="16"/>
      <c r="I589" s="3"/>
      <c r="J589" s="3"/>
      <c r="K589" s="3"/>
      <c r="L589" s="3"/>
    </row>
    <row r="590" spans="1:12" ht="13">
      <c r="A590" s="2"/>
      <c r="B590" s="3"/>
      <c r="C590" s="4"/>
      <c r="D590" s="4"/>
      <c r="E590" s="3"/>
      <c r="F590" s="3"/>
      <c r="G590" s="16"/>
      <c r="I590" s="3"/>
      <c r="J590" s="3"/>
      <c r="K590" s="3"/>
      <c r="L590" s="3"/>
    </row>
    <row r="591" spans="1:12" ht="13">
      <c r="A591" s="2"/>
      <c r="B591" s="3"/>
      <c r="C591" s="4"/>
      <c r="D591" s="4"/>
      <c r="E591" s="3"/>
      <c r="F591" s="3"/>
      <c r="G591" s="16"/>
      <c r="I591" s="3"/>
      <c r="J591" s="3"/>
      <c r="K591" s="3"/>
      <c r="L591" s="3"/>
    </row>
    <row r="592" spans="1:12" ht="13">
      <c r="A592" s="2"/>
      <c r="B592" s="3"/>
      <c r="C592" s="4"/>
      <c r="D592" s="4"/>
      <c r="E592" s="3"/>
      <c r="F592" s="3"/>
      <c r="G592" s="16"/>
      <c r="I592" s="3"/>
      <c r="J592" s="3"/>
      <c r="K592" s="3"/>
      <c r="L592" s="3"/>
    </row>
    <row r="593" spans="1:12" ht="13">
      <c r="A593" s="2"/>
      <c r="B593" s="3"/>
      <c r="C593" s="4"/>
      <c r="D593" s="4"/>
      <c r="E593" s="3"/>
      <c r="F593" s="3"/>
      <c r="G593" s="16"/>
      <c r="I593" s="3"/>
      <c r="J593" s="3"/>
      <c r="K593" s="3"/>
      <c r="L593" s="3"/>
    </row>
    <row r="594" spans="1:12" ht="13">
      <c r="A594" s="2"/>
      <c r="B594" s="3"/>
      <c r="C594" s="4"/>
      <c r="D594" s="4"/>
      <c r="E594" s="3"/>
      <c r="F594" s="3"/>
      <c r="G594" s="16"/>
      <c r="I594" s="3"/>
      <c r="J594" s="3"/>
      <c r="K594" s="3"/>
      <c r="L594" s="3"/>
    </row>
    <row r="595" spans="1:12" ht="13">
      <c r="A595" s="2"/>
      <c r="B595" s="3"/>
      <c r="C595" s="4"/>
      <c r="D595" s="4"/>
      <c r="E595" s="3"/>
      <c r="F595" s="3"/>
      <c r="G595" s="16"/>
      <c r="I595" s="3"/>
      <c r="J595" s="3"/>
      <c r="K595" s="3"/>
      <c r="L595" s="3"/>
    </row>
    <row r="596" spans="1:12" ht="13">
      <c r="A596" s="2"/>
      <c r="B596" s="3"/>
      <c r="C596" s="4"/>
      <c r="D596" s="4"/>
      <c r="E596" s="3"/>
      <c r="F596" s="3"/>
      <c r="G596" s="16"/>
      <c r="I596" s="3"/>
      <c r="J596" s="3"/>
      <c r="K596" s="3"/>
      <c r="L596" s="3"/>
    </row>
    <row r="597" spans="1:12" ht="13">
      <c r="A597" s="2"/>
      <c r="B597" s="3"/>
      <c r="C597" s="4"/>
      <c r="D597" s="4"/>
      <c r="E597" s="3"/>
      <c r="F597" s="3"/>
      <c r="G597" s="16"/>
      <c r="I597" s="3"/>
      <c r="J597" s="3"/>
      <c r="K597" s="3"/>
      <c r="L597" s="3"/>
    </row>
    <row r="598" spans="1:12" ht="13">
      <c r="A598" s="2"/>
      <c r="B598" s="3"/>
      <c r="C598" s="4"/>
      <c r="D598" s="4"/>
      <c r="E598" s="3"/>
      <c r="F598" s="3"/>
      <c r="G598" s="16"/>
      <c r="I598" s="3"/>
      <c r="J598" s="3"/>
      <c r="K598" s="3"/>
      <c r="L598" s="3"/>
    </row>
    <row r="599" spans="1:12" ht="13">
      <c r="A599" s="2"/>
      <c r="B599" s="3"/>
      <c r="C599" s="4"/>
      <c r="D599" s="4"/>
      <c r="E599" s="3"/>
      <c r="F599" s="3"/>
      <c r="G599" s="16"/>
      <c r="I599" s="3"/>
      <c r="J599" s="3"/>
      <c r="K599" s="3"/>
      <c r="L599" s="3"/>
    </row>
    <row r="600" spans="1:12" ht="13">
      <c r="A600" s="2"/>
      <c r="B600" s="3"/>
      <c r="C600" s="4"/>
      <c r="D600" s="4"/>
      <c r="E600" s="3"/>
      <c r="F600" s="3"/>
      <c r="G600" s="16"/>
      <c r="I600" s="3"/>
      <c r="J600" s="3"/>
      <c r="K600" s="3"/>
      <c r="L600" s="3"/>
    </row>
    <row r="601" spans="1:12" ht="13">
      <c r="A601" s="2"/>
      <c r="B601" s="3"/>
      <c r="C601" s="4"/>
      <c r="D601" s="4"/>
      <c r="E601" s="3"/>
      <c r="F601" s="3"/>
      <c r="G601" s="16"/>
      <c r="I601" s="3"/>
      <c r="J601" s="3"/>
      <c r="K601" s="3"/>
      <c r="L601" s="3"/>
    </row>
    <row r="602" spans="1:12" ht="13">
      <c r="A602" s="2"/>
      <c r="B602" s="3"/>
      <c r="C602" s="4"/>
      <c r="D602" s="4"/>
      <c r="E602" s="3"/>
      <c r="F602" s="3"/>
      <c r="G602" s="16"/>
      <c r="I602" s="3"/>
      <c r="J602" s="3"/>
      <c r="K602" s="3"/>
      <c r="L602" s="3"/>
    </row>
    <row r="603" spans="1:12" ht="13">
      <c r="A603" s="2"/>
      <c r="B603" s="3"/>
      <c r="C603" s="4"/>
      <c r="D603" s="4"/>
      <c r="E603" s="3"/>
      <c r="F603" s="3"/>
      <c r="G603" s="16"/>
      <c r="I603" s="3"/>
      <c r="J603" s="3"/>
      <c r="K603" s="3"/>
      <c r="L603" s="3"/>
    </row>
    <row r="604" spans="1:12" ht="13">
      <c r="A604" s="2"/>
      <c r="B604" s="3"/>
      <c r="C604" s="4"/>
      <c r="D604" s="4"/>
      <c r="E604" s="3"/>
      <c r="F604" s="3"/>
      <c r="G604" s="16"/>
      <c r="I604" s="3"/>
      <c r="J604" s="3"/>
      <c r="K604" s="3"/>
      <c r="L604" s="3"/>
    </row>
    <row r="605" spans="1:12" ht="13">
      <c r="A605" s="2"/>
      <c r="B605" s="3"/>
      <c r="C605" s="4"/>
      <c r="D605" s="4"/>
      <c r="E605" s="3"/>
      <c r="F605" s="3"/>
      <c r="G605" s="16"/>
      <c r="I605" s="3"/>
      <c r="J605" s="3"/>
      <c r="K605" s="3"/>
      <c r="L605" s="3"/>
    </row>
    <row r="606" spans="1:12" ht="13">
      <c r="A606" s="2"/>
      <c r="B606" s="3"/>
      <c r="C606" s="4"/>
      <c r="D606" s="4"/>
      <c r="E606" s="3"/>
      <c r="F606" s="3"/>
      <c r="G606" s="16"/>
      <c r="I606" s="3"/>
      <c r="J606" s="3"/>
      <c r="K606" s="3"/>
      <c r="L606" s="3"/>
    </row>
    <row r="607" spans="1:12" ht="13">
      <c r="A607" s="2"/>
      <c r="B607" s="3"/>
      <c r="C607" s="4"/>
      <c r="D607" s="4"/>
      <c r="E607" s="3"/>
      <c r="F607" s="3"/>
      <c r="G607" s="16"/>
      <c r="I607" s="3"/>
      <c r="J607" s="3"/>
      <c r="K607" s="3"/>
      <c r="L607" s="3"/>
    </row>
    <row r="608" spans="1:12" ht="13">
      <c r="A608" s="2"/>
      <c r="B608" s="3"/>
      <c r="C608" s="4"/>
      <c r="D608" s="4"/>
      <c r="E608" s="3"/>
      <c r="F608" s="3"/>
      <c r="G608" s="16"/>
      <c r="I608" s="3"/>
      <c r="J608" s="3"/>
      <c r="K608" s="3"/>
      <c r="L608" s="3"/>
    </row>
    <row r="609" spans="1:12" ht="13">
      <c r="A609" s="2"/>
      <c r="B609" s="3"/>
      <c r="C609" s="4"/>
      <c r="D609" s="4"/>
      <c r="E609" s="3"/>
      <c r="F609" s="3"/>
      <c r="G609" s="16"/>
      <c r="I609" s="3"/>
      <c r="J609" s="3"/>
      <c r="K609" s="3"/>
      <c r="L609" s="3"/>
    </row>
    <row r="610" spans="1:12" ht="13">
      <c r="A610" s="2"/>
      <c r="B610" s="3"/>
      <c r="C610" s="4"/>
      <c r="D610" s="4"/>
      <c r="E610" s="3"/>
      <c r="F610" s="3"/>
      <c r="G610" s="16"/>
      <c r="I610" s="3"/>
      <c r="J610" s="3"/>
      <c r="K610" s="3"/>
      <c r="L610" s="3"/>
    </row>
    <row r="611" spans="1:12" ht="13">
      <c r="A611" s="2"/>
      <c r="B611" s="3"/>
      <c r="C611" s="4"/>
      <c r="D611" s="4"/>
      <c r="E611" s="3"/>
      <c r="F611" s="3"/>
      <c r="G611" s="16"/>
      <c r="I611" s="3"/>
      <c r="J611" s="3"/>
      <c r="K611" s="3"/>
      <c r="L611" s="3"/>
    </row>
    <row r="612" spans="1:12" ht="13">
      <c r="A612" s="2"/>
      <c r="B612" s="3"/>
      <c r="C612" s="4"/>
      <c r="D612" s="4"/>
      <c r="E612" s="3"/>
      <c r="F612" s="3"/>
      <c r="G612" s="16"/>
      <c r="I612" s="3"/>
      <c r="J612" s="3"/>
      <c r="K612" s="3"/>
      <c r="L612" s="3"/>
    </row>
    <row r="613" spans="1:12" ht="13">
      <c r="A613" s="2"/>
      <c r="B613" s="3"/>
      <c r="C613" s="4"/>
      <c r="D613" s="4"/>
      <c r="E613" s="3"/>
      <c r="F613" s="3"/>
      <c r="G613" s="16"/>
      <c r="I613" s="3"/>
      <c r="J613" s="3"/>
      <c r="K613" s="3"/>
      <c r="L613" s="3"/>
    </row>
    <row r="614" spans="1:12" ht="13">
      <c r="A614" s="2"/>
      <c r="B614" s="3"/>
      <c r="C614" s="4"/>
      <c r="D614" s="4"/>
      <c r="E614" s="3"/>
      <c r="F614" s="3"/>
      <c r="G614" s="16"/>
      <c r="I614" s="3"/>
      <c r="J614" s="3"/>
      <c r="K614" s="3"/>
      <c r="L614" s="3"/>
    </row>
    <row r="615" spans="1:12" ht="13">
      <c r="A615" s="2"/>
      <c r="B615" s="3"/>
      <c r="C615" s="4"/>
      <c r="D615" s="4"/>
      <c r="E615" s="3"/>
      <c r="F615" s="3"/>
      <c r="G615" s="16"/>
      <c r="I615" s="3"/>
      <c r="J615" s="3"/>
      <c r="K615" s="3"/>
      <c r="L615" s="3"/>
    </row>
    <row r="616" spans="1:12" ht="13">
      <c r="A616" s="2"/>
      <c r="B616" s="3"/>
      <c r="C616" s="4"/>
      <c r="D616" s="4"/>
      <c r="E616" s="3"/>
      <c r="F616" s="3"/>
      <c r="G616" s="16"/>
      <c r="I616" s="3"/>
      <c r="J616" s="3"/>
      <c r="K616" s="3"/>
      <c r="L616" s="3"/>
    </row>
    <row r="617" spans="1:12" ht="13">
      <c r="A617" s="2"/>
      <c r="B617" s="3"/>
      <c r="C617" s="4"/>
      <c r="D617" s="4"/>
      <c r="E617" s="3"/>
      <c r="F617" s="3"/>
      <c r="G617" s="16"/>
      <c r="I617" s="3"/>
      <c r="J617" s="3"/>
      <c r="K617" s="3"/>
      <c r="L617" s="3"/>
    </row>
    <row r="618" spans="1:12" ht="13">
      <c r="A618" s="2"/>
      <c r="B618" s="3"/>
      <c r="C618" s="4"/>
      <c r="D618" s="4"/>
      <c r="E618" s="3"/>
      <c r="F618" s="3"/>
      <c r="G618" s="16"/>
      <c r="I618" s="3"/>
      <c r="J618" s="3"/>
      <c r="K618" s="3"/>
      <c r="L618" s="3"/>
    </row>
    <row r="619" spans="1:12" ht="13">
      <c r="A619" s="2"/>
      <c r="B619" s="3"/>
      <c r="C619" s="4"/>
      <c r="D619" s="4"/>
      <c r="E619" s="3"/>
      <c r="F619" s="3"/>
      <c r="G619" s="16"/>
      <c r="I619" s="3"/>
      <c r="J619" s="3"/>
      <c r="K619" s="3"/>
      <c r="L619" s="3"/>
    </row>
    <row r="620" spans="1:12" ht="13">
      <c r="A620" s="2"/>
      <c r="B620" s="3"/>
      <c r="C620" s="4"/>
      <c r="D620" s="4"/>
      <c r="E620" s="3"/>
      <c r="F620" s="3"/>
      <c r="G620" s="16"/>
      <c r="I620" s="3"/>
      <c r="J620" s="3"/>
      <c r="K620" s="3"/>
      <c r="L620" s="3"/>
    </row>
    <row r="621" spans="1:12" ht="13">
      <c r="A621" s="2"/>
      <c r="B621" s="3"/>
      <c r="C621" s="4"/>
      <c r="D621" s="4"/>
      <c r="E621" s="3"/>
      <c r="F621" s="3"/>
      <c r="G621" s="16"/>
      <c r="I621" s="3"/>
      <c r="J621" s="3"/>
      <c r="K621" s="3"/>
      <c r="L621" s="3"/>
    </row>
    <row r="622" spans="1:12" ht="13">
      <c r="A622" s="2"/>
      <c r="B622" s="3"/>
      <c r="C622" s="4"/>
      <c r="D622" s="4"/>
      <c r="E622" s="3"/>
      <c r="F622" s="3"/>
      <c r="G622" s="16"/>
      <c r="I622" s="3"/>
      <c r="J622" s="3"/>
      <c r="K622" s="3"/>
      <c r="L622" s="3"/>
    </row>
    <row r="623" spans="1:12" ht="13">
      <c r="A623" s="2"/>
      <c r="B623" s="3"/>
      <c r="C623" s="4"/>
      <c r="D623" s="4"/>
      <c r="E623" s="3"/>
      <c r="F623" s="3"/>
      <c r="G623" s="16"/>
      <c r="I623" s="3"/>
      <c r="J623" s="3"/>
      <c r="K623" s="3"/>
      <c r="L623" s="3"/>
    </row>
    <row r="624" spans="1:12" ht="13">
      <c r="A624" s="2"/>
      <c r="B624" s="3"/>
      <c r="C624" s="4"/>
      <c r="D624" s="4"/>
      <c r="E624" s="3"/>
      <c r="F624" s="3"/>
      <c r="G624" s="16"/>
      <c r="I624" s="3"/>
      <c r="J624" s="3"/>
      <c r="K624" s="3"/>
      <c r="L624" s="3"/>
    </row>
    <row r="625" spans="1:12" ht="13">
      <c r="A625" s="2"/>
      <c r="B625" s="3"/>
      <c r="C625" s="4"/>
      <c r="D625" s="4"/>
      <c r="E625" s="3"/>
      <c r="F625" s="3"/>
      <c r="G625" s="16"/>
      <c r="I625" s="3"/>
      <c r="J625" s="3"/>
      <c r="K625" s="3"/>
      <c r="L625" s="3"/>
    </row>
    <row r="626" spans="1:12" ht="13">
      <c r="A626" s="2"/>
      <c r="B626" s="3"/>
      <c r="C626" s="4"/>
      <c r="D626" s="4"/>
      <c r="E626" s="3"/>
      <c r="F626" s="3"/>
      <c r="G626" s="16"/>
      <c r="I626" s="3"/>
      <c r="J626" s="3"/>
      <c r="K626" s="3"/>
      <c r="L626" s="3"/>
    </row>
    <row r="627" spans="1:12" ht="13">
      <c r="A627" s="2"/>
      <c r="B627" s="3"/>
      <c r="C627" s="4"/>
      <c r="D627" s="4"/>
      <c r="E627" s="3"/>
      <c r="F627" s="3"/>
      <c r="G627" s="16"/>
      <c r="I627" s="3"/>
      <c r="J627" s="3"/>
      <c r="K627" s="3"/>
      <c r="L627" s="3"/>
    </row>
    <row r="628" spans="1:12" ht="13">
      <c r="A628" s="2"/>
      <c r="B628" s="3"/>
      <c r="C628" s="4"/>
      <c r="D628" s="4"/>
      <c r="E628" s="3"/>
      <c r="F628" s="3"/>
      <c r="G628" s="16"/>
      <c r="I628" s="3"/>
      <c r="J628" s="3"/>
      <c r="K628" s="3"/>
      <c r="L628" s="3"/>
    </row>
    <row r="629" spans="1:12" ht="13">
      <c r="A629" s="2"/>
      <c r="B629" s="3"/>
      <c r="C629" s="4"/>
      <c r="D629" s="4"/>
      <c r="E629" s="3"/>
      <c r="F629" s="3"/>
      <c r="G629" s="16"/>
      <c r="I629" s="3"/>
      <c r="J629" s="3"/>
      <c r="K629" s="3"/>
      <c r="L629" s="3"/>
    </row>
    <row r="630" spans="1:12" ht="13">
      <c r="A630" s="2"/>
      <c r="B630" s="3"/>
      <c r="C630" s="4"/>
      <c r="D630" s="4"/>
      <c r="E630" s="3"/>
      <c r="F630" s="3"/>
      <c r="G630" s="16"/>
      <c r="I630" s="3"/>
      <c r="J630" s="3"/>
      <c r="K630" s="3"/>
      <c r="L630" s="3"/>
    </row>
    <row r="631" spans="1:12" ht="13">
      <c r="A631" s="2"/>
      <c r="B631" s="3"/>
      <c r="C631" s="4"/>
      <c r="D631" s="4"/>
      <c r="E631" s="3"/>
      <c r="F631" s="3"/>
      <c r="G631" s="16"/>
      <c r="I631" s="3"/>
      <c r="J631" s="3"/>
      <c r="K631" s="3"/>
      <c r="L631" s="3"/>
    </row>
    <row r="632" spans="1:12" ht="13">
      <c r="A632" s="2"/>
      <c r="B632" s="3"/>
      <c r="C632" s="4"/>
      <c r="D632" s="4"/>
      <c r="E632" s="3"/>
      <c r="F632" s="3"/>
      <c r="G632" s="16"/>
      <c r="I632" s="3"/>
      <c r="J632" s="3"/>
      <c r="K632" s="3"/>
      <c r="L632" s="3"/>
    </row>
    <row r="633" spans="1:12" ht="13">
      <c r="A633" s="2"/>
      <c r="B633" s="3"/>
      <c r="C633" s="4"/>
      <c r="D633" s="4"/>
      <c r="E633" s="3"/>
      <c r="F633" s="3"/>
      <c r="G633" s="16"/>
      <c r="I633" s="3"/>
      <c r="J633" s="3"/>
      <c r="K633" s="3"/>
      <c r="L633" s="3"/>
    </row>
    <row r="634" spans="1:12" ht="13">
      <c r="A634" s="2"/>
      <c r="B634" s="3"/>
      <c r="C634" s="4"/>
      <c r="D634" s="4"/>
      <c r="E634" s="3"/>
      <c r="F634" s="3"/>
      <c r="G634" s="16"/>
      <c r="I634" s="3"/>
      <c r="J634" s="3"/>
      <c r="K634" s="3"/>
      <c r="L634" s="3"/>
    </row>
    <row r="635" spans="1:12" ht="13">
      <c r="A635" s="2"/>
      <c r="B635" s="3"/>
      <c r="C635" s="4"/>
      <c r="D635" s="4"/>
      <c r="E635" s="3"/>
      <c r="F635" s="3"/>
      <c r="G635" s="16"/>
      <c r="I635" s="3"/>
      <c r="J635" s="3"/>
      <c r="K635" s="3"/>
      <c r="L635" s="3"/>
    </row>
    <row r="636" spans="1:12" ht="13">
      <c r="A636" s="2"/>
      <c r="B636" s="3"/>
      <c r="C636" s="4"/>
      <c r="D636" s="4"/>
      <c r="E636" s="3"/>
      <c r="F636" s="3"/>
      <c r="G636" s="16"/>
      <c r="I636" s="3"/>
      <c r="J636" s="3"/>
      <c r="K636" s="3"/>
      <c r="L636" s="3"/>
    </row>
    <row r="637" spans="1:12" ht="13">
      <c r="A637" s="2"/>
      <c r="B637" s="3"/>
      <c r="C637" s="4"/>
      <c r="D637" s="4"/>
      <c r="E637" s="3"/>
      <c r="F637" s="3"/>
      <c r="G637" s="16"/>
      <c r="I637" s="3"/>
      <c r="J637" s="3"/>
      <c r="K637" s="3"/>
      <c r="L637" s="3"/>
    </row>
    <row r="638" spans="1:12" ht="13">
      <c r="A638" s="2"/>
      <c r="B638" s="3"/>
      <c r="C638" s="4"/>
      <c r="D638" s="4"/>
      <c r="E638" s="3"/>
      <c r="F638" s="3"/>
      <c r="G638" s="16"/>
      <c r="I638" s="3"/>
      <c r="J638" s="3"/>
      <c r="K638" s="3"/>
      <c r="L638" s="3"/>
    </row>
    <row r="639" spans="1:12" ht="13">
      <c r="A639" s="2"/>
      <c r="B639" s="3"/>
      <c r="C639" s="4"/>
      <c r="D639" s="4"/>
      <c r="E639" s="3"/>
      <c r="F639" s="3"/>
      <c r="G639" s="16"/>
      <c r="I639" s="3"/>
      <c r="J639" s="3"/>
      <c r="K639" s="3"/>
      <c r="L639" s="3"/>
    </row>
    <row r="640" spans="1:12" ht="13">
      <c r="A640" s="2"/>
      <c r="B640" s="3"/>
      <c r="C640" s="4"/>
      <c r="D640" s="4"/>
      <c r="E640" s="3"/>
      <c r="F640" s="3"/>
      <c r="G640" s="16"/>
      <c r="I640" s="3"/>
      <c r="J640" s="3"/>
      <c r="K640" s="3"/>
      <c r="L640" s="3"/>
    </row>
    <row r="641" spans="1:12" ht="13">
      <c r="A641" s="2"/>
      <c r="B641" s="3"/>
      <c r="C641" s="4"/>
      <c r="D641" s="4"/>
      <c r="E641" s="3"/>
      <c r="F641" s="3"/>
      <c r="G641" s="16"/>
      <c r="I641" s="3"/>
      <c r="J641" s="3"/>
      <c r="K641" s="3"/>
      <c r="L641" s="3"/>
    </row>
    <row r="642" spans="1:12" ht="13">
      <c r="A642" s="2"/>
      <c r="B642" s="3"/>
      <c r="C642" s="4"/>
      <c r="D642" s="4"/>
      <c r="E642" s="3"/>
      <c r="F642" s="3"/>
      <c r="G642" s="16"/>
      <c r="I642" s="3"/>
      <c r="J642" s="3"/>
      <c r="K642" s="3"/>
      <c r="L642" s="3"/>
    </row>
    <row r="643" spans="1:12" ht="13">
      <c r="A643" s="2"/>
      <c r="B643" s="3"/>
      <c r="C643" s="4"/>
      <c r="D643" s="4"/>
      <c r="E643" s="3"/>
      <c r="F643" s="3"/>
      <c r="G643" s="16"/>
      <c r="I643" s="3"/>
      <c r="J643" s="3"/>
      <c r="K643" s="3"/>
      <c r="L643" s="3"/>
    </row>
    <row r="644" spans="1:12" ht="13">
      <c r="A644" s="2"/>
      <c r="B644" s="3"/>
      <c r="C644" s="4"/>
      <c r="D644" s="4"/>
      <c r="E644" s="3"/>
      <c r="F644" s="3"/>
      <c r="G644" s="16"/>
      <c r="I644" s="3"/>
      <c r="J644" s="3"/>
      <c r="K644" s="3"/>
      <c r="L644" s="3"/>
    </row>
    <row r="645" spans="1:12" ht="13">
      <c r="A645" s="2"/>
      <c r="B645" s="3"/>
      <c r="C645" s="4"/>
      <c r="D645" s="4"/>
      <c r="E645" s="3"/>
      <c r="F645" s="3"/>
      <c r="G645" s="16"/>
      <c r="I645" s="3"/>
      <c r="J645" s="3"/>
      <c r="K645" s="3"/>
      <c r="L645" s="3"/>
    </row>
    <row r="646" spans="1:12" ht="13">
      <c r="A646" s="2"/>
      <c r="B646" s="3"/>
      <c r="C646" s="4"/>
      <c r="D646" s="4"/>
      <c r="E646" s="3"/>
      <c r="F646" s="3"/>
      <c r="G646" s="16"/>
      <c r="I646" s="3"/>
      <c r="J646" s="3"/>
      <c r="K646" s="3"/>
      <c r="L646" s="3"/>
    </row>
    <row r="647" spans="1:12" ht="13">
      <c r="A647" s="2"/>
      <c r="B647" s="3"/>
      <c r="C647" s="4"/>
      <c r="D647" s="4"/>
      <c r="E647" s="3"/>
      <c r="F647" s="3"/>
      <c r="G647" s="16"/>
      <c r="I647" s="3"/>
      <c r="J647" s="3"/>
      <c r="K647" s="3"/>
      <c r="L647" s="3"/>
    </row>
    <row r="648" spans="1:12" ht="13">
      <c r="A648" s="2"/>
      <c r="B648" s="3"/>
      <c r="C648" s="4"/>
      <c r="D648" s="4"/>
      <c r="E648" s="3"/>
      <c r="F648" s="3"/>
      <c r="G648" s="16"/>
      <c r="I648" s="3"/>
      <c r="J648" s="3"/>
      <c r="K648" s="3"/>
      <c r="L648" s="3"/>
    </row>
    <row r="649" spans="1:12" ht="13">
      <c r="A649" s="2"/>
      <c r="B649" s="3"/>
      <c r="C649" s="4"/>
      <c r="D649" s="4"/>
      <c r="E649" s="3"/>
      <c r="F649" s="3"/>
      <c r="G649" s="16"/>
      <c r="I649" s="3"/>
      <c r="J649" s="3"/>
      <c r="K649" s="3"/>
      <c r="L649" s="3"/>
    </row>
    <row r="650" spans="1:12" ht="13">
      <c r="A650" s="2"/>
      <c r="B650" s="3"/>
      <c r="C650" s="4"/>
      <c r="D650" s="4"/>
      <c r="E650" s="3"/>
      <c r="F650" s="3"/>
      <c r="G650" s="16"/>
      <c r="I650" s="3"/>
      <c r="J650" s="3"/>
      <c r="K650" s="3"/>
      <c r="L650" s="3"/>
    </row>
    <row r="651" spans="1:12" ht="13">
      <c r="A651" s="2"/>
      <c r="B651" s="3"/>
      <c r="C651" s="4"/>
      <c r="D651" s="4"/>
      <c r="E651" s="3"/>
      <c r="F651" s="3"/>
      <c r="G651" s="16"/>
      <c r="I651" s="3"/>
      <c r="J651" s="3"/>
      <c r="K651" s="3"/>
      <c r="L651" s="3"/>
    </row>
    <row r="652" spans="1:12" ht="13">
      <c r="A652" s="2"/>
      <c r="B652" s="3"/>
      <c r="C652" s="4"/>
      <c r="D652" s="4"/>
      <c r="E652" s="3"/>
      <c r="F652" s="3"/>
      <c r="G652" s="16"/>
      <c r="I652" s="3"/>
      <c r="J652" s="3"/>
      <c r="K652" s="3"/>
      <c r="L652" s="3"/>
    </row>
    <row r="653" spans="1:12" ht="13">
      <c r="A653" s="2"/>
      <c r="B653" s="3"/>
      <c r="C653" s="4"/>
      <c r="D653" s="4"/>
      <c r="E653" s="3"/>
      <c r="F653" s="3"/>
      <c r="G653" s="16"/>
      <c r="I653" s="3"/>
      <c r="J653" s="3"/>
      <c r="K653" s="3"/>
      <c r="L653" s="3"/>
    </row>
    <row r="654" spans="1:12" ht="13">
      <c r="A654" s="2"/>
      <c r="B654" s="3"/>
      <c r="C654" s="4"/>
      <c r="D654" s="4"/>
      <c r="E654" s="3"/>
      <c r="F654" s="3"/>
      <c r="G654" s="16"/>
      <c r="I654" s="3"/>
      <c r="J654" s="3"/>
      <c r="K654" s="3"/>
      <c r="L654" s="3"/>
    </row>
    <row r="655" spans="1:12" ht="13">
      <c r="A655" s="2"/>
      <c r="B655" s="3"/>
      <c r="C655" s="4"/>
      <c r="D655" s="4"/>
      <c r="E655" s="3"/>
      <c r="F655" s="3"/>
      <c r="G655" s="16"/>
      <c r="I655" s="3"/>
      <c r="J655" s="3"/>
      <c r="K655" s="3"/>
      <c r="L655" s="3"/>
    </row>
    <row r="656" spans="1:12" ht="13">
      <c r="A656" s="2"/>
      <c r="B656" s="3"/>
      <c r="C656" s="4"/>
      <c r="D656" s="4"/>
      <c r="E656" s="3"/>
      <c r="F656" s="3"/>
      <c r="G656" s="16"/>
      <c r="I656" s="3"/>
      <c r="J656" s="3"/>
      <c r="K656" s="3"/>
      <c r="L656" s="3"/>
    </row>
    <row r="657" spans="1:12" ht="13">
      <c r="A657" s="2"/>
      <c r="B657" s="3"/>
      <c r="C657" s="4"/>
      <c r="D657" s="4"/>
      <c r="E657" s="3"/>
      <c r="F657" s="3"/>
      <c r="G657" s="16"/>
      <c r="I657" s="3"/>
      <c r="J657" s="3"/>
      <c r="K657" s="3"/>
      <c r="L657" s="3"/>
    </row>
    <row r="658" spans="1:12" ht="13">
      <c r="A658" s="2"/>
      <c r="B658" s="3"/>
      <c r="C658" s="4"/>
      <c r="D658" s="4"/>
      <c r="E658" s="3"/>
      <c r="F658" s="3"/>
      <c r="G658" s="16"/>
      <c r="I658" s="3"/>
      <c r="J658" s="3"/>
      <c r="K658" s="3"/>
      <c r="L658" s="3"/>
    </row>
    <row r="659" spans="1:12" ht="13">
      <c r="A659" s="2"/>
      <c r="B659" s="3"/>
      <c r="C659" s="4"/>
      <c r="D659" s="4"/>
      <c r="E659" s="3"/>
      <c r="F659" s="3"/>
      <c r="G659" s="16"/>
      <c r="I659" s="3"/>
      <c r="J659" s="3"/>
      <c r="K659" s="3"/>
      <c r="L659" s="3"/>
    </row>
    <row r="660" spans="1:12" ht="13">
      <c r="A660" s="2"/>
      <c r="B660" s="3"/>
      <c r="C660" s="4"/>
      <c r="D660" s="4"/>
      <c r="E660" s="3"/>
      <c r="F660" s="3"/>
      <c r="G660" s="16"/>
      <c r="I660" s="3"/>
      <c r="J660" s="3"/>
      <c r="K660" s="3"/>
      <c r="L660" s="3"/>
    </row>
    <row r="661" spans="1:12" ht="13">
      <c r="A661" s="2"/>
      <c r="B661" s="3"/>
      <c r="C661" s="4"/>
      <c r="D661" s="4"/>
      <c r="E661" s="3"/>
      <c r="F661" s="3"/>
      <c r="G661" s="16"/>
      <c r="I661" s="3"/>
      <c r="J661" s="3"/>
      <c r="K661" s="3"/>
      <c r="L661" s="3"/>
    </row>
    <row r="662" spans="1:12" ht="13">
      <c r="A662" s="2"/>
      <c r="B662" s="3"/>
      <c r="C662" s="4"/>
      <c r="D662" s="4"/>
      <c r="E662" s="3"/>
      <c r="F662" s="3"/>
      <c r="G662" s="16"/>
      <c r="I662" s="3"/>
      <c r="J662" s="3"/>
      <c r="K662" s="3"/>
      <c r="L662" s="3"/>
    </row>
    <row r="663" spans="1:12" ht="13">
      <c r="A663" s="2"/>
      <c r="B663" s="3"/>
      <c r="C663" s="4"/>
      <c r="D663" s="4"/>
      <c r="E663" s="3"/>
      <c r="F663" s="3"/>
      <c r="G663" s="16"/>
      <c r="I663" s="3"/>
      <c r="J663" s="3"/>
      <c r="K663" s="3"/>
      <c r="L663" s="3"/>
    </row>
    <row r="664" spans="1:12" ht="13">
      <c r="A664" s="2"/>
      <c r="B664" s="3"/>
      <c r="C664" s="4"/>
      <c r="D664" s="4"/>
      <c r="E664" s="3"/>
      <c r="F664" s="3"/>
      <c r="G664" s="16"/>
      <c r="I664" s="3"/>
      <c r="J664" s="3"/>
      <c r="K664" s="3"/>
      <c r="L664" s="3"/>
    </row>
    <row r="665" spans="1:12" ht="13">
      <c r="A665" s="2"/>
      <c r="B665" s="3"/>
      <c r="C665" s="4"/>
      <c r="D665" s="4"/>
      <c r="E665" s="3"/>
      <c r="F665" s="3"/>
      <c r="G665" s="16"/>
      <c r="I665" s="3"/>
      <c r="J665" s="3"/>
      <c r="K665" s="3"/>
      <c r="L665" s="3"/>
    </row>
    <row r="666" spans="1:12" ht="13">
      <c r="A666" s="2"/>
      <c r="B666" s="3"/>
      <c r="C666" s="4"/>
      <c r="D666" s="4"/>
      <c r="E666" s="3"/>
      <c r="F666" s="3"/>
      <c r="G666" s="16"/>
      <c r="I666" s="3"/>
      <c r="J666" s="3"/>
      <c r="K666" s="3"/>
      <c r="L666" s="3"/>
    </row>
    <row r="667" spans="1:12" ht="13">
      <c r="A667" s="2"/>
      <c r="B667" s="3"/>
      <c r="C667" s="4"/>
      <c r="D667" s="4"/>
      <c r="E667" s="3"/>
      <c r="F667" s="3"/>
      <c r="G667" s="16"/>
      <c r="I667" s="3"/>
      <c r="J667" s="3"/>
      <c r="K667" s="3"/>
      <c r="L667" s="3"/>
    </row>
    <row r="668" spans="1:12" ht="13">
      <c r="A668" s="2"/>
      <c r="B668" s="3"/>
      <c r="C668" s="4"/>
      <c r="D668" s="4"/>
      <c r="E668" s="3"/>
      <c r="F668" s="3"/>
      <c r="G668" s="16"/>
      <c r="I668" s="3"/>
      <c r="J668" s="3"/>
      <c r="K668" s="3"/>
      <c r="L668" s="3"/>
    </row>
    <row r="669" spans="1:12" ht="13">
      <c r="A669" s="2"/>
      <c r="B669" s="3"/>
      <c r="C669" s="4"/>
      <c r="D669" s="4"/>
      <c r="E669" s="3"/>
      <c r="F669" s="3"/>
      <c r="G669" s="16"/>
      <c r="I669" s="3"/>
      <c r="J669" s="3"/>
      <c r="K669" s="3"/>
      <c r="L669" s="3"/>
    </row>
    <row r="670" spans="1:12" ht="13">
      <c r="A670" s="2"/>
      <c r="B670" s="3"/>
      <c r="C670" s="4"/>
      <c r="D670" s="4"/>
      <c r="E670" s="3"/>
      <c r="F670" s="3"/>
      <c r="G670" s="16"/>
      <c r="I670" s="3"/>
      <c r="J670" s="3"/>
      <c r="K670" s="3"/>
      <c r="L670" s="3"/>
    </row>
    <row r="671" spans="1:12" ht="13">
      <c r="A671" s="2"/>
      <c r="B671" s="3"/>
      <c r="C671" s="4"/>
      <c r="D671" s="4"/>
      <c r="E671" s="3"/>
      <c r="F671" s="3"/>
      <c r="G671" s="16"/>
      <c r="I671" s="3"/>
      <c r="J671" s="3"/>
      <c r="K671" s="3"/>
      <c r="L671" s="3"/>
    </row>
    <row r="672" spans="1:12" ht="13">
      <c r="A672" s="2"/>
      <c r="B672" s="3"/>
      <c r="C672" s="4"/>
      <c r="D672" s="4"/>
      <c r="E672" s="3"/>
      <c r="F672" s="3"/>
      <c r="G672" s="16"/>
      <c r="I672" s="3"/>
      <c r="J672" s="3"/>
      <c r="K672" s="3"/>
      <c r="L672" s="3"/>
    </row>
    <row r="673" spans="1:12" ht="13">
      <c r="A673" s="2"/>
      <c r="B673" s="3"/>
      <c r="C673" s="4"/>
      <c r="D673" s="4"/>
      <c r="E673" s="3"/>
      <c r="F673" s="3"/>
      <c r="G673" s="16"/>
      <c r="I673" s="3"/>
      <c r="J673" s="3"/>
      <c r="K673" s="3"/>
      <c r="L673" s="3"/>
    </row>
    <row r="674" spans="1:12" ht="13">
      <c r="A674" s="2"/>
      <c r="B674" s="3"/>
      <c r="C674" s="4"/>
      <c r="D674" s="4"/>
      <c r="E674" s="3"/>
      <c r="F674" s="3"/>
      <c r="G674" s="16"/>
      <c r="I674" s="3"/>
      <c r="J674" s="3"/>
      <c r="K674" s="3"/>
      <c r="L674" s="3"/>
    </row>
    <row r="675" spans="1:12" ht="13">
      <c r="A675" s="2"/>
      <c r="B675" s="3"/>
      <c r="C675" s="4"/>
      <c r="D675" s="4"/>
      <c r="E675" s="3"/>
      <c r="F675" s="3"/>
      <c r="G675" s="16"/>
      <c r="I675" s="3"/>
      <c r="J675" s="3"/>
      <c r="K675" s="3"/>
      <c r="L675" s="3"/>
    </row>
    <row r="676" spans="1:12" ht="13">
      <c r="A676" s="2"/>
      <c r="B676" s="3"/>
      <c r="C676" s="4"/>
      <c r="D676" s="4"/>
      <c r="E676" s="3"/>
      <c r="F676" s="3"/>
      <c r="G676" s="16"/>
      <c r="I676" s="3"/>
      <c r="J676" s="3"/>
      <c r="K676" s="3"/>
      <c r="L676" s="3"/>
    </row>
    <row r="677" spans="1:12" ht="13">
      <c r="A677" s="2"/>
      <c r="B677" s="3"/>
      <c r="C677" s="4"/>
      <c r="D677" s="4"/>
      <c r="E677" s="3"/>
      <c r="F677" s="3"/>
      <c r="G677" s="16"/>
      <c r="I677" s="3"/>
      <c r="J677" s="3"/>
      <c r="K677" s="3"/>
      <c r="L677" s="3"/>
    </row>
    <row r="678" spans="1:12" ht="13">
      <c r="A678" s="2"/>
      <c r="B678" s="3"/>
      <c r="C678" s="4"/>
      <c r="D678" s="4"/>
      <c r="E678" s="3"/>
      <c r="F678" s="3"/>
      <c r="G678" s="16"/>
      <c r="I678" s="3"/>
      <c r="J678" s="3"/>
      <c r="K678" s="3"/>
      <c r="L678" s="3"/>
    </row>
    <row r="679" spans="1:12" ht="13">
      <c r="A679" s="2"/>
      <c r="B679" s="3"/>
      <c r="C679" s="4"/>
      <c r="D679" s="4"/>
      <c r="E679" s="3"/>
      <c r="F679" s="3"/>
      <c r="G679" s="16"/>
      <c r="I679" s="3"/>
      <c r="J679" s="3"/>
      <c r="K679" s="3"/>
      <c r="L679" s="3"/>
    </row>
    <row r="680" spans="1:12" ht="13">
      <c r="A680" s="2"/>
      <c r="B680" s="3"/>
      <c r="C680" s="4"/>
      <c r="D680" s="4"/>
      <c r="E680" s="3"/>
      <c r="F680" s="3"/>
      <c r="G680" s="16"/>
      <c r="I680" s="3"/>
      <c r="J680" s="3"/>
      <c r="K680" s="3"/>
      <c r="L680" s="3"/>
    </row>
    <row r="681" spans="1:12" ht="13">
      <c r="A681" s="2"/>
      <c r="B681" s="3"/>
      <c r="C681" s="4"/>
      <c r="D681" s="4"/>
      <c r="E681" s="3"/>
      <c r="F681" s="3"/>
      <c r="G681" s="16"/>
      <c r="I681" s="3"/>
      <c r="J681" s="3"/>
      <c r="K681" s="3"/>
      <c r="L681" s="3"/>
    </row>
    <row r="682" spans="1:12" ht="13">
      <c r="A682" s="2"/>
      <c r="B682" s="3"/>
      <c r="C682" s="4"/>
      <c r="D682" s="4"/>
      <c r="E682" s="3"/>
      <c r="F682" s="3"/>
      <c r="G682" s="16"/>
      <c r="I682" s="3"/>
      <c r="J682" s="3"/>
      <c r="K682" s="3"/>
      <c r="L682" s="3"/>
    </row>
    <row r="683" spans="1:12" ht="13">
      <c r="A683" s="2"/>
      <c r="B683" s="3"/>
      <c r="C683" s="4"/>
      <c r="D683" s="4"/>
      <c r="E683" s="3"/>
      <c r="F683" s="3"/>
      <c r="G683" s="16"/>
      <c r="I683" s="3"/>
      <c r="J683" s="3"/>
      <c r="K683" s="3"/>
      <c r="L683" s="3"/>
    </row>
    <row r="684" spans="1:12" ht="13">
      <c r="A684" s="2"/>
      <c r="B684" s="3"/>
      <c r="C684" s="4"/>
      <c r="D684" s="4"/>
      <c r="E684" s="3"/>
      <c r="F684" s="3"/>
      <c r="G684" s="16"/>
      <c r="I684" s="3"/>
      <c r="J684" s="3"/>
      <c r="K684" s="3"/>
      <c r="L684" s="3"/>
    </row>
    <row r="685" spans="1:12" ht="13">
      <c r="A685" s="2"/>
      <c r="B685" s="3"/>
      <c r="C685" s="4"/>
      <c r="D685" s="4"/>
      <c r="E685" s="3"/>
      <c r="F685" s="3"/>
      <c r="G685" s="16"/>
      <c r="I685" s="3"/>
      <c r="J685" s="3"/>
      <c r="K685" s="3"/>
      <c r="L685" s="3"/>
    </row>
    <row r="686" spans="1:12" ht="13">
      <c r="A686" s="2"/>
      <c r="B686" s="3"/>
      <c r="C686" s="4"/>
      <c r="D686" s="4"/>
      <c r="E686" s="3"/>
      <c r="F686" s="3"/>
      <c r="G686" s="16"/>
      <c r="I686" s="3"/>
      <c r="J686" s="3"/>
      <c r="K686" s="3"/>
      <c r="L686" s="3"/>
    </row>
    <row r="687" spans="1:12" ht="13">
      <c r="A687" s="2"/>
      <c r="B687" s="3"/>
      <c r="C687" s="4"/>
      <c r="D687" s="4"/>
      <c r="E687" s="3"/>
      <c r="F687" s="3"/>
      <c r="G687" s="16"/>
      <c r="I687" s="3"/>
      <c r="J687" s="3"/>
      <c r="K687" s="3"/>
      <c r="L687" s="3"/>
    </row>
    <row r="688" spans="1:12" ht="13">
      <c r="A688" s="2"/>
      <c r="B688" s="3"/>
      <c r="C688" s="4"/>
      <c r="D688" s="4"/>
      <c r="E688" s="3"/>
      <c r="F688" s="3"/>
      <c r="G688" s="16"/>
      <c r="I688" s="3"/>
      <c r="J688" s="3"/>
      <c r="K688" s="3"/>
      <c r="L688" s="3"/>
    </row>
    <row r="689" spans="1:12" ht="13">
      <c r="A689" s="2"/>
      <c r="B689" s="3"/>
      <c r="C689" s="4"/>
      <c r="D689" s="4"/>
      <c r="E689" s="3"/>
      <c r="F689" s="3"/>
      <c r="G689" s="16"/>
      <c r="I689" s="3"/>
      <c r="J689" s="3"/>
      <c r="K689" s="3"/>
      <c r="L689" s="3"/>
    </row>
    <row r="690" spans="1:12" ht="13">
      <c r="A690" s="2"/>
      <c r="B690" s="3"/>
      <c r="C690" s="4"/>
      <c r="D690" s="4"/>
      <c r="E690" s="3"/>
      <c r="F690" s="3"/>
      <c r="G690" s="16"/>
      <c r="I690" s="3"/>
      <c r="J690" s="3"/>
      <c r="K690" s="3"/>
      <c r="L690" s="3"/>
    </row>
    <row r="691" spans="1:12" ht="13">
      <c r="A691" s="2"/>
      <c r="B691" s="3"/>
      <c r="C691" s="4"/>
      <c r="D691" s="4"/>
      <c r="E691" s="3"/>
      <c r="F691" s="3"/>
      <c r="G691" s="16"/>
      <c r="I691" s="3"/>
      <c r="J691" s="3"/>
      <c r="K691" s="3"/>
      <c r="L691" s="3"/>
    </row>
    <row r="692" spans="1:12" ht="13">
      <c r="A692" s="2"/>
      <c r="B692" s="3"/>
      <c r="C692" s="4"/>
      <c r="D692" s="4"/>
      <c r="E692" s="3"/>
      <c r="F692" s="3"/>
      <c r="G692" s="16"/>
      <c r="I692" s="3"/>
      <c r="J692" s="3"/>
      <c r="K692" s="3"/>
      <c r="L692" s="3"/>
    </row>
    <row r="693" spans="1:12" ht="13">
      <c r="A693" s="2"/>
      <c r="B693" s="3"/>
      <c r="C693" s="4"/>
      <c r="D693" s="4"/>
      <c r="E693" s="3"/>
      <c r="F693" s="3"/>
      <c r="G693" s="16"/>
      <c r="I693" s="3"/>
      <c r="J693" s="3"/>
      <c r="K693" s="3"/>
      <c r="L693" s="3"/>
    </row>
    <row r="694" spans="1:12" ht="13">
      <c r="A694" s="2"/>
      <c r="B694" s="3"/>
      <c r="C694" s="4"/>
      <c r="D694" s="4"/>
      <c r="E694" s="3"/>
      <c r="F694" s="3"/>
      <c r="G694" s="16"/>
      <c r="I694" s="3"/>
      <c r="J694" s="3"/>
      <c r="K694" s="3"/>
      <c r="L694" s="3"/>
    </row>
    <row r="695" spans="1:12" ht="13">
      <c r="A695" s="2"/>
      <c r="B695" s="3"/>
      <c r="C695" s="4"/>
      <c r="D695" s="4"/>
      <c r="E695" s="3"/>
      <c r="F695" s="3"/>
      <c r="G695" s="16"/>
      <c r="I695" s="3"/>
      <c r="J695" s="3"/>
      <c r="K695" s="3"/>
      <c r="L695" s="3"/>
    </row>
    <row r="696" spans="1:12" ht="13">
      <c r="A696" s="2"/>
      <c r="B696" s="3"/>
      <c r="C696" s="4"/>
      <c r="D696" s="4"/>
      <c r="E696" s="3"/>
      <c r="F696" s="3"/>
      <c r="G696" s="16"/>
      <c r="I696" s="3"/>
      <c r="J696" s="3"/>
      <c r="K696" s="3"/>
      <c r="L696" s="3"/>
    </row>
    <row r="697" spans="1:12" ht="13">
      <c r="A697" s="2"/>
      <c r="B697" s="3"/>
      <c r="C697" s="4"/>
      <c r="D697" s="4"/>
      <c r="E697" s="3"/>
      <c r="F697" s="3"/>
      <c r="G697" s="16"/>
      <c r="I697" s="3"/>
      <c r="J697" s="3"/>
      <c r="K697" s="3"/>
      <c r="L697" s="3"/>
    </row>
    <row r="698" spans="1:12" ht="13">
      <c r="A698" s="2"/>
      <c r="B698" s="3"/>
      <c r="C698" s="4"/>
      <c r="D698" s="4"/>
      <c r="E698" s="3"/>
      <c r="F698" s="3"/>
      <c r="G698" s="16"/>
      <c r="I698" s="3"/>
      <c r="J698" s="3"/>
      <c r="K698" s="3"/>
      <c r="L698" s="3"/>
    </row>
    <row r="699" spans="1:12" ht="13">
      <c r="A699" s="2"/>
      <c r="B699" s="3"/>
      <c r="C699" s="4"/>
      <c r="D699" s="4"/>
      <c r="E699" s="3"/>
      <c r="F699" s="3"/>
      <c r="G699" s="16"/>
      <c r="I699" s="3"/>
      <c r="J699" s="3"/>
      <c r="K699" s="3"/>
      <c r="L699" s="3"/>
    </row>
    <row r="700" spans="1:12" ht="13">
      <c r="A700" s="2"/>
      <c r="B700" s="3"/>
      <c r="C700" s="4"/>
      <c r="D700" s="4"/>
      <c r="E700" s="3"/>
      <c r="F700" s="3"/>
      <c r="G700" s="16"/>
      <c r="I700" s="3"/>
      <c r="J700" s="3"/>
      <c r="K700" s="3"/>
      <c r="L700" s="3"/>
    </row>
    <row r="701" spans="1:12" ht="13">
      <c r="A701" s="2"/>
      <c r="B701" s="3"/>
      <c r="C701" s="4"/>
      <c r="D701" s="4"/>
      <c r="E701" s="3"/>
      <c r="F701" s="3"/>
      <c r="G701" s="16"/>
      <c r="I701" s="3"/>
      <c r="J701" s="3"/>
      <c r="K701" s="3"/>
      <c r="L701" s="3"/>
    </row>
    <row r="702" spans="1:12" ht="13">
      <c r="A702" s="2"/>
      <c r="B702" s="3"/>
      <c r="C702" s="4"/>
      <c r="D702" s="4"/>
      <c r="E702" s="3"/>
      <c r="F702" s="3"/>
      <c r="G702" s="16"/>
      <c r="I702" s="3"/>
      <c r="J702" s="3"/>
      <c r="K702" s="3"/>
      <c r="L702" s="3"/>
    </row>
    <row r="703" spans="1:12" ht="13">
      <c r="A703" s="2"/>
      <c r="B703" s="3"/>
      <c r="C703" s="4"/>
      <c r="D703" s="4"/>
      <c r="E703" s="3"/>
      <c r="F703" s="3"/>
      <c r="G703" s="16"/>
      <c r="I703" s="3"/>
      <c r="J703" s="3"/>
      <c r="K703" s="3"/>
      <c r="L703" s="3"/>
    </row>
    <row r="704" spans="1:12" ht="13">
      <c r="A704" s="2"/>
      <c r="B704" s="3"/>
      <c r="C704" s="4"/>
      <c r="D704" s="4"/>
      <c r="E704" s="3"/>
      <c r="F704" s="3"/>
      <c r="G704" s="16"/>
      <c r="I704" s="3"/>
      <c r="J704" s="3"/>
      <c r="K704" s="3"/>
      <c r="L704" s="3"/>
    </row>
    <row r="705" spans="1:12" ht="13">
      <c r="A705" s="2"/>
      <c r="B705" s="3"/>
      <c r="C705" s="4"/>
      <c r="D705" s="4"/>
      <c r="E705" s="3"/>
      <c r="F705" s="3"/>
      <c r="G705" s="16"/>
      <c r="I705" s="3"/>
      <c r="J705" s="3"/>
      <c r="K705" s="3"/>
      <c r="L705" s="3"/>
    </row>
    <row r="706" spans="1:12" ht="13">
      <c r="A706" s="2"/>
      <c r="B706" s="3"/>
      <c r="C706" s="4"/>
      <c r="D706" s="4"/>
      <c r="E706" s="3"/>
      <c r="F706" s="3"/>
      <c r="G706" s="16"/>
      <c r="I706" s="3"/>
      <c r="J706" s="3"/>
      <c r="K706" s="3"/>
      <c r="L706" s="3"/>
    </row>
    <row r="707" spans="1:12" ht="13">
      <c r="A707" s="2"/>
      <c r="B707" s="3"/>
      <c r="C707" s="4"/>
      <c r="D707" s="4"/>
      <c r="E707" s="3"/>
      <c r="F707" s="3"/>
      <c r="G707" s="16"/>
      <c r="I707" s="3"/>
      <c r="J707" s="3"/>
      <c r="K707" s="3"/>
      <c r="L707" s="3"/>
    </row>
    <row r="708" spans="1:12" ht="13">
      <c r="A708" s="2"/>
      <c r="B708" s="3"/>
      <c r="C708" s="4"/>
      <c r="D708" s="4"/>
      <c r="E708" s="3"/>
      <c r="F708" s="3"/>
      <c r="G708" s="16"/>
      <c r="I708" s="3"/>
      <c r="J708" s="3"/>
      <c r="K708" s="3"/>
      <c r="L708" s="3"/>
    </row>
    <row r="709" spans="1:12" ht="13">
      <c r="A709" s="2"/>
      <c r="B709" s="3"/>
      <c r="C709" s="4"/>
      <c r="D709" s="4"/>
      <c r="E709" s="3"/>
      <c r="F709" s="3"/>
      <c r="G709" s="16"/>
      <c r="I709" s="3"/>
      <c r="J709" s="3"/>
      <c r="K709" s="3"/>
      <c r="L709" s="3"/>
    </row>
    <row r="710" spans="1:12" ht="13">
      <c r="A710" s="2"/>
      <c r="B710" s="3"/>
      <c r="C710" s="4"/>
      <c r="D710" s="4"/>
      <c r="E710" s="3"/>
      <c r="F710" s="3"/>
      <c r="G710" s="16"/>
      <c r="I710" s="3"/>
      <c r="J710" s="3"/>
      <c r="K710" s="3"/>
      <c r="L710" s="3"/>
    </row>
    <row r="711" spans="1:12" ht="13">
      <c r="A711" s="2"/>
      <c r="B711" s="3"/>
      <c r="C711" s="4"/>
      <c r="D711" s="4"/>
      <c r="E711" s="3"/>
      <c r="F711" s="3"/>
      <c r="G711" s="16"/>
      <c r="I711" s="3"/>
      <c r="J711" s="3"/>
      <c r="K711" s="3"/>
      <c r="L711" s="3"/>
    </row>
    <row r="712" spans="1:12" ht="13">
      <c r="A712" s="2"/>
      <c r="B712" s="3"/>
      <c r="C712" s="4"/>
      <c r="D712" s="4"/>
      <c r="E712" s="3"/>
      <c r="F712" s="3"/>
      <c r="G712" s="16"/>
      <c r="I712" s="3"/>
      <c r="J712" s="3"/>
      <c r="K712" s="3"/>
      <c r="L712" s="3"/>
    </row>
    <row r="713" spans="1:12" ht="13">
      <c r="A713" s="2"/>
      <c r="B713" s="3"/>
      <c r="C713" s="4"/>
      <c r="D713" s="4"/>
      <c r="E713" s="3"/>
      <c r="F713" s="3"/>
      <c r="G713" s="16"/>
      <c r="I713" s="3"/>
      <c r="J713" s="3"/>
      <c r="K713" s="3"/>
      <c r="L713" s="3"/>
    </row>
    <row r="714" spans="1:12" ht="13">
      <c r="A714" s="2"/>
      <c r="B714" s="3"/>
      <c r="C714" s="4"/>
      <c r="D714" s="4"/>
      <c r="E714" s="3"/>
      <c r="F714" s="3"/>
      <c r="G714" s="16"/>
      <c r="I714" s="3"/>
      <c r="J714" s="3"/>
      <c r="K714" s="3"/>
      <c r="L714" s="3"/>
    </row>
    <row r="715" spans="1:12" ht="13">
      <c r="A715" s="2"/>
      <c r="B715" s="3"/>
      <c r="C715" s="4"/>
      <c r="D715" s="4"/>
      <c r="E715" s="3"/>
      <c r="F715" s="3"/>
      <c r="G715" s="16"/>
      <c r="I715" s="3"/>
      <c r="J715" s="3"/>
      <c r="K715" s="3"/>
      <c r="L715" s="3"/>
    </row>
    <row r="716" spans="1:12" ht="13">
      <c r="A716" s="2"/>
      <c r="B716" s="3"/>
      <c r="C716" s="4"/>
      <c r="D716" s="4"/>
      <c r="E716" s="3"/>
      <c r="F716" s="3"/>
      <c r="G716" s="16"/>
      <c r="I716" s="3"/>
      <c r="J716" s="3"/>
      <c r="K716" s="3"/>
      <c r="L716" s="3"/>
    </row>
    <row r="717" spans="1:12" ht="13">
      <c r="A717" s="2"/>
      <c r="B717" s="3"/>
      <c r="C717" s="4"/>
      <c r="D717" s="4"/>
      <c r="E717" s="3"/>
      <c r="F717" s="3"/>
      <c r="G717" s="16"/>
      <c r="I717" s="3"/>
      <c r="J717" s="3"/>
      <c r="K717" s="3"/>
      <c r="L717" s="3"/>
    </row>
    <row r="718" spans="1:12" ht="13">
      <c r="A718" s="2"/>
      <c r="B718" s="3"/>
      <c r="C718" s="4"/>
      <c r="D718" s="4"/>
      <c r="E718" s="3"/>
      <c r="F718" s="3"/>
      <c r="G718" s="16"/>
      <c r="I718" s="3"/>
      <c r="J718" s="3"/>
      <c r="K718" s="3"/>
      <c r="L718" s="3"/>
    </row>
    <row r="719" spans="1:12" ht="13">
      <c r="A719" s="2"/>
      <c r="B719" s="3"/>
      <c r="C719" s="4"/>
      <c r="D719" s="4"/>
      <c r="E719" s="3"/>
      <c r="F719" s="3"/>
      <c r="G719" s="16"/>
      <c r="I719" s="3"/>
      <c r="J719" s="3"/>
      <c r="K719" s="3"/>
      <c r="L719" s="3"/>
    </row>
    <row r="720" spans="1:12" ht="13">
      <c r="A720" s="2"/>
      <c r="B720" s="3"/>
      <c r="C720" s="4"/>
      <c r="D720" s="4"/>
      <c r="E720" s="3"/>
      <c r="F720" s="3"/>
      <c r="G720" s="16"/>
      <c r="I720" s="3"/>
      <c r="J720" s="3"/>
      <c r="K720" s="3"/>
      <c r="L720" s="3"/>
    </row>
    <row r="721" spans="1:12" ht="13">
      <c r="A721" s="2"/>
      <c r="B721" s="3"/>
      <c r="C721" s="4"/>
      <c r="D721" s="4"/>
      <c r="E721" s="3"/>
      <c r="F721" s="3"/>
      <c r="G721" s="16"/>
      <c r="I721" s="3"/>
      <c r="J721" s="3"/>
      <c r="K721" s="3"/>
      <c r="L721" s="3"/>
    </row>
    <row r="722" spans="1:12" ht="13">
      <c r="A722" s="2"/>
      <c r="B722" s="3"/>
      <c r="C722" s="4"/>
      <c r="D722" s="4"/>
      <c r="E722" s="3"/>
      <c r="F722" s="3"/>
      <c r="G722" s="16"/>
      <c r="I722" s="3"/>
      <c r="J722" s="3"/>
      <c r="K722" s="3"/>
      <c r="L722" s="3"/>
    </row>
    <row r="723" spans="1:12" ht="13">
      <c r="A723" s="2"/>
      <c r="B723" s="3"/>
      <c r="C723" s="4"/>
      <c r="D723" s="4"/>
      <c r="E723" s="3"/>
      <c r="F723" s="3"/>
      <c r="G723" s="16"/>
      <c r="I723" s="3"/>
      <c r="J723" s="3"/>
      <c r="K723" s="3"/>
      <c r="L723" s="3"/>
    </row>
    <row r="724" spans="1:12" ht="13">
      <c r="A724" s="2"/>
      <c r="B724" s="3"/>
      <c r="C724" s="4"/>
      <c r="D724" s="4"/>
      <c r="E724" s="3"/>
      <c r="F724" s="3"/>
      <c r="G724" s="16"/>
      <c r="I724" s="3"/>
      <c r="J724" s="3"/>
      <c r="K724" s="3"/>
      <c r="L724" s="3"/>
    </row>
    <row r="725" spans="1:12" ht="13">
      <c r="A725" s="2"/>
      <c r="B725" s="3"/>
      <c r="C725" s="4"/>
      <c r="D725" s="4"/>
      <c r="E725" s="3"/>
      <c r="F725" s="3"/>
      <c r="G725" s="16"/>
      <c r="I725" s="3"/>
      <c r="J725" s="3"/>
      <c r="K725" s="3"/>
      <c r="L725" s="3"/>
    </row>
    <row r="726" spans="1:12" ht="13">
      <c r="A726" s="2"/>
      <c r="B726" s="3"/>
      <c r="C726" s="4"/>
      <c r="D726" s="4"/>
      <c r="E726" s="3"/>
      <c r="F726" s="3"/>
      <c r="G726" s="16"/>
      <c r="I726" s="3"/>
      <c r="J726" s="3"/>
      <c r="K726" s="3"/>
      <c r="L726" s="3"/>
    </row>
    <row r="727" spans="1:12" ht="13">
      <c r="A727" s="2"/>
      <c r="B727" s="3"/>
      <c r="C727" s="4"/>
      <c r="D727" s="4"/>
      <c r="E727" s="3"/>
      <c r="F727" s="3"/>
      <c r="G727" s="16"/>
      <c r="I727" s="3"/>
      <c r="J727" s="3"/>
      <c r="K727" s="3"/>
      <c r="L727" s="3"/>
    </row>
    <row r="728" spans="1:12" ht="13">
      <c r="A728" s="2"/>
      <c r="B728" s="3"/>
      <c r="C728" s="4"/>
      <c r="D728" s="4"/>
      <c r="E728" s="3"/>
      <c r="F728" s="3"/>
      <c r="G728" s="16"/>
      <c r="I728" s="3"/>
      <c r="J728" s="3"/>
      <c r="K728" s="3"/>
      <c r="L728" s="3"/>
    </row>
    <row r="729" spans="1:12" ht="13">
      <c r="A729" s="2"/>
      <c r="B729" s="3"/>
      <c r="C729" s="4"/>
      <c r="D729" s="4"/>
      <c r="E729" s="3"/>
      <c r="F729" s="3"/>
      <c r="G729" s="16"/>
      <c r="I729" s="3"/>
      <c r="J729" s="3"/>
      <c r="K729" s="3"/>
      <c r="L729" s="3"/>
    </row>
    <row r="730" spans="1:12" ht="13">
      <c r="A730" s="2"/>
      <c r="B730" s="3"/>
      <c r="C730" s="4"/>
      <c r="D730" s="4"/>
      <c r="E730" s="3"/>
      <c r="F730" s="3"/>
      <c r="G730" s="16"/>
      <c r="I730" s="3"/>
      <c r="J730" s="3"/>
      <c r="K730" s="3"/>
      <c r="L730" s="3"/>
    </row>
    <row r="731" spans="1:12" ht="13">
      <c r="A731" s="2"/>
      <c r="B731" s="3"/>
      <c r="C731" s="4"/>
      <c r="D731" s="4"/>
      <c r="E731" s="3"/>
      <c r="F731" s="3"/>
      <c r="G731" s="16"/>
      <c r="I731" s="3"/>
      <c r="J731" s="3"/>
      <c r="K731" s="3"/>
      <c r="L731" s="3"/>
    </row>
    <row r="732" spans="1:12" ht="13">
      <c r="A732" s="2"/>
      <c r="B732" s="3"/>
      <c r="C732" s="4"/>
      <c r="D732" s="4"/>
      <c r="E732" s="3"/>
      <c r="F732" s="3"/>
      <c r="G732" s="16"/>
      <c r="I732" s="3"/>
      <c r="J732" s="3"/>
      <c r="K732" s="3"/>
      <c r="L732" s="3"/>
    </row>
    <row r="733" spans="1:12" ht="13">
      <c r="A733" s="2"/>
      <c r="B733" s="3"/>
      <c r="C733" s="4"/>
      <c r="D733" s="4"/>
      <c r="E733" s="3"/>
      <c r="F733" s="3"/>
      <c r="G733" s="16"/>
      <c r="I733" s="3"/>
      <c r="J733" s="3"/>
      <c r="K733" s="3"/>
      <c r="L733" s="3"/>
    </row>
    <row r="734" spans="1:12" ht="13">
      <c r="A734" s="2"/>
      <c r="B734" s="3"/>
      <c r="C734" s="4"/>
      <c r="D734" s="4"/>
      <c r="E734" s="3"/>
      <c r="F734" s="3"/>
      <c r="G734" s="16"/>
      <c r="I734" s="3"/>
      <c r="J734" s="3"/>
      <c r="K734" s="3"/>
      <c r="L734" s="3"/>
    </row>
    <row r="735" spans="1:12" ht="13">
      <c r="A735" s="2"/>
      <c r="B735" s="3"/>
      <c r="C735" s="4"/>
      <c r="D735" s="4"/>
      <c r="E735" s="3"/>
      <c r="F735" s="3"/>
      <c r="G735" s="16"/>
      <c r="I735" s="3"/>
      <c r="J735" s="3"/>
      <c r="K735" s="3"/>
      <c r="L735" s="3"/>
    </row>
    <row r="736" spans="1:12" ht="13">
      <c r="A736" s="2"/>
      <c r="B736" s="3"/>
      <c r="C736" s="4"/>
      <c r="D736" s="4"/>
      <c r="E736" s="3"/>
      <c r="F736" s="3"/>
      <c r="G736" s="16"/>
      <c r="I736" s="3"/>
      <c r="J736" s="3"/>
      <c r="K736" s="3"/>
      <c r="L736" s="3"/>
    </row>
    <row r="737" spans="1:12" ht="13">
      <c r="A737" s="2"/>
      <c r="B737" s="3"/>
      <c r="C737" s="4"/>
      <c r="D737" s="4"/>
      <c r="E737" s="3"/>
      <c r="F737" s="3"/>
      <c r="G737" s="16"/>
      <c r="I737" s="3"/>
      <c r="J737" s="3"/>
      <c r="K737" s="3"/>
      <c r="L737" s="3"/>
    </row>
    <row r="738" spans="1:12" ht="13">
      <c r="A738" s="2"/>
      <c r="B738" s="3"/>
      <c r="C738" s="4"/>
      <c r="D738" s="4"/>
      <c r="E738" s="3"/>
      <c r="F738" s="3"/>
      <c r="G738" s="16"/>
      <c r="I738" s="3"/>
      <c r="J738" s="3"/>
      <c r="K738" s="3"/>
      <c r="L738" s="3"/>
    </row>
    <row r="739" spans="1:12" ht="13">
      <c r="A739" s="2"/>
      <c r="B739" s="3"/>
      <c r="C739" s="4"/>
      <c r="D739" s="4"/>
      <c r="E739" s="3"/>
      <c r="F739" s="3"/>
      <c r="G739" s="16"/>
      <c r="I739" s="3"/>
      <c r="J739" s="3"/>
      <c r="K739" s="3"/>
      <c r="L739" s="3"/>
    </row>
    <row r="740" spans="1:12" ht="13">
      <c r="A740" s="2"/>
      <c r="B740" s="3"/>
      <c r="C740" s="4"/>
      <c r="D740" s="4"/>
      <c r="E740" s="3"/>
      <c r="F740" s="3"/>
      <c r="G740" s="16"/>
      <c r="I740" s="3"/>
      <c r="J740" s="3"/>
      <c r="K740" s="3"/>
      <c r="L740" s="3"/>
    </row>
    <row r="741" spans="1:12" ht="13">
      <c r="A741" s="2"/>
      <c r="B741" s="3"/>
      <c r="C741" s="4"/>
      <c r="D741" s="4"/>
      <c r="E741" s="3"/>
      <c r="F741" s="3"/>
      <c r="G741" s="16"/>
      <c r="I741" s="3"/>
      <c r="J741" s="3"/>
      <c r="K741" s="3"/>
      <c r="L741" s="3"/>
    </row>
    <row r="742" spans="1:12" ht="13">
      <c r="A742" s="2"/>
      <c r="B742" s="3"/>
      <c r="C742" s="4"/>
      <c r="D742" s="4"/>
      <c r="E742" s="3"/>
      <c r="F742" s="3"/>
      <c r="G742" s="16"/>
      <c r="I742" s="3"/>
      <c r="J742" s="3"/>
      <c r="K742" s="3"/>
      <c r="L742" s="3"/>
    </row>
    <row r="743" spans="1:12" ht="13">
      <c r="A743" s="2"/>
      <c r="B743" s="3"/>
      <c r="C743" s="4"/>
      <c r="D743" s="4"/>
      <c r="E743" s="3"/>
      <c r="F743" s="3"/>
      <c r="G743" s="16"/>
      <c r="I743" s="3"/>
      <c r="J743" s="3"/>
      <c r="K743" s="3"/>
      <c r="L743" s="3"/>
    </row>
    <row r="744" spans="1:12" ht="13">
      <c r="A744" s="2"/>
      <c r="B744" s="3"/>
      <c r="C744" s="4"/>
      <c r="D744" s="4"/>
      <c r="E744" s="3"/>
      <c r="F744" s="3"/>
      <c r="G744" s="16"/>
      <c r="I744" s="3"/>
      <c r="J744" s="3"/>
      <c r="K744" s="3"/>
      <c r="L744" s="3"/>
    </row>
    <row r="745" spans="1:12" ht="13">
      <c r="A745" s="2"/>
      <c r="B745" s="3"/>
      <c r="C745" s="4"/>
      <c r="D745" s="4"/>
      <c r="E745" s="3"/>
      <c r="F745" s="3"/>
      <c r="G745" s="16"/>
      <c r="I745" s="3"/>
      <c r="J745" s="3"/>
      <c r="K745" s="3"/>
      <c r="L745" s="3"/>
    </row>
    <row r="746" spans="1:12" ht="13">
      <c r="A746" s="2"/>
      <c r="B746" s="3"/>
      <c r="C746" s="4"/>
      <c r="D746" s="4"/>
      <c r="E746" s="3"/>
      <c r="F746" s="3"/>
      <c r="G746" s="16"/>
      <c r="I746" s="3"/>
      <c r="J746" s="3"/>
      <c r="K746" s="3"/>
      <c r="L746" s="3"/>
    </row>
    <row r="747" spans="1:12" ht="13">
      <c r="A747" s="2"/>
      <c r="B747" s="3"/>
      <c r="C747" s="4"/>
      <c r="D747" s="4"/>
      <c r="E747" s="3"/>
      <c r="F747" s="3"/>
      <c r="G747" s="16"/>
      <c r="I747" s="3"/>
      <c r="J747" s="3"/>
      <c r="K747" s="3"/>
      <c r="L747" s="3"/>
    </row>
    <row r="748" spans="1:12" ht="13">
      <c r="A748" s="2"/>
      <c r="B748" s="3"/>
      <c r="C748" s="4"/>
      <c r="D748" s="4"/>
      <c r="E748" s="3"/>
      <c r="F748" s="3"/>
      <c r="G748" s="16"/>
      <c r="I748" s="3"/>
      <c r="J748" s="3"/>
      <c r="K748" s="3"/>
      <c r="L748" s="3"/>
    </row>
    <row r="749" spans="1:12" ht="13">
      <c r="A749" s="2"/>
      <c r="B749" s="3"/>
      <c r="C749" s="4"/>
      <c r="D749" s="4"/>
      <c r="E749" s="3"/>
      <c r="F749" s="3"/>
      <c r="G749" s="16"/>
      <c r="I749" s="3"/>
      <c r="J749" s="3"/>
      <c r="K749" s="3"/>
      <c r="L749" s="3"/>
    </row>
    <row r="750" spans="1:12" ht="13">
      <c r="A750" s="2"/>
      <c r="B750" s="3"/>
      <c r="C750" s="4"/>
      <c r="D750" s="4"/>
      <c r="E750" s="3"/>
      <c r="F750" s="3"/>
      <c r="G750" s="16"/>
      <c r="I750" s="3"/>
      <c r="J750" s="3"/>
      <c r="K750" s="3"/>
      <c r="L750" s="3"/>
    </row>
    <row r="751" spans="1:12" ht="13">
      <c r="A751" s="2"/>
      <c r="B751" s="3"/>
      <c r="C751" s="4"/>
      <c r="D751" s="4"/>
      <c r="E751" s="3"/>
      <c r="F751" s="3"/>
      <c r="G751" s="16"/>
      <c r="I751" s="3"/>
      <c r="J751" s="3"/>
      <c r="K751" s="3"/>
      <c r="L751" s="3"/>
    </row>
    <row r="752" spans="1:12" ht="13">
      <c r="A752" s="2"/>
      <c r="B752" s="3"/>
      <c r="C752" s="4"/>
      <c r="D752" s="4"/>
      <c r="E752" s="3"/>
      <c r="F752" s="3"/>
      <c r="G752" s="16"/>
      <c r="I752" s="3"/>
      <c r="J752" s="3"/>
      <c r="K752" s="3"/>
      <c r="L752" s="3"/>
    </row>
    <row r="753" spans="1:12" ht="13">
      <c r="A753" s="2"/>
      <c r="B753" s="3"/>
      <c r="C753" s="4"/>
      <c r="D753" s="4"/>
      <c r="E753" s="3"/>
      <c r="F753" s="3"/>
      <c r="G753" s="16"/>
      <c r="I753" s="3"/>
      <c r="J753" s="3"/>
      <c r="K753" s="3"/>
      <c r="L753" s="3"/>
    </row>
    <row r="754" spans="1:12" ht="13">
      <c r="A754" s="2"/>
      <c r="B754" s="3"/>
      <c r="C754" s="4"/>
      <c r="D754" s="4"/>
      <c r="E754" s="3"/>
      <c r="F754" s="3"/>
      <c r="G754" s="16"/>
      <c r="I754" s="3"/>
      <c r="J754" s="3"/>
      <c r="K754" s="3"/>
      <c r="L754" s="3"/>
    </row>
    <row r="755" spans="1:12" ht="13">
      <c r="A755" s="2"/>
      <c r="B755" s="3"/>
      <c r="C755" s="4"/>
      <c r="D755" s="4"/>
      <c r="E755" s="3"/>
      <c r="F755" s="3"/>
      <c r="G755" s="16"/>
      <c r="I755" s="3"/>
      <c r="J755" s="3"/>
      <c r="K755" s="3"/>
      <c r="L755" s="3"/>
    </row>
    <row r="756" spans="1:12" ht="13">
      <c r="A756" s="2"/>
      <c r="B756" s="3"/>
      <c r="C756" s="4"/>
      <c r="D756" s="4"/>
      <c r="E756" s="3"/>
      <c r="F756" s="3"/>
      <c r="G756" s="16"/>
      <c r="I756" s="3"/>
      <c r="J756" s="3"/>
      <c r="K756" s="3"/>
      <c r="L756" s="3"/>
    </row>
    <row r="757" spans="1:12" ht="13">
      <c r="A757" s="2"/>
      <c r="B757" s="3"/>
      <c r="C757" s="4"/>
      <c r="D757" s="4"/>
      <c r="E757" s="3"/>
      <c r="F757" s="3"/>
      <c r="G757" s="16"/>
      <c r="I757" s="3"/>
      <c r="J757" s="3"/>
      <c r="K757" s="3"/>
      <c r="L757" s="3"/>
    </row>
    <row r="758" spans="1:12" ht="13">
      <c r="A758" s="2"/>
      <c r="B758" s="3"/>
      <c r="C758" s="4"/>
      <c r="D758" s="4"/>
      <c r="E758" s="3"/>
      <c r="F758" s="3"/>
      <c r="G758" s="16"/>
      <c r="I758" s="3"/>
      <c r="J758" s="3"/>
      <c r="K758" s="3"/>
      <c r="L758" s="3"/>
    </row>
    <row r="759" spans="1:12" ht="13">
      <c r="A759" s="2"/>
      <c r="B759" s="3"/>
      <c r="C759" s="4"/>
      <c r="D759" s="4"/>
      <c r="E759" s="3"/>
      <c r="F759" s="3"/>
      <c r="G759" s="16"/>
      <c r="I759" s="3"/>
      <c r="J759" s="3"/>
      <c r="K759" s="3"/>
      <c r="L759" s="3"/>
    </row>
    <row r="760" spans="1:12" ht="13">
      <c r="A760" s="2"/>
      <c r="B760" s="3"/>
      <c r="C760" s="4"/>
      <c r="D760" s="4"/>
      <c r="E760" s="3"/>
      <c r="F760" s="3"/>
      <c r="G760" s="16"/>
      <c r="I760" s="3"/>
      <c r="J760" s="3"/>
      <c r="K760" s="3"/>
      <c r="L760" s="3"/>
    </row>
    <row r="761" spans="1:12" ht="13">
      <c r="A761" s="2"/>
      <c r="B761" s="3"/>
      <c r="C761" s="4"/>
      <c r="D761" s="4"/>
      <c r="E761" s="3"/>
      <c r="F761" s="3"/>
      <c r="G761" s="16"/>
      <c r="I761" s="3"/>
      <c r="J761" s="3"/>
      <c r="K761" s="3"/>
      <c r="L761" s="3"/>
    </row>
    <row r="762" spans="1:12" ht="13">
      <c r="A762" s="2"/>
      <c r="B762" s="3"/>
      <c r="C762" s="4"/>
      <c r="D762" s="4"/>
      <c r="E762" s="3"/>
      <c r="F762" s="3"/>
      <c r="G762" s="16"/>
      <c r="I762" s="3"/>
      <c r="J762" s="3"/>
      <c r="K762" s="3"/>
      <c r="L762" s="3"/>
    </row>
    <row r="763" spans="1:12" ht="13">
      <c r="A763" s="2"/>
      <c r="B763" s="3"/>
      <c r="C763" s="4"/>
      <c r="D763" s="4"/>
      <c r="E763" s="3"/>
      <c r="F763" s="3"/>
      <c r="G763" s="16"/>
      <c r="I763" s="3"/>
      <c r="J763" s="3"/>
      <c r="K763" s="3"/>
      <c r="L763" s="3"/>
    </row>
    <row r="764" spans="1:12" ht="13">
      <c r="A764" s="2"/>
      <c r="B764" s="3"/>
      <c r="C764" s="4"/>
      <c r="D764" s="4"/>
      <c r="E764" s="3"/>
      <c r="F764" s="3"/>
      <c r="G764" s="16"/>
      <c r="I764" s="3"/>
      <c r="J764" s="3"/>
      <c r="K764" s="3"/>
      <c r="L764" s="3"/>
    </row>
    <row r="765" spans="1:12" ht="13">
      <c r="A765" s="2"/>
      <c r="B765" s="3"/>
      <c r="C765" s="4"/>
      <c r="D765" s="4"/>
      <c r="E765" s="3"/>
      <c r="F765" s="3"/>
      <c r="G765" s="16"/>
      <c r="I765" s="3"/>
      <c r="J765" s="3"/>
      <c r="K765" s="3"/>
      <c r="L765" s="3"/>
    </row>
    <row r="766" spans="1:12" ht="13">
      <c r="A766" s="2"/>
      <c r="B766" s="3"/>
      <c r="C766" s="4"/>
      <c r="D766" s="4"/>
      <c r="E766" s="3"/>
      <c r="F766" s="3"/>
      <c r="G766" s="16"/>
      <c r="I766" s="3"/>
      <c r="J766" s="3"/>
      <c r="K766" s="3"/>
      <c r="L766" s="3"/>
    </row>
    <row r="767" spans="1:12" ht="13">
      <c r="A767" s="2"/>
      <c r="B767" s="3"/>
      <c r="C767" s="4"/>
      <c r="D767" s="4"/>
      <c r="E767" s="3"/>
      <c r="F767" s="3"/>
      <c r="G767" s="16"/>
      <c r="I767" s="3"/>
      <c r="J767" s="3"/>
      <c r="K767" s="3"/>
      <c r="L767" s="3"/>
    </row>
    <row r="768" spans="1:12" ht="13">
      <c r="A768" s="2"/>
      <c r="B768" s="3"/>
      <c r="C768" s="4"/>
      <c r="D768" s="4"/>
      <c r="E768" s="3"/>
      <c r="F768" s="3"/>
      <c r="G768" s="16"/>
      <c r="I768" s="3"/>
      <c r="J768" s="3"/>
      <c r="K768" s="3"/>
      <c r="L768" s="3"/>
    </row>
    <row r="769" spans="1:12" ht="13">
      <c r="A769" s="2"/>
      <c r="B769" s="3"/>
      <c r="C769" s="4"/>
      <c r="D769" s="4"/>
      <c r="E769" s="3"/>
      <c r="F769" s="3"/>
      <c r="G769" s="16"/>
      <c r="I769" s="3"/>
      <c r="J769" s="3"/>
      <c r="K769" s="3"/>
      <c r="L769" s="3"/>
    </row>
    <row r="770" spans="1:12" ht="13">
      <c r="A770" s="2"/>
      <c r="B770" s="3"/>
      <c r="C770" s="4"/>
      <c r="D770" s="4"/>
      <c r="E770" s="3"/>
      <c r="F770" s="3"/>
      <c r="G770" s="16"/>
      <c r="I770" s="3"/>
      <c r="J770" s="3"/>
      <c r="K770" s="3"/>
      <c r="L770" s="3"/>
    </row>
    <row r="771" spans="1:12" ht="13">
      <c r="A771" s="2"/>
      <c r="B771" s="3"/>
      <c r="C771" s="4"/>
      <c r="D771" s="4"/>
      <c r="E771" s="3"/>
      <c r="F771" s="3"/>
      <c r="G771" s="16"/>
      <c r="I771" s="3"/>
      <c r="J771" s="3"/>
      <c r="K771" s="3"/>
      <c r="L771" s="3"/>
    </row>
    <row r="772" spans="1:12" ht="13">
      <c r="A772" s="2"/>
      <c r="B772" s="3"/>
      <c r="C772" s="4"/>
      <c r="D772" s="4"/>
      <c r="E772" s="3"/>
      <c r="F772" s="3"/>
      <c r="G772" s="16"/>
      <c r="I772" s="3"/>
      <c r="J772" s="3"/>
      <c r="K772" s="3"/>
      <c r="L772" s="3"/>
    </row>
    <row r="773" spans="1:12" ht="13">
      <c r="A773" s="2"/>
      <c r="B773" s="3"/>
      <c r="C773" s="4"/>
      <c r="D773" s="4"/>
      <c r="E773" s="3"/>
      <c r="F773" s="3"/>
      <c r="G773" s="16"/>
      <c r="I773" s="3"/>
      <c r="J773" s="3"/>
      <c r="K773" s="3"/>
      <c r="L773" s="3"/>
    </row>
    <row r="774" spans="1:12" ht="13">
      <c r="A774" s="2"/>
      <c r="B774" s="3"/>
      <c r="C774" s="4"/>
      <c r="D774" s="4"/>
      <c r="E774" s="3"/>
      <c r="F774" s="3"/>
      <c r="G774" s="16"/>
      <c r="I774" s="3"/>
      <c r="J774" s="3"/>
      <c r="K774" s="3"/>
      <c r="L774" s="3"/>
    </row>
    <row r="775" spans="1:12" ht="13">
      <c r="A775" s="2"/>
      <c r="B775" s="3"/>
      <c r="C775" s="4"/>
      <c r="D775" s="4"/>
      <c r="E775" s="3"/>
      <c r="F775" s="3"/>
      <c r="G775" s="16"/>
      <c r="I775" s="3"/>
      <c r="J775" s="3"/>
      <c r="K775" s="3"/>
      <c r="L775" s="3"/>
    </row>
    <row r="776" spans="1:12" ht="13">
      <c r="A776" s="2"/>
      <c r="B776" s="3"/>
      <c r="C776" s="4"/>
      <c r="D776" s="4"/>
      <c r="E776" s="3"/>
      <c r="F776" s="3"/>
      <c r="G776" s="16"/>
      <c r="I776" s="3"/>
      <c r="J776" s="3"/>
      <c r="K776" s="3"/>
      <c r="L776" s="3"/>
    </row>
    <row r="777" spans="1:12" ht="13">
      <c r="A777" s="2"/>
      <c r="B777" s="3"/>
      <c r="C777" s="4"/>
      <c r="D777" s="4"/>
      <c r="E777" s="3"/>
      <c r="F777" s="3"/>
      <c r="G777" s="16"/>
      <c r="I777" s="3"/>
      <c r="J777" s="3"/>
      <c r="K777" s="3"/>
      <c r="L777" s="3"/>
    </row>
    <row r="778" spans="1:12" ht="13">
      <c r="A778" s="2"/>
      <c r="B778" s="3"/>
      <c r="C778" s="4"/>
      <c r="D778" s="4"/>
      <c r="E778" s="3"/>
      <c r="F778" s="3"/>
      <c r="G778" s="16"/>
      <c r="I778" s="3"/>
      <c r="J778" s="3"/>
      <c r="K778" s="3"/>
      <c r="L778" s="3"/>
    </row>
    <row r="779" spans="1:12" ht="13">
      <c r="A779" s="2"/>
      <c r="B779" s="3"/>
      <c r="C779" s="4"/>
      <c r="D779" s="4"/>
      <c r="E779" s="3"/>
      <c r="F779" s="3"/>
      <c r="G779" s="16"/>
      <c r="I779" s="3"/>
      <c r="J779" s="3"/>
      <c r="K779" s="3"/>
      <c r="L779" s="3"/>
    </row>
    <row r="780" spans="1:12" ht="13">
      <c r="A780" s="2"/>
      <c r="B780" s="3"/>
      <c r="C780" s="4"/>
      <c r="D780" s="4"/>
      <c r="E780" s="3"/>
      <c r="F780" s="3"/>
      <c r="G780" s="16"/>
      <c r="I780" s="3"/>
      <c r="J780" s="3"/>
      <c r="K780" s="3"/>
      <c r="L780" s="3"/>
    </row>
    <row r="781" spans="1:12" ht="13">
      <c r="A781" s="2"/>
      <c r="B781" s="3"/>
      <c r="C781" s="4"/>
      <c r="D781" s="4"/>
      <c r="E781" s="3"/>
      <c r="F781" s="3"/>
      <c r="G781" s="16"/>
      <c r="I781" s="3"/>
      <c r="J781" s="3"/>
      <c r="K781" s="3"/>
      <c r="L781" s="3"/>
    </row>
    <row r="782" spans="1:12" ht="13">
      <c r="A782" s="2"/>
      <c r="B782" s="3"/>
      <c r="C782" s="4"/>
      <c r="D782" s="4"/>
      <c r="E782" s="3"/>
      <c r="F782" s="3"/>
      <c r="G782" s="16"/>
      <c r="I782" s="3"/>
      <c r="J782" s="3"/>
      <c r="K782" s="3"/>
      <c r="L782" s="3"/>
    </row>
    <row r="783" spans="1:12" ht="13">
      <c r="A783" s="2"/>
      <c r="B783" s="3"/>
      <c r="C783" s="4"/>
      <c r="D783" s="4"/>
      <c r="E783" s="3"/>
      <c r="F783" s="3"/>
      <c r="G783" s="16"/>
      <c r="I783" s="3"/>
      <c r="J783" s="3"/>
      <c r="K783" s="3"/>
      <c r="L783" s="3"/>
    </row>
    <row r="784" spans="1:12" ht="13">
      <c r="A784" s="2"/>
      <c r="B784" s="3"/>
      <c r="C784" s="4"/>
      <c r="D784" s="4"/>
      <c r="E784" s="3"/>
      <c r="F784" s="3"/>
      <c r="G784" s="16"/>
      <c r="I784" s="3"/>
      <c r="J784" s="3"/>
      <c r="K784" s="3"/>
      <c r="L784" s="3"/>
    </row>
    <row r="785" spans="1:12" ht="13">
      <c r="A785" s="2"/>
      <c r="B785" s="3"/>
      <c r="C785" s="4"/>
      <c r="D785" s="4"/>
      <c r="E785" s="3"/>
      <c r="F785" s="3"/>
      <c r="G785" s="16"/>
      <c r="I785" s="3"/>
      <c r="J785" s="3"/>
      <c r="K785" s="3"/>
      <c r="L785" s="3"/>
    </row>
    <row r="786" spans="1:12" ht="13">
      <c r="A786" s="2"/>
      <c r="B786" s="3"/>
      <c r="C786" s="4"/>
      <c r="D786" s="4"/>
      <c r="E786" s="3"/>
      <c r="F786" s="3"/>
      <c r="G786" s="16"/>
      <c r="I786" s="3"/>
      <c r="J786" s="3"/>
      <c r="K786" s="3"/>
      <c r="L786" s="3"/>
    </row>
    <row r="787" spans="1:12" ht="13">
      <c r="A787" s="2"/>
      <c r="B787" s="3"/>
      <c r="C787" s="4"/>
      <c r="D787" s="4"/>
      <c r="E787" s="3"/>
      <c r="F787" s="3"/>
      <c r="G787" s="16"/>
      <c r="I787" s="3"/>
      <c r="J787" s="3"/>
      <c r="K787" s="3"/>
      <c r="L787" s="3"/>
    </row>
    <row r="788" spans="1:12" ht="13">
      <c r="A788" s="2"/>
      <c r="B788" s="3"/>
      <c r="C788" s="4"/>
      <c r="D788" s="4"/>
      <c r="E788" s="3"/>
      <c r="F788" s="3"/>
      <c r="G788" s="16"/>
      <c r="I788" s="3"/>
      <c r="J788" s="3"/>
      <c r="K788" s="3"/>
      <c r="L788" s="3"/>
    </row>
    <row r="789" spans="1:12" ht="13">
      <c r="A789" s="2"/>
      <c r="B789" s="3"/>
      <c r="C789" s="4"/>
      <c r="D789" s="4"/>
      <c r="E789" s="3"/>
      <c r="F789" s="3"/>
      <c r="G789" s="16"/>
      <c r="I789" s="3"/>
      <c r="J789" s="3"/>
      <c r="K789" s="3"/>
      <c r="L789" s="3"/>
    </row>
    <row r="790" spans="1:12" ht="13">
      <c r="A790" s="2"/>
      <c r="B790" s="3"/>
      <c r="C790" s="4"/>
      <c r="D790" s="4"/>
      <c r="E790" s="3"/>
      <c r="F790" s="3"/>
      <c r="G790" s="16"/>
      <c r="I790" s="3"/>
      <c r="J790" s="3"/>
      <c r="K790" s="3"/>
      <c r="L790" s="3"/>
    </row>
    <row r="791" spans="1:12" ht="13">
      <c r="A791" s="2"/>
      <c r="B791" s="3"/>
      <c r="C791" s="4"/>
      <c r="D791" s="4"/>
      <c r="E791" s="3"/>
      <c r="F791" s="3"/>
      <c r="G791" s="16"/>
      <c r="I791" s="3"/>
      <c r="J791" s="3"/>
      <c r="K791" s="3"/>
      <c r="L791" s="3"/>
    </row>
    <row r="792" spans="1:12" ht="13">
      <c r="A792" s="2"/>
      <c r="B792" s="3"/>
      <c r="C792" s="4"/>
      <c r="D792" s="4"/>
      <c r="E792" s="3"/>
      <c r="F792" s="3"/>
      <c r="G792" s="16"/>
      <c r="I792" s="3"/>
      <c r="J792" s="3"/>
      <c r="K792" s="3"/>
      <c r="L792" s="3"/>
    </row>
    <row r="793" spans="1:12" ht="13">
      <c r="A793" s="2"/>
      <c r="B793" s="3"/>
      <c r="C793" s="4"/>
      <c r="D793" s="4"/>
      <c r="E793" s="3"/>
      <c r="F793" s="3"/>
      <c r="G793" s="16"/>
      <c r="I793" s="3"/>
      <c r="J793" s="3"/>
      <c r="K793" s="3"/>
      <c r="L793" s="3"/>
    </row>
    <row r="794" spans="1:12" ht="13">
      <c r="A794" s="2"/>
      <c r="B794" s="3"/>
      <c r="C794" s="4"/>
      <c r="D794" s="4"/>
      <c r="E794" s="3"/>
      <c r="F794" s="3"/>
      <c r="G794" s="16"/>
      <c r="I794" s="3"/>
      <c r="J794" s="3"/>
      <c r="K794" s="3"/>
      <c r="L794" s="3"/>
    </row>
    <row r="795" spans="1:12" ht="13">
      <c r="A795" s="2"/>
      <c r="B795" s="3"/>
      <c r="C795" s="4"/>
      <c r="D795" s="4"/>
      <c r="E795" s="3"/>
      <c r="F795" s="3"/>
      <c r="G795" s="16"/>
      <c r="I795" s="3"/>
      <c r="J795" s="3"/>
      <c r="K795" s="3"/>
      <c r="L795" s="3"/>
    </row>
    <row r="796" spans="1:12" ht="13">
      <c r="A796" s="2"/>
      <c r="B796" s="3"/>
      <c r="C796" s="4"/>
      <c r="D796" s="4"/>
      <c r="E796" s="3"/>
      <c r="F796" s="3"/>
      <c r="G796" s="16"/>
      <c r="I796" s="3"/>
      <c r="J796" s="3"/>
      <c r="K796" s="3"/>
      <c r="L796" s="3"/>
    </row>
    <row r="797" spans="1:12" ht="13">
      <c r="A797" s="2"/>
      <c r="B797" s="3"/>
      <c r="C797" s="4"/>
      <c r="D797" s="4"/>
      <c r="E797" s="3"/>
      <c r="F797" s="3"/>
      <c r="G797" s="16"/>
      <c r="I797" s="3"/>
      <c r="J797" s="3"/>
      <c r="K797" s="3"/>
      <c r="L797" s="3"/>
    </row>
    <row r="798" spans="1:12" ht="13">
      <c r="A798" s="2"/>
      <c r="B798" s="3"/>
      <c r="C798" s="4"/>
      <c r="D798" s="4"/>
      <c r="E798" s="3"/>
      <c r="F798" s="3"/>
      <c r="G798" s="16"/>
      <c r="I798" s="3"/>
      <c r="J798" s="3"/>
      <c r="K798" s="3"/>
      <c r="L798" s="3"/>
    </row>
    <row r="799" spans="1:12" ht="13">
      <c r="A799" s="2"/>
      <c r="B799" s="3"/>
      <c r="C799" s="4"/>
      <c r="D799" s="4"/>
      <c r="E799" s="3"/>
      <c r="F799" s="3"/>
      <c r="G799" s="16"/>
      <c r="I799" s="3"/>
      <c r="J799" s="3"/>
      <c r="K799" s="3"/>
      <c r="L799" s="3"/>
    </row>
    <row r="800" spans="1:12" ht="13">
      <c r="A800" s="2"/>
      <c r="B800" s="3"/>
      <c r="C800" s="4"/>
      <c r="D800" s="4"/>
      <c r="E800" s="3"/>
      <c r="F800" s="3"/>
      <c r="G800" s="16"/>
      <c r="I800" s="3"/>
      <c r="J800" s="3"/>
      <c r="K800" s="3"/>
      <c r="L800" s="3"/>
    </row>
    <row r="801" spans="1:12" ht="13">
      <c r="A801" s="2"/>
      <c r="B801" s="3"/>
      <c r="C801" s="4"/>
      <c r="D801" s="4"/>
      <c r="E801" s="3"/>
      <c r="F801" s="3"/>
      <c r="G801" s="16"/>
      <c r="I801" s="3"/>
      <c r="J801" s="3"/>
      <c r="K801" s="3"/>
      <c r="L801" s="3"/>
    </row>
    <row r="802" spans="1:12" ht="13">
      <c r="A802" s="2"/>
      <c r="B802" s="3"/>
      <c r="C802" s="4"/>
      <c r="D802" s="4"/>
      <c r="E802" s="3"/>
      <c r="F802" s="3"/>
      <c r="G802" s="16"/>
      <c r="I802" s="3"/>
      <c r="J802" s="3"/>
      <c r="K802" s="3"/>
      <c r="L802" s="3"/>
    </row>
    <row r="803" spans="1:12" ht="13">
      <c r="A803" s="2"/>
      <c r="B803" s="3"/>
      <c r="C803" s="4"/>
      <c r="D803" s="4"/>
      <c r="E803" s="3"/>
      <c r="F803" s="3"/>
      <c r="G803" s="16"/>
      <c r="I803" s="3"/>
      <c r="J803" s="3"/>
      <c r="K803" s="3"/>
      <c r="L803" s="3"/>
    </row>
    <row r="804" spans="1:12" ht="13">
      <c r="A804" s="2"/>
      <c r="B804" s="3"/>
      <c r="C804" s="4"/>
      <c r="D804" s="4"/>
      <c r="E804" s="3"/>
      <c r="F804" s="3"/>
      <c r="G804" s="16"/>
      <c r="I804" s="3"/>
      <c r="J804" s="3"/>
      <c r="K804" s="3"/>
      <c r="L804" s="3"/>
    </row>
    <row r="805" spans="1:12" ht="13">
      <c r="A805" s="2"/>
      <c r="B805" s="3"/>
      <c r="C805" s="4"/>
      <c r="D805" s="4"/>
      <c r="E805" s="3"/>
      <c r="F805" s="3"/>
      <c r="G805" s="16"/>
      <c r="I805" s="3"/>
      <c r="J805" s="3"/>
      <c r="K805" s="3"/>
      <c r="L805" s="3"/>
    </row>
    <row r="806" spans="1:12" ht="13">
      <c r="A806" s="2"/>
      <c r="B806" s="3"/>
      <c r="C806" s="4"/>
      <c r="D806" s="4"/>
      <c r="E806" s="3"/>
      <c r="F806" s="3"/>
      <c r="G806" s="16"/>
      <c r="I806" s="3"/>
      <c r="J806" s="3"/>
      <c r="K806" s="3"/>
      <c r="L806" s="3"/>
    </row>
    <row r="807" spans="1:12" ht="13">
      <c r="A807" s="2"/>
      <c r="B807" s="3"/>
      <c r="C807" s="4"/>
      <c r="D807" s="4"/>
      <c r="E807" s="3"/>
      <c r="F807" s="3"/>
      <c r="G807" s="16"/>
      <c r="I807" s="3"/>
      <c r="J807" s="3"/>
      <c r="K807" s="3"/>
      <c r="L807" s="3"/>
    </row>
    <row r="808" spans="1:12" ht="13">
      <c r="A808" s="2"/>
      <c r="B808" s="3"/>
      <c r="C808" s="4"/>
      <c r="D808" s="4"/>
      <c r="E808" s="3"/>
      <c r="F808" s="3"/>
      <c r="G808" s="16"/>
      <c r="I808" s="3"/>
      <c r="J808" s="3"/>
      <c r="K808" s="3"/>
      <c r="L808" s="3"/>
    </row>
    <row r="809" spans="1:12" ht="13">
      <c r="A809" s="2"/>
      <c r="B809" s="3"/>
      <c r="C809" s="4"/>
      <c r="D809" s="4"/>
      <c r="E809" s="3"/>
      <c r="F809" s="3"/>
      <c r="G809" s="16"/>
      <c r="I809" s="3"/>
      <c r="J809" s="3"/>
      <c r="K809" s="3"/>
      <c r="L809" s="3"/>
    </row>
    <row r="810" spans="1:12" ht="13">
      <c r="A810" s="2"/>
      <c r="B810" s="3"/>
      <c r="C810" s="4"/>
      <c r="D810" s="4"/>
      <c r="E810" s="3"/>
      <c r="F810" s="3"/>
      <c r="G810" s="16"/>
      <c r="I810" s="3"/>
      <c r="J810" s="3"/>
      <c r="K810" s="3"/>
      <c r="L810" s="3"/>
    </row>
    <row r="811" spans="1:12" ht="13">
      <c r="A811" s="2"/>
      <c r="B811" s="3"/>
      <c r="C811" s="4"/>
      <c r="D811" s="4"/>
      <c r="E811" s="3"/>
      <c r="F811" s="3"/>
      <c r="G811" s="16"/>
      <c r="I811" s="3"/>
      <c r="J811" s="3"/>
      <c r="K811" s="3"/>
      <c r="L811" s="3"/>
    </row>
    <row r="812" spans="1:12" ht="13">
      <c r="A812" s="2"/>
      <c r="B812" s="3"/>
      <c r="C812" s="4"/>
      <c r="D812" s="4"/>
      <c r="E812" s="3"/>
      <c r="F812" s="3"/>
      <c r="G812" s="16"/>
      <c r="I812" s="3"/>
      <c r="J812" s="3"/>
      <c r="K812" s="3"/>
      <c r="L812" s="3"/>
    </row>
    <row r="813" spans="1:12" ht="13">
      <c r="A813" s="2"/>
      <c r="B813" s="3"/>
      <c r="C813" s="4"/>
      <c r="D813" s="4"/>
      <c r="E813" s="3"/>
      <c r="F813" s="3"/>
      <c r="G813" s="16"/>
      <c r="I813" s="3"/>
      <c r="J813" s="3"/>
      <c r="K813" s="3"/>
      <c r="L813" s="3"/>
    </row>
    <row r="814" spans="1:12" ht="13">
      <c r="A814" s="2"/>
      <c r="B814" s="3"/>
      <c r="C814" s="4"/>
      <c r="D814" s="4"/>
      <c r="E814" s="3"/>
      <c r="F814" s="3"/>
      <c r="G814" s="16"/>
      <c r="I814" s="3"/>
      <c r="J814" s="3"/>
      <c r="K814" s="3"/>
      <c r="L814" s="3"/>
    </row>
    <row r="815" spans="1:12" ht="13">
      <c r="A815" s="2"/>
      <c r="B815" s="3"/>
      <c r="C815" s="4"/>
      <c r="D815" s="4"/>
      <c r="E815" s="3"/>
      <c r="F815" s="3"/>
      <c r="G815" s="16"/>
      <c r="I815" s="3"/>
      <c r="J815" s="3"/>
      <c r="K815" s="3"/>
      <c r="L815" s="3"/>
    </row>
    <row r="816" spans="1:12" ht="13">
      <c r="A816" s="2"/>
      <c r="B816" s="3"/>
      <c r="C816" s="4"/>
      <c r="D816" s="4"/>
      <c r="E816" s="3"/>
      <c r="F816" s="3"/>
      <c r="G816" s="16"/>
      <c r="I816" s="3"/>
      <c r="J816" s="3"/>
      <c r="K816" s="3"/>
      <c r="L816" s="3"/>
    </row>
    <row r="817" spans="1:12" ht="13">
      <c r="A817" s="2"/>
      <c r="B817" s="3"/>
      <c r="C817" s="4"/>
      <c r="D817" s="4"/>
      <c r="E817" s="3"/>
      <c r="F817" s="3"/>
      <c r="G817" s="16"/>
      <c r="I817" s="3"/>
      <c r="J817" s="3"/>
      <c r="K817" s="3"/>
      <c r="L817" s="3"/>
    </row>
    <row r="818" spans="1:12" ht="13">
      <c r="A818" s="2"/>
      <c r="B818" s="3"/>
      <c r="C818" s="4"/>
      <c r="D818" s="4"/>
      <c r="E818" s="3"/>
      <c r="F818" s="3"/>
      <c r="G818" s="16"/>
      <c r="I818" s="3"/>
      <c r="J818" s="3"/>
      <c r="K818" s="3"/>
      <c r="L818" s="3"/>
    </row>
    <row r="819" spans="1:12" ht="13">
      <c r="A819" s="2"/>
      <c r="B819" s="3"/>
      <c r="C819" s="4"/>
      <c r="D819" s="4"/>
      <c r="E819" s="3"/>
      <c r="F819" s="3"/>
      <c r="G819" s="16"/>
      <c r="I819" s="3"/>
      <c r="J819" s="3"/>
      <c r="K819" s="3"/>
      <c r="L819" s="3"/>
    </row>
    <row r="820" spans="1:12" ht="13">
      <c r="A820" s="2"/>
      <c r="B820" s="3"/>
      <c r="C820" s="4"/>
      <c r="D820" s="4"/>
      <c r="E820" s="3"/>
      <c r="F820" s="3"/>
      <c r="G820" s="16"/>
      <c r="I820" s="3"/>
      <c r="J820" s="3"/>
      <c r="K820" s="3"/>
      <c r="L820" s="3"/>
    </row>
    <row r="821" spans="1:12" ht="13">
      <c r="A821" s="2"/>
      <c r="B821" s="3"/>
      <c r="C821" s="4"/>
      <c r="D821" s="4"/>
      <c r="E821" s="3"/>
      <c r="F821" s="3"/>
      <c r="G821" s="16"/>
      <c r="I821" s="3"/>
      <c r="J821" s="3"/>
      <c r="K821" s="3"/>
      <c r="L821" s="3"/>
    </row>
    <row r="822" spans="1:12" ht="13">
      <c r="A822" s="2"/>
      <c r="B822" s="3"/>
      <c r="C822" s="4"/>
      <c r="D822" s="4"/>
      <c r="E822" s="3"/>
      <c r="F822" s="3"/>
      <c r="G822" s="16"/>
      <c r="I822" s="3"/>
      <c r="J822" s="3"/>
      <c r="K822" s="3"/>
      <c r="L822" s="3"/>
    </row>
    <row r="823" spans="1:12" ht="13">
      <c r="A823" s="2"/>
      <c r="B823" s="3"/>
      <c r="C823" s="4"/>
      <c r="D823" s="4"/>
      <c r="E823" s="3"/>
      <c r="F823" s="3"/>
      <c r="G823" s="16"/>
      <c r="I823" s="3"/>
      <c r="J823" s="3"/>
      <c r="K823" s="3"/>
      <c r="L823" s="3"/>
    </row>
    <row r="824" spans="1:12" ht="13">
      <c r="A824" s="2"/>
      <c r="B824" s="3"/>
      <c r="C824" s="4"/>
      <c r="D824" s="4"/>
      <c r="E824" s="3"/>
      <c r="F824" s="3"/>
      <c r="G824" s="16"/>
      <c r="I824" s="3"/>
      <c r="J824" s="3"/>
      <c r="K824" s="3"/>
      <c r="L824" s="3"/>
    </row>
    <row r="825" spans="1:12" ht="13">
      <c r="A825" s="2"/>
      <c r="B825" s="3"/>
      <c r="C825" s="4"/>
      <c r="D825" s="4"/>
      <c r="E825" s="3"/>
      <c r="F825" s="3"/>
      <c r="G825" s="16"/>
      <c r="I825" s="3"/>
      <c r="J825" s="3"/>
      <c r="K825" s="3"/>
      <c r="L825" s="3"/>
    </row>
    <row r="826" spans="1:12" ht="13">
      <c r="A826" s="2"/>
      <c r="B826" s="3"/>
      <c r="C826" s="4"/>
      <c r="D826" s="4"/>
      <c r="E826" s="3"/>
      <c r="F826" s="3"/>
      <c r="G826" s="16"/>
      <c r="I826" s="3"/>
      <c r="J826" s="3"/>
      <c r="K826" s="3"/>
      <c r="L826" s="3"/>
    </row>
    <row r="827" spans="1:12" ht="13">
      <c r="A827" s="2"/>
      <c r="B827" s="3"/>
      <c r="C827" s="4"/>
      <c r="D827" s="4"/>
      <c r="E827" s="3"/>
      <c r="F827" s="3"/>
      <c r="G827" s="16"/>
      <c r="I827" s="3"/>
      <c r="J827" s="3"/>
      <c r="K827" s="3"/>
      <c r="L827" s="3"/>
    </row>
    <row r="828" spans="1:12" ht="13">
      <c r="A828" s="2"/>
      <c r="B828" s="3"/>
      <c r="C828" s="4"/>
      <c r="D828" s="4"/>
      <c r="E828" s="3"/>
      <c r="F828" s="3"/>
      <c r="G828" s="16"/>
      <c r="I828" s="3"/>
      <c r="J828" s="3"/>
      <c r="K828" s="3"/>
      <c r="L828" s="3"/>
    </row>
    <row r="829" spans="1:12" ht="13">
      <c r="A829" s="2"/>
      <c r="B829" s="3"/>
      <c r="C829" s="4"/>
      <c r="D829" s="4"/>
      <c r="E829" s="3"/>
      <c r="F829" s="3"/>
      <c r="G829" s="16"/>
      <c r="I829" s="3"/>
      <c r="J829" s="3"/>
      <c r="K829" s="3"/>
      <c r="L829" s="3"/>
    </row>
    <row r="830" spans="1:12" ht="13">
      <c r="A830" s="2"/>
      <c r="B830" s="3"/>
      <c r="C830" s="4"/>
      <c r="D830" s="4"/>
      <c r="E830" s="3"/>
      <c r="F830" s="3"/>
      <c r="G830" s="16"/>
      <c r="I830" s="3"/>
      <c r="J830" s="3"/>
      <c r="K830" s="3"/>
      <c r="L830" s="3"/>
    </row>
    <row r="831" spans="1:12" ht="13">
      <c r="A831" s="2"/>
      <c r="B831" s="3"/>
      <c r="C831" s="4"/>
      <c r="D831" s="4"/>
      <c r="E831" s="3"/>
      <c r="F831" s="3"/>
      <c r="G831" s="16"/>
      <c r="I831" s="3"/>
      <c r="J831" s="3"/>
      <c r="K831" s="3"/>
      <c r="L831" s="3"/>
    </row>
    <row r="832" spans="1:12" ht="13">
      <c r="A832" s="2"/>
      <c r="B832" s="3"/>
      <c r="C832" s="4"/>
      <c r="D832" s="4"/>
      <c r="E832" s="3"/>
      <c r="F832" s="3"/>
      <c r="G832" s="16"/>
      <c r="I832" s="3"/>
      <c r="J832" s="3"/>
      <c r="K832" s="3"/>
      <c r="L832" s="3"/>
    </row>
    <row r="833" spans="1:12" ht="13">
      <c r="A833" s="2"/>
      <c r="B833" s="3"/>
      <c r="C833" s="4"/>
      <c r="D833" s="4"/>
      <c r="E833" s="3"/>
      <c r="F833" s="3"/>
      <c r="G833" s="16"/>
      <c r="I833" s="3"/>
      <c r="J833" s="3"/>
      <c r="K833" s="3"/>
      <c r="L833" s="3"/>
    </row>
    <row r="834" spans="1:12" ht="13">
      <c r="A834" s="2"/>
      <c r="B834" s="3"/>
      <c r="C834" s="4"/>
      <c r="D834" s="4"/>
      <c r="E834" s="3"/>
      <c r="F834" s="3"/>
      <c r="G834" s="16"/>
      <c r="I834" s="3"/>
      <c r="J834" s="3"/>
      <c r="K834" s="3"/>
      <c r="L834" s="3"/>
    </row>
    <row r="835" spans="1:12" ht="13">
      <c r="A835" s="2"/>
      <c r="B835" s="3"/>
      <c r="C835" s="4"/>
      <c r="D835" s="4"/>
      <c r="E835" s="3"/>
      <c r="F835" s="3"/>
      <c r="G835" s="16"/>
      <c r="I835" s="3"/>
      <c r="J835" s="3"/>
      <c r="K835" s="3"/>
      <c r="L835" s="3"/>
    </row>
    <row r="836" spans="1:12" ht="13">
      <c r="A836" s="2"/>
      <c r="B836" s="3"/>
      <c r="C836" s="4"/>
      <c r="D836" s="4"/>
      <c r="E836" s="3"/>
      <c r="F836" s="3"/>
      <c r="G836" s="16"/>
      <c r="I836" s="3"/>
      <c r="J836" s="3"/>
      <c r="K836" s="3"/>
      <c r="L836" s="3"/>
    </row>
    <row r="837" spans="1:12" ht="13">
      <c r="A837" s="2"/>
      <c r="B837" s="3"/>
      <c r="C837" s="4"/>
      <c r="D837" s="4"/>
      <c r="E837" s="3"/>
      <c r="F837" s="3"/>
      <c r="G837" s="16"/>
      <c r="I837" s="3"/>
      <c r="J837" s="3"/>
      <c r="K837" s="3"/>
      <c r="L837" s="3"/>
    </row>
    <row r="838" spans="1:12" ht="13">
      <c r="A838" s="2"/>
      <c r="B838" s="3"/>
      <c r="C838" s="4"/>
      <c r="D838" s="4"/>
      <c r="E838" s="3"/>
      <c r="F838" s="3"/>
      <c r="G838" s="16"/>
      <c r="I838" s="3"/>
      <c r="J838" s="3"/>
      <c r="K838" s="3"/>
      <c r="L838" s="3"/>
    </row>
    <row r="839" spans="1:12" ht="13">
      <c r="A839" s="2"/>
      <c r="B839" s="3"/>
      <c r="C839" s="4"/>
      <c r="D839" s="4"/>
      <c r="E839" s="3"/>
      <c r="F839" s="3"/>
      <c r="G839" s="16"/>
      <c r="I839" s="3"/>
      <c r="J839" s="3"/>
      <c r="K839" s="3"/>
      <c r="L839" s="3"/>
    </row>
    <row r="840" spans="1:12" ht="13">
      <c r="A840" s="2"/>
      <c r="B840" s="3"/>
      <c r="C840" s="4"/>
      <c r="D840" s="4"/>
      <c r="E840" s="3"/>
      <c r="F840" s="3"/>
      <c r="G840" s="16"/>
      <c r="I840" s="3"/>
      <c r="J840" s="3"/>
      <c r="K840" s="3"/>
      <c r="L840" s="3"/>
    </row>
    <row r="841" spans="1:12" ht="13">
      <c r="A841" s="2"/>
      <c r="B841" s="3"/>
      <c r="C841" s="4"/>
      <c r="D841" s="4"/>
      <c r="E841" s="3"/>
      <c r="F841" s="3"/>
      <c r="G841" s="16"/>
      <c r="I841" s="3"/>
      <c r="J841" s="3"/>
      <c r="K841" s="3"/>
      <c r="L841" s="3"/>
    </row>
    <row r="842" spans="1:12" ht="13">
      <c r="A842" s="2"/>
      <c r="B842" s="3"/>
      <c r="C842" s="4"/>
      <c r="D842" s="4"/>
      <c r="E842" s="3"/>
      <c r="F842" s="3"/>
      <c r="G842" s="16"/>
      <c r="I842" s="3"/>
      <c r="J842" s="3"/>
      <c r="K842" s="3"/>
      <c r="L842" s="3"/>
    </row>
    <row r="843" spans="1:12" ht="13">
      <c r="A843" s="2"/>
      <c r="B843" s="3"/>
      <c r="C843" s="4"/>
      <c r="D843" s="4"/>
      <c r="E843" s="3"/>
      <c r="F843" s="3"/>
      <c r="G843" s="16"/>
      <c r="I843" s="3"/>
      <c r="J843" s="3"/>
      <c r="K843" s="3"/>
      <c r="L843" s="3"/>
    </row>
    <row r="844" spans="1:12" ht="13">
      <c r="A844" s="2"/>
      <c r="B844" s="3"/>
      <c r="C844" s="4"/>
      <c r="D844" s="4"/>
      <c r="E844" s="3"/>
      <c r="F844" s="3"/>
      <c r="G844" s="16"/>
      <c r="I844" s="3"/>
      <c r="J844" s="3"/>
      <c r="K844" s="3"/>
      <c r="L844" s="3"/>
    </row>
    <row r="845" spans="1:12" ht="13">
      <c r="A845" s="2"/>
      <c r="B845" s="3"/>
      <c r="C845" s="4"/>
      <c r="D845" s="4"/>
      <c r="E845" s="3"/>
      <c r="F845" s="3"/>
      <c r="G845" s="16"/>
      <c r="I845" s="3"/>
      <c r="J845" s="3"/>
      <c r="K845" s="3"/>
      <c r="L845" s="3"/>
    </row>
    <row r="846" spans="1:12" ht="13">
      <c r="A846" s="2"/>
      <c r="B846" s="3"/>
      <c r="C846" s="4"/>
      <c r="D846" s="4"/>
      <c r="E846" s="3"/>
      <c r="F846" s="3"/>
      <c r="G846" s="16"/>
      <c r="I846" s="3"/>
      <c r="J846" s="3"/>
      <c r="K846" s="3"/>
      <c r="L846" s="3"/>
    </row>
    <row r="847" spans="1:12" ht="13">
      <c r="A847" s="2"/>
      <c r="B847" s="3"/>
      <c r="C847" s="4"/>
      <c r="D847" s="4"/>
      <c r="E847" s="3"/>
      <c r="F847" s="3"/>
      <c r="G847" s="16"/>
      <c r="I847" s="3"/>
      <c r="J847" s="3"/>
      <c r="K847" s="3"/>
      <c r="L847" s="3"/>
    </row>
    <row r="848" spans="1:12" ht="13">
      <c r="A848" s="2"/>
      <c r="B848" s="3"/>
      <c r="C848" s="4"/>
      <c r="D848" s="4"/>
      <c r="E848" s="3"/>
      <c r="F848" s="3"/>
      <c r="G848" s="16"/>
      <c r="I848" s="3"/>
      <c r="J848" s="3"/>
      <c r="K848" s="3"/>
      <c r="L848" s="3"/>
    </row>
    <row r="849" spans="1:12" ht="13">
      <c r="A849" s="2"/>
      <c r="B849" s="3"/>
      <c r="C849" s="4"/>
      <c r="D849" s="4"/>
      <c r="E849" s="3"/>
      <c r="F849" s="3"/>
      <c r="G849" s="16"/>
      <c r="I849" s="3"/>
      <c r="J849" s="3"/>
      <c r="K849" s="3"/>
      <c r="L849" s="3"/>
    </row>
    <row r="850" spans="1:12" ht="13">
      <c r="A850" s="2"/>
      <c r="B850" s="3"/>
      <c r="C850" s="4"/>
      <c r="D850" s="4"/>
      <c r="E850" s="3"/>
      <c r="F850" s="3"/>
      <c r="G850" s="16"/>
      <c r="I850" s="3"/>
      <c r="J850" s="3"/>
      <c r="K850" s="3"/>
      <c r="L850" s="3"/>
    </row>
    <row r="851" spans="1:12" ht="13">
      <c r="A851" s="2"/>
      <c r="B851" s="3"/>
      <c r="C851" s="4"/>
      <c r="D851" s="4"/>
      <c r="E851" s="3"/>
      <c r="F851" s="3"/>
      <c r="G851" s="16"/>
      <c r="I851" s="3"/>
      <c r="J851" s="3"/>
      <c r="K851" s="3"/>
      <c r="L851" s="3"/>
    </row>
    <row r="852" spans="1:12" ht="13">
      <c r="A852" s="2"/>
      <c r="B852" s="3"/>
      <c r="C852" s="4"/>
      <c r="D852" s="4"/>
      <c r="E852" s="3"/>
      <c r="F852" s="3"/>
      <c r="G852" s="16"/>
      <c r="I852" s="3"/>
      <c r="J852" s="3"/>
      <c r="K852" s="3"/>
      <c r="L852" s="3"/>
    </row>
    <row r="853" spans="1:12" ht="13">
      <c r="A853" s="2"/>
      <c r="B853" s="3"/>
      <c r="C853" s="4"/>
      <c r="D853" s="4"/>
      <c r="E853" s="3"/>
      <c r="F853" s="3"/>
      <c r="G853" s="16"/>
      <c r="I853" s="3"/>
      <c r="J853" s="3"/>
      <c r="K853" s="3"/>
      <c r="L853" s="3"/>
    </row>
    <row r="854" spans="1:12" ht="13">
      <c r="A854" s="2"/>
      <c r="B854" s="3"/>
      <c r="C854" s="4"/>
      <c r="D854" s="4"/>
      <c r="E854" s="3"/>
      <c r="F854" s="3"/>
      <c r="G854" s="16"/>
      <c r="I854" s="3"/>
      <c r="J854" s="3"/>
      <c r="K854" s="3"/>
      <c r="L854" s="3"/>
    </row>
    <row r="855" spans="1:12" ht="13">
      <c r="A855" s="2"/>
      <c r="B855" s="3"/>
      <c r="C855" s="4"/>
      <c r="D855" s="4"/>
      <c r="E855" s="3"/>
      <c r="F855" s="3"/>
      <c r="G855" s="16"/>
      <c r="I855" s="3"/>
      <c r="J855" s="3"/>
      <c r="K855" s="3"/>
      <c r="L855" s="3"/>
    </row>
    <row r="856" spans="1:12" ht="13">
      <c r="A856" s="2"/>
      <c r="B856" s="3"/>
      <c r="C856" s="4"/>
      <c r="D856" s="4"/>
      <c r="E856" s="3"/>
      <c r="F856" s="3"/>
      <c r="G856" s="16"/>
      <c r="I856" s="3"/>
      <c r="J856" s="3"/>
      <c r="K856" s="3"/>
      <c r="L856" s="3"/>
    </row>
    <row r="857" spans="1:12" ht="13">
      <c r="A857" s="2"/>
      <c r="B857" s="3"/>
      <c r="C857" s="4"/>
      <c r="D857" s="4"/>
      <c r="E857" s="3"/>
      <c r="F857" s="3"/>
      <c r="G857" s="16"/>
      <c r="I857" s="3"/>
      <c r="J857" s="3"/>
      <c r="K857" s="3"/>
      <c r="L857" s="3"/>
    </row>
    <row r="858" spans="1:12" ht="13">
      <c r="A858" s="2"/>
      <c r="B858" s="3"/>
      <c r="C858" s="4"/>
      <c r="D858" s="4"/>
      <c r="E858" s="3"/>
      <c r="F858" s="3"/>
      <c r="G858" s="16"/>
      <c r="I858" s="3"/>
      <c r="J858" s="3"/>
      <c r="K858" s="3"/>
      <c r="L858" s="3"/>
    </row>
    <row r="859" spans="1:12" ht="13">
      <c r="A859" s="2"/>
      <c r="B859" s="3"/>
      <c r="C859" s="4"/>
      <c r="D859" s="4"/>
      <c r="E859" s="3"/>
      <c r="F859" s="3"/>
      <c r="G859" s="16"/>
      <c r="I859" s="3"/>
      <c r="J859" s="3"/>
      <c r="K859" s="3"/>
      <c r="L859" s="3"/>
    </row>
    <row r="860" spans="1:12" ht="13">
      <c r="A860" s="2"/>
      <c r="B860" s="3"/>
      <c r="C860" s="4"/>
      <c r="D860" s="4"/>
      <c r="E860" s="3"/>
      <c r="F860" s="3"/>
      <c r="G860" s="16"/>
      <c r="I860" s="3"/>
      <c r="J860" s="3"/>
      <c r="K860" s="3"/>
      <c r="L860" s="3"/>
    </row>
    <row r="861" spans="1:12" ht="13">
      <c r="A861" s="2"/>
      <c r="B861" s="3"/>
      <c r="C861" s="4"/>
      <c r="D861" s="4"/>
      <c r="E861" s="3"/>
      <c r="F861" s="3"/>
      <c r="G861" s="16"/>
      <c r="I861" s="3"/>
      <c r="J861" s="3"/>
      <c r="K861" s="3"/>
      <c r="L861" s="3"/>
    </row>
    <row r="862" spans="1:12" ht="13">
      <c r="A862" s="2"/>
      <c r="B862" s="3"/>
      <c r="C862" s="4"/>
      <c r="D862" s="4"/>
      <c r="E862" s="3"/>
      <c r="F862" s="3"/>
      <c r="G862" s="16"/>
      <c r="I862" s="3"/>
      <c r="J862" s="3"/>
      <c r="K862" s="3"/>
      <c r="L862" s="3"/>
    </row>
    <row r="863" spans="1:12" ht="13">
      <c r="A863" s="2"/>
      <c r="B863" s="3"/>
      <c r="C863" s="4"/>
      <c r="D863" s="4"/>
      <c r="E863" s="3"/>
      <c r="F863" s="3"/>
      <c r="G863" s="16"/>
      <c r="I863" s="3"/>
      <c r="J863" s="3"/>
      <c r="K863" s="3"/>
      <c r="L863" s="3"/>
    </row>
    <row r="864" spans="1:12" ht="13">
      <c r="A864" s="2"/>
      <c r="B864" s="3"/>
      <c r="C864" s="4"/>
      <c r="D864" s="4"/>
      <c r="E864" s="3"/>
      <c r="F864" s="3"/>
      <c r="G864" s="16"/>
      <c r="I864" s="3"/>
      <c r="J864" s="3"/>
      <c r="K864" s="3"/>
      <c r="L864" s="3"/>
    </row>
    <row r="865" spans="1:12" ht="13">
      <c r="A865" s="2"/>
      <c r="B865" s="3"/>
      <c r="C865" s="4"/>
      <c r="D865" s="4"/>
      <c r="E865" s="3"/>
      <c r="F865" s="3"/>
      <c r="G865" s="16"/>
      <c r="I865" s="3"/>
      <c r="J865" s="3"/>
      <c r="K865" s="3"/>
      <c r="L865" s="3"/>
    </row>
    <row r="866" spans="1:12" ht="13">
      <c r="A866" s="2"/>
      <c r="B866" s="3"/>
      <c r="C866" s="4"/>
      <c r="D866" s="4"/>
      <c r="E866" s="3"/>
      <c r="F866" s="3"/>
      <c r="G866" s="16"/>
      <c r="I866" s="3"/>
      <c r="J866" s="3"/>
      <c r="K866" s="3"/>
      <c r="L866" s="3"/>
    </row>
    <row r="867" spans="1:12" ht="13">
      <c r="A867" s="2"/>
      <c r="B867" s="3"/>
      <c r="C867" s="4"/>
      <c r="D867" s="4"/>
      <c r="E867" s="3"/>
      <c r="F867" s="3"/>
      <c r="G867" s="16"/>
      <c r="I867" s="3"/>
      <c r="J867" s="3"/>
      <c r="K867" s="3"/>
      <c r="L867" s="3"/>
    </row>
    <row r="868" spans="1:12" ht="13">
      <c r="A868" s="2"/>
      <c r="B868" s="3"/>
      <c r="C868" s="4"/>
      <c r="D868" s="4"/>
      <c r="E868" s="3"/>
      <c r="F868" s="3"/>
      <c r="G868" s="16"/>
      <c r="I868" s="3"/>
      <c r="J868" s="3"/>
      <c r="K868" s="3"/>
      <c r="L868" s="3"/>
    </row>
    <row r="869" spans="1:12" ht="13">
      <c r="A869" s="2"/>
      <c r="B869" s="3"/>
      <c r="C869" s="4"/>
      <c r="D869" s="4"/>
      <c r="E869" s="3"/>
      <c r="F869" s="3"/>
      <c r="G869" s="16"/>
      <c r="I869" s="3"/>
      <c r="J869" s="3"/>
      <c r="K869" s="3"/>
      <c r="L869" s="3"/>
    </row>
    <row r="870" spans="1:12" ht="13">
      <c r="A870" s="2"/>
      <c r="B870" s="3"/>
      <c r="C870" s="4"/>
      <c r="D870" s="4"/>
      <c r="E870" s="3"/>
      <c r="F870" s="3"/>
      <c r="G870" s="16"/>
      <c r="I870" s="3"/>
      <c r="J870" s="3"/>
      <c r="K870" s="3"/>
      <c r="L870" s="3"/>
    </row>
    <row r="871" spans="1:12" ht="13">
      <c r="A871" s="2"/>
      <c r="B871" s="3"/>
      <c r="C871" s="4"/>
      <c r="D871" s="4"/>
      <c r="E871" s="3"/>
      <c r="F871" s="3"/>
      <c r="G871" s="16"/>
      <c r="I871" s="3"/>
      <c r="J871" s="3"/>
      <c r="K871" s="3"/>
      <c r="L871" s="3"/>
    </row>
    <row r="872" spans="1:12" ht="13">
      <c r="A872" s="2"/>
      <c r="B872" s="3"/>
      <c r="C872" s="4"/>
      <c r="D872" s="4"/>
      <c r="E872" s="3"/>
      <c r="F872" s="3"/>
      <c r="G872" s="16"/>
      <c r="I872" s="3"/>
      <c r="J872" s="3"/>
      <c r="K872" s="3"/>
      <c r="L872" s="3"/>
    </row>
    <row r="873" spans="1:12" ht="13">
      <c r="A873" s="2"/>
      <c r="B873" s="3"/>
      <c r="C873" s="4"/>
      <c r="D873" s="4"/>
      <c r="E873" s="3"/>
      <c r="F873" s="3"/>
      <c r="G873" s="16"/>
      <c r="I873" s="3"/>
      <c r="J873" s="3"/>
      <c r="K873" s="3"/>
      <c r="L873" s="3"/>
    </row>
    <row r="874" spans="1:12" ht="13">
      <c r="A874" s="2"/>
      <c r="B874" s="3"/>
      <c r="C874" s="4"/>
      <c r="D874" s="4"/>
      <c r="E874" s="3"/>
      <c r="F874" s="3"/>
      <c r="G874" s="16"/>
      <c r="I874" s="3"/>
      <c r="J874" s="3"/>
      <c r="K874" s="3"/>
      <c r="L874" s="3"/>
    </row>
    <row r="875" spans="1:12" ht="13">
      <c r="A875" s="2"/>
      <c r="B875" s="3"/>
      <c r="C875" s="4"/>
      <c r="D875" s="4"/>
      <c r="E875" s="3"/>
      <c r="F875" s="3"/>
      <c r="G875" s="16"/>
      <c r="I875" s="3"/>
      <c r="J875" s="3"/>
      <c r="K875" s="3"/>
      <c r="L875" s="3"/>
    </row>
    <row r="876" spans="1:12" ht="13">
      <c r="A876" s="2"/>
      <c r="B876" s="3"/>
      <c r="C876" s="4"/>
      <c r="D876" s="4"/>
      <c r="E876" s="3"/>
      <c r="F876" s="3"/>
      <c r="G876" s="16"/>
      <c r="I876" s="3"/>
      <c r="J876" s="3"/>
      <c r="K876" s="3"/>
      <c r="L876" s="3"/>
    </row>
    <row r="877" spans="1:12" ht="13">
      <c r="A877" s="2"/>
      <c r="B877" s="3"/>
      <c r="C877" s="4"/>
      <c r="D877" s="4"/>
      <c r="E877" s="3"/>
      <c r="F877" s="3"/>
      <c r="G877" s="16"/>
      <c r="I877" s="3"/>
      <c r="J877" s="3"/>
      <c r="K877" s="3"/>
      <c r="L877" s="3"/>
    </row>
    <row r="878" spans="1:12" ht="13">
      <c r="A878" s="2"/>
      <c r="B878" s="3"/>
      <c r="C878" s="4"/>
      <c r="D878" s="4"/>
      <c r="E878" s="3"/>
      <c r="F878" s="3"/>
      <c r="G878" s="16"/>
      <c r="I878" s="3"/>
      <c r="J878" s="3"/>
      <c r="K878" s="3"/>
      <c r="L878" s="3"/>
    </row>
    <row r="879" spans="1:12" ht="13">
      <c r="A879" s="2"/>
      <c r="B879" s="3"/>
      <c r="C879" s="4"/>
      <c r="D879" s="4"/>
      <c r="E879" s="3"/>
      <c r="F879" s="3"/>
      <c r="G879" s="16"/>
      <c r="I879" s="3"/>
      <c r="J879" s="3"/>
      <c r="K879" s="3"/>
      <c r="L879" s="3"/>
    </row>
    <row r="880" spans="1:12" ht="13">
      <c r="A880" s="2"/>
      <c r="B880" s="3"/>
      <c r="C880" s="4"/>
      <c r="D880" s="4"/>
      <c r="E880" s="3"/>
      <c r="F880" s="3"/>
      <c r="G880" s="16"/>
      <c r="I880" s="3"/>
      <c r="J880" s="3"/>
      <c r="K880" s="3"/>
      <c r="L880" s="3"/>
    </row>
    <row r="881" spans="1:12" ht="13">
      <c r="A881" s="2"/>
      <c r="B881" s="3"/>
      <c r="C881" s="4"/>
      <c r="D881" s="4"/>
      <c r="E881" s="3"/>
      <c r="F881" s="3"/>
      <c r="G881" s="16"/>
      <c r="I881" s="3"/>
      <c r="J881" s="3"/>
      <c r="K881" s="3"/>
      <c r="L881" s="3"/>
    </row>
    <row r="882" spans="1:12" ht="13">
      <c r="A882" s="2"/>
      <c r="B882" s="3"/>
      <c r="C882" s="4"/>
      <c r="D882" s="4"/>
      <c r="E882" s="3"/>
      <c r="F882" s="3"/>
      <c r="G882" s="16"/>
      <c r="I882" s="3"/>
      <c r="J882" s="3"/>
      <c r="K882" s="3"/>
      <c r="L882" s="3"/>
    </row>
    <row r="883" spans="1:12" ht="13">
      <c r="A883" s="2"/>
      <c r="B883" s="3"/>
      <c r="C883" s="4"/>
      <c r="D883" s="4"/>
      <c r="E883" s="3"/>
      <c r="F883" s="3"/>
      <c r="G883" s="16"/>
      <c r="I883" s="3"/>
      <c r="J883" s="3"/>
      <c r="K883" s="3"/>
      <c r="L883" s="3"/>
    </row>
    <row r="884" spans="1:12" ht="13">
      <c r="A884" s="2"/>
      <c r="B884" s="3"/>
      <c r="C884" s="4"/>
      <c r="D884" s="4"/>
      <c r="E884" s="3"/>
      <c r="F884" s="3"/>
      <c r="G884" s="16"/>
      <c r="I884" s="3"/>
      <c r="J884" s="3"/>
      <c r="K884" s="3"/>
      <c r="L884" s="3"/>
    </row>
    <row r="885" spans="1:12" ht="13">
      <c r="A885" s="2"/>
      <c r="B885" s="3"/>
      <c r="C885" s="4"/>
      <c r="D885" s="4"/>
      <c r="E885" s="3"/>
      <c r="F885" s="3"/>
      <c r="G885" s="16"/>
      <c r="I885" s="3"/>
      <c r="J885" s="3"/>
      <c r="K885" s="3"/>
      <c r="L885" s="3"/>
    </row>
    <row r="886" spans="1:12" ht="13">
      <c r="A886" s="2"/>
      <c r="B886" s="3"/>
      <c r="C886" s="4"/>
      <c r="D886" s="4"/>
      <c r="E886" s="3"/>
      <c r="F886" s="3"/>
      <c r="G886" s="16"/>
      <c r="I886" s="3"/>
      <c r="J886" s="3"/>
      <c r="K886" s="3"/>
      <c r="L886" s="3"/>
    </row>
    <row r="887" spans="1:12" ht="13">
      <c r="A887" s="2"/>
      <c r="B887" s="3"/>
      <c r="C887" s="4"/>
      <c r="D887" s="4"/>
      <c r="E887" s="3"/>
      <c r="F887" s="3"/>
      <c r="G887" s="16"/>
      <c r="I887" s="3"/>
      <c r="J887" s="3"/>
      <c r="K887" s="3"/>
      <c r="L887" s="3"/>
    </row>
    <row r="888" spans="1:12" ht="13">
      <c r="A888" s="2"/>
      <c r="B888" s="3"/>
      <c r="C888" s="4"/>
      <c r="D888" s="4"/>
      <c r="E888" s="3"/>
      <c r="F888" s="3"/>
      <c r="G888" s="16"/>
      <c r="I888" s="3"/>
      <c r="J888" s="3"/>
      <c r="K888" s="3"/>
      <c r="L888" s="3"/>
    </row>
    <row r="889" spans="1:12" ht="13">
      <c r="A889" s="2"/>
      <c r="B889" s="3"/>
      <c r="C889" s="4"/>
      <c r="D889" s="4"/>
      <c r="E889" s="3"/>
      <c r="F889" s="3"/>
      <c r="G889" s="16"/>
      <c r="I889" s="3"/>
      <c r="J889" s="3"/>
      <c r="K889" s="3"/>
      <c r="L889" s="3"/>
    </row>
    <row r="890" spans="1:12" ht="13">
      <c r="A890" s="2"/>
      <c r="B890" s="3"/>
      <c r="C890" s="4"/>
      <c r="D890" s="4"/>
      <c r="E890" s="3"/>
      <c r="F890" s="3"/>
      <c r="G890" s="16"/>
      <c r="I890" s="3"/>
      <c r="J890" s="3"/>
      <c r="K890" s="3"/>
      <c r="L890" s="3"/>
    </row>
    <row r="891" spans="1:12" ht="13">
      <c r="A891" s="2"/>
      <c r="B891" s="3"/>
      <c r="C891" s="4"/>
      <c r="D891" s="4"/>
      <c r="E891" s="3"/>
      <c r="F891" s="3"/>
      <c r="G891" s="16"/>
      <c r="I891" s="3"/>
      <c r="J891" s="3"/>
      <c r="K891" s="3"/>
      <c r="L891" s="3"/>
    </row>
    <row r="892" spans="1:12" ht="13">
      <c r="A892" s="2"/>
      <c r="B892" s="3"/>
      <c r="C892" s="4"/>
      <c r="D892" s="4"/>
      <c r="E892" s="3"/>
      <c r="F892" s="3"/>
      <c r="G892" s="16"/>
      <c r="I892" s="3"/>
      <c r="J892" s="3"/>
      <c r="K892" s="3"/>
      <c r="L892" s="3"/>
    </row>
    <row r="893" spans="1:12" ht="13">
      <c r="A893" s="2"/>
      <c r="B893" s="3"/>
      <c r="C893" s="4"/>
      <c r="D893" s="4"/>
      <c r="E893" s="3"/>
      <c r="F893" s="3"/>
      <c r="G893" s="16"/>
      <c r="I893" s="3"/>
      <c r="J893" s="3"/>
      <c r="K893" s="3"/>
      <c r="L893" s="3"/>
    </row>
    <row r="894" spans="1:12" ht="13">
      <c r="A894" s="2"/>
      <c r="B894" s="3"/>
      <c r="C894" s="4"/>
      <c r="D894" s="4"/>
      <c r="E894" s="3"/>
      <c r="F894" s="3"/>
      <c r="G894" s="16"/>
      <c r="I894" s="3"/>
      <c r="J894" s="3"/>
      <c r="K894" s="3"/>
      <c r="L894" s="3"/>
    </row>
    <row r="895" spans="1:12" ht="13">
      <c r="A895" s="2"/>
      <c r="B895" s="3"/>
      <c r="C895" s="4"/>
      <c r="D895" s="4"/>
      <c r="E895" s="3"/>
      <c r="F895" s="3"/>
      <c r="G895" s="16"/>
      <c r="I895" s="3"/>
      <c r="J895" s="3"/>
      <c r="K895" s="3"/>
      <c r="L895" s="3"/>
    </row>
    <row r="896" spans="1:12" ht="13">
      <c r="A896" s="2"/>
      <c r="B896" s="3"/>
      <c r="C896" s="4"/>
      <c r="D896" s="4"/>
      <c r="E896" s="3"/>
      <c r="F896" s="3"/>
      <c r="G896" s="16"/>
      <c r="I896" s="3"/>
      <c r="J896" s="3"/>
      <c r="K896" s="3"/>
      <c r="L896" s="3"/>
    </row>
    <row r="897" spans="1:12" ht="13">
      <c r="A897" s="2"/>
      <c r="B897" s="3"/>
      <c r="C897" s="4"/>
      <c r="D897" s="4"/>
      <c r="E897" s="3"/>
      <c r="F897" s="3"/>
      <c r="G897" s="16"/>
      <c r="I897" s="3"/>
      <c r="J897" s="3"/>
      <c r="K897" s="3"/>
      <c r="L897" s="3"/>
    </row>
    <row r="898" spans="1:12" ht="13">
      <c r="A898" s="2"/>
      <c r="B898" s="3"/>
      <c r="C898" s="4"/>
      <c r="D898" s="4"/>
      <c r="E898" s="3"/>
      <c r="F898" s="3"/>
      <c r="G898" s="16"/>
      <c r="I898" s="3"/>
      <c r="J898" s="3"/>
      <c r="K898" s="3"/>
      <c r="L898" s="3"/>
    </row>
    <row r="899" spans="1:12" ht="13">
      <c r="A899" s="2"/>
      <c r="B899" s="3"/>
      <c r="C899" s="4"/>
      <c r="D899" s="4"/>
      <c r="E899" s="3"/>
      <c r="F899" s="3"/>
      <c r="G899" s="16"/>
      <c r="I899" s="3"/>
      <c r="J899" s="3"/>
      <c r="K899" s="3"/>
      <c r="L899" s="3"/>
    </row>
    <row r="900" spans="1:12" ht="13">
      <c r="A900" s="2"/>
      <c r="B900" s="3"/>
      <c r="C900" s="4"/>
      <c r="D900" s="4"/>
      <c r="E900" s="3"/>
      <c r="F900" s="3"/>
      <c r="G900" s="16"/>
      <c r="I900" s="3"/>
      <c r="J900" s="3"/>
      <c r="K900" s="3"/>
      <c r="L900" s="3"/>
    </row>
    <row r="901" spans="1:12" ht="13">
      <c r="A901" s="2"/>
      <c r="B901" s="3"/>
      <c r="C901" s="4"/>
      <c r="D901" s="4"/>
      <c r="E901" s="3"/>
      <c r="F901" s="3"/>
      <c r="G901" s="16"/>
      <c r="I901" s="3"/>
      <c r="J901" s="3"/>
      <c r="K901" s="3"/>
      <c r="L901" s="3"/>
    </row>
    <row r="902" spans="1:12" ht="13">
      <c r="A902" s="2"/>
      <c r="B902" s="3"/>
      <c r="C902" s="4"/>
      <c r="D902" s="4"/>
      <c r="E902" s="3"/>
      <c r="F902" s="3"/>
      <c r="G902" s="16"/>
      <c r="I902" s="3"/>
      <c r="J902" s="3"/>
      <c r="K902" s="3"/>
      <c r="L902" s="3"/>
    </row>
    <row r="903" spans="1:12" ht="13">
      <c r="A903" s="2"/>
      <c r="B903" s="3"/>
      <c r="C903" s="4"/>
      <c r="D903" s="4"/>
      <c r="E903" s="3"/>
      <c r="F903" s="3"/>
      <c r="G903" s="16"/>
      <c r="I903" s="3"/>
      <c r="J903" s="3"/>
      <c r="K903" s="3"/>
      <c r="L903" s="3"/>
    </row>
    <row r="904" spans="1:12" ht="13">
      <c r="A904" s="2"/>
      <c r="B904" s="3"/>
      <c r="C904" s="4"/>
      <c r="D904" s="4"/>
      <c r="E904" s="3"/>
      <c r="F904" s="3"/>
      <c r="G904" s="16"/>
      <c r="I904" s="3"/>
      <c r="J904" s="3"/>
      <c r="K904" s="3"/>
      <c r="L904" s="3"/>
    </row>
    <row r="905" spans="1:12" ht="13">
      <c r="A905" s="2"/>
      <c r="B905" s="3"/>
      <c r="C905" s="4"/>
      <c r="D905" s="4"/>
      <c r="E905" s="3"/>
      <c r="F905" s="3"/>
      <c r="G905" s="16"/>
      <c r="I905" s="3"/>
      <c r="J905" s="3"/>
      <c r="K905" s="3"/>
      <c r="L905" s="3"/>
    </row>
    <row r="906" spans="1:12" ht="13">
      <c r="A906" s="2"/>
      <c r="B906" s="3"/>
      <c r="C906" s="4"/>
      <c r="D906" s="4"/>
      <c r="E906" s="3"/>
      <c r="F906" s="3"/>
      <c r="G906" s="16"/>
      <c r="I906" s="3"/>
      <c r="J906" s="3"/>
      <c r="K906" s="3"/>
      <c r="L906" s="3"/>
    </row>
    <row r="907" spans="1:12" ht="13">
      <c r="A907" s="2"/>
      <c r="B907" s="3"/>
      <c r="C907" s="4"/>
      <c r="D907" s="4"/>
      <c r="E907" s="3"/>
      <c r="F907" s="3"/>
      <c r="G907" s="16"/>
      <c r="I907" s="3"/>
      <c r="J907" s="3"/>
      <c r="K907" s="3"/>
      <c r="L907" s="3"/>
    </row>
    <row r="908" spans="1:12" ht="13">
      <c r="A908" s="2"/>
      <c r="B908" s="3"/>
      <c r="C908" s="4"/>
      <c r="D908" s="4"/>
      <c r="E908" s="3"/>
      <c r="F908" s="3"/>
      <c r="G908" s="16"/>
      <c r="I908" s="3"/>
      <c r="J908" s="3"/>
      <c r="K908" s="3"/>
      <c r="L908" s="3"/>
    </row>
    <row r="909" spans="1:12" ht="13">
      <c r="A909" s="2"/>
      <c r="B909" s="3"/>
      <c r="C909" s="4"/>
      <c r="D909" s="4"/>
      <c r="E909" s="3"/>
      <c r="F909" s="3"/>
      <c r="G909" s="16"/>
      <c r="I909" s="3"/>
      <c r="J909" s="3"/>
      <c r="K909" s="3"/>
      <c r="L909" s="3"/>
    </row>
    <row r="910" spans="1:12" ht="13">
      <c r="A910" s="2"/>
      <c r="B910" s="3"/>
      <c r="C910" s="4"/>
      <c r="D910" s="4"/>
      <c r="E910" s="3"/>
      <c r="F910" s="3"/>
      <c r="G910" s="16"/>
      <c r="I910" s="3"/>
      <c r="J910" s="3"/>
      <c r="K910" s="3"/>
      <c r="L910" s="3"/>
    </row>
    <row r="911" spans="1:12" ht="13">
      <c r="A911" s="2"/>
      <c r="B911" s="3"/>
      <c r="C911" s="4"/>
      <c r="D911" s="4"/>
      <c r="E911" s="3"/>
      <c r="F911" s="3"/>
      <c r="G911" s="16"/>
      <c r="I911" s="3"/>
      <c r="J911" s="3"/>
      <c r="K911" s="3"/>
      <c r="L911" s="3"/>
    </row>
    <row r="912" spans="1:12" ht="13">
      <c r="A912" s="2"/>
      <c r="B912" s="3"/>
      <c r="C912" s="4"/>
      <c r="D912" s="4"/>
      <c r="E912" s="3"/>
      <c r="F912" s="3"/>
      <c r="G912" s="16"/>
      <c r="I912" s="3"/>
      <c r="J912" s="3"/>
      <c r="K912" s="3"/>
      <c r="L912" s="3"/>
    </row>
    <row r="913" spans="1:12" ht="13">
      <c r="A913" s="2"/>
      <c r="B913" s="3"/>
      <c r="C913" s="4"/>
      <c r="D913" s="4"/>
      <c r="E913" s="3"/>
      <c r="F913" s="3"/>
      <c r="G913" s="16"/>
      <c r="I913" s="3"/>
      <c r="J913" s="3"/>
      <c r="K913" s="3"/>
      <c r="L913" s="3"/>
    </row>
    <row r="914" spans="1:12" ht="13">
      <c r="A914" s="2"/>
      <c r="B914" s="3"/>
      <c r="C914" s="4"/>
      <c r="D914" s="4"/>
      <c r="E914" s="3"/>
      <c r="F914" s="3"/>
      <c r="G914" s="16"/>
      <c r="I914" s="3"/>
      <c r="J914" s="3"/>
      <c r="K914" s="3"/>
      <c r="L914" s="3"/>
    </row>
    <row r="915" spans="1:12" ht="13">
      <c r="A915" s="2"/>
      <c r="B915" s="3"/>
      <c r="C915" s="4"/>
      <c r="D915" s="4"/>
      <c r="E915" s="3"/>
      <c r="F915" s="3"/>
      <c r="G915" s="16"/>
      <c r="I915" s="3"/>
      <c r="J915" s="3"/>
      <c r="K915" s="3"/>
      <c r="L915" s="3"/>
    </row>
    <row r="916" spans="1:12" ht="13">
      <c r="A916" s="2"/>
      <c r="B916" s="3"/>
      <c r="C916" s="4"/>
      <c r="D916" s="4"/>
      <c r="E916" s="3"/>
      <c r="F916" s="3"/>
      <c r="G916" s="16"/>
      <c r="I916" s="3"/>
      <c r="J916" s="3"/>
      <c r="K916" s="3"/>
      <c r="L916" s="3"/>
    </row>
    <row r="917" spans="1:12" ht="13">
      <c r="A917" s="2"/>
      <c r="B917" s="3"/>
      <c r="C917" s="4"/>
      <c r="D917" s="4"/>
      <c r="E917" s="3"/>
      <c r="F917" s="3"/>
      <c r="G917" s="16"/>
      <c r="I917" s="3"/>
      <c r="J917" s="3"/>
      <c r="K917" s="3"/>
      <c r="L917" s="3"/>
    </row>
    <row r="918" spans="1:12" ht="13">
      <c r="A918" s="2"/>
      <c r="B918" s="3"/>
      <c r="C918" s="4"/>
      <c r="D918" s="4"/>
      <c r="E918" s="3"/>
      <c r="F918" s="3"/>
      <c r="G918" s="16"/>
      <c r="I918" s="3"/>
      <c r="J918" s="3"/>
      <c r="K918" s="3"/>
      <c r="L918" s="3"/>
    </row>
    <row r="919" spans="1:12" ht="13">
      <c r="A919" s="2"/>
      <c r="B919" s="3"/>
      <c r="C919" s="4"/>
      <c r="D919" s="4"/>
      <c r="E919" s="3"/>
      <c r="F919" s="3"/>
      <c r="G919" s="16"/>
      <c r="I919" s="3"/>
      <c r="J919" s="3"/>
      <c r="K919" s="3"/>
      <c r="L919" s="3"/>
    </row>
    <row r="920" spans="1:12" ht="13">
      <c r="A920" s="2"/>
      <c r="B920" s="3"/>
      <c r="C920" s="4"/>
      <c r="D920" s="4"/>
      <c r="E920" s="3"/>
      <c r="F920" s="3"/>
      <c r="G920" s="16"/>
      <c r="I920" s="3"/>
      <c r="J920" s="3"/>
      <c r="K920" s="3"/>
      <c r="L920" s="3"/>
    </row>
    <row r="921" spans="1:12" ht="13">
      <c r="A921" s="2"/>
      <c r="B921" s="3"/>
      <c r="C921" s="4"/>
      <c r="D921" s="4"/>
      <c r="E921" s="3"/>
      <c r="F921" s="3"/>
      <c r="G921" s="16"/>
      <c r="I921" s="3"/>
      <c r="J921" s="3"/>
      <c r="K921" s="3"/>
      <c r="L921" s="3"/>
    </row>
    <row r="922" spans="1:12" ht="13">
      <c r="A922" s="2"/>
      <c r="B922" s="3"/>
      <c r="C922" s="4"/>
      <c r="D922" s="4"/>
      <c r="E922" s="3"/>
      <c r="F922" s="3"/>
      <c r="G922" s="16"/>
      <c r="I922" s="3"/>
      <c r="J922" s="3"/>
      <c r="K922" s="3"/>
      <c r="L922" s="3"/>
    </row>
    <row r="923" spans="1:12" ht="13">
      <c r="A923" s="2"/>
      <c r="B923" s="3"/>
      <c r="C923" s="4"/>
      <c r="D923" s="4"/>
      <c r="E923" s="3"/>
      <c r="F923" s="3"/>
      <c r="G923" s="16"/>
      <c r="I923" s="3"/>
      <c r="J923" s="3"/>
      <c r="K923" s="3"/>
      <c r="L923" s="3"/>
    </row>
    <row r="924" spans="1:12" ht="13">
      <c r="A924" s="2"/>
      <c r="B924" s="3"/>
      <c r="C924" s="4"/>
      <c r="D924" s="4"/>
      <c r="E924" s="3"/>
      <c r="F924" s="3"/>
      <c r="G924" s="16"/>
      <c r="I924" s="3"/>
      <c r="J924" s="3"/>
      <c r="K924" s="3"/>
      <c r="L924" s="3"/>
    </row>
    <row r="925" spans="1:12" ht="13">
      <c r="A925" s="2"/>
      <c r="B925" s="3"/>
      <c r="C925" s="4"/>
      <c r="D925" s="4"/>
      <c r="E925" s="3"/>
      <c r="F925" s="3"/>
      <c r="G925" s="16"/>
      <c r="I925" s="3"/>
      <c r="J925" s="3"/>
      <c r="K925" s="3"/>
      <c r="L925" s="3"/>
    </row>
    <row r="926" spans="1:12" ht="13">
      <c r="A926" s="2"/>
      <c r="B926" s="3"/>
      <c r="C926" s="4"/>
      <c r="D926" s="4"/>
      <c r="E926" s="3"/>
      <c r="F926" s="3"/>
      <c r="G926" s="16"/>
      <c r="I926" s="3"/>
      <c r="J926" s="3"/>
      <c r="K926" s="3"/>
      <c r="L926" s="3"/>
    </row>
    <row r="927" spans="1:12" ht="13">
      <c r="A927" s="2"/>
      <c r="B927" s="3"/>
      <c r="C927" s="4"/>
      <c r="D927" s="4"/>
      <c r="E927" s="3"/>
      <c r="F927" s="3"/>
      <c r="G927" s="16"/>
      <c r="I927" s="3"/>
      <c r="J927" s="3"/>
      <c r="K927" s="3"/>
      <c r="L927" s="3"/>
    </row>
    <row r="928" spans="1:12" ht="13">
      <c r="A928" s="2"/>
      <c r="B928" s="3"/>
      <c r="C928" s="4"/>
      <c r="D928" s="4"/>
      <c r="E928" s="3"/>
      <c r="F928" s="3"/>
      <c r="G928" s="16"/>
      <c r="I928" s="3"/>
      <c r="J928" s="3"/>
      <c r="K928" s="3"/>
      <c r="L928" s="3"/>
    </row>
    <row r="929" spans="1:12" ht="13">
      <c r="A929" s="2"/>
      <c r="B929" s="3"/>
      <c r="C929" s="4"/>
      <c r="D929" s="4"/>
      <c r="E929" s="3"/>
      <c r="F929" s="3"/>
      <c r="G929" s="16"/>
      <c r="I929" s="3"/>
      <c r="J929" s="3"/>
      <c r="K929" s="3"/>
      <c r="L929" s="3"/>
    </row>
    <row r="930" spans="1:12" ht="13">
      <c r="A930" s="2"/>
      <c r="B930" s="3"/>
      <c r="C930" s="4"/>
      <c r="D930" s="4"/>
      <c r="E930" s="3"/>
      <c r="F930" s="3"/>
      <c r="G930" s="16"/>
      <c r="I930" s="3"/>
      <c r="J930" s="3"/>
      <c r="K930" s="3"/>
      <c r="L930" s="3"/>
    </row>
    <row r="931" spans="1:12" ht="13">
      <c r="A931" s="2"/>
      <c r="B931" s="3"/>
      <c r="C931" s="4"/>
      <c r="D931" s="4"/>
      <c r="E931" s="3"/>
      <c r="F931" s="3"/>
      <c r="G931" s="16"/>
      <c r="I931" s="3"/>
      <c r="J931" s="3"/>
      <c r="K931" s="3"/>
      <c r="L931" s="3"/>
    </row>
    <row r="932" spans="1:12" ht="13">
      <c r="A932" s="2"/>
      <c r="B932" s="3"/>
      <c r="C932" s="4"/>
      <c r="D932" s="4"/>
      <c r="E932" s="3"/>
      <c r="F932" s="3"/>
      <c r="G932" s="16"/>
      <c r="I932" s="3"/>
      <c r="J932" s="3"/>
      <c r="K932" s="3"/>
      <c r="L932" s="3"/>
    </row>
    <row r="933" spans="1:12" ht="13">
      <c r="A933" s="2"/>
      <c r="B933" s="3"/>
      <c r="C933" s="4"/>
      <c r="D933" s="4"/>
      <c r="E933" s="3"/>
      <c r="F933" s="3"/>
      <c r="G933" s="16"/>
      <c r="I933" s="3"/>
      <c r="J933" s="3"/>
      <c r="K933" s="3"/>
      <c r="L933" s="3"/>
    </row>
    <row r="934" spans="1:12" ht="13">
      <c r="A934" s="2"/>
      <c r="B934" s="3"/>
      <c r="C934" s="4"/>
      <c r="D934" s="4"/>
      <c r="E934" s="3"/>
      <c r="F934" s="3"/>
      <c r="G934" s="16"/>
      <c r="I934" s="3"/>
      <c r="J934" s="3"/>
      <c r="K934" s="3"/>
      <c r="L934" s="3"/>
    </row>
    <row r="935" spans="1:12" ht="13">
      <c r="A935" s="2"/>
      <c r="B935" s="3"/>
      <c r="C935" s="4"/>
      <c r="D935" s="4"/>
      <c r="E935" s="3"/>
      <c r="F935" s="3"/>
      <c r="G935" s="16"/>
      <c r="I935" s="3"/>
      <c r="J935" s="3"/>
      <c r="K935" s="3"/>
      <c r="L935" s="3"/>
    </row>
    <row r="936" spans="1:12" ht="13">
      <c r="A936" s="2"/>
      <c r="B936" s="3"/>
      <c r="C936" s="4"/>
      <c r="D936" s="4"/>
      <c r="E936" s="3"/>
      <c r="F936" s="3"/>
      <c r="G936" s="16"/>
      <c r="I936" s="3"/>
      <c r="J936" s="3"/>
      <c r="K936" s="3"/>
      <c r="L936" s="3"/>
    </row>
    <row r="937" spans="1:12" ht="13">
      <c r="A937" s="2"/>
      <c r="B937" s="3"/>
      <c r="C937" s="4"/>
      <c r="D937" s="4"/>
      <c r="E937" s="3"/>
      <c r="F937" s="3"/>
      <c r="G937" s="16"/>
      <c r="I937" s="3"/>
      <c r="J937" s="3"/>
      <c r="K937" s="3"/>
      <c r="L937" s="3"/>
    </row>
    <row r="938" spans="1:12" ht="13">
      <c r="A938" s="2"/>
      <c r="B938" s="3"/>
      <c r="C938" s="4"/>
      <c r="D938" s="4"/>
      <c r="E938" s="3"/>
      <c r="F938" s="3"/>
      <c r="G938" s="16"/>
      <c r="I938" s="3"/>
      <c r="J938" s="3"/>
      <c r="K938" s="3"/>
      <c r="L938" s="3"/>
    </row>
    <row r="939" spans="1:12" ht="13">
      <c r="A939" s="2"/>
      <c r="B939" s="3"/>
      <c r="C939" s="4"/>
      <c r="D939" s="4"/>
      <c r="E939" s="3"/>
      <c r="F939" s="3"/>
      <c r="G939" s="16"/>
      <c r="I939" s="3"/>
      <c r="J939" s="3"/>
      <c r="K939" s="3"/>
      <c r="L939" s="3"/>
    </row>
    <row r="940" spans="1:12" ht="13">
      <c r="A940" s="2"/>
      <c r="B940" s="3"/>
      <c r="C940" s="4"/>
      <c r="D940" s="4"/>
      <c r="E940" s="3"/>
      <c r="F940" s="3"/>
      <c r="G940" s="16"/>
      <c r="I940" s="3"/>
      <c r="J940" s="3"/>
      <c r="K940" s="3"/>
      <c r="L940" s="3"/>
    </row>
    <row r="941" spans="1:12" ht="13">
      <c r="A941" s="2"/>
      <c r="B941" s="3"/>
      <c r="C941" s="4"/>
      <c r="D941" s="4"/>
      <c r="E941" s="3"/>
      <c r="F941" s="3"/>
      <c r="G941" s="16"/>
      <c r="I941" s="3"/>
      <c r="J941" s="3"/>
      <c r="K941" s="3"/>
      <c r="L941" s="3"/>
    </row>
    <row r="942" spans="1:12" ht="13">
      <c r="A942" s="2"/>
      <c r="B942" s="3"/>
      <c r="C942" s="4"/>
      <c r="D942" s="4"/>
      <c r="E942" s="3"/>
      <c r="F942" s="3"/>
      <c r="G942" s="16"/>
      <c r="I942" s="3"/>
      <c r="J942" s="3"/>
      <c r="K942" s="3"/>
      <c r="L942" s="3"/>
    </row>
    <row r="943" spans="1:12" ht="13">
      <c r="A943" s="2"/>
      <c r="B943" s="3"/>
      <c r="C943" s="4"/>
      <c r="D943" s="4"/>
      <c r="E943" s="3"/>
      <c r="F943" s="3"/>
      <c r="G943" s="16"/>
      <c r="I943" s="3"/>
      <c r="J943" s="3"/>
      <c r="K943" s="3"/>
      <c r="L943" s="3"/>
    </row>
    <row r="944" spans="1:12" ht="13">
      <c r="A944" s="2"/>
      <c r="B944" s="3"/>
      <c r="C944" s="4"/>
      <c r="D944" s="4"/>
      <c r="E944" s="3"/>
      <c r="F944" s="3"/>
      <c r="G944" s="16"/>
      <c r="I944" s="3"/>
      <c r="J944" s="3"/>
      <c r="K944" s="3"/>
      <c r="L944" s="3"/>
    </row>
    <row r="945" spans="1:12" ht="13">
      <c r="A945" s="2"/>
      <c r="B945" s="3"/>
      <c r="C945" s="4"/>
      <c r="D945" s="4"/>
      <c r="E945" s="3"/>
      <c r="F945" s="3"/>
      <c r="G945" s="16"/>
      <c r="I945" s="3"/>
      <c r="J945" s="3"/>
      <c r="K945" s="3"/>
      <c r="L945" s="3"/>
    </row>
    <row r="946" spans="1:12" ht="13">
      <c r="A946" s="2"/>
      <c r="B946" s="3"/>
      <c r="C946" s="4"/>
      <c r="D946" s="4"/>
      <c r="E946" s="3"/>
      <c r="F946" s="3"/>
      <c r="G946" s="16"/>
      <c r="I946" s="3"/>
      <c r="J946" s="3"/>
      <c r="K946" s="3"/>
      <c r="L946" s="3"/>
    </row>
    <row r="947" spans="1:12" ht="13">
      <c r="A947" s="2"/>
      <c r="B947" s="3"/>
      <c r="C947" s="4"/>
      <c r="D947" s="4"/>
      <c r="E947" s="3"/>
      <c r="F947" s="3"/>
      <c r="G947" s="16"/>
      <c r="I947" s="3"/>
      <c r="J947" s="3"/>
      <c r="K947" s="3"/>
      <c r="L947" s="3"/>
    </row>
    <row r="948" spans="1:12" ht="13">
      <c r="A948" s="2"/>
      <c r="B948" s="3"/>
      <c r="C948" s="4"/>
      <c r="D948" s="4"/>
      <c r="E948" s="3"/>
      <c r="F948" s="3"/>
      <c r="G948" s="16"/>
      <c r="I948" s="3"/>
      <c r="J948" s="3"/>
      <c r="K948" s="3"/>
      <c r="L948" s="3"/>
    </row>
    <row r="949" spans="1:12" ht="13">
      <c r="A949" s="2"/>
      <c r="B949" s="3"/>
      <c r="C949" s="4"/>
      <c r="D949" s="4"/>
      <c r="E949" s="3"/>
      <c r="F949" s="3"/>
      <c r="G949" s="16"/>
      <c r="I949" s="3"/>
      <c r="J949" s="3"/>
      <c r="K949" s="3"/>
      <c r="L949" s="3"/>
    </row>
    <row r="950" spans="1:12" ht="13">
      <c r="A950" s="2"/>
      <c r="B950" s="3"/>
      <c r="C950" s="4"/>
      <c r="D950" s="4"/>
      <c r="E950" s="3"/>
      <c r="F950" s="3"/>
      <c r="G950" s="16"/>
      <c r="I950" s="3"/>
      <c r="J950" s="3"/>
      <c r="K950" s="3"/>
      <c r="L950" s="3"/>
    </row>
    <row r="951" spans="1:12" ht="13">
      <c r="A951" s="2"/>
      <c r="B951" s="3"/>
      <c r="C951" s="4"/>
      <c r="D951" s="4"/>
      <c r="E951" s="3"/>
      <c r="F951" s="3"/>
      <c r="G951" s="16"/>
      <c r="I951" s="3"/>
      <c r="J951" s="3"/>
      <c r="K951" s="3"/>
      <c r="L951" s="3"/>
    </row>
    <row r="952" spans="1:12" ht="13">
      <c r="A952" s="2"/>
      <c r="B952" s="3"/>
      <c r="C952" s="4"/>
      <c r="D952" s="4"/>
      <c r="E952" s="3"/>
      <c r="F952" s="3"/>
      <c r="G952" s="16"/>
      <c r="I952" s="3"/>
      <c r="J952" s="3"/>
      <c r="K952" s="3"/>
      <c r="L952" s="3"/>
    </row>
    <row r="953" spans="1:12" ht="13">
      <c r="A953" s="2"/>
      <c r="B953" s="3"/>
      <c r="C953" s="4"/>
      <c r="D953" s="4"/>
      <c r="E953" s="3"/>
      <c r="F953" s="3"/>
      <c r="G953" s="16"/>
      <c r="I953" s="3"/>
      <c r="J953" s="3"/>
      <c r="K953" s="3"/>
      <c r="L953" s="3"/>
    </row>
    <row r="954" spans="1:12" ht="13">
      <c r="A954" s="2"/>
      <c r="B954" s="3"/>
      <c r="C954" s="4"/>
      <c r="D954" s="4"/>
      <c r="E954" s="3"/>
      <c r="F954" s="3"/>
      <c r="G954" s="16"/>
      <c r="I954" s="3"/>
      <c r="J954" s="3"/>
      <c r="K954" s="3"/>
      <c r="L954" s="3"/>
    </row>
    <row r="955" spans="1:12" ht="13">
      <c r="A955" s="2"/>
      <c r="B955" s="3"/>
      <c r="C955" s="4"/>
      <c r="D955" s="4"/>
      <c r="E955" s="3"/>
      <c r="F955" s="3"/>
      <c r="G955" s="16"/>
      <c r="I955" s="3"/>
      <c r="J955" s="3"/>
      <c r="K955" s="3"/>
      <c r="L955" s="3"/>
    </row>
    <row r="956" spans="1:12" ht="13">
      <c r="A956" s="2"/>
      <c r="B956" s="3"/>
      <c r="C956" s="4"/>
      <c r="D956" s="4"/>
      <c r="E956" s="3"/>
      <c r="F956" s="3"/>
      <c r="G956" s="16"/>
      <c r="I956" s="3"/>
      <c r="J956" s="3"/>
      <c r="K956" s="3"/>
      <c r="L956" s="3"/>
    </row>
    <row r="957" spans="1:12" ht="13">
      <c r="A957" s="2"/>
      <c r="B957" s="3"/>
      <c r="C957" s="4"/>
      <c r="D957" s="4"/>
      <c r="E957" s="3"/>
      <c r="F957" s="3"/>
      <c r="G957" s="16"/>
      <c r="I957" s="3"/>
      <c r="J957" s="3"/>
      <c r="K957" s="3"/>
      <c r="L957" s="3"/>
    </row>
    <row r="958" spans="1:12" ht="13">
      <c r="A958" s="2"/>
      <c r="B958" s="3"/>
      <c r="C958" s="4"/>
      <c r="D958" s="4"/>
      <c r="E958" s="3"/>
      <c r="F958" s="3"/>
      <c r="G958" s="16"/>
      <c r="I958" s="3"/>
      <c r="J958" s="3"/>
      <c r="K958" s="3"/>
      <c r="L958" s="3"/>
    </row>
    <row r="959" spans="1:12" ht="13">
      <c r="A959" s="2"/>
      <c r="B959" s="3"/>
      <c r="C959" s="4"/>
      <c r="D959" s="4"/>
      <c r="E959" s="3"/>
      <c r="F959" s="3"/>
      <c r="G959" s="16"/>
      <c r="I959" s="3"/>
      <c r="J959" s="3"/>
      <c r="K959" s="3"/>
      <c r="L959" s="3"/>
    </row>
    <row r="960" spans="1:12" ht="13">
      <c r="A960" s="2"/>
      <c r="B960" s="3"/>
      <c r="C960" s="4"/>
      <c r="D960" s="4"/>
      <c r="E960" s="3"/>
      <c r="F960" s="3"/>
      <c r="G960" s="16"/>
      <c r="I960" s="3"/>
      <c r="J960" s="3"/>
      <c r="K960" s="3"/>
      <c r="L960" s="3"/>
    </row>
    <row r="961" spans="1:12" ht="13">
      <c r="A961" s="2"/>
      <c r="B961" s="3"/>
      <c r="C961" s="4"/>
      <c r="D961" s="4"/>
      <c r="E961" s="3"/>
      <c r="F961" s="3"/>
      <c r="G961" s="16"/>
      <c r="I961" s="3"/>
      <c r="J961" s="3"/>
      <c r="K961" s="3"/>
      <c r="L961" s="3"/>
    </row>
    <row r="962" spans="1:12" ht="13">
      <c r="A962" s="2"/>
      <c r="B962" s="3"/>
      <c r="C962" s="4"/>
      <c r="D962" s="4"/>
      <c r="E962" s="3"/>
      <c r="F962" s="3"/>
      <c r="G962" s="16"/>
      <c r="I962" s="3"/>
      <c r="J962" s="3"/>
      <c r="K962" s="3"/>
      <c r="L962" s="3"/>
    </row>
    <row r="963" spans="1:12" ht="13">
      <c r="A963" s="2"/>
      <c r="B963" s="3"/>
      <c r="C963" s="4"/>
      <c r="D963" s="4"/>
      <c r="E963" s="3"/>
      <c r="F963" s="3"/>
      <c r="G963" s="16"/>
      <c r="I963" s="3"/>
      <c r="J963" s="3"/>
      <c r="K963" s="3"/>
      <c r="L963" s="3"/>
    </row>
    <row r="964" spans="1:12" ht="13">
      <c r="A964" s="2"/>
      <c r="B964" s="3"/>
      <c r="C964" s="4"/>
      <c r="D964" s="4"/>
      <c r="E964" s="3"/>
      <c r="F964" s="3"/>
      <c r="G964" s="16"/>
      <c r="I964" s="3"/>
      <c r="J964" s="3"/>
      <c r="K964" s="3"/>
      <c r="L964" s="3"/>
    </row>
    <row r="965" spans="1:12" ht="13">
      <c r="A965" s="2"/>
      <c r="B965" s="3"/>
      <c r="C965" s="4"/>
      <c r="D965" s="4"/>
      <c r="E965" s="3"/>
      <c r="F965" s="3"/>
      <c r="G965" s="16"/>
      <c r="I965" s="3"/>
      <c r="J965" s="3"/>
      <c r="K965" s="3"/>
      <c r="L965" s="3"/>
    </row>
    <row r="966" spans="1:12" ht="13">
      <c r="A966" s="2"/>
      <c r="B966" s="3"/>
      <c r="C966" s="4"/>
      <c r="D966" s="4"/>
      <c r="E966" s="3"/>
      <c r="F966" s="3"/>
      <c r="G966" s="16"/>
      <c r="I966" s="3"/>
      <c r="J966" s="3"/>
      <c r="K966" s="3"/>
      <c r="L966" s="3"/>
    </row>
    <row r="967" spans="1:12" ht="13">
      <c r="A967" s="2"/>
      <c r="B967" s="3"/>
      <c r="C967" s="4"/>
      <c r="D967" s="4"/>
      <c r="E967" s="3"/>
      <c r="F967" s="3"/>
      <c r="G967" s="16"/>
      <c r="I967" s="3"/>
      <c r="J967" s="3"/>
      <c r="K967" s="3"/>
      <c r="L967" s="3"/>
    </row>
    <row r="968" spans="1:12" ht="13">
      <c r="A968" s="2"/>
      <c r="B968" s="3"/>
      <c r="C968" s="4"/>
      <c r="D968" s="4"/>
      <c r="E968" s="3"/>
      <c r="F968" s="3"/>
      <c r="G968" s="16"/>
      <c r="I968" s="3"/>
      <c r="J968" s="3"/>
      <c r="K968" s="3"/>
      <c r="L968" s="3"/>
    </row>
    <row r="969" spans="1:12" ht="13">
      <c r="A969" s="2"/>
      <c r="B969" s="3"/>
      <c r="C969" s="4"/>
      <c r="D969" s="4"/>
      <c r="E969" s="3"/>
      <c r="F969" s="3"/>
      <c r="G969" s="16"/>
      <c r="I969" s="3"/>
      <c r="J969" s="3"/>
      <c r="K969" s="3"/>
      <c r="L969" s="3"/>
    </row>
    <row r="970" spans="1:12" ht="13">
      <c r="A970" s="2"/>
      <c r="B970" s="3"/>
      <c r="C970" s="4"/>
      <c r="D970" s="4"/>
      <c r="E970" s="3"/>
      <c r="F970" s="3"/>
      <c r="G970" s="16"/>
      <c r="I970" s="3"/>
      <c r="J970" s="3"/>
      <c r="K970" s="3"/>
      <c r="L970" s="3"/>
    </row>
    <row r="971" spans="1:12" ht="13">
      <c r="A971" s="2"/>
      <c r="B971" s="3"/>
      <c r="C971" s="4"/>
      <c r="D971" s="4"/>
      <c r="E971" s="3"/>
      <c r="F971" s="3"/>
      <c r="G971" s="16"/>
      <c r="I971" s="3"/>
      <c r="J971" s="3"/>
      <c r="K971" s="3"/>
      <c r="L971" s="3"/>
    </row>
    <row r="972" spans="1:12" ht="13">
      <c r="A972" s="2"/>
      <c r="B972" s="3"/>
      <c r="C972" s="4"/>
      <c r="D972" s="4"/>
      <c r="E972" s="3"/>
      <c r="F972" s="3"/>
      <c r="G972" s="16"/>
      <c r="I972" s="3"/>
      <c r="J972" s="3"/>
      <c r="K972" s="3"/>
      <c r="L972" s="3"/>
    </row>
    <row r="973" spans="1:12" ht="13">
      <c r="A973" s="2"/>
      <c r="B973" s="3"/>
      <c r="C973" s="4"/>
      <c r="D973" s="4"/>
      <c r="E973" s="3"/>
      <c r="F973" s="3"/>
      <c r="G973" s="16"/>
      <c r="I973" s="3"/>
      <c r="J973" s="3"/>
      <c r="K973" s="3"/>
      <c r="L973" s="3"/>
    </row>
    <row r="974" spans="1:12" ht="13">
      <c r="A974" s="2"/>
      <c r="B974" s="3"/>
      <c r="C974" s="4"/>
      <c r="D974" s="4"/>
      <c r="E974" s="3"/>
      <c r="F974" s="3"/>
      <c r="G974" s="16"/>
      <c r="I974" s="3"/>
      <c r="J974" s="3"/>
      <c r="K974" s="3"/>
      <c r="L974" s="3"/>
    </row>
    <row r="975" spans="1:12" ht="13">
      <c r="A975" s="2"/>
      <c r="B975" s="3"/>
      <c r="C975" s="4"/>
      <c r="D975" s="4"/>
      <c r="E975" s="3"/>
      <c r="F975" s="3"/>
      <c r="G975" s="16"/>
      <c r="I975" s="3"/>
      <c r="J975" s="3"/>
      <c r="K975" s="3"/>
      <c r="L975" s="3"/>
    </row>
    <row r="976" spans="1:12" ht="13">
      <c r="A976" s="2"/>
      <c r="B976" s="3"/>
      <c r="C976" s="4"/>
      <c r="D976" s="4"/>
      <c r="E976" s="3"/>
      <c r="F976" s="3"/>
      <c r="G976" s="16"/>
      <c r="I976" s="3"/>
      <c r="J976" s="3"/>
      <c r="K976" s="3"/>
      <c r="L976" s="3"/>
    </row>
    <row r="977" spans="1:12" ht="13">
      <c r="A977" s="2"/>
      <c r="B977" s="3"/>
      <c r="C977" s="4"/>
      <c r="D977" s="4"/>
      <c r="E977" s="3"/>
      <c r="F977" s="3"/>
      <c r="G977" s="16"/>
      <c r="I977" s="3"/>
      <c r="J977" s="3"/>
      <c r="K977" s="3"/>
      <c r="L977" s="3"/>
    </row>
    <row r="978" spans="1:12" ht="13">
      <c r="A978" s="2"/>
      <c r="B978" s="3"/>
      <c r="C978" s="4"/>
      <c r="D978" s="4"/>
      <c r="E978" s="3"/>
      <c r="F978" s="3"/>
      <c r="G978" s="16"/>
      <c r="I978" s="3"/>
      <c r="J978" s="3"/>
      <c r="K978" s="3"/>
      <c r="L978" s="3"/>
    </row>
    <row r="979" spans="1:12" ht="13">
      <c r="A979" s="2"/>
      <c r="B979" s="3"/>
      <c r="C979" s="4"/>
      <c r="D979" s="4"/>
      <c r="E979" s="3"/>
      <c r="F979" s="3"/>
      <c r="G979" s="16"/>
      <c r="I979" s="3"/>
      <c r="J979" s="3"/>
      <c r="K979" s="3"/>
      <c r="L979" s="3"/>
    </row>
    <row r="980" spans="1:12" ht="13">
      <c r="A980" s="2"/>
      <c r="B980" s="3"/>
      <c r="C980" s="4"/>
      <c r="D980" s="4"/>
      <c r="E980" s="3"/>
      <c r="F980" s="3"/>
      <c r="G980" s="16"/>
      <c r="I980" s="3"/>
      <c r="J980" s="3"/>
      <c r="K980" s="3"/>
      <c r="L980" s="3"/>
    </row>
    <row r="981" spans="1:12" ht="13">
      <c r="A981" s="2"/>
      <c r="B981" s="3"/>
      <c r="C981" s="4"/>
      <c r="D981" s="4"/>
      <c r="E981" s="3"/>
      <c r="F981" s="3"/>
      <c r="G981" s="16"/>
      <c r="I981" s="3"/>
      <c r="J981" s="3"/>
      <c r="K981" s="3"/>
      <c r="L981" s="3"/>
    </row>
    <row r="982" spans="1:12" ht="13">
      <c r="A982" s="2"/>
      <c r="B982" s="3"/>
      <c r="C982" s="4"/>
      <c r="D982" s="4"/>
      <c r="E982" s="3"/>
      <c r="F982" s="3"/>
      <c r="G982" s="16"/>
      <c r="I982" s="3"/>
      <c r="J982" s="3"/>
      <c r="K982" s="3"/>
      <c r="L982" s="3"/>
    </row>
    <row r="983" spans="1:12" ht="13">
      <c r="A983" s="2"/>
      <c r="B983" s="3"/>
      <c r="C983" s="4"/>
      <c r="D983" s="4"/>
      <c r="E983" s="3"/>
      <c r="F983" s="3"/>
      <c r="G983" s="16"/>
      <c r="I983" s="3"/>
      <c r="J983" s="3"/>
      <c r="K983" s="3"/>
      <c r="L983" s="3"/>
    </row>
    <row r="984" spans="1:12" ht="13">
      <c r="A984" s="2"/>
      <c r="B984" s="3"/>
      <c r="C984" s="4"/>
      <c r="D984" s="4"/>
      <c r="E984" s="3"/>
      <c r="F984" s="3"/>
      <c r="G984" s="16"/>
      <c r="I984" s="3"/>
      <c r="J984" s="3"/>
      <c r="K984" s="3"/>
      <c r="L984" s="3"/>
    </row>
    <row r="985" spans="1:12" ht="13">
      <c r="A985" s="2"/>
      <c r="B985" s="3"/>
      <c r="C985" s="4"/>
      <c r="D985" s="4"/>
      <c r="E985" s="3"/>
      <c r="F985" s="3"/>
      <c r="G985" s="16"/>
      <c r="I985" s="3"/>
      <c r="J985" s="3"/>
      <c r="K985" s="3"/>
      <c r="L985" s="3"/>
    </row>
    <row r="986" spans="1:12" ht="13">
      <c r="A986" s="2"/>
      <c r="B986" s="3"/>
      <c r="C986" s="4"/>
      <c r="D986" s="4"/>
      <c r="E986" s="3"/>
      <c r="F986" s="3"/>
      <c r="G986" s="16"/>
      <c r="I986" s="3"/>
      <c r="J986" s="3"/>
      <c r="K986" s="3"/>
      <c r="L986" s="3"/>
    </row>
    <row r="987" spans="1:12" ht="13">
      <c r="A987" s="2"/>
      <c r="B987" s="3"/>
      <c r="C987" s="4"/>
      <c r="D987" s="4"/>
      <c r="E987" s="3"/>
      <c r="F987" s="3"/>
      <c r="G987" s="16"/>
      <c r="I987" s="3"/>
      <c r="J987" s="3"/>
      <c r="K987" s="3"/>
      <c r="L987" s="3"/>
    </row>
    <row r="988" spans="1:12" ht="13">
      <c r="A988" s="2"/>
      <c r="B988" s="3"/>
      <c r="C988" s="4"/>
      <c r="D988" s="4"/>
      <c r="E988" s="3"/>
      <c r="F988" s="3"/>
      <c r="G988" s="16"/>
      <c r="I988" s="3"/>
      <c r="J988" s="3"/>
      <c r="K988" s="3"/>
      <c r="L988" s="3"/>
    </row>
    <row r="989" spans="1:12" ht="13">
      <c r="A989" s="2"/>
      <c r="B989" s="3"/>
      <c r="C989" s="4"/>
      <c r="D989" s="4"/>
      <c r="E989" s="3"/>
      <c r="F989" s="3"/>
      <c r="G989" s="16"/>
      <c r="I989" s="3"/>
      <c r="J989" s="3"/>
      <c r="K989" s="3"/>
      <c r="L989" s="3"/>
    </row>
    <row r="990" spans="1:12" ht="13">
      <c r="A990" s="2"/>
      <c r="B990" s="3"/>
      <c r="C990" s="4"/>
      <c r="D990" s="4"/>
      <c r="E990" s="3"/>
      <c r="F990" s="3"/>
      <c r="G990" s="16"/>
      <c r="I990" s="3"/>
      <c r="J990" s="3"/>
      <c r="K990" s="3"/>
      <c r="L990" s="3"/>
    </row>
    <row r="991" spans="1:12" ht="13">
      <c r="A991" s="2"/>
      <c r="B991" s="3"/>
      <c r="C991" s="4"/>
      <c r="D991" s="4"/>
      <c r="E991" s="3"/>
      <c r="F991" s="3"/>
      <c r="G991" s="16"/>
      <c r="I991" s="3"/>
      <c r="J991" s="3"/>
      <c r="K991" s="3"/>
      <c r="L991" s="3"/>
    </row>
    <row r="992" spans="1:12" ht="13">
      <c r="A992" s="2"/>
      <c r="B992" s="3"/>
      <c r="C992" s="4"/>
      <c r="D992" s="4"/>
      <c r="E992" s="3"/>
      <c r="F992" s="3"/>
      <c r="G992" s="16"/>
      <c r="I992" s="3"/>
      <c r="J992" s="3"/>
      <c r="K992" s="3"/>
      <c r="L992" s="3"/>
    </row>
    <row r="993" spans="1:12" ht="13">
      <c r="A993" s="2"/>
      <c r="B993" s="3"/>
      <c r="C993" s="4"/>
      <c r="D993" s="4"/>
      <c r="E993" s="3"/>
      <c r="F993" s="3"/>
      <c r="G993" s="16"/>
      <c r="I993" s="3"/>
      <c r="J993" s="3"/>
      <c r="K993" s="3"/>
      <c r="L993" s="3"/>
    </row>
    <row r="994" spans="1:12" ht="13">
      <c r="A994" s="2"/>
      <c r="B994" s="3"/>
      <c r="C994" s="4"/>
      <c r="D994" s="4"/>
      <c r="E994" s="3"/>
      <c r="F994" s="3"/>
      <c r="G994" s="16"/>
      <c r="I994" s="3"/>
      <c r="J994" s="3"/>
      <c r="K994" s="3"/>
      <c r="L994" s="3"/>
    </row>
    <row r="995" spans="1:12" ht="13">
      <c r="A995" s="2"/>
      <c r="B995" s="3"/>
      <c r="C995" s="4"/>
      <c r="D995" s="4"/>
      <c r="E995" s="3"/>
      <c r="F995" s="3"/>
      <c r="G995" s="16"/>
      <c r="I995" s="3"/>
      <c r="J995" s="3"/>
      <c r="K995" s="3"/>
      <c r="L995" s="3"/>
    </row>
    <row r="996" spans="1:12" ht="13">
      <c r="A996" s="2"/>
      <c r="B996" s="3"/>
      <c r="C996" s="4"/>
      <c r="D996" s="4"/>
      <c r="E996" s="3"/>
      <c r="F996" s="3"/>
      <c r="G996" s="16"/>
      <c r="I996" s="3"/>
      <c r="J996" s="3"/>
      <c r="K996" s="3"/>
      <c r="L996" s="3"/>
    </row>
    <row r="997" spans="1:12" ht="13">
      <c r="A997" s="2"/>
      <c r="B997" s="3"/>
      <c r="C997" s="4"/>
      <c r="D997" s="4"/>
      <c r="E997" s="3"/>
      <c r="F997" s="3"/>
      <c r="G997" s="16"/>
      <c r="I997" s="3"/>
      <c r="J997" s="3"/>
      <c r="K997" s="3"/>
      <c r="L997" s="3"/>
    </row>
    <row r="998" spans="1:12" ht="13">
      <c r="A998" s="2"/>
      <c r="B998" s="3"/>
      <c r="C998" s="4"/>
      <c r="D998" s="4"/>
      <c r="E998" s="3"/>
      <c r="F998" s="3"/>
      <c r="G998" s="16"/>
      <c r="I998" s="3"/>
      <c r="J998" s="3"/>
      <c r="K998" s="3"/>
      <c r="L998" s="3"/>
    </row>
    <row r="999" spans="1:12" ht="13">
      <c r="A999" s="2"/>
      <c r="B999" s="3"/>
      <c r="C999" s="4"/>
      <c r="D999" s="4"/>
      <c r="E999" s="3"/>
      <c r="F999" s="3"/>
      <c r="G999" s="16"/>
      <c r="I999" s="3"/>
      <c r="J999" s="3"/>
      <c r="K999" s="3"/>
      <c r="L999" s="3"/>
    </row>
    <row r="1000" spans="1:12" ht="13">
      <c r="A1000" s="2"/>
      <c r="B1000" s="3"/>
      <c r="C1000" s="4"/>
      <c r="D1000" s="4"/>
      <c r="E1000" s="3"/>
      <c r="F1000" s="3"/>
      <c r="G1000" s="16"/>
      <c r="I1000" s="3"/>
      <c r="J1000" s="3"/>
      <c r="K1000" s="3"/>
      <c r="L1000" s="3"/>
    </row>
  </sheetData>
  <autoFilter ref="A1:L1000" xr:uid="{00000000-0009-0000-0000-000000000000}"/>
  <conditionalFormatting sqref="G2:G1000">
    <cfRule type="containsText" dxfId="321" priority="1" operator="containsText" text="CANCELED">
      <formula>NOT(ISERROR(SEARCH(("CANCELED"),(G2))))</formula>
    </cfRule>
  </conditionalFormatting>
  <conditionalFormatting sqref="P3">
    <cfRule type="cellIs" dxfId="320" priority="2" operator="greaterThan">
      <formula>120</formula>
    </cfRule>
    <cfRule type="cellIs" dxfId="319" priority="3" operator="lessThan">
      <formula>120</formula>
    </cfRule>
  </conditionalFormatting>
  <dataValidations count="4">
    <dataValidation type="list" allowBlank="1" showErrorMessage="1" sqref="E2:E1000" xr:uid="{00000000-0002-0000-0000-000000000000}">
      <formula1>location</formula1>
    </dataValidation>
    <dataValidation type="list" allowBlank="1" showErrorMessage="1" sqref="C2:C1000" xr:uid="{00000000-0002-0000-0000-000001000000}">
      <formula1>start_time</formula1>
    </dataValidation>
    <dataValidation type="list" allowBlank="1" showErrorMessage="1" sqref="F2:F1000" xr:uid="{00000000-0002-0000-0000-000002000000}">
      <formula1>languages</formula1>
    </dataValidation>
    <dataValidation type="custom" allowBlank="1" showDropDown="1" showErrorMessage="1" sqref="A2:A1000" xr:uid="{00000000-0002-0000-0000-000003000000}">
      <formula1>OR(NOT(ISERROR(DATEVALUE(A2))), AND(ISNUMBER(A2), LEFT(CELL("format", A2))="D"))</formula1>
    </dataValidation>
  </dataValidations>
  <hyperlinks>
    <hyperlink ref="I2" r:id="rId1" xr:uid="{00000000-0004-0000-0000-000000000000}"/>
    <hyperlink ref="I3" r:id="rId2" xr:uid="{00000000-0004-0000-0000-000001000000}"/>
    <hyperlink ref="I4" r:id="rId3" xr:uid="{00000000-0004-0000-0000-000002000000}"/>
    <hyperlink ref="J4" r:id="rId4" xr:uid="{00000000-0004-0000-0000-000003000000}"/>
    <hyperlink ref="I5" r:id="rId5" xr:uid="{00000000-0004-0000-0000-000004000000}"/>
    <hyperlink ref="J5" r:id="rId6" xr:uid="{00000000-0004-0000-0000-000005000000}"/>
    <hyperlink ref="I6" r:id="rId7" xr:uid="{00000000-0004-0000-0000-000006000000}"/>
    <hyperlink ref="I7" r:id="rId8" xr:uid="{00000000-0004-0000-0000-000007000000}"/>
    <hyperlink ref="I8" r:id="rId9" xr:uid="{00000000-0004-0000-0000-000008000000}"/>
    <hyperlink ref="I9" r:id="rId10" xr:uid="{00000000-0004-0000-0000-000009000000}"/>
    <hyperlink ref="I10" r:id="rId11" xr:uid="{00000000-0004-0000-0000-00000A000000}"/>
    <hyperlink ref="J10" r:id="rId12" xr:uid="{00000000-0004-0000-0000-00000B000000}"/>
    <hyperlink ref="I11" r:id="rId13" xr:uid="{00000000-0004-0000-0000-00000C000000}"/>
    <hyperlink ref="J11" r:id="rId14" xr:uid="{00000000-0004-0000-0000-00000D000000}"/>
    <hyperlink ref="I12" r:id="rId15" xr:uid="{00000000-0004-0000-0000-00000E000000}"/>
    <hyperlink ref="J12" r:id="rId16" xr:uid="{00000000-0004-0000-0000-00000F000000}"/>
    <hyperlink ref="I13" r:id="rId17" xr:uid="{00000000-0004-0000-0000-000010000000}"/>
    <hyperlink ref="I14" r:id="rId18" xr:uid="{00000000-0004-0000-0000-000011000000}"/>
    <hyperlink ref="I15" r:id="rId19" xr:uid="{00000000-0004-0000-0000-000012000000}"/>
    <hyperlink ref="I16" r:id="rId20" xr:uid="{00000000-0004-0000-0000-000013000000}"/>
    <hyperlink ref="I17" r:id="rId21" xr:uid="{00000000-0004-0000-0000-000014000000}"/>
    <hyperlink ref="I18" r:id="rId22" xr:uid="{00000000-0004-0000-0000-000015000000}"/>
    <hyperlink ref="J18" r:id="rId23" xr:uid="{00000000-0004-0000-0000-000016000000}"/>
    <hyperlink ref="I19" r:id="rId24" xr:uid="{00000000-0004-0000-0000-000017000000}"/>
    <hyperlink ref="J19" r:id="rId25" xr:uid="{00000000-0004-0000-0000-000018000000}"/>
    <hyperlink ref="I20" r:id="rId26" xr:uid="{00000000-0004-0000-0000-000019000000}"/>
    <hyperlink ref="I21" r:id="rId27" xr:uid="{00000000-0004-0000-0000-00001A000000}"/>
    <hyperlink ref="I22" r:id="rId28" xr:uid="{00000000-0004-0000-0000-00001B000000}"/>
    <hyperlink ref="J22" r:id="rId29" xr:uid="{00000000-0004-0000-0000-00001C000000}"/>
    <hyperlink ref="I23" r:id="rId30" xr:uid="{00000000-0004-0000-0000-00001D000000}"/>
    <hyperlink ref="J23" r:id="rId31" xr:uid="{00000000-0004-0000-0000-00001E000000}"/>
    <hyperlink ref="I24" r:id="rId32" xr:uid="{00000000-0004-0000-0000-00001F000000}"/>
    <hyperlink ref="I25" r:id="rId33" xr:uid="{00000000-0004-0000-0000-000020000000}"/>
    <hyperlink ref="I26" r:id="rId34" xr:uid="{00000000-0004-0000-0000-000021000000}"/>
    <hyperlink ref="I27" r:id="rId35" xr:uid="{00000000-0004-0000-0000-00002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pane ySplit="1" topLeftCell="A2" activePane="bottomLeft" state="frozen"/>
      <selection pane="bottomLeft"/>
    </sheetView>
  </sheetViews>
  <sheetFormatPr baseColWidth="10" defaultColWidth="12.6640625" defaultRowHeight="15.75" customHeight="1" outlineLevelCol="1"/>
  <cols>
    <col min="1" max="1" width="9.6640625" bestFit="1" customWidth="1"/>
    <col min="2" max="2" width="4.33203125" customWidth="1"/>
    <col min="3" max="3" width="11.1640625" customWidth="1"/>
    <col min="4" max="4" width="12.83203125" bestFit="1" customWidth="1"/>
    <col min="5" max="5" width="12.6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3" width="7.5" customWidth="1"/>
    <col min="14" max="14" width="6.5" customWidth="1"/>
  </cols>
  <sheetData>
    <row r="1" spans="1:21" ht="15.75" customHeight="1">
      <c r="A1" s="1" t="s">
        <v>0</v>
      </c>
      <c r="B1" s="1" t="s">
        <v>1</v>
      </c>
      <c r="C1" s="1" t="s">
        <v>2</v>
      </c>
      <c r="D1" s="1" t="s">
        <v>3</v>
      </c>
      <c r="E1" s="1" t="s">
        <v>4</v>
      </c>
      <c r="F1" s="1" t="s">
        <v>5</v>
      </c>
      <c r="G1" s="1" t="s">
        <v>6</v>
      </c>
      <c r="H1" s="1" t="s">
        <v>7</v>
      </c>
      <c r="I1" s="1" t="s">
        <v>82</v>
      </c>
      <c r="J1" s="1" t="s">
        <v>83</v>
      </c>
      <c r="K1" s="1" t="s">
        <v>84</v>
      </c>
      <c r="L1" s="1" t="s">
        <v>8</v>
      </c>
      <c r="M1" s="1" t="s">
        <v>10</v>
      </c>
      <c r="N1" s="1" t="s">
        <v>11</v>
      </c>
    </row>
    <row r="2" spans="1:21" ht="15.75" customHeight="1">
      <c r="A2" s="2">
        <v>45078</v>
      </c>
      <c r="B2" s="3" t="str">
        <f t="shared" ref="B2:B256" si="0">IF(ISBLANK(A2),,CHOOSE(WEEKDAY(A2), "Sun", "Mon", "Tue", "Wed", "Thur", "Fri", "Sat"))</f>
        <v>Thur</v>
      </c>
      <c r="C2" s="4">
        <v>0.4375</v>
      </c>
      <c r="D2" s="4">
        <f t="shared" ref="D2:D256" si="1">IF(ISBLANK(C2),,C2+TIME(2,0,0))</f>
        <v>0.52083333333333337</v>
      </c>
      <c r="E2" s="3" t="s">
        <v>32</v>
      </c>
      <c r="F2" s="3" t="s">
        <v>18</v>
      </c>
      <c r="G2" s="5">
        <v>8</v>
      </c>
      <c r="H2" s="3" t="s">
        <v>85</v>
      </c>
      <c r="I2" s="3" t="e">
        <f>IF(ISBLANK(H2),,VLOOKUP(H2,'data (deprecated)'!$E$3:$H$48,2, FALSE))</f>
        <v>#N/A</v>
      </c>
      <c r="J2" s="3" t="e">
        <f>IF(ISBLANK(H2),,VLOOKUP(H2,'data (deprecated)'!$E$3:$H$48,3, FALSE))</f>
        <v>#N/A</v>
      </c>
      <c r="K2" s="3" t="e">
        <f>IF(ISBLANK(H2),,VLOOKUP(H2,'data (deprecated)'!$E$3:$H$48,4, FALSE))</f>
        <v>#N/A</v>
      </c>
      <c r="L2" s="6" t="s">
        <v>86</v>
      </c>
      <c r="M2" s="3">
        <v>0</v>
      </c>
      <c r="N2" s="3">
        <v>0</v>
      </c>
      <c r="Q2" s="3" t="s">
        <v>16</v>
      </c>
    </row>
    <row r="3" spans="1:21" ht="15.75" customHeight="1">
      <c r="A3" s="2">
        <v>45078</v>
      </c>
      <c r="B3" s="3" t="str">
        <f t="shared" si="0"/>
        <v>Thur</v>
      </c>
      <c r="C3" s="4">
        <v>0.58333333333333337</v>
      </c>
      <c r="D3" s="4">
        <f t="shared" si="1"/>
        <v>0.66666666666666674</v>
      </c>
      <c r="E3" s="3" t="s">
        <v>32</v>
      </c>
      <c r="F3" s="3" t="s">
        <v>18</v>
      </c>
      <c r="G3" s="5">
        <v>10</v>
      </c>
      <c r="H3" s="3" t="s">
        <v>87</v>
      </c>
      <c r="I3" s="3" t="str">
        <f>IF(ISBLANK(H3),,VLOOKUP(H3,'data (deprecated)'!$E$3:$H$48,2, FALSE))</f>
        <v>Learn the fundamentals of computer programming with the popular language Python. This class will cover concepts fundamental to all programming languages and provide an introduction to coding more generally.
This class requires a gmail account to use Google Colab, a browser based coding environment.</v>
      </c>
      <c r="J3" s="3">
        <f>IF(ISBLANK(H3),,VLOOKUP(H3,'data (deprecated)'!$E$3:$H$48,3, FALSE))</f>
        <v>0</v>
      </c>
      <c r="K3" s="3">
        <f>IF(ISBLANK(H3),,VLOOKUP(H3,'data (deprecated)'!$E$3:$H$48,4, FALSE))</f>
        <v>0</v>
      </c>
      <c r="L3" s="6" t="s">
        <v>88</v>
      </c>
      <c r="M3" s="3">
        <v>0</v>
      </c>
      <c r="N3" s="3">
        <v>0</v>
      </c>
      <c r="Q3" s="7" t="s">
        <v>21</v>
      </c>
      <c r="R3" s="8">
        <f>SUM($G$2:$G$1000)</f>
        <v>318</v>
      </c>
    </row>
    <row r="4" spans="1:21" ht="15.75" customHeight="1">
      <c r="A4" s="2">
        <v>45080</v>
      </c>
      <c r="B4" s="3" t="str">
        <f t="shared" si="0"/>
        <v>Sat</v>
      </c>
      <c r="C4" s="4">
        <v>0.4375</v>
      </c>
      <c r="D4" s="4">
        <f t="shared" si="1"/>
        <v>0.52083333333333337</v>
      </c>
      <c r="E4" s="3" t="s">
        <v>32</v>
      </c>
      <c r="F4" s="3" t="s">
        <v>18</v>
      </c>
      <c r="G4" s="5">
        <v>11</v>
      </c>
      <c r="H4" s="3" t="s">
        <v>89</v>
      </c>
      <c r="I4" s="3" t="str">
        <f>IF(ISBLANK(H4),,VLOOKUP(H4,'data (deprecated)'!$E$3:$H$48,2, FALSE))</f>
        <v>Learn how to read and write basic SQL queries and explore various SQL statements that can be used to retrieve data from a database. We will create an account with the data workspace query.me for this class.
While you do not need any experience with SQL to attend this class, you should be proficient with using a computer and a web browser.</v>
      </c>
      <c r="J4" s="3">
        <f>IF(ISBLANK(H4),,VLOOKUP(H4,'data (deprecated)'!$E$3:$H$48,3, FALSE))</f>
        <v>0</v>
      </c>
      <c r="K4" s="3">
        <f>IF(ISBLANK(H4),,VLOOKUP(H4,'data (deprecated)'!$E$3:$H$48,4, FALSE))</f>
        <v>0</v>
      </c>
      <c r="L4" s="6" t="s">
        <v>90</v>
      </c>
      <c r="M4" s="3">
        <v>0</v>
      </c>
      <c r="N4" s="3">
        <v>0</v>
      </c>
      <c r="Q4" s="7" t="s">
        <v>25</v>
      </c>
      <c r="R4" s="7">
        <f>COUNTA($E$2:$E$1000)</f>
        <v>30</v>
      </c>
    </row>
    <row r="5" spans="1:21">
      <c r="A5" s="2">
        <v>45080</v>
      </c>
      <c r="B5" s="3" t="str">
        <f t="shared" si="0"/>
        <v>Sat</v>
      </c>
      <c r="C5" s="4">
        <v>0.625</v>
      </c>
      <c r="D5" s="4">
        <f t="shared" si="1"/>
        <v>0.70833333333333337</v>
      </c>
      <c r="E5" s="3" t="s">
        <v>32</v>
      </c>
      <c r="F5" s="3" t="s">
        <v>18</v>
      </c>
      <c r="G5" s="5">
        <v>5</v>
      </c>
      <c r="H5" s="3" t="s">
        <v>91</v>
      </c>
      <c r="I5" s="3" t="str">
        <f>IF(ISBLANK(H5),,VLOOKUP(H5,'data (deprecated)'!$E$3:$H$48,2, FALSE))</f>
        <v>Do you have trouble with your email? Do you have questions about Microsoft Office? Have you heard about NYPL resources like LinkedIn Learning but don't know how to access them? Bring your technology questions and get one -on - one assistance during this open lab time supervised by a tech instructor.</v>
      </c>
      <c r="J5" s="3" t="str">
        <f>IF(ISBLANK(H5),,VLOOKUP(H5,'data (deprecated)'!$E$3:$H$48,3, FALSE))</f>
        <v>科技問答時間</v>
      </c>
      <c r="K5" s="3" t="str">
        <f>IF(ISBLANK(H5),,VLOOKUP(H5,'data (deprecated)'!$E$3:$H$48,4, FALSE))</f>
        <v>您是否有電子郵件方面的困擾？您對微軟辦公軟件有疑問嗎？您聽說過紐約公共圖書館的資源，例如LinkedIn學習，但不知如何使用嗎？在這個開放式問答時間裡，帶上您的問題，獲得一對一的協助。</v>
      </c>
      <c r="L5" s="10" t="s">
        <v>92</v>
      </c>
      <c r="M5" s="3">
        <v>0</v>
      </c>
      <c r="N5" s="3">
        <v>0</v>
      </c>
      <c r="Q5" s="7" t="s">
        <v>28</v>
      </c>
      <c r="R5" s="11">
        <f ca="1">IFERROR(__xludf.DUMMYFUNCTION("PERCENTIF($E$2:INDIRECT(""$E""&amp;COUNTA($E:$E)),""&lt;&gt;online"")"),0.733333333333333)</f>
        <v>0.73333333333333295</v>
      </c>
      <c r="U5" s="12"/>
    </row>
    <row r="6" spans="1:21" ht="15.75" customHeight="1">
      <c r="A6" s="2">
        <v>45082</v>
      </c>
      <c r="B6" s="3" t="str">
        <f t="shared" si="0"/>
        <v>Mon</v>
      </c>
      <c r="C6" s="4">
        <v>0.45833333333333331</v>
      </c>
      <c r="D6" s="4">
        <f t="shared" si="1"/>
        <v>0.54166666666666663</v>
      </c>
      <c r="E6" s="3" t="s">
        <v>12</v>
      </c>
      <c r="F6" s="3" t="s">
        <v>13</v>
      </c>
      <c r="G6" s="5">
        <v>10</v>
      </c>
      <c r="H6" s="3" t="s">
        <v>93</v>
      </c>
      <c r="I6" s="3" t="str">
        <f>IF(ISBLANK(H6),,VLOOKUP(H6,'data (deprecated)'!$E$3:$H$48,2, FALSE))</f>
        <v>Do you know what makes your computer tick. Learn about the different parts that make your computer run.</v>
      </c>
      <c r="J6" s="3" t="str">
        <f>IF(ISBLANK(H6),,VLOOKUP(H6,'data (deprecated)'!$E$3:$H$48,3, FALSE))</f>
        <v>電腦硬體介紹</v>
      </c>
      <c r="K6" s="3" t="str">
        <f>IF(ISBLANK(H6),,VLOOKUP(H6,'data (deprecated)'!$E$3:$H$48,4, FALSE))</f>
        <v>您知道電腦是怎麽運作的嗎？學習關於構成電腦運行的不同部件。</v>
      </c>
      <c r="L6" s="10" t="s">
        <v>94</v>
      </c>
      <c r="M6" s="3">
        <v>0</v>
      </c>
      <c r="N6" s="3">
        <v>0</v>
      </c>
      <c r="Q6" s="7" t="s">
        <v>31</v>
      </c>
      <c r="R6" s="11">
        <f ca="1">IFERROR(__xludf.DUMMYFUNCTION("PERCENTIF($E$2:INDIRECT(""$E""&amp;COUNTA($E:$E)),""online"")"),0.266666666666666)</f>
        <v>0.266666666666666</v>
      </c>
    </row>
    <row r="7" spans="1:21" ht="15.75" customHeight="1">
      <c r="A7" s="2">
        <v>45082</v>
      </c>
      <c r="B7" s="3" t="str">
        <f t="shared" si="0"/>
        <v>Mon</v>
      </c>
      <c r="C7" s="4">
        <v>0.625</v>
      </c>
      <c r="D7" s="4">
        <f t="shared" si="1"/>
        <v>0.70833333333333337</v>
      </c>
      <c r="E7" s="3" t="s">
        <v>17</v>
      </c>
      <c r="F7" s="3" t="s">
        <v>13</v>
      </c>
      <c r="G7" s="5">
        <v>25</v>
      </c>
      <c r="H7" s="3" t="s">
        <v>95</v>
      </c>
      <c r="I7" s="3" t="str">
        <f>IF(ISBLANK(H7),,VLOOKUP(H7,'data (deprecated)'!$E$3:$H$48,2, FALSE))</f>
        <v>Learn how email works, sign up for a free email account, and learn about sending, replying to, forwarding messages and attachments.</v>
      </c>
      <c r="J7" s="3" t="str">
        <f>IF(ISBLANK(H7),,VLOOKUP(H7,'data (deprecated)'!$E$3:$H$48,3, FALSE))</f>
        <v>電子郵件基礎</v>
      </c>
      <c r="K7" s="3" t="str">
        <f>IF(ISBLANK(H7),,VLOOKUP(H7,'data (deprecated)'!$E$3:$H$48,4, FALSE))</f>
        <v>學習電子郵件的運作方式，註冊免費電子郵件帳戶，以及學習發送、回覆、轉發郵件和附件。</v>
      </c>
      <c r="L7" s="10" t="s">
        <v>96</v>
      </c>
      <c r="M7" s="3">
        <v>0</v>
      </c>
      <c r="N7" s="3">
        <v>0</v>
      </c>
      <c r="Q7" s="7" t="s">
        <v>35</v>
      </c>
      <c r="R7" s="7">
        <f>COUNTIF($E$2:$E$1000,"snfl")</f>
        <v>16</v>
      </c>
    </row>
    <row r="8" spans="1:21" ht="15.75" customHeight="1">
      <c r="A8" s="2">
        <v>45083</v>
      </c>
      <c r="B8" s="3" t="str">
        <f t="shared" si="0"/>
        <v>Tue</v>
      </c>
      <c r="C8" s="4">
        <v>0.58333333333333337</v>
      </c>
      <c r="D8" s="4">
        <f t="shared" si="1"/>
        <v>0.66666666666666674</v>
      </c>
      <c r="E8" s="3" t="s">
        <v>17</v>
      </c>
      <c r="F8" s="3" t="s">
        <v>18</v>
      </c>
      <c r="G8" s="5">
        <v>15</v>
      </c>
      <c r="H8" s="3" t="s">
        <v>97</v>
      </c>
      <c r="I8" s="3" t="str">
        <f>IF(ISBLANK(H8),,VLOOKUP(H8,'data (deprecated)'!$E$3:$H$48,2, FALSE))</f>
        <v>Explore more advanced features of Microsoft Excel. Topics include using formulas and functions, data sorting and conditional formatting.</v>
      </c>
      <c r="J8" s="3">
        <f>IF(ISBLANK(H8),,VLOOKUP(H8,'data (deprecated)'!$E$3:$H$48,3, FALSE))</f>
        <v>0</v>
      </c>
      <c r="K8" s="3">
        <f>IF(ISBLANK(H8),,VLOOKUP(H8,'data (deprecated)'!$E$3:$H$48,4, FALSE))</f>
        <v>0</v>
      </c>
      <c r="L8" s="10" t="s">
        <v>98</v>
      </c>
      <c r="M8" s="3">
        <v>0</v>
      </c>
      <c r="N8" s="3">
        <v>0</v>
      </c>
      <c r="Q8" s="7" t="s">
        <v>38</v>
      </c>
      <c r="R8" s="17">
        <f>COUNTIF($E$2:$E$1000,"chatham sq")</f>
        <v>6</v>
      </c>
    </row>
    <row r="9" spans="1:21" ht="15.75" customHeight="1">
      <c r="A9" s="2">
        <v>45085</v>
      </c>
      <c r="B9" s="3" t="str">
        <f t="shared" si="0"/>
        <v>Thur</v>
      </c>
      <c r="C9" s="4">
        <v>0.4375</v>
      </c>
      <c r="D9" s="4">
        <f t="shared" si="1"/>
        <v>0.52083333333333337</v>
      </c>
      <c r="E9" s="3" t="s">
        <v>32</v>
      </c>
      <c r="F9" s="3" t="s">
        <v>18</v>
      </c>
      <c r="G9" s="18">
        <v>0</v>
      </c>
      <c r="H9" s="19" t="s">
        <v>99</v>
      </c>
      <c r="I9" s="3" t="str">
        <f>IF(ISBLANK(H9),,VLOOKUP(H9,'data (deprecated)'!$E$3:$H$48,2, FALSE))</f>
        <v>Continue learning the fundamentals of computer programming with the popular language Python. This class continues to cover concepts fundamental to all programming languages and provide an introduction to coding more generally.
This class requires a gmail account to use Google Colab, a browser based coding environment.</v>
      </c>
      <c r="J9" s="3">
        <f>IF(ISBLANK(H9),,VLOOKUP(H9,'data (deprecated)'!$E$3:$H$48,3, FALSE))</f>
        <v>0</v>
      </c>
      <c r="K9" s="3">
        <f>IF(ISBLANK(H9),,VLOOKUP(H9,'data (deprecated)'!$E$3:$H$48,4, FALSE))</f>
        <v>0</v>
      </c>
      <c r="L9" s="10" t="s">
        <v>100</v>
      </c>
      <c r="M9" s="3">
        <v>0</v>
      </c>
      <c r="N9" s="3">
        <v>0</v>
      </c>
      <c r="Q9" s="3" t="s">
        <v>31</v>
      </c>
      <c r="R9" s="17">
        <f>COUNTIF($E$2:$E$1000,"online")</f>
        <v>8</v>
      </c>
    </row>
    <row r="10" spans="1:21" ht="15.75" customHeight="1">
      <c r="A10" s="2">
        <v>45085</v>
      </c>
      <c r="B10" s="3" t="str">
        <f t="shared" si="0"/>
        <v>Thur</v>
      </c>
      <c r="C10" s="4">
        <v>0.64583333333333337</v>
      </c>
      <c r="D10" s="4">
        <f t="shared" si="1"/>
        <v>0.72916666666666674</v>
      </c>
      <c r="E10" s="3" t="s">
        <v>32</v>
      </c>
      <c r="F10" s="3" t="s">
        <v>18</v>
      </c>
      <c r="G10" s="5">
        <v>14</v>
      </c>
      <c r="H10" s="3" t="s">
        <v>101</v>
      </c>
      <c r="I10" s="3" t="str">
        <f>IF(ISBLANK(H10),,VLOOKUP(H10,'data (deprecated)'!$E$3:$H$48,2, FALSE))</f>
        <v>Create your own website using Google Sites. Learn how to use templates to create a site or create a site from scratch.</v>
      </c>
      <c r="J10" s="3" t="str">
        <f>IF(ISBLANK(H10),,VLOOKUP(H10,'data (deprecated)'!$E$3:$H$48,3, FALSE))</f>
        <v>使用Google Sites建立網站</v>
      </c>
      <c r="K10" s="3" t="str">
        <f>IF(ISBLANK(H10),,VLOOKUP(H10,'data (deprecated)'!$E$3:$H$48,4, FALSE))</f>
        <v>使用Google Sites創建您自己的網站。學習如何使用範本創建網站或從頭開始創建網站。</v>
      </c>
      <c r="L10" s="10" t="s">
        <v>102</v>
      </c>
      <c r="M10" s="3">
        <v>0</v>
      </c>
      <c r="N10" s="3">
        <v>0</v>
      </c>
      <c r="O10" s="14"/>
    </row>
    <row r="11" spans="1:21" ht="15.75" customHeight="1">
      <c r="A11" s="2">
        <v>45086</v>
      </c>
      <c r="B11" s="3" t="str">
        <f t="shared" si="0"/>
        <v>Fri</v>
      </c>
      <c r="C11" s="4">
        <v>0.45833333333333331</v>
      </c>
      <c r="D11" s="4">
        <f t="shared" si="1"/>
        <v>0.54166666666666663</v>
      </c>
      <c r="E11" s="3" t="s">
        <v>12</v>
      </c>
      <c r="F11" s="3" t="s">
        <v>13</v>
      </c>
      <c r="G11" s="5">
        <v>13</v>
      </c>
      <c r="H11" s="3" t="s">
        <v>103</v>
      </c>
      <c r="I11" s="3" t="str">
        <f>IF(ISBLANK(H11),,VLOOKUP(H11,'data (deprecated)'!$E$3:$H$48,2, FALSE))</f>
        <v xml:space="preserve">Learn about the various types and components of computers, including basic computer terminology, an overview of operating systems, and popular software applications. </v>
      </c>
      <c r="J11" s="3" t="str">
        <f>IF(ISBLANK(H11),,VLOOKUP(H11,'data (deprecated)'!$E$3:$H$48,3, FALSE))</f>
        <v>電腦基礎</v>
      </c>
      <c r="K11" s="3" t="str">
        <f>IF(ISBLANK(H11),,VLOOKUP(H11,'data (deprecated)'!$E$3:$H$48,4, FALSE))</f>
        <v>學習有關電腦的各種類型和組件，包括基本的電腦術語、操作系統概述和常用軟件應用。</v>
      </c>
      <c r="L11" s="10" t="s">
        <v>104</v>
      </c>
      <c r="M11" s="3">
        <v>0</v>
      </c>
      <c r="N11" s="3">
        <v>0</v>
      </c>
    </row>
    <row r="12" spans="1:21" ht="15.75" customHeight="1">
      <c r="A12" s="2">
        <v>45087</v>
      </c>
      <c r="B12" s="3" t="str">
        <f t="shared" si="0"/>
        <v>Sat</v>
      </c>
      <c r="C12" s="4">
        <v>0.4375</v>
      </c>
      <c r="D12" s="4">
        <f t="shared" si="1"/>
        <v>0.52083333333333337</v>
      </c>
      <c r="E12" s="3" t="s">
        <v>32</v>
      </c>
      <c r="F12" s="3" t="s">
        <v>18</v>
      </c>
      <c r="G12" s="5">
        <v>10</v>
      </c>
      <c r="H12" s="3" t="s">
        <v>105</v>
      </c>
      <c r="I12" s="3" t="str">
        <f>IF(ISBLANK(H12),,VLOOKUP(H12,'data (deprecated)'!$E$3:$H$48,2, FALSE))</f>
        <v>Python has four built-in collections—data structures that can contain multiple instances of more basic data forms. Explore how you can use sets, tuples, lists and dictionaries to store, analyze, and manipulate data in Python.</v>
      </c>
      <c r="J12" s="3">
        <f>IF(ISBLANK(H12),,VLOOKUP(H12,'data (deprecated)'!$E$3:$H$48,3, FALSE))</f>
        <v>0</v>
      </c>
      <c r="K12" s="3">
        <f>IF(ISBLANK(H12),,VLOOKUP(H12,'data (deprecated)'!$E$3:$H$48,4, FALSE))</f>
        <v>0</v>
      </c>
      <c r="L12" s="10" t="s">
        <v>106</v>
      </c>
      <c r="M12" s="3">
        <v>0</v>
      </c>
      <c r="N12" s="3">
        <v>0</v>
      </c>
    </row>
    <row r="13" spans="1:21" ht="15.75" customHeight="1">
      <c r="A13" s="2">
        <v>45087</v>
      </c>
      <c r="B13" s="3" t="str">
        <f t="shared" si="0"/>
        <v>Sat</v>
      </c>
      <c r="C13" s="4">
        <v>0.625</v>
      </c>
      <c r="D13" s="4">
        <f t="shared" si="1"/>
        <v>0.70833333333333337</v>
      </c>
      <c r="E13" s="3" t="s">
        <v>32</v>
      </c>
      <c r="F13" s="3" t="s">
        <v>18</v>
      </c>
      <c r="G13" s="5">
        <v>4</v>
      </c>
      <c r="H13" s="3" t="s">
        <v>91</v>
      </c>
      <c r="I13" s="3" t="str">
        <f>IF(ISBLANK(H13),,VLOOKUP(H13,'data (deprecated)'!$E$3:$H$48,2, FALSE))</f>
        <v>Do you have trouble with your email? Do you have questions about Microsoft Office? Have you heard about NYPL resources like LinkedIn Learning but don't know how to access them? Bring your technology questions and get one -on - one assistance during this open lab time supervised by a tech instructor.</v>
      </c>
      <c r="J13" s="3" t="str">
        <f>IF(ISBLANK(H13),,VLOOKUP(H13,'data (deprecated)'!$E$3:$H$48,3, FALSE))</f>
        <v>科技問答時間</v>
      </c>
      <c r="K13" s="3" t="str">
        <f>IF(ISBLANK(H13),,VLOOKUP(H13,'data (deprecated)'!$E$3:$H$48,4, FALSE))</f>
        <v>您是否有電子郵件方面的困擾？您對微軟辦公軟件有疑問嗎？您聽說過紐約公共圖書館的資源，例如LinkedIn學習，但不知如何使用嗎？在這個開放式問答時間裡，帶上您的問題，獲得一對一的協助。</v>
      </c>
      <c r="L13" s="10" t="s">
        <v>92</v>
      </c>
      <c r="M13" s="3">
        <v>0</v>
      </c>
      <c r="N13" s="3">
        <v>0</v>
      </c>
    </row>
    <row r="14" spans="1:21" ht="15.75" customHeight="1">
      <c r="A14" s="2">
        <v>45089</v>
      </c>
      <c r="B14" s="3" t="str">
        <f t="shared" si="0"/>
        <v>Mon</v>
      </c>
      <c r="C14" s="4">
        <v>0.45833333333333331</v>
      </c>
      <c r="D14" s="4">
        <f t="shared" si="1"/>
        <v>0.54166666666666663</v>
      </c>
      <c r="E14" s="3" t="s">
        <v>12</v>
      </c>
      <c r="F14" s="3" t="s">
        <v>13</v>
      </c>
      <c r="G14" s="5">
        <v>10</v>
      </c>
      <c r="H14" s="3" t="s">
        <v>107</v>
      </c>
      <c r="I14" s="3" t="str">
        <f>IF(ISBLANK(H14),,VLOOKUP(H14,'data (deprecated)'!$E$3:$H$48,2, FALSE))</f>
        <v>Understanding how to work with files and folders is an important part of using your computer. In this class, you will learn about file structure, copy and deleting files, portable storage, and cloud storage.</v>
      </c>
      <c r="J14" s="3" t="str">
        <f>IF(ISBLANK(H14),,VLOOKUP(H14,'data (deprecated)'!$E$3:$H$48,3, FALSE))</f>
        <v>檔案管理基礎</v>
      </c>
      <c r="K14" s="3" t="str">
        <f>IF(ISBLANK(H14),,VLOOKUP(H14,'data (deprecated)'!$E$3:$H$48,4, FALSE))</f>
        <v>瞭解如何處理檔案和資料夾是使用電腦的重要一環。在這堂課中，您將學習檔案結構、複製和刪除檔案、可攜式儲存和雲端儲存。</v>
      </c>
      <c r="L14" s="10" t="s">
        <v>108</v>
      </c>
      <c r="M14" s="3">
        <v>0</v>
      </c>
      <c r="N14" s="3">
        <v>0</v>
      </c>
    </row>
    <row r="15" spans="1:21" ht="15.75" customHeight="1">
      <c r="A15" s="2">
        <v>45089</v>
      </c>
      <c r="B15" s="3" t="str">
        <f t="shared" si="0"/>
        <v>Mon</v>
      </c>
      <c r="C15" s="4">
        <v>0.625</v>
      </c>
      <c r="D15" s="4">
        <f t="shared" si="1"/>
        <v>0.70833333333333337</v>
      </c>
      <c r="E15" s="3" t="s">
        <v>17</v>
      </c>
      <c r="F15" s="3" t="s">
        <v>13</v>
      </c>
      <c r="G15" s="5">
        <v>26</v>
      </c>
      <c r="H15" s="3" t="s">
        <v>109</v>
      </c>
      <c r="I15" s="3" t="str">
        <f>IF(ISBLANK(H15),,VLOOKUP(H15,'data (deprecated)'!$E$3:$H$48,2, FALSE))</f>
        <v>Learn how to manage your contacts through your address book, and how to send and receive document and picture files as email attachments.</v>
      </c>
      <c r="J15" s="3" t="str">
        <f>IF(ISBLANK(H15),,VLOOKUP(H15,'data (deprecated)'!$E$3:$H$48,3, FALSE))</f>
        <v>進階電子郵件</v>
      </c>
      <c r="K15" s="3" t="str">
        <f>IF(ISBLANK(H15),,VLOOKUP(H15,'data (deprecated)'!$E$3:$H$48,4, FALSE))</f>
        <v>學習如何透過通訊錄管理您的聯絡人，以及如何透過電子郵件附件的方式傳送和接收文件和圖片檔案。</v>
      </c>
      <c r="L15" s="10" t="s">
        <v>110</v>
      </c>
      <c r="M15" s="3">
        <v>0</v>
      </c>
      <c r="N15" s="3">
        <v>0</v>
      </c>
    </row>
    <row r="16" spans="1:21" ht="15.75" customHeight="1">
      <c r="A16" s="2">
        <v>45090</v>
      </c>
      <c r="B16" s="3" t="str">
        <f t="shared" si="0"/>
        <v>Tue</v>
      </c>
      <c r="C16" s="4">
        <v>0.58333333333333337</v>
      </c>
      <c r="D16" s="4">
        <f t="shared" si="1"/>
        <v>0.66666666666666674</v>
      </c>
      <c r="E16" s="3" t="s">
        <v>17</v>
      </c>
      <c r="F16" s="3" t="s">
        <v>18</v>
      </c>
      <c r="G16" s="5">
        <v>11</v>
      </c>
      <c r="H16" s="3" t="s">
        <v>105</v>
      </c>
      <c r="I16" s="3" t="str">
        <f>IF(ISBLANK(H16),,VLOOKUP(H16,'data (deprecated)'!$E$3:$H$48,2, FALSE))</f>
        <v>Python has four built-in collections—data structures that can contain multiple instances of more basic data forms. Explore how you can use sets, tuples, lists and dictionaries to store, analyze, and manipulate data in Python.</v>
      </c>
      <c r="J16" s="3">
        <f>IF(ISBLANK(H16),,VLOOKUP(H16,'data (deprecated)'!$E$3:$H$48,3, FALSE))</f>
        <v>0</v>
      </c>
      <c r="K16" s="3">
        <f>IF(ISBLANK(H16),,VLOOKUP(H16,'data (deprecated)'!$E$3:$H$48,4, FALSE))</f>
        <v>0</v>
      </c>
      <c r="L16" s="10" t="s">
        <v>111</v>
      </c>
      <c r="M16" s="3">
        <v>0</v>
      </c>
      <c r="N16" s="3">
        <v>0</v>
      </c>
      <c r="P16" s="20"/>
    </row>
    <row r="17" spans="1:14" ht="15.75" customHeight="1">
      <c r="A17" s="2">
        <v>45093</v>
      </c>
      <c r="B17" s="3" t="str">
        <f t="shared" si="0"/>
        <v>Fri</v>
      </c>
      <c r="C17" s="4">
        <v>0.45833333333333331</v>
      </c>
      <c r="D17" s="4">
        <f t="shared" si="1"/>
        <v>0.54166666666666663</v>
      </c>
      <c r="E17" s="3" t="s">
        <v>17</v>
      </c>
      <c r="F17" s="3" t="s">
        <v>13</v>
      </c>
      <c r="G17" s="5">
        <v>18</v>
      </c>
      <c r="H17" s="3" t="s">
        <v>112</v>
      </c>
      <c r="I17" s="3" t="str">
        <f>IF(ISBLANK(H17),,VLOOKUP(H17,'data (deprecated)'!$E$3:$H$48,2, FALSE))</f>
        <v>This course will cover how important it is to be safe when providing your information on the internet as well as ensuring your computer is safe from those that want to hack it.</v>
      </c>
      <c r="J17" s="3" t="str">
        <f>IF(ISBLANK(H17),,VLOOKUP(H17,'data (deprecated)'!$E$3:$H$48,3, FALSE))</f>
        <v>保護您的隱私與安全</v>
      </c>
      <c r="K17" s="3" t="str">
        <f>IF(ISBLANK(H17),,VLOOKUP(H17,'data (deprecated)'!$E$3:$H$48,4, FALSE))</f>
        <v>本課程將涵蓋在互聯網上提供個人資訊時安全的重要性，以及確保您的電腦免受黑客攻擊的方法。</v>
      </c>
      <c r="L17" s="10" t="s">
        <v>113</v>
      </c>
      <c r="M17" s="3">
        <v>0</v>
      </c>
      <c r="N17" s="3">
        <v>0</v>
      </c>
    </row>
    <row r="18" spans="1:14" ht="15.75" customHeight="1">
      <c r="A18" s="2">
        <v>45094</v>
      </c>
      <c r="B18" s="3" t="str">
        <f t="shared" si="0"/>
        <v>Sat</v>
      </c>
      <c r="C18" s="4">
        <v>0.4375</v>
      </c>
      <c r="D18" s="4">
        <f t="shared" si="1"/>
        <v>0.52083333333333337</v>
      </c>
      <c r="E18" s="3" t="s">
        <v>32</v>
      </c>
      <c r="F18" s="3" t="s">
        <v>18</v>
      </c>
      <c r="G18" s="5">
        <v>9</v>
      </c>
      <c r="H18" s="3" t="s">
        <v>114</v>
      </c>
      <c r="I18" s="3" t="str">
        <f>IF(ISBLANK(H18),,VLOOKUP(H18,'data (deprecated)'!$E$3:$H$48,2, FALSE))</f>
        <v>Most of the apps and websites that we interact with use web APIs to get their data. In this class, we are going to learn what web APIs are and how to use them in Python. We will also learn about JSON, a common data format that most web APIs use.</v>
      </c>
      <c r="J18" s="3">
        <f>IF(ISBLANK(H18),,VLOOKUP(H18,'data (deprecated)'!$E$3:$H$48,3, FALSE))</f>
        <v>0</v>
      </c>
      <c r="K18" s="3">
        <f>IF(ISBLANK(H18),,VLOOKUP(H18,'data (deprecated)'!$E$3:$H$48,4, FALSE))</f>
        <v>0</v>
      </c>
      <c r="L18" s="10" t="s">
        <v>115</v>
      </c>
      <c r="M18" s="3">
        <v>0</v>
      </c>
      <c r="N18" s="3">
        <v>0</v>
      </c>
    </row>
    <row r="19" spans="1:14" ht="15.75" customHeight="1">
      <c r="A19" s="2">
        <v>45094</v>
      </c>
      <c r="B19" s="3" t="str">
        <f t="shared" si="0"/>
        <v>Sat</v>
      </c>
      <c r="C19" s="4">
        <v>0.625</v>
      </c>
      <c r="D19" s="4">
        <f t="shared" si="1"/>
        <v>0.70833333333333337</v>
      </c>
      <c r="E19" s="3" t="s">
        <v>32</v>
      </c>
      <c r="F19" s="3" t="s">
        <v>18</v>
      </c>
      <c r="G19" s="5">
        <v>6</v>
      </c>
      <c r="H19" s="3" t="s">
        <v>91</v>
      </c>
      <c r="I19" s="3" t="str">
        <f>IF(ISBLANK(H19),,VLOOKUP(H19,'data (deprecated)'!$E$3:$H$48,2, FALSE))</f>
        <v>Do you have trouble with your email? Do you have questions about Microsoft Office? Have you heard about NYPL resources like LinkedIn Learning but don't know how to access them? Bring your technology questions and get one -on - one assistance during this open lab time supervised by a tech instructor.</v>
      </c>
      <c r="J19" s="3" t="str">
        <f>IF(ISBLANK(H19),,VLOOKUP(H19,'data (deprecated)'!$E$3:$H$48,3, FALSE))</f>
        <v>科技問答時間</v>
      </c>
      <c r="K19" s="3" t="str">
        <f>IF(ISBLANK(H19),,VLOOKUP(H19,'data (deprecated)'!$E$3:$H$48,4, FALSE))</f>
        <v>您是否有電子郵件方面的困擾？您對微軟辦公軟件有疑問嗎？您聽說過紐約公共圖書館的資源，例如LinkedIn學習，但不知如何使用嗎？在這個開放式問答時間裡，帶上您的問題，獲得一對一的協助。</v>
      </c>
      <c r="L19" s="10" t="s">
        <v>92</v>
      </c>
      <c r="M19" s="3">
        <v>0</v>
      </c>
      <c r="N19" s="3">
        <v>0</v>
      </c>
    </row>
    <row r="20" spans="1:14" ht="15.75" customHeight="1">
      <c r="A20" s="2">
        <v>45097</v>
      </c>
      <c r="B20" s="3" t="str">
        <f t="shared" si="0"/>
        <v>Tue</v>
      </c>
      <c r="C20" s="4">
        <v>0.58333333333333337</v>
      </c>
      <c r="D20" s="4">
        <f t="shared" si="1"/>
        <v>0.66666666666666674</v>
      </c>
      <c r="E20" s="3" t="s">
        <v>17</v>
      </c>
      <c r="F20" s="3" t="s">
        <v>18</v>
      </c>
      <c r="G20" s="5">
        <v>5</v>
      </c>
      <c r="H20" s="3" t="s">
        <v>101</v>
      </c>
      <c r="I20" s="3" t="str">
        <f>IF(ISBLANK(H20),,VLOOKUP(H20,'data (deprecated)'!$E$3:$H$48,2, FALSE))</f>
        <v>Create your own website using Google Sites. Learn how to use templates to create a site or create a site from scratch.</v>
      </c>
      <c r="J20" s="3" t="str">
        <f>IF(ISBLANK(H20),,VLOOKUP(H20,'data (deprecated)'!$E$3:$H$48,3, FALSE))</f>
        <v>使用Google Sites建立網站</v>
      </c>
      <c r="K20" s="3" t="str">
        <f>IF(ISBLANK(H20),,VLOOKUP(H20,'data (deprecated)'!$E$3:$H$48,4, FALSE))</f>
        <v>使用Google Sites創建您自己的網站。學習如何使用範本創建網站或從頭開始創建網站。</v>
      </c>
      <c r="L20" s="10" t="s">
        <v>116</v>
      </c>
      <c r="M20" s="3">
        <v>0</v>
      </c>
      <c r="N20" s="3">
        <v>0</v>
      </c>
    </row>
    <row r="21" spans="1:14" ht="15.75" customHeight="1">
      <c r="A21" s="2">
        <v>45099</v>
      </c>
      <c r="B21" s="3" t="str">
        <f t="shared" si="0"/>
        <v>Thur</v>
      </c>
      <c r="C21" s="4">
        <v>0.4375</v>
      </c>
      <c r="D21" s="4">
        <f t="shared" si="1"/>
        <v>0.52083333333333337</v>
      </c>
      <c r="E21" s="3" t="s">
        <v>32</v>
      </c>
      <c r="F21" s="3" t="s">
        <v>18</v>
      </c>
      <c r="G21" s="5">
        <v>10</v>
      </c>
      <c r="H21" s="3" t="s">
        <v>117</v>
      </c>
      <c r="I21" s="3" t="str">
        <f>IF(ISBLANK(H21),,VLOOKUP(H21,'data (deprecated)'!$E$3:$H$48,2, FALSE))</f>
        <v>Learn how to use the Python programming language to extract data from websites using the Beautiful Soup and Requests libraries.</v>
      </c>
      <c r="J21" s="3">
        <f>IF(ISBLANK(H21),,VLOOKUP(H21,'data (deprecated)'!$E$3:$H$48,3, FALSE))</f>
        <v>0</v>
      </c>
      <c r="K21" s="3">
        <f>IF(ISBLANK(H21),,VLOOKUP(H21,'data (deprecated)'!$E$3:$H$48,4, FALSE))</f>
        <v>0</v>
      </c>
      <c r="L21" s="10" t="s">
        <v>118</v>
      </c>
      <c r="M21" s="3">
        <v>0</v>
      </c>
      <c r="N21" s="3">
        <v>0</v>
      </c>
    </row>
    <row r="22" spans="1:14" ht="15.75" customHeight="1">
      <c r="A22" s="2">
        <v>45099</v>
      </c>
      <c r="B22" s="3" t="str">
        <f t="shared" si="0"/>
        <v>Thur</v>
      </c>
      <c r="C22" s="4">
        <v>0.64583333333333337</v>
      </c>
      <c r="D22" s="4">
        <f t="shared" si="1"/>
        <v>0.72916666666666674</v>
      </c>
      <c r="E22" s="3" t="s">
        <v>32</v>
      </c>
      <c r="F22" s="3" t="s">
        <v>18</v>
      </c>
      <c r="G22" s="5">
        <v>3</v>
      </c>
      <c r="H22" s="3" t="s">
        <v>119</v>
      </c>
      <c r="I22" s="3" t="str">
        <f>IF(ISBLANK(H22),,VLOOKUP(H22,'data (deprecated)'!$E$3:$H$48,2, FALSE))</f>
        <v>Learn how you can use MyChart to access your medical information online in this hands-on telehealth class! Topics covered will include: updating your medications on file, requesting prescription refills, and viewing billing statements.
You do not need a MyChart account to participate in this class.</v>
      </c>
      <c r="J22" s="3">
        <f>IF(ISBLANK(H22),,VLOOKUP(H22,'data (deprecated)'!$E$3:$H$48,3, FALSE))</f>
        <v>0</v>
      </c>
      <c r="K22" s="3">
        <f>IF(ISBLANK(H22),,VLOOKUP(H22,'data (deprecated)'!$E$3:$H$48,4, FALSE))</f>
        <v>0</v>
      </c>
      <c r="L22" s="10" t="s">
        <v>120</v>
      </c>
      <c r="M22" s="3">
        <v>0</v>
      </c>
      <c r="N22" s="3">
        <v>0</v>
      </c>
    </row>
    <row r="23" spans="1:14" ht="15.75" customHeight="1">
      <c r="A23" s="2">
        <v>45100</v>
      </c>
      <c r="B23" s="3" t="str">
        <f t="shared" si="0"/>
        <v>Fri</v>
      </c>
      <c r="C23" s="4">
        <v>0.45833333333333331</v>
      </c>
      <c r="D23" s="4">
        <f t="shared" si="1"/>
        <v>0.54166666666666663</v>
      </c>
      <c r="E23" s="3" t="s">
        <v>12</v>
      </c>
      <c r="F23" s="3" t="s">
        <v>13</v>
      </c>
      <c r="G23" s="5">
        <v>7</v>
      </c>
      <c r="H23" s="3" t="s">
        <v>103</v>
      </c>
      <c r="I23" s="3" t="str">
        <f>IF(ISBLANK(H23),,VLOOKUP(H23,'data (deprecated)'!$E$3:$H$48,2, FALSE))</f>
        <v xml:space="preserve">Learn about the various types and components of computers, including basic computer terminology, an overview of operating systems, and popular software applications. </v>
      </c>
      <c r="J23" s="3" t="str">
        <f>IF(ISBLANK(H23),,VLOOKUP(H23,'data (deprecated)'!$E$3:$H$48,3, FALSE))</f>
        <v>電腦基礎</v>
      </c>
      <c r="K23" s="3" t="str">
        <f>IF(ISBLANK(H23),,VLOOKUP(H23,'data (deprecated)'!$E$3:$H$48,4, FALSE))</f>
        <v>學習有關電腦的各種類型和組件，包括基本的電腦術語、操作系統概述和常用軟件應用。</v>
      </c>
      <c r="L23" s="10" t="s">
        <v>104</v>
      </c>
      <c r="M23" s="3">
        <v>0</v>
      </c>
      <c r="N23" s="3">
        <v>0</v>
      </c>
    </row>
    <row r="24" spans="1:14" ht="15.75" customHeight="1">
      <c r="A24" s="2">
        <v>45101</v>
      </c>
      <c r="B24" s="3" t="str">
        <f t="shared" si="0"/>
        <v>Sat</v>
      </c>
      <c r="C24" s="4">
        <v>0.4375</v>
      </c>
      <c r="D24" s="4">
        <f t="shared" si="1"/>
        <v>0.52083333333333337</v>
      </c>
      <c r="E24" s="3" t="s">
        <v>32</v>
      </c>
      <c r="F24" s="3" t="s">
        <v>18</v>
      </c>
      <c r="G24" s="5">
        <v>8</v>
      </c>
      <c r="H24" s="3" t="s">
        <v>121</v>
      </c>
      <c r="I24" s="3" t="str">
        <f>IF(ISBLANK(H24),,VLOOKUP(H24,'data (deprecated)'!$E$3:$H$48,2, FALSE))</f>
        <v>Learn how to get the most out of your data and make better decisions using Exploratory Data Analysis (EDA). This course covers the essential exploratory techniques for summarizing data. We will learn how to create and implement an EDA pipeline, explore available methods, and learn why, when, and how to apply them.</v>
      </c>
      <c r="J24" s="3">
        <f>IF(ISBLANK(H24),,VLOOKUP(H24,'data (deprecated)'!$E$3:$H$48,3, FALSE))</f>
        <v>0</v>
      </c>
      <c r="K24" s="3">
        <f>IF(ISBLANK(H24),,VLOOKUP(H24,'data (deprecated)'!$E$3:$H$48,4, FALSE))</f>
        <v>0</v>
      </c>
      <c r="L24" s="10" t="s">
        <v>122</v>
      </c>
      <c r="M24" s="3">
        <v>0</v>
      </c>
      <c r="N24" s="3">
        <v>0</v>
      </c>
    </row>
    <row r="25" spans="1:14" ht="15.75" customHeight="1">
      <c r="A25" s="2">
        <v>45101</v>
      </c>
      <c r="B25" s="3" t="str">
        <f t="shared" si="0"/>
        <v>Sat</v>
      </c>
      <c r="C25" s="4">
        <v>0.625</v>
      </c>
      <c r="D25" s="4">
        <f t="shared" si="1"/>
        <v>0.70833333333333337</v>
      </c>
      <c r="E25" s="3" t="s">
        <v>32</v>
      </c>
      <c r="F25" s="3" t="s">
        <v>18</v>
      </c>
      <c r="G25" s="5">
        <v>4</v>
      </c>
      <c r="H25" s="3" t="s">
        <v>91</v>
      </c>
      <c r="I25" s="3" t="str">
        <f>IF(ISBLANK(H25),,VLOOKUP(H25,'data (deprecated)'!$E$3:$H$48,2, FALSE))</f>
        <v>Do you have trouble with your email? Do you have questions about Microsoft Office? Have you heard about NYPL resources like LinkedIn Learning but don't know how to access them? Bring your technology questions and get one -on - one assistance during this open lab time supervised by a tech instructor.</v>
      </c>
      <c r="J25" s="3" t="str">
        <f>IF(ISBLANK(H25),,VLOOKUP(H25,'data (deprecated)'!$E$3:$H$48,3, FALSE))</f>
        <v>科技問答時間</v>
      </c>
      <c r="K25" s="3" t="str">
        <f>IF(ISBLANK(H25),,VLOOKUP(H25,'data (deprecated)'!$E$3:$H$48,4, FALSE))</f>
        <v>您是否有電子郵件方面的困擾？您對微軟辦公軟件有疑問嗎？您聽說過紐約公共圖書館的資源，例如LinkedIn學習，但不知如何使用嗎？在這個開放式問答時間裡，帶上您的問題，獲得一對一的協助。</v>
      </c>
      <c r="L25" s="10" t="s">
        <v>92</v>
      </c>
      <c r="M25" s="3">
        <v>0</v>
      </c>
      <c r="N25" s="3">
        <v>0</v>
      </c>
    </row>
    <row r="26" spans="1:14" ht="15.75" customHeight="1">
      <c r="A26" s="2">
        <v>45103</v>
      </c>
      <c r="B26" s="3" t="str">
        <f t="shared" si="0"/>
        <v>Mon</v>
      </c>
      <c r="C26" s="4">
        <v>0.45833333333333331</v>
      </c>
      <c r="D26" s="4">
        <f t="shared" si="1"/>
        <v>0.54166666666666663</v>
      </c>
      <c r="E26" s="3" t="s">
        <v>12</v>
      </c>
      <c r="F26" s="3" t="s">
        <v>13</v>
      </c>
      <c r="G26" s="5">
        <v>9</v>
      </c>
      <c r="H26" s="3" t="s">
        <v>123</v>
      </c>
      <c r="I26" s="3" t="str">
        <f>IF(ISBLANK(H26),,VLOOKUP(H26,'data (deprecated)'!$E$3:$H$48,2, FALSE))</f>
        <v>An introduction to the Internet, including getting connected, using a web browser, and navigating web pages.  Learn how to find information online using search engines and subject directories.</v>
      </c>
      <c r="J26" s="3" t="str">
        <f>IF(ISBLANK(H26),,VLOOKUP(H26,'data (deprecated)'!$E$3:$H$48,3, FALSE))</f>
        <v>網際網路基礎</v>
      </c>
      <c r="K26" s="3" t="str">
        <f>IF(ISBLANK(H26),,VLOOKUP(H26,'data (deprecated)'!$E$3:$H$48,4, FALSE))</f>
        <v>介紹網際網路，包括連線、使用網頁瀏覽器和瀏覽網頁的方法。學習如何使用搜尋引擎和主題目錄在線上尋找資訊。</v>
      </c>
      <c r="L26" s="10" t="s">
        <v>124</v>
      </c>
      <c r="M26" s="3">
        <v>0</v>
      </c>
      <c r="N26" s="3">
        <v>0</v>
      </c>
    </row>
    <row r="27" spans="1:14" ht="15.75" customHeight="1">
      <c r="A27" s="2">
        <v>45103</v>
      </c>
      <c r="B27" s="3" t="str">
        <f t="shared" si="0"/>
        <v>Mon</v>
      </c>
      <c r="C27" s="4">
        <v>0.625</v>
      </c>
      <c r="D27" s="4">
        <f t="shared" si="1"/>
        <v>0.70833333333333337</v>
      </c>
      <c r="E27" s="3" t="s">
        <v>17</v>
      </c>
      <c r="F27" s="3" t="s">
        <v>13</v>
      </c>
      <c r="G27" s="5">
        <v>28</v>
      </c>
      <c r="H27" s="3" t="s">
        <v>125</v>
      </c>
      <c r="I27" s="3" t="str">
        <f>IF(ISBLANK(H27),,VLOOKUP(H27,'data (deprecated)'!$E$3:$H$48,2, FALSE))</f>
        <v>Learn how to create, edit and share online presentations using Google Slides.</v>
      </c>
      <c r="J27" s="3" t="str">
        <f>IF(ISBLANK(H27),,VLOOKUP(H27,'data (deprecated)'!$E$3:$H$48,3, FALSE))</f>
        <v>Google Slide 介紹</v>
      </c>
      <c r="K27" s="3" t="str">
        <f>IF(ISBLANK(H27),,VLOOKUP(H27,'data (deprecated)'!$E$3:$H$48,4, FALSE))</f>
        <v>學習如何使用 Google Slide 創建、編輯和分享線上簡報。</v>
      </c>
      <c r="L27" s="10" t="s">
        <v>126</v>
      </c>
      <c r="M27" s="3">
        <v>0</v>
      </c>
      <c r="N27" s="3">
        <v>0</v>
      </c>
    </row>
    <row r="28" spans="1:14" ht="15.75" customHeight="1">
      <c r="A28" s="2">
        <v>45104</v>
      </c>
      <c r="B28" s="3" t="str">
        <f t="shared" si="0"/>
        <v>Tue</v>
      </c>
      <c r="C28" s="4">
        <v>0.58333333333333337</v>
      </c>
      <c r="D28" s="4">
        <f t="shared" si="1"/>
        <v>0.66666666666666674</v>
      </c>
      <c r="E28" s="3" t="s">
        <v>17</v>
      </c>
      <c r="F28" s="3" t="s">
        <v>18</v>
      </c>
      <c r="G28" s="5">
        <v>18</v>
      </c>
      <c r="H28" s="3" t="s">
        <v>97</v>
      </c>
      <c r="I28" s="3" t="str">
        <f>IF(ISBLANK(H28),,VLOOKUP(H28,'data (deprecated)'!$E$3:$H$48,2, FALSE))</f>
        <v>Explore more advanced features of Microsoft Excel. Topics include using formulas and functions, data sorting and conditional formatting.</v>
      </c>
      <c r="J28" s="3">
        <f>IF(ISBLANK(H28),,VLOOKUP(H28,'data (deprecated)'!$E$3:$H$48,3, FALSE))</f>
        <v>0</v>
      </c>
      <c r="K28" s="3">
        <f>IF(ISBLANK(H28),,VLOOKUP(H28,'data (deprecated)'!$E$3:$H$48,4, FALSE))</f>
        <v>0</v>
      </c>
      <c r="L28" s="10" t="s">
        <v>127</v>
      </c>
      <c r="M28" s="3">
        <v>0</v>
      </c>
      <c r="N28" s="3">
        <v>0</v>
      </c>
    </row>
    <row r="29" spans="1:14" ht="15.75" customHeight="1">
      <c r="A29" s="2">
        <v>45106</v>
      </c>
      <c r="B29" s="3" t="str">
        <f t="shared" si="0"/>
        <v>Thur</v>
      </c>
      <c r="C29" s="4">
        <v>0.4375</v>
      </c>
      <c r="D29" s="4">
        <f t="shared" si="1"/>
        <v>0.52083333333333337</v>
      </c>
      <c r="E29" s="3" t="s">
        <v>32</v>
      </c>
      <c r="F29" s="3" t="s">
        <v>18</v>
      </c>
      <c r="G29" s="5">
        <v>8</v>
      </c>
      <c r="H29" s="3" t="s">
        <v>85</v>
      </c>
      <c r="I29" s="3" t="e">
        <f>IF(ISBLANK(H29),,VLOOKUP(H29,'data (deprecated)'!$E$3:$H$48,2, FALSE))</f>
        <v>#N/A</v>
      </c>
      <c r="J29" s="3" t="e">
        <f>IF(ISBLANK(H29),,VLOOKUP(H29,'data (deprecated)'!$E$3:$H$48,3, FALSE))</f>
        <v>#N/A</v>
      </c>
      <c r="K29" s="3" t="e">
        <f>IF(ISBLANK(H29),,VLOOKUP(H29,'data (deprecated)'!$E$3:$H$48,4, FALSE))</f>
        <v>#N/A</v>
      </c>
      <c r="L29" s="10" t="s">
        <v>128</v>
      </c>
      <c r="M29" s="3">
        <v>0</v>
      </c>
      <c r="N29" s="3">
        <v>0</v>
      </c>
    </row>
    <row r="30" spans="1:14" ht="15.75" customHeight="1">
      <c r="A30" s="2">
        <v>45106</v>
      </c>
      <c r="B30" s="3" t="str">
        <f t="shared" si="0"/>
        <v>Thur</v>
      </c>
      <c r="C30" s="4">
        <v>0.64583333333333337</v>
      </c>
      <c r="D30" s="4">
        <f t="shared" si="1"/>
        <v>0.72916666666666674</v>
      </c>
      <c r="E30" s="3" t="s">
        <v>32</v>
      </c>
      <c r="F30" s="3" t="s">
        <v>18</v>
      </c>
      <c r="G30" s="5">
        <v>4</v>
      </c>
      <c r="H30" s="3" t="s">
        <v>129</v>
      </c>
      <c r="I30" s="3" t="str">
        <f>IF(ISBLANK(H30),,VLOOKUP(H30,'data (deprecated)'!$E$3:$H$48,2, FALSE))</f>
        <v>This class will explore the editing of photos using PIXLR. Topics include layers, adjustments, and background removal.</v>
      </c>
      <c r="J30" s="3" t="str">
        <f>IF(ISBLANK(H30),,VLOOKUP(H30,'data (deprecated)'!$E$3:$H$48,3, FALSE))</f>
        <v>Pixlr 照片編輯入門</v>
      </c>
      <c r="K30" s="3" t="str">
        <f>IF(ISBLANK(H30),,VLOOKUP(H30,'data (deprecated)'!$E$3:$H$48,4, FALSE))</f>
        <v>這堂課將探索使用Pixlr進行照片編輯。主題包括圖層、調整和背景移除。</v>
      </c>
      <c r="L30" s="10" t="s">
        <v>130</v>
      </c>
      <c r="M30" s="3">
        <v>0</v>
      </c>
      <c r="N30" s="3">
        <v>0</v>
      </c>
    </row>
    <row r="31" spans="1:14" ht="15.75" customHeight="1">
      <c r="A31" s="2">
        <v>45107</v>
      </c>
      <c r="B31" s="3" t="str">
        <f t="shared" si="0"/>
        <v>Fri</v>
      </c>
      <c r="C31" s="4">
        <v>0.45833333333333331</v>
      </c>
      <c r="D31" s="4">
        <f t="shared" si="1"/>
        <v>0.54166666666666663</v>
      </c>
      <c r="E31" s="3" t="s">
        <v>12</v>
      </c>
      <c r="F31" s="3" t="s">
        <v>13</v>
      </c>
      <c r="G31" s="5">
        <v>9</v>
      </c>
      <c r="H31" s="3" t="s">
        <v>131</v>
      </c>
      <c r="I31" s="3" t="str">
        <f>IF(ISBLANK(H31),,VLOOKUP(H31,'data (deprecated)'!$E$3:$H$48,2, FALSE))</f>
        <v>Do you wanna know? Google knows. Google knows who what when where how and why. So if you want to know ask google. Explore the depths, discover the amazing.</v>
      </c>
      <c r="J31" s="3" t="str">
        <f>IF(ISBLANK(H31),,VLOOKUP(H31,'data (deprecated)'!$E$3:$H$48,3, FALSE))</f>
        <v>深入了解 Google</v>
      </c>
      <c r="K31" s="3" t="str">
        <f>IF(ISBLANK(H31),,VLOOKUP(H31,'data (deprecated)'!$E$3:$H$48,4, FALSE))</f>
        <v>深度探索Google，發現它驚人之處。</v>
      </c>
      <c r="L31" s="10" t="s">
        <v>132</v>
      </c>
      <c r="M31" s="3">
        <v>0</v>
      </c>
      <c r="N31" s="3">
        <v>0</v>
      </c>
    </row>
    <row r="32" spans="1:14" ht="15.75" customHeight="1">
      <c r="A32" s="2"/>
      <c r="B32" s="3"/>
      <c r="C32" s="4"/>
      <c r="D32" s="4"/>
      <c r="E32" s="3"/>
      <c r="F32" s="3"/>
      <c r="G32" s="16"/>
      <c r="I32" s="3"/>
      <c r="J32" s="3"/>
      <c r="K32" s="3"/>
      <c r="L32" s="3"/>
      <c r="M32" s="3"/>
      <c r="N32" s="3"/>
    </row>
    <row r="33" spans="1:14" ht="15.75" customHeight="1">
      <c r="A33" s="2"/>
      <c r="B33" s="3"/>
      <c r="C33" s="4"/>
      <c r="D33" s="4"/>
      <c r="E33" s="3"/>
      <c r="F33" s="3"/>
      <c r="G33" s="16"/>
      <c r="I33" s="3"/>
      <c r="J33" s="3"/>
      <c r="K33" s="3"/>
      <c r="L33" s="3"/>
      <c r="M33" s="3"/>
      <c r="N33" s="3"/>
    </row>
    <row r="34" spans="1:14" ht="15.75" customHeight="1">
      <c r="A34" s="2"/>
      <c r="B34" s="3"/>
      <c r="C34" s="4"/>
      <c r="D34" s="4"/>
      <c r="E34" s="3"/>
      <c r="F34" s="3"/>
      <c r="G34" s="16"/>
      <c r="I34" s="3"/>
      <c r="J34" s="3"/>
      <c r="K34" s="3"/>
      <c r="L34" s="3"/>
      <c r="M34" s="3"/>
      <c r="N34" s="3"/>
    </row>
    <row r="35" spans="1:14" ht="15.75" customHeight="1">
      <c r="A35" s="2"/>
      <c r="B35" s="3"/>
      <c r="C35" s="4"/>
      <c r="D35" s="4"/>
      <c r="E35" s="3"/>
      <c r="F35" s="3"/>
      <c r="G35" s="16"/>
      <c r="I35" s="3"/>
      <c r="J35" s="3"/>
      <c r="K35" s="3"/>
      <c r="L35" s="3"/>
      <c r="M35" s="3"/>
      <c r="N35" s="3"/>
    </row>
    <row r="36" spans="1:14" ht="15.75" customHeight="1">
      <c r="A36" s="2"/>
      <c r="B36" s="3"/>
      <c r="C36" s="4"/>
      <c r="D36" s="4"/>
      <c r="E36" s="3"/>
      <c r="F36" s="3"/>
      <c r="G36" s="16"/>
      <c r="I36" s="3"/>
      <c r="J36" s="3"/>
      <c r="K36" s="3"/>
      <c r="L36" s="3"/>
      <c r="M36" s="3"/>
      <c r="N36" s="3"/>
    </row>
    <row r="37" spans="1:14" ht="15.75" customHeight="1">
      <c r="A37" s="2"/>
      <c r="B37" s="3"/>
      <c r="C37" s="4"/>
      <c r="D37" s="4"/>
      <c r="E37" s="3"/>
      <c r="F37" s="3"/>
      <c r="G37" s="16"/>
      <c r="I37" s="3"/>
      <c r="J37" s="3"/>
      <c r="K37" s="3"/>
      <c r="L37" s="3"/>
      <c r="M37" s="3"/>
      <c r="N37" s="3"/>
    </row>
    <row r="38" spans="1:14" ht="15.75" customHeight="1">
      <c r="A38" s="2"/>
      <c r="B38" s="3"/>
      <c r="C38" s="4"/>
      <c r="D38" s="4"/>
      <c r="E38" s="3"/>
      <c r="F38" s="3"/>
      <c r="G38" s="16"/>
      <c r="I38" s="3"/>
      <c r="J38" s="3"/>
      <c r="K38" s="3"/>
      <c r="L38" s="3"/>
      <c r="M38" s="3"/>
      <c r="N38" s="3"/>
    </row>
    <row r="39" spans="1:14" ht="15.75" customHeight="1">
      <c r="A39" s="2"/>
      <c r="B39" s="3"/>
      <c r="C39" s="4"/>
      <c r="D39" s="4"/>
      <c r="E39" s="3"/>
      <c r="F39" s="3"/>
      <c r="G39" s="16"/>
      <c r="I39" s="3"/>
      <c r="J39" s="3"/>
      <c r="K39" s="3"/>
      <c r="L39" s="3"/>
      <c r="M39" s="3"/>
      <c r="N39" s="3"/>
    </row>
    <row r="40" spans="1:14" ht="15.75" customHeight="1">
      <c r="A40" s="2"/>
      <c r="B40" s="3"/>
      <c r="C40" s="4"/>
      <c r="D40" s="4"/>
      <c r="E40" s="3"/>
      <c r="F40" s="3"/>
      <c r="G40" s="16"/>
      <c r="I40" s="3"/>
      <c r="J40" s="3"/>
      <c r="K40" s="3"/>
      <c r="L40" s="3"/>
      <c r="M40" s="3"/>
      <c r="N40" s="3"/>
    </row>
    <row r="41" spans="1:14" ht="15.75" customHeight="1">
      <c r="A41" s="2"/>
      <c r="B41" s="3"/>
      <c r="C41" s="4"/>
      <c r="D41" s="4"/>
      <c r="E41" s="3"/>
      <c r="F41" s="3"/>
      <c r="G41" s="16"/>
      <c r="I41" s="3"/>
      <c r="J41" s="3"/>
      <c r="K41" s="3"/>
      <c r="L41" s="3"/>
      <c r="M41" s="3"/>
      <c r="N41" s="3"/>
    </row>
    <row r="42" spans="1:14" ht="15.75" customHeight="1">
      <c r="A42" s="2"/>
      <c r="B42" s="3"/>
      <c r="C42" s="4"/>
      <c r="D42" s="4"/>
      <c r="E42" s="3"/>
      <c r="F42" s="3"/>
      <c r="G42" s="16"/>
      <c r="I42" s="3"/>
      <c r="J42" s="3"/>
      <c r="K42" s="3"/>
      <c r="L42" s="3"/>
      <c r="M42" s="3"/>
      <c r="N42" s="3"/>
    </row>
    <row r="43" spans="1:14" ht="15.75" customHeight="1">
      <c r="A43" s="2"/>
      <c r="B43" s="3"/>
      <c r="C43" s="4"/>
      <c r="D43" s="4"/>
      <c r="E43" s="3"/>
      <c r="F43" s="3"/>
      <c r="G43" s="16"/>
      <c r="I43" s="3"/>
      <c r="J43" s="3"/>
      <c r="K43" s="3"/>
      <c r="L43" s="3"/>
      <c r="M43" s="3"/>
      <c r="N43" s="3"/>
    </row>
    <row r="44" spans="1:14" ht="15.75" customHeight="1">
      <c r="A44" s="2"/>
      <c r="B44" s="3"/>
      <c r="C44" s="4"/>
      <c r="D44" s="4"/>
      <c r="E44" s="3"/>
      <c r="F44" s="3"/>
      <c r="G44" s="16"/>
      <c r="I44" s="3"/>
      <c r="J44" s="3"/>
      <c r="K44" s="3"/>
      <c r="L44" s="3"/>
      <c r="M44" s="3"/>
      <c r="N44" s="3"/>
    </row>
    <row r="45" spans="1:14" ht="15.75" customHeight="1">
      <c r="A45" s="2"/>
      <c r="B45" s="3"/>
      <c r="C45" s="4"/>
      <c r="D45" s="4"/>
      <c r="E45" s="3"/>
      <c r="F45" s="3"/>
      <c r="G45" s="16"/>
      <c r="I45" s="3"/>
      <c r="J45" s="3"/>
      <c r="K45" s="3"/>
      <c r="L45" s="3"/>
      <c r="M45" s="3"/>
      <c r="N45" s="3"/>
    </row>
    <row r="46" spans="1:14" ht="15.75" customHeight="1">
      <c r="A46" s="2"/>
      <c r="B46" s="3"/>
      <c r="C46" s="4"/>
      <c r="D46" s="4"/>
      <c r="E46" s="3"/>
      <c r="F46" s="3"/>
      <c r="G46" s="16"/>
      <c r="I46" s="3"/>
      <c r="J46" s="3"/>
      <c r="K46" s="3"/>
      <c r="L46" s="3"/>
      <c r="M46" s="3"/>
      <c r="N46" s="3"/>
    </row>
    <row r="47" spans="1:14" ht="15.75" customHeight="1">
      <c r="A47" s="2"/>
      <c r="B47" s="3"/>
      <c r="C47" s="4"/>
      <c r="D47" s="4"/>
      <c r="E47" s="3"/>
      <c r="F47" s="3"/>
      <c r="G47" s="16"/>
      <c r="I47" s="3"/>
      <c r="J47" s="3"/>
      <c r="K47" s="3"/>
      <c r="L47" s="3"/>
      <c r="M47" s="3"/>
      <c r="N47" s="3"/>
    </row>
    <row r="48" spans="1:14"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row r="991" spans="1:14" ht="13">
      <c r="A991" s="2"/>
      <c r="B991" s="3"/>
      <c r="C991" s="4"/>
      <c r="D991" s="4"/>
      <c r="E991" s="3"/>
      <c r="F991" s="3"/>
      <c r="G991" s="16"/>
      <c r="I991" s="3"/>
      <c r="J991" s="3"/>
      <c r="K991" s="3"/>
      <c r="L991" s="3"/>
      <c r="M991" s="3"/>
      <c r="N991" s="3"/>
    </row>
    <row r="992" spans="1:14" ht="13">
      <c r="A992" s="2"/>
      <c r="B992" s="3"/>
      <c r="C992" s="4"/>
      <c r="D992" s="4"/>
      <c r="E992" s="3"/>
      <c r="F992" s="3"/>
      <c r="G992" s="16"/>
      <c r="I992" s="3"/>
      <c r="J992" s="3"/>
      <c r="K992" s="3"/>
      <c r="L992" s="3"/>
      <c r="M992" s="3"/>
      <c r="N992" s="3"/>
    </row>
    <row r="993" spans="1:14" ht="13">
      <c r="A993" s="2"/>
      <c r="B993" s="3"/>
      <c r="C993" s="4"/>
      <c r="D993" s="4"/>
      <c r="E993" s="3"/>
      <c r="F993" s="3"/>
      <c r="G993" s="16"/>
      <c r="I993" s="3"/>
      <c r="J993" s="3"/>
      <c r="K993" s="3"/>
      <c r="L993" s="3"/>
      <c r="M993" s="3"/>
      <c r="N993" s="3"/>
    </row>
    <row r="994" spans="1:14" ht="13">
      <c r="A994" s="2"/>
      <c r="B994" s="3"/>
      <c r="C994" s="4"/>
      <c r="D994" s="4"/>
      <c r="E994" s="3"/>
      <c r="F994" s="3"/>
      <c r="G994" s="16"/>
      <c r="I994" s="3"/>
      <c r="J994" s="3"/>
      <c r="K994" s="3"/>
      <c r="L994" s="3"/>
      <c r="M994" s="3"/>
      <c r="N994" s="3"/>
    </row>
    <row r="995" spans="1:14" ht="13">
      <c r="A995" s="2"/>
      <c r="B995" s="3"/>
      <c r="C995" s="4"/>
      <c r="D995" s="4"/>
      <c r="E995" s="3"/>
      <c r="F995" s="3"/>
      <c r="G995" s="16"/>
      <c r="I995" s="3"/>
      <c r="J995" s="3"/>
      <c r="K995" s="3"/>
      <c r="L995" s="3"/>
      <c r="M995" s="3"/>
      <c r="N995" s="3"/>
    </row>
    <row r="996" spans="1:14" ht="13">
      <c r="A996" s="2"/>
      <c r="B996" s="3"/>
      <c r="C996" s="4"/>
      <c r="D996" s="4"/>
      <c r="E996" s="3"/>
      <c r="F996" s="3"/>
      <c r="G996" s="16"/>
      <c r="I996" s="3"/>
      <c r="J996" s="3"/>
      <c r="K996" s="3"/>
      <c r="L996" s="3"/>
      <c r="M996" s="3"/>
      <c r="N996" s="3"/>
    </row>
    <row r="997" spans="1:14" ht="13">
      <c r="A997" s="2"/>
      <c r="B997" s="3"/>
      <c r="C997" s="4"/>
      <c r="D997" s="4"/>
      <c r="E997" s="3"/>
      <c r="F997" s="3"/>
      <c r="G997" s="16"/>
      <c r="I997" s="3"/>
      <c r="J997" s="3"/>
      <c r="K997" s="3"/>
      <c r="L997" s="3"/>
      <c r="M997" s="3"/>
      <c r="N997" s="3"/>
    </row>
    <row r="998" spans="1:14" ht="13">
      <c r="A998" s="2"/>
      <c r="B998" s="3"/>
      <c r="C998" s="4"/>
      <c r="D998" s="4"/>
      <c r="E998" s="3"/>
      <c r="F998" s="3"/>
      <c r="G998" s="16"/>
      <c r="I998" s="3"/>
      <c r="J998" s="3"/>
      <c r="K998" s="3"/>
      <c r="L998" s="3"/>
      <c r="M998" s="3"/>
      <c r="N998" s="3"/>
    </row>
    <row r="999" spans="1:14" ht="13">
      <c r="A999" s="2"/>
      <c r="B999" s="3"/>
      <c r="C999" s="4"/>
      <c r="D999" s="4"/>
      <c r="E999" s="3"/>
      <c r="F999" s="3"/>
      <c r="G999" s="16"/>
      <c r="I999" s="3"/>
      <c r="J999" s="3"/>
      <c r="K999" s="3"/>
      <c r="L999" s="3"/>
      <c r="M999" s="3"/>
      <c r="N999" s="3"/>
    </row>
    <row r="1000" spans="1:14" ht="13">
      <c r="A1000" s="2"/>
      <c r="B1000" s="3"/>
      <c r="C1000" s="4"/>
      <c r="D1000" s="4"/>
      <c r="E1000" s="3"/>
      <c r="F1000" s="3"/>
      <c r="G1000" s="16"/>
      <c r="I1000" s="3"/>
      <c r="J1000" s="3"/>
      <c r="K1000" s="3"/>
      <c r="L1000" s="3"/>
      <c r="M1000" s="3"/>
      <c r="N1000" s="3"/>
    </row>
  </sheetData>
  <autoFilter ref="A1:N1000" xr:uid="{00000000-0009-0000-0000-000001000000}"/>
  <conditionalFormatting sqref="G2:G1000">
    <cfRule type="containsText" dxfId="318" priority="1" operator="containsText" text="CANCELED">
      <formula>NOT(ISERROR(SEARCH(("CANCELED"),(G2))))</formula>
    </cfRule>
  </conditionalFormatting>
  <conditionalFormatting sqref="R3">
    <cfRule type="cellIs" dxfId="317" priority="2" operator="greaterThanOrEqual">
      <formula>120</formula>
    </cfRule>
    <cfRule type="cellIs" dxfId="316" priority="3" operator="lessThan">
      <formula>120</formula>
    </cfRule>
  </conditionalFormatting>
  <dataValidations count="4">
    <dataValidation type="list" allowBlank="1" showErrorMessage="1" sqref="E2:E1000" xr:uid="{00000000-0002-0000-0100-000000000000}">
      <formula1>location</formula1>
    </dataValidation>
    <dataValidation type="list" allowBlank="1" showErrorMessage="1" sqref="C2:C1000" xr:uid="{00000000-0002-0000-0100-000001000000}">
      <formula1>start_time</formula1>
    </dataValidation>
    <dataValidation type="list" allowBlank="1" showErrorMessage="1" sqref="F2:F1000" xr:uid="{00000000-0002-0000-0100-000002000000}">
      <formula1>languages</formula1>
    </dataValidation>
    <dataValidation type="custom" allowBlank="1" showDropDown="1" showErrorMessage="1" sqref="A2:A1000" xr:uid="{00000000-0002-0000-0100-000003000000}">
      <formula1>OR(NOT(ISERROR(DATEVALUE(A2))), AND(ISNUMBER(A2), LEFT(CELL("format", A2))="D"))</formula1>
    </dataValidation>
  </dataValidations>
  <hyperlinks>
    <hyperlink ref="L2" r:id="rId1" xr:uid="{00000000-0004-0000-0100-000000000000}"/>
    <hyperlink ref="L3" r:id="rId2" xr:uid="{00000000-0004-0000-0100-000001000000}"/>
    <hyperlink ref="L4" r:id="rId3" xr:uid="{00000000-0004-0000-0100-000002000000}"/>
    <hyperlink ref="L5" r:id="rId4" xr:uid="{00000000-0004-0000-0100-000003000000}"/>
    <hyperlink ref="L6" r:id="rId5" xr:uid="{00000000-0004-0000-0100-000004000000}"/>
    <hyperlink ref="L7" r:id="rId6" xr:uid="{00000000-0004-0000-0100-000005000000}"/>
    <hyperlink ref="L8" r:id="rId7" xr:uid="{00000000-0004-0000-0100-000006000000}"/>
    <hyperlink ref="L9" r:id="rId8" xr:uid="{00000000-0004-0000-0100-000007000000}"/>
    <hyperlink ref="L10" r:id="rId9" xr:uid="{00000000-0004-0000-0100-000008000000}"/>
    <hyperlink ref="L11" r:id="rId10" xr:uid="{00000000-0004-0000-0100-000009000000}"/>
    <hyperlink ref="L12" r:id="rId11" xr:uid="{00000000-0004-0000-0100-00000A000000}"/>
    <hyperlink ref="L13" r:id="rId12" xr:uid="{00000000-0004-0000-0100-00000B000000}"/>
    <hyperlink ref="L14" r:id="rId13" xr:uid="{00000000-0004-0000-0100-00000C000000}"/>
    <hyperlink ref="L15" r:id="rId14" xr:uid="{00000000-0004-0000-0100-00000D000000}"/>
    <hyperlink ref="L16" r:id="rId15" xr:uid="{00000000-0004-0000-0100-00000E000000}"/>
    <hyperlink ref="L17" r:id="rId16" xr:uid="{00000000-0004-0000-0100-00000F000000}"/>
    <hyperlink ref="L18" r:id="rId17" xr:uid="{00000000-0004-0000-0100-000010000000}"/>
    <hyperlink ref="L19" r:id="rId18" xr:uid="{00000000-0004-0000-0100-000011000000}"/>
    <hyperlink ref="L20" r:id="rId19" xr:uid="{00000000-0004-0000-0100-000012000000}"/>
    <hyperlink ref="L21" r:id="rId20" xr:uid="{00000000-0004-0000-0100-000013000000}"/>
    <hyperlink ref="L22" r:id="rId21" xr:uid="{00000000-0004-0000-0100-000014000000}"/>
    <hyperlink ref="L23" r:id="rId22" xr:uid="{00000000-0004-0000-0100-000015000000}"/>
    <hyperlink ref="L24" r:id="rId23" xr:uid="{00000000-0004-0000-0100-000016000000}"/>
    <hyperlink ref="L25" r:id="rId24" xr:uid="{00000000-0004-0000-0100-000017000000}"/>
    <hyperlink ref="L26" r:id="rId25" xr:uid="{00000000-0004-0000-0100-000018000000}"/>
    <hyperlink ref="L27" r:id="rId26" xr:uid="{00000000-0004-0000-0100-000019000000}"/>
    <hyperlink ref="L28" r:id="rId27" xr:uid="{00000000-0004-0000-0100-00001A000000}"/>
    <hyperlink ref="L29" r:id="rId28" xr:uid="{00000000-0004-0000-0100-00001B000000}"/>
    <hyperlink ref="L30" r:id="rId29" xr:uid="{00000000-0004-0000-0100-00001C000000}"/>
    <hyperlink ref="L31" r:id="rId30" xr:uid="{00000000-0004-0000-0100-00001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U997"/>
  <sheetViews>
    <sheetView workbookViewId="0">
      <pane ySplit="1" topLeftCell="A2" activePane="bottomLeft" state="frozen"/>
      <selection pane="bottomLeft"/>
    </sheetView>
  </sheetViews>
  <sheetFormatPr baseColWidth="10" defaultColWidth="12.6640625" defaultRowHeight="15.75" customHeight="1" outlineLevelCol="1"/>
  <cols>
    <col min="1" max="1" width="9.6640625" bestFit="1" customWidth="1"/>
    <col min="2" max="2" width="4.33203125" customWidth="1"/>
    <col min="3" max="3" width="11.1640625" customWidth="1"/>
    <col min="4" max="4" width="12.83203125" bestFit="1" customWidth="1"/>
    <col min="5" max="5" width="12.6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3" width="8" customWidth="1"/>
    <col min="14" max="14" width="9.83203125" customWidth="1"/>
  </cols>
  <sheetData>
    <row r="1" spans="1:21"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P1" s="21" t="s">
        <v>133</v>
      </c>
      <c r="Q1" s="134" t="s">
        <v>1403</v>
      </c>
      <c r="R1" s="140"/>
    </row>
    <row r="2" spans="1:21" ht="15.75" customHeight="1">
      <c r="A2" s="2">
        <v>45108</v>
      </c>
      <c r="B2" s="3" t="str">
        <f t="shared" ref="B2:B256" si="0">IF(ISBLANK(A2),,CHOOSE(WEEKDAY(A2), "Sun", "Mon", "Tue", "Wed", "Thur", "Fri", "Sat"))</f>
        <v>Sat</v>
      </c>
      <c r="C2" s="4">
        <v>0.4375</v>
      </c>
      <c r="D2" s="4">
        <f t="shared" ref="D2:D256" si="1">IF(ISBLANK(C2),,C2+TIME(2,0,0))</f>
        <v>0.52083333333333337</v>
      </c>
      <c r="E2" s="3" t="s">
        <v>32</v>
      </c>
      <c r="F2" s="3" t="s">
        <v>18</v>
      </c>
      <c r="G2" s="5">
        <v>13</v>
      </c>
      <c r="H2" s="3" t="s">
        <v>89</v>
      </c>
      <c r="I2" s="3" t="e">
        <f t="array" aca="1" ref="I2" ca="1">IF(ISBLANK(H2),,VLOOKUP(H2,'data (deprecated)'!$E$2:INDIRECT("data!$H$"&amp;COUNTA('data (deprecated)'!$E:$E)),2, FALSE))</f>
        <v>#REF!</v>
      </c>
      <c r="J2" s="3" t="e">
        <f t="array" aca="1" ref="J2" ca="1">IF(ISBLANK(H2),,VLOOKUP(H2,'data (deprecated)'!$E$2:INDIRECT("data!$H$"&amp;COUNTA('data (deprecated)'!$E:$E)),3, FALSE))</f>
        <v>#REF!</v>
      </c>
      <c r="K2" s="3" t="e">
        <f t="array" aca="1" ref="K2" ca="1">IF(ISBLANK(H2),,VLOOKUP(H2,'data (deprecated)'!$E$2:INDIRECT("data!$H$"&amp;COUNTA('data (deprecated)'!$E:$E)),4, FALSE))</f>
        <v>#REF!</v>
      </c>
      <c r="L2" s="10" t="s">
        <v>134</v>
      </c>
      <c r="M2" s="3">
        <v>0</v>
      </c>
      <c r="N2" s="3">
        <v>0</v>
      </c>
      <c r="P2" s="3" t="str">
        <f ca="1">IFERROR(__xludf.DUMMYFUNCTION("FILTER($A$2:$A$996, COUNTIF(library_closing, $A$2:$A$996) + COUNTIF('data (deprecated)'!$I$2:INDIRECT(""data!$I""&amp;COUNTA('data (deprecated)'!$I:$I)), $A$2:$A$996) &gt; 0)"),"#N/A")</f>
        <v>#N/A</v>
      </c>
      <c r="Q2" s="136" t="s">
        <v>135</v>
      </c>
      <c r="R2" s="141">
        <v>443</v>
      </c>
    </row>
    <row r="3" spans="1:21" ht="15.75" customHeight="1">
      <c r="A3" s="2">
        <v>45108</v>
      </c>
      <c r="B3" s="3" t="str">
        <f t="shared" si="0"/>
        <v>Sat</v>
      </c>
      <c r="C3" s="4">
        <v>0.625</v>
      </c>
      <c r="D3" s="4">
        <f t="shared" si="1"/>
        <v>0.70833333333333337</v>
      </c>
      <c r="E3" s="3" t="s">
        <v>32</v>
      </c>
      <c r="F3" s="3" t="s">
        <v>18</v>
      </c>
      <c r="G3" s="5">
        <v>7</v>
      </c>
      <c r="H3" s="3" t="s">
        <v>91</v>
      </c>
      <c r="I3" s="3" t="e">
        <f t="array" aca="1" ref="I3" ca="1">IF(ISBLANK(H3),,VLOOKUP(H3,'data (deprecated)'!$E$2:INDIRECT("data!$H$"&amp;COUNTA('data (deprecated)'!$E:$E)),2, FALSE))</f>
        <v>#REF!</v>
      </c>
      <c r="J3" s="3" t="e">
        <f t="array" aca="1" ref="J3" ca="1">IF(ISBLANK(H3),,VLOOKUP(H3,'data (deprecated)'!$E$2:INDIRECT("data!$H$"&amp;COUNTA('data (deprecated)'!$E:$E)),3, FALSE))</f>
        <v>#REF!</v>
      </c>
      <c r="K3" s="3" t="e">
        <f t="array" aca="1" ref="K3" ca="1">IF(ISBLANK(H3),,VLOOKUP(H3,'data (deprecated)'!$E$2:INDIRECT("data!$H$"&amp;COUNTA('data (deprecated)'!$E:$E)),4, FALSE))</f>
        <v>#REF!</v>
      </c>
      <c r="L3" s="6" t="s">
        <v>136</v>
      </c>
      <c r="M3" s="3">
        <v>0</v>
      </c>
      <c r="N3" s="3">
        <v>0</v>
      </c>
      <c r="O3" s="23"/>
      <c r="Q3" s="142" t="s">
        <v>1404</v>
      </c>
      <c r="R3" s="143">
        <v>0</v>
      </c>
      <c r="T3" s="23"/>
      <c r="U3" s="3"/>
    </row>
    <row r="4" spans="1:21" ht="15.75" customHeight="1">
      <c r="A4" s="2">
        <v>45110</v>
      </c>
      <c r="B4" s="3" t="str">
        <f t="shared" si="0"/>
        <v>Mon</v>
      </c>
      <c r="C4" s="4">
        <v>0.45833333333333331</v>
      </c>
      <c r="D4" s="4">
        <f t="shared" si="1"/>
        <v>0.54166666666666663</v>
      </c>
      <c r="E4" s="3" t="s">
        <v>12</v>
      </c>
      <c r="F4" s="3" t="s">
        <v>13</v>
      </c>
      <c r="G4" s="5">
        <v>8</v>
      </c>
      <c r="H4" s="3" t="s">
        <v>138</v>
      </c>
      <c r="I4" s="3" t="e">
        <f t="array" aca="1" ref="I4" ca="1">IF(ISBLANK(H4),,VLOOKUP(H4,'data (deprecated)'!$E$2:INDIRECT("data!$H$"&amp;COUNTA('data (deprecated)'!$E:$E)),2, FALSE))</f>
        <v>#REF!</v>
      </c>
      <c r="J4" s="3" t="e">
        <f t="array" aca="1" ref="J4" ca="1">IF(ISBLANK(H4),,VLOOKUP(H4,'data (deprecated)'!$E$2:INDIRECT("data!$H$"&amp;COUNTA('data (deprecated)'!$E:$E)),3, FALSE))</f>
        <v>#REF!</v>
      </c>
      <c r="K4" s="3" t="e">
        <f t="array" aca="1" ref="K4" ca="1">IF(ISBLANK(H4),,VLOOKUP(H4,'data (deprecated)'!$E$2:INDIRECT("data!$H$"&amp;COUNTA('data (deprecated)'!$E:$E)),4, FALSE))</f>
        <v>#REF!</v>
      </c>
      <c r="L4" s="6" t="s">
        <v>139</v>
      </c>
      <c r="M4" s="3">
        <v>0</v>
      </c>
      <c r="N4" s="3">
        <v>0</v>
      </c>
      <c r="T4" s="23"/>
      <c r="U4" s="3"/>
    </row>
    <row r="5" spans="1:21">
      <c r="A5" s="2">
        <v>45110</v>
      </c>
      <c r="B5" s="3" t="str">
        <f t="shared" si="0"/>
        <v>Mon</v>
      </c>
      <c r="C5" s="4">
        <v>0.625</v>
      </c>
      <c r="D5" s="4">
        <f t="shared" si="1"/>
        <v>0.70833333333333337</v>
      </c>
      <c r="E5" s="3" t="s">
        <v>17</v>
      </c>
      <c r="F5" s="3" t="s">
        <v>13</v>
      </c>
      <c r="G5" s="5">
        <v>21</v>
      </c>
      <c r="H5" s="3" t="s">
        <v>93</v>
      </c>
      <c r="I5" s="3" t="e">
        <f t="array" aca="1" ref="I5" ca="1">IF(ISBLANK(H5),,VLOOKUP(H5,'data (deprecated)'!$E$2:INDIRECT("data!$H$"&amp;COUNTA('data (deprecated)'!$E:$E)),2, FALSE))</f>
        <v>#REF!</v>
      </c>
      <c r="J5" s="3" t="e">
        <f t="array" aca="1" ref="J5" ca="1">IF(ISBLANK(H5),,VLOOKUP(H5,'data (deprecated)'!$E$2:INDIRECT("data!$H$"&amp;COUNTA('data (deprecated)'!$E:$E)),3, FALSE))</f>
        <v>#REF!</v>
      </c>
      <c r="K5" s="3" t="e">
        <f t="array" aca="1" ref="K5" ca="1">IF(ISBLANK(H5),,VLOOKUP(H5,'data (deprecated)'!$E$2:INDIRECT("data!$H$"&amp;COUNTA('data (deprecated)'!$E:$E)),4, FALSE))</f>
        <v>#REF!</v>
      </c>
      <c r="L5" s="10" t="s">
        <v>140</v>
      </c>
      <c r="M5" s="3">
        <v>0</v>
      </c>
      <c r="N5" s="3">
        <v>0</v>
      </c>
      <c r="Q5" s="3"/>
      <c r="T5" s="12"/>
    </row>
    <row r="6" spans="1:21" ht="15.75" customHeight="1">
      <c r="A6" s="2">
        <v>45113</v>
      </c>
      <c r="B6" s="3" t="str">
        <f t="shared" si="0"/>
        <v>Thur</v>
      </c>
      <c r="C6" s="4">
        <v>0.4375</v>
      </c>
      <c r="D6" s="4">
        <f t="shared" si="1"/>
        <v>0.52083333333333337</v>
      </c>
      <c r="E6" s="3" t="s">
        <v>32</v>
      </c>
      <c r="F6" s="3" t="s">
        <v>18</v>
      </c>
      <c r="G6" s="5">
        <v>12</v>
      </c>
      <c r="H6" s="3" t="s">
        <v>87</v>
      </c>
      <c r="I6" s="3" t="e">
        <f t="array" aca="1" ref="I6" ca="1">IF(ISBLANK(H6),,VLOOKUP(H6,'data (deprecated)'!$E$2:INDIRECT("data!$H$"&amp;COUNTA('data (deprecated)'!$E:$E)),2, FALSE))</f>
        <v>#REF!</v>
      </c>
      <c r="J6" s="3" t="e">
        <f t="array" aca="1" ref="J6" ca="1">IF(ISBLANK(H6),,VLOOKUP(H6,'data (deprecated)'!$E$2:INDIRECT("data!$H$"&amp;COUNTA('data (deprecated)'!$E:$E)),3, FALSE))</f>
        <v>#REF!</v>
      </c>
      <c r="K6" s="3" t="e">
        <f t="array" aca="1" ref="K6" ca="1">IF(ISBLANK(H6),,VLOOKUP(H6,'data (deprecated)'!$E$2:INDIRECT("data!$H$"&amp;COUNTA('data (deprecated)'!$E:$E)),4, FALSE))</f>
        <v>#REF!</v>
      </c>
      <c r="L6" s="10" t="s">
        <v>141</v>
      </c>
      <c r="M6" s="3">
        <v>0</v>
      </c>
      <c r="N6" s="3">
        <v>0</v>
      </c>
      <c r="Q6" s="3"/>
    </row>
    <row r="7" spans="1:21" ht="15.75" customHeight="1">
      <c r="A7" s="2">
        <v>45113</v>
      </c>
      <c r="B7" s="3" t="str">
        <f t="shared" si="0"/>
        <v>Thur</v>
      </c>
      <c r="C7" s="4">
        <v>0.64583333333333337</v>
      </c>
      <c r="D7" s="4">
        <f t="shared" si="1"/>
        <v>0.72916666666666674</v>
      </c>
      <c r="E7" s="3" t="s">
        <v>32</v>
      </c>
      <c r="F7" s="3" t="s">
        <v>18</v>
      </c>
      <c r="G7" s="5">
        <v>8</v>
      </c>
      <c r="H7" s="3" t="s">
        <v>99</v>
      </c>
      <c r="I7" s="3" t="e">
        <f t="array" aca="1" ref="I7" ca="1">IF(ISBLANK(H7),,VLOOKUP(H7,'data (deprecated)'!$E$2:INDIRECT("data!$H$"&amp;COUNTA('data (deprecated)'!$E:$E)),2, FALSE))</f>
        <v>#REF!</v>
      </c>
      <c r="J7" s="3" t="e">
        <f t="array" aca="1" ref="J7" ca="1">IF(ISBLANK(H7),,VLOOKUP(H7,'data (deprecated)'!$E$2:INDIRECT("data!$H$"&amp;COUNTA('data (deprecated)'!$E:$E)),3, FALSE))</f>
        <v>#REF!</v>
      </c>
      <c r="K7" s="3" t="e">
        <f t="array" aca="1" ref="K7" ca="1">IF(ISBLANK(H7),,VLOOKUP(H7,'data (deprecated)'!$E$2:INDIRECT("data!$H$"&amp;COUNTA('data (deprecated)'!$E:$E)),4, FALSE))</f>
        <v>#REF!</v>
      </c>
      <c r="L7" s="10" t="s">
        <v>142</v>
      </c>
      <c r="M7" s="3">
        <v>0</v>
      </c>
      <c r="N7" s="3">
        <v>0</v>
      </c>
      <c r="Q7" s="3"/>
    </row>
    <row r="8" spans="1:21" ht="15.75" customHeight="1">
      <c r="A8" s="2">
        <v>45114</v>
      </c>
      <c r="B8" s="3" t="str">
        <f t="shared" si="0"/>
        <v>Fri</v>
      </c>
      <c r="C8" s="4">
        <v>0.45833333333333331</v>
      </c>
      <c r="D8" s="4">
        <f t="shared" si="1"/>
        <v>0.54166666666666663</v>
      </c>
      <c r="E8" s="3" t="s">
        <v>12</v>
      </c>
      <c r="F8" s="3" t="s">
        <v>13</v>
      </c>
      <c r="G8" s="16"/>
      <c r="H8" s="3" t="s">
        <v>138</v>
      </c>
      <c r="I8" s="3" t="e">
        <f t="array" aca="1" ref="I8" ca="1">IF(ISBLANK(H8),,VLOOKUP(H8,'data (deprecated)'!$E$2:INDIRECT("data!$H$"&amp;COUNTA('data (deprecated)'!$E:$E)),2, FALSE))</f>
        <v>#REF!</v>
      </c>
      <c r="J8" s="3" t="e">
        <f t="array" aca="1" ref="J8" ca="1">IF(ISBLANK(H8),,VLOOKUP(H8,'data (deprecated)'!$E$2:INDIRECT("data!$H$"&amp;COUNTA('data (deprecated)'!$E:$E)),3, FALSE))</f>
        <v>#REF!</v>
      </c>
      <c r="K8" s="3" t="e">
        <f t="array" aca="1" ref="K8" ca="1">IF(ISBLANK(H8),,VLOOKUP(H8,'data (deprecated)'!$E$2:INDIRECT("data!$H$"&amp;COUNTA('data (deprecated)'!$E:$E)),4, FALSE))</f>
        <v>#REF!</v>
      </c>
      <c r="L8" s="10" t="s">
        <v>139</v>
      </c>
      <c r="M8" s="3">
        <v>1</v>
      </c>
      <c r="N8" s="3">
        <v>0</v>
      </c>
      <c r="Q8" s="3"/>
      <c r="R8" s="22"/>
    </row>
    <row r="9" spans="1:21" ht="15.75" customHeight="1">
      <c r="A9" s="2">
        <v>45115</v>
      </c>
      <c r="B9" s="3" t="str">
        <f t="shared" si="0"/>
        <v>Sat</v>
      </c>
      <c r="C9" s="4">
        <v>0.4375</v>
      </c>
      <c r="D9" s="4">
        <f t="shared" si="1"/>
        <v>0.52083333333333337</v>
      </c>
      <c r="E9" s="3" t="s">
        <v>32</v>
      </c>
      <c r="F9" s="3" t="s">
        <v>18</v>
      </c>
      <c r="G9" s="5">
        <v>12</v>
      </c>
      <c r="H9" s="3" t="s">
        <v>105</v>
      </c>
      <c r="I9" s="3" t="e">
        <f t="array" aca="1" ref="I9" ca="1">IF(ISBLANK(H9),,VLOOKUP(H9,'data (deprecated)'!$E$2:INDIRECT("data!$H$"&amp;COUNTA('data (deprecated)'!$E:$E)),2, FALSE))</f>
        <v>#REF!</v>
      </c>
      <c r="J9" s="3" t="e">
        <f t="array" aca="1" ref="J9" ca="1">IF(ISBLANK(H9),,VLOOKUP(H9,'data (deprecated)'!$E$2:INDIRECT("data!$H$"&amp;COUNTA('data (deprecated)'!$E:$E)),3, FALSE))</f>
        <v>#REF!</v>
      </c>
      <c r="K9" s="3" t="e">
        <f t="array" aca="1" ref="K9" ca="1">IF(ISBLANK(H9),,VLOOKUP(H9,'data (deprecated)'!$E$2:INDIRECT("data!$H$"&amp;COUNTA('data (deprecated)'!$E:$E)),4, FALSE))</f>
        <v>#REF!</v>
      </c>
      <c r="L9" s="10" t="s">
        <v>143</v>
      </c>
      <c r="M9" s="3">
        <v>0</v>
      </c>
      <c r="N9" s="3">
        <v>0</v>
      </c>
      <c r="Q9" s="3"/>
      <c r="R9" s="22"/>
    </row>
    <row r="10" spans="1:21" ht="15.75" customHeight="1">
      <c r="A10" s="2">
        <v>45115</v>
      </c>
      <c r="B10" s="3" t="str">
        <f t="shared" si="0"/>
        <v>Sat</v>
      </c>
      <c r="C10" s="4">
        <v>0.625</v>
      </c>
      <c r="D10" s="4">
        <f t="shared" si="1"/>
        <v>0.70833333333333337</v>
      </c>
      <c r="E10" s="3" t="s">
        <v>32</v>
      </c>
      <c r="F10" s="3" t="s">
        <v>18</v>
      </c>
      <c r="G10" s="5">
        <v>8</v>
      </c>
      <c r="H10" s="3" t="s">
        <v>91</v>
      </c>
      <c r="I10" s="3" t="e">
        <f t="array" aca="1" ref="I10" ca="1">IF(ISBLANK(H10),,VLOOKUP(H10,'data (deprecated)'!$E$2:INDIRECT("data!$H$"&amp;COUNTA('data (deprecated)'!$E:$E)),2, FALSE))</f>
        <v>#REF!</v>
      </c>
      <c r="J10" s="3" t="e">
        <f t="array" aca="1" ref="J10" ca="1">IF(ISBLANK(H10),,VLOOKUP(H10,'data (deprecated)'!$E$2:INDIRECT("data!$H$"&amp;COUNTA('data (deprecated)'!$E:$E)),3, FALSE))</f>
        <v>#REF!</v>
      </c>
      <c r="K10" s="3" t="e">
        <f t="array" aca="1" ref="K10" ca="1">IF(ISBLANK(H10),,VLOOKUP(H10,'data (deprecated)'!$E$2:INDIRECT("data!$H$"&amp;COUNTA('data (deprecated)'!$E:$E)),4, FALSE))</f>
        <v>#REF!</v>
      </c>
      <c r="L10" s="10" t="s">
        <v>144</v>
      </c>
      <c r="M10" s="3">
        <v>0</v>
      </c>
      <c r="N10" s="3">
        <v>0</v>
      </c>
    </row>
    <row r="11" spans="1:21" ht="15.75" customHeight="1">
      <c r="A11" s="2">
        <v>45117</v>
      </c>
      <c r="B11" s="3" t="str">
        <f t="shared" si="0"/>
        <v>Mon</v>
      </c>
      <c r="C11" s="4">
        <v>0.45833333333333331</v>
      </c>
      <c r="D11" s="4">
        <f t="shared" si="1"/>
        <v>0.54166666666666663</v>
      </c>
      <c r="E11" s="3" t="s">
        <v>12</v>
      </c>
      <c r="F11" s="3" t="s">
        <v>13</v>
      </c>
      <c r="G11" s="5">
        <v>12</v>
      </c>
      <c r="H11" s="3" t="s">
        <v>138</v>
      </c>
      <c r="I11" s="3" t="e">
        <f t="array" aca="1" ref="I11" ca="1">IF(ISBLANK(H11),,VLOOKUP(H11,'data (deprecated)'!$E$2:INDIRECT("data!$H$"&amp;COUNTA('data (deprecated)'!$E:$E)),2, FALSE))</f>
        <v>#REF!</v>
      </c>
      <c r="J11" s="3" t="e">
        <f t="array" aca="1" ref="J11" ca="1">IF(ISBLANK(H11),,VLOOKUP(H11,'data (deprecated)'!$E$2:INDIRECT("data!$H$"&amp;COUNTA('data (deprecated)'!$E:$E)),3, FALSE))</f>
        <v>#REF!</v>
      </c>
      <c r="K11" s="3" t="e">
        <f t="array" aca="1" ref="K11" ca="1">IF(ISBLANK(H11),,VLOOKUP(H11,'data (deprecated)'!$E$2:INDIRECT("data!$H$"&amp;COUNTA('data (deprecated)'!$E:$E)),4, FALSE))</f>
        <v>#REF!</v>
      </c>
      <c r="L11" s="10" t="s">
        <v>139</v>
      </c>
      <c r="M11" s="3">
        <v>0</v>
      </c>
      <c r="N11" s="3">
        <v>0</v>
      </c>
    </row>
    <row r="12" spans="1:21" ht="15.75" customHeight="1">
      <c r="A12" s="2">
        <v>45117</v>
      </c>
      <c r="B12" s="3" t="str">
        <f t="shared" si="0"/>
        <v>Mon</v>
      </c>
      <c r="C12" s="4">
        <v>0.625</v>
      </c>
      <c r="D12" s="4">
        <f t="shared" si="1"/>
        <v>0.70833333333333337</v>
      </c>
      <c r="E12" s="3" t="s">
        <v>17</v>
      </c>
      <c r="F12" s="3" t="s">
        <v>13</v>
      </c>
      <c r="G12" s="5">
        <v>32</v>
      </c>
      <c r="H12" s="3" t="s">
        <v>145</v>
      </c>
      <c r="I12" s="3" t="e">
        <f t="array" aca="1" ref="I12" ca="1">IF(ISBLANK(H12),,VLOOKUP(H12,'data (deprecated)'!$E$2:INDIRECT("data!$H$"&amp;COUNTA('data (deprecated)'!$E:$E)),2, FALSE))</f>
        <v>#REF!</v>
      </c>
      <c r="J12" s="3" t="e">
        <f t="array" aca="1" ref="J12" ca="1">IF(ISBLANK(H12),,VLOOKUP(H12,'data (deprecated)'!$E$2:INDIRECT("data!$H$"&amp;COUNTA('data (deprecated)'!$E:$E)),3, FALSE))</f>
        <v>#REF!</v>
      </c>
      <c r="K12" s="3" t="e">
        <f t="array" aca="1" ref="K12" ca="1">IF(ISBLANK(H12),,VLOOKUP(H12,'data (deprecated)'!$E$2:INDIRECT("data!$H$"&amp;COUNTA('data (deprecated)'!$E:$E)),4, FALSE))</f>
        <v>#REF!</v>
      </c>
      <c r="L12" s="10" t="s">
        <v>146</v>
      </c>
      <c r="M12" s="3">
        <v>0</v>
      </c>
      <c r="N12" s="3">
        <v>0</v>
      </c>
    </row>
    <row r="13" spans="1:21" ht="15.75" customHeight="1">
      <c r="A13" s="2">
        <v>45118</v>
      </c>
      <c r="B13" s="3" t="str">
        <f t="shared" si="0"/>
        <v>Tue</v>
      </c>
      <c r="C13" s="4">
        <v>0.58333333333333337</v>
      </c>
      <c r="D13" s="4">
        <f t="shared" si="1"/>
        <v>0.66666666666666674</v>
      </c>
      <c r="E13" s="3" t="s">
        <v>17</v>
      </c>
      <c r="F13" s="3" t="s">
        <v>18</v>
      </c>
      <c r="G13" s="5">
        <v>16</v>
      </c>
      <c r="H13" s="3" t="s">
        <v>114</v>
      </c>
      <c r="I13" s="3" t="e">
        <f t="array" aca="1" ref="I13" ca="1">IF(ISBLANK(H13),,VLOOKUP(H13,'data (deprecated)'!$E$2:INDIRECT("data!$H$"&amp;COUNTA('data (deprecated)'!$E:$E)),2, FALSE))</f>
        <v>#REF!</v>
      </c>
      <c r="J13" s="3" t="e">
        <f t="array" aca="1" ref="J13" ca="1">IF(ISBLANK(H13),,VLOOKUP(H13,'data (deprecated)'!$E$2:INDIRECT("data!$H$"&amp;COUNTA('data (deprecated)'!$E:$E)),3, FALSE))</f>
        <v>#REF!</v>
      </c>
      <c r="K13" s="3" t="e">
        <f t="array" aca="1" ref="K13" ca="1">IF(ISBLANK(H13),,VLOOKUP(H13,'data (deprecated)'!$E$2:INDIRECT("data!$H$"&amp;COUNTA('data (deprecated)'!$E:$E)),4, FALSE))</f>
        <v>#REF!</v>
      </c>
      <c r="L13" s="10" t="s">
        <v>147</v>
      </c>
      <c r="M13" s="3">
        <v>0</v>
      </c>
      <c r="N13" s="3">
        <v>0</v>
      </c>
    </row>
    <row r="14" spans="1:21" ht="15.75" customHeight="1">
      <c r="A14" s="2">
        <v>45120</v>
      </c>
      <c r="B14" s="3" t="str">
        <f t="shared" si="0"/>
        <v>Thur</v>
      </c>
      <c r="C14" s="4">
        <v>0.4375</v>
      </c>
      <c r="D14" s="4">
        <f t="shared" si="1"/>
        <v>0.52083333333333337</v>
      </c>
      <c r="E14" s="3" t="s">
        <v>32</v>
      </c>
      <c r="F14" s="3" t="s">
        <v>18</v>
      </c>
      <c r="G14" s="5">
        <v>12</v>
      </c>
      <c r="H14" s="3" t="s">
        <v>117</v>
      </c>
      <c r="I14" s="3" t="e">
        <f t="array" aca="1" ref="I14" ca="1">IF(ISBLANK(H14),,VLOOKUP(H14,'data (deprecated)'!$E$2:INDIRECT("data!$H$"&amp;COUNTA('data (deprecated)'!$E:$E)),2, FALSE))</f>
        <v>#REF!</v>
      </c>
      <c r="J14" s="3" t="e">
        <f t="array" aca="1" ref="J14" ca="1">IF(ISBLANK(H14),,VLOOKUP(H14,'data (deprecated)'!$E$2:INDIRECT("data!$H$"&amp;COUNTA('data (deprecated)'!$E:$E)),3, FALSE))</f>
        <v>#REF!</v>
      </c>
      <c r="K14" s="3" t="e">
        <f t="array" aca="1" ref="K14" ca="1">IF(ISBLANK(H14),,VLOOKUP(H14,'data (deprecated)'!$E$2:INDIRECT("data!$H$"&amp;COUNTA('data (deprecated)'!$E:$E)),4, FALSE))</f>
        <v>#REF!</v>
      </c>
      <c r="L14" s="10" t="s">
        <v>148</v>
      </c>
      <c r="M14" s="3">
        <v>0</v>
      </c>
      <c r="N14" s="3">
        <v>0</v>
      </c>
    </row>
    <row r="15" spans="1:21" ht="15.75" customHeight="1">
      <c r="A15" s="2">
        <v>45120</v>
      </c>
      <c r="B15" s="3" t="str">
        <f t="shared" si="0"/>
        <v>Thur</v>
      </c>
      <c r="C15" s="4">
        <v>0.64583333333333337</v>
      </c>
      <c r="D15" s="4">
        <f t="shared" si="1"/>
        <v>0.72916666666666674</v>
      </c>
      <c r="E15" s="3" t="s">
        <v>32</v>
      </c>
      <c r="F15" s="3" t="s">
        <v>18</v>
      </c>
      <c r="G15" s="5">
        <v>9</v>
      </c>
      <c r="H15" s="3" t="s">
        <v>149</v>
      </c>
      <c r="I15" s="3" t="e">
        <f t="array" aca="1" ref="I15" ca="1">IF(ISBLANK(H15),,VLOOKUP(H15,'data (deprecated)'!$E$2:INDIRECT("data!$H$"&amp;COUNTA('data (deprecated)'!$E:$E)),2, FALSE))</f>
        <v>#REF!</v>
      </c>
      <c r="J15" s="3" t="e">
        <f t="array" aca="1" ref="J15" ca="1">IF(ISBLANK(H15),,VLOOKUP(H15,'data (deprecated)'!$E$2:INDIRECT("data!$H$"&amp;COUNTA('data (deprecated)'!$E:$E)),3, FALSE))</f>
        <v>#REF!</v>
      </c>
      <c r="K15" s="3" t="e">
        <f t="array" aca="1" ref="K15" ca="1">IF(ISBLANK(H15),,VLOOKUP(H15,'data (deprecated)'!$E$2:INDIRECT("data!$H$"&amp;COUNTA('data (deprecated)'!$E:$E)),4, FALSE))</f>
        <v>#REF!</v>
      </c>
      <c r="L15" s="10" t="s">
        <v>150</v>
      </c>
      <c r="M15" s="3">
        <v>0</v>
      </c>
      <c r="N15" s="3">
        <v>0</v>
      </c>
    </row>
    <row r="16" spans="1:21" ht="15.75" customHeight="1">
      <c r="A16" s="2">
        <v>45124</v>
      </c>
      <c r="B16" s="3" t="str">
        <f t="shared" si="0"/>
        <v>Mon</v>
      </c>
      <c r="C16" s="4">
        <v>0.45833333333333331</v>
      </c>
      <c r="D16" s="4">
        <f t="shared" si="1"/>
        <v>0.54166666666666663</v>
      </c>
      <c r="E16" s="3" t="s">
        <v>12</v>
      </c>
      <c r="F16" s="3" t="s">
        <v>13</v>
      </c>
      <c r="G16" s="5">
        <v>14</v>
      </c>
      <c r="H16" s="3" t="s">
        <v>138</v>
      </c>
      <c r="I16" s="3" t="e">
        <f t="array" aca="1" ref="I16" ca="1">IF(ISBLANK(H16),,VLOOKUP(H16,'data (deprecated)'!$E$2:INDIRECT("data!$H$"&amp;COUNTA('data (deprecated)'!$E:$E)),2, FALSE))</f>
        <v>#REF!</v>
      </c>
      <c r="J16" s="3" t="e">
        <f t="array" aca="1" ref="J16" ca="1">IF(ISBLANK(H16),,VLOOKUP(H16,'data (deprecated)'!$E$2:INDIRECT("data!$H$"&amp;COUNTA('data (deprecated)'!$E:$E)),3, FALSE))</f>
        <v>#REF!</v>
      </c>
      <c r="K16" s="3" t="e">
        <f t="array" aca="1" ref="K16" ca="1">IF(ISBLANK(H16),,VLOOKUP(H16,'data (deprecated)'!$E$2:INDIRECT("data!$H$"&amp;COUNTA('data (deprecated)'!$E:$E)),4, FALSE))</f>
        <v>#REF!</v>
      </c>
      <c r="L16" s="10" t="s">
        <v>139</v>
      </c>
      <c r="M16" s="3">
        <v>0</v>
      </c>
      <c r="N16" s="3">
        <v>0</v>
      </c>
    </row>
    <row r="17" spans="1:16" ht="15.75" customHeight="1">
      <c r="A17" s="2">
        <v>45124</v>
      </c>
      <c r="B17" s="3" t="str">
        <f t="shared" si="0"/>
        <v>Mon</v>
      </c>
      <c r="C17" s="4">
        <v>0.625</v>
      </c>
      <c r="D17" s="4">
        <f t="shared" si="1"/>
        <v>0.70833333333333337</v>
      </c>
      <c r="E17" s="3" t="s">
        <v>17</v>
      </c>
      <c r="F17" s="3" t="s">
        <v>13</v>
      </c>
      <c r="G17" s="5">
        <v>31</v>
      </c>
      <c r="H17" s="3" t="s">
        <v>103</v>
      </c>
      <c r="I17" s="3" t="e">
        <f t="array" aca="1" ref="I17" ca="1">IF(ISBLANK(H17),,VLOOKUP(H17,'data (deprecated)'!$E$2:INDIRECT("data!$H$"&amp;COUNTA('data (deprecated)'!$E:$E)),2, FALSE))</f>
        <v>#REF!</v>
      </c>
      <c r="J17" s="3" t="e">
        <f t="array" aca="1" ref="J17" ca="1">IF(ISBLANK(H17),,VLOOKUP(H17,'data (deprecated)'!$E$2:INDIRECT("data!$H$"&amp;COUNTA('data (deprecated)'!$E:$E)),3, FALSE))</f>
        <v>#REF!</v>
      </c>
      <c r="K17" s="3" t="e">
        <f t="array" aca="1" ref="K17" ca="1">IF(ISBLANK(H17),,VLOOKUP(H17,'data (deprecated)'!$E$2:INDIRECT("data!$H$"&amp;COUNTA('data (deprecated)'!$E:$E)),4, FALSE))</f>
        <v>#REF!</v>
      </c>
      <c r="L17" s="10" t="s">
        <v>151</v>
      </c>
      <c r="M17" s="3">
        <v>0</v>
      </c>
      <c r="N17" s="3">
        <v>0</v>
      </c>
    </row>
    <row r="18" spans="1:16" ht="15.75" customHeight="1">
      <c r="A18" s="2">
        <v>45125</v>
      </c>
      <c r="B18" s="3" t="str">
        <f t="shared" si="0"/>
        <v>Tue</v>
      </c>
      <c r="C18" s="4">
        <v>0.58333333333333337</v>
      </c>
      <c r="D18" s="4">
        <f t="shared" si="1"/>
        <v>0.66666666666666674</v>
      </c>
      <c r="E18" s="3" t="s">
        <v>17</v>
      </c>
      <c r="F18" s="3" t="s">
        <v>18</v>
      </c>
      <c r="G18" s="5">
        <v>10</v>
      </c>
      <c r="H18" s="3" t="s">
        <v>101</v>
      </c>
      <c r="I18" s="3" t="e">
        <f t="array" aca="1" ref="I18" ca="1">IF(ISBLANK(H18),,VLOOKUP(H18,'data (deprecated)'!$E$2:INDIRECT("data!$H$"&amp;COUNTA('data (deprecated)'!$E:$E)),2, FALSE))</f>
        <v>#REF!</v>
      </c>
      <c r="J18" s="3" t="e">
        <f t="array" aca="1" ref="J18" ca="1">IF(ISBLANK(H18),,VLOOKUP(H18,'data (deprecated)'!$E$2:INDIRECT("data!$H$"&amp;COUNTA('data (deprecated)'!$E:$E)),3, FALSE))</f>
        <v>#REF!</v>
      </c>
      <c r="K18" s="3" t="e">
        <f t="array" aca="1" ref="K18" ca="1">IF(ISBLANK(H18),,VLOOKUP(H18,'data (deprecated)'!$E$2:INDIRECT("data!$H$"&amp;COUNTA('data (deprecated)'!$E:$E)),4, FALSE))</f>
        <v>#REF!</v>
      </c>
      <c r="L18" s="10" t="s">
        <v>152</v>
      </c>
      <c r="M18" s="3">
        <v>0</v>
      </c>
      <c r="N18" s="3">
        <v>0</v>
      </c>
    </row>
    <row r="19" spans="1:16" ht="15.75" customHeight="1">
      <c r="A19" s="2">
        <v>45127</v>
      </c>
      <c r="B19" s="3" t="str">
        <f t="shared" si="0"/>
        <v>Thur</v>
      </c>
      <c r="C19" s="4">
        <v>0.4375</v>
      </c>
      <c r="D19" s="4">
        <f t="shared" si="1"/>
        <v>0.52083333333333337</v>
      </c>
      <c r="E19" s="3" t="s">
        <v>32</v>
      </c>
      <c r="F19" s="3" t="s">
        <v>18</v>
      </c>
      <c r="G19" s="5">
        <v>12</v>
      </c>
      <c r="H19" s="3" t="s">
        <v>114</v>
      </c>
      <c r="I19" s="3" t="e">
        <f t="array" aca="1" ref="I19" ca="1">IF(ISBLANK(H19),,VLOOKUP(H19,'data (deprecated)'!$E$2:INDIRECT("data!$H$"&amp;COUNTA('data (deprecated)'!$E:$E)),2, FALSE))</f>
        <v>#REF!</v>
      </c>
      <c r="J19" s="3" t="e">
        <f t="array" aca="1" ref="J19" ca="1">IF(ISBLANK(H19),,VLOOKUP(H19,'data (deprecated)'!$E$2:INDIRECT("data!$H$"&amp;COUNTA('data (deprecated)'!$E:$E)),3, FALSE))</f>
        <v>#REF!</v>
      </c>
      <c r="K19" s="3" t="e">
        <f t="array" aca="1" ref="K19" ca="1">IF(ISBLANK(H19),,VLOOKUP(H19,'data (deprecated)'!$E$2:INDIRECT("data!$H$"&amp;COUNTA('data (deprecated)'!$E:$E)),4, FALSE))</f>
        <v>#REF!</v>
      </c>
      <c r="L19" s="10" t="s">
        <v>153</v>
      </c>
      <c r="M19" s="3">
        <v>0</v>
      </c>
      <c r="N19" s="3">
        <v>0</v>
      </c>
    </row>
    <row r="20" spans="1:16" ht="15.75" customHeight="1">
      <c r="A20" s="2">
        <v>45127</v>
      </c>
      <c r="B20" s="3" t="str">
        <f t="shared" si="0"/>
        <v>Thur</v>
      </c>
      <c r="C20" s="4">
        <v>0.64583333333333337</v>
      </c>
      <c r="D20" s="4">
        <f t="shared" si="1"/>
        <v>0.72916666666666674</v>
      </c>
      <c r="E20" s="3" t="s">
        <v>32</v>
      </c>
      <c r="F20" s="3" t="s">
        <v>18</v>
      </c>
      <c r="G20" s="5">
        <v>7</v>
      </c>
      <c r="H20" s="3" t="s">
        <v>154</v>
      </c>
      <c r="I20" s="3" t="e">
        <f t="array" aca="1" ref="I20" ca="1">IF(ISBLANK(H20),,VLOOKUP(H20,'data (deprecated)'!$E$2:INDIRECT("data!$H$"&amp;COUNTA('data (deprecated)'!$E:$E)),2, FALSE))</f>
        <v>#REF!</v>
      </c>
      <c r="J20" s="3" t="e">
        <f t="array" aca="1" ref="J20" ca="1">IF(ISBLANK(H20),,VLOOKUP(H20,'data (deprecated)'!$E$2:INDIRECT("data!$H$"&amp;COUNTA('data (deprecated)'!$E:$E)),3, FALSE))</f>
        <v>#REF!</v>
      </c>
      <c r="K20" s="3" t="e">
        <f t="array" aca="1" ref="K20" ca="1">IF(ISBLANK(H20),,VLOOKUP(H20,'data (deprecated)'!$E$2:INDIRECT("data!$H$"&amp;COUNTA('data (deprecated)'!$E:$E)),4, FALSE))</f>
        <v>#REF!</v>
      </c>
      <c r="L20" s="10" t="s">
        <v>155</v>
      </c>
      <c r="M20" s="3">
        <v>0</v>
      </c>
      <c r="N20" s="3">
        <v>0</v>
      </c>
    </row>
    <row r="21" spans="1:16" ht="15.75" customHeight="1">
      <c r="A21" s="2">
        <v>45128</v>
      </c>
      <c r="B21" s="3" t="str">
        <f t="shared" si="0"/>
        <v>Fri</v>
      </c>
      <c r="C21" s="4">
        <v>0.45833333333333331</v>
      </c>
      <c r="D21" s="4">
        <f t="shared" si="1"/>
        <v>0.54166666666666663</v>
      </c>
      <c r="E21" s="3" t="s">
        <v>12</v>
      </c>
      <c r="F21" s="3" t="s">
        <v>13</v>
      </c>
      <c r="G21" s="5">
        <v>16</v>
      </c>
      <c r="H21" s="3" t="s">
        <v>138</v>
      </c>
      <c r="I21" s="3" t="e">
        <f t="array" aca="1" ref="I21" ca="1">IF(ISBLANK(H21),,VLOOKUP(H21,'data (deprecated)'!$E$2:INDIRECT("data!$H$"&amp;COUNTA('data (deprecated)'!$E:$E)),2, FALSE))</f>
        <v>#REF!</v>
      </c>
      <c r="J21" s="3" t="e">
        <f t="array" aca="1" ref="J21" ca="1">IF(ISBLANK(H21),,VLOOKUP(H21,'data (deprecated)'!$E$2:INDIRECT("data!$H$"&amp;COUNTA('data (deprecated)'!$E:$E)),3, FALSE))</f>
        <v>#REF!</v>
      </c>
      <c r="K21" s="3" t="e">
        <f t="array" aca="1" ref="K21" ca="1">IF(ISBLANK(H21),,VLOOKUP(H21,'data (deprecated)'!$E$2:INDIRECT("data!$H$"&amp;COUNTA('data (deprecated)'!$E:$E)),4, FALSE))</f>
        <v>#REF!</v>
      </c>
      <c r="L21" s="10" t="s">
        <v>139</v>
      </c>
      <c r="M21" s="3">
        <v>0</v>
      </c>
      <c r="N21" s="3">
        <v>0</v>
      </c>
    </row>
    <row r="22" spans="1:16" ht="15.75" customHeight="1">
      <c r="A22" s="2">
        <v>45129</v>
      </c>
      <c r="B22" s="3" t="str">
        <f t="shared" si="0"/>
        <v>Sat</v>
      </c>
      <c r="C22" s="4">
        <v>0.4375</v>
      </c>
      <c r="D22" s="4">
        <f t="shared" si="1"/>
        <v>0.52083333333333337</v>
      </c>
      <c r="E22" s="3" t="s">
        <v>32</v>
      </c>
      <c r="F22" s="3" t="s">
        <v>18</v>
      </c>
      <c r="G22" s="5">
        <v>10</v>
      </c>
      <c r="H22" s="3" t="s">
        <v>156</v>
      </c>
      <c r="I22" s="3" t="e">
        <f t="array" aca="1" ref="I22" ca="1">IF(ISBLANK(H22),,VLOOKUP(H22,'data (deprecated)'!$E$2:INDIRECT("data!$H$"&amp;COUNTA('data (deprecated)'!$E:$E)),2, FALSE))</f>
        <v>#REF!</v>
      </c>
      <c r="J22" s="3" t="e">
        <f t="array" aca="1" ref="J22" ca="1">IF(ISBLANK(H22),,VLOOKUP(H22,'data (deprecated)'!$E$2:INDIRECT("data!$H$"&amp;COUNTA('data (deprecated)'!$E:$E)),3, FALSE))</f>
        <v>#REF!</v>
      </c>
      <c r="K22" s="3" t="e">
        <f t="array" aca="1" ref="K22" ca="1">IF(ISBLANK(H22),,VLOOKUP(H22,'data (deprecated)'!$E$2:INDIRECT("data!$H$"&amp;COUNTA('data (deprecated)'!$E:$E)),4, FALSE))</f>
        <v>#REF!</v>
      </c>
      <c r="L22" s="10" t="s">
        <v>157</v>
      </c>
      <c r="M22" s="3">
        <v>0</v>
      </c>
      <c r="N22" s="3">
        <v>0</v>
      </c>
    </row>
    <row r="23" spans="1:16" ht="15.75" customHeight="1">
      <c r="A23" s="2">
        <v>45129</v>
      </c>
      <c r="B23" s="3" t="str">
        <f t="shared" si="0"/>
        <v>Sat</v>
      </c>
      <c r="C23" s="4">
        <v>0.625</v>
      </c>
      <c r="D23" s="4">
        <f t="shared" si="1"/>
        <v>0.70833333333333337</v>
      </c>
      <c r="E23" s="3" t="s">
        <v>32</v>
      </c>
      <c r="F23" s="3" t="s">
        <v>18</v>
      </c>
      <c r="G23" s="5">
        <v>12</v>
      </c>
      <c r="H23" s="3" t="s">
        <v>91</v>
      </c>
      <c r="I23" s="3" t="e">
        <f t="array" aca="1" ref="I23" ca="1">IF(ISBLANK(H23),,VLOOKUP(H23,'data (deprecated)'!$E$2:INDIRECT("data!$H$"&amp;COUNTA('data (deprecated)'!$E:$E)),2, FALSE))</f>
        <v>#REF!</v>
      </c>
      <c r="J23" s="3" t="e">
        <f t="array" aca="1" ref="J23" ca="1">IF(ISBLANK(H23),,VLOOKUP(H23,'data (deprecated)'!$E$2:INDIRECT("data!$H$"&amp;COUNTA('data (deprecated)'!$E:$E)),3, FALSE))</f>
        <v>#REF!</v>
      </c>
      <c r="K23" s="3" t="e">
        <f t="array" aca="1" ref="K23" ca="1">IF(ISBLANK(H23),,VLOOKUP(H23,'data (deprecated)'!$E$2:INDIRECT("data!$H$"&amp;COUNTA('data (deprecated)'!$E:$E)),4, FALSE))</f>
        <v>#REF!</v>
      </c>
      <c r="L23" s="10" t="s">
        <v>158</v>
      </c>
      <c r="M23" s="3">
        <v>0</v>
      </c>
      <c r="N23" s="3">
        <v>0</v>
      </c>
    </row>
    <row r="24" spans="1:16" ht="15.75" customHeight="1">
      <c r="A24" s="2">
        <v>45131</v>
      </c>
      <c r="B24" s="3" t="str">
        <f t="shared" si="0"/>
        <v>Mon</v>
      </c>
      <c r="C24" s="4">
        <v>0.45833333333333331</v>
      </c>
      <c r="D24" s="4">
        <f t="shared" si="1"/>
        <v>0.54166666666666663</v>
      </c>
      <c r="E24" s="3" t="s">
        <v>12</v>
      </c>
      <c r="F24" s="3" t="s">
        <v>13</v>
      </c>
      <c r="G24" s="5">
        <v>20</v>
      </c>
      <c r="H24" s="3" t="s">
        <v>138</v>
      </c>
      <c r="I24" s="3" t="e">
        <f t="array" aca="1" ref="I24" ca="1">IF(ISBLANK(H24),,VLOOKUP(H24,'data (deprecated)'!$E$2:INDIRECT("data!$H$"&amp;COUNTA('data (deprecated)'!$E:$E)),2, FALSE))</f>
        <v>#REF!</v>
      </c>
      <c r="J24" s="3" t="e">
        <f t="array" aca="1" ref="J24" ca="1">IF(ISBLANK(H24),,VLOOKUP(H24,'data (deprecated)'!$E$2:INDIRECT("data!$H$"&amp;COUNTA('data (deprecated)'!$E:$E)),3, FALSE))</f>
        <v>#REF!</v>
      </c>
      <c r="K24" s="3" t="e">
        <f t="array" aca="1" ref="K24" ca="1">IF(ISBLANK(H24),,VLOOKUP(H24,'data (deprecated)'!$E$2:INDIRECT("data!$H$"&amp;COUNTA('data (deprecated)'!$E:$E)),4, FALSE))</f>
        <v>#REF!</v>
      </c>
      <c r="L24" s="10" t="s">
        <v>139</v>
      </c>
      <c r="M24" s="3">
        <v>0</v>
      </c>
      <c r="N24" s="3">
        <v>0</v>
      </c>
    </row>
    <row r="25" spans="1:16" ht="15.75" customHeight="1">
      <c r="A25" s="2">
        <v>45131</v>
      </c>
      <c r="B25" s="3" t="str">
        <f t="shared" si="0"/>
        <v>Mon</v>
      </c>
      <c r="C25" s="4">
        <v>0.625</v>
      </c>
      <c r="D25" s="4">
        <f t="shared" si="1"/>
        <v>0.70833333333333337</v>
      </c>
      <c r="E25" s="3" t="s">
        <v>17</v>
      </c>
      <c r="F25" s="3" t="s">
        <v>13</v>
      </c>
      <c r="G25" s="5">
        <v>38</v>
      </c>
      <c r="H25" s="3" t="s">
        <v>159</v>
      </c>
      <c r="I25" s="3" t="e">
        <f t="array" aca="1" ref="I25" ca="1">IF(ISBLANK(H25),,VLOOKUP(H25,'data (deprecated)'!$E$2:INDIRECT("data!$H$"&amp;COUNTA('data (deprecated)'!$E:$E)),2, FALSE))</f>
        <v>#REF!</v>
      </c>
      <c r="J25" s="3" t="e">
        <f t="array" aca="1" ref="J25" ca="1">IF(ISBLANK(H25),,VLOOKUP(H25,'data (deprecated)'!$E$2:INDIRECT("data!$H$"&amp;COUNTA('data (deprecated)'!$E:$E)),3, FALSE))</f>
        <v>#REF!</v>
      </c>
      <c r="K25" s="3" t="e">
        <f t="array" aca="1" ref="K25" ca="1">IF(ISBLANK(H25),,VLOOKUP(H25,'data (deprecated)'!$E$2:INDIRECT("data!$H$"&amp;COUNTA('data (deprecated)'!$E:$E)),4, FALSE))</f>
        <v>#REF!</v>
      </c>
      <c r="L25" s="10" t="s">
        <v>160</v>
      </c>
      <c r="M25" s="3">
        <v>0</v>
      </c>
      <c r="N25" s="3">
        <v>0</v>
      </c>
    </row>
    <row r="26" spans="1:16" ht="15.75" customHeight="1">
      <c r="A26" s="2">
        <v>45132</v>
      </c>
      <c r="B26" s="3" t="str">
        <f t="shared" si="0"/>
        <v>Tue</v>
      </c>
      <c r="C26" s="4">
        <v>0.58333333333333337</v>
      </c>
      <c r="D26" s="4">
        <f t="shared" si="1"/>
        <v>0.66666666666666674</v>
      </c>
      <c r="E26" s="3" t="s">
        <v>17</v>
      </c>
      <c r="F26" s="3" t="s">
        <v>18</v>
      </c>
      <c r="G26" s="5">
        <v>6</v>
      </c>
      <c r="H26" s="3" t="s">
        <v>149</v>
      </c>
      <c r="I26" s="3" t="e">
        <f t="array" aca="1" ref="I26" ca="1">IF(ISBLANK(H26),,VLOOKUP(H26,'data (deprecated)'!$E$2:INDIRECT("data!$H$"&amp;COUNTA('data (deprecated)'!$E:$E)),2, FALSE))</f>
        <v>#REF!</v>
      </c>
      <c r="J26" s="3" t="e">
        <f t="array" aca="1" ref="J26" ca="1">IF(ISBLANK(H26),,VLOOKUP(H26,'data (deprecated)'!$E$2:INDIRECT("data!$H$"&amp;COUNTA('data (deprecated)'!$E:$E)),3, FALSE))</f>
        <v>#REF!</v>
      </c>
      <c r="K26" s="3" t="e">
        <f t="array" aca="1" ref="K26" ca="1">IF(ISBLANK(H26),,VLOOKUP(H26,'data (deprecated)'!$E$2:INDIRECT("data!$H$"&amp;COUNTA('data (deprecated)'!$E:$E)),4, FALSE))</f>
        <v>#REF!</v>
      </c>
      <c r="L26" s="10" t="s">
        <v>161</v>
      </c>
      <c r="M26" s="3">
        <v>0</v>
      </c>
      <c r="N26" s="3">
        <v>0</v>
      </c>
    </row>
    <row r="27" spans="1:16" ht="15.75" customHeight="1">
      <c r="A27" s="2">
        <v>45134</v>
      </c>
      <c r="B27" s="3" t="str">
        <f t="shared" si="0"/>
        <v>Thur</v>
      </c>
      <c r="C27" s="4">
        <v>0.4375</v>
      </c>
      <c r="D27" s="4">
        <f t="shared" si="1"/>
        <v>0.52083333333333337</v>
      </c>
      <c r="E27" s="3" t="s">
        <v>32</v>
      </c>
      <c r="F27" s="3" t="s">
        <v>18</v>
      </c>
      <c r="G27" s="5">
        <v>3</v>
      </c>
      <c r="H27" s="3" t="s">
        <v>129</v>
      </c>
      <c r="I27" s="3" t="e">
        <f t="array" aca="1" ref="I27" ca="1">IF(ISBLANK(H27),,VLOOKUP(H27,'data (deprecated)'!$E$2:INDIRECT("data!$H$"&amp;COUNTA('data (deprecated)'!$E:$E)),2, FALSE))</f>
        <v>#REF!</v>
      </c>
      <c r="J27" s="3" t="e">
        <f t="array" aca="1" ref="J27" ca="1">IF(ISBLANK(H27),,VLOOKUP(H27,'data (deprecated)'!$E$2:INDIRECT("data!$H$"&amp;COUNTA('data (deprecated)'!$E:$E)),3, FALSE))</f>
        <v>#REF!</v>
      </c>
      <c r="K27" s="3" t="e">
        <f t="array" aca="1" ref="K27" ca="1">IF(ISBLANK(H27),,VLOOKUP(H27,'data (deprecated)'!$E$2:INDIRECT("data!$H$"&amp;COUNTA('data (deprecated)'!$E:$E)),4, FALSE))</f>
        <v>#REF!</v>
      </c>
      <c r="L27" s="10" t="s">
        <v>162</v>
      </c>
      <c r="M27" s="3">
        <v>0</v>
      </c>
      <c r="N27" s="3">
        <v>0</v>
      </c>
    </row>
    <row r="28" spans="1:16" ht="15.75" customHeight="1">
      <c r="A28" s="2">
        <v>45134</v>
      </c>
      <c r="B28" s="3" t="str">
        <f t="shared" si="0"/>
        <v>Thur</v>
      </c>
      <c r="C28" s="4">
        <v>0.64583333333333337</v>
      </c>
      <c r="D28" s="4">
        <f t="shared" si="1"/>
        <v>0.72916666666666674</v>
      </c>
      <c r="E28" s="3" t="s">
        <v>32</v>
      </c>
      <c r="F28" s="3" t="s">
        <v>18</v>
      </c>
      <c r="G28" s="5">
        <v>6</v>
      </c>
      <c r="H28" s="3" t="s">
        <v>121</v>
      </c>
      <c r="I28" s="3" t="e">
        <f t="array" aca="1" ref="I28" ca="1">IF(ISBLANK(H28),,VLOOKUP(H28,'data (deprecated)'!$E$2:INDIRECT("data!$H$"&amp;COUNTA('data (deprecated)'!$E:$E)),2, FALSE))</f>
        <v>#REF!</v>
      </c>
      <c r="J28" s="3" t="e">
        <f t="array" aca="1" ref="J28" ca="1">IF(ISBLANK(H28),,VLOOKUP(H28,'data (deprecated)'!$E$2:INDIRECT("data!$H$"&amp;COUNTA('data (deprecated)'!$E:$E)),3, FALSE))</f>
        <v>#REF!</v>
      </c>
      <c r="K28" s="3" t="e">
        <f t="array" aca="1" ref="K28" ca="1">IF(ISBLANK(H28),,VLOOKUP(H28,'data (deprecated)'!$E$2:INDIRECT("data!$H$"&amp;COUNTA('data (deprecated)'!$E:$E)),4, FALSE))</f>
        <v>#REF!</v>
      </c>
      <c r="L28" s="10" t="s">
        <v>163</v>
      </c>
      <c r="M28" s="3">
        <v>0</v>
      </c>
      <c r="N28" s="3">
        <v>0</v>
      </c>
    </row>
    <row r="29" spans="1:16" ht="15.75" customHeight="1">
      <c r="A29" s="2">
        <v>45135</v>
      </c>
      <c r="B29" s="3" t="str">
        <f t="shared" si="0"/>
        <v>Fri</v>
      </c>
      <c r="C29" s="4">
        <v>0.45833333333333331</v>
      </c>
      <c r="D29" s="4">
        <f t="shared" si="1"/>
        <v>0.54166666666666663</v>
      </c>
      <c r="E29" s="3" t="s">
        <v>12</v>
      </c>
      <c r="F29" s="3" t="s">
        <v>13</v>
      </c>
      <c r="G29" s="5">
        <v>15</v>
      </c>
      <c r="H29" s="3" t="s">
        <v>138</v>
      </c>
      <c r="I29" s="3" t="e">
        <f t="array" aca="1" ref="I29" ca="1">IF(ISBLANK(H29),,VLOOKUP(H29,'data (deprecated)'!$E$2:INDIRECT("data!$H$"&amp;COUNTA('data (deprecated)'!$E:$E)),2, FALSE))</f>
        <v>#REF!</v>
      </c>
      <c r="J29" s="3" t="e">
        <f t="array" aca="1" ref="J29" ca="1">IF(ISBLANK(H29),,VLOOKUP(H29,'data (deprecated)'!$E$2:INDIRECT("data!$H$"&amp;COUNTA('data (deprecated)'!$E:$E)),3, FALSE))</f>
        <v>#REF!</v>
      </c>
      <c r="K29" s="3" t="e">
        <f t="array" aca="1" ref="K29" ca="1">IF(ISBLANK(H29),,VLOOKUP(H29,'data (deprecated)'!$E$2:INDIRECT("data!$H$"&amp;COUNTA('data (deprecated)'!$E:$E)),4, FALSE))</f>
        <v>#REF!</v>
      </c>
      <c r="L29" s="10" t="s">
        <v>139</v>
      </c>
      <c r="M29" s="3">
        <v>0</v>
      </c>
      <c r="N29" s="3">
        <v>0</v>
      </c>
    </row>
    <row r="30" spans="1:16" ht="15.75" customHeight="1">
      <c r="A30" s="2">
        <v>45136</v>
      </c>
      <c r="B30" s="3" t="str">
        <f t="shared" si="0"/>
        <v>Sat</v>
      </c>
      <c r="C30" s="4">
        <v>0.4375</v>
      </c>
      <c r="D30" s="4">
        <f t="shared" si="1"/>
        <v>0.52083333333333337</v>
      </c>
      <c r="E30" s="3" t="s">
        <v>32</v>
      </c>
      <c r="F30" s="3" t="s">
        <v>18</v>
      </c>
      <c r="G30" s="5">
        <v>10</v>
      </c>
      <c r="H30" s="3" t="s">
        <v>164</v>
      </c>
      <c r="I30" s="3" t="e">
        <f t="array" aca="1" ref="I30" ca="1">IF(ISBLANK(H30),,VLOOKUP(H30,'data (deprecated)'!$E$2:INDIRECT("data!$H$"&amp;COUNTA('data (deprecated)'!$E:$E)),2, FALSE))</f>
        <v>#REF!</v>
      </c>
      <c r="J30" s="3" t="e">
        <f t="array" aca="1" ref="J30" ca="1">IF(ISBLANK(H30),,VLOOKUP(H30,'data (deprecated)'!$E$2:INDIRECT("data!$H$"&amp;COUNTA('data (deprecated)'!$E:$E)),3, FALSE))</f>
        <v>#REF!</v>
      </c>
      <c r="K30" s="3" t="e">
        <f t="array" aca="1" ref="K30" ca="1">IF(ISBLANK(H30),,VLOOKUP(H30,'data (deprecated)'!$E$2:INDIRECT("data!$H$"&amp;COUNTA('data (deprecated)'!$E:$E)),4, FALSE))</f>
        <v>#REF!</v>
      </c>
      <c r="L30" s="10" t="s">
        <v>165</v>
      </c>
      <c r="M30" s="3">
        <v>0</v>
      </c>
      <c r="N30" s="3">
        <v>0</v>
      </c>
    </row>
    <row r="31" spans="1:16" ht="15.75" customHeight="1">
      <c r="A31" s="2">
        <v>45136</v>
      </c>
      <c r="B31" s="3" t="str">
        <f t="shared" si="0"/>
        <v>Sat</v>
      </c>
      <c r="C31" s="4">
        <v>0.625</v>
      </c>
      <c r="D31" s="4">
        <f t="shared" si="1"/>
        <v>0.70833333333333337</v>
      </c>
      <c r="E31" s="3" t="s">
        <v>32</v>
      </c>
      <c r="F31" s="3" t="s">
        <v>18</v>
      </c>
      <c r="G31" s="5">
        <v>12</v>
      </c>
      <c r="H31" s="3" t="s">
        <v>91</v>
      </c>
      <c r="I31" s="3" t="e">
        <f t="array" aca="1" ref="I31" ca="1">IF(ISBLANK(H31),,VLOOKUP(H31,'data (deprecated)'!$E$2:INDIRECT("data!$H$"&amp;COUNTA('data (deprecated)'!$E:$E)),2, FALSE))</f>
        <v>#REF!</v>
      </c>
      <c r="J31" s="3" t="e">
        <f t="array" aca="1" ref="J31" ca="1">IF(ISBLANK(H31),,VLOOKUP(H31,'data (deprecated)'!$E$2:INDIRECT("data!$H$"&amp;COUNTA('data (deprecated)'!$E:$E)),3, FALSE))</f>
        <v>#REF!</v>
      </c>
      <c r="K31" s="3" t="e">
        <f t="array" aca="1" ref="K31" ca="1">IF(ISBLANK(H31),,VLOOKUP(H31,'data (deprecated)'!$E$2:INDIRECT("data!$H$"&amp;COUNTA('data (deprecated)'!$E:$E)),4, FALSE))</f>
        <v>#REF!</v>
      </c>
      <c r="L31" s="10" t="s">
        <v>166</v>
      </c>
      <c r="M31" s="3">
        <v>0</v>
      </c>
      <c r="N31" s="3">
        <v>0</v>
      </c>
    </row>
    <row r="32" spans="1:16" ht="15.75" customHeight="1">
      <c r="A32" s="2">
        <v>45138</v>
      </c>
      <c r="B32" s="3" t="str">
        <f t="shared" si="0"/>
        <v>Mon</v>
      </c>
      <c r="C32" s="4">
        <v>0.45833333333333331</v>
      </c>
      <c r="D32" s="4">
        <f t="shared" si="1"/>
        <v>0.54166666666666663</v>
      </c>
      <c r="E32" s="3" t="s">
        <v>12</v>
      </c>
      <c r="F32" s="3" t="s">
        <v>13</v>
      </c>
      <c r="G32" s="5">
        <v>18</v>
      </c>
      <c r="H32" s="3" t="s">
        <v>138</v>
      </c>
      <c r="I32" s="3" t="e">
        <f t="array" aca="1" ref="I32" ca="1">IF(ISBLANK(H32),,VLOOKUP(H32,'data (deprecated)'!$E$2:INDIRECT("data!$H$"&amp;COUNTA('data (deprecated)'!$E:$E)),2, FALSE))</f>
        <v>#REF!</v>
      </c>
      <c r="J32" s="3" t="e">
        <f t="array" aca="1" ref="J32" ca="1">IF(ISBLANK(H32),,VLOOKUP(H32,'data (deprecated)'!$E$2:INDIRECT("data!$H$"&amp;COUNTA('data (deprecated)'!$E:$E)),3, FALSE))</f>
        <v>#REF!</v>
      </c>
      <c r="K32" s="3" t="e">
        <f t="array" aca="1" ref="K32" ca="1">IF(ISBLANK(H32),,VLOOKUP(H32,'data (deprecated)'!$E$2:INDIRECT("data!$H$"&amp;COUNTA('data (deprecated)'!$E:$E)),4, FALSE))</f>
        <v>#REF!</v>
      </c>
      <c r="L32" s="10" t="s">
        <v>139</v>
      </c>
      <c r="M32" s="3">
        <v>0</v>
      </c>
      <c r="N32" s="3">
        <v>0</v>
      </c>
      <c r="P32" s="14"/>
    </row>
    <row r="33" spans="1:14" ht="15.75" customHeight="1">
      <c r="A33" s="2">
        <v>45138</v>
      </c>
      <c r="B33" s="3" t="str">
        <f t="shared" si="0"/>
        <v>Mon</v>
      </c>
      <c r="C33" s="4">
        <v>0.625</v>
      </c>
      <c r="D33" s="4">
        <f t="shared" si="1"/>
        <v>0.70833333333333337</v>
      </c>
      <c r="E33" s="3" t="s">
        <v>17</v>
      </c>
      <c r="F33" s="3" t="s">
        <v>13</v>
      </c>
      <c r="G33" s="5">
        <v>33</v>
      </c>
      <c r="H33" s="3" t="s">
        <v>167</v>
      </c>
      <c r="I33" s="3" t="e">
        <f t="array" aca="1" ref="I33" ca="1">IF(ISBLANK(H33),,VLOOKUP(H33,'data (deprecated)'!$E$2:INDIRECT("data!$H$"&amp;COUNTA('data (deprecated)'!$E:$E)),2, FALSE))</f>
        <v>#REF!</v>
      </c>
      <c r="J33" s="3" t="e">
        <f t="array" aca="1" ref="J33" ca="1">IF(ISBLANK(H33),,VLOOKUP(H33,'data (deprecated)'!$E$2:INDIRECT("data!$H$"&amp;COUNTA('data (deprecated)'!$E:$E)),3, FALSE))</f>
        <v>#REF!</v>
      </c>
      <c r="K33" s="3" t="e">
        <f t="array" aca="1" ref="K33" ca="1">IF(ISBLANK(H33),,VLOOKUP(H33,'data (deprecated)'!$E$2:INDIRECT("data!$H$"&amp;COUNTA('data (deprecated)'!$E:$E)),4, FALSE))</f>
        <v>#REF!</v>
      </c>
      <c r="L33" s="10" t="s">
        <v>168</v>
      </c>
      <c r="M33" s="3">
        <v>0</v>
      </c>
      <c r="N33" s="3">
        <v>0</v>
      </c>
    </row>
    <row r="34" spans="1:14" ht="15.75" customHeight="1">
      <c r="A34" s="2"/>
      <c r="B34" s="3"/>
      <c r="C34" s="4"/>
      <c r="D34" s="4"/>
      <c r="E34" s="3"/>
      <c r="F34" s="3"/>
      <c r="G34" s="16"/>
      <c r="I34" s="3"/>
      <c r="J34" s="3"/>
      <c r="K34" s="3"/>
      <c r="L34" s="3"/>
      <c r="M34" s="3"/>
      <c r="N34" s="3"/>
    </row>
    <row r="35" spans="1:14" ht="15.75" customHeight="1">
      <c r="A35" s="2"/>
      <c r="B35" s="3"/>
      <c r="C35" s="4"/>
      <c r="D35" s="4"/>
      <c r="E35" s="3"/>
      <c r="F35" s="3"/>
      <c r="G35" s="16"/>
      <c r="I35" s="3"/>
      <c r="J35" s="3"/>
      <c r="K35" s="3"/>
      <c r="L35" s="3"/>
      <c r="M35" s="3"/>
      <c r="N35" s="3"/>
    </row>
    <row r="36" spans="1:14" ht="15.75" customHeight="1">
      <c r="A36" s="2"/>
      <c r="B36" s="3"/>
      <c r="C36" s="4"/>
      <c r="D36" s="4"/>
      <c r="E36" s="3"/>
      <c r="F36" s="3"/>
      <c r="G36" s="16"/>
      <c r="I36" s="3"/>
      <c r="J36" s="3"/>
      <c r="K36" s="3"/>
      <c r="L36" s="3"/>
      <c r="M36" s="3"/>
      <c r="N36" s="3"/>
    </row>
    <row r="37" spans="1:14" ht="15.75" customHeight="1">
      <c r="A37" s="2"/>
      <c r="B37" s="3"/>
      <c r="C37" s="4"/>
      <c r="D37" s="4"/>
      <c r="E37" s="3"/>
      <c r="F37" s="3"/>
      <c r="G37" s="16"/>
      <c r="I37" s="3"/>
      <c r="J37" s="3"/>
      <c r="K37" s="3"/>
      <c r="L37" s="3"/>
      <c r="M37" s="3"/>
      <c r="N37" s="3"/>
    </row>
    <row r="38" spans="1:14" ht="15.75" customHeight="1">
      <c r="A38" s="2"/>
      <c r="B38" s="3"/>
      <c r="C38" s="4"/>
      <c r="D38" s="4"/>
      <c r="E38" s="3"/>
      <c r="F38" s="3"/>
      <c r="G38" s="16"/>
      <c r="I38" s="3"/>
      <c r="J38" s="3"/>
      <c r="K38" s="3"/>
      <c r="L38" s="3"/>
      <c r="M38" s="3"/>
      <c r="N38" s="3"/>
    </row>
    <row r="39" spans="1:14" ht="15.75" customHeight="1">
      <c r="A39" s="2"/>
      <c r="B39" s="3"/>
      <c r="C39" s="4"/>
      <c r="D39" s="4"/>
      <c r="E39" s="3"/>
      <c r="F39" s="3"/>
      <c r="G39" s="16"/>
      <c r="I39" s="3"/>
      <c r="J39" s="3"/>
      <c r="K39" s="3"/>
      <c r="L39" s="3"/>
      <c r="M39" s="3"/>
      <c r="N39" s="3"/>
    </row>
    <row r="40" spans="1:14" ht="15.75" customHeight="1">
      <c r="A40" s="2"/>
      <c r="B40" s="3"/>
      <c r="C40" s="4"/>
      <c r="D40" s="4"/>
      <c r="E40" s="3"/>
      <c r="F40" s="3"/>
      <c r="G40" s="16"/>
      <c r="I40" s="3"/>
      <c r="J40" s="3"/>
      <c r="K40" s="3"/>
      <c r="L40" s="3"/>
      <c r="M40" s="3"/>
      <c r="N40" s="3"/>
    </row>
    <row r="41" spans="1:14" ht="15.75" customHeight="1">
      <c r="A41" s="2"/>
      <c r="B41" s="3"/>
      <c r="C41" s="4"/>
      <c r="D41" s="4"/>
      <c r="E41" s="3"/>
      <c r="F41" s="3"/>
      <c r="G41" s="16"/>
      <c r="I41" s="3"/>
      <c r="J41" s="3"/>
      <c r="K41" s="3"/>
      <c r="L41" s="3"/>
      <c r="M41" s="3"/>
      <c r="N41" s="3"/>
    </row>
    <row r="42" spans="1:14" ht="15.75" customHeight="1">
      <c r="A42" s="2"/>
      <c r="B42" s="3"/>
      <c r="C42" s="4"/>
      <c r="D42" s="4"/>
      <c r="E42" s="3"/>
      <c r="F42" s="3"/>
      <c r="G42" s="16"/>
      <c r="I42" s="3"/>
      <c r="J42" s="3"/>
      <c r="K42" s="3"/>
      <c r="L42" s="3"/>
      <c r="M42" s="3"/>
      <c r="N42" s="3"/>
    </row>
    <row r="43" spans="1:14" ht="15.75" customHeight="1">
      <c r="A43" s="2"/>
      <c r="B43" s="3"/>
      <c r="C43" s="4"/>
      <c r="D43" s="4"/>
      <c r="E43" s="3"/>
      <c r="F43" s="3"/>
      <c r="G43" s="16"/>
      <c r="I43" s="3"/>
      <c r="J43" s="3"/>
      <c r="K43" s="3"/>
      <c r="L43" s="3"/>
      <c r="M43" s="3"/>
      <c r="N43" s="3"/>
    </row>
    <row r="44" spans="1:14" ht="15.75" customHeight="1">
      <c r="A44" s="2"/>
      <c r="B44" s="3"/>
      <c r="C44" s="4"/>
      <c r="D44" s="4"/>
      <c r="E44" s="3"/>
      <c r="F44" s="3"/>
      <c r="G44" s="16"/>
      <c r="I44" s="3"/>
      <c r="J44" s="3"/>
      <c r="K44" s="3"/>
      <c r="L44" s="3"/>
      <c r="M44" s="3"/>
      <c r="N44" s="3"/>
    </row>
    <row r="45" spans="1:14" ht="15.75" customHeight="1">
      <c r="A45" s="2"/>
      <c r="B45" s="3"/>
      <c r="C45" s="4"/>
      <c r="D45" s="4"/>
      <c r="E45" s="3"/>
      <c r="F45" s="3"/>
      <c r="G45" s="16"/>
      <c r="I45" s="3"/>
      <c r="J45" s="3"/>
      <c r="K45" s="3"/>
      <c r="L45" s="3"/>
      <c r="M45" s="3"/>
      <c r="N45" s="3"/>
    </row>
    <row r="46" spans="1:14" ht="15.75" customHeight="1">
      <c r="A46" s="2"/>
      <c r="B46" s="3"/>
      <c r="C46" s="4"/>
      <c r="D46" s="4"/>
      <c r="E46" s="3"/>
      <c r="F46" s="3"/>
      <c r="G46" s="16"/>
      <c r="I46" s="3"/>
      <c r="J46" s="3"/>
      <c r="K46" s="3"/>
      <c r="L46" s="3"/>
      <c r="M46" s="3"/>
      <c r="N46" s="3"/>
    </row>
    <row r="47" spans="1:14" ht="15.75" customHeight="1">
      <c r="A47" s="2"/>
      <c r="B47" s="3"/>
      <c r="C47" s="4"/>
      <c r="D47" s="4"/>
      <c r="E47" s="3"/>
      <c r="F47" s="3"/>
      <c r="G47" s="16"/>
      <c r="I47" s="3"/>
      <c r="J47" s="3"/>
      <c r="K47" s="3"/>
      <c r="L47" s="3"/>
      <c r="M47" s="3"/>
      <c r="N47" s="3"/>
    </row>
    <row r="48" spans="1:14"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row r="991" spans="1:14" ht="13">
      <c r="A991" s="2"/>
      <c r="B991" s="3"/>
      <c r="C991" s="4"/>
      <c r="D991" s="4"/>
      <c r="E991" s="3"/>
      <c r="F991" s="3"/>
      <c r="G991" s="16"/>
      <c r="I991" s="3"/>
      <c r="J991" s="3"/>
      <c r="K991" s="3"/>
      <c r="L991" s="3"/>
      <c r="M991" s="3"/>
      <c r="N991" s="3"/>
    </row>
    <row r="992" spans="1:14" ht="13">
      <c r="A992" s="2"/>
      <c r="B992" s="3"/>
      <c r="C992" s="4"/>
      <c r="D992" s="4"/>
      <c r="E992" s="3"/>
      <c r="F992" s="3"/>
      <c r="G992" s="16"/>
      <c r="I992" s="3"/>
      <c r="J992" s="3"/>
      <c r="K992" s="3"/>
      <c r="L992" s="3"/>
      <c r="M992" s="3"/>
      <c r="N992" s="3"/>
    </row>
    <row r="993" spans="1:14" ht="13">
      <c r="A993" s="2"/>
      <c r="B993" s="3"/>
      <c r="C993" s="4"/>
      <c r="D993" s="4"/>
      <c r="E993" s="3"/>
      <c r="F993" s="3"/>
      <c r="G993" s="16"/>
      <c r="I993" s="3"/>
      <c r="J993" s="3"/>
      <c r="K993" s="3"/>
      <c r="L993" s="3"/>
      <c r="M993" s="3"/>
      <c r="N993" s="3"/>
    </row>
    <row r="994" spans="1:14" ht="13">
      <c r="A994" s="2"/>
      <c r="B994" s="3"/>
      <c r="C994" s="4"/>
      <c r="D994" s="4"/>
      <c r="E994" s="3"/>
      <c r="F994" s="3"/>
      <c r="G994" s="16"/>
      <c r="I994" s="3"/>
      <c r="J994" s="3"/>
      <c r="K994" s="3"/>
      <c r="L994" s="3"/>
      <c r="M994" s="3"/>
      <c r="N994" s="3"/>
    </row>
    <row r="995" spans="1:14" ht="13">
      <c r="A995" s="2"/>
      <c r="B995" s="3"/>
      <c r="C995" s="4"/>
      <c r="D995" s="4"/>
      <c r="E995" s="3"/>
      <c r="F995" s="3"/>
      <c r="G995" s="16"/>
      <c r="I995" s="3"/>
      <c r="J995" s="3"/>
      <c r="K995" s="3"/>
      <c r="L995" s="3"/>
      <c r="M995" s="3"/>
      <c r="N995" s="3"/>
    </row>
    <row r="996" spans="1:14" ht="13">
      <c r="A996" s="2"/>
      <c r="B996" s="3"/>
      <c r="C996" s="4"/>
      <c r="D996" s="4"/>
      <c r="E996" s="3"/>
      <c r="F996" s="3"/>
      <c r="G996" s="16"/>
      <c r="I996" s="3"/>
      <c r="J996" s="3"/>
      <c r="K996" s="3"/>
      <c r="L996" s="3"/>
      <c r="M996" s="3"/>
      <c r="N996" s="3"/>
    </row>
    <row r="997" spans="1:14" ht="13">
      <c r="A997" s="2"/>
      <c r="B997" s="3"/>
      <c r="C997" s="4"/>
      <c r="D997" s="4"/>
      <c r="E997" s="3"/>
      <c r="F997" s="3"/>
      <c r="G997" s="16"/>
      <c r="I997" s="3"/>
      <c r="J997" s="3"/>
      <c r="K997" s="3"/>
      <c r="L997" s="3"/>
      <c r="M997" s="3"/>
      <c r="N997" s="3"/>
    </row>
  </sheetData>
  <autoFilter ref="A1:N997" xr:uid="{00000000-0009-0000-0000-000002000000}"/>
  <conditionalFormatting sqref="G2:G997">
    <cfRule type="containsText" dxfId="315" priority="4" operator="containsText" text="CANCELED">
      <formula>NOT(ISERROR(SEARCH(("CANCELED"),(G2))))</formula>
    </cfRule>
  </conditionalFormatting>
  <conditionalFormatting sqref="H2:H997">
    <cfRule type="expression" dxfId="314" priority="6">
      <formula>M:M =1</formula>
    </cfRule>
  </conditionalFormatting>
  <conditionalFormatting sqref="N2:P2">
    <cfRule type="expression" dxfId="313" priority="3">
      <formula>ISERROR(N2)</formula>
    </cfRule>
  </conditionalFormatting>
  <conditionalFormatting sqref="P2:P996">
    <cfRule type="notContainsBlanks" dxfId="312" priority="2">
      <formula>LEN(TRIM(P2))&gt;0</formula>
    </cfRule>
  </conditionalFormatting>
  <dataValidations count="4">
    <dataValidation type="list" allowBlank="1" showErrorMessage="1" sqref="E2:E997" xr:uid="{00000000-0002-0000-0200-000000000000}">
      <formula1>location</formula1>
    </dataValidation>
    <dataValidation type="list" allowBlank="1" showErrorMessage="1" sqref="C2:C997" xr:uid="{00000000-0002-0000-0200-000001000000}">
      <formula1>start_time</formula1>
    </dataValidation>
    <dataValidation type="list" allowBlank="1" showErrorMessage="1" sqref="F2:F997" xr:uid="{00000000-0002-0000-0200-000002000000}">
      <formula1>languages</formula1>
    </dataValidation>
    <dataValidation type="custom" allowBlank="1" showDropDown="1" showErrorMessage="1" sqref="A2:A997" xr:uid="{00000000-0002-0000-0200-000003000000}">
      <formula1>OR(NOT(ISERROR(DATEVALUE(A2))), AND(ISNUMBER(A2), LEFT(CELL("format", A2))="D"))</formula1>
    </dataValidation>
  </dataValidations>
  <hyperlinks>
    <hyperlink ref="L2" r:id="rId2" xr:uid="{00000000-0004-0000-0200-000000000000}"/>
    <hyperlink ref="L3" r:id="rId3" xr:uid="{00000000-0004-0000-0200-000001000000}"/>
    <hyperlink ref="L4" r:id="rId4" xr:uid="{00000000-0004-0000-0200-000002000000}"/>
    <hyperlink ref="L5" r:id="rId5" xr:uid="{00000000-0004-0000-0200-000003000000}"/>
    <hyperlink ref="L6" r:id="rId6" xr:uid="{00000000-0004-0000-0200-000004000000}"/>
    <hyperlink ref="L7" r:id="rId7" xr:uid="{00000000-0004-0000-0200-000005000000}"/>
    <hyperlink ref="L8" r:id="rId8" xr:uid="{00000000-0004-0000-0200-000006000000}"/>
    <hyperlink ref="L9" r:id="rId9" xr:uid="{00000000-0004-0000-0200-000007000000}"/>
    <hyperlink ref="L10" r:id="rId10" xr:uid="{00000000-0004-0000-0200-000008000000}"/>
    <hyperlink ref="L11" r:id="rId11" xr:uid="{00000000-0004-0000-0200-000009000000}"/>
    <hyperlink ref="L12" r:id="rId12" xr:uid="{00000000-0004-0000-0200-00000A000000}"/>
    <hyperlink ref="L13" r:id="rId13" xr:uid="{00000000-0004-0000-0200-00000B000000}"/>
    <hyperlink ref="L14" r:id="rId14" xr:uid="{00000000-0004-0000-0200-00000C000000}"/>
    <hyperlink ref="L15" r:id="rId15" xr:uid="{00000000-0004-0000-0200-00000D000000}"/>
    <hyperlink ref="L16" r:id="rId16" xr:uid="{00000000-0004-0000-0200-00000E000000}"/>
    <hyperlink ref="L17" r:id="rId17" xr:uid="{00000000-0004-0000-0200-00000F000000}"/>
    <hyperlink ref="L18" r:id="rId18" xr:uid="{00000000-0004-0000-0200-000010000000}"/>
    <hyperlink ref="L19" r:id="rId19" xr:uid="{00000000-0004-0000-0200-000011000000}"/>
    <hyperlink ref="L20" r:id="rId20" xr:uid="{00000000-0004-0000-0200-000012000000}"/>
    <hyperlink ref="L21" r:id="rId21" xr:uid="{00000000-0004-0000-0200-000013000000}"/>
    <hyperlink ref="L22" r:id="rId22" xr:uid="{00000000-0004-0000-0200-000014000000}"/>
    <hyperlink ref="L23" r:id="rId23" xr:uid="{00000000-0004-0000-0200-000015000000}"/>
    <hyperlink ref="L24" r:id="rId24" xr:uid="{00000000-0004-0000-0200-000016000000}"/>
    <hyperlink ref="L25" r:id="rId25" xr:uid="{00000000-0004-0000-0200-000017000000}"/>
    <hyperlink ref="L26" r:id="rId26" xr:uid="{00000000-0004-0000-0200-000018000000}"/>
    <hyperlink ref="L27" r:id="rId27" xr:uid="{00000000-0004-0000-0200-000019000000}"/>
    <hyperlink ref="L28" r:id="rId28" xr:uid="{00000000-0004-0000-0200-00001A000000}"/>
    <hyperlink ref="L29" r:id="rId29" xr:uid="{00000000-0004-0000-0200-00001B000000}"/>
    <hyperlink ref="L30" r:id="rId30" xr:uid="{00000000-0004-0000-0200-00001C000000}"/>
    <hyperlink ref="L31" r:id="rId31" xr:uid="{00000000-0004-0000-0200-00001D000000}"/>
    <hyperlink ref="L32" r:id="rId32" xr:uid="{00000000-0004-0000-0200-00001E000000}"/>
    <hyperlink ref="L33" r:id="rId33" xr:uid="{00000000-0004-0000-0200-00001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AU996"/>
  <sheetViews>
    <sheetView workbookViewId="0">
      <pane ySplit="1" topLeftCell="A2" activePane="bottomLeft" state="frozen"/>
      <selection pane="bottomLeft" activeCell="L45" sqref="L45"/>
    </sheetView>
  </sheetViews>
  <sheetFormatPr baseColWidth="10" defaultColWidth="12.6640625" defaultRowHeight="15.75" customHeight="1" outlineLevelCol="1"/>
  <cols>
    <col min="1" max="1" width="9.6640625" bestFit="1" customWidth="1"/>
    <col min="2" max="2" width="4.33203125" customWidth="1"/>
    <col min="3" max="3" width="8.83203125" customWidth="1"/>
    <col min="4" max="4" width="12.83203125" bestFit="1" customWidth="1"/>
    <col min="5" max="5" width="12.6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12.1640625" customWidth="1"/>
    <col min="17" max="17" width="13.5" customWidth="1"/>
  </cols>
  <sheetData>
    <row r="1" spans="1:47" ht="13">
      <c r="A1" s="1" t="s">
        <v>0</v>
      </c>
      <c r="B1" s="1" t="s">
        <v>1</v>
      </c>
      <c r="C1" s="1" t="s">
        <v>2</v>
      </c>
      <c r="D1" s="1" t="s">
        <v>3</v>
      </c>
      <c r="E1" s="1" t="s">
        <v>4</v>
      </c>
      <c r="F1" s="1" t="s">
        <v>5</v>
      </c>
      <c r="G1" s="1" t="s">
        <v>6</v>
      </c>
      <c r="H1" s="1" t="s">
        <v>7</v>
      </c>
      <c r="I1" s="1" t="s">
        <v>82</v>
      </c>
      <c r="J1" s="1" t="s">
        <v>83</v>
      </c>
      <c r="K1" s="1" t="s">
        <v>84</v>
      </c>
      <c r="L1" s="1" t="s">
        <v>8</v>
      </c>
      <c r="M1" s="1" t="s">
        <v>10</v>
      </c>
      <c r="N1" s="1" t="s">
        <v>11</v>
      </c>
      <c r="O1" s="1"/>
      <c r="P1" s="21" t="s">
        <v>133</v>
      </c>
      <c r="Q1" s="134" t="s">
        <v>1403</v>
      </c>
      <c r="R1" s="140"/>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47" ht="13">
      <c r="A2" s="2">
        <v>45139</v>
      </c>
      <c r="B2" s="3" t="str">
        <f t="shared" ref="B2:B256" si="0">IF(ISBLANK($A2),,CHOOSE(WEEKDAY($A2), "Sun", "Mon", "Tue", "Wed", "Thur", "Fri", "Sat"))</f>
        <v>Tue</v>
      </c>
      <c r="C2" s="4">
        <f t="array" ref="C2">IF(ISBLANK($A2),,CHOOSE(WEEKDAY($A2),,IF(WEEKDAY($A1)=2,INDEX(start_time,4),INDEX(start_time,2)),INDEX(start_time,3),,IF(WEEKDAY($A1)=5,INDEX(start_time,5),INDEX(start_time,1)),INDEX(start_time,2),IF(WEEKDAY($A1)=7,INDEX(start_time,4),INDEX(start_time,1))))</f>
        <v>0.58333333333333337</v>
      </c>
      <c r="D2" s="4">
        <f t="shared" ref="D2:D13" si="1">IF(ISBLANK(C2),,C2+TIME(2,0,0))</f>
        <v>0.66666666666666674</v>
      </c>
      <c r="E2" s="3" t="str">
        <f t="array" ref="E2">IF(ISBLANK($A2),,CHOOSE(WEEKDAY($A2),,IF(WEEKDAY($A1)=2,INDEX(location,3),INDEX(location,1)),INDEX(location,3),,INDEX(location,2),INDEX(location,1),INDEX(location,2)))</f>
        <v>Online</v>
      </c>
      <c r="F2" s="3" t="str">
        <f t="array" ref="F2">IF(ISBLANK($A2),,CHOOSE(WEEKDAY($A2),,INDEX(languages,2),INDEX(languages,1),,INDEX(languages,1),INDEX(languages,2),INDEX(languages,1)))</f>
        <v>en</v>
      </c>
      <c r="G2" s="5">
        <v>3</v>
      </c>
      <c r="H2" s="3" t="s">
        <v>89</v>
      </c>
      <c r="I2" s="3" t="e">
        <f t="array" aca="1" ref="I2" ca="1">IF(ISBLANK($H2),,VLOOKUP($H2,'data (deprecated)'!$E$2:INDIRECT("data!$H$"&amp;COUNTA('data (deprecated)'!$E:$E)),2, FALSE))</f>
        <v>#REF!</v>
      </c>
      <c r="J2" s="3" t="e">
        <f t="array" aca="1" ref="J2" ca="1">IF(ISBLANK($H2),,VLOOKUP($H2,'data (deprecated)'!$E$2:INDIRECT("data!$H$"&amp;COUNTA('data (deprecated)'!$E:$E)),3, FALSE))</f>
        <v>#REF!</v>
      </c>
      <c r="K2" s="3" t="e">
        <f t="array" aca="1" ref="K2" ca="1">IF(ISBLANK($H2),,VLOOKUP($H2,'data (deprecated)'!$E$2:INDIRECT("data!$H$"&amp;COUNTA('data (deprecated)'!$E:$E)),4, FALSE))</f>
        <v>#REF!</v>
      </c>
      <c r="L2" s="10" t="s">
        <v>169</v>
      </c>
      <c r="M2" s="3">
        <v>0</v>
      </c>
      <c r="N2" s="3">
        <v>0</v>
      </c>
      <c r="O2" s="3"/>
      <c r="P2" s="3" t="str">
        <f ca="1">IFERROR(__xludf.DUMMYFUNCTION("FILTER($A$2:$A$996, COUNTIF(library_closing, $A$2:$A$996) + COUNTIF('data (deprecated)'!$I$2:INDIRECT(""data!$I""&amp;COUNTA('data (deprecated)'!$I:$I)), $A$2:$A$996) &gt; 0)"),"#N/A")</f>
        <v>#N/A</v>
      </c>
      <c r="Q2" s="136" t="s">
        <v>135</v>
      </c>
      <c r="R2" s="141">
        <v>364</v>
      </c>
      <c r="U2" s="23"/>
    </row>
    <row r="3" spans="1:47" ht="13">
      <c r="A3" s="2">
        <v>45141</v>
      </c>
      <c r="B3" s="3" t="str">
        <f t="shared" si="0"/>
        <v>Thur</v>
      </c>
      <c r="C3" s="4">
        <f t="array" ref="C3">IF(ISBLANK($A3),,CHOOSE(WEEKDAY($A3),,IF(WEEKDAY($A2)=2,INDEX(start_time,4),INDEX(start_time,2)),INDEX(start_time,3),,IF(WEEKDAY($A2)=5,INDEX(start_time,5),INDEX(start_time,1)),INDEX(start_time,2),IF(WEEKDAY($A2)=7,INDEX(start_time,4),INDEX(start_time,1))))</f>
        <v>0.4375</v>
      </c>
      <c r="D3" s="4">
        <f t="shared" si="1"/>
        <v>0.52083333333333337</v>
      </c>
      <c r="E3" s="3" t="str">
        <f t="array" ref="E3">IF(ISBLANK($A3),,CHOOSE(WEEKDAY($A3),,IF(WEEKDAY($A2)=2,INDEX(location,3),INDEX(location,1)),INDEX(location,3),,INDEX(location,2),INDEX(location,1),INDEX(location,2)))</f>
        <v>SNFL</v>
      </c>
      <c r="F3" s="3" t="str">
        <f t="array" ref="F3">IF(ISBLANK($A3),,CHOOSE(WEEKDAY($A3),,INDEX(languages,2),INDEX(languages,1),,INDEX(languages,1),INDEX(languages,2),INDEX(languages,1)))</f>
        <v>en</v>
      </c>
      <c r="G3" s="5">
        <v>6</v>
      </c>
      <c r="H3" s="3" t="s">
        <v>89</v>
      </c>
      <c r="I3" s="3" t="e">
        <f t="array" aca="1" ref="I3" ca="1">IF(ISBLANK($H3),,VLOOKUP($H3,'data (deprecated)'!$E$2:INDIRECT("data!$H$"&amp;COUNTA('data (deprecated)'!$E:$E)),2, FALSE))</f>
        <v>#REF!</v>
      </c>
      <c r="J3" s="3" t="e">
        <f t="array" aca="1" ref="J3" ca="1">IF(ISBLANK($H3),,VLOOKUP($H3,'data (deprecated)'!$E$2:INDIRECT("data!$H$"&amp;COUNTA('data (deprecated)'!$E:$E)),3, FALSE))</f>
        <v>#REF!</v>
      </c>
      <c r="K3" s="3" t="e">
        <f t="array" aca="1" ref="K3" ca="1">IF(ISBLANK($H3),,VLOOKUP($H3,'data (deprecated)'!$E$2:INDIRECT("data!$H$"&amp;COUNTA('data (deprecated)'!$E:$E)),4, FALSE))</f>
        <v>#REF!</v>
      </c>
      <c r="L3" s="6" t="s">
        <v>170</v>
      </c>
      <c r="M3" s="3">
        <v>0</v>
      </c>
      <c r="N3" s="3">
        <v>0</v>
      </c>
      <c r="O3" s="3"/>
      <c r="Q3" s="142" t="s">
        <v>1404</v>
      </c>
      <c r="R3" s="143">
        <v>-9</v>
      </c>
      <c r="U3" s="23"/>
    </row>
    <row r="4" spans="1:47" ht="13">
      <c r="A4" s="2">
        <v>45141</v>
      </c>
      <c r="B4" s="3" t="str">
        <f t="shared" si="0"/>
        <v>Thur</v>
      </c>
      <c r="C4" s="4">
        <f t="array" ref="C4">IF(ISBLANK($A4),,CHOOSE(WEEKDAY($A4),,IF(WEEKDAY($A3)=2,INDEX(start_time,4),INDEX(start_time,2)),INDEX(start_time,3),,IF(WEEKDAY($A3)=5,INDEX(start_time,5),INDEX(start_time,1)),INDEX(start_time,2),IF(WEEKDAY($A3)=7,INDEX(start_time,4),INDEX(start_time,1))))</f>
        <v>0.64583333333333337</v>
      </c>
      <c r="D4" s="4">
        <f t="shared" si="1"/>
        <v>0.72916666666666674</v>
      </c>
      <c r="E4" s="3" t="str">
        <f t="array" ref="E4">IF(ISBLANK($A4),,CHOOSE(WEEKDAY($A4),,IF(WEEKDAY($A3)=2,INDEX(location,3),INDEX(location,1)),INDEX(location,3),,INDEX(location,2),INDEX(location,1),INDEX(location,2)))</f>
        <v>SNFL</v>
      </c>
      <c r="F4" s="3" t="str">
        <f t="array" ref="F4">IF(ISBLANK($A4),,CHOOSE(WEEKDAY($A4),,INDEX(languages,2),INDEX(languages,1),,INDEX(languages,1),INDEX(languages,2),INDEX(languages,1)))</f>
        <v>en</v>
      </c>
      <c r="G4" s="5">
        <v>7</v>
      </c>
      <c r="H4" s="3" t="s">
        <v>129</v>
      </c>
      <c r="I4" s="3" t="e">
        <f t="array" aca="1" ref="I4" ca="1">IF(ISBLANK($H4),,VLOOKUP($H4,'data (deprecated)'!$E$2:INDIRECT("data!$H$"&amp;COUNTA('data (deprecated)'!$E:$E)),2, FALSE))</f>
        <v>#REF!</v>
      </c>
      <c r="J4" s="3" t="e">
        <f t="array" aca="1" ref="J4" ca="1">IF(ISBLANK($H4),,VLOOKUP($H4,'data (deprecated)'!$E$2:INDIRECT("data!$H$"&amp;COUNTA('data (deprecated)'!$E:$E)),3, FALSE))</f>
        <v>#REF!</v>
      </c>
      <c r="K4" s="3" t="e">
        <f t="array" aca="1" ref="K4" ca="1">IF(ISBLANK($H4),,VLOOKUP($H4,'data (deprecated)'!$E$2:INDIRECT("data!$H$"&amp;COUNTA('data (deprecated)'!$E:$E)),4, FALSE))</f>
        <v>#REF!</v>
      </c>
      <c r="L4" s="6" t="s">
        <v>171</v>
      </c>
      <c r="M4" s="3">
        <v>0</v>
      </c>
      <c r="N4" s="3">
        <v>0</v>
      </c>
      <c r="O4" s="3"/>
      <c r="S4" s="14"/>
    </row>
    <row r="5" spans="1:47" ht="16" hidden="1">
      <c r="A5" s="2">
        <v>45142</v>
      </c>
      <c r="B5" s="3" t="str">
        <f t="shared" si="0"/>
        <v>Fri</v>
      </c>
      <c r="C5" s="4">
        <f t="array" ref="C5">IF(ISBLANK($A5),,CHOOSE(WEEKDAY($A5),,IF(WEEKDAY($A4)=2,INDEX(start_time,4),INDEX(start_time,2)),INDEX(start_time,3),,IF(WEEKDAY($A4)=5,INDEX(start_time,5),INDEX(start_time,1)),INDEX(start_time,2),IF(WEEKDAY($A4)=7,INDEX(start_time,4),INDEX(start_time,1))))</f>
        <v>0.45833333333333331</v>
      </c>
      <c r="D5" s="4">
        <f t="shared" si="1"/>
        <v>0.54166666666666663</v>
      </c>
      <c r="E5" s="3" t="str">
        <f t="array" ref="E5">IF(ISBLANK($A5),,CHOOSE(WEEKDAY($A5),,IF(WEEKDAY($A4)=2,INDEX(location,3),INDEX(location,1)),INDEX(location,3),,INDEX(location,2),INDEX(location,1),INDEX(location,2)))</f>
        <v>Chatham Sq</v>
      </c>
      <c r="F5" s="3" t="str">
        <f t="array" ref="F5">IF(ISBLANK($A5),,CHOOSE(WEEKDAY($A5),,INDEX(languages,2),INDEX(languages,1),,INDEX(languages,1),INDEX(languages,2),INDEX(languages,1)))</f>
        <v>zh</v>
      </c>
      <c r="G5" s="16"/>
      <c r="H5" s="3" t="s">
        <v>138</v>
      </c>
      <c r="I5" s="3" t="e">
        <f t="array" aca="1" ref="I5" ca="1">IF(ISBLANK($H5),,VLOOKUP($H5,'data (deprecated)'!$E$2:INDIRECT("data!$H$"&amp;COUNTA('data (deprecated)'!$E:$E)),2, FALSE))</f>
        <v>#REF!</v>
      </c>
      <c r="J5" s="3" t="e">
        <f t="array" aca="1" ref="J5" ca="1">IF(ISBLANK($H5),,VLOOKUP($H5,'data (deprecated)'!$E$2:INDIRECT("data!$H$"&amp;COUNTA('data (deprecated)'!$E:$E)),3, FALSE))</f>
        <v>#REF!</v>
      </c>
      <c r="K5" s="3" t="e">
        <f t="array" aca="1" ref="K5" ca="1">IF(ISBLANK($H5),,VLOOKUP($H5,'data (deprecated)'!$E$2:INDIRECT("data!$H$"&amp;COUNTA('data (deprecated)'!$E:$E)),4, FALSE))</f>
        <v>#REF!</v>
      </c>
      <c r="L5" s="10" t="s">
        <v>172</v>
      </c>
      <c r="M5" s="3">
        <v>1</v>
      </c>
      <c r="N5" s="3">
        <v>0</v>
      </c>
      <c r="O5" s="3"/>
      <c r="Q5" s="3"/>
      <c r="U5" s="12"/>
    </row>
    <row r="6" spans="1:47" ht="13" hidden="1">
      <c r="A6" s="2">
        <v>45143</v>
      </c>
      <c r="B6" s="3" t="str">
        <f t="shared" si="0"/>
        <v>Sat</v>
      </c>
      <c r="C6" s="4">
        <f t="array" ref="C6">IF(ISBLANK($A6),,CHOOSE(WEEKDAY($A6),,IF(WEEKDAY($A5)=2,INDEX(start_time,4),INDEX(start_time,2)),INDEX(start_time,3),,IF(WEEKDAY($A5)=5,INDEX(start_time,5),INDEX(start_time,1)),INDEX(start_time,2),IF(WEEKDAY($A5)=7,INDEX(start_time,4),INDEX(start_time,1))))</f>
        <v>0.4375</v>
      </c>
      <c r="D6" s="4">
        <f t="shared" si="1"/>
        <v>0.52083333333333337</v>
      </c>
      <c r="E6" s="3" t="str">
        <f t="array" ref="E6">IF(ISBLANK($A6),,CHOOSE(WEEKDAY($A6),,IF(WEEKDAY($A5)=2,INDEX(location,3),INDEX(location,1)),INDEX(location,3),,INDEX(location,2),INDEX(location,1),INDEX(location,2)))</f>
        <v>SNFL</v>
      </c>
      <c r="F6" s="3" t="str">
        <f t="array" ref="F6">IF(ISBLANK($A6),,CHOOSE(WEEKDAY($A6),,INDEX(languages,2),INDEX(languages,1),,INDEX(languages,1),INDEX(languages,2),INDEX(languages,1)))</f>
        <v>en</v>
      </c>
      <c r="G6" s="16"/>
      <c r="H6" s="3" t="s">
        <v>173</v>
      </c>
      <c r="I6" s="3" t="e">
        <f t="array" aca="1" ref="I6" ca="1">IF(ISBLANK($H6),,VLOOKUP($H6,'data (deprecated)'!$E$2:INDIRECT("data!$H$"&amp;COUNTA('data (deprecated)'!$E:$E)),2, FALSE))</f>
        <v>#REF!</v>
      </c>
      <c r="J6" s="3" t="e">
        <f t="array" aca="1" ref="J6" ca="1">IF(ISBLANK($H6),,VLOOKUP($H6,'data (deprecated)'!$E$2:INDIRECT("data!$H$"&amp;COUNTA('data (deprecated)'!$E:$E)),3, FALSE))</f>
        <v>#REF!</v>
      </c>
      <c r="K6" s="3" t="e">
        <f t="array" aca="1" ref="K6" ca="1">IF(ISBLANK($H6),,VLOOKUP($H6,'data (deprecated)'!$E$2:INDIRECT("data!$H$"&amp;COUNTA('data (deprecated)'!$E:$E)),4, FALSE))</f>
        <v>#REF!</v>
      </c>
      <c r="L6" s="3"/>
      <c r="M6" s="3">
        <v>1</v>
      </c>
      <c r="N6" s="3">
        <v>0</v>
      </c>
      <c r="O6" s="3"/>
      <c r="Q6" s="3"/>
    </row>
    <row r="7" spans="1:47" ht="13" hidden="1">
      <c r="A7" s="2">
        <v>45143</v>
      </c>
      <c r="B7" s="3" t="str">
        <f t="shared" si="0"/>
        <v>Sat</v>
      </c>
      <c r="C7" s="4">
        <f t="array" ref="C7">IF(ISBLANK($A7),,CHOOSE(WEEKDAY($A7),,IF(WEEKDAY($A6)=2,INDEX(start_time,4),INDEX(start_time,2)),INDEX(start_time,3),,IF(WEEKDAY($A6)=5,INDEX(start_time,5),INDEX(start_time,1)),INDEX(start_time,2),IF(WEEKDAY($A6)=7,INDEX(start_time,4),INDEX(start_time,1))))</f>
        <v>0.625</v>
      </c>
      <c r="D7" s="4">
        <f t="shared" si="1"/>
        <v>0.70833333333333337</v>
      </c>
      <c r="E7" s="3" t="str">
        <f t="array" ref="E7">IF(ISBLANK($A7),,CHOOSE(WEEKDAY($A7),,IF(WEEKDAY($A6)=2,INDEX(location,3),INDEX(location,1)),INDEX(location,3),,INDEX(location,2),INDEX(location,1),INDEX(location,2)))</f>
        <v>SNFL</v>
      </c>
      <c r="F7" s="3" t="str">
        <f t="array" ref="F7">IF(ISBLANK($A7),,CHOOSE(WEEKDAY($A7),,INDEX(languages,2),INDEX(languages,1),,INDEX(languages,1),INDEX(languages,2),INDEX(languages,1)))</f>
        <v>en</v>
      </c>
      <c r="G7" s="16"/>
      <c r="H7" s="3" t="s">
        <v>91</v>
      </c>
      <c r="I7" s="3" t="e">
        <f t="array" aca="1" ref="I7" ca="1">IF(ISBLANK($H7),,VLOOKUP($H7,'data (deprecated)'!$E$2:INDIRECT("data!$H$"&amp;COUNTA('data (deprecated)'!$E:$E)),2, FALSE))</f>
        <v>#REF!</v>
      </c>
      <c r="J7" s="3" t="e">
        <f t="array" aca="1" ref="J7" ca="1">IF(ISBLANK($H7),,VLOOKUP($H7,'data (deprecated)'!$E$2:INDIRECT("data!$H$"&amp;COUNTA('data (deprecated)'!$E:$E)),3, FALSE))</f>
        <v>#REF!</v>
      </c>
      <c r="K7" s="3" t="e">
        <f t="array" aca="1" ref="K7" ca="1">IF(ISBLANK($H7),,VLOOKUP($H7,'data (deprecated)'!$E$2:INDIRECT("data!$H$"&amp;COUNTA('data (deprecated)'!$E:$E)),4, FALSE))</f>
        <v>#REF!</v>
      </c>
      <c r="L7" s="3"/>
      <c r="M7" s="3">
        <v>1</v>
      </c>
      <c r="N7" s="3">
        <v>0</v>
      </c>
      <c r="O7" s="3"/>
      <c r="Q7" s="3"/>
    </row>
    <row r="8" spans="1:47" ht="13">
      <c r="A8" s="2">
        <v>45145</v>
      </c>
      <c r="B8" s="3" t="str">
        <f t="shared" si="0"/>
        <v>Mon</v>
      </c>
      <c r="C8" s="4">
        <f t="array" ref="C8">IF(ISBLANK($A8),,CHOOSE(WEEKDAY($A8),,IF(WEEKDAY($A7)=2,INDEX(start_time,4),INDEX(start_time,2)),INDEX(start_time,3),,IF(WEEKDAY($A7)=5,INDEX(start_time,5),INDEX(start_time,1)),INDEX(start_time,2),IF(WEEKDAY($A7)=7,INDEX(start_time,4),INDEX(start_time,1))))</f>
        <v>0.45833333333333331</v>
      </c>
      <c r="D8" s="4">
        <f t="shared" si="1"/>
        <v>0.54166666666666663</v>
      </c>
      <c r="E8" s="3" t="str">
        <f t="array" ref="E8">IF(ISBLANK($A8),,CHOOSE(WEEKDAY($A8),,IF(WEEKDAY($A7)=2,INDEX(location,3),INDEX(location,1)),INDEX(location,3),,INDEX(location,2),INDEX(location,1),INDEX(location,2)))</f>
        <v>Chatham Sq</v>
      </c>
      <c r="F8" s="3" t="str">
        <f t="array" ref="F8">IF(ISBLANK($A8),,CHOOSE(WEEKDAY($A8),,INDEX(languages,2),INDEX(languages,1),,INDEX(languages,1),INDEX(languages,2),INDEX(languages,1)))</f>
        <v>zh</v>
      </c>
      <c r="G8" s="5">
        <v>17</v>
      </c>
      <c r="H8" s="3" t="s">
        <v>138</v>
      </c>
      <c r="I8" s="3" t="e">
        <f t="array" aca="1" ref="I8" ca="1">IF(ISBLANK($H8),,VLOOKUP($H8,'data (deprecated)'!$E$2:INDIRECT("data!$H$"&amp;COUNTA('data (deprecated)'!$E:$E)),2, FALSE))</f>
        <v>#REF!</v>
      </c>
      <c r="J8" s="3" t="e">
        <f t="array" aca="1" ref="J8" ca="1">IF(ISBLANK($H8),,VLOOKUP($H8,'data (deprecated)'!$E$2:INDIRECT("data!$H$"&amp;COUNTA('data (deprecated)'!$E:$E)),3, FALSE))</f>
        <v>#REF!</v>
      </c>
      <c r="K8" s="3" t="e">
        <f t="array" aca="1" ref="K8" ca="1">IF(ISBLANK($H8),,VLOOKUP($H8,'data (deprecated)'!$E$2:INDIRECT("data!$H$"&amp;COUNTA('data (deprecated)'!$E:$E)),4, FALSE))</f>
        <v>#REF!</v>
      </c>
      <c r="L8" s="10" t="s">
        <v>172</v>
      </c>
      <c r="M8" s="3">
        <v>0</v>
      </c>
      <c r="N8" s="3">
        <v>0</v>
      </c>
      <c r="O8" s="3"/>
      <c r="Q8" s="3"/>
      <c r="R8" s="22"/>
    </row>
    <row r="9" spans="1:47" ht="13">
      <c r="A9" s="2">
        <v>45145</v>
      </c>
      <c r="B9" s="3" t="str">
        <f t="shared" si="0"/>
        <v>Mon</v>
      </c>
      <c r="C9" s="4">
        <f t="array" ref="C9">IF(ISBLANK($A9),,CHOOSE(WEEKDAY($A9),,IF(WEEKDAY($A8)=2,INDEX(start_time,4),INDEX(start_time,2)),INDEX(start_time,3),,IF(WEEKDAY($A8)=5,INDEX(start_time,5),INDEX(start_time,1)),INDEX(start_time,2),IF(WEEKDAY($A8)=7,INDEX(start_time,4),INDEX(start_time,1))))</f>
        <v>0.625</v>
      </c>
      <c r="D9" s="4">
        <f t="shared" si="1"/>
        <v>0.70833333333333337</v>
      </c>
      <c r="E9" s="3" t="str">
        <f t="array" ref="E9">IF(ISBLANK($A9),,CHOOSE(WEEKDAY($A9),,IF(WEEKDAY($A8)=2,INDEX(location,3),INDEX(location,1)),INDEX(location,3),,INDEX(location,2),INDEX(location,1),INDEX(location,2)))</f>
        <v>Online</v>
      </c>
      <c r="F9" s="3" t="str">
        <f t="array" ref="F9">IF(ISBLANK($A9),,CHOOSE(WEEKDAY($A9),,INDEX(languages,2),INDEX(languages,1),,INDEX(languages,1),INDEX(languages,2),INDEX(languages,1)))</f>
        <v>zh</v>
      </c>
      <c r="G9" s="5">
        <v>37</v>
      </c>
      <c r="H9" s="24" t="s">
        <v>101</v>
      </c>
      <c r="I9" s="3" t="e">
        <f t="array" aca="1" ref="I9" ca="1">IF(ISBLANK($H9),,VLOOKUP($H9,'data (deprecated)'!$E$2:INDIRECT("data!$H$"&amp;COUNTA('data (deprecated)'!$E:$E)),2, FALSE))</f>
        <v>#REF!</v>
      </c>
      <c r="J9" s="3" t="e">
        <f t="array" aca="1" ref="J9" ca="1">IF(ISBLANK($H9),,VLOOKUP($H9,'data (deprecated)'!$E$2:INDIRECT("data!$H$"&amp;COUNTA('data (deprecated)'!$E:$E)),3, FALSE))</f>
        <v>#REF!</v>
      </c>
      <c r="K9" s="3" t="e">
        <f t="array" aca="1" ref="K9" ca="1">IF(ISBLANK($H9),,VLOOKUP($H9,'data (deprecated)'!$E$2:INDIRECT("data!$H$"&amp;COUNTA('data (deprecated)'!$E:$E)),4, FALSE))</f>
        <v>#REF!</v>
      </c>
      <c r="L9" s="10" t="s">
        <v>174</v>
      </c>
      <c r="M9" s="3">
        <v>0</v>
      </c>
      <c r="N9" s="3">
        <v>0</v>
      </c>
      <c r="O9" s="3"/>
    </row>
    <row r="10" spans="1:47" ht="13">
      <c r="A10" s="2">
        <v>45146</v>
      </c>
      <c r="B10" s="3" t="str">
        <f t="shared" si="0"/>
        <v>Tue</v>
      </c>
      <c r="C10" s="4">
        <f t="array" ref="C10">IF(ISBLANK($A10),,CHOOSE(WEEKDAY($A10),,IF(WEEKDAY($A9)=2,INDEX(start_time,4),INDEX(start_time,2)),INDEX(start_time,3),,IF(WEEKDAY($A9)=5,INDEX(start_time,5),INDEX(start_time,1)),INDEX(start_time,2),IF(WEEKDAY($A9)=7,INDEX(start_time,4),INDEX(start_time,1))))</f>
        <v>0.58333333333333337</v>
      </c>
      <c r="D10" s="4">
        <f t="shared" si="1"/>
        <v>0.66666666666666674</v>
      </c>
      <c r="E10" s="3" t="str">
        <f t="array" ref="E10">IF(ISBLANK($A10),,CHOOSE(WEEKDAY($A10),,IF(WEEKDAY($A9)=2,INDEX(location,3),INDEX(location,1)),INDEX(location,3),,INDEX(location,2),INDEX(location,1),INDEX(location,2)))</f>
        <v>Online</v>
      </c>
      <c r="F10" s="3" t="str">
        <f t="array" ref="F10">IF(ISBLANK($A10),,CHOOSE(WEEKDAY($A10),,INDEX(languages,2),INDEX(languages,1),,INDEX(languages,1),INDEX(languages,2),INDEX(languages,1)))</f>
        <v>en</v>
      </c>
      <c r="G10" s="5">
        <v>6</v>
      </c>
      <c r="H10" s="3" t="s">
        <v>114</v>
      </c>
      <c r="I10" s="3" t="e">
        <f t="array" aca="1" ref="I10" ca="1">IF(ISBLANK($H10),,VLOOKUP($H10,'data (deprecated)'!$E$2:INDIRECT("data!$H$"&amp;COUNTA('data (deprecated)'!$E:$E)),2, FALSE))</f>
        <v>#REF!</v>
      </c>
      <c r="J10" s="3" t="e">
        <f t="array" aca="1" ref="J10" ca="1">IF(ISBLANK($H10),,VLOOKUP($H10,'data (deprecated)'!$E$2:INDIRECT("data!$H$"&amp;COUNTA('data (deprecated)'!$E:$E)),3, FALSE))</f>
        <v>#REF!</v>
      </c>
      <c r="K10" s="3" t="e">
        <f t="array" aca="1" ref="K10" ca="1">IF(ISBLANK($H10),,VLOOKUP($H10,'data (deprecated)'!$E$2:INDIRECT("data!$H$"&amp;COUNTA('data (deprecated)'!$E:$E)),4, FALSE))</f>
        <v>#REF!</v>
      </c>
      <c r="L10" s="10" t="s">
        <v>175</v>
      </c>
      <c r="M10" s="3">
        <v>0</v>
      </c>
      <c r="N10" s="3">
        <v>0</v>
      </c>
      <c r="O10" s="3"/>
    </row>
    <row r="11" spans="1:47" ht="13">
      <c r="A11" s="2">
        <v>45148</v>
      </c>
      <c r="B11" s="3" t="str">
        <f t="shared" si="0"/>
        <v>Thur</v>
      </c>
      <c r="C11" s="4">
        <f t="array" ref="C11">IF(ISBLANK($A11),,CHOOSE(WEEKDAY($A11),,IF(WEEKDAY($A10)=2,INDEX(start_time,4),INDEX(start_time,2)),INDEX(start_time,3),,IF(WEEKDAY($A10)=5,INDEX(start_time,5),INDEX(start_time,1)),INDEX(start_time,2),IF(WEEKDAY($A10)=7,INDEX(start_time,4),INDEX(start_time,1))))</f>
        <v>0.4375</v>
      </c>
      <c r="D11" s="4">
        <f t="shared" si="1"/>
        <v>0.52083333333333337</v>
      </c>
      <c r="E11" s="3" t="str">
        <f t="array" ref="E11">IF(ISBLANK($A11),,CHOOSE(WEEKDAY($A11),,IF(WEEKDAY($A10)=2,INDEX(location,3),INDEX(location,1)),INDEX(location,3),,INDEX(location,2),INDEX(location,1),INDEX(location,2)))</f>
        <v>SNFL</v>
      </c>
      <c r="F11" s="3" t="str">
        <f t="array" ref="F11">IF(ISBLANK($A11),,CHOOSE(WEEKDAY($A11),,INDEX(languages,2),INDEX(languages,1),,INDEX(languages,1),INDEX(languages,2),INDEX(languages,1)))</f>
        <v>en</v>
      </c>
      <c r="G11" s="5">
        <v>7</v>
      </c>
      <c r="H11" s="3" t="s">
        <v>173</v>
      </c>
      <c r="I11" s="3" t="e">
        <f t="array" aca="1" ref="I11" ca="1">IF(ISBLANK($H11),,VLOOKUP($H11,'data (deprecated)'!$E$2:INDIRECT("data!$H$"&amp;COUNTA('data (deprecated)'!$E:$E)),2, FALSE))</f>
        <v>#REF!</v>
      </c>
      <c r="J11" s="3" t="e">
        <f t="array" aca="1" ref="J11" ca="1">IF(ISBLANK($H11),,VLOOKUP($H11,'data (deprecated)'!$E$2:INDIRECT("data!$H$"&amp;COUNTA('data (deprecated)'!$E:$E)),3, FALSE))</f>
        <v>#REF!</v>
      </c>
      <c r="K11" s="3" t="e">
        <f t="array" aca="1" ref="K11" ca="1">IF(ISBLANK($H11),,VLOOKUP($H11,'data (deprecated)'!$E$2:INDIRECT("data!$H$"&amp;COUNTA('data (deprecated)'!$E:$E)),4, FALSE))</f>
        <v>#REF!</v>
      </c>
      <c r="L11" s="10" t="s">
        <v>176</v>
      </c>
      <c r="M11" s="3">
        <v>0</v>
      </c>
      <c r="N11" s="3">
        <v>0</v>
      </c>
      <c r="O11" s="3"/>
    </row>
    <row r="12" spans="1:47" ht="13">
      <c r="A12" s="2">
        <v>45148</v>
      </c>
      <c r="B12" s="3" t="str">
        <f t="shared" si="0"/>
        <v>Thur</v>
      </c>
      <c r="C12" s="4">
        <f t="array" ref="C12">IF(ISBLANK($A12),,CHOOSE(WEEKDAY($A12),,IF(WEEKDAY($A11)=2,INDEX(start_time,4),INDEX(start_time,2)),INDEX(start_time,3),,IF(WEEKDAY($A11)=5,INDEX(start_time,5),INDEX(start_time,1)),INDEX(start_time,2),IF(WEEKDAY($A11)=7,INDEX(start_time,4),INDEX(start_time,1))))</f>
        <v>0.64583333333333337</v>
      </c>
      <c r="D12" s="4">
        <f t="shared" si="1"/>
        <v>0.72916666666666674</v>
      </c>
      <c r="E12" s="3" t="str">
        <f t="array" ref="E12">IF(ISBLANK($A12),,CHOOSE(WEEKDAY($A12),,IF(WEEKDAY($A11)=2,INDEX(location,3),INDEX(location,1)),INDEX(location,3),,INDEX(location,2),INDEX(location,1),INDEX(location,2)))</f>
        <v>SNFL</v>
      </c>
      <c r="F12" s="3" t="str">
        <f t="array" ref="F12">IF(ISBLANK($A12),,CHOOSE(WEEKDAY($A12),,INDEX(languages,2),INDEX(languages,1),,INDEX(languages,1),INDEX(languages,2),INDEX(languages,1)))</f>
        <v>en</v>
      </c>
      <c r="G12" s="5">
        <v>3</v>
      </c>
      <c r="H12" s="3" t="s">
        <v>99</v>
      </c>
      <c r="I12" s="3" t="e">
        <f t="array" aca="1" ref="I12" ca="1">IF(ISBLANK($H12),,VLOOKUP($H12,'data (deprecated)'!$E$2:INDIRECT("data!$H$"&amp;COUNTA('data (deprecated)'!$E:$E)),2, FALSE))</f>
        <v>#REF!</v>
      </c>
      <c r="J12" s="3" t="e">
        <f t="array" aca="1" ref="J12" ca="1">IF(ISBLANK($H12),,VLOOKUP($H12,'data (deprecated)'!$E$2:INDIRECT("data!$H$"&amp;COUNTA('data (deprecated)'!$E:$E)),3, FALSE))</f>
        <v>#REF!</v>
      </c>
      <c r="K12" s="3" t="e">
        <f t="array" aca="1" ref="K12" ca="1">IF(ISBLANK($H12),,VLOOKUP($H12,'data (deprecated)'!$E$2:INDIRECT("data!$H$"&amp;COUNTA('data (deprecated)'!$E:$E)),4, FALSE))</f>
        <v>#REF!</v>
      </c>
      <c r="L12" s="10" t="s">
        <v>177</v>
      </c>
      <c r="M12" s="3">
        <v>0</v>
      </c>
      <c r="N12" s="3">
        <v>0</v>
      </c>
      <c r="O12" s="3"/>
    </row>
    <row r="13" spans="1:47" ht="13" hidden="1">
      <c r="A13" s="2">
        <v>45150</v>
      </c>
      <c r="B13" s="3" t="str">
        <f t="shared" si="0"/>
        <v>Sat</v>
      </c>
      <c r="C13" s="4">
        <f t="array" ref="C13">IF(ISBLANK($A13),,CHOOSE(WEEKDAY($A13),,IF(WEEKDAY($A12)=2,INDEX(start_time,4),INDEX(start_time,2)),INDEX(start_time,3),,IF(WEEKDAY($A12)=5,INDEX(start_time,5),INDEX(start_time,1)),INDEX(start_time,2),IF(WEEKDAY($A12)=7,INDEX(start_time,4),INDEX(start_time,1))))</f>
        <v>0.4375</v>
      </c>
      <c r="D13" s="4">
        <f t="shared" si="1"/>
        <v>0.52083333333333337</v>
      </c>
      <c r="E13" s="3" t="str">
        <f t="array" ref="E13">IF(ISBLANK($A13),,CHOOSE(WEEKDAY($A13),,IF(WEEKDAY($A12)=2,INDEX(location,3),INDEX(location,1)),INDEX(location,3),,INDEX(location,2),INDEX(location,1),INDEX(location,2)))</f>
        <v>SNFL</v>
      </c>
      <c r="F13" s="3" t="str">
        <f t="array" ref="F13">IF(ISBLANK($A13),,CHOOSE(WEEKDAY($A13),,INDEX(languages,2),INDEX(languages,1),,INDEX(languages,1),INDEX(languages,2),INDEX(languages,1)))</f>
        <v>en</v>
      </c>
      <c r="G13" s="16"/>
      <c r="H13" s="3" t="s">
        <v>178</v>
      </c>
      <c r="I13" s="3" t="e">
        <f t="array" aca="1" ref="I13" ca="1">IF(ISBLANK($H13),,VLOOKUP($H13,'data (deprecated)'!$E$2:INDIRECT("data!$H$"&amp;COUNTA('data (deprecated)'!$E:$E)),2, FALSE))</f>
        <v>#REF!</v>
      </c>
      <c r="J13" s="3" t="e">
        <f t="array" aca="1" ref="J13" ca="1">IF(ISBLANK($H13),,VLOOKUP($H13,'data (deprecated)'!$E$2:INDIRECT("data!$H$"&amp;COUNTA('data (deprecated)'!$E:$E)),3, FALSE))</f>
        <v>#REF!</v>
      </c>
      <c r="K13" s="3" t="e">
        <f t="array" aca="1" ref="K13" ca="1">IF(ISBLANK($H13),,VLOOKUP($H13,'data (deprecated)'!$E$2:INDIRECT("data!$H$"&amp;COUNTA('data (deprecated)'!$E:$E)),4, FALSE))</f>
        <v>#REF!</v>
      </c>
      <c r="L13" s="3"/>
      <c r="M13" s="3">
        <v>1</v>
      </c>
      <c r="N13" s="3">
        <v>0</v>
      </c>
      <c r="O13" s="3"/>
    </row>
    <row r="14" spans="1:47" ht="13">
      <c r="A14" s="2">
        <v>45150</v>
      </c>
      <c r="B14" s="3" t="str">
        <f t="shared" si="0"/>
        <v>Sat</v>
      </c>
      <c r="C14" s="4">
        <v>0.4375</v>
      </c>
      <c r="D14" s="4">
        <v>0.47916666666666669</v>
      </c>
      <c r="E14" s="3" t="str">
        <f t="array" ref="E14">IF(ISBLANK($A14),,CHOOSE(WEEKDAY($A14),,IF(WEEKDAY($A16)=2,INDEX(location,3),INDEX(location,1)),INDEX(location,3),,INDEX(location,2),INDEX(location,1),INDEX(location,2)))</f>
        <v>SNFL</v>
      </c>
      <c r="F14" s="3" t="str">
        <f t="array" ref="F14">IF(ISBLANK($A14),,CHOOSE(WEEKDAY($A14),,INDEX(languages,2),INDEX(languages,1),,INDEX(languages,1),INDEX(languages,2),INDEX(languages,1)))</f>
        <v>en</v>
      </c>
      <c r="G14" s="5">
        <v>2</v>
      </c>
      <c r="H14" s="3" t="s">
        <v>179</v>
      </c>
      <c r="I14" s="3" t="e">
        <f t="array" aca="1" ref="I14" ca="1">IF(ISBLANK($H14),,VLOOKUP($H14,'data (deprecated)'!$E$2:INDIRECT("data!$H$"&amp;COUNTA('data (deprecated)'!$E:$E)),2, FALSE))</f>
        <v>#REF!</v>
      </c>
      <c r="J14" s="3" t="e">
        <f t="array" aca="1" ref="J14" ca="1">IF(ISBLANK($H14),,VLOOKUP($H14,'data (deprecated)'!$E$2:INDIRECT("data!$H$"&amp;COUNTA('data (deprecated)'!$E:$E)),3, FALSE))</f>
        <v>#REF!</v>
      </c>
      <c r="K14" s="3" t="e">
        <f t="array" aca="1" ref="K14" ca="1">IF(ISBLANK($H14),,VLOOKUP($H14,'data (deprecated)'!$E$2:INDIRECT("data!$H$"&amp;COUNTA('data (deprecated)'!$E:$E)),4, FALSE))</f>
        <v>#REF!</v>
      </c>
      <c r="L14" s="10" t="s">
        <v>180</v>
      </c>
      <c r="M14" s="3">
        <v>0</v>
      </c>
      <c r="N14" s="3">
        <v>1</v>
      </c>
      <c r="O14" s="3"/>
    </row>
    <row r="15" spans="1:47" ht="13">
      <c r="A15" s="2">
        <v>45150</v>
      </c>
      <c r="B15" s="3" t="str">
        <f t="shared" si="0"/>
        <v>Sat</v>
      </c>
      <c r="C15" s="4">
        <v>0.5</v>
      </c>
      <c r="D15" s="4">
        <v>0.54166666666666663</v>
      </c>
      <c r="E15" s="3" t="str">
        <f t="array" ref="E15">IF(ISBLANK($A15),,CHOOSE(WEEKDAY($A15),,IF(WEEKDAY($A14)=2,INDEX(location,3),INDEX(location,1)),INDEX(location,3),,INDEX(location,2),INDEX(location,1),INDEX(location,2)))</f>
        <v>SNFL</v>
      </c>
      <c r="F15" s="3" t="str">
        <f t="array" ref="F15">IF(ISBLANK($A15),,CHOOSE(WEEKDAY($A15),,INDEX(languages,2),INDEX(languages,1),,INDEX(languages,1),INDEX(languages,2),INDEX(languages,1)))</f>
        <v>en</v>
      </c>
      <c r="G15" s="5">
        <v>6</v>
      </c>
      <c r="H15" s="3" t="s">
        <v>179</v>
      </c>
      <c r="I15" s="3" t="e">
        <f t="array" aca="1" ref="I15" ca="1">IF(ISBLANK($H15),,VLOOKUP($H15,'data (deprecated)'!$E$2:INDIRECT("data!$H$"&amp;COUNTA('data (deprecated)'!$E:$E)),2, FALSE))</f>
        <v>#REF!</v>
      </c>
      <c r="J15" s="3" t="e">
        <f t="array" aca="1" ref="J15" ca="1">IF(ISBLANK($H15),,VLOOKUP($H15,'data (deprecated)'!$E$2:INDIRECT("data!$H$"&amp;COUNTA('data (deprecated)'!$E:$E)),3, FALSE))</f>
        <v>#REF!</v>
      </c>
      <c r="K15" s="3" t="e">
        <f t="array" aca="1" ref="K15" ca="1">IF(ISBLANK($H15),,VLOOKUP($H15,'data (deprecated)'!$E$2:INDIRECT("data!$H$"&amp;COUNTA('data (deprecated)'!$E:$E)),4, FALSE))</f>
        <v>#REF!</v>
      </c>
      <c r="L15" s="10" t="s">
        <v>180</v>
      </c>
      <c r="M15" s="3">
        <v>0</v>
      </c>
      <c r="N15" s="3">
        <v>1</v>
      </c>
      <c r="O15" s="3"/>
    </row>
    <row r="16" spans="1:47" ht="13">
      <c r="A16" s="2">
        <v>45150</v>
      </c>
      <c r="B16" s="3" t="str">
        <f t="shared" si="0"/>
        <v>Sat</v>
      </c>
      <c r="C16" s="4">
        <f t="array" ref="C16">IF(ISBLANK($A16),,CHOOSE(WEEKDAY($A16),,IF(WEEKDAY($A13)=2,INDEX(start_time,4),INDEX(start_time,2)),INDEX(start_time,3),,IF(WEEKDAY($A13)=5,INDEX(start_time,5),INDEX(start_time,1)),INDEX(start_time,2),IF(WEEKDAY($A13)=7,INDEX(start_time,4),INDEX(start_time,1))))</f>
        <v>0.625</v>
      </c>
      <c r="D16" s="4">
        <f t="shared" ref="D16:D23" si="2">IF(ISBLANK(C16),,C16+TIME(2,0,0))</f>
        <v>0.70833333333333337</v>
      </c>
      <c r="E16" s="3" t="str">
        <f t="array" ref="E16">IF(ISBLANK($A16),,CHOOSE(WEEKDAY($A16),,IF(WEEKDAY($A13)=2,INDEX(location,3),INDEX(location,1)),INDEX(location,3),,INDEX(location,2),INDEX(location,1),INDEX(location,2)))</f>
        <v>SNFL</v>
      </c>
      <c r="F16" s="3" t="str">
        <f t="array" ref="F16">IF(ISBLANK($A16),,CHOOSE(WEEKDAY($A16),,INDEX(languages,2),INDEX(languages,1),,INDEX(languages,1),INDEX(languages,2),INDEX(languages,1)))</f>
        <v>en</v>
      </c>
      <c r="G16" s="5">
        <v>9</v>
      </c>
      <c r="H16" s="3" t="s">
        <v>91</v>
      </c>
      <c r="I16" s="3" t="e">
        <f t="array" aca="1" ref="I16" ca="1">IF(ISBLANK($H16),,VLOOKUP($H16,'data (deprecated)'!$E$2:INDIRECT("data!$H$"&amp;COUNTA('data (deprecated)'!$E:$E)),2, FALSE))</f>
        <v>#REF!</v>
      </c>
      <c r="J16" s="3" t="e">
        <f t="array" aca="1" ref="J16" ca="1">IF(ISBLANK($H16),,VLOOKUP($H16,'data (deprecated)'!$E$2:INDIRECT("data!$H$"&amp;COUNTA('data (deprecated)'!$E:$E)),3, FALSE))</f>
        <v>#REF!</v>
      </c>
      <c r="K16" s="3" t="e">
        <f t="array" aca="1" ref="K16" ca="1">IF(ISBLANK($H16),,VLOOKUP($H16,'data (deprecated)'!$E$2:INDIRECT("data!$H$"&amp;COUNTA('data (deprecated)'!$E:$E)),4, FALSE))</f>
        <v>#REF!</v>
      </c>
      <c r="L16" s="10" t="s">
        <v>181</v>
      </c>
      <c r="M16" s="3">
        <v>0</v>
      </c>
      <c r="N16" s="3">
        <v>0</v>
      </c>
      <c r="O16" s="3"/>
    </row>
    <row r="17" spans="1:27" ht="13">
      <c r="A17" s="2">
        <v>45152</v>
      </c>
      <c r="B17" s="3" t="str">
        <f t="shared" si="0"/>
        <v>Mon</v>
      </c>
      <c r="C17" s="4">
        <f t="array" ref="C17">IF(ISBLANK($A17),,CHOOSE(WEEKDAY($A17),,IF(WEEKDAY($A15)=2,INDEX(start_time,4),INDEX(start_time,2)),INDEX(start_time,3),,IF(WEEKDAY($A15)=5,INDEX(start_time,5),INDEX(start_time,1)),INDEX(start_time,2),IF(WEEKDAY($A15)=7,INDEX(start_time,4),INDEX(start_time,1))))</f>
        <v>0.45833333333333331</v>
      </c>
      <c r="D17" s="4">
        <f t="shared" si="2"/>
        <v>0.54166666666666663</v>
      </c>
      <c r="E17" s="3" t="str">
        <f t="array" ref="E17">IF(ISBLANK($A17),,CHOOSE(WEEKDAY($A17),,IF(WEEKDAY($A15)=2,INDEX(location,3),INDEX(location,1)),INDEX(location,3),,INDEX(location,2),INDEX(location,1),INDEX(location,2)))</f>
        <v>Chatham Sq</v>
      </c>
      <c r="F17" s="3" t="str">
        <f t="array" ref="F17">IF(ISBLANK($A17),,CHOOSE(WEEKDAY($A17),,INDEX(languages,2),INDEX(languages,1),,INDEX(languages,1),INDEX(languages,2),INDEX(languages,1)))</f>
        <v>zh</v>
      </c>
      <c r="G17" s="5">
        <v>20</v>
      </c>
      <c r="H17" s="3" t="s">
        <v>138</v>
      </c>
      <c r="I17" s="3" t="e">
        <f t="array" aca="1" ref="I17" ca="1">IF(ISBLANK($H17),,VLOOKUP($H17,'data (deprecated)'!$E$2:INDIRECT("data!$H$"&amp;COUNTA('data (deprecated)'!$E:$E)),2, FALSE))</f>
        <v>#REF!</v>
      </c>
      <c r="J17" s="3" t="e">
        <f t="array" aca="1" ref="J17" ca="1">IF(ISBLANK($H17),,VLOOKUP($H17,'data (deprecated)'!$E$2:INDIRECT("data!$H$"&amp;COUNTA('data (deprecated)'!$E:$E)),3, FALSE))</f>
        <v>#REF!</v>
      </c>
      <c r="K17" s="3" t="e">
        <f t="array" aca="1" ref="K17" ca="1">IF(ISBLANK($H17),,VLOOKUP($H17,'data (deprecated)'!$E$2:INDIRECT("data!$H$"&amp;COUNTA('data (deprecated)'!$E:$E)),4, FALSE))</f>
        <v>#REF!</v>
      </c>
      <c r="L17" s="10" t="s">
        <v>172</v>
      </c>
      <c r="M17" s="3">
        <v>0</v>
      </c>
      <c r="N17" s="3">
        <v>0</v>
      </c>
      <c r="O17" s="3"/>
    </row>
    <row r="18" spans="1:27" ht="13">
      <c r="A18" s="2">
        <v>45152</v>
      </c>
      <c r="B18" s="3" t="str">
        <f t="shared" si="0"/>
        <v>Mon</v>
      </c>
      <c r="C18" s="4">
        <f t="array" ref="C18">IF(ISBLANK($A18),,CHOOSE(WEEKDAY($A18),,IF(WEEKDAY($A17)=2,INDEX(start_time,4),INDEX(start_time,2)),INDEX(start_time,3),,IF(WEEKDAY($A17)=5,INDEX(start_time,5),INDEX(start_time,1)),INDEX(start_time,2),IF(WEEKDAY($A17)=7,INDEX(start_time,4),INDEX(start_time,1))))</f>
        <v>0.625</v>
      </c>
      <c r="D18" s="4">
        <f t="shared" si="2"/>
        <v>0.70833333333333337</v>
      </c>
      <c r="E18" s="3" t="str">
        <f t="array" ref="E18">IF(ISBLANK($A18),,CHOOSE(WEEKDAY($A18),,IF(WEEKDAY($A17)=2,INDEX(location,3),INDEX(location,1)),INDEX(location,3),,INDEX(location,2),INDEX(location,1),INDEX(location,2)))</f>
        <v>Online</v>
      </c>
      <c r="F18" s="3" t="str">
        <f t="array" ref="F18">IF(ISBLANK($A18),,CHOOSE(WEEKDAY($A18),,INDEX(languages,2),INDEX(languages,1),,INDEX(languages,1),INDEX(languages,2),INDEX(languages,1)))</f>
        <v>zh</v>
      </c>
      <c r="G18" s="5">
        <v>43</v>
      </c>
      <c r="H18" s="24" t="s">
        <v>101</v>
      </c>
      <c r="I18" s="3" t="e">
        <f t="array" aca="1" ref="I18" ca="1">IF(ISBLANK($H18),,VLOOKUP($H18,'data (deprecated)'!$E$2:INDIRECT("data!$H$"&amp;COUNTA('data (deprecated)'!$E:$E)),2, FALSE))</f>
        <v>#REF!</v>
      </c>
      <c r="J18" s="3" t="e">
        <f t="array" aca="1" ref="J18" ca="1">IF(ISBLANK($H18),,VLOOKUP($H18,'data (deprecated)'!$E$2:INDIRECT("data!$H$"&amp;COUNTA('data (deprecated)'!$E:$E)),3, FALSE))</f>
        <v>#REF!</v>
      </c>
      <c r="K18" s="3" t="e">
        <f t="array" aca="1" ref="K18" ca="1">IF(ISBLANK($H18),,VLOOKUP($H18,'data (deprecated)'!$E$2:INDIRECT("data!$H$"&amp;COUNTA('data (deprecated)'!$E:$E)),4, FALSE))</f>
        <v>#REF!</v>
      </c>
      <c r="L18" s="10" t="s">
        <v>182</v>
      </c>
      <c r="M18" s="3">
        <v>0</v>
      </c>
      <c r="N18" s="3">
        <v>0</v>
      </c>
      <c r="O18" s="3"/>
    </row>
    <row r="19" spans="1:27" ht="13" hidden="1">
      <c r="A19" s="2">
        <v>45153</v>
      </c>
      <c r="B19" s="3" t="str">
        <f t="shared" si="0"/>
        <v>Tue</v>
      </c>
      <c r="C19" s="4">
        <f t="array" ref="C19">IF(ISBLANK($A19),,CHOOSE(WEEKDAY($A19),,IF(WEEKDAY($A18)=2,INDEX(start_time,4),INDEX(start_time,2)),INDEX(start_time,3),,IF(WEEKDAY($A18)=5,INDEX(start_time,5),INDEX(start_time,1)),INDEX(start_time,2),IF(WEEKDAY($A18)=7,INDEX(start_time,4),INDEX(start_time,1))))</f>
        <v>0.58333333333333337</v>
      </c>
      <c r="D19" s="4">
        <f t="shared" si="2"/>
        <v>0.66666666666666674</v>
      </c>
      <c r="E19" s="3" t="str">
        <f t="array" ref="E19">IF(ISBLANK($A19),,CHOOSE(WEEKDAY($A19),,IF(WEEKDAY($A18)=2,INDEX(location,3),INDEX(location,1)),INDEX(location,3),,INDEX(location,2),INDEX(location,1),INDEX(location,2)))</f>
        <v>Online</v>
      </c>
      <c r="F19" s="3" t="str">
        <f t="array" ref="F19">IF(ISBLANK($A19),,CHOOSE(WEEKDAY($A19),,INDEX(languages,2),INDEX(languages,1),,INDEX(languages,1),INDEX(languages,2),INDEX(languages,1)))</f>
        <v>en</v>
      </c>
      <c r="G19" s="16"/>
      <c r="H19" s="3" t="s">
        <v>121</v>
      </c>
      <c r="I19" s="3" t="e">
        <f t="array" aca="1" ref="I19" ca="1">IF(ISBLANK($H19),,VLOOKUP($H19,'data (deprecated)'!$E$2:INDIRECT("data!$H$"&amp;COUNTA('data (deprecated)'!$E:$E)),2, FALSE))</f>
        <v>#REF!</v>
      </c>
      <c r="J19" s="3" t="e">
        <f t="array" aca="1" ref="J19" ca="1">IF(ISBLANK($H19),,VLOOKUP($H19,'data (deprecated)'!$E$2:INDIRECT("data!$H$"&amp;COUNTA('data (deprecated)'!$E:$E)),3, FALSE))</f>
        <v>#REF!</v>
      </c>
      <c r="K19" s="3" t="e">
        <f t="array" aca="1" ref="K19" ca="1">IF(ISBLANK($H19),,VLOOKUP($H19,'data (deprecated)'!$E$2:INDIRECT("data!$H$"&amp;COUNTA('data (deprecated)'!$E:$E)),4, FALSE))</f>
        <v>#REF!</v>
      </c>
      <c r="L19" s="3"/>
      <c r="M19" s="3">
        <v>1</v>
      </c>
      <c r="N19" s="3">
        <v>0</v>
      </c>
      <c r="O19" s="3"/>
    </row>
    <row r="20" spans="1:27" ht="13">
      <c r="A20" s="2">
        <v>45155</v>
      </c>
      <c r="B20" s="3" t="str">
        <f t="shared" si="0"/>
        <v>Thur</v>
      </c>
      <c r="C20" s="4">
        <f t="array" ref="C20">IF(ISBLANK($A20),,CHOOSE(WEEKDAY($A20),,IF(WEEKDAY($A19)=2,INDEX(start_time,4),INDEX(start_time,2)),INDEX(start_time,3),,IF(WEEKDAY($A19)=5,INDEX(start_time,5),INDEX(start_time,1)),INDEX(start_time,2),IF(WEEKDAY($A19)=7,INDEX(start_time,4),INDEX(start_time,1))))</f>
        <v>0.4375</v>
      </c>
      <c r="D20" s="4">
        <f t="shared" si="2"/>
        <v>0.52083333333333337</v>
      </c>
      <c r="E20" s="3" t="str">
        <f t="array" ref="E20">IF(ISBLANK($A20),,CHOOSE(WEEKDAY($A20),,IF(WEEKDAY($A19)=2,INDEX(location,3),INDEX(location,1)),INDEX(location,3),,INDEX(location,2),INDEX(location,1),INDEX(location,2)))</f>
        <v>SNFL</v>
      </c>
      <c r="F20" s="3" t="str">
        <f t="array" ref="F20">IF(ISBLANK($A20),,CHOOSE(WEEKDAY($A20),,INDEX(languages,2),INDEX(languages,1),,INDEX(languages,1),INDEX(languages,2),INDEX(languages,1)))</f>
        <v>en</v>
      </c>
      <c r="G20" s="5">
        <v>8</v>
      </c>
      <c r="H20" s="3" t="s">
        <v>183</v>
      </c>
      <c r="I20" s="3" t="e">
        <f t="array" aca="1" ref="I20" ca="1">IF(ISBLANK($H20),,VLOOKUP($H20,'data (deprecated)'!$E$2:INDIRECT("data!$H$"&amp;COUNTA('data (deprecated)'!$E:$E)),2, FALSE))</f>
        <v>#REF!</v>
      </c>
      <c r="J20" s="3" t="e">
        <f t="array" aca="1" ref="J20" ca="1">IF(ISBLANK($H20),,VLOOKUP($H20,'data (deprecated)'!$E$2:INDIRECT("data!$H$"&amp;COUNTA('data (deprecated)'!$E:$E)),3, FALSE))</f>
        <v>#REF!</v>
      </c>
      <c r="K20" s="3" t="e">
        <f t="array" aca="1" ref="K20" ca="1">IF(ISBLANK($H20),,VLOOKUP($H20,'data (deprecated)'!$E$2:INDIRECT("data!$H$"&amp;COUNTA('data (deprecated)'!$E:$E)),4, FALSE))</f>
        <v>#REF!</v>
      </c>
      <c r="L20" s="10" t="s">
        <v>184</v>
      </c>
      <c r="M20" s="3">
        <v>0</v>
      </c>
      <c r="N20" s="3">
        <v>0</v>
      </c>
      <c r="O20" s="3"/>
    </row>
    <row r="21" spans="1:27" ht="13" hidden="1">
      <c r="A21" s="2">
        <v>45155</v>
      </c>
      <c r="B21" s="3" t="str">
        <f t="shared" si="0"/>
        <v>Thur</v>
      </c>
      <c r="C21" s="4">
        <f t="array" ref="C21">IF(ISBLANK($A21),,CHOOSE(WEEKDAY($A21),,IF(WEEKDAY($A20)=2,INDEX(start_time,4),INDEX(start_time,2)),INDEX(start_time,3),,IF(WEEKDAY($A20)=5,INDEX(start_time,5),INDEX(start_time,1)),INDEX(start_time,2),IF(WEEKDAY($A20)=7,INDEX(start_time,4),INDEX(start_time,1))))</f>
        <v>0.64583333333333337</v>
      </c>
      <c r="D21" s="4">
        <f t="shared" si="2"/>
        <v>0.72916666666666674</v>
      </c>
      <c r="E21" s="3" t="str">
        <f t="array" ref="E21">IF(ISBLANK($A21),,CHOOSE(WEEKDAY($A21),,IF(WEEKDAY($A20)=2,INDEX(location,3),INDEX(location,1)),INDEX(location,3),,INDEX(location,2),INDEX(location,1),INDEX(location,2)))</f>
        <v>SNFL</v>
      </c>
      <c r="F21" s="3" t="str">
        <f t="array" ref="F21">IF(ISBLANK($A21),,CHOOSE(WEEKDAY($A21),,INDEX(languages,2),INDEX(languages,1),,INDEX(languages,1),INDEX(languages,2),INDEX(languages,1)))</f>
        <v>en</v>
      </c>
      <c r="G21" s="16"/>
      <c r="H21" s="3" t="s">
        <v>117</v>
      </c>
      <c r="I21" s="3" t="e">
        <f t="array" aca="1" ref="I21" ca="1">IF(ISBLANK($H21),,VLOOKUP($H21,'data (deprecated)'!$E$2:INDIRECT("data!$H$"&amp;COUNTA('data (deprecated)'!$E:$E)),2, FALSE))</f>
        <v>#REF!</v>
      </c>
      <c r="J21" s="3" t="e">
        <f t="array" aca="1" ref="J21" ca="1">IF(ISBLANK($H21),,VLOOKUP($H21,'data (deprecated)'!$E$2:INDIRECT("data!$H$"&amp;COUNTA('data (deprecated)'!$E:$E)),3, FALSE))</f>
        <v>#REF!</v>
      </c>
      <c r="K21" s="3" t="e">
        <f t="array" aca="1" ref="K21" ca="1">IF(ISBLANK($H21),,VLOOKUP($H21,'data (deprecated)'!$E$2:INDIRECT("data!$H$"&amp;COUNTA('data (deprecated)'!$E:$E)),4, FALSE))</f>
        <v>#REF!</v>
      </c>
      <c r="L21" s="3"/>
      <c r="M21" s="3">
        <v>1</v>
      </c>
      <c r="N21" s="3">
        <v>0</v>
      </c>
      <c r="O21" s="3"/>
    </row>
    <row r="22" spans="1:27" ht="13">
      <c r="A22" s="2">
        <v>45156</v>
      </c>
      <c r="B22" s="3" t="str">
        <f t="shared" si="0"/>
        <v>Fri</v>
      </c>
      <c r="C22" s="4">
        <f t="array" ref="C22">IF(ISBLANK($A22),,CHOOSE(WEEKDAY($A22),,IF(WEEKDAY($A21)=2,INDEX(start_time,4),INDEX(start_time,2)),INDEX(start_time,3),,IF(WEEKDAY($A21)=5,INDEX(start_time,5),INDEX(start_time,1)),INDEX(start_time,2),IF(WEEKDAY($A21)=7,INDEX(start_time,4),INDEX(start_time,1))))</f>
        <v>0.45833333333333331</v>
      </c>
      <c r="D22" s="4">
        <f t="shared" si="2"/>
        <v>0.54166666666666663</v>
      </c>
      <c r="E22" s="3" t="str">
        <f t="array" ref="E22">IF(ISBLANK($A22),,CHOOSE(WEEKDAY($A22),,IF(WEEKDAY($A21)=2,INDEX(location,3),INDEX(location,1)),INDEX(location,3),,INDEX(location,2),INDEX(location,1),INDEX(location,2)))</f>
        <v>Chatham Sq</v>
      </c>
      <c r="F22" s="3" t="str">
        <f t="array" ref="F22">IF(ISBLANK($A22),,CHOOSE(WEEKDAY($A22),,INDEX(languages,2),INDEX(languages,1),,INDEX(languages,1),INDEX(languages,2),INDEX(languages,1)))</f>
        <v>zh</v>
      </c>
      <c r="G22" s="5">
        <v>17</v>
      </c>
      <c r="H22" s="3" t="s">
        <v>138</v>
      </c>
      <c r="I22" s="3" t="e">
        <f t="array" aca="1" ref="I22" ca="1">IF(ISBLANK($H22),,VLOOKUP($H22,'data (deprecated)'!$E$2:INDIRECT("data!$H$"&amp;COUNTA('data (deprecated)'!$E:$E)),2, FALSE))</f>
        <v>#REF!</v>
      </c>
      <c r="J22" s="3" t="e">
        <f t="array" aca="1" ref="J22" ca="1">IF(ISBLANK($H22),,VLOOKUP($H22,'data (deprecated)'!$E$2:INDIRECT("data!$H$"&amp;COUNTA('data (deprecated)'!$E:$E)),3, FALSE))</f>
        <v>#REF!</v>
      </c>
      <c r="K22" s="3" t="e">
        <f t="array" aca="1" ref="K22" ca="1">IF(ISBLANK($H22),,VLOOKUP($H22,'data (deprecated)'!$E$2:INDIRECT("data!$H$"&amp;COUNTA('data (deprecated)'!$E:$E)),4, FALSE))</f>
        <v>#REF!</v>
      </c>
      <c r="L22" s="10" t="s">
        <v>172</v>
      </c>
      <c r="M22" s="3">
        <v>0</v>
      </c>
      <c r="N22" s="3">
        <v>0</v>
      </c>
      <c r="O22" s="3"/>
    </row>
    <row r="23" spans="1:27" ht="13" hidden="1">
      <c r="A23" s="2">
        <v>45157</v>
      </c>
      <c r="B23" s="3" t="str">
        <f t="shared" si="0"/>
        <v>Sat</v>
      </c>
      <c r="C23" s="4">
        <f t="array" ref="C23">IF(ISBLANK($A23),,CHOOSE(WEEKDAY($A23),,IF(WEEKDAY($A22)=2,INDEX(start_time,4),INDEX(start_time,2)),INDEX(start_time,3),,IF(WEEKDAY($A22)=5,INDEX(start_time,5),INDEX(start_time,1)),INDEX(start_time,2),IF(WEEKDAY($A22)=7,INDEX(start_time,4),INDEX(start_time,1))))</f>
        <v>0.4375</v>
      </c>
      <c r="D23" s="4">
        <f t="shared" si="2"/>
        <v>0.52083333333333337</v>
      </c>
      <c r="E23" s="3" t="str">
        <f t="array" ref="E23">IF(ISBLANK($A23),,CHOOSE(WEEKDAY($A23),,IF(WEEKDAY($A22)=2,INDEX(location,3),INDEX(location,1)),INDEX(location,3),,INDEX(location,2),INDEX(location,1),INDEX(location,2)))</f>
        <v>SNFL</v>
      </c>
      <c r="F23" s="3" t="str">
        <f t="array" ref="F23">IF(ISBLANK($A23),,CHOOSE(WEEKDAY($A23),,INDEX(languages,2),INDEX(languages,1),,INDEX(languages,1),INDEX(languages,2),INDEX(languages,1)))</f>
        <v>en</v>
      </c>
      <c r="G23" s="16"/>
      <c r="H23" s="3" t="s">
        <v>185</v>
      </c>
      <c r="I23" s="3" t="e">
        <f t="array" aca="1" ref="I23" ca="1">IF(ISBLANK($H23),,VLOOKUP($H23,'data (deprecated)'!$E$2:INDIRECT("data!$H$"&amp;COUNTA('data (deprecated)'!$E:$E)),2, FALSE))</f>
        <v>#REF!</v>
      </c>
      <c r="J23" s="3" t="e">
        <f t="array" aca="1" ref="J23" ca="1">IF(ISBLANK($H23),,VLOOKUP($H23,'data (deprecated)'!$E$2:INDIRECT("data!$H$"&amp;COUNTA('data (deprecated)'!$E:$E)),3, FALSE))</f>
        <v>#REF!</v>
      </c>
      <c r="K23" s="3" t="e">
        <f t="array" aca="1" ref="K23" ca="1">IF(ISBLANK($H23),,VLOOKUP($H23,'data (deprecated)'!$E$2:INDIRECT("data!$H$"&amp;COUNTA('data (deprecated)'!$E:$E)),4, FALSE))</f>
        <v>#REF!</v>
      </c>
      <c r="L23" s="3"/>
      <c r="M23" s="3">
        <v>1</v>
      </c>
      <c r="N23" s="3">
        <v>0</v>
      </c>
      <c r="O23" s="3"/>
      <c r="P23" s="2"/>
      <c r="Q23" s="25"/>
    </row>
    <row r="24" spans="1:27" ht="13">
      <c r="A24" s="2">
        <v>45157</v>
      </c>
      <c r="B24" s="3" t="str">
        <f t="shared" si="0"/>
        <v>Sat</v>
      </c>
      <c r="C24" s="4">
        <v>0.4375</v>
      </c>
      <c r="D24" s="4">
        <v>0.47916666666666669</v>
      </c>
      <c r="E24" s="3" t="str">
        <f t="array" ref="E24">IF(ISBLANK($A24),,CHOOSE(WEEKDAY($A24),,IF(WEEKDAY($A23)=2,INDEX(location,3),INDEX(location,1)),INDEX(location,3),,INDEX(location,2),INDEX(location,1),INDEX(location,2)))</f>
        <v>SNFL</v>
      </c>
      <c r="F24" s="3" t="str">
        <f t="array" ref="F24">IF(ISBLANK($A24),,CHOOSE(WEEKDAY($A24),,INDEX(languages,2),INDEX(languages,1),,INDEX(languages,1),INDEX(languages,2),INDEX(languages,1)))</f>
        <v>en</v>
      </c>
      <c r="G24" s="5">
        <v>2</v>
      </c>
      <c r="H24" s="3" t="s">
        <v>179</v>
      </c>
      <c r="I24" s="3" t="e">
        <f t="array" aca="1" ref="I24" ca="1">IF(ISBLANK($H24),,VLOOKUP($H24,'data (deprecated)'!$E$2:INDIRECT("data!$H$"&amp;COUNTA('data (deprecated)'!$E:$E)),2, FALSE))</f>
        <v>#REF!</v>
      </c>
      <c r="J24" s="3" t="e">
        <f t="array" aca="1" ref="J24" ca="1">IF(ISBLANK($H24),,VLOOKUP($H24,'data (deprecated)'!$E$2:INDIRECT("data!$H$"&amp;COUNTA('data (deprecated)'!$E:$E)),3, FALSE))</f>
        <v>#REF!</v>
      </c>
      <c r="K24" s="3" t="e">
        <f t="array" aca="1" ref="K24" ca="1">IF(ISBLANK($H24),,VLOOKUP($H24,'data (deprecated)'!$E$2:INDIRECT("data!$H$"&amp;COUNTA('data (deprecated)'!$E:$E)),4, FALSE))</f>
        <v>#REF!</v>
      </c>
      <c r="L24" s="10" t="s">
        <v>180</v>
      </c>
      <c r="M24" s="3">
        <v>0</v>
      </c>
      <c r="N24" s="3">
        <v>1</v>
      </c>
      <c r="O24" s="3"/>
      <c r="P24" s="2"/>
      <c r="Q24" s="25"/>
    </row>
    <row r="25" spans="1:27" ht="13">
      <c r="A25" s="2">
        <v>45157</v>
      </c>
      <c r="B25" s="3" t="str">
        <f t="shared" si="0"/>
        <v>Sat</v>
      </c>
      <c r="C25" s="4">
        <v>0.5</v>
      </c>
      <c r="D25" s="4">
        <v>0.54166666666666663</v>
      </c>
      <c r="E25" s="3" t="str">
        <f t="array" ref="E25">IF(ISBLANK($A25),,CHOOSE(WEEKDAY($A25),,IF(WEEKDAY($A24)=2,INDEX(location,3),INDEX(location,1)),INDEX(location,3),,INDEX(location,2),INDEX(location,1),INDEX(location,2)))</f>
        <v>SNFL</v>
      </c>
      <c r="F25" s="3" t="str">
        <f t="array" ref="F25">IF(ISBLANK($A25),,CHOOSE(WEEKDAY($A25),,INDEX(languages,2),INDEX(languages,1),,INDEX(languages,1),INDEX(languages,2),INDEX(languages,1)))</f>
        <v>en</v>
      </c>
      <c r="G25" s="5">
        <v>3</v>
      </c>
      <c r="H25" s="3" t="s">
        <v>179</v>
      </c>
      <c r="I25" s="3" t="e">
        <f t="array" aca="1" ref="I25" ca="1">IF(ISBLANK($H25),,VLOOKUP($H25,'data (deprecated)'!$E$2:INDIRECT("data!$H$"&amp;COUNTA('data (deprecated)'!$E:$E)),2, FALSE))</f>
        <v>#REF!</v>
      </c>
      <c r="J25" s="3" t="e">
        <f t="array" aca="1" ref="J25" ca="1">IF(ISBLANK($H25),,VLOOKUP($H25,'data (deprecated)'!$E$2:INDIRECT("data!$H$"&amp;COUNTA('data (deprecated)'!$E:$E)),3, FALSE))</f>
        <v>#REF!</v>
      </c>
      <c r="K25" s="3" t="e">
        <f t="array" aca="1" ref="K25" ca="1">IF(ISBLANK($H25),,VLOOKUP($H25,'data (deprecated)'!$E$2:INDIRECT("data!$H$"&amp;COUNTA('data (deprecated)'!$E:$E)),4, FALSE))</f>
        <v>#REF!</v>
      </c>
      <c r="L25" s="10" t="s">
        <v>180</v>
      </c>
      <c r="M25" s="3">
        <v>0</v>
      </c>
      <c r="N25" s="3">
        <v>1</v>
      </c>
      <c r="O25" s="3"/>
      <c r="P25" s="2"/>
      <c r="Q25" s="25"/>
    </row>
    <row r="26" spans="1:27" ht="13">
      <c r="A26" s="2">
        <v>45157</v>
      </c>
      <c r="B26" s="3" t="str">
        <f t="shared" si="0"/>
        <v>Sat</v>
      </c>
      <c r="C26" s="4">
        <f t="array" ref="C26">IF(ISBLANK($A26),,CHOOSE(WEEKDAY($A26),,IF(WEEKDAY($A25)=2,INDEX(start_time,4),INDEX(start_time,2)),INDEX(start_time,3),,IF(WEEKDAY($A25)=5,INDEX(start_time,5),INDEX(start_time,1)),INDEX(start_time,2),IF(WEEKDAY($A25)=7,INDEX(start_time,4),INDEX(start_time,1))))</f>
        <v>0.625</v>
      </c>
      <c r="D26" s="4">
        <f t="shared" ref="D26:D32" si="3">IF(ISBLANK(C26),,C26+TIME(2,0,0))</f>
        <v>0.70833333333333337</v>
      </c>
      <c r="E26" s="3" t="str">
        <f t="array" ref="E26">IF(ISBLANK($A26),,CHOOSE(WEEKDAY($A26),,IF(WEEKDAY($A25)=2,INDEX(location,3),INDEX(location,1)),INDEX(location,3),,INDEX(location,2),INDEX(location,1),INDEX(location,2)))</f>
        <v>SNFL</v>
      </c>
      <c r="F26" s="3" t="str">
        <f t="array" ref="F26">IF(ISBLANK($A26),,CHOOSE(WEEKDAY($A26),,INDEX(languages,2),INDEX(languages,1),,INDEX(languages,1),INDEX(languages,2),INDEX(languages,1)))</f>
        <v>en</v>
      </c>
      <c r="G26" s="5">
        <v>13</v>
      </c>
      <c r="H26" s="3" t="s">
        <v>91</v>
      </c>
      <c r="I26" s="3" t="e">
        <f t="array" aca="1" ref="I26" ca="1">IF(ISBLANK($H26),,VLOOKUP($H26,'data (deprecated)'!$E$2:INDIRECT("data!$H$"&amp;COUNTA('data (deprecated)'!$E:$E)),2, FALSE))</f>
        <v>#REF!</v>
      </c>
      <c r="J26" s="3" t="e">
        <f t="array" aca="1" ref="J26" ca="1">IF(ISBLANK($H26),,VLOOKUP($H26,'data (deprecated)'!$E$2:INDIRECT("data!$H$"&amp;COUNTA('data (deprecated)'!$E:$E)),3, FALSE))</f>
        <v>#REF!</v>
      </c>
      <c r="K26" s="3" t="e">
        <f t="array" aca="1" ref="K26" ca="1">IF(ISBLANK($H26),,VLOOKUP($H26,'data (deprecated)'!$E$2:INDIRECT("data!$H$"&amp;COUNTA('data (deprecated)'!$E:$E)),4, FALSE))</f>
        <v>#REF!</v>
      </c>
      <c r="L26" s="10" t="s">
        <v>186</v>
      </c>
      <c r="M26" s="3">
        <v>0</v>
      </c>
      <c r="N26" s="3">
        <v>0</v>
      </c>
      <c r="O26" s="3"/>
      <c r="P26" s="2"/>
      <c r="Q26" s="25"/>
    </row>
    <row r="27" spans="1:27" ht="13">
      <c r="A27" s="2">
        <v>45159</v>
      </c>
      <c r="B27" s="3" t="str">
        <f t="shared" si="0"/>
        <v>Mon</v>
      </c>
      <c r="C27" s="4">
        <f t="array" ref="C27">IF(ISBLANK($A27),,CHOOSE(WEEKDAY($A27),,IF(WEEKDAY($A26)=2,INDEX(start_time,4),INDEX(start_time,2)),INDEX(start_time,3),,IF(WEEKDAY($A26)=5,INDEX(start_time,5),INDEX(start_time,1)),INDEX(start_time,2),IF(WEEKDAY($A26)=7,INDEX(start_time,4),INDEX(start_time,1))))</f>
        <v>0.45833333333333331</v>
      </c>
      <c r="D27" s="4">
        <f t="shared" si="3"/>
        <v>0.54166666666666663</v>
      </c>
      <c r="E27" s="3" t="str">
        <f t="array" ref="E27">IF(ISBLANK($A27),,CHOOSE(WEEKDAY($A27),,IF(WEEKDAY($A26)=2,INDEX(location,3),INDEX(location,1)),INDEX(location,3),,INDEX(location,2),INDEX(location,1),INDEX(location,2)))</f>
        <v>Chatham Sq</v>
      </c>
      <c r="F27" s="3" t="str">
        <f t="array" ref="F27">IF(ISBLANK($A27),,CHOOSE(WEEKDAY($A27),,INDEX(languages,2),INDEX(languages,1),,INDEX(languages,1),INDEX(languages,2),INDEX(languages,1)))</f>
        <v>zh</v>
      </c>
      <c r="G27" s="5">
        <v>17</v>
      </c>
      <c r="H27" s="3" t="s">
        <v>138</v>
      </c>
      <c r="I27" s="3" t="e">
        <f t="array" aca="1" ref="I27" ca="1">IF(ISBLANK($H27),,VLOOKUP($H27,'data (deprecated)'!$E$2:INDIRECT("data!$H$"&amp;COUNTA('data (deprecated)'!$E:$E)),2, FALSE))</f>
        <v>#REF!</v>
      </c>
      <c r="J27" s="3" t="e">
        <f t="array" aca="1" ref="J27" ca="1">IF(ISBLANK($H27),,VLOOKUP($H27,'data (deprecated)'!$E$2:INDIRECT("data!$H$"&amp;COUNTA('data (deprecated)'!$E:$E)),3, FALSE))</f>
        <v>#REF!</v>
      </c>
      <c r="K27" s="3" t="e">
        <f t="array" aca="1" ref="K27" ca="1">IF(ISBLANK($H27),,VLOOKUP($H27,'data (deprecated)'!$E$2:INDIRECT("data!$H$"&amp;COUNTA('data (deprecated)'!$E:$E)),4, FALSE))</f>
        <v>#REF!</v>
      </c>
      <c r="L27" s="10" t="s">
        <v>172</v>
      </c>
      <c r="M27" s="3">
        <v>0</v>
      </c>
      <c r="N27" s="3">
        <v>0</v>
      </c>
      <c r="O27" s="3"/>
      <c r="P27" s="2"/>
      <c r="Q27" s="25"/>
    </row>
    <row r="28" spans="1:27" ht="13">
      <c r="A28" s="2">
        <v>45159</v>
      </c>
      <c r="B28" s="3" t="str">
        <f t="shared" si="0"/>
        <v>Mon</v>
      </c>
      <c r="C28" s="4">
        <f t="array" ref="C28">IF(ISBLANK($A28),,CHOOSE(WEEKDAY($A28),,IF(WEEKDAY($A27)=2,INDEX(start_time,4),INDEX(start_time,2)),INDEX(start_time,3),,IF(WEEKDAY($A27)=5,INDEX(start_time,5),INDEX(start_time,1)),INDEX(start_time,2),IF(WEEKDAY($A27)=7,INDEX(start_time,4),INDEX(start_time,1))))</f>
        <v>0.625</v>
      </c>
      <c r="D28" s="4">
        <f t="shared" si="3"/>
        <v>0.70833333333333337</v>
      </c>
      <c r="E28" s="3" t="str">
        <f t="array" ref="E28">IF(ISBLANK($A28),,CHOOSE(WEEKDAY($A28),,IF(WEEKDAY($A27)=2,INDEX(location,3),INDEX(location,1)),INDEX(location,3),,INDEX(location,2),INDEX(location,1),INDEX(location,2)))</f>
        <v>Online</v>
      </c>
      <c r="F28" s="3" t="str">
        <f t="array" ref="F28">IF(ISBLANK($A28),,CHOOSE(WEEKDAY($A28),,INDEX(languages,2),INDEX(languages,1),,INDEX(languages,1),INDEX(languages,2),INDEX(languages,1)))</f>
        <v>zh</v>
      </c>
      <c r="G28" s="5">
        <v>34</v>
      </c>
      <c r="H28" s="3" t="s">
        <v>187</v>
      </c>
      <c r="I28" s="3" t="e">
        <f t="array" aca="1" ref="I28" ca="1">IF(ISBLANK($H28),,VLOOKUP($H28,'data (deprecated)'!$E$2:INDIRECT("data!$H$"&amp;COUNTA('data (deprecated)'!$E:$E)),2, FALSE))</f>
        <v>#REF!</v>
      </c>
      <c r="J28" s="3" t="e">
        <f t="array" aca="1" ref="J28" ca="1">IF(ISBLANK($H28),,VLOOKUP($H28,'data (deprecated)'!$E$2:INDIRECT("data!$H$"&amp;COUNTA('data (deprecated)'!$E:$E)),3, FALSE))</f>
        <v>#REF!</v>
      </c>
      <c r="K28" s="3" t="e">
        <f t="array" aca="1" ref="K28" ca="1">IF(ISBLANK($H28),,VLOOKUP($H28,'data (deprecated)'!$E$2:INDIRECT("data!$H$"&amp;COUNTA('data (deprecated)'!$E:$E)),4, FALSE))</f>
        <v>#REF!</v>
      </c>
      <c r="L28" s="10" t="s">
        <v>188</v>
      </c>
      <c r="M28" s="3">
        <v>0</v>
      </c>
      <c r="N28" s="3">
        <v>0</v>
      </c>
      <c r="O28" s="3"/>
      <c r="P28" s="2"/>
      <c r="Q28" s="25"/>
    </row>
    <row r="29" spans="1:27" ht="13" hidden="1">
      <c r="A29" s="2">
        <v>45160</v>
      </c>
      <c r="B29" s="3" t="str">
        <f t="shared" si="0"/>
        <v>Tue</v>
      </c>
      <c r="C29" s="4">
        <f t="array" ref="C29">IF(ISBLANK($A29),,CHOOSE(WEEKDAY($A29),,IF(WEEKDAY($A28)=2,INDEX(start_time,4),INDEX(start_time,2)),INDEX(start_time,3),,IF(WEEKDAY($A28)=5,INDEX(start_time,5),INDEX(start_time,1)),INDEX(start_time,2),IF(WEEKDAY($A28)=7,INDEX(start_time,4),INDEX(start_time,1))))</f>
        <v>0.58333333333333337</v>
      </c>
      <c r="D29" s="4">
        <f t="shared" si="3"/>
        <v>0.66666666666666674</v>
      </c>
      <c r="E29" s="3" t="str">
        <f t="array" ref="E29">IF(ISBLANK($A29),,CHOOSE(WEEKDAY($A29),,IF(WEEKDAY($A28)=2,INDEX(location,3),INDEX(location,1)),INDEX(location,3),,INDEX(location,2),INDEX(location,1),INDEX(location,2)))</f>
        <v>Online</v>
      </c>
      <c r="F29" s="3" t="str">
        <f t="array" ref="F29">IF(ISBLANK($A29),,CHOOSE(WEEKDAY($A29),,INDEX(languages,2),INDEX(languages,1),,INDEX(languages,1),INDEX(languages,2),INDEX(languages,1)))</f>
        <v>en</v>
      </c>
      <c r="G29" s="16"/>
      <c r="H29" s="3" t="s">
        <v>156</v>
      </c>
      <c r="I29" s="3" t="e">
        <f t="array" aca="1" ref="I29" ca="1">IF(ISBLANK($H29),,VLOOKUP($H29,'data (deprecated)'!$E$2:INDIRECT("data!$H$"&amp;COUNTA('data (deprecated)'!$E:$E)),2, FALSE))</f>
        <v>#REF!</v>
      </c>
      <c r="J29" s="3" t="e">
        <f t="array" aca="1" ref="J29" ca="1">IF(ISBLANK($H29),,VLOOKUP($H29,'data (deprecated)'!$E$2:INDIRECT("data!$H$"&amp;COUNTA('data (deprecated)'!$E:$E)),3, FALSE))</f>
        <v>#REF!</v>
      </c>
      <c r="K29" s="3" t="e">
        <f t="array" aca="1" ref="K29" ca="1">IF(ISBLANK($H29),,VLOOKUP($H29,'data (deprecated)'!$E$2:INDIRECT("data!$H$"&amp;COUNTA('data (deprecated)'!$E:$E)),4, FALSE))</f>
        <v>#REF!</v>
      </c>
      <c r="L29" s="3"/>
      <c r="M29" s="3">
        <v>1</v>
      </c>
      <c r="N29" s="3">
        <v>0</v>
      </c>
      <c r="O29" s="3"/>
      <c r="P29" s="2"/>
      <c r="Q29" s="25"/>
    </row>
    <row r="30" spans="1:27" ht="13">
      <c r="A30" s="2">
        <v>45162</v>
      </c>
      <c r="B30" s="3" t="str">
        <f t="shared" si="0"/>
        <v>Thur</v>
      </c>
      <c r="C30" s="4">
        <f t="array" ref="C30">IF(ISBLANK($A30),,CHOOSE(WEEKDAY($A30),,IF(WEEKDAY($A29)=2,INDEX(start_time,4),INDEX(start_time,2)),INDEX(start_time,3),,IF(WEEKDAY($A29)=5,INDEX(start_time,5),INDEX(start_time,1)),INDEX(start_time,2),IF(WEEKDAY($A29)=7,INDEX(start_time,4),INDEX(start_time,1))))</f>
        <v>0.4375</v>
      </c>
      <c r="D30" s="4">
        <f t="shared" si="3"/>
        <v>0.52083333333333337</v>
      </c>
      <c r="E30" s="3" t="str">
        <f t="array" ref="E30">IF(ISBLANK($A30),,CHOOSE(WEEKDAY($A30),,IF(WEEKDAY($A29)=2,INDEX(location,3),INDEX(location,1)),INDEX(location,3),,INDEX(location,2),INDEX(location,1),INDEX(location,2)))</f>
        <v>SNFL</v>
      </c>
      <c r="F30" s="3" t="str">
        <f t="array" ref="F30">IF(ISBLANK($A30),,CHOOSE(WEEKDAY($A30),,INDEX(languages,2),INDEX(languages,1),,INDEX(languages,1),INDEX(languages,2),INDEX(languages,1)))</f>
        <v>en</v>
      </c>
      <c r="G30" s="5">
        <v>8</v>
      </c>
      <c r="H30" s="3" t="s">
        <v>114</v>
      </c>
      <c r="I30" s="3" t="e">
        <f t="array" aca="1" ref="I30" ca="1">IF(ISBLANK($H30),,VLOOKUP($H30,'data (deprecated)'!$E$2:INDIRECT("data!$H$"&amp;COUNTA('data (deprecated)'!$E:$E)),2, FALSE))</f>
        <v>#REF!</v>
      </c>
      <c r="J30" s="3" t="e">
        <f t="array" aca="1" ref="J30" ca="1">IF(ISBLANK($H30),,VLOOKUP($H30,'data (deprecated)'!$E$2:INDIRECT("data!$H$"&amp;COUNTA('data (deprecated)'!$E:$E)),3, FALSE))</f>
        <v>#REF!</v>
      </c>
      <c r="K30" s="3" t="e">
        <f t="array" aca="1" ref="K30" ca="1">IF(ISBLANK($H30),,VLOOKUP($H30,'data (deprecated)'!$E$2:INDIRECT("data!$H$"&amp;COUNTA('data (deprecated)'!$E:$E)),4, FALSE))</f>
        <v>#REF!</v>
      </c>
      <c r="L30" s="10" t="s">
        <v>189</v>
      </c>
      <c r="M30" s="3">
        <v>0</v>
      </c>
      <c r="N30" s="3">
        <v>0</v>
      </c>
      <c r="O30" s="3"/>
      <c r="P30" s="2"/>
      <c r="Q30" s="25"/>
    </row>
    <row r="31" spans="1:27" ht="13">
      <c r="A31" s="2">
        <v>45162</v>
      </c>
      <c r="B31" s="3" t="str">
        <f t="shared" si="0"/>
        <v>Thur</v>
      </c>
      <c r="C31" s="4">
        <f t="array" ref="C31">IF(ISBLANK($A31),,CHOOSE(WEEKDAY($A31),,IF(WEEKDAY($A30)=2,INDEX(start_time,4),INDEX(start_time,2)),INDEX(start_time,3),,IF(WEEKDAY($A30)=5,INDEX(start_time,5),INDEX(start_time,1)),INDEX(start_time,2),IF(WEEKDAY($A30)=7,INDEX(start_time,4),INDEX(start_time,1))))</f>
        <v>0.64583333333333337</v>
      </c>
      <c r="D31" s="4">
        <f t="shared" si="3"/>
        <v>0.72916666666666674</v>
      </c>
      <c r="E31" s="3" t="str">
        <f t="array" ref="E31">IF(ISBLANK($A31),,CHOOSE(WEEKDAY($A31),,IF(WEEKDAY($A30)=2,INDEX(location,3),INDEX(location,1)),INDEX(location,3),,INDEX(location,2),INDEX(location,1),INDEX(location,2)))</f>
        <v>SNFL</v>
      </c>
      <c r="F31" s="3" t="str">
        <f t="array" ref="F31">IF(ISBLANK($A31),,CHOOSE(WEEKDAY($A31),,INDEX(languages,2),INDEX(languages,1),,INDEX(languages,1),INDEX(languages,2),INDEX(languages,1)))</f>
        <v>en</v>
      </c>
      <c r="G31" s="5">
        <v>0</v>
      </c>
      <c r="H31" s="3" t="s">
        <v>119</v>
      </c>
      <c r="I31" s="3" t="e">
        <f t="array" aca="1" ref="I31" ca="1">IF(ISBLANK($H31),,VLOOKUP($H31,'data (deprecated)'!$E$2:INDIRECT("data!$H$"&amp;COUNTA('data (deprecated)'!$E:$E)),2, FALSE))</f>
        <v>#REF!</v>
      </c>
      <c r="J31" s="3" t="e">
        <f t="array" aca="1" ref="J31" ca="1">IF(ISBLANK($H31),,VLOOKUP($H31,'data (deprecated)'!$E$2:INDIRECT("data!$H$"&amp;COUNTA('data (deprecated)'!$E:$E)),3, FALSE))</f>
        <v>#REF!</v>
      </c>
      <c r="K31" s="3" t="e">
        <f t="array" aca="1" ref="K31" ca="1">IF(ISBLANK($H31),,VLOOKUP($H31,'data (deprecated)'!$E$2:INDIRECT("data!$H$"&amp;COUNTA('data (deprecated)'!$E:$E)),4, FALSE))</f>
        <v>#REF!</v>
      </c>
      <c r="L31" s="10" t="s">
        <v>190</v>
      </c>
      <c r="M31" s="3">
        <v>0</v>
      </c>
      <c r="N31" s="3">
        <v>0</v>
      </c>
      <c r="O31" s="3"/>
      <c r="P31" s="2"/>
      <c r="Q31" s="25"/>
    </row>
    <row r="32" spans="1:27" ht="13" hidden="1">
      <c r="A32" s="2">
        <v>45164</v>
      </c>
      <c r="B32" s="3" t="str">
        <f t="shared" si="0"/>
        <v>Sat</v>
      </c>
      <c r="C32" s="4">
        <f t="array" ref="C32">IF(ISBLANK($A32),,CHOOSE(WEEKDAY($A32),,IF(WEEKDAY($A31)=2,INDEX(start_time,4),INDEX(start_time,2)),INDEX(start_time,3),,IF(WEEKDAY($A31)=5,INDEX(start_time,5),INDEX(start_time,1)),INDEX(start_time,2),IF(WEEKDAY($A31)=7,INDEX(start_time,4),INDEX(start_time,1))))</f>
        <v>0.4375</v>
      </c>
      <c r="D32" s="4">
        <f t="shared" si="3"/>
        <v>0.52083333333333337</v>
      </c>
      <c r="E32" s="3" t="str">
        <f t="array" ref="E32">IF(ISBLANK($A32),,CHOOSE(WEEKDAY($A32),,IF(WEEKDAY($A31)=2,INDEX(location,3),INDEX(location,1)),INDEX(location,3),,INDEX(location,2),INDEX(location,1),INDEX(location,2)))</f>
        <v>SNFL</v>
      </c>
      <c r="F32" s="3" t="str">
        <f t="array" ref="F32">IF(ISBLANK($A32),,CHOOSE(WEEKDAY($A32),,INDEX(languages,2),INDEX(languages,1),,INDEX(languages,1),INDEX(languages,2),INDEX(languages,1)))</f>
        <v>en</v>
      </c>
      <c r="G32" s="16"/>
      <c r="H32" s="3" t="s">
        <v>191</v>
      </c>
      <c r="I32" s="3" t="e">
        <f t="array" aca="1" ref="I32" ca="1">IF(ISBLANK($H32),,VLOOKUP($H32,'data (deprecated)'!$E$2:INDIRECT("data!$H$"&amp;COUNTA('data (deprecated)'!$E:$E)),2, FALSE))</f>
        <v>#REF!</v>
      </c>
      <c r="J32" s="3" t="e">
        <f t="array" aca="1" ref="J32" ca="1">IF(ISBLANK($H32),,VLOOKUP($H32,'data (deprecated)'!$E$2:INDIRECT("data!$H$"&amp;COUNTA('data (deprecated)'!$E:$E)),3, FALSE))</f>
        <v>#REF!</v>
      </c>
      <c r="K32" s="3" t="e">
        <f t="array" aca="1" ref="K32" ca="1">IF(ISBLANK($H32),,VLOOKUP($H32,'data (deprecated)'!$E$2:INDIRECT("data!$H$"&amp;COUNTA('data (deprecated)'!$E:$E)),4, FALSE))</f>
        <v>#REF!</v>
      </c>
      <c r="L32" s="3"/>
      <c r="M32" s="3">
        <v>1</v>
      </c>
      <c r="N32" s="3">
        <v>0</v>
      </c>
      <c r="O32" s="3"/>
      <c r="P32" s="2"/>
      <c r="Q32" s="25"/>
      <c r="AA32" s="3"/>
    </row>
    <row r="33" spans="1:17" ht="13">
      <c r="A33" s="2">
        <v>45164</v>
      </c>
      <c r="B33" s="3" t="str">
        <f t="shared" si="0"/>
        <v>Sat</v>
      </c>
      <c r="C33" s="4">
        <v>0.4375</v>
      </c>
      <c r="D33" s="4">
        <v>0.47916666666666669</v>
      </c>
      <c r="E33" s="3" t="str">
        <f t="array" ref="E33">IF(ISBLANK($A33),,CHOOSE(WEEKDAY($A33),,IF(WEEKDAY($A32)=2,INDEX(location,3),INDEX(location,1)),INDEX(location,3),,INDEX(location,2),INDEX(location,1),INDEX(location,2)))</f>
        <v>SNFL</v>
      </c>
      <c r="F33" s="3" t="str">
        <f t="array" ref="F33">IF(ISBLANK($A33),,CHOOSE(WEEKDAY($A33),,INDEX(languages,2),INDEX(languages,1),,INDEX(languages,1),INDEX(languages,2),INDEX(languages,1)))</f>
        <v>en</v>
      </c>
      <c r="G33" s="5">
        <v>6</v>
      </c>
      <c r="H33" s="3" t="s">
        <v>179</v>
      </c>
      <c r="I33" s="3" t="e">
        <f t="array" aca="1" ref="I33" ca="1">IF(ISBLANK($H33),,VLOOKUP($H33,'data (deprecated)'!$E$2:INDIRECT("data!$H$"&amp;COUNTA('data (deprecated)'!$E:$E)),2, FALSE))</f>
        <v>#REF!</v>
      </c>
      <c r="J33" s="3" t="e">
        <f t="array" aca="1" ref="J33" ca="1">IF(ISBLANK($H33),,VLOOKUP($H33,'data (deprecated)'!$E$2:INDIRECT("data!$H$"&amp;COUNTA('data (deprecated)'!$E:$E)),3, FALSE))</f>
        <v>#REF!</v>
      </c>
      <c r="K33" s="3" t="e">
        <f t="array" aca="1" ref="K33" ca="1">IF(ISBLANK($H33),,VLOOKUP($H33,'data (deprecated)'!$E$2:INDIRECT("data!$H$"&amp;COUNTA('data (deprecated)'!$E:$E)),4, FALSE))</f>
        <v>#REF!</v>
      </c>
      <c r="L33" s="10" t="s">
        <v>180</v>
      </c>
      <c r="M33" s="3">
        <v>0</v>
      </c>
      <c r="N33" s="3">
        <v>1</v>
      </c>
      <c r="P33" s="2"/>
      <c r="Q33" s="25"/>
    </row>
    <row r="34" spans="1:17" ht="13">
      <c r="A34" s="2">
        <v>45164</v>
      </c>
      <c r="B34" s="3" t="str">
        <f t="shared" si="0"/>
        <v>Sat</v>
      </c>
      <c r="C34" s="4">
        <v>0.5</v>
      </c>
      <c r="D34" s="4">
        <v>0.54166666666666663</v>
      </c>
      <c r="E34" s="3" t="str">
        <f t="array" ref="E34">IF(ISBLANK($A34),,CHOOSE(WEEKDAY($A34),,IF(WEEKDAY($A33)=2,INDEX(location,3),INDEX(location,1)),INDEX(location,3),,INDEX(location,2),INDEX(location,1),INDEX(location,2)))</f>
        <v>SNFL</v>
      </c>
      <c r="F34" s="3" t="str">
        <f t="array" ref="F34">IF(ISBLANK($A34),,CHOOSE(WEEKDAY($A34),,INDEX(languages,2),INDEX(languages,1),,INDEX(languages,1),INDEX(languages,2),INDEX(languages,1)))</f>
        <v>en</v>
      </c>
      <c r="G34" s="5">
        <v>8</v>
      </c>
      <c r="H34" s="3" t="s">
        <v>179</v>
      </c>
      <c r="I34" s="3" t="e">
        <f t="array" aca="1" ref="I34" ca="1">IF(ISBLANK($H34),,VLOOKUP($H34,'data (deprecated)'!$E$2:INDIRECT("data!$H$"&amp;COUNTA('data (deprecated)'!$E:$E)),2, FALSE))</f>
        <v>#REF!</v>
      </c>
      <c r="J34" s="3" t="e">
        <f t="array" aca="1" ref="J34" ca="1">IF(ISBLANK($H34),,VLOOKUP($H34,'data (deprecated)'!$E$2:INDIRECT("data!$H$"&amp;COUNTA('data (deprecated)'!$E:$E)),3, FALSE))</f>
        <v>#REF!</v>
      </c>
      <c r="K34" s="3" t="e">
        <f t="array" aca="1" ref="K34" ca="1">IF(ISBLANK($H34),,VLOOKUP($H34,'data (deprecated)'!$E$2:INDIRECT("data!$H$"&amp;COUNTA('data (deprecated)'!$E:$E)),4, FALSE))</f>
        <v>#REF!</v>
      </c>
      <c r="L34" s="10" t="s">
        <v>180</v>
      </c>
      <c r="M34" s="3">
        <v>0</v>
      </c>
      <c r="N34" s="3">
        <v>1</v>
      </c>
      <c r="P34" s="2"/>
      <c r="Q34" s="25"/>
    </row>
    <row r="35" spans="1:17" ht="13">
      <c r="A35" s="2">
        <v>45164</v>
      </c>
      <c r="B35" s="3" t="str">
        <f t="shared" si="0"/>
        <v>Sat</v>
      </c>
      <c r="C35" s="4">
        <f t="array" ref="C35">IF(ISBLANK($A35),,CHOOSE(WEEKDAY($A35),,IF(WEEKDAY($A34)=2,INDEX(start_time,4),INDEX(start_time,2)),INDEX(start_time,3),,IF(WEEKDAY($A34)=5,INDEX(start_time,5),INDEX(start_time,1)),INDEX(start_time,2),IF(WEEKDAY($A34)=7,INDEX(start_time,4),INDEX(start_time,1))))</f>
        <v>0.625</v>
      </c>
      <c r="D35" s="4">
        <f t="shared" ref="D35:D289" si="4">IF(ISBLANK(C35),,C35+TIME(2,0,0))</f>
        <v>0.70833333333333337</v>
      </c>
      <c r="E35" s="3" t="str">
        <f t="array" ref="E35">IF(ISBLANK($A35),,CHOOSE(WEEKDAY($A35),,IF(WEEKDAY($A34)=2,INDEX(location,3),INDEX(location,1)),INDEX(location,3),,INDEX(location,2),INDEX(location,1),INDEX(location,2)))</f>
        <v>SNFL</v>
      </c>
      <c r="F35" s="3" t="str">
        <f t="array" ref="F35">IF(ISBLANK($A35),,CHOOSE(WEEKDAY($A35),,INDEX(languages,2),INDEX(languages,1),,INDEX(languages,1),INDEX(languages,2),INDEX(languages,1)))</f>
        <v>en</v>
      </c>
      <c r="G35" s="5">
        <v>12</v>
      </c>
      <c r="H35" s="3" t="s">
        <v>91</v>
      </c>
      <c r="I35" s="3" t="e">
        <f t="array" aca="1" ref="I35" ca="1">IF(ISBLANK($H35),,VLOOKUP($H35,'data (deprecated)'!$E$2:INDIRECT("data!$H$"&amp;COUNTA('data (deprecated)'!$E:$E)),2, FALSE))</f>
        <v>#REF!</v>
      </c>
      <c r="J35" s="3" t="e">
        <f t="array" aca="1" ref="J35" ca="1">IF(ISBLANK($H35),,VLOOKUP($H35,'data (deprecated)'!$E$2:INDIRECT("data!$H$"&amp;COUNTA('data (deprecated)'!$E:$E)),3, FALSE))</f>
        <v>#REF!</v>
      </c>
      <c r="K35" s="3" t="e">
        <f t="array" aca="1" ref="K35" ca="1">IF(ISBLANK($H35),,VLOOKUP($H35,'data (deprecated)'!$E$2:INDIRECT("data!$H$"&amp;COUNTA('data (deprecated)'!$E:$E)),4, FALSE))</f>
        <v>#REF!</v>
      </c>
      <c r="L35" s="10" t="s">
        <v>192</v>
      </c>
      <c r="M35" s="3">
        <v>0</v>
      </c>
      <c r="N35" s="3">
        <v>0</v>
      </c>
      <c r="O35" s="16"/>
      <c r="P35" s="2"/>
      <c r="Q35" s="25"/>
    </row>
    <row r="36" spans="1:17" ht="13">
      <c r="A36" s="2">
        <v>45166</v>
      </c>
      <c r="B36" s="3" t="str">
        <f t="shared" si="0"/>
        <v>Mon</v>
      </c>
      <c r="C36" s="4">
        <f t="array" ref="C36">IF(ISBLANK($A36),,CHOOSE(WEEKDAY($A36),,IF(WEEKDAY($A35)=2,INDEX(start_time,4),INDEX(start_time,2)),INDEX(start_time,3),,IF(WEEKDAY($A35)=5,INDEX(start_time,5),INDEX(start_time,1)),INDEX(start_time,2),IF(WEEKDAY($A35)=7,INDEX(start_time,4),INDEX(start_time,1))))</f>
        <v>0.45833333333333331</v>
      </c>
      <c r="D36" s="4">
        <f t="shared" si="4"/>
        <v>0.54166666666666663</v>
      </c>
      <c r="E36" s="3" t="str">
        <f t="array" ref="E36">IF(ISBLANK($A36),,CHOOSE(WEEKDAY($A36),,IF(WEEKDAY($A35)=2,INDEX(location,3),INDEX(location,1)),INDEX(location,3),,INDEX(location,2),INDEX(location,1),INDEX(location,2)))</f>
        <v>Chatham Sq</v>
      </c>
      <c r="F36" s="3" t="str">
        <f t="array" ref="F36">IF(ISBLANK($A36),,CHOOSE(WEEKDAY($A36),,INDEX(languages,2),INDEX(languages,1),,INDEX(languages,1),INDEX(languages,2),INDEX(languages,1)))</f>
        <v>zh</v>
      </c>
      <c r="G36" s="5">
        <v>18</v>
      </c>
      <c r="H36" s="3" t="s">
        <v>138</v>
      </c>
      <c r="I36" s="3" t="e">
        <f t="array" aca="1" ref="I36" ca="1">IF(ISBLANK($H36),,VLOOKUP($H36,'data (deprecated)'!$E$2:INDIRECT("data!$H$"&amp;COUNTA('data (deprecated)'!$E:$E)),2, FALSE))</f>
        <v>#REF!</v>
      </c>
      <c r="J36" s="3" t="e">
        <f t="array" aca="1" ref="J36" ca="1">IF(ISBLANK($H36),,VLOOKUP($H36,'data (deprecated)'!$E$2:INDIRECT("data!$H$"&amp;COUNTA('data (deprecated)'!$E:$E)),3, FALSE))</f>
        <v>#REF!</v>
      </c>
      <c r="K36" s="3" t="e">
        <f t="array" aca="1" ref="K36" ca="1">IF(ISBLANK($H36),,VLOOKUP($H36,'data (deprecated)'!$E$2:INDIRECT("data!$H$"&amp;COUNTA('data (deprecated)'!$E:$E)),4, FALSE))</f>
        <v>#REF!</v>
      </c>
      <c r="L36" s="10" t="s">
        <v>172</v>
      </c>
      <c r="M36" s="3">
        <v>0</v>
      </c>
      <c r="N36" s="3">
        <v>0</v>
      </c>
      <c r="P36" s="2"/>
      <c r="Q36" s="25"/>
    </row>
    <row r="37" spans="1:17" ht="13">
      <c r="A37" s="2">
        <v>45166</v>
      </c>
      <c r="B37" s="3" t="str">
        <f t="shared" si="0"/>
        <v>Mon</v>
      </c>
      <c r="C37" s="4">
        <f t="array" ref="C37">IF(ISBLANK($A37),,CHOOSE(WEEKDAY($A37),,IF(WEEKDAY($A36)=2,INDEX(start_time,4),INDEX(start_time,2)),INDEX(start_time,3),,IF(WEEKDAY($A36)=5,INDEX(start_time,5),INDEX(start_time,1)),INDEX(start_time,2),IF(WEEKDAY($A36)=7,INDEX(start_time,4),INDEX(start_time,1))))</f>
        <v>0.625</v>
      </c>
      <c r="D37" s="4">
        <f t="shared" si="4"/>
        <v>0.70833333333333337</v>
      </c>
      <c r="E37" s="3" t="str">
        <f t="array" ref="E37">IF(ISBLANK($A37),,CHOOSE(WEEKDAY($A37),,IF(WEEKDAY($A36)=2,INDEX(location,3),INDEX(location,1)),INDEX(location,3),,INDEX(location,2),INDEX(location,1),INDEX(location,2)))</f>
        <v>Online</v>
      </c>
      <c r="F37" s="3" t="str">
        <f t="array" ref="F37">IF(ISBLANK($A37),,CHOOSE(WEEKDAY($A37),,INDEX(languages,2),INDEX(languages,1),,INDEX(languages,1),INDEX(languages,2),INDEX(languages,1)))</f>
        <v>zh</v>
      </c>
      <c r="G37" s="5">
        <v>34</v>
      </c>
      <c r="H37" s="3" t="s">
        <v>187</v>
      </c>
      <c r="I37" s="3" t="e">
        <f t="array" aca="1" ref="I37" ca="1">IF(ISBLANK($H37),,VLOOKUP($H37,'data (deprecated)'!$E$2:INDIRECT("data!$H$"&amp;COUNTA('data (deprecated)'!$E:$E)),2, FALSE))</f>
        <v>#REF!</v>
      </c>
      <c r="J37" s="3" t="e">
        <f t="array" aca="1" ref="J37" ca="1">IF(ISBLANK($H37),,VLOOKUP($H37,'data (deprecated)'!$E$2:INDIRECT("data!$H$"&amp;COUNTA('data (deprecated)'!$E:$E)),3, FALSE))</f>
        <v>#REF!</v>
      </c>
      <c r="K37" s="3" t="e">
        <f t="array" aca="1" ref="K37" ca="1">IF(ISBLANK($H37),,VLOOKUP($H37,'data (deprecated)'!$E$2:INDIRECT("data!$H$"&amp;COUNTA('data (deprecated)'!$E:$E)),4, FALSE))</f>
        <v>#REF!</v>
      </c>
      <c r="L37" s="10" t="s">
        <v>193</v>
      </c>
      <c r="M37" s="3">
        <v>0</v>
      </c>
      <c r="N37" s="3">
        <v>0</v>
      </c>
      <c r="P37" s="2"/>
      <c r="Q37" s="25"/>
    </row>
    <row r="38" spans="1:17" ht="13" hidden="1">
      <c r="A38" s="2">
        <v>45167</v>
      </c>
      <c r="B38" s="3" t="str">
        <f t="shared" si="0"/>
        <v>Tue</v>
      </c>
      <c r="C38" s="4">
        <f t="array" ref="C38">IF(ISBLANK($A38),,CHOOSE(WEEKDAY($A38),,IF(WEEKDAY($A37)=2,INDEX(start_time,4),INDEX(start_time,2)),INDEX(start_time,3),,IF(WEEKDAY($A37)=5,INDEX(start_time,5),INDEX(start_time,1)),INDEX(start_time,2),IF(WEEKDAY($A37)=7,INDEX(start_time,4),INDEX(start_time,1))))</f>
        <v>0.58333333333333337</v>
      </c>
      <c r="D38" s="4">
        <f t="shared" si="4"/>
        <v>0.66666666666666674</v>
      </c>
      <c r="E38" s="3" t="str">
        <f t="array" ref="E38">IF(ISBLANK($A38),,CHOOSE(WEEKDAY($A38),,IF(WEEKDAY($A37)=2,INDEX(location,3),INDEX(location,1)),INDEX(location,3),,INDEX(location,2),INDEX(location,1),INDEX(location,2)))</f>
        <v>Online</v>
      </c>
      <c r="F38" s="3" t="str">
        <f t="array" ref="F38">IF(ISBLANK($A38),,CHOOSE(WEEKDAY($A38),,INDEX(languages,2),INDEX(languages,1),,INDEX(languages,1),INDEX(languages,2),INDEX(languages,1)))</f>
        <v>en</v>
      </c>
      <c r="G38" s="16"/>
      <c r="H38" s="3" t="s">
        <v>164</v>
      </c>
      <c r="I38" s="3" t="e">
        <f t="array" aca="1" ref="I38" ca="1">IF(ISBLANK($H38),,VLOOKUP($H38,'data (deprecated)'!$E$2:INDIRECT("data!$H$"&amp;COUNTA('data (deprecated)'!$E:$E)),2, FALSE))</f>
        <v>#REF!</v>
      </c>
      <c r="J38" s="3" t="e">
        <f t="array" aca="1" ref="J38" ca="1">IF(ISBLANK($H38),,VLOOKUP($H38,'data (deprecated)'!$E$2:INDIRECT("data!$H$"&amp;COUNTA('data (deprecated)'!$E:$E)),3, FALSE))</f>
        <v>#REF!</v>
      </c>
      <c r="K38" s="3" t="e">
        <f t="array" aca="1" ref="K38" ca="1">IF(ISBLANK($H38),,VLOOKUP($H38,'data (deprecated)'!$E$2:INDIRECT("data!$H$"&amp;COUNTA('data (deprecated)'!$E:$E)),4, FALSE))</f>
        <v>#REF!</v>
      </c>
      <c r="L38" s="3"/>
      <c r="M38" s="3">
        <v>1</v>
      </c>
      <c r="N38" s="3">
        <v>0</v>
      </c>
      <c r="P38" s="2"/>
      <c r="Q38" s="25"/>
    </row>
    <row r="39" spans="1:17" ht="13">
      <c r="A39" s="2">
        <v>45169</v>
      </c>
      <c r="B39" s="3" t="str">
        <f t="shared" si="0"/>
        <v>Thur</v>
      </c>
      <c r="C39" s="4">
        <f t="array" ref="C39">IF(ISBLANK($A39),,CHOOSE(WEEKDAY($A39),,IF(WEEKDAY($A38)=2,INDEX(start_time,4),INDEX(start_time,2)),INDEX(start_time,3),,IF(WEEKDAY($A38)=5,INDEX(start_time,5),INDEX(start_time,1)),INDEX(start_time,2),IF(WEEKDAY($A38)=7,INDEX(start_time,4),INDEX(start_time,1))))</f>
        <v>0.4375</v>
      </c>
      <c r="D39" s="4">
        <f t="shared" si="4"/>
        <v>0.52083333333333337</v>
      </c>
      <c r="E39" s="3" t="str">
        <f t="array" ref="E39">IF(ISBLANK($A39),,CHOOSE(WEEKDAY($A39),,IF(WEEKDAY($A38)=2,INDEX(location,3),INDEX(location,1)),INDEX(location,3),,INDEX(location,2),INDEX(location,1),INDEX(location,2)))</f>
        <v>SNFL</v>
      </c>
      <c r="F39" s="3" t="str">
        <f t="array" ref="F39">IF(ISBLANK($A39),,CHOOSE(WEEKDAY($A39),,INDEX(languages,2),INDEX(languages,1),,INDEX(languages,1),INDEX(languages,2),INDEX(languages,1)))</f>
        <v>en</v>
      </c>
      <c r="G39" s="5">
        <v>11</v>
      </c>
      <c r="H39" s="3" t="s">
        <v>121</v>
      </c>
      <c r="I39" s="3" t="e">
        <f t="array" aca="1" ref="I39" ca="1">IF(ISBLANK($H39),,VLOOKUP($H39,'data (deprecated)'!$E$2:INDIRECT("data!$H$"&amp;COUNTA('data (deprecated)'!$E:$E)),2, FALSE))</f>
        <v>#REF!</v>
      </c>
      <c r="J39" s="3" t="e">
        <f t="array" aca="1" ref="J39" ca="1">IF(ISBLANK($H39),,VLOOKUP($H39,'data (deprecated)'!$E$2:INDIRECT("data!$H$"&amp;COUNTA('data (deprecated)'!$E:$E)),3, FALSE))</f>
        <v>#REF!</v>
      </c>
      <c r="K39" s="3" t="e">
        <f t="array" aca="1" ref="K39" ca="1">IF(ISBLANK($H39),,VLOOKUP($H39,'data (deprecated)'!$E$2:INDIRECT("data!$H$"&amp;COUNTA('data (deprecated)'!$E:$E)),4, FALSE))</f>
        <v>#REF!</v>
      </c>
      <c r="L39" s="10" t="s">
        <v>194</v>
      </c>
      <c r="M39" s="3">
        <v>0</v>
      </c>
      <c r="N39" s="3">
        <v>0</v>
      </c>
      <c r="O39" s="14"/>
      <c r="P39" s="2"/>
      <c r="Q39" s="25"/>
    </row>
    <row r="40" spans="1:17" ht="13">
      <c r="A40" s="2">
        <v>45169</v>
      </c>
      <c r="B40" s="3" t="str">
        <f t="shared" si="0"/>
        <v>Thur</v>
      </c>
      <c r="C40" s="4">
        <f t="array" ref="C40">IF(ISBLANK($A40),,CHOOSE(WEEKDAY($A40),,IF(WEEKDAY($A39)=2,INDEX(start_time,4),INDEX(start_time,2)),INDEX(start_time,3),,IF(WEEKDAY($A39)=5,INDEX(start_time,5),INDEX(start_time,1)),INDEX(start_time,2),IF(WEEKDAY($A39)=7,INDEX(start_time,4),INDEX(start_time,1))))</f>
        <v>0.64583333333333337</v>
      </c>
      <c r="D40" s="4">
        <f t="shared" si="4"/>
        <v>0.72916666666666674</v>
      </c>
      <c r="E40" s="3" t="str">
        <f t="array" ref="E40">IF(ISBLANK($A40),,CHOOSE(WEEKDAY($A40),,IF(WEEKDAY($A39)=2,INDEX(location,3),INDEX(location,1)),INDEX(location,3),,INDEX(location,2),INDEX(location,1),INDEX(location,2)))</f>
        <v>SNFL</v>
      </c>
      <c r="F40" s="3" t="str">
        <f t="array" ref="F40">IF(ISBLANK($A40),,CHOOSE(WEEKDAY($A40),,INDEX(languages,2),INDEX(languages,1),,INDEX(languages,1),INDEX(languages,2),INDEX(languages,1)))</f>
        <v>en</v>
      </c>
      <c r="G40" s="5">
        <v>7</v>
      </c>
      <c r="H40" s="24" t="s">
        <v>195</v>
      </c>
      <c r="I40" s="3" t="e">
        <f t="array" aca="1" ref="I40" ca="1">IF(ISBLANK($H40),,VLOOKUP($H40,'data (deprecated)'!$E$2:INDIRECT("data!$H$"&amp;COUNTA('data (deprecated)'!$E:$E)),2, FALSE))</f>
        <v>#REF!</v>
      </c>
      <c r="J40" s="3" t="e">
        <f t="array" aca="1" ref="J40" ca="1">IF(ISBLANK($H40),,VLOOKUP($H40,'data (deprecated)'!$E$2:INDIRECT("data!$H$"&amp;COUNTA('data (deprecated)'!$E:$E)),3, FALSE))</f>
        <v>#REF!</v>
      </c>
      <c r="K40" s="3" t="e">
        <f t="array" aca="1" ref="K40" ca="1">IF(ISBLANK($H40),,VLOOKUP($H40,'data (deprecated)'!$E$2:INDIRECT("data!$H$"&amp;COUNTA('data (deprecated)'!$E:$E)),4, FALSE))</f>
        <v>#REF!</v>
      </c>
      <c r="L40" s="10" t="s">
        <v>196</v>
      </c>
      <c r="M40" s="3">
        <v>0</v>
      </c>
      <c r="N40" s="3">
        <v>0</v>
      </c>
      <c r="P40" s="2"/>
      <c r="Q40" s="25"/>
    </row>
    <row r="41" spans="1:17" ht="13">
      <c r="A41" s="2"/>
      <c r="B41" s="3"/>
      <c r="C41" s="4"/>
      <c r="D41" s="4"/>
      <c r="E41" s="3"/>
      <c r="F41" s="3"/>
      <c r="G41" s="16"/>
      <c r="I41" s="3">
        <f t="array" aca="1" ref="I41" ca="1">IF(ISBLANK($H41),,VLOOKUP($H41,'data (deprecated)'!$E$2:INDIRECT("data!$H$"&amp;COUNTA('data (deprecated)'!$E:$E)),2, FALSE))</f>
        <v>0</v>
      </c>
      <c r="J41" s="3">
        <f t="array" aca="1" ref="J41" ca="1">IF(ISBLANK($H41),,VLOOKUP($H41,'data (deprecated)'!$E$2:INDIRECT("data!$H$"&amp;COUNTA('data (deprecated)'!$E:$E)),3, FALSE))</f>
        <v>0</v>
      </c>
      <c r="K41" s="3">
        <f t="array" aca="1" ref="K41" ca="1">IF(ISBLANK($H41),,VLOOKUP($H41,'data (deprecated)'!$E$2:INDIRECT("data!$H$"&amp;COUNTA('data (deprecated)'!$E:$E)),4, FALSE))</f>
        <v>0</v>
      </c>
      <c r="L41" s="3"/>
      <c r="M41" s="3"/>
      <c r="N41" s="3"/>
      <c r="P41" s="2"/>
      <c r="Q41" s="25"/>
    </row>
    <row r="42" spans="1:17" ht="13">
      <c r="A42" s="2"/>
      <c r="B42" s="3"/>
      <c r="C42" s="4"/>
      <c r="D42" s="4"/>
      <c r="E42" s="3"/>
      <c r="F42" s="3"/>
      <c r="G42" s="16"/>
      <c r="I42" s="3">
        <f t="array" aca="1" ref="I42" ca="1">IF(ISBLANK($H42),,VLOOKUP($H42,'data (deprecated)'!$E$2:INDIRECT("data!$H$"&amp;COUNTA('data (deprecated)'!$E:$E)),2, FALSE))</f>
        <v>0</v>
      </c>
      <c r="J42" s="3">
        <f t="array" aca="1" ref="J42" ca="1">IF(ISBLANK($H42),,VLOOKUP($H42,'data (deprecated)'!$E$2:INDIRECT("data!$H$"&amp;COUNTA('data (deprecated)'!$E:$E)),3, FALSE))</f>
        <v>0</v>
      </c>
      <c r="K42" s="3">
        <f t="array" aca="1" ref="K42" ca="1">IF(ISBLANK($H42),,VLOOKUP($H42,'data (deprecated)'!$E$2:INDIRECT("data!$H$"&amp;COUNTA('data (deprecated)'!$E:$E)),4, FALSE))</f>
        <v>0</v>
      </c>
      <c r="L42" s="3"/>
      <c r="M42" s="3"/>
      <c r="N42" s="3"/>
      <c r="Q42" s="25"/>
    </row>
    <row r="43" spans="1:17" ht="13">
      <c r="A43" s="2"/>
      <c r="B43" s="3"/>
      <c r="C43" s="4"/>
      <c r="D43" s="4"/>
      <c r="E43" s="3"/>
      <c r="F43" s="3"/>
      <c r="G43" s="16"/>
      <c r="I43" s="3">
        <f t="array" aca="1" ref="I43" ca="1">IF(ISBLANK($H43),,VLOOKUP($H43,'data (deprecated)'!$E$2:INDIRECT("data!$H$"&amp;COUNTA('data (deprecated)'!$E:$E)),2, FALSE))</f>
        <v>0</v>
      </c>
      <c r="J43" s="3">
        <f t="array" aca="1" ref="J43" ca="1">IF(ISBLANK($H43),,VLOOKUP($H43,'data (deprecated)'!$E$2:INDIRECT("data!$H$"&amp;COUNTA('data (deprecated)'!$E:$E)),3, FALSE))</f>
        <v>0</v>
      </c>
      <c r="K43" s="3">
        <f t="array" aca="1" ref="K43" ca="1">IF(ISBLANK($H43),,VLOOKUP($H43,'data (deprecated)'!$E$2:INDIRECT("data!$H$"&amp;COUNTA('data (deprecated)'!$E:$E)),4, FALSE))</f>
        <v>0</v>
      </c>
      <c r="L43" s="3"/>
      <c r="M43" s="3"/>
      <c r="N43" s="3"/>
    </row>
    <row r="44" spans="1:17" ht="13">
      <c r="A44" s="2"/>
      <c r="B44" s="3"/>
      <c r="C44" s="4"/>
      <c r="D44" s="4"/>
      <c r="E44" s="3"/>
      <c r="F44" s="3"/>
      <c r="G44" s="16"/>
      <c r="I44" s="3">
        <f t="array" aca="1" ref="I44" ca="1">IF(ISBLANK($H44),,VLOOKUP($H44,'data (deprecated)'!$E$2:INDIRECT("data!$H$"&amp;COUNTA('data (deprecated)'!$E:$E)),2, FALSE))</f>
        <v>0</v>
      </c>
      <c r="J44" s="3">
        <f t="array" aca="1" ref="J44" ca="1">IF(ISBLANK($H44),,VLOOKUP($H44,'data (deprecated)'!$E$2:INDIRECT("data!$H$"&amp;COUNTA('data (deprecated)'!$E:$E)),3, FALSE))</f>
        <v>0</v>
      </c>
      <c r="K44" s="3">
        <f t="array" aca="1" ref="K44" ca="1">IF(ISBLANK($H44),,VLOOKUP($H44,'data (deprecated)'!$E$2:INDIRECT("data!$H$"&amp;COUNTA('data (deprecated)'!$E:$E)),4, FALSE))</f>
        <v>0</v>
      </c>
      <c r="L44" s="3"/>
      <c r="M44" s="3"/>
      <c r="N44" s="3"/>
    </row>
    <row r="45" spans="1:17" ht="13">
      <c r="A45" s="2"/>
      <c r="B45" s="3"/>
      <c r="C45" s="4"/>
      <c r="D45" s="4"/>
      <c r="E45" s="3"/>
      <c r="F45" s="3"/>
      <c r="G45" s="16"/>
      <c r="I45" s="3">
        <f t="array" aca="1" ref="I45" ca="1">IF(ISBLANK($H45),,VLOOKUP($H45,'data (deprecated)'!$E$2:INDIRECT("data!$H$"&amp;COUNTA('data (deprecated)'!$E:$E)),2, FALSE))</f>
        <v>0</v>
      </c>
      <c r="J45" s="3">
        <f t="array" aca="1" ref="J45" ca="1">IF(ISBLANK($H45),,VLOOKUP($H45,'data (deprecated)'!$E$2:INDIRECT("data!$H$"&amp;COUNTA('data (deprecated)'!$E:$E)),3, FALSE))</f>
        <v>0</v>
      </c>
      <c r="K45" s="3">
        <f t="array" aca="1" ref="K45" ca="1">IF(ISBLANK($H45),,VLOOKUP($H45,'data (deprecated)'!$E$2:INDIRECT("data!$H$"&amp;COUNTA('data (deprecated)'!$E:$E)),4, FALSE))</f>
        <v>0</v>
      </c>
      <c r="L45" s="3"/>
      <c r="M45" s="3"/>
      <c r="N45" s="3"/>
    </row>
    <row r="46" spans="1:17" ht="13">
      <c r="A46" s="2"/>
      <c r="B46" s="3"/>
      <c r="C46" s="4"/>
      <c r="D46" s="4"/>
      <c r="E46" s="3"/>
      <c r="F46" s="3"/>
      <c r="G46" s="16"/>
      <c r="I46" s="3">
        <f t="array" aca="1" ref="I46" ca="1">IF(ISBLANK($H46),,VLOOKUP($H46,'data (deprecated)'!$E$2:INDIRECT("data!$H$"&amp;COUNTA('data (deprecated)'!$E:$E)),2, FALSE))</f>
        <v>0</v>
      </c>
      <c r="J46" s="3">
        <f t="array" aca="1" ref="J46" ca="1">IF(ISBLANK($H46),,VLOOKUP($H46,'data (deprecated)'!$E$2:INDIRECT("data!$H$"&amp;COUNTA('data (deprecated)'!$E:$E)),3, FALSE))</f>
        <v>0</v>
      </c>
      <c r="K46" s="3">
        <f t="array" aca="1" ref="K46" ca="1">IF(ISBLANK($H46),,VLOOKUP($H46,'data (deprecated)'!$E$2:INDIRECT("data!$H$"&amp;COUNTA('data (deprecated)'!$E:$E)),4, FALSE))</f>
        <v>0</v>
      </c>
      <c r="L46" s="3"/>
      <c r="M46" s="3"/>
      <c r="N46" s="3"/>
    </row>
    <row r="47" spans="1:17" ht="13">
      <c r="A47" s="2"/>
      <c r="B47" s="3"/>
      <c r="C47" s="4"/>
      <c r="D47" s="4"/>
      <c r="E47" s="3"/>
      <c r="F47" s="3"/>
      <c r="G47" s="16"/>
      <c r="I47" s="3">
        <f t="array" aca="1" ref="I47" ca="1">IF(ISBLANK($H47),,VLOOKUP($H47,'data (deprecated)'!$E$2:INDIRECT("data!$H$"&amp;COUNTA('data (deprecated)'!$E:$E)),2, FALSE))</f>
        <v>0</v>
      </c>
      <c r="J47" s="3">
        <f t="array" aca="1" ref="J47" ca="1">IF(ISBLANK($H47),,VLOOKUP($H47,'data (deprecated)'!$E$2:INDIRECT("data!$H$"&amp;COUNTA('data (deprecated)'!$E:$E)),3, FALSE))</f>
        <v>0</v>
      </c>
      <c r="K47" s="3">
        <f t="array" aca="1" ref="K47" ca="1">IF(ISBLANK($H47),,VLOOKUP($H47,'data (deprecated)'!$E$2:INDIRECT("data!$H$"&amp;COUNTA('data (deprecated)'!$E:$E)),4, FALSE))</f>
        <v>0</v>
      </c>
      <c r="L47" s="3"/>
      <c r="M47" s="3"/>
      <c r="N47" s="3"/>
    </row>
    <row r="48" spans="1:17" ht="13">
      <c r="A48" s="2"/>
      <c r="B48" s="3"/>
      <c r="C48" s="4"/>
      <c r="D48" s="4"/>
      <c r="E48" s="3"/>
      <c r="F48" s="3"/>
      <c r="G48" s="16"/>
      <c r="I48" s="3">
        <f t="array" aca="1" ref="I48" ca="1">IF(ISBLANK($H48),,VLOOKUP($H48,'data (deprecated)'!$E$2:INDIRECT("data!$H$"&amp;COUNTA('data (deprecated)'!$E:$E)),2, FALSE))</f>
        <v>0</v>
      </c>
      <c r="J48" s="3">
        <f t="array" aca="1" ref="J48" ca="1">IF(ISBLANK($H48),,VLOOKUP($H48,'data (deprecated)'!$E$2:INDIRECT("data!$H$"&amp;COUNTA('data (deprecated)'!$E:$E)),3, FALSE))</f>
        <v>0</v>
      </c>
      <c r="K48" s="3">
        <f t="array" aca="1" ref="K48" ca="1">IF(ISBLANK($H48),,VLOOKUP($H48,'data (deprecated)'!$E$2:INDIRECT("data!$H$"&amp;COUNTA('data (deprecated)'!$E:$E)),4, FALSE))</f>
        <v>0</v>
      </c>
      <c r="L48" s="3"/>
      <c r="M48" s="3"/>
      <c r="N48" s="3"/>
    </row>
    <row r="49" spans="1:14" ht="13">
      <c r="A49" s="2"/>
      <c r="B49" s="3"/>
      <c r="C49" s="4"/>
      <c r="D49" s="4"/>
      <c r="E49" s="3"/>
      <c r="F49" s="3"/>
      <c r="G49" s="16"/>
      <c r="I49" s="3">
        <f t="array" aca="1" ref="I49" ca="1">IF(ISBLANK($H49),,VLOOKUP($H49,'data (deprecated)'!$E$2:INDIRECT("data!$H$"&amp;COUNTA('data (deprecated)'!$E:$E)),2, FALSE))</f>
        <v>0</v>
      </c>
      <c r="J49" s="3">
        <f t="array" aca="1" ref="J49" ca="1">IF(ISBLANK($H49),,VLOOKUP($H49,'data (deprecated)'!$E$2:INDIRECT("data!$H$"&amp;COUNTA('data (deprecated)'!$E:$E)),3, FALSE))</f>
        <v>0</v>
      </c>
      <c r="K49" s="3">
        <f t="array" aca="1" ref="K49" ca="1">IF(ISBLANK($H49),,VLOOKUP($H49,'data (deprecated)'!$E$2:INDIRECT("data!$H$"&amp;COUNTA('data (deprecated)'!$E:$E)),4, FALSE))</f>
        <v>0</v>
      </c>
      <c r="L49" s="3"/>
      <c r="M49" s="3"/>
      <c r="N49" s="3"/>
    </row>
    <row r="50" spans="1:14" ht="13">
      <c r="A50" s="2"/>
      <c r="B50" s="3"/>
      <c r="C50" s="4"/>
      <c r="D50" s="4"/>
      <c r="E50" s="3"/>
      <c r="F50" s="3"/>
      <c r="G50" s="16"/>
      <c r="I50" s="3">
        <f t="array" aca="1" ref="I50" ca="1">IF(ISBLANK($H50),,VLOOKUP($H50,'data (deprecated)'!$E$2:INDIRECT("data!$H$"&amp;COUNTA('data (deprecated)'!$E:$E)),2, FALSE))</f>
        <v>0</v>
      </c>
      <c r="J50" s="3">
        <f t="array" aca="1" ref="J50" ca="1">IF(ISBLANK($H50),,VLOOKUP($H50,'data (deprecated)'!$E$2:INDIRECT("data!$H$"&amp;COUNTA('data (deprecated)'!$E:$E)),3, FALSE))</f>
        <v>0</v>
      </c>
      <c r="K50" s="3">
        <f t="array" aca="1" ref="K50" ca="1">IF(ISBLANK($H50),,VLOOKUP($H50,'data (deprecated)'!$E$2:INDIRECT("data!$H$"&amp;COUNTA('data (deprecated)'!$E:$E)),4, FALSE))</f>
        <v>0</v>
      </c>
      <c r="L50" s="3"/>
      <c r="M50" s="3"/>
      <c r="N50" s="3"/>
    </row>
    <row r="51" spans="1:14" ht="13">
      <c r="A51" s="2"/>
      <c r="B51" s="3"/>
      <c r="C51" s="4"/>
      <c r="D51" s="4"/>
      <c r="E51" s="3"/>
      <c r="F51" s="3"/>
      <c r="G51" s="16"/>
      <c r="I51" s="3">
        <f t="array" aca="1" ref="I51" ca="1">IF(ISBLANK($H51),,VLOOKUP($H51,'data (deprecated)'!$E$2:INDIRECT("data!$H$"&amp;COUNTA('data (deprecated)'!$E:$E)),2, FALSE))</f>
        <v>0</v>
      </c>
      <c r="J51" s="3">
        <f t="array" aca="1" ref="J51" ca="1">IF(ISBLANK($H51),,VLOOKUP($H51,'data (deprecated)'!$E$2:INDIRECT("data!$H$"&amp;COUNTA('data (deprecated)'!$E:$E)),3, FALSE))</f>
        <v>0</v>
      </c>
      <c r="K51" s="3">
        <f t="array" aca="1" ref="K51" ca="1">IF(ISBLANK($H51),,VLOOKUP($H51,'data (deprecated)'!$E$2:INDIRECT("data!$H$"&amp;COUNTA('data (deprecated)'!$E:$E)),4, FALSE))</f>
        <v>0</v>
      </c>
      <c r="L51" s="3"/>
      <c r="M51" s="3"/>
      <c r="N51" s="3"/>
    </row>
    <row r="52" spans="1:14" ht="13">
      <c r="A52" s="2"/>
      <c r="B52" s="3"/>
      <c r="C52" s="4"/>
      <c r="D52" s="4"/>
      <c r="E52" s="3"/>
      <c r="F52" s="3"/>
      <c r="G52" s="16"/>
      <c r="I52" s="3">
        <f t="array" aca="1" ref="I52" ca="1">IF(ISBLANK($H52),,VLOOKUP($H52,'data (deprecated)'!$E$2:INDIRECT("data!$H$"&amp;COUNTA('data (deprecated)'!$E:$E)),2, FALSE))</f>
        <v>0</v>
      </c>
      <c r="J52" s="3">
        <f t="array" aca="1" ref="J52" ca="1">IF(ISBLANK($H52),,VLOOKUP($H52,'data (deprecated)'!$E$2:INDIRECT("data!$H$"&amp;COUNTA('data (deprecated)'!$E:$E)),3, FALSE))</f>
        <v>0</v>
      </c>
      <c r="K52" s="3">
        <f t="array" aca="1" ref="K52" ca="1">IF(ISBLANK($H52),,VLOOKUP($H52,'data (deprecated)'!$E$2:INDIRECT("data!$H$"&amp;COUNTA('data (deprecated)'!$E:$E)),4, FALSE))</f>
        <v>0</v>
      </c>
      <c r="L52" s="3"/>
      <c r="M52" s="3"/>
      <c r="N52" s="3"/>
    </row>
    <row r="53" spans="1:14" ht="13">
      <c r="A53" s="2"/>
      <c r="B53" s="3"/>
      <c r="C53" s="4"/>
      <c r="D53" s="4"/>
      <c r="E53" s="3"/>
      <c r="F53" s="3"/>
      <c r="G53" s="16"/>
      <c r="I53" s="3">
        <f t="array" aca="1" ref="I53" ca="1">IF(ISBLANK($H53),,VLOOKUP($H53,'data (deprecated)'!$E$2:INDIRECT("data!$H$"&amp;COUNTA('data (deprecated)'!$E:$E)),2, FALSE))</f>
        <v>0</v>
      </c>
      <c r="J53" s="3">
        <f t="array" aca="1" ref="J53" ca="1">IF(ISBLANK($H53),,VLOOKUP($H53,'data (deprecated)'!$E$2:INDIRECT("data!$H$"&amp;COUNTA('data (deprecated)'!$E:$E)),3, FALSE))</f>
        <v>0</v>
      </c>
      <c r="K53" s="3">
        <f t="array" aca="1" ref="K53" ca="1">IF(ISBLANK($H53),,VLOOKUP($H53,'data (deprecated)'!$E$2:INDIRECT("data!$H$"&amp;COUNTA('data (deprecated)'!$E:$E)),4, FALSE))</f>
        <v>0</v>
      </c>
      <c r="L53" s="3"/>
      <c r="M53" s="3"/>
      <c r="N53" s="3"/>
    </row>
    <row r="54" spans="1:14" ht="13">
      <c r="A54" s="2"/>
      <c r="B54" s="3"/>
      <c r="C54" s="4"/>
      <c r="D54" s="4"/>
      <c r="E54" s="3"/>
      <c r="F54" s="3"/>
      <c r="G54" s="16"/>
      <c r="I54" s="3">
        <f t="array" aca="1" ref="I54" ca="1">IF(ISBLANK($H54),,VLOOKUP($H54,'data (deprecated)'!$E$2:INDIRECT("data!$H$"&amp;COUNTA('data (deprecated)'!$E:$E)),2, FALSE))</f>
        <v>0</v>
      </c>
      <c r="J54" s="3">
        <f t="array" aca="1" ref="J54" ca="1">IF(ISBLANK($H54),,VLOOKUP($H54,'data (deprecated)'!$E$2:INDIRECT("data!$H$"&amp;COUNTA('data (deprecated)'!$E:$E)),3, FALSE))</f>
        <v>0</v>
      </c>
      <c r="K54" s="3">
        <f t="array" aca="1" ref="K54" ca="1">IF(ISBLANK($H54),,VLOOKUP($H54,'data (deprecated)'!$E$2:INDIRECT("data!$H$"&amp;COUNTA('data (deprecated)'!$E:$E)),4, FALSE))</f>
        <v>0</v>
      </c>
      <c r="L54" s="3"/>
      <c r="M54" s="3"/>
      <c r="N54" s="3"/>
    </row>
    <row r="55" spans="1:14" ht="13">
      <c r="A55" s="2"/>
      <c r="B55" s="3"/>
      <c r="C55" s="4"/>
      <c r="D55" s="4"/>
      <c r="E55" s="3"/>
      <c r="F55" s="3"/>
      <c r="G55" s="16"/>
      <c r="I55" s="3">
        <f t="array" aca="1" ref="I55" ca="1">IF(ISBLANK($H55),,VLOOKUP($H55,'data (deprecated)'!$E$2:INDIRECT("data!$H$"&amp;COUNTA('data (deprecated)'!$E:$E)),2, FALSE))</f>
        <v>0</v>
      </c>
      <c r="J55" s="3">
        <f t="array" aca="1" ref="J55" ca="1">IF(ISBLANK($H55),,VLOOKUP($H55,'data (deprecated)'!$E$2:INDIRECT("data!$H$"&amp;COUNTA('data (deprecated)'!$E:$E)),3, FALSE))</f>
        <v>0</v>
      </c>
      <c r="K55" s="3">
        <f t="array" aca="1" ref="K55" ca="1">IF(ISBLANK($H55),,VLOOKUP($H55,'data (deprecated)'!$E$2:INDIRECT("data!$H$"&amp;COUNTA('data (deprecated)'!$E:$E)),4, FALSE))</f>
        <v>0</v>
      </c>
      <c r="L55" s="3"/>
      <c r="M55" s="3"/>
      <c r="N55" s="3"/>
    </row>
    <row r="56" spans="1:14" ht="13">
      <c r="A56" s="2"/>
      <c r="B56" s="3"/>
      <c r="C56" s="4"/>
      <c r="D56" s="4"/>
      <c r="E56" s="3"/>
      <c r="F56" s="3"/>
      <c r="G56" s="16"/>
      <c r="I56" s="3">
        <f t="array" aca="1" ref="I56" ca="1">IF(ISBLANK($H56),,VLOOKUP($H56,'data (deprecated)'!$E$2:INDIRECT("data!$H$"&amp;COUNTA('data (deprecated)'!$E:$E)),2, FALSE))</f>
        <v>0</v>
      </c>
      <c r="J56" s="3">
        <f t="array" aca="1" ref="J56" ca="1">IF(ISBLANK($H56),,VLOOKUP($H56,'data (deprecated)'!$E$2:INDIRECT("data!$H$"&amp;COUNTA('data (deprecated)'!$E:$E)),3, FALSE))</f>
        <v>0</v>
      </c>
      <c r="K56" s="3">
        <f t="array" aca="1" ref="K56" ca="1">IF(ISBLANK($H56),,VLOOKUP($H56,'data (deprecated)'!$E$2:INDIRECT("data!$H$"&amp;COUNTA('data (deprecated)'!$E:$E)),4, FALSE))</f>
        <v>0</v>
      </c>
      <c r="L56" s="3"/>
      <c r="M56" s="3"/>
      <c r="N56" s="3"/>
    </row>
    <row r="57" spans="1:14" ht="13">
      <c r="A57" s="2"/>
      <c r="B57" s="3"/>
      <c r="C57" s="4"/>
      <c r="D57" s="4"/>
      <c r="E57" s="3"/>
      <c r="F57" s="3"/>
      <c r="G57" s="16"/>
      <c r="I57" s="3">
        <f t="array" aca="1" ref="I57" ca="1">IF(ISBLANK($H57),,VLOOKUP($H57,'data (deprecated)'!$E$2:INDIRECT("data!$H$"&amp;COUNTA('data (deprecated)'!$E:$E)),2, FALSE))</f>
        <v>0</v>
      </c>
      <c r="J57" s="3">
        <f t="array" aca="1" ref="J57" ca="1">IF(ISBLANK($H57),,VLOOKUP($H57,'data (deprecated)'!$E$2:INDIRECT("data!$H$"&amp;COUNTA('data (deprecated)'!$E:$E)),3, FALSE))</f>
        <v>0</v>
      </c>
      <c r="K57" s="3">
        <f t="array" aca="1" ref="K57" ca="1">IF(ISBLANK($H57),,VLOOKUP($H57,'data (deprecated)'!$E$2:INDIRECT("data!$H$"&amp;COUNTA('data (deprecated)'!$E:$E)),4, FALSE))</f>
        <v>0</v>
      </c>
      <c r="L57" s="3"/>
      <c r="M57" s="3"/>
      <c r="N57" s="3"/>
    </row>
    <row r="58" spans="1:14" ht="13">
      <c r="A58" s="2"/>
      <c r="B58" s="3"/>
      <c r="C58" s="4"/>
      <c r="D58" s="4"/>
      <c r="E58" s="3"/>
      <c r="F58" s="3"/>
      <c r="G58" s="16"/>
      <c r="I58" s="3">
        <f t="array" aca="1" ref="I58" ca="1">IF(ISBLANK($H58),,VLOOKUP($H58,'data (deprecated)'!$E$2:INDIRECT("data!$H$"&amp;COUNTA('data (deprecated)'!$E:$E)),2, FALSE))</f>
        <v>0</v>
      </c>
      <c r="J58" s="3">
        <f t="array" aca="1" ref="J58" ca="1">IF(ISBLANK($H58),,VLOOKUP($H58,'data (deprecated)'!$E$2:INDIRECT("data!$H$"&amp;COUNTA('data (deprecated)'!$E:$E)),3, FALSE))</f>
        <v>0</v>
      </c>
      <c r="K58" s="3">
        <f t="array" aca="1" ref="K58" ca="1">IF(ISBLANK($H58),,VLOOKUP($H58,'data (deprecated)'!$E$2:INDIRECT("data!$H$"&amp;COUNTA('data (deprecated)'!$E:$E)),4, FALSE))</f>
        <v>0</v>
      </c>
      <c r="L58" s="3"/>
      <c r="M58" s="3"/>
      <c r="N58" s="3"/>
    </row>
    <row r="59" spans="1:14" ht="13">
      <c r="A59" s="2"/>
      <c r="B59" s="3"/>
      <c r="C59" s="4"/>
      <c r="D59" s="4"/>
      <c r="E59" s="3"/>
      <c r="F59" s="3"/>
      <c r="G59" s="16"/>
      <c r="I59" s="3">
        <f t="array" aca="1" ref="I59" ca="1">IF(ISBLANK($H59),,VLOOKUP($H59,'data (deprecated)'!$E$2:INDIRECT("data!$H$"&amp;COUNTA('data (deprecated)'!$E:$E)),2, FALSE))</f>
        <v>0</v>
      </c>
      <c r="J59" s="3">
        <f t="array" aca="1" ref="J59" ca="1">IF(ISBLANK($H59),,VLOOKUP($H59,'data (deprecated)'!$E$2:INDIRECT("data!$H$"&amp;COUNTA('data (deprecated)'!$E:$E)),3, FALSE))</f>
        <v>0</v>
      </c>
      <c r="K59" s="3">
        <f t="array" aca="1" ref="K59" ca="1">IF(ISBLANK($H59),,VLOOKUP($H59,'data (deprecated)'!$E$2:INDIRECT("data!$H$"&amp;COUNTA('data (deprecated)'!$E:$E)),4, FALSE))</f>
        <v>0</v>
      </c>
      <c r="L59" s="3"/>
      <c r="M59" s="3"/>
      <c r="N59" s="3"/>
    </row>
    <row r="60" spans="1:14" ht="13">
      <c r="A60" s="2"/>
      <c r="B60" s="3"/>
      <c r="C60" s="4"/>
      <c r="D60" s="4"/>
      <c r="E60" s="3"/>
      <c r="F60" s="3"/>
      <c r="G60" s="16"/>
      <c r="I60" s="3">
        <f t="array" aca="1" ref="I60" ca="1">IF(ISBLANK($H60),,VLOOKUP($H60,'data (deprecated)'!$E$2:INDIRECT("data!$H$"&amp;COUNTA('data (deprecated)'!$E:$E)),2, FALSE))</f>
        <v>0</v>
      </c>
      <c r="J60" s="3">
        <f t="array" aca="1" ref="J60" ca="1">IF(ISBLANK($H60),,VLOOKUP($H60,'data (deprecated)'!$E$2:INDIRECT("data!$H$"&amp;COUNTA('data (deprecated)'!$E:$E)),3, FALSE))</f>
        <v>0</v>
      </c>
      <c r="K60" s="3">
        <f t="array" aca="1" ref="K60" ca="1">IF(ISBLANK($H60),,VLOOKUP($H60,'data (deprecated)'!$E$2:INDIRECT("data!$H$"&amp;COUNTA('data (deprecated)'!$E:$E)),4, FALSE))</f>
        <v>0</v>
      </c>
      <c r="L60" s="3"/>
      <c r="M60" s="3"/>
      <c r="N60" s="3"/>
    </row>
    <row r="61" spans="1:14" ht="13">
      <c r="A61" s="2"/>
      <c r="B61" s="3"/>
      <c r="C61" s="4"/>
      <c r="D61" s="4"/>
      <c r="E61" s="3"/>
      <c r="F61" s="3"/>
      <c r="G61" s="16"/>
      <c r="I61" s="3">
        <f t="array" aca="1" ref="I61" ca="1">IF(ISBLANK($H61),,VLOOKUP($H61,'data (deprecated)'!$E$2:INDIRECT("data!$H$"&amp;COUNTA('data (deprecated)'!$E:$E)),2, FALSE))</f>
        <v>0</v>
      </c>
      <c r="J61" s="3">
        <f t="array" aca="1" ref="J61" ca="1">IF(ISBLANK($H61),,VLOOKUP($H61,'data (deprecated)'!$E$2:INDIRECT("data!$H$"&amp;COUNTA('data (deprecated)'!$E:$E)),3, FALSE))</f>
        <v>0</v>
      </c>
      <c r="K61" s="3">
        <f t="array" aca="1" ref="K61" ca="1">IF(ISBLANK($H61),,VLOOKUP($H61,'data (deprecated)'!$E$2:INDIRECT("data!$H$"&amp;COUNTA('data (deprecated)'!$E:$E)),4, FALSE))</f>
        <v>0</v>
      </c>
      <c r="L61" s="3"/>
      <c r="M61" s="3"/>
      <c r="N61" s="3"/>
    </row>
    <row r="62" spans="1:14" ht="13">
      <c r="A62" s="2"/>
      <c r="B62" s="3"/>
      <c r="C62" s="4"/>
      <c r="D62" s="4"/>
      <c r="E62" s="3"/>
      <c r="F62" s="3"/>
      <c r="G62" s="16"/>
      <c r="I62" s="3">
        <f t="array" aca="1" ref="I62" ca="1">IF(ISBLANK($H62),,VLOOKUP($H62,'data (deprecated)'!$E$2:INDIRECT("data!$H$"&amp;COUNTA('data (deprecated)'!$E:$E)),2, FALSE))</f>
        <v>0</v>
      </c>
      <c r="J62" s="3">
        <f t="array" aca="1" ref="J62" ca="1">IF(ISBLANK($H62),,VLOOKUP($H62,'data (deprecated)'!$E$2:INDIRECT("data!$H$"&amp;COUNTA('data (deprecated)'!$E:$E)),3, FALSE))</f>
        <v>0</v>
      </c>
      <c r="K62" s="3">
        <f t="array" aca="1" ref="K62" ca="1">IF(ISBLANK($H62),,VLOOKUP($H62,'data (deprecated)'!$E$2:INDIRECT("data!$H$"&amp;COUNTA('data (deprecated)'!$E:$E)),4, FALSE))</f>
        <v>0</v>
      </c>
      <c r="L62" s="3"/>
      <c r="M62" s="3"/>
      <c r="N62" s="3"/>
    </row>
    <row r="63" spans="1:14" ht="13">
      <c r="A63" s="2"/>
      <c r="B63" s="3"/>
      <c r="C63" s="4"/>
      <c r="D63" s="4"/>
      <c r="E63" s="3"/>
      <c r="F63" s="3"/>
      <c r="G63" s="16"/>
      <c r="I63" s="3">
        <f t="array" aca="1" ref="I63" ca="1">IF(ISBLANK($H63),,VLOOKUP($H63,'data (deprecated)'!$E$2:INDIRECT("data!$H$"&amp;COUNTA('data (deprecated)'!$E:$E)),2, FALSE))</f>
        <v>0</v>
      </c>
      <c r="J63" s="3">
        <f t="array" aca="1" ref="J63" ca="1">IF(ISBLANK($H63),,VLOOKUP($H63,'data (deprecated)'!$E$2:INDIRECT("data!$H$"&amp;COUNTA('data (deprecated)'!$E:$E)),3, FALSE))</f>
        <v>0</v>
      </c>
      <c r="K63" s="3">
        <f t="array" aca="1" ref="K63" ca="1">IF(ISBLANK($H63),,VLOOKUP($H63,'data (deprecated)'!$E$2:INDIRECT("data!$H$"&amp;COUNTA('data (deprecated)'!$E:$E)),4, FALSE))</f>
        <v>0</v>
      </c>
      <c r="L63" s="3"/>
      <c r="M63" s="3"/>
      <c r="N63" s="3"/>
    </row>
    <row r="64" spans="1:14" ht="13">
      <c r="A64" s="2"/>
      <c r="B64" s="3"/>
      <c r="C64" s="4"/>
      <c r="D64" s="4"/>
      <c r="E64" s="3"/>
      <c r="F64" s="3"/>
      <c r="G64" s="16"/>
      <c r="I64" s="3">
        <f t="array" aca="1" ref="I64" ca="1">IF(ISBLANK($H64),,VLOOKUP($H64,'data (deprecated)'!$E$2:INDIRECT("data!$H$"&amp;COUNTA('data (deprecated)'!$E:$E)),2, FALSE))</f>
        <v>0</v>
      </c>
      <c r="J64" s="3">
        <f t="array" aca="1" ref="J64" ca="1">IF(ISBLANK($H64),,VLOOKUP($H64,'data (deprecated)'!$E$2:INDIRECT("data!$H$"&amp;COUNTA('data (deprecated)'!$E:$E)),3, FALSE))</f>
        <v>0</v>
      </c>
      <c r="K64" s="3">
        <f t="array" aca="1" ref="K64" ca="1">IF(ISBLANK($H64),,VLOOKUP($H64,'data (deprecated)'!$E$2:INDIRECT("data!$H$"&amp;COUNTA('data (deprecated)'!$E:$E)),4, FALSE))</f>
        <v>0</v>
      </c>
      <c r="L64" s="3"/>
      <c r="M64" s="3"/>
      <c r="N64" s="3"/>
    </row>
    <row r="65" spans="1:14" ht="13">
      <c r="A65" s="2"/>
      <c r="B65" s="3"/>
      <c r="C65" s="4"/>
      <c r="D65" s="4"/>
      <c r="E65" s="3"/>
      <c r="F65" s="3"/>
      <c r="G65" s="16"/>
      <c r="I65" s="3">
        <f t="array" aca="1" ref="I65" ca="1">IF(ISBLANK($H65),,VLOOKUP($H65,'data (deprecated)'!$E$2:INDIRECT("data!$H$"&amp;COUNTA('data (deprecated)'!$E:$E)),2, FALSE))</f>
        <v>0</v>
      </c>
      <c r="J65" s="3">
        <f t="array" aca="1" ref="J65" ca="1">IF(ISBLANK($H65),,VLOOKUP($H65,'data (deprecated)'!$E$2:INDIRECT("data!$H$"&amp;COUNTA('data (deprecated)'!$E:$E)),3, FALSE))</f>
        <v>0</v>
      </c>
      <c r="K65" s="3">
        <f t="array" aca="1" ref="K65" ca="1">IF(ISBLANK($H65),,VLOOKUP($H65,'data (deprecated)'!$E$2:INDIRECT("data!$H$"&amp;COUNTA('data (deprecated)'!$E:$E)),4, FALSE))</f>
        <v>0</v>
      </c>
      <c r="L65" s="3"/>
      <c r="M65" s="3"/>
      <c r="N65" s="3"/>
    </row>
    <row r="66" spans="1:14" ht="13">
      <c r="A66" s="2"/>
      <c r="B66" s="3"/>
      <c r="C66" s="4"/>
      <c r="D66" s="4"/>
      <c r="E66" s="3"/>
      <c r="F66" s="3"/>
      <c r="G66" s="16"/>
      <c r="I66" s="3">
        <f t="array" aca="1" ref="I66" ca="1">IF(ISBLANK($H66),,VLOOKUP($H66,'data (deprecated)'!$E$2:INDIRECT("data!$H$"&amp;COUNTA('data (deprecated)'!$E:$E)),2, FALSE))</f>
        <v>0</v>
      </c>
      <c r="J66" s="3">
        <f t="array" aca="1" ref="J66" ca="1">IF(ISBLANK($H66),,VLOOKUP($H66,'data (deprecated)'!$E$2:INDIRECT("data!$H$"&amp;COUNTA('data (deprecated)'!$E:$E)),3, FALSE))</f>
        <v>0</v>
      </c>
      <c r="K66" s="3">
        <f t="array" aca="1" ref="K66" ca="1">IF(ISBLANK($H66),,VLOOKUP($H66,'data (deprecated)'!$E$2:INDIRECT("data!$H$"&amp;COUNTA('data (deprecated)'!$E:$E)),4, FALSE))</f>
        <v>0</v>
      </c>
      <c r="L66" s="3"/>
      <c r="M66" s="3"/>
      <c r="N66" s="3"/>
    </row>
    <row r="67" spans="1:14" ht="13">
      <c r="A67" s="2"/>
      <c r="B67" s="3"/>
      <c r="C67" s="4"/>
      <c r="D67" s="4"/>
      <c r="E67" s="3"/>
      <c r="F67" s="3"/>
      <c r="G67" s="16"/>
      <c r="I67" s="3">
        <f t="array" aca="1" ref="I67" ca="1">IF(ISBLANK($H67),,VLOOKUP($H67,'data (deprecated)'!$E$2:INDIRECT("data!$H$"&amp;COUNTA('data (deprecated)'!$E:$E)),2, FALSE))</f>
        <v>0</v>
      </c>
      <c r="J67" s="3">
        <f t="array" aca="1" ref="J67" ca="1">IF(ISBLANK($H67),,VLOOKUP($H67,'data (deprecated)'!$E$2:INDIRECT("data!$H$"&amp;COUNTA('data (deprecated)'!$E:$E)),3, FALSE))</f>
        <v>0</v>
      </c>
      <c r="K67" s="3">
        <f t="array" aca="1" ref="K67" ca="1">IF(ISBLANK($H67),,VLOOKUP($H67,'data (deprecated)'!$E$2:INDIRECT("data!$H$"&amp;COUNTA('data (deprecated)'!$E:$E)),4, FALSE))</f>
        <v>0</v>
      </c>
      <c r="L67" s="3"/>
      <c r="M67" s="3"/>
      <c r="N67" s="3"/>
    </row>
    <row r="68" spans="1:14" ht="13">
      <c r="A68" s="2"/>
      <c r="B68" s="3"/>
      <c r="C68" s="4"/>
      <c r="D68" s="4"/>
      <c r="E68" s="3"/>
      <c r="F68" s="3"/>
      <c r="G68" s="16"/>
      <c r="I68" s="3">
        <f t="array" aca="1" ref="I68" ca="1">IF(ISBLANK($H68),,VLOOKUP($H68,'data (deprecated)'!$E$2:INDIRECT("data!$H$"&amp;COUNTA('data (deprecated)'!$E:$E)),2, FALSE))</f>
        <v>0</v>
      </c>
      <c r="J68" s="3">
        <f t="array" aca="1" ref="J68" ca="1">IF(ISBLANK($H68),,VLOOKUP($H68,'data (deprecated)'!$E$2:INDIRECT("data!$H$"&amp;COUNTA('data (deprecated)'!$E:$E)),3, FALSE))</f>
        <v>0</v>
      </c>
      <c r="K68" s="3">
        <f t="array" aca="1" ref="K68" ca="1">IF(ISBLANK($H68),,VLOOKUP($H68,'data (deprecated)'!$E$2:INDIRECT("data!$H$"&amp;COUNTA('data (deprecated)'!$E:$E)),4, FALSE))</f>
        <v>0</v>
      </c>
      <c r="L68" s="3"/>
      <c r="M68" s="3"/>
      <c r="N68" s="3"/>
    </row>
    <row r="69" spans="1:14" ht="13">
      <c r="A69" s="2"/>
      <c r="B69" s="3"/>
      <c r="C69" s="4"/>
      <c r="D69" s="4"/>
      <c r="E69" s="3"/>
      <c r="F69" s="3"/>
      <c r="G69" s="16"/>
      <c r="I69" s="3">
        <f t="array" aca="1" ref="I69" ca="1">IF(ISBLANK($H69),,VLOOKUP($H69,'data (deprecated)'!$E$2:INDIRECT("data!$H$"&amp;COUNTA('data (deprecated)'!$E:$E)),2, FALSE))</f>
        <v>0</v>
      </c>
      <c r="J69" s="3">
        <f t="array" aca="1" ref="J69" ca="1">IF(ISBLANK($H69),,VLOOKUP($H69,'data (deprecated)'!$E$2:INDIRECT("data!$H$"&amp;COUNTA('data (deprecated)'!$E:$E)),3, FALSE))</f>
        <v>0</v>
      </c>
      <c r="K69" s="3">
        <f t="array" aca="1" ref="K69" ca="1">IF(ISBLANK($H69),,VLOOKUP($H69,'data (deprecated)'!$E$2:INDIRECT("data!$H$"&amp;COUNTA('data (deprecated)'!$E:$E)),4, FALSE))</f>
        <v>0</v>
      </c>
      <c r="L69" s="3"/>
      <c r="M69" s="3"/>
      <c r="N69" s="3"/>
    </row>
    <row r="70" spans="1:14" ht="13">
      <c r="A70" s="2"/>
      <c r="B70" s="3"/>
      <c r="C70" s="4"/>
      <c r="D70" s="4"/>
      <c r="E70" s="3"/>
      <c r="F70" s="3"/>
      <c r="G70" s="16"/>
      <c r="I70" s="3">
        <f t="array" aca="1" ref="I70" ca="1">IF(ISBLANK($H70),,VLOOKUP($H70,'data (deprecated)'!$E$2:INDIRECT("data!$H$"&amp;COUNTA('data (deprecated)'!$E:$E)),2, FALSE))</f>
        <v>0</v>
      </c>
      <c r="J70" s="3">
        <f t="array" aca="1" ref="J70" ca="1">IF(ISBLANK($H70),,VLOOKUP($H70,'data (deprecated)'!$E$2:INDIRECT("data!$H$"&amp;COUNTA('data (deprecated)'!$E:$E)),3, FALSE))</f>
        <v>0</v>
      </c>
      <c r="K70" s="3">
        <f t="array" aca="1" ref="K70" ca="1">IF(ISBLANK($H70),,VLOOKUP($H70,'data (deprecated)'!$E$2:INDIRECT("data!$H$"&amp;COUNTA('data (deprecated)'!$E:$E)),4, FALSE))</f>
        <v>0</v>
      </c>
      <c r="L70" s="3"/>
      <c r="M70" s="3"/>
      <c r="N70" s="3"/>
    </row>
    <row r="71" spans="1:14" ht="13">
      <c r="A71" s="2"/>
      <c r="B71" s="3"/>
      <c r="C71" s="4"/>
      <c r="D71" s="4"/>
      <c r="E71" s="3"/>
      <c r="F71" s="3"/>
      <c r="G71" s="16"/>
      <c r="I71" s="3">
        <f t="array" aca="1" ref="I71" ca="1">IF(ISBLANK($H71),,VLOOKUP($H71,'data (deprecated)'!$E$2:INDIRECT("data!$H$"&amp;COUNTA('data (deprecated)'!$E:$E)),2, FALSE))</f>
        <v>0</v>
      </c>
      <c r="J71" s="3">
        <f t="array" aca="1" ref="J71" ca="1">IF(ISBLANK($H71),,VLOOKUP($H71,'data (deprecated)'!$E$2:INDIRECT("data!$H$"&amp;COUNTA('data (deprecated)'!$E:$E)),3, FALSE))</f>
        <v>0</v>
      </c>
      <c r="K71" s="3">
        <f t="array" aca="1" ref="K71" ca="1">IF(ISBLANK($H71),,VLOOKUP($H71,'data (deprecated)'!$E$2:INDIRECT("data!$H$"&amp;COUNTA('data (deprecated)'!$E:$E)),4, FALSE))</f>
        <v>0</v>
      </c>
      <c r="L71" s="3"/>
      <c r="M71" s="3"/>
      <c r="N71" s="3"/>
    </row>
    <row r="72" spans="1:14" ht="13">
      <c r="A72" s="2"/>
      <c r="B72" s="3"/>
      <c r="C72" s="4"/>
      <c r="D72" s="4"/>
      <c r="E72" s="3"/>
      <c r="F72" s="3"/>
      <c r="G72" s="16"/>
      <c r="I72" s="3">
        <f t="array" aca="1" ref="I72" ca="1">IF(ISBLANK($H72),,VLOOKUP($H72,'data (deprecated)'!$E$2:INDIRECT("data!$H$"&amp;COUNTA('data (deprecated)'!$E:$E)),2, FALSE))</f>
        <v>0</v>
      </c>
      <c r="J72" s="3">
        <f t="array" aca="1" ref="J72" ca="1">IF(ISBLANK($H72),,VLOOKUP($H72,'data (deprecated)'!$E$2:INDIRECT("data!$H$"&amp;COUNTA('data (deprecated)'!$E:$E)),3, FALSE))</f>
        <v>0</v>
      </c>
      <c r="K72" s="3">
        <f t="array" aca="1" ref="K72" ca="1">IF(ISBLANK($H72),,VLOOKUP($H72,'data (deprecated)'!$E$2:INDIRECT("data!$H$"&amp;COUNTA('data (deprecated)'!$E:$E)),4, FALSE))</f>
        <v>0</v>
      </c>
      <c r="L72" s="3"/>
      <c r="M72" s="3"/>
      <c r="N72" s="3"/>
    </row>
    <row r="73" spans="1:14" ht="13">
      <c r="A73" s="2"/>
      <c r="B73" s="3"/>
      <c r="C73" s="4"/>
      <c r="D73" s="4"/>
      <c r="E73" s="3"/>
      <c r="F73" s="3"/>
      <c r="G73" s="16"/>
      <c r="I73" s="3">
        <f t="array" aca="1" ref="I73" ca="1">IF(ISBLANK($H73),,VLOOKUP($H73,'data (deprecated)'!$E$2:INDIRECT("data!$H$"&amp;COUNTA('data (deprecated)'!$E:$E)),2, FALSE))</f>
        <v>0</v>
      </c>
      <c r="J73" s="3">
        <f t="array" aca="1" ref="J73" ca="1">IF(ISBLANK($H73),,VLOOKUP($H73,'data (deprecated)'!$E$2:INDIRECT("data!$H$"&amp;COUNTA('data (deprecated)'!$E:$E)),3, FALSE))</f>
        <v>0</v>
      </c>
      <c r="K73" s="3">
        <f t="array" aca="1" ref="K73" ca="1">IF(ISBLANK($H73),,VLOOKUP($H73,'data (deprecated)'!$E$2:INDIRECT("data!$H$"&amp;COUNTA('data (deprecated)'!$E:$E)),4, FALSE))</f>
        <v>0</v>
      </c>
      <c r="L73" s="3"/>
      <c r="M73" s="3"/>
      <c r="N73" s="3"/>
    </row>
    <row r="74" spans="1:14" ht="13">
      <c r="A74" s="2"/>
      <c r="B74" s="3"/>
      <c r="C74" s="4"/>
      <c r="D74" s="4"/>
      <c r="E74" s="3"/>
      <c r="F74" s="3"/>
      <c r="G74" s="16"/>
      <c r="I74" s="3">
        <f t="array" aca="1" ref="I74" ca="1">IF(ISBLANK($H74),,VLOOKUP($H74,'data (deprecated)'!$E$2:INDIRECT("data!$H$"&amp;COUNTA('data (deprecated)'!$E:$E)),2, FALSE))</f>
        <v>0</v>
      </c>
      <c r="J74" s="3">
        <f t="array" aca="1" ref="J74" ca="1">IF(ISBLANK($H74),,VLOOKUP($H74,'data (deprecated)'!$E$2:INDIRECT("data!$H$"&amp;COUNTA('data (deprecated)'!$E:$E)),3, FALSE))</f>
        <v>0</v>
      </c>
      <c r="K74" s="3">
        <f t="array" aca="1" ref="K74" ca="1">IF(ISBLANK($H74),,VLOOKUP($H74,'data (deprecated)'!$E$2:INDIRECT("data!$H$"&amp;COUNTA('data (deprecated)'!$E:$E)),4, FALSE))</f>
        <v>0</v>
      </c>
      <c r="L74" s="3"/>
      <c r="M74" s="3"/>
      <c r="N74" s="3"/>
    </row>
    <row r="75" spans="1:14" ht="13">
      <c r="A75" s="2"/>
      <c r="B75" s="3"/>
      <c r="C75" s="4"/>
      <c r="D75" s="4"/>
      <c r="E75" s="3"/>
      <c r="F75" s="3"/>
      <c r="G75" s="16"/>
      <c r="I75" s="3">
        <f t="array" aca="1" ref="I75" ca="1">IF(ISBLANK($H75),,VLOOKUP($H75,'data (deprecated)'!$E$2:INDIRECT("data!$H$"&amp;COUNTA('data (deprecated)'!$E:$E)),2, FALSE))</f>
        <v>0</v>
      </c>
      <c r="J75" s="3">
        <f t="array" aca="1" ref="J75" ca="1">IF(ISBLANK($H75),,VLOOKUP($H75,'data (deprecated)'!$E$2:INDIRECT("data!$H$"&amp;COUNTA('data (deprecated)'!$E:$E)),3, FALSE))</f>
        <v>0</v>
      </c>
      <c r="K75" s="3">
        <f t="array" aca="1" ref="K75" ca="1">IF(ISBLANK($H75),,VLOOKUP($H75,'data (deprecated)'!$E$2:INDIRECT("data!$H$"&amp;COUNTA('data (deprecated)'!$E:$E)),4, FALSE))</f>
        <v>0</v>
      </c>
      <c r="L75" s="3"/>
      <c r="M75" s="3"/>
      <c r="N75" s="3"/>
    </row>
    <row r="76" spans="1:14" ht="13">
      <c r="A76" s="2"/>
      <c r="B76" s="3"/>
      <c r="C76" s="4"/>
      <c r="D76" s="4"/>
      <c r="E76" s="3"/>
      <c r="F76" s="3"/>
      <c r="G76" s="16"/>
      <c r="I76" s="3">
        <f t="array" aca="1" ref="I76" ca="1">IF(ISBLANK($H76),,VLOOKUP($H76,'data (deprecated)'!$E$2:INDIRECT("data!$H$"&amp;COUNTA('data (deprecated)'!$E:$E)),2, FALSE))</f>
        <v>0</v>
      </c>
      <c r="J76" s="3">
        <f t="array" aca="1" ref="J76" ca="1">IF(ISBLANK($H76),,VLOOKUP($H76,'data (deprecated)'!$E$2:INDIRECT("data!$H$"&amp;COUNTA('data (deprecated)'!$E:$E)),3, FALSE))</f>
        <v>0</v>
      </c>
      <c r="K76" s="3">
        <f t="array" aca="1" ref="K76" ca="1">IF(ISBLANK($H76),,VLOOKUP($H76,'data (deprecated)'!$E$2:INDIRECT("data!$H$"&amp;COUNTA('data (deprecated)'!$E:$E)),4, FALSE))</f>
        <v>0</v>
      </c>
      <c r="L76" s="3"/>
      <c r="M76" s="3"/>
      <c r="N76" s="3"/>
    </row>
    <row r="77" spans="1:14" ht="13">
      <c r="A77" s="2"/>
      <c r="B77" s="3"/>
      <c r="C77" s="4"/>
      <c r="D77" s="4"/>
      <c r="E77" s="3"/>
      <c r="F77" s="3"/>
      <c r="G77" s="16"/>
      <c r="I77" s="3">
        <f t="array" aca="1" ref="I77" ca="1">IF(ISBLANK($H77),,VLOOKUP($H77,'data (deprecated)'!$E$2:INDIRECT("data!$H$"&amp;COUNTA('data (deprecated)'!$E:$E)),2, FALSE))</f>
        <v>0</v>
      </c>
      <c r="J77" s="3">
        <f t="array" aca="1" ref="J77" ca="1">IF(ISBLANK($H77),,VLOOKUP($H77,'data (deprecated)'!$E$2:INDIRECT("data!$H$"&amp;COUNTA('data (deprecated)'!$E:$E)),3, FALSE))</f>
        <v>0</v>
      </c>
      <c r="K77" s="3">
        <f t="array" aca="1" ref="K77" ca="1">IF(ISBLANK($H77),,VLOOKUP($H77,'data (deprecated)'!$E$2:INDIRECT("data!$H$"&amp;COUNTA('data (deprecated)'!$E:$E)),4, FALSE))</f>
        <v>0</v>
      </c>
      <c r="L77" s="3"/>
      <c r="M77" s="3"/>
      <c r="N77" s="3"/>
    </row>
    <row r="78" spans="1:14" ht="13">
      <c r="A78" s="2"/>
      <c r="B78" s="3"/>
      <c r="C78" s="4"/>
      <c r="D78" s="4"/>
      <c r="E78" s="3"/>
      <c r="F78" s="3"/>
      <c r="G78" s="16"/>
      <c r="I78" s="3">
        <f t="array" aca="1" ref="I78" ca="1">IF(ISBLANK($H78),,VLOOKUP($H78,'data (deprecated)'!$E$2:INDIRECT("data!$H$"&amp;COUNTA('data (deprecated)'!$E:$E)),2, FALSE))</f>
        <v>0</v>
      </c>
      <c r="J78" s="3">
        <f t="array" aca="1" ref="J78" ca="1">IF(ISBLANK($H78),,VLOOKUP($H78,'data (deprecated)'!$E$2:INDIRECT("data!$H$"&amp;COUNTA('data (deprecated)'!$E:$E)),3, FALSE))</f>
        <v>0</v>
      </c>
      <c r="K78" s="3">
        <f t="array" aca="1" ref="K78" ca="1">IF(ISBLANK($H78),,VLOOKUP($H78,'data (deprecated)'!$E$2:INDIRECT("data!$H$"&amp;COUNTA('data (deprecated)'!$E:$E)),4, FALSE))</f>
        <v>0</v>
      </c>
      <c r="L78" s="3"/>
      <c r="M78" s="3"/>
      <c r="N78" s="3"/>
    </row>
    <row r="79" spans="1:14" ht="13">
      <c r="A79" s="2"/>
      <c r="B79" s="3"/>
      <c r="C79" s="4"/>
      <c r="D79" s="4"/>
      <c r="E79" s="3"/>
      <c r="F79" s="3"/>
      <c r="G79" s="16"/>
      <c r="I79" s="3">
        <f t="array" aca="1" ref="I79" ca="1">IF(ISBLANK($H79),,VLOOKUP($H79,'data (deprecated)'!$E$2:INDIRECT("data!$H$"&amp;COUNTA('data (deprecated)'!$E:$E)),2, FALSE))</f>
        <v>0</v>
      </c>
      <c r="J79" s="3">
        <f t="array" aca="1" ref="J79" ca="1">IF(ISBLANK($H79),,VLOOKUP($H79,'data (deprecated)'!$E$2:INDIRECT("data!$H$"&amp;COUNTA('data (deprecated)'!$E:$E)),3, FALSE))</f>
        <v>0</v>
      </c>
      <c r="K79" s="3">
        <f t="array" aca="1" ref="K79" ca="1">IF(ISBLANK($H79),,VLOOKUP($H79,'data (deprecated)'!$E$2:INDIRECT("data!$H$"&amp;COUNTA('data (deprecated)'!$E:$E)),4, FALSE))</f>
        <v>0</v>
      </c>
      <c r="L79" s="3"/>
      <c r="M79" s="3"/>
      <c r="N79" s="3"/>
    </row>
    <row r="80" spans="1:14" ht="13">
      <c r="A80" s="2"/>
      <c r="B80" s="3"/>
      <c r="C80" s="4"/>
      <c r="D80" s="4"/>
      <c r="E80" s="3"/>
      <c r="F80" s="3"/>
      <c r="G80" s="16"/>
      <c r="I80" s="3">
        <f t="array" aca="1" ref="I80" ca="1">IF(ISBLANK($H80),,VLOOKUP($H80,'data (deprecated)'!$E$2:INDIRECT("data!$H$"&amp;COUNTA('data (deprecated)'!$E:$E)),2, FALSE))</f>
        <v>0</v>
      </c>
      <c r="J80" s="3">
        <f t="array" aca="1" ref="J80" ca="1">IF(ISBLANK($H80),,VLOOKUP($H80,'data (deprecated)'!$E$2:INDIRECT("data!$H$"&amp;COUNTA('data (deprecated)'!$E:$E)),3, FALSE))</f>
        <v>0</v>
      </c>
      <c r="K80" s="3">
        <f t="array" aca="1" ref="K80" ca="1">IF(ISBLANK($H80),,VLOOKUP($H80,'data (deprecated)'!$E$2:INDIRECT("data!$H$"&amp;COUNTA('data (deprecated)'!$E:$E)),4, FALSE))</f>
        <v>0</v>
      </c>
      <c r="L80" s="3"/>
      <c r="M80" s="3"/>
      <c r="N80" s="3"/>
    </row>
    <row r="81" spans="1:14" ht="13">
      <c r="A81" s="2"/>
      <c r="B81" s="3"/>
      <c r="C81" s="4"/>
      <c r="D81" s="4"/>
      <c r="E81" s="3"/>
      <c r="F81" s="3"/>
      <c r="G81" s="16"/>
      <c r="I81" s="3">
        <f t="array" aca="1" ref="I81" ca="1">IF(ISBLANK($H81),,VLOOKUP($H81,'data (deprecated)'!$E$2:INDIRECT("data!$H$"&amp;COUNTA('data (deprecated)'!$E:$E)),2, FALSE))</f>
        <v>0</v>
      </c>
      <c r="J81" s="3">
        <f t="array" aca="1" ref="J81" ca="1">IF(ISBLANK($H81),,VLOOKUP($H81,'data (deprecated)'!$E$2:INDIRECT("data!$H$"&amp;COUNTA('data (deprecated)'!$E:$E)),3, FALSE))</f>
        <v>0</v>
      </c>
      <c r="K81" s="3">
        <f t="array" aca="1" ref="K81" ca="1">IF(ISBLANK($H81),,VLOOKUP($H81,'data (deprecated)'!$E$2:INDIRECT("data!$H$"&amp;COUNTA('data (deprecated)'!$E:$E)),4, FALSE))</f>
        <v>0</v>
      </c>
      <c r="L81" s="3"/>
      <c r="M81" s="3"/>
      <c r="N81" s="3"/>
    </row>
    <row r="82" spans="1:14" ht="13">
      <c r="A82" s="2"/>
      <c r="B82" s="3"/>
      <c r="C82" s="4"/>
      <c r="D82" s="4"/>
      <c r="E82" s="3"/>
      <c r="F82" s="3"/>
      <c r="G82" s="16"/>
      <c r="I82" s="3">
        <f t="array" aca="1" ref="I82" ca="1">IF(ISBLANK($H82),,VLOOKUP($H82,'data (deprecated)'!$E$2:INDIRECT("data!$H$"&amp;COUNTA('data (deprecated)'!$E:$E)),2, FALSE))</f>
        <v>0</v>
      </c>
      <c r="J82" s="3">
        <f t="array" aca="1" ref="J82" ca="1">IF(ISBLANK($H82),,VLOOKUP($H82,'data (deprecated)'!$E$2:INDIRECT("data!$H$"&amp;COUNTA('data (deprecated)'!$E:$E)),3, FALSE))</f>
        <v>0</v>
      </c>
      <c r="K82" s="3">
        <f t="array" aca="1" ref="K82" ca="1">IF(ISBLANK($H82),,VLOOKUP($H82,'data (deprecated)'!$E$2:INDIRECT("data!$H$"&amp;COUNTA('data (deprecated)'!$E:$E)),4, FALSE))</f>
        <v>0</v>
      </c>
      <c r="L82" s="3"/>
      <c r="M82" s="3"/>
      <c r="N82" s="3"/>
    </row>
    <row r="83" spans="1:14" ht="13">
      <c r="A83" s="2"/>
      <c r="B83" s="3"/>
      <c r="C83" s="4"/>
      <c r="D83" s="4"/>
      <c r="E83" s="3"/>
      <c r="F83" s="3"/>
      <c r="G83" s="16"/>
      <c r="I83" s="3">
        <f t="array" aca="1" ref="I83" ca="1">IF(ISBLANK($H83),,VLOOKUP($H83,'data (deprecated)'!$E$2:INDIRECT("data!$H$"&amp;COUNTA('data (deprecated)'!$E:$E)),2, FALSE))</f>
        <v>0</v>
      </c>
      <c r="J83" s="3">
        <f t="array" aca="1" ref="J83" ca="1">IF(ISBLANK($H83),,VLOOKUP($H83,'data (deprecated)'!$E$2:INDIRECT("data!$H$"&amp;COUNTA('data (deprecated)'!$E:$E)),3, FALSE))</f>
        <v>0</v>
      </c>
      <c r="K83" s="3">
        <f t="array" aca="1" ref="K83" ca="1">IF(ISBLANK($H83),,VLOOKUP($H83,'data (deprecated)'!$E$2:INDIRECT("data!$H$"&amp;COUNTA('data (deprecated)'!$E:$E)),4, FALSE))</f>
        <v>0</v>
      </c>
      <c r="L83" s="3"/>
      <c r="M83" s="3"/>
      <c r="N83" s="3"/>
    </row>
    <row r="84" spans="1:14" ht="13">
      <c r="A84" s="2"/>
      <c r="B84" s="3"/>
      <c r="C84" s="4"/>
      <c r="D84" s="4"/>
      <c r="E84" s="3"/>
      <c r="F84" s="3"/>
      <c r="G84" s="16"/>
      <c r="I84" s="3">
        <f t="array" aca="1" ref="I84" ca="1">IF(ISBLANK($H84),,VLOOKUP($H84,'data (deprecated)'!$E$2:INDIRECT("data!$H$"&amp;COUNTA('data (deprecated)'!$E:$E)),2, FALSE))</f>
        <v>0</v>
      </c>
      <c r="J84" s="3">
        <f t="array" aca="1" ref="J84" ca="1">IF(ISBLANK($H84),,VLOOKUP($H84,'data (deprecated)'!$E$2:INDIRECT("data!$H$"&amp;COUNTA('data (deprecated)'!$E:$E)),3, FALSE))</f>
        <v>0</v>
      </c>
      <c r="K84" s="3">
        <f t="array" aca="1" ref="K84" ca="1">IF(ISBLANK($H84),,VLOOKUP($H84,'data (deprecated)'!$E$2:INDIRECT("data!$H$"&amp;COUNTA('data (deprecated)'!$E:$E)),4, FALSE))</f>
        <v>0</v>
      </c>
      <c r="L84" s="3"/>
      <c r="M84" s="3"/>
      <c r="N84" s="3"/>
    </row>
    <row r="85" spans="1:14" ht="13">
      <c r="A85" s="2"/>
      <c r="B85" s="3"/>
      <c r="C85" s="4"/>
      <c r="D85" s="4"/>
      <c r="E85" s="3"/>
      <c r="F85" s="3"/>
      <c r="G85" s="16"/>
      <c r="I85" s="3">
        <f t="array" aca="1" ref="I85" ca="1">IF(ISBLANK($H85),,VLOOKUP($H85,'data (deprecated)'!$E$2:INDIRECT("data!$H$"&amp;COUNTA('data (deprecated)'!$E:$E)),2, FALSE))</f>
        <v>0</v>
      </c>
      <c r="J85" s="3">
        <f t="array" aca="1" ref="J85" ca="1">IF(ISBLANK($H85),,VLOOKUP($H85,'data (deprecated)'!$E$2:INDIRECT("data!$H$"&amp;COUNTA('data (deprecated)'!$E:$E)),3, FALSE))</f>
        <v>0</v>
      </c>
      <c r="K85" s="3">
        <f t="array" aca="1" ref="K85" ca="1">IF(ISBLANK($H85),,VLOOKUP($H85,'data (deprecated)'!$E$2:INDIRECT("data!$H$"&amp;COUNTA('data (deprecated)'!$E:$E)),4, FALSE))</f>
        <v>0</v>
      </c>
      <c r="L85" s="3"/>
      <c r="M85" s="3"/>
      <c r="N85" s="3"/>
    </row>
    <row r="86" spans="1:14" ht="13">
      <c r="A86" s="2"/>
      <c r="B86" s="3"/>
      <c r="C86" s="4"/>
      <c r="D86" s="4"/>
      <c r="E86" s="3"/>
      <c r="F86" s="3"/>
      <c r="G86" s="16"/>
      <c r="I86" s="3">
        <f t="array" aca="1" ref="I86" ca="1">IF(ISBLANK($H86),,VLOOKUP($H86,'data (deprecated)'!$E$2:INDIRECT("data!$H$"&amp;COUNTA('data (deprecated)'!$E:$E)),2, FALSE))</f>
        <v>0</v>
      </c>
      <c r="J86" s="3">
        <f t="array" aca="1" ref="J86" ca="1">IF(ISBLANK($H86),,VLOOKUP($H86,'data (deprecated)'!$E$2:INDIRECT("data!$H$"&amp;COUNTA('data (deprecated)'!$E:$E)),3, FALSE))</f>
        <v>0</v>
      </c>
      <c r="K86" s="3">
        <f t="array" aca="1" ref="K86" ca="1">IF(ISBLANK($H86),,VLOOKUP($H86,'data (deprecated)'!$E$2:INDIRECT("data!$H$"&amp;COUNTA('data (deprecated)'!$E:$E)),4, FALSE))</f>
        <v>0</v>
      </c>
      <c r="L86" s="3"/>
      <c r="M86" s="3"/>
      <c r="N86" s="3"/>
    </row>
    <row r="87" spans="1:14" ht="13">
      <c r="A87" s="2"/>
      <c r="B87" s="3"/>
      <c r="C87" s="4"/>
      <c r="D87" s="4"/>
      <c r="E87" s="3"/>
      <c r="F87" s="3"/>
      <c r="G87" s="16"/>
      <c r="I87" s="3">
        <f t="array" aca="1" ref="I87" ca="1">IF(ISBLANK($H87),,VLOOKUP($H87,'data (deprecated)'!$E$2:INDIRECT("data!$H$"&amp;COUNTA('data (deprecated)'!$E:$E)),2, FALSE))</f>
        <v>0</v>
      </c>
      <c r="J87" s="3">
        <f t="array" aca="1" ref="J87" ca="1">IF(ISBLANK($H87),,VLOOKUP($H87,'data (deprecated)'!$E$2:INDIRECT("data!$H$"&amp;COUNTA('data (deprecated)'!$E:$E)),3, FALSE))</f>
        <v>0</v>
      </c>
      <c r="K87" s="3">
        <f t="array" aca="1" ref="K87" ca="1">IF(ISBLANK($H87),,VLOOKUP($H87,'data (deprecated)'!$E$2:INDIRECT("data!$H$"&amp;COUNTA('data (deprecated)'!$E:$E)),4, FALSE))</f>
        <v>0</v>
      </c>
      <c r="L87" s="3"/>
      <c r="M87" s="3"/>
      <c r="N87" s="3"/>
    </row>
    <row r="88" spans="1:14" ht="13">
      <c r="A88" s="2"/>
      <c r="B88" s="3"/>
      <c r="C88" s="4"/>
      <c r="D88" s="4"/>
      <c r="E88" s="3"/>
      <c r="F88" s="3"/>
      <c r="G88" s="16"/>
      <c r="I88" s="3">
        <f t="array" aca="1" ref="I88" ca="1">IF(ISBLANK($H88),,VLOOKUP($H88,'data (deprecated)'!$E$2:INDIRECT("data!$H$"&amp;COUNTA('data (deprecated)'!$E:$E)),2, FALSE))</f>
        <v>0</v>
      </c>
      <c r="J88" s="3">
        <f t="array" aca="1" ref="J88" ca="1">IF(ISBLANK($H88),,VLOOKUP($H88,'data (deprecated)'!$E$2:INDIRECT("data!$H$"&amp;COUNTA('data (deprecated)'!$E:$E)),3, FALSE))</f>
        <v>0</v>
      </c>
      <c r="K88" s="3">
        <f t="array" aca="1" ref="K88" ca="1">IF(ISBLANK($H88),,VLOOKUP($H88,'data (deprecated)'!$E$2:INDIRECT("data!$H$"&amp;COUNTA('data (deprecated)'!$E:$E)),4, FALSE))</f>
        <v>0</v>
      </c>
      <c r="L88" s="3"/>
      <c r="M88" s="3"/>
      <c r="N88" s="3"/>
    </row>
    <row r="89" spans="1:14" ht="13">
      <c r="A89" s="2"/>
      <c r="B89" s="3"/>
      <c r="C89" s="4"/>
      <c r="D89" s="4"/>
      <c r="E89" s="3"/>
      <c r="F89" s="3"/>
      <c r="G89" s="16"/>
      <c r="I89" s="3">
        <f t="array" aca="1" ref="I89" ca="1">IF(ISBLANK($H89),,VLOOKUP($H89,'data (deprecated)'!$E$2:INDIRECT("data!$H$"&amp;COUNTA('data (deprecated)'!$E:$E)),2, FALSE))</f>
        <v>0</v>
      </c>
      <c r="J89" s="3">
        <f t="array" aca="1" ref="J89" ca="1">IF(ISBLANK($H89),,VLOOKUP($H89,'data (deprecated)'!$E$2:INDIRECT("data!$H$"&amp;COUNTA('data (deprecated)'!$E:$E)),3, FALSE))</f>
        <v>0</v>
      </c>
      <c r="K89" s="3">
        <f t="array" aca="1" ref="K89" ca="1">IF(ISBLANK($H89),,VLOOKUP($H89,'data (deprecated)'!$E$2:INDIRECT("data!$H$"&amp;COUNTA('data (deprecated)'!$E:$E)),4, FALSE))</f>
        <v>0</v>
      </c>
      <c r="L89" s="3"/>
      <c r="M89" s="3"/>
      <c r="N89" s="3"/>
    </row>
    <row r="90" spans="1:14" ht="13">
      <c r="A90" s="2"/>
      <c r="B90" s="3"/>
      <c r="C90" s="4"/>
      <c r="D90" s="4"/>
      <c r="E90" s="3"/>
      <c r="F90" s="3"/>
      <c r="G90" s="16"/>
      <c r="I90" s="3">
        <f t="array" aca="1" ref="I90" ca="1">IF(ISBLANK($H90),,VLOOKUP($H90,'data (deprecated)'!$E$2:INDIRECT("data!$H$"&amp;COUNTA('data (deprecated)'!$E:$E)),2, FALSE))</f>
        <v>0</v>
      </c>
      <c r="J90" s="3">
        <f t="array" aca="1" ref="J90" ca="1">IF(ISBLANK($H90),,VLOOKUP($H90,'data (deprecated)'!$E$2:INDIRECT("data!$H$"&amp;COUNTA('data (deprecated)'!$E:$E)),3, FALSE))</f>
        <v>0</v>
      </c>
      <c r="K90" s="3">
        <f t="array" aca="1" ref="K90" ca="1">IF(ISBLANK($H90),,VLOOKUP($H90,'data (deprecated)'!$E$2:INDIRECT("data!$H$"&amp;COUNTA('data (deprecated)'!$E:$E)),4, FALSE))</f>
        <v>0</v>
      </c>
      <c r="L90" s="3"/>
      <c r="M90" s="3"/>
      <c r="N90" s="3"/>
    </row>
    <row r="91" spans="1:14" ht="13">
      <c r="A91" s="2"/>
      <c r="B91" s="3"/>
      <c r="C91" s="4"/>
      <c r="D91" s="4"/>
      <c r="E91" s="3"/>
      <c r="F91" s="3"/>
      <c r="G91" s="16"/>
      <c r="I91" s="3">
        <f t="array" aca="1" ref="I91" ca="1">IF(ISBLANK($H91),,VLOOKUP($H91,'data (deprecated)'!$E$2:INDIRECT("data!$H$"&amp;COUNTA('data (deprecated)'!$E:$E)),2, FALSE))</f>
        <v>0</v>
      </c>
      <c r="J91" s="3">
        <f t="array" aca="1" ref="J91" ca="1">IF(ISBLANK($H91),,VLOOKUP($H91,'data (deprecated)'!$E$2:INDIRECT("data!$H$"&amp;COUNTA('data (deprecated)'!$E:$E)),3, FALSE))</f>
        <v>0</v>
      </c>
      <c r="K91" s="3">
        <f t="array" aca="1" ref="K91" ca="1">IF(ISBLANK($H91),,VLOOKUP($H91,'data (deprecated)'!$E$2:INDIRECT("data!$H$"&amp;COUNTA('data (deprecated)'!$E:$E)),4, FALSE))</f>
        <v>0</v>
      </c>
      <c r="L91" s="3"/>
      <c r="M91" s="3"/>
      <c r="N91" s="3"/>
    </row>
    <row r="92" spans="1:14" ht="13">
      <c r="A92" s="2"/>
      <c r="B92" s="3"/>
      <c r="C92" s="4"/>
      <c r="D92" s="4"/>
      <c r="E92" s="3"/>
      <c r="F92" s="3"/>
      <c r="G92" s="16"/>
      <c r="I92" s="3">
        <f t="array" aca="1" ref="I92" ca="1">IF(ISBLANK($H92),,VLOOKUP($H92,'data (deprecated)'!$E$2:INDIRECT("data!$H$"&amp;COUNTA('data (deprecated)'!$E:$E)),2, FALSE))</f>
        <v>0</v>
      </c>
      <c r="J92" s="3">
        <f t="array" aca="1" ref="J92" ca="1">IF(ISBLANK($H92),,VLOOKUP($H92,'data (deprecated)'!$E$2:INDIRECT("data!$H$"&amp;COUNTA('data (deprecated)'!$E:$E)),3, FALSE))</f>
        <v>0</v>
      </c>
      <c r="K92" s="3">
        <f t="array" aca="1" ref="K92" ca="1">IF(ISBLANK($H92),,VLOOKUP($H92,'data (deprecated)'!$E$2:INDIRECT("data!$H$"&amp;COUNTA('data (deprecated)'!$E:$E)),4, FALSE))</f>
        <v>0</v>
      </c>
      <c r="L92" s="3"/>
      <c r="M92" s="3"/>
      <c r="N92" s="3"/>
    </row>
    <row r="93" spans="1:14" ht="13">
      <c r="A93" s="2"/>
      <c r="B93" s="3"/>
      <c r="C93" s="4"/>
      <c r="D93" s="4"/>
      <c r="E93" s="3"/>
      <c r="F93" s="3"/>
      <c r="G93" s="16"/>
      <c r="I93" s="3">
        <f t="array" aca="1" ref="I93" ca="1">IF(ISBLANK($H93),,VLOOKUP($H93,'data (deprecated)'!$E$2:INDIRECT("data!$H$"&amp;COUNTA('data (deprecated)'!$E:$E)),2, FALSE))</f>
        <v>0</v>
      </c>
      <c r="J93" s="3">
        <f t="array" aca="1" ref="J93" ca="1">IF(ISBLANK($H93),,VLOOKUP($H93,'data (deprecated)'!$E$2:INDIRECT("data!$H$"&amp;COUNTA('data (deprecated)'!$E:$E)),3, FALSE))</f>
        <v>0</v>
      </c>
      <c r="K93" s="3">
        <f t="array" aca="1" ref="K93" ca="1">IF(ISBLANK($H93),,VLOOKUP($H93,'data (deprecated)'!$E$2:INDIRECT("data!$H$"&amp;COUNTA('data (deprecated)'!$E:$E)),4, FALSE))</f>
        <v>0</v>
      </c>
      <c r="L93" s="3"/>
      <c r="M93" s="3"/>
      <c r="N93" s="3"/>
    </row>
    <row r="94" spans="1:14" ht="13">
      <c r="A94" s="2"/>
      <c r="B94" s="3"/>
      <c r="C94" s="4"/>
      <c r="D94" s="4"/>
      <c r="E94" s="3"/>
      <c r="F94" s="3"/>
      <c r="G94" s="16"/>
      <c r="I94" s="3">
        <f t="array" aca="1" ref="I94" ca="1">IF(ISBLANK($H94),,VLOOKUP($H94,'data (deprecated)'!$E$2:INDIRECT("data!$H$"&amp;COUNTA('data (deprecated)'!$E:$E)),2, FALSE))</f>
        <v>0</v>
      </c>
      <c r="J94" s="3">
        <f t="array" aca="1" ref="J94" ca="1">IF(ISBLANK($H94),,VLOOKUP($H94,'data (deprecated)'!$E$2:INDIRECT("data!$H$"&amp;COUNTA('data (deprecated)'!$E:$E)),3, FALSE))</f>
        <v>0</v>
      </c>
      <c r="K94" s="3">
        <f t="array" aca="1" ref="K94" ca="1">IF(ISBLANK($H94),,VLOOKUP($H94,'data (deprecated)'!$E$2:INDIRECT("data!$H$"&amp;COUNTA('data (deprecated)'!$E:$E)),4, FALSE))</f>
        <v>0</v>
      </c>
      <c r="L94" s="3"/>
      <c r="M94" s="3"/>
      <c r="N94" s="3"/>
    </row>
    <row r="95" spans="1:14" ht="13">
      <c r="A95" s="2"/>
      <c r="B95" s="3"/>
      <c r="C95" s="4"/>
      <c r="D95" s="4"/>
      <c r="E95" s="3"/>
      <c r="F95" s="3"/>
      <c r="G95" s="16"/>
      <c r="I95" s="3">
        <f t="array" aca="1" ref="I95" ca="1">IF(ISBLANK($H95),,VLOOKUP($H95,'data (deprecated)'!$E$2:INDIRECT("data!$H$"&amp;COUNTA('data (deprecated)'!$E:$E)),2, FALSE))</f>
        <v>0</v>
      </c>
      <c r="J95" s="3">
        <f t="array" aca="1" ref="J95" ca="1">IF(ISBLANK($H95),,VLOOKUP($H95,'data (deprecated)'!$E$2:INDIRECT("data!$H$"&amp;COUNTA('data (deprecated)'!$E:$E)),3, FALSE))</f>
        <v>0</v>
      </c>
      <c r="K95" s="3">
        <f t="array" aca="1" ref="K95" ca="1">IF(ISBLANK($H95),,VLOOKUP($H95,'data (deprecated)'!$E$2:INDIRECT("data!$H$"&amp;COUNTA('data (deprecated)'!$E:$E)),4, FALSE))</f>
        <v>0</v>
      </c>
      <c r="L95" s="3"/>
      <c r="M95" s="3"/>
      <c r="N95" s="3"/>
    </row>
    <row r="96" spans="1:14" ht="13">
      <c r="A96" s="2"/>
      <c r="B96" s="3"/>
      <c r="C96" s="4"/>
      <c r="D96" s="4"/>
      <c r="E96" s="3"/>
      <c r="F96" s="3"/>
      <c r="G96" s="16"/>
      <c r="I96" s="3">
        <f t="array" aca="1" ref="I96" ca="1">IF(ISBLANK($H96),,VLOOKUP($H96,'data (deprecated)'!$E$2:INDIRECT("data!$H$"&amp;COUNTA('data (deprecated)'!$E:$E)),2, FALSE))</f>
        <v>0</v>
      </c>
      <c r="J96" s="3">
        <f t="array" aca="1" ref="J96" ca="1">IF(ISBLANK($H96),,VLOOKUP($H96,'data (deprecated)'!$E$2:INDIRECT("data!$H$"&amp;COUNTA('data (deprecated)'!$E:$E)),3, FALSE))</f>
        <v>0</v>
      </c>
      <c r="K96" s="3">
        <f t="array" aca="1" ref="K96" ca="1">IF(ISBLANK($H96),,VLOOKUP($H96,'data (deprecated)'!$E$2:INDIRECT("data!$H$"&amp;COUNTA('data (deprecated)'!$E:$E)),4, FALSE))</f>
        <v>0</v>
      </c>
      <c r="L96" s="3"/>
      <c r="M96" s="3"/>
      <c r="N96" s="3"/>
    </row>
    <row r="97" spans="1:14" ht="13">
      <c r="A97" s="2"/>
      <c r="B97" s="3"/>
      <c r="C97" s="4"/>
      <c r="D97" s="4"/>
      <c r="E97" s="3"/>
      <c r="F97" s="3"/>
      <c r="G97" s="16"/>
      <c r="I97" s="3">
        <f t="array" aca="1" ref="I97" ca="1">IF(ISBLANK($H97),,VLOOKUP($H97,'data (deprecated)'!$E$2:INDIRECT("data!$H$"&amp;COUNTA('data (deprecated)'!$E:$E)),2, FALSE))</f>
        <v>0</v>
      </c>
      <c r="J97" s="3">
        <f t="array" aca="1" ref="J97" ca="1">IF(ISBLANK($H97),,VLOOKUP($H97,'data (deprecated)'!$E$2:INDIRECT("data!$H$"&amp;COUNTA('data (deprecated)'!$E:$E)),3, FALSE))</f>
        <v>0</v>
      </c>
      <c r="K97" s="3">
        <f t="array" aca="1" ref="K97" ca="1">IF(ISBLANK($H97),,VLOOKUP($H97,'data (deprecated)'!$E$2:INDIRECT("data!$H$"&amp;COUNTA('data (deprecated)'!$E:$E)),4, FALSE))</f>
        <v>0</v>
      </c>
      <c r="L97" s="3"/>
      <c r="M97" s="3"/>
      <c r="N97" s="3"/>
    </row>
    <row r="98" spans="1:14" ht="13">
      <c r="A98" s="2"/>
      <c r="B98" s="3"/>
      <c r="C98" s="4"/>
      <c r="D98" s="4"/>
      <c r="E98" s="3"/>
      <c r="F98" s="3"/>
      <c r="G98" s="16"/>
      <c r="I98" s="3">
        <f t="array" aca="1" ref="I98" ca="1">IF(ISBLANK($H98),,VLOOKUP($H98,'data (deprecated)'!$E$2:INDIRECT("data!$H$"&amp;COUNTA('data (deprecated)'!$E:$E)),2, FALSE))</f>
        <v>0</v>
      </c>
      <c r="J98" s="3">
        <f t="array" aca="1" ref="J98" ca="1">IF(ISBLANK($H98),,VLOOKUP($H98,'data (deprecated)'!$E$2:INDIRECT("data!$H$"&amp;COUNTA('data (deprecated)'!$E:$E)),3, FALSE))</f>
        <v>0</v>
      </c>
      <c r="K98" s="3">
        <f t="array" aca="1" ref="K98" ca="1">IF(ISBLANK($H98),,VLOOKUP($H98,'data (deprecated)'!$E$2:INDIRECT("data!$H$"&amp;COUNTA('data (deprecated)'!$E:$E)),4, FALSE))</f>
        <v>0</v>
      </c>
      <c r="L98" s="3"/>
      <c r="M98" s="3"/>
      <c r="N98" s="3"/>
    </row>
    <row r="99" spans="1:14" ht="13">
      <c r="A99" s="2"/>
      <c r="B99" s="3"/>
      <c r="C99" s="4"/>
      <c r="D99" s="4"/>
      <c r="E99" s="3"/>
      <c r="F99" s="3"/>
      <c r="G99" s="16"/>
      <c r="I99" s="3">
        <f t="array" aca="1" ref="I99" ca="1">IF(ISBLANK($H99),,VLOOKUP($H99,'data (deprecated)'!$E$2:INDIRECT("data!$H$"&amp;COUNTA('data (deprecated)'!$E:$E)),2, FALSE))</f>
        <v>0</v>
      </c>
      <c r="J99" s="3">
        <f t="array" aca="1" ref="J99" ca="1">IF(ISBLANK($H99),,VLOOKUP($H99,'data (deprecated)'!$E$2:INDIRECT("data!$H$"&amp;COUNTA('data (deprecated)'!$E:$E)),3, FALSE))</f>
        <v>0</v>
      </c>
      <c r="K99" s="3">
        <f t="array" aca="1" ref="K99" ca="1">IF(ISBLANK($H99),,VLOOKUP($H99,'data (deprecated)'!$E$2:INDIRECT("data!$H$"&amp;COUNTA('data (deprecated)'!$E:$E)),4, FALSE))</f>
        <v>0</v>
      </c>
      <c r="L99" s="3"/>
      <c r="M99" s="3"/>
      <c r="N99" s="3"/>
    </row>
    <row r="100" spans="1:14" ht="13">
      <c r="A100" s="2"/>
      <c r="B100" s="3"/>
      <c r="C100" s="4"/>
      <c r="D100" s="4"/>
      <c r="E100" s="3"/>
      <c r="F100" s="3"/>
      <c r="G100" s="16"/>
      <c r="I100" s="3">
        <f t="array" aca="1" ref="I100" ca="1">IF(ISBLANK($H100),,VLOOKUP($H100,'data (deprecated)'!$E$2:INDIRECT("data!$H$"&amp;COUNTA('data (deprecated)'!$E:$E)),2, FALSE))</f>
        <v>0</v>
      </c>
      <c r="J100" s="3">
        <f t="array" aca="1" ref="J100" ca="1">IF(ISBLANK($H100),,VLOOKUP($H100,'data (deprecated)'!$E$2:INDIRECT("data!$H$"&amp;COUNTA('data (deprecated)'!$E:$E)),3, FALSE))</f>
        <v>0</v>
      </c>
      <c r="K100" s="3">
        <f t="array" aca="1" ref="K100" ca="1">IF(ISBLANK($H100),,VLOOKUP($H100,'data (deprecated)'!$E$2:INDIRECT("data!$H$"&amp;COUNTA('data (deprecated)'!$E:$E)),4, FALSE))</f>
        <v>0</v>
      </c>
      <c r="L100" s="3"/>
      <c r="M100" s="3"/>
      <c r="N100" s="3"/>
    </row>
    <row r="101" spans="1:14" ht="13">
      <c r="A101" s="2"/>
      <c r="B101" s="3"/>
      <c r="C101" s="4"/>
      <c r="D101" s="4"/>
      <c r="E101" s="3"/>
      <c r="F101" s="3"/>
      <c r="G101" s="16"/>
      <c r="I101" s="3">
        <f t="array" aca="1" ref="I101" ca="1">IF(ISBLANK($H101),,VLOOKUP($H101,'data (deprecated)'!$E$2:INDIRECT("data!$H$"&amp;COUNTA('data (deprecated)'!$E:$E)),2, FALSE))</f>
        <v>0</v>
      </c>
      <c r="J101" s="3">
        <f t="array" aca="1" ref="J101" ca="1">IF(ISBLANK($H101),,VLOOKUP($H101,'data (deprecated)'!$E$2:INDIRECT("data!$H$"&amp;COUNTA('data (deprecated)'!$E:$E)),3, FALSE))</f>
        <v>0</v>
      </c>
      <c r="K101" s="3">
        <f t="array" aca="1" ref="K101" ca="1">IF(ISBLANK($H101),,VLOOKUP($H101,'data (deprecated)'!$E$2:INDIRECT("data!$H$"&amp;COUNTA('data (deprecated)'!$E:$E)),4, FALSE))</f>
        <v>0</v>
      </c>
      <c r="L101" s="3"/>
      <c r="M101" s="3"/>
      <c r="N101" s="3"/>
    </row>
    <row r="102" spans="1:14" ht="13">
      <c r="A102" s="2"/>
      <c r="B102" s="3"/>
      <c r="C102" s="4"/>
      <c r="D102" s="4"/>
      <c r="E102" s="3"/>
      <c r="F102" s="3"/>
      <c r="G102" s="16"/>
      <c r="I102" s="3">
        <f t="array" aca="1" ref="I102" ca="1">IF(ISBLANK($H102),,VLOOKUP($H102,'data (deprecated)'!$E$2:INDIRECT("data!$H$"&amp;COUNTA('data (deprecated)'!$E:$E)),2, FALSE))</f>
        <v>0</v>
      </c>
      <c r="J102" s="3">
        <f t="array" aca="1" ref="J102" ca="1">IF(ISBLANK($H102),,VLOOKUP($H102,'data (deprecated)'!$E$2:INDIRECT("data!$H$"&amp;COUNTA('data (deprecated)'!$E:$E)),3, FALSE))</f>
        <v>0</v>
      </c>
      <c r="K102" s="3">
        <f t="array" aca="1" ref="K102" ca="1">IF(ISBLANK($H102),,VLOOKUP($H102,'data (deprecated)'!$E$2:INDIRECT("data!$H$"&amp;COUNTA('data (deprecated)'!$E:$E)),4, FALSE))</f>
        <v>0</v>
      </c>
      <c r="L102" s="3"/>
      <c r="M102" s="3"/>
      <c r="N102" s="3"/>
    </row>
    <row r="103" spans="1:14" ht="13">
      <c r="A103" s="2"/>
      <c r="B103" s="3"/>
      <c r="C103" s="4"/>
      <c r="D103" s="4"/>
      <c r="E103" s="3"/>
      <c r="F103" s="3"/>
      <c r="G103" s="16"/>
      <c r="I103" s="3">
        <f t="array" aca="1" ref="I103" ca="1">IF(ISBLANK($H103),,VLOOKUP($H103,'data (deprecated)'!$E$2:INDIRECT("data!$H$"&amp;COUNTA('data (deprecated)'!$E:$E)),2, FALSE))</f>
        <v>0</v>
      </c>
      <c r="J103" s="3">
        <f t="array" aca="1" ref="J103" ca="1">IF(ISBLANK($H103),,VLOOKUP($H103,'data (deprecated)'!$E$2:INDIRECT("data!$H$"&amp;COUNTA('data (deprecated)'!$E:$E)),3, FALSE))</f>
        <v>0</v>
      </c>
      <c r="K103" s="3">
        <f t="array" aca="1" ref="K103" ca="1">IF(ISBLANK($H103),,VLOOKUP($H103,'data (deprecated)'!$E$2:INDIRECT("data!$H$"&amp;COUNTA('data (deprecated)'!$E:$E)),4, FALSE))</f>
        <v>0</v>
      </c>
      <c r="L103" s="3"/>
      <c r="M103" s="3"/>
      <c r="N103" s="3"/>
    </row>
    <row r="104" spans="1:14" ht="13">
      <c r="A104" s="2"/>
      <c r="B104" s="3"/>
      <c r="C104" s="4"/>
      <c r="D104" s="4"/>
      <c r="E104" s="3"/>
      <c r="F104" s="3"/>
      <c r="G104" s="16"/>
      <c r="I104" s="3">
        <f t="array" aca="1" ref="I104" ca="1">IF(ISBLANK($H104),,VLOOKUP($H104,'data (deprecated)'!$E$2:INDIRECT("data!$H$"&amp;COUNTA('data (deprecated)'!$E:$E)),2, FALSE))</f>
        <v>0</v>
      </c>
      <c r="J104" s="3">
        <f t="array" aca="1" ref="J104" ca="1">IF(ISBLANK($H104),,VLOOKUP($H104,'data (deprecated)'!$E$2:INDIRECT("data!$H$"&amp;COUNTA('data (deprecated)'!$E:$E)),3, FALSE))</f>
        <v>0</v>
      </c>
      <c r="K104" s="3">
        <f t="array" aca="1" ref="K104" ca="1">IF(ISBLANK($H104),,VLOOKUP($H104,'data (deprecated)'!$E$2:INDIRECT("data!$H$"&amp;COUNTA('data (deprecated)'!$E:$E)),4, FALSE))</f>
        <v>0</v>
      </c>
      <c r="L104" s="3"/>
      <c r="M104" s="3"/>
      <c r="N104" s="3"/>
    </row>
    <row r="105" spans="1:14" ht="13">
      <c r="A105" s="2"/>
      <c r="B105" s="3"/>
      <c r="C105" s="4"/>
      <c r="D105" s="4"/>
      <c r="E105" s="3"/>
      <c r="F105" s="3"/>
      <c r="G105" s="16"/>
      <c r="I105" s="3">
        <f t="array" aca="1" ref="I105" ca="1">IF(ISBLANK($H105),,VLOOKUP($H105,'data (deprecated)'!$E$2:INDIRECT("data!$H$"&amp;COUNTA('data (deprecated)'!$E:$E)),2, FALSE))</f>
        <v>0</v>
      </c>
      <c r="J105" s="3">
        <f t="array" aca="1" ref="J105" ca="1">IF(ISBLANK($H105),,VLOOKUP($H105,'data (deprecated)'!$E$2:INDIRECT("data!$H$"&amp;COUNTA('data (deprecated)'!$E:$E)),3, FALSE))</f>
        <v>0</v>
      </c>
      <c r="K105" s="3">
        <f t="array" aca="1" ref="K105" ca="1">IF(ISBLANK($H105),,VLOOKUP($H105,'data (deprecated)'!$E$2:INDIRECT("data!$H$"&amp;COUNTA('data (deprecated)'!$E:$E)),4, FALSE))</f>
        <v>0</v>
      </c>
      <c r="L105" s="3"/>
      <c r="M105" s="3"/>
      <c r="N105" s="3"/>
    </row>
    <row r="106" spans="1:14" ht="13">
      <c r="A106" s="2"/>
      <c r="B106" s="3"/>
      <c r="C106" s="4"/>
      <c r="D106" s="4"/>
      <c r="E106" s="3"/>
      <c r="F106" s="3"/>
      <c r="G106" s="16"/>
      <c r="I106" s="3">
        <f t="array" aca="1" ref="I106" ca="1">IF(ISBLANK($H106),,VLOOKUP($H106,'data (deprecated)'!$E$2:INDIRECT("data!$H$"&amp;COUNTA('data (deprecated)'!$E:$E)),2, FALSE))</f>
        <v>0</v>
      </c>
      <c r="J106" s="3">
        <f t="array" aca="1" ref="J106" ca="1">IF(ISBLANK($H106),,VLOOKUP($H106,'data (deprecated)'!$E$2:INDIRECT("data!$H$"&amp;COUNTA('data (deprecated)'!$E:$E)),3, FALSE))</f>
        <v>0</v>
      </c>
      <c r="K106" s="3">
        <f t="array" aca="1" ref="K106" ca="1">IF(ISBLANK($H106),,VLOOKUP($H106,'data (deprecated)'!$E$2:INDIRECT("data!$H$"&amp;COUNTA('data (deprecated)'!$E:$E)),4, FALSE))</f>
        <v>0</v>
      </c>
      <c r="L106" s="3"/>
      <c r="M106" s="3"/>
      <c r="N106" s="3"/>
    </row>
    <row r="107" spans="1:14" ht="13">
      <c r="A107" s="2"/>
      <c r="B107" s="3"/>
      <c r="C107" s="4"/>
      <c r="D107" s="4"/>
      <c r="E107" s="3"/>
      <c r="F107" s="3"/>
      <c r="G107" s="16"/>
      <c r="I107" s="3">
        <f t="array" aca="1" ref="I107" ca="1">IF(ISBLANK($H107),,VLOOKUP($H107,'data (deprecated)'!$E$2:INDIRECT("data!$H$"&amp;COUNTA('data (deprecated)'!$E:$E)),2, FALSE))</f>
        <v>0</v>
      </c>
      <c r="J107" s="3">
        <f t="array" aca="1" ref="J107" ca="1">IF(ISBLANK($H107),,VLOOKUP($H107,'data (deprecated)'!$E$2:INDIRECT("data!$H$"&amp;COUNTA('data (deprecated)'!$E:$E)),3, FALSE))</f>
        <v>0</v>
      </c>
      <c r="K107" s="3">
        <f t="array" aca="1" ref="K107" ca="1">IF(ISBLANK($H107),,VLOOKUP($H107,'data (deprecated)'!$E$2:INDIRECT("data!$H$"&amp;COUNTA('data (deprecated)'!$E:$E)),4, FALSE))</f>
        <v>0</v>
      </c>
      <c r="L107" s="3"/>
      <c r="M107" s="3"/>
      <c r="N107" s="3"/>
    </row>
    <row r="108" spans="1:14" ht="13">
      <c r="A108" s="2"/>
      <c r="B108" s="3"/>
      <c r="C108" s="4"/>
      <c r="D108" s="4"/>
      <c r="E108" s="3"/>
      <c r="F108" s="3"/>
      <c r="G108" s="16"/>
      <c r="I108" s="3">
        <f t="array" aca="1" ref="I108" ca="1">IF(ISBLANK($H108),,VLOOKUP($H108,'data (deprecated)'!$E$2:INDIRECT("data!$H$"&amp;COUNTA('data (deprecated)'!$E:$E)),2, FALSE))</f>
        <v>0</v>
      </c>
      <c r="J108" s="3">
        <f t="array" aca="1" ref="J108" ca="1">IF(ISBLANK($H108),,VLOOKUP($H108,'data (deprecated)'!$E$2:INDIRECT("data!$H$"&amp;COUNTA('data (deprecated)'!$E:$E)),3, FALSE))</f>
        <v>0</v>
      </c>
      <c r="K108" s="3">
        <f t="array" aca="1" ref="K108" ca="1">IF(ISBLANK($H108),,VLOOKUP($H108,'data (deprecated)'!$E$2:INDIRECT("data!$H$"&amp;COUNTA('data (deprecated)'!$E:$E)),4, FALSE))</f>
        <v>0</v>
      </c>
      <c r="L108" s="3"/>
      <c r="M108" s="3"/>
      <c r="N108" s="3"/>
    </row>
    <row r="109" spans="1:14" ht="13">
      <c r="A109" s="2"/>
      <c r="B109" s="3"/>
      <c r="C109" s="4"/>
      <c r="D109" s="4"/>
      <c r="E109" s="3"/>
      <c r="F109" s="3"/>
      <c r="G109" s="16"/>
      <c r="I109" s="3">
        <f t="array" aca="1" ref="I109" ca="1">IF(ISBLANK($H109),,VLOOKUP($H109,'data (deprecated)'!$E$2:INDIRECT("data!$H$"&amp;COUNTA('data (deprecated)'!$E:$E)),2, FALSE))</f>
        <v>0</v>
      </c>
      <c r="J109" s="3">
        <f t="array" aca="1" ref="J109" ca="1">IF(ISBLANK($H109),,VLOOKUP($H109,'data (deprecated)'!$E$2:INDIRECT("data!$H$"&amp;COUNTA('data (deprecated)'!$E:$E)),3, FALSE))</f>
        <v>0</v>
      </c>
      <c r="K109" s="3">
        <f t="array" aca="1" ref="K109" ca="1">IF(ISBLANK($H109),,VLOOKUP($H109,'data (deprecated)'!$E$2:INDIRECT("data!$H$"&amp;COUNTA('data (deprecated)'!$E:$E)),4, FALSE))</f>
        <v>0</v>
      </c>
      <c r="L109" s="3"/>
      <c r="M109" s="3"/>
      <c r="N109" s="3"/>
    </row>
    <row r="110" spans="1:14" ht="13">
      <c r="A110" s="2"/>
      <c r="B110" s="3"/>
      <c r="C110" s="4"/>
      <c r="D110" s="4"/>
      <c r="E110" s="3"/>
      <c r="F110" s="3"/>
      <c r="G110" s="16"/>
      <c r="I110" s="3">
        <f t="array" aca="1" ref="I110" ca="1">IF(ISBLANK($H110),,VLOOKUP($H110,'data (deprecated)'!$E$2:INDIRECT("data!$H$"&amp;COUNTA('data (deprecated)'!$E:$E)),2, FALSE))</f>
        <v>0</v>
      </c>
      <c r="J110" s="3">
        <f t="array" aca="1" ref="J110" ca="1">IF(ISBLANK($H110),,VLOOKUP($H110,'data (deprecated)'!$E$2:INDIRECT("data!$H$"&amp;COUNTA('data (deprecated)'!$E:$E)),3, FALSE))</f>
        <v>0</v>
      </c>
      <c r="K110" s="3">
        <f t="array" aca="1" ref="K110" ca="1">IF(ISBLANK($H110),,VLOOKUP($H110,'data (deprecated)'!$E$2:INDIRECT("data!$H$"&amp;COUNTA('data (deprecated)'!$E:$E)),4, FALSE))</f>
        <v>0</v>
      </c>
      <c r="L110" s="3"/>
      <c r="M110" s="3"/>
      <c r="N110" s="3"/>
    </row>
    <row r="111" spans="1:14" ht="13">
      <c r="A111" s="2"/>
      <c r="B111" s="3"/>
      <c r="C111" s="4"/>
      <c r="D111" s="4"/>
      <c r="E111" s="3"/>
      <c r="F111" s="3"/>
      <c r="G111" s="16"/>
      <c r="I111" s="3">
        <f t="array" aca="1" ref="I111" ca="1">IF(ISBLANK($H111),,VLOOKUP($H111,'data (deprecated)'!$E$2:INDIRECT("data!$H$"&amp;COUNTA('data (deprecated)'!$E:$E)),2, FALSE))</f>
        <v>0</v>
      </c>
      <c r="J111" s="3">
        <f t="array" aca="1" ref="J111" ca="1">IF(ISBLANK($H111),,VLOOKUP($H111,'data (deprecated)'!$E$2:INDIRECT("data!$H$"&amp;COUNTA('data (deprecated)'!$E:$E)),3, FALSE))</f>
        <v>0</v>
      </c>
      <c r="K111" s="3">
        <f t="array" aca="1" ref="K111" ca="1">IF(ISBLANK($H111),,VLOOKUP($H111,'data (deprecated)'!$E$2:INDIRECT("data!$H$"&amp;COUNTA('data (deprecated)'!$E:$E)),4, FALSE))</f>
        <v>0</v>
      </c>
      <c r="L111" s="3"/>
      <c r="M111" s="3"/>
      <c r="N111" s="3"/>
    </row>
    <row r="112" spans="1:14" ht="13">
      <c r="A112" s="2"/>
      <c r="B112" s="3"/>
      <c r="C112" s="4"/>
      <c r="D112" s="4"/>
      <c r="E112" s="3"/>
      <c r="F112" s="3"/>
      <c r="G112" s="16"/>
      <c r="I112" s="3">
        <f t="array" aca="1" ref="I112" ca="1">IF(ISBLANK($H112),,VLOOKUP($H112,'data (deprecated)'!$E$2:INDIRECT("data!$H$"&amp;COUNTA('data (deprecated)'!$E:$E)),2, FALSE))</f>
        <v>0</v>
      </c>
      <c r="J112" s="3">
        <f t="array" aca="1" ref="J112" ca="1">IF(ISBLANK($H112),,VLOOKUP($H112,'data (deprecated)'!$E$2:INDIRECT("data!$H$"&amp;COUNTA('data (deprecated)'!$E:$E)),3, FALSE))</f>
        <v>0</v>
      </c>
      <c r="K112" s="3">
        <f t="array" aca="1" ref="K112" ca="1">IF(ISBLANK($H112),,VLOOKUP($H112,'data (deprecated)'!$E$2:INDIRECT("data!$H$"&amp;COUNTA('data (deprecated)'!$E:$E)),4, FALSE))</f>
        <v>0</v>
      </c>
      <c r="L112" s="3"/>
      <c r="M112" s="3"/>
      <c r="N112" s="3"/>
    </row>
    <row r="113" spans="1:14" ht="13">
      <c r="A113" s="2"/>
      <c r="B113" s="3"/>
      <c r="C113" s="4"/>
      <c r="D113" s="4"/>
      <c r="E113" s="3"/>
      <c r="F113" s="3"/>
      <c r="G113" s="16"/>
      <c r="I113" s="3">
        <f t="array" aca="1" ref="I113" ca="1">IF(ISBLANK($H113),,VLOOKUP($H113,'data (deprecated)'!$E$2:INDIRECT("data!$H$"&amp;COUNTA('data (deprecated)'!$E:$E)),2, FALSE))</f>
        <v>0</v>
      </c>
      <c r="J113" s="3">
        <f t="array" aca="1" ref="J113" ca="1">IF(ISBLANK($H113),,VLOOKUP($H113,'data (deprecated)'!$E$2:INDIRECT("data!$H$"&amp;COUNTA('data (deprecated)'!$E:$E)),3, FALSE))</f>
        <v>0</v>
      </c>
      <c r="K113" s="3">
        <f t="array" aca="1" ref="K113" ca="1">IF(ISBLANK($H113),,VLOOKUP($H113,'data (deprecated)'!$E$2:INDIRECT("data!$H$"&amp;COUNTA('data (deprecated)'!$E:$E)),4, FALSE))</f>
        <v>0</v>
      </c>
      <c r="L113" s="3"/>
      <c r="M113" s="3"/>
      <c r="N113" s="3"/>
    </row>
    <row r="114" spans="1:14" ht="13">
      <c r="A114" s="2"/>
      <c r="B114" s="3"/>
      <c r="C114" s="4"/>
      <c r="D114" s="4"/>
      <c r="E114" s="3"/>
      <c r="F114" s="3"/>
      <c r="G114" s="16"/>
      <c r="I114" s="3">
        <f t="array" aca="1" ref="I114" ca="1">IF(ISBLANK($H114),,VLOOKUP($H114,'data (deprecated)'!$E$2:INDIRECT("data!$H$"&amp;COUNTA('data (deprecated)'!$E:$E)),2, FALSE))</f>
        <v>0</v>
      </c>
      <c r="J114" s="3">
        <f t="array" aca="1" ref="J114" ca="1">IF(ISBLANK($H114),,VLOOKUP($H114,'data (deprecated)'!$E$2:INDIRECT("data!$H$"&amp;COUNTA('data (deprecated)'!$E:$E)),3, FALSE))</f>
        <v>0</v>
      </c>
      <c r="K114" s="3">
        <f t="array" aca="1" ref="K114" ca="1">IF(ISBLANK($H114),,VLOOKUP($H114,'data (deprecated)'!$E$2:INDIRECT("data!$H$"&amp;COUNTA('data (deprecated)'!$E:$E)),4, FALSE))</f>
        <v>0</v>
      </c>
      <c r="L114" s="3"/>
      <c r="M114" s="3"/>
      <c r="N114" s="3"/>
    </row>
    <row r="115" spans="1:14" ht="13">
      <c r="A115" s="2"/>
      <c r="B115" s="3"/>
      <c r="C115" s="4"/>
      <c r="D115" s="4"/>
      <c r="E115" s="3"/>
      <c r="F115" s="3"/>
      <c r="G115" s="16"/>
      <c r="I115" s="3">
        <f t="array" aca="1" ref="I115" ca="1">IF(ISBLANK($H115),,VLOOKUP($H115,'data (deprecated)'!$E$2:INDIRECT("data!$H$"&amp;COUNTA('data (deprecated)'!$E:$E)),2, FALSE))</f>
        <v>0</v>
      </c>
      <c r="J115" s="3">
        <f t="array" aca="1" ref="J115" ca="1">IF(ISBLANK($H115),,VLOOKUP($H115,'data (deprecated)'!$E$2:INDIRECT("data!$H$"&amp;COUNTA('data (deprecated)'!$E:$E)),3, FALSE))</f>
        <v>0</v>
      </c>
      <c r="K115" s="3">
        <f t="array" aca="1" ref="K115" ca="1">IF(ISBLANK($H115),,VLOOKUP($H115,'data (deprecated)'!$E$2:INDIRECT("data!$H$"&amp;COUNTA('data (deprecated)'!$E:$E)),4, FALSE))</f>
        <v>0</v>
      </c>
      <c r="L115" s="3"/>
      <c r="M115" s="3"/>
      <c r="N115" s="3"/>
    </row>
    <row r="116" spans="1:14" ht="13">
      <c r="A116" s="2"/>
      <c r="B116" s="3"/>
      <c r="C116" s="4"/>
      <c r="D116" s="4"/>
      <c r="E116" s="3"/>
      <c r="F116" s="3"/>
      <c r="G116" s="16"/>
      <c r="I116" s="3">
        <f t="array" aca="1" ref="I116" ca="1">IF(ISBLANK($H116),,VLOOKUP($H116,'data (deprecated)'!$E$2:INDIRECT("data!$H$"&amp;COUNTA('data (deprecated)'!$E:$E)),2, FALSE))</f>
        <v>0</v>
      </c>
      <c r="J116" s="3">
        <f t="array" aca="1" ref="J116" ca="1">IF(ISBLANK($H116),,VLOOKUP($H116,'data (deprecated)'!$E$2:INDIRECT("data!$H$"&amp;COUNTA('data (deprecated)'!$E:$E)),3, FALSE))</f>
        <v>0</v>
      </c>
      <c r="K116" s="3">
        <f t="array" aca="1" ref="K116" ca="1">IF(ISBLANK($H116),,VLOOKUP($H116,'data (deprecated)'!$E$2:INDIRECT("data!$H$"&amp;COUNTA('data (deprecated)'!$E:$E)),4, FALSE))</f>
        <v>0</v>
      </c>
      <c r="L116" s="3"/>
      <c r="M116" s="3"/>
      <c r="N116" s="3"/>
    </row>
    <row r="117" spans="1:14" ht="13">
      <c r="A117" s="2"/>
      <c r="B117" s="3"/>
      <c r="C117" s="4"/>
      <c r="D117" s="4"/>
      <c r="E117" s="3"/>
      <c r="F117" s="3"/>
      <c r="G117" s="16"/>
      <c r="I117" s="3">
        <f t="array" aca="1" ref="I117" ca="1">IF(ISBLANK($H117),,VLOOKUP($H117,'data (deprecated)'!$E$2:INDIRECT("data!$H$"&amp;COUNTA('data (deprecated)'!$E:$E)),2, FALSE))</f>
        <v>0</v>
      </c>
      <c r="J117" s="3">
        <f t="array" aca="1" ref="J117" ca="1">IF(ISBLANK($H117),,VLOOKUP($H117,'data (deprecated)'!$E$2:INDIRECT("data!$H$"&amp;COUNTA('data (deprecated)'!$E:$E)),3, FALSE))</f>
        <v>0</v>
      </c>
      <c r="K117" s="3">
        <f t="array" aca="1" ref="K117" ca="1">IF(ISBLANK($H117),,VLOOKUP($H117,'data (deprecated)'!$E$2:INDIRECT("data!$H$"&amp;COUNTA('data (deprecated)'!$E:$E)),4, FALSE))</f>
        <v>0</v>
      </c>
      <c r="L117" s="3"/>
      <c r="M117" s="3"/>
      <c r="N117" s="3"/>
    </row>
    <row r="118" spans="1:14" ht="13">
      <c r="A118" s="2"/>
      <c r="B118" s="3"/>
      <c r="C118" s="4"/>
      <c r="D118" s="4"/>
      <c r="E118" s="3"/>
      <c r="F118" s="3"/>
      <c r="G118" s="16"/>
      <c r="I118" s="3">
        <f t="array" aca="1" ref="I118" ca="1">IF(ISBLANK($H118),,VLOOKUP($H118,'data (deprecated)'!$E$2:INDIRECT("data!$H$"&amp;COUNTA('data (deprecated)'!$E:$E)),2, FALSE))</f>
        <v>0</v>
      </c>
      <c r="J118" s="3">
        <f t="array" aca="1" ref="J118" ca="1">IF(ISBLANK($H118),,VLOOKUP($H118,'data (deprecated)'!$E$2:INDIRECT("data!$H$"&amp;COUNTA('data (deprecated)'!$E:$E)),3, FALSE))</f>
        <v>0</v>
      </c>
      <c r="K118" s="3">
        <f t="array" aca="1" ref="K118" ca="1">IF(ISBLANK($H118),,VLOOKUP($H118,'data (deprecated)'!$E$2:INDIRECT("data!$H$"&amp;COUNTA('data (deprecated)'!$E:$E)),4, FALSE))</f>
        <v>0</v>
      </c>
      <c r="L118" s="3"/>
      <c r="M118" s="3"/>
      <c r="N118" s="3"/>
    </row>
    <row r="119" spans="1:14" ht="13">
      <c r="A119" s="2"/>
      <c r="B119" s="3"/>
      <c r="C119" s="4"/>
      <c r="D119" s="4"/>
      <c r="E119" s="3"/>
      <c r="F119" s="3"/>
      <c r="G119" s="16"/>
      <c r="I119" s="3">
        <f t="array" aca="1" ref="I119" ca="1">IF(ISBLANK($H119),,VLOOKUP($H119,'data (deprecated)'!$E$2:INDIRECT("data!$H$"&amp;COUNTA('data (deprecated)'!$E:$E)),2, FALSE))</f>
        <v>0</v>
      </c>
      <c r="J119" s="3">
        <f t="array" aca="1" ref="J119" ca="1">IF(ISBLANK($H119),,VLOOKUP($H119,'data (deprecated)'!$E$2:INDIRECT("data!$H$"&amp;COUNTA('data (deprecated)'!$E:$E)),3, FALSE))</f>
        <v>0</v>
      </c>
      <c r="K119" s="3">
        <f t="array" aca="1" ref="K119" ca="1">IF(ISBLANK($H119),,VLOOKUP($H119,'data (deprecated)'!$E$2:INDIRECT("data!$H$"&amp;COUNTA('data (deprecated)'!$E:$E)),4, FALSE))</f>
        <v>0</v>
      </c>
      <c r="L119" s="3"/>
      <c r="M119" s="3"/>
      <c r="N119" s="3"/>
    </row>
    <row r="120" spans="1:14" ht="13">
      <c r="A120" s="2"/>
      <c r="B120" s="3"/>
      <c r="C120" s="4"/>
      <c r="D120" s="4"/>
      <c r="E120" s="3"/>
      <c r="F120" s="3"/>
      <c r="G120" s="16"/>
      <c r="I120" s="3">
        <f t="array" aca="1" ref="I120" ca="1">IF(ISBLANK($H120),,VLOOKUP($H120,'data (deprecated)'!$E$2:INDIRECT("data!$H$"&amp;COUNTA('data (deprecated)'!$E:$E)),2, FALSE))</f>
        <v>0</v>
      </c>
      <c r="J120" s="3">
        <f t="array" aca="1" ref="J120" ca="1">IF(ISBLANK($H120),,VLOOKUP($H120,'data (deprecated)'!$E$2:INDIRECT("data!$H$"&amp;COUNTA('data (deprecated)'!$E:$E)),3, FALSE))</f>
        <v>0</v>
      </c>
      <c r="K120" s="3">
        <f t="array" aca="1" ref="K120" ca="1">IF(ISBLANK($H120),,VLOOKUP($H120,'data (deprecated)'!$E$2:INDIRECT("data!$H$"&amp;COUNTA('data (deprecated)'!$E:$E)),4, FALSE))</f>
        <v>0</v>
      </c>
      <c r="L120" s="3"/>
      <c r="M120" s="3"/>
      <c r="N120" s="3"/>
    </row>
    <row r="121" spans="1:14" ht="13">
      <c r="A121" s="2"/>
      <c r="B121" s="3"/>
      <c r="C121" s="4"/>
      <c r="D121" s="4"/>
      <c r="E121" s="3"/>
      <c r="F121" s="3"/>
      <c r="G121" s="16"/>
      <c r="I121" s="3">
        <f t="array" aca="1" ref="I121" ca="1">IF(ISBLANK($H121),,VLOOKUP($H121,'data (deprecated)'!$E$2:INDIRECT("data!$H$"&amp;COUNTA('data (deprecated)'!$E:$E)),2, FALSE))</f>
        <v>0</v>
      </c>
      <c r="J121" s="3">
        <f t="array" aca="1" ref="J121" ca="1">IF(ISBLANK($H121),,VLOOKUP($H121,'data (deprecated)'!$E$2:INDIRECT("data!$H$"&amp;COUNTA('data (deprecated)'!$E:$E)),3, FALSE))</f>
        <v>0</v>
      </c>
      <c r="K121" s="3">
        <f t="array" aca="1" ref="K121" ca="1">IF(ISBLANK($H121),,VLOOKUP($H121,'data (deprecated)'!$E$2:INDIRECT("data!$H$"&amp;COUNTA('data (deprecated)'!$E:$E)),4, FALSE))</f>
        <v>0</v>
      </c>
      <c r="L121" s="3"/>
      <c r="M121" s="3"/>
      <c r="N121" s="3"/>
    </row>
    <row r="122" spans="1:14" ht="13">
      <c r="A122" s="2"/>
      <c r="B122" s="3"/>
      <c r="C122" s="4"/>
      <c r="D122" s="4"/>
      <c r="E122" s="3"/>
      <c r="F122" s="3"/>
      <c r="G122" s="16"/>
      <c r="I122" s="3">
        <f t="array" aca="1" ref="I122" ca="1">IF(ISBLANK($H122),,VLOOKUP($H122,'data (deprecated)'!$E$2:INDIRECT("data!$H$"&amp;COUNTA('data (deprecated)'!$E:$E)),2, FALSE))</f>
        <v>0</v>
      </c>
      <c r="J122" s="3">
        <f t="array" aca="1" ref="J122" ca="1">IF(ISBLANK($H122),,VLOOKUP($H122,'data (deprecated)'!$E$2:INDIRECT("data!$H$"&amp;COUNTA('data (deprecated)'!$E:$E)),3, FALSE))</f>
        <v>0</v>
      </c>
      <c r="K122" s="3">
        <f t="array" aca="1" ref="K122" ca="1">IF(ISBLANK($H122),,VLOOKUP($H122,'data (deprecated)'!$E$2:INDIRECT("data!$H$"&amp;COUNTA('data (deprecated)'!$E:$E)),4, FALSE))</f>
        <v>0</v>
      </c>
      <c r="L122" s="3"/>
      <c r="M122" s="3"/>
      <c r="N122" s="3"/>
    </row>
    <row r="123" spans="1:14" ht="13">
      <c r="A123" s="2"/>
      <c r="B123" s="3"/>
      <c r="C123" s="4"/>
      <c r="D123" s="4"/>
      <c r="E123" s="3"/>
      <c r="F123" s="3"/>
      <c r="G123" s="16"/>
      <c r="I123" s="3">
        <f t="array" aca="1" ref="I123" ca="1">IF(ISBLANK($H123),,VLOOKUP($H123,'data (deprecated)'!$E$2:INDIRECT("data!$H$"&amp;COUNTA('data (deprecated)'!$E:$E)),2, FALSE))</f>
        <v>0</v>
      </c>
      <c r="J123" s="3">
        <f t="array" aca="1" ref="J123" ca="1">IF(ISBLANK($H123),,VLOOKUP($H123,'data (deprecated)'!$E$2:INDIRECT("data!$H$"&amp;COUNTA('data (deprecated)'!$E:$E)),3, FALSE))</f>
        <v>0</v>
      </c>
      <c r="K123" s="3">
        <f t="array" aca="1" ref="K123" ca="1">IF(ISBLANK($H123),,VLOOKUP($H123,'data (deprecated)'!$E$2:INDIRECT("data!$H$"&amp;COUNTA('data (deprecated)'!$E:$E)),4, FALSE))</f>
        <v>0</v>
      </c>
      <c r="L123" s="3"/>
      <c r="M123" s="3"/>
      <c r="N123" s="3"/>
    </row>
    <row r="124" spans="1:14" ht="13">
      <c r="A124" s="2"/>
      <c r="B124" s="3"/>
      <c r="C124" s="4"/>
      <c r="D124" s="4"/>
      <c r="E124" s="3"/>
      <c r="F124" s="3"/>
      <c r="G124" s="16"/>
      <c r="I124" s="3">
        <f t="array" aca="1" ref="I124" ca="1">IF(ISBLANK($H124),,VLOOKUP($H124,'data (deprecated)'!$E$2:INDIRECT("data!$H$"&amp;COUNTA('data (deprecated)'!$E:$E)),2, FALSE))</f>
        <v>0</v>
      </c>
      <c r="J124" s="3">
        <f t="array" aca="1" ref="J124" ca="1">IF(ISBLANK($H124),,VLOOKUP($H124,'data (deprecated)'!$E$2:INDIRECT("data!$H$"&amp;COUNTA('data (deprecated)'!$E:$E)),3, FALSE))</f>
        <v>0</v>
      </c>
      <c r="K124" s="3">
        <f t="array" aca="1" ref="K124" ca="1">IF(ISBLANK($H124),,VLOOKUP($H124,'data (deprecated)'!$E$2:INDIRECT("data!$H$"&amp;COUNTA('data (deprecated)'!$E:$E)),4, FALSE))</f>
        <v>0</v>
      </c>
      <c r="L124" s="3"/>
      <c r="M124" s="3"/>
      <c r="N124" s="3"/>
    </row>
    <row r="125" spans="1:14" ht="13">
      <c r="A125" s="2"/>
      <c r="B125" s="3"/>
      <c r="C125" s="4"/>
      <c r="D125" s="4"/>
      <c r="E125" s="3"/>
      <c r="F125" s="3"/>
      <c r="G125" s="16"/>
      <c r="I125" s="3">
        <f t="array" aca="1" ref="I125" ca="1">IF(ISBLANK($H125),,VLOOKUP($H125,'data (deprecated)'!$E$2:INDIRECT("data!$H$"&amp;COUNTA('data (deprecated)'!$E:$E)),2, FALSE))</f>
        <v>0</v>
      </c>
      <c r="J125" s="3">
        <f t="array" aca="1" ref="J125" ca="1">IF(ISBLANK($H125),,VLOOKUP($H125,'data (deprecated)'!$E$2:INDIRECT("data!$H$"&amp;COUNTA('data (deprecated)'!$E:$E)),3, FALSE))</f>
        <v>0</v>
      </c>
      <c r="K125" s="3">
        <f t="array" aca="1" ref="K125" ca="1">IF(ISBLANK($H125),,VLOOKUP($H125,'data (deprecated)'!$E$2:INDIRECT("data!$H$"&amp;COUNTA('data (deprecated)'!$E:$E)),4, FALSE))</f>
        <v>0</v>
      </c>
      <c r="L125" s="3"/>
      <c r="M125" s="3"/>
      <c r="N125" s="3"/>
    </row>
    <row r="126" spans="1:14" ht="13">
      <c r="A126" s="2"/>
      <c r="B126" s="3"/>
      <c r="C126" s="4"/>
      <c r="D126" s="4"/>
      <c r="E126" s="3"/>
      <c r="F126" s="3"/>
      <c r="G126" s="16"/>
      <c r="I126" s="3">
        <f t="array" aca="1" ref="I126" ca="1">IF(ISBLANK($H126),,VLOOKUP($H126,'data (deprecated)'!$E$2:INDIRECT("data!$H$"&amp;COUNTA('data (deprecated)'!$E:$E)),2, FALSE))</f>
        <v>0</v>
      </c>
      <c r="J126" s="3">
        <f t="array" aca="1" ref="J126" ca="1">IF(ISBLANK($H126),,VLOOKUP($H126,'data (deprecated)'!$E$2:INDIRECT("data!$H$"&amp;COUNTA('data (deprecated)'!$E:$E)),3, FALSE))</f>
        <v>0</v>
      </c>
      <c r="K126" s="3">
        <f t="array" aca="1" ref="K126" ca="1">IF(ISBLANK($H126),,VLOOKUP($H126,'data (deprecated)'!$E$2:INDIRECT("data!$H$"&amp;COUNTA('data (deprecated)'!$E:$E)),4, FALSE))</f>
        <v>0</v>
      </c>
      <c r="L126" s="3"/>
      <c r="M126" s="3"/>
      <c r="N126" s="3"/>
    </row>
    <row r="127" spans="1:14" ht="13">
      <c r="A127" s="2"/>
      <c r="B127" s="3"/>
      <c r="C127" s="4"/>
      <c r="D127" s="4"/>
      <c r="E127" s="3"/>
      <c r="F127" s="3"/>
      <c r="G127" s="16"/>
      <c r="I127" s="3">
        <f t="array" aca="1" ref="I127" ca="1">IF(ISBLANK($H127),,VLOOKUP($H127,'data (deprecated)'!$E$2:INDIRECT("data!$H$"&amp;COUNTA('data (deprecated)'!$E:$E)),2, FALSE))</f>
        <v>0</v>
      </c>
      <c r="J127" s="3">
        <f t="array" aca="1" ref="J127" ca="1">IF(ISBLANK($H127),,VLOOKUP($H127,'data (deprecated)'!$E$2:INDIRECT("data!$H$"&amp;COUNTA('data (deprecated)'!$E:$E)),3, FALSE))</f>
        <v>0</v>
      </c>
      <c r="K127" s="3">
        <f t="array" aca="1" ref="K127" ca="1">IF(ISBLANK($H127),,VLOOKUP($H127,'data (deprecated)'!$E$2:INDIRECT("data!$H$"&amp;COUNTA('data (deprecated)'!$E:$E)),4, FALSE))</f>
        <v>0</v>
      </c>
      <c r="L127" s="3"/>
      <c r="M127" s="3"/>
      <c r="N127" s="3"/>
    </row>
    <row r="128" spans="1:14" ht="13">
      <c r="A128" s="2"/>
      <c r="B128" s="3"/>
      <c r="C128" s="4"/>
      <c r="D128" s="4"/>
      <c r="E128" s="3"/>
      <c r="F128" s="3"/>
      <c r="G128" s="16"/>
      <c r="I128" s="3">
        <f t="array" aca="1" ref="I128" ca="1">IF(ISBLANK($H128),,VLOOKUP($H128,'data (deprecated)'!$E$2:INDIRECT("data!$H$"&amp;COUNTA('data (deprecated)'!$E:$E)),2, FALSE))</f>
        <v>0</v>
      </c>
      <c r="J128" s="3">
        <f t="array" aca="1" ref="J128" ca="1">IF(ISBLANK($H128),,VLOOKUP($H128,'data (deprecated)'!$E$2:INDIRECT("data!$H$"&amp;COUNTA('data (deprecated)'!$E:$E)),3, FALSE))</f>
        <v>0</v>
      </c>
      <c r="K128" s="3">
        <f t="array" aca="1" ref="K128" ca="1">IF(ISBLANK($H128),,VLOOKUP($H128,'data (deprecated)'!$E$2:INDIRECT("data!$H$"&amp;COUNTA('data (deprecated)'!$E:$E)),4, FALSE))</f>
        <v>0</v>
      </c>
      <c r="L128" s="3"/>
      <c r="M128" s="3"/>
      <c r="N128" s="3"/>
    </row>
    <row r="129" spans="1:14" ht="13">
      <c r="A129" s="2"/>
      <c r="B129" s="3"/>
      <c r="C129" s="4"/>
      <c r="D129" s="4"/>
      <c r="E129" s="3"/>
      <c r="F129" s="3"/>
      <c r="G129" s="16"/>
      <c r="I129" s="3">
        <f t="array" aca="1" ref="I129" ca="1">IF(ISBLANK($H129),,VLOOKUP($H129,'data (deprecated)'!$E$2:INDIRECT("data!$H$"&amp;COUNTA('data (deprecated)'!$E:$E)),2, FALSE))</f>
        <v>0</v>
      </c>
      <c r="J129" s="3">
        <f t="array" aca="1" ref="J129" ca="1">IF(ISBLANK($H129),,VLOOKUP($H129,'data (deprecated)'!$E$2:INDIRECT("data!$H$"&amp;COUNTA('data (deprecated)'!$E:$E)),3, FALSE))</f>
        <v>0</v>
      </c>
      <c r="K129" s="3">
        <f t="array" aca="1" ref="K129" ca="1">IF(ISBLANK($H129),,VLOOKUP($H129,'data (deprecated)'!$E$2:INDIRECT("data!$H$"&amp;COUNTA('data (deprecated)'!$E:$E)),4, FALSE))</f>
        <v>0</v>
      </c>
      <c r="L129" s="3"/>
      <c r="M129" s="3"/>
      <c r="N129" s="3"/>
    </row>
    <row r="130" spans="1:14" ht="13">
      <c r="A130" s="2"/>
      <c r="B130" s="3"/>
      <c r="C130" s="4"/>
      <c r="D130" s="4"/>
      <c r="E130" s="3"/>
      <c r="F130" s="3"/>
      <c r="G130" s="16"/>
      <c r="I130" s="3">
        <f t="array" aca="1" ref="I130" ca="1">IF(ISBLANK($H130),,VLOOKUP($H130,'data (deprecated)'!$E$2:INDIRECT("data!$H$"&amp;COUNTA('data (deprecated)'!$E:$E)),2, FALSE))</f>
        <v>0</v>
      </c>
      <c r="J130" s="3">
        <f t="array" aca="1" ref="J130" ca="1">IF(ISBLANK($H130),,VLOOKUP($H130,'data (deprecated)'!$E$2:INDIRECT("data!$H$"&amp;COUNTA('data (deprecated)'!$E:$E)),3, FALSE))</f>
        <v>0</v>
      </c>
      <c r="K130" s="3">
        <f t="array" aca="1" ref="K130" ca="1">IF(ISBLANK($H130),,VLOOKUP($H130,'data (deprecated)'!$E$2:INDIRECT("data!$H$"&amp;COUNTA('data (deprecated)'!$E:$E)),4, FALSE))</f>
        <v>0</v>
      </c>
      <c r="L130" s="3"/>
      <c r="M130" s="3"/>
      <c r="N130" s="3"/>
    </row>
    <row r="131" spans="1:14" ht="13">
      <c r="A131" s="2"/>
      <c r="B131" s="3"/>
      <c r="C131" s="4"/>
      <c r="D131" s="4"/>
      <c r="E131" s="3"/>
      <c r="F131" s="3"/>
      <c r="G131" s="16"/>
      <c r="I131" s="3">
        <f t="array" aca="1" ref="I131" ca="1">IF(ISBLANK($H131),,VLOOKUP($H131,'data (deprecated)'!$E$2:INDIRECT("data!$H$"&amp;COUNTA('data (deprecated)'!$E:$E)),2, FALSE))</f>
        <v>0</v>
      </c>
      <c r="J131" s="3">
        <f t="array" aca="1" ref="J131" ca="1">IF(ISBLANK($H131),,VLOOKUP($H131,'data (deprecated)'!$E$2:INDIRECT("data!$H$"&amp;COUNTA('data (deprecated)'!$E:$E)),3, FALSE))</f>
        <v>0</v>
      </c>
      <c r="K131" s="3">
        <f t="array" aca="1" ref="K131" ca="1">IF(ISBLANK($H131),,VLOOKUP($H131,'data (deprecated)'!$E$2:INDIRECT("data!$H$"&amp;COUNTA('data (deprecated)'!$E:$E)),4, FALSE))</f>
        <v>0</v>
      </c>
      <c r="L131" s="3"/>
      <c r="M131" s="3"/>
      <c r="N131" s="3"/>
    </row>
    <row r="132" spans="1:14" ht="13">
      <c r="A132" s="2"/>
      <c r="B132" s="3"/>
      <c r="C132" s="4"/>
      <c r="D132" s="4"/>
      <c r="E132" s="3"/>
      <c r="F132" s="3"/>
      <c r="G132" s="16"/>
      <c r="I132" s="3">
        <f t="array" aca="1" ref="I132" ca="1">IF(ISBLANK($H132),,VLOOKUP($H132,'data (deprecated)'!$E$2:INDIRECT("data!$H$"&amp;COUNTA('data (deprecated)'!$E:$E)),2, FALSE))</f>
        <v>0</v>
      </c>
      <c r="J132" s="3">
        <f t="array" aca="1" ref="J132" ca="1">IF(ISBLANK($H132),,VLOOKUP($H132,'data (deprecated)'!$E$2:INDIRECT("data!$H$"&amp;COUNTA('data (deprecated)'!$E:$E)),3, FALSE))</f>
        <v>0</v>
      </c>
      <c r="K132" s="3">
        <f t="array" aca="1" ref="K132" ca="1">IF(ISBLANK($H132),,VLOOKUP($H132,'data (deprecated)'!$E$2:INDIRECT("data!$H$"&amp;COUNTA('data (deprecated)'!$E:$E)),4, FALSE))</f>
        <v>0</v>
      </c>
      <c r="L132" s="3"/>
      <c r="M132" s="3"/>
      <c r="N132" s="3"/>
    </row>
    <row r="133" spans="1:14" ht="13">
      <c r="A133" s="2"/>
      <c r="B133" s="3"/>
      <c r="C133" s="4"/>
      <c r="D133" s="4"/>
      <c r="E133" s="3"/>
      <c r="F133" s="3"/>
      <c r="G133" s="16"/>
      <c r="I133" s="3">
        <f t="array" aca="1" ref="I133" ca="1">IF(ISBLANK($H133),,VLOOKUP($H133,'data (deprecated)'!$E$2:INDIRECT("data!$H$"&amp;COUNTA('data (deprecated)'!$E:$E)),2, FALSE))</f>
        <v>0</v>
      </c>
      <c r="J133" s="3">
        <f t="array" aca="1" ref="J133" ca="1">IF(ISBLANK($H133),,VLOOKUP($H133,'data (deprecated)'!$E$2:INDIRECT("data!$H$"&amp;COUNTA('data (deprecated)'!$E:$E)),3, FALSE))</f>
        <v>0</v>
      </c>
      <c r="K133" s="3">
        <f t="array" aca="1" ref="K133" ca="1">IF(ISBLANK($H133),,VLOOKUP($H133,'data (deprecated)'!$E$2:INDIRECT("data!$H$"&amp;COUNTA('data (deprecated)'!$E:$E)),4, FALSE))</f>
        <v>0</v>
      </c>
      <c r="L133" s="3"/>
      <c r="M133" s="3"/>
      <c r="N133" s="3"/>
    </row>
    <row r="134" spans="1:14" ht="13">
      <c r="A134" s="2"/>
      <c r="B134" s="3"/>
      <c r="C134" s="4"/>
      <c r="D134" s="4"/>
      <c r="E134" s="3"/>
      <c r="F134" s="3"/>
      <c r="G134" s="16"/>
      <c r="I134" s="3">
        <f t="array" aca="1" ref="I134" ca="1">IF(ISBLANK($H134),,VLOOKUP($H134,'data (deprecated)'!$E$2:INDIRECT("data!$H$"&amp;COUNTA('data (deprecated)'!$E:$E)),2, FALSE))</f>
        <v>0</v>
      </c>
      <c r="J134" s="3">
        <f t="array" aca="1" ref="J134" ca="1">IF(ISBLANK($H134),,VLOOKUP($H134,'data (deprecated)'!$E$2:INDIRECT("data!$H$"&amp;COUNTA('data (deprecated)'!$E:$E)),3, FALSE))</f>
        <v>0</v>
      </c>
      <c r="K134" s="3">
        <f t="array" aca="1" ref="K134" ca="1">IF(ISBLANK($H134),,VLOOKUP($H134,'data (deprecated)'!$E$2:INDIRECT("data!$H$"&amp;COUNTA('data (deprecated)'!$E:$E)),4, FALSE))</f>
        <v>0</v>
      </c>
      <c r="L134" s="3"/>
      <c r="M134" s="3"/>
      <c r="N134" s="3"/>
    </row>
    <row r="135" spans="1:14" ht="13">
      <c r="A135" s="2"/>
      <c r="B135" s="3"/>
      <c r="C135" s="4"/>
      <c r="D135" s="4"/>
      <c r="E135" s="3"/>
      <c r="F135" s="3"/>
      <c r="G135" s="16"/>
      <c r="I135" s="3">
        <f t="array" aca="1" ref="I135" ca="1">IF(ISBLANK($H135),,VLOOKUP($H135,'data (deprecated)'!$E$2:INDIRECT("data!$H$"&amp;COUNTA('data (deprecated)'!$E:$E)),2, FALSE))</f>
        <v>0</v>
      </c>
      <c r="J135" s="3">
        <f t="array" aca="1" ref="J135" ca="1">IF(ISBLANK($H135),,VLOOKUP($H135,'data (deprecated)'!$E$2:INDIRECT("data!$H$"&amp;COUNTA('data (deprecated)'!$E:$E)),3, FALSE))</f>
        <v>0</v>
      </c>
      <c r="K135" s="3">
        <f t="array" aca="1" ref="K135" ca="1">IF(ISBLANK($H135),,VLOOKUP($H135,'data (deprecated)'!$E$2:INDIRECT("data!$H$"&amp;COUNTA('data (deprecated)'!$E:$E)),4, FALSE))</f>
        <v>0</v>
      </c>
      <c r="L135" s="3"/>
      <c r="M135" s="3"/>
      <c r="N135" s="3"/>
    </row>
    <row r="136" spans="1:14" ht="13">
      <c r="A136" s="2"/>
      <c r="B136" s="3"/>
      <c r="C136" s="4"/>
      <c r="D136" s="4"/>
      <c r="E136" s="3"/>
      <c r="F136" s="3"/>
      <c r="G136" s="16"/>
      <c r="I136" s="3">
        <f t="array" aca="1" ref="I136" ca="1">IF(ISBLANK($H136),,VLOOKUP($H136,'data (deprecated)'!$E$2:INDIRECT("data!$H$"&amp;COUNTA('data (deprecated)'!$E:$E)),2, FALSE))</f>
        <v>0</v>
      </c>
      <c r="J136" s="3">
        <f t="array" aca="1" ref="J136" ca="1">IF(ISBLANK($H136),,VLOOKUP($H136,'data (deprecated)'!$E$2:INDIRECT("data!$H$"&amp;COUNTA('data (deprecated)'!$E:$E)),3, FALSE))</f>
        <v>0</v>
      </c>
      <c r="K136" s="3">
        <f t="array" aca="1" ref="K136" ca="1">IF(ISBLANK($H136),,VLOOKUP($H136,'data (deprecated)'!$E$2:INDIRECT("data!$H$"&amp;COUNTA('data (deprecated)'!$E:$E)),4, FALSE))</f>
        <v>0</v>
      </c>
      <c r="L136" s="3"/>
      <c r="M136" s="3"/>
      <c r="N136" s="3"/>
    </row>
    <row r="137" spans="1:14" ht="13">
      <c r="A137" s="2"/>
      <c r="B137" s="3"/>
      <c r="C137" s="4"/>
      <c r="D137" s="4"/>
      <c r="E137" s="3"/>
      <c r="F137" s="3"/>
      <c r="G137" s="16"/>
      <c r="I137" s="3">
        <f t="array" aca="1" ref="I137" ca="1">IF(ISBLANK($H137),,VLOOKUP($H137,'data (deprecated)'!$E$2:INDIRECT("data!$H$"&amp;COUNTA('data (deprecated)'!$E:$E)),2, FALSE))</f>
        <v>0</v>
      </c>
      <c r="J137" s="3">
        <f t="array" aca="1" ref="J137" ca="1">IF(ISBLANK($H137),,VLOOKUP($H137,'data (deprecated)'!$E$2:INDIRECT("data!$H$"&amp;COUNTA('data (deprecated)'!$E:$E)),3, FALSE))</f>
        <v>0</v>
      </c>
      <c r="K137" s="3">
        <f t="array" aca="1" ref="K137" ca="1">IF(ISBLANK($H137),,VLOOKUP($H137,'data (deprecated)'!$E$2:INDIRECT("data!$H$"&amp;COUNTA('data (deprecated)'!$E:$E)),4, FALSE))</f>
        <v>0</v>
      </c>
      <c r="L137" s="3"/>
      <c r="M137" s="3"/>
      <c r="N137" s="3"/>
    </row>
    <row r="138" spans="1:14" ht="13">
      <c r="A138" s="2"/>
      <c r="B138" s="3"/>
      <c r="C138" s="4"/>
      <c r="D138" s="4"/>
      <c r="E138" s="3"/>
      <c r="F138" s="3"/>
      <c r="G138" s="16"/>
      <c r="I138" s="3">
        <f t="array" aca="1" ref="I138" ca="1">IF(ISBLANK($H138),,VLOOKUP($H138,'data (deprecated)'!$E$2:INDIRECT("data!$H$"&amp;COUNTA('data (deprecated)'!$E:$E)),2, FALSE))</f>
        <v>0</v>
      </c>
      <c r="J138" s="3">
        <f t="array" aca="1" ref="J138" ca="1">IF(ISBLANK($H138),,VLOOKUP($H138,'data (deprecated)'!$E$2:INDIRECT("data!$H$"&amp;COUNTA('data (deprecated)'!$E:$E)),3, FALSE))</f>
        <v>0</v>
      </c>
      <c r="K138" s="3">
        <f t="array" aca="1" ref="K138" ca="1">IF(ISBLANK($H138),,VLOOKUP($H138,'data (deprecated)'!$E$2:INDIRECT("data!$H$"&amp;COUNTA('data (deprecated)'!$E:$E)),4, FALSE))</f>
        <v>0</v>
      </c>
      <c r="L138" s="3"/>
      <c r="M138" s="3"/>
      <c r="N138" s="3"/>
    </row>
    <row r="139" spans="1:14" ht="13">
      <c r="A139" s="2"/>
      <c r="B139" s="3"/>
      <c r="C139" s="4"/>
      <c r="D139" s="4"/>
      <c r="E139" s="3"/>
      <c r="F139" s="3"/>
      <c r="G139" s="16"/>
      <c r="I139" s="3">
        <f t="array" aca="1" ref="I139" ca="1">IF(ISBLANK($H139),,VLOOKUP($H139,'data (deprecated)'!$E$2:INDIRECT("data!$H$"&amp;COUNTA('data (deprecated)'!$E:$E)),2, FALSE))</f>
        <v>0</v>
      </c>
      <c r="J139" s="3">
        <f t="array" aca="1" ref="J139" ca="1">IF(ISBLANK($H139),,VLOOKUP($H139,'data (deprecated)'!$E$2:INDIRECT("data!$H$"&amp;COUNTA('data (deprecated)'!$E:$E)),3, FALSE))</f>
        <v>0</v>
      </c>
      <c r="K139" s="3">
        <f t="array" aca="1" ref="K139" ca="1">IF(ISBLANK($H139),,VLOOKUP($H139,'data (deprecated)'!$E$2:INDIRECT("data!$H$"&amp;COUNTA('data (deprecated)'!$E:$E)),4, FALSE))</f>
        <v>0</v>
      </c>
      <c r="L139" s="3"/>
      <c r="M139" s="3"/>
      <c r="N139" s="3"/>
    </row>
    <row r="140" spans="1:14" ht="13">
      <c r="A140" s="2"/>
      <c r="B140" s="3"/>
      <c r="C140" s="4"/>
      <c r="D140" s="4"/>
      <c r="E140" s="3"/>
      <c r="F140" s="3"/>
      <c r="G140" s="16"/>
      <c r="I140" s="3">
        <f t="array" aca="1" ref="I140" ca="1">IF(ISBLANK($H140),,VLOOKUP($H140,'data (deprecated)'!$E$2:INDIRECT("data!$H$"&amp;COUNTA('data (deprecated)'!$E:$E)),2, FALSE))</f>
        <v>0</v>
      </c>
      <c r="J140" s="3">
        <f t="array" aca="1" ref="J140" ca="1">IF(ISBLANK($H140),,VLOOKUP($H140,'data (deprecated)'!$E$2:INDIRECT("data!$H$"&amp;COUNTA('data (deprecated)'!$E:$E)),3, FALSE))</f>
        <v>0</v>
      </c>
      <c r="K140" s="3">
        <f t="array" aca="1" ref="K140" ca="1">IF(ISBLANK($H140),,VLOOKUP($H140,'data (deprecated)'!$E$2:INDIRECT("data!$H$"&amp;COUNTA('data (deprecated)'!$E:$E)),4, FALSE))</f>
        <v>0</v>
      </c>
      <c r="L140" s="3"/>
      <c r="M140" s="3"/>
      <c r="N140" s="3"/>
    </row>
    <row r="141" spans="1:14" ht="13">
      <c r="A141" s="2"/>
      <c r="B141" s="3"/>
      <c r="C141" s="4"/>
      <c r="D141" s="4"/>
      <c r="E141" s="3"/>
      <c r="F141" s="3"/>
      <c r="G141" s="16"/>
      <c r="I141" s="3">
        <f t="array" aca="1" ref="I141" ca="1">IF(ISBLANK($H141),,VLOOKUP($H141,'data (deprecated)'!$E$2:INDIRECT("data!$H$"&amp;COUNTA('data (deprecated)'!$E:$E)),2, FALSE))</f>
        <v>0</v>
      </c>
      <c r="J141" s="3">
        <f t="array" aca="1" ref="J141" ca="1">IF(ISBLANK($H141),,VLOOKUP($H141,'data (deprecated)'!$E$2:INDIRECT("data!$H$"&amp;COUNTA('data (deprecated)'!$E:$E)),3, FALSE))</f>
        <v>0</v>
      </c>
      <c r="K141" s="3">
        <f t="array" aca="1" ref="K141" ca="1">IF(ISBLANK($H141),,VLOOKUP($H141,'data (deprecated)'!$E$2:INDIRECT("data!$H$"&amp;COUNTA('data (deprecated)'!$E:$E)),4, FALSE))</f>
        <v>0</v>
      </c>
      <c r="L141" s="3"/>
      <c r="M141" s="3"/>
      <c r="N141" s="3"/>
    </row>
    <row r="142" spans="1:14" ht="13">
      <c r="A142" s="2"/>
      <c r="B142" s="3"/>
      <c r="C142" s="4"/>
      <c r="D142" s="4"/>
      <c r="E142" s="3"/>
      <c r="F142" s="3"/>
      <c r="G142" s="16"/>
      <c r="I142" s="3">
        <f t="array" aca="1" ref="I142" ca="1">IF(ISBLANK($H142),,VLOOKUP($H142,'data (deprecated)'!$E$2:INDIRECT("data!$H$"&amp;COUNTA('data (deprecated)'!$E:$E)),2, FALSE))</f>
        <v>0</v>
      </c>
      <c r="J142" s="3">
        <f t="array" aca="1" ref="J142" ca="1">IF(ISBLANK($H142),,VLOOKUP($H142,'data (deprecated)'!$E$2:INDIRECT("data!$H$"&amp;COUNTA('data (deprecated)'!$E:$E)),3, FALSE))</f>
        <v>0</v>
      </c>
      <c r="K142" s="3">
        <f t="array" aca="1" ref="K142" ca="1">IF(ISBLANK($H142),,VLOOKUP($H142,'data (deprecated)'!$E$2:INDIRECT("data!$H$"&amp;COUNTA('data (deprecated)'!$E:$E)),4, FALSE))</f>
        <v>0</v>
      </c>
      <c r="L142" s="3"/>
      <c r="M142" s="3"/>
      <c r="N142" s="3"/>
    </row>
    <row r="143" spans="1:14" ht="13">
      <c r="A143" s="2"/>
      <c r="B143" s="3"/>
      <c r="C143" s="4"/>
      <c r="D143" s="4"/>
      <c r="E143" s="3"/>
      <c r="F143" s="3"/>
      <c r="G143" s="16"/>
      <c r="I143" s="3">
        <f t="array" aca="1" ref="I143" ca="1">IF(ISBLANK($H143),,VLOOKUP($H143,'data (deprecated)'!$E$2:INDIRECT("data!$H$"&amp;COUNTA('data (deprecated)'!$E:$E)),2, FALSE))</f>
        <v>0</v>
      </c>
      <c r="J143" s="3">
        <f t="array" aca="1" ref="J143" ca="1">IF(ISBLANK($H143),,VLOOKUP($H143,'data (deprecated)'!$E$2:INDIRECT("data!$H$"&amp;COUNTA('data (deprecated)'!$E:$E)),3, FALSE))</f>
        <v>0</v>
      </c>
      <c r="K143" s="3">
        <f t="array" aca="1" ref="K143" ca="1">IF(ISBLANK($H143),,VLOOKUP($H143,'data (deprecated)'!$E$2:INDIRECT("data!$H$"&amp;COUNTA('data (deprecated)'!$E:$E)),4, FALSE))</f>
        <v>0</v>
      </c>
      <c r="L143" s="3"/>
      <c r="M143" s="3"/>
      <c r="N143" s="3"/>
    </row>
    <row r="144" spans="1:14" ht="13">
      <c r="A144" s="2"/>
      <c r="B144" s="3"/>
      <c r="C144" s="4"/>
      <c r="D144" s="4"/>
      <c r="E144" s="3"/>
      <c r="F144" s="3"/>
      <c r="G144" s="16"/>
      <c r="I144" s="3">
        <f t="array" aca="1" ref="I144" ca="1">IF(ISBLANK($H144),,VLOOKUP($H144,'data (deprecated)'!$E$2:INDIRECT("data!$H$"&amp;COUNTA('data (deprecated)'!$E:$E)),2, FALSE))</f>
        <v>0</v>
      </c>
      <c r="J144" s="3">
        <f t="array" aca="1" ref="J144" ca="1">IF(ISBLANK($H144),,VLOOKUP($H144,'data (deprecated)'!$E$2:INDIRECT("data!$H$"&amp;COUNTA('data (deprecated)'!$E:$E)),3, FALSE))</f>
        <v>0</v>
      </c>
      <c r="K144" s="3">
        <f t="array" aca="1" ref="K144" ca="1">IF(ISBLANK($H144),,VLOOKUP($H144,'data (deprecated)'!$E$2:INDIRECT("data!$H$"&amp;COUNTA('data (deprecated)'!$E:$E)),4, FALSE))</f>
        <v>0</v>
      </c>
      <c r="L144" s="3"/>
      <c r="M144" s="3"/>
      <c r="N144" s="3"/>
    </row>
    <row r="145" spans="1:14" ht="13">
      <c r="A145" s="2"/>
      <c r="B145" s="3"/>
      <c r="C145" s="4"/>
      <c r="D145" s="4"/>
      <c r="E145" s="3"/>
      <c r="F145" s="3"/>
      <c r="G145" s="16"/>
      <c r="I145" s="3">
        <f t="array" aca="1" ref="I145" ca="1">IF(ISBLANK($H145),,VLOOKUP($H145,'data (deprecated)'!$E$2:INDIRECT("data!$H$"&amp;COUNTA('data (deprecated)'!$E:$E)),2, FALSE))</f>
        <v>0</v>
      </c>
      <c r="J145" s="3">
        <f t="array" aca="1" ref="J145" ca="1">IF(ISBLANK($H145),,VLOOKUP($H145,'data (deprecated)'!$E$2:INDIRECT("data!$H$"&amp;COUNTA('data (deprecated)'!$E:$E)),3, FALSE))</f>
        <v>0</v>
      </c>
      <c r="K145" s="3">
        <f t="array" aca="1" ref="K145" ca="1">IF(ISBLANK($H145),,VLOOKUP($H145,'data (deprecated)'!$E$2:INDIRECT("data!$H$"&amp;COUNTA('data (deprecated)'!$E:$E)),4, FALSE))</f>
        <v>0</v>
      </c>
      <c r="L145" s="3"/>
      <c r="M145" s="3"/>
      <c r="N145" s="3"/>
    </row>
    <row r="146" spans="1:14" ht="13">
      <c r="A146" s="2"/>
      <c r="B146" s="3"/>
      <c r="C146" s="4"/>
      <c r="D146" s="4"/>
      <c r="E146" s="3"/>
      <c r="F146" s="3"/>
      <c r="G146" s="16"/>
      <c r="I146" s="3">
        <f t="array" aca="1" ref="I146" ca="1">IF(ISBLANK($H146),,VLOOKUP($H146,'data (deprecated)'!$E$2:INDIRECT("data!$H$"&amp;COUNTA('data (deprecated)'!$E:$E)),2, FALSE))</f>
        <v>0</v>
      </c>
      <c r="J146" s="3">
        <f t="array" aca="1" ref="J146" ca="1">IF(ISBLANK($H146),,VLOOKUP($H146,'data (deprecated)'!$E$2:INDIRECT("data!$H$"&amp;COUNTA('data (deprecated)'!$E:$E)),3, FALSE))</f>
        <v>0</v>
      </c>
      <c r="K146" s="3">
        <f t="array" aca="1" ref="K146" ca="1">IF(ISBLANK($H146),,VLOOKUP($H146,'data (deprecated)'!$E$2:INDIRECT("data!$H$"&amp;COUNTA('data (deprecated)'!$E:$E)),4, FALSE))</f>
        <v>0</v>
      </c>
      <c r="L146" s="3"/>
      <c r="M146" s="3"/>
      <c r="N146" s="3"/>
    </row>
    <row r="147" spans="1:14" ht="13">
      <c r="A147" s="2"/>
      <c r="B147" s="3"/>
      <c r="C147" s="4"/>
      <c r="D147" s="4"/>
      <c r="E147" s="3"/>
      <c r="F147" s="3"/>
      <c r="G147" s="16"/>
      <c r="I147" s="3">
        <f t="array" aca="1" ref="I147" ca="1">IF(ISBLANK($H147),,VLOOKUP($H147,'data (deprecated)'!$E$2:INDIRECT("data!$H$"&amp;COUNTA('data (deprecated)'!$E:$E)),2, FALSE))</f>
        <v>0</v>
      </c>
      <c r="J147" s="3">
        <f t="array" aca="1" ref="J147" ca="1">IF(ISBLANK($H147),,VLOOKUP($H147,'data (deprecated)'!$E$2:INDIRECT("data!$H$"&amp;COUNTA('data (deprecated)'!$E:$E)),3, FALSE))</f>
        <v>0</v>
      </c>
      <c r="K147" s="3">
        <f t="array" aca="1" ref="K147" ca="1">IF(ISBLANK($H147),,VLOOKUP($H147,'data (deprecated)'!$E$2:INDIRECT("data!$H$"&amp;COUNTA('data (deprecated)'!$E:$E)),4, FALSE))</f>
        <v>0</v>
      </c>
      <c r="L147" s="3"/>
      <c r="M147" s="3"/>
      <c r="N147" s="3"/>
    </row>
    <row r="148" spans="1:14" ht="13">
      <c r="A148" s="2"/>
      <c r="B148" s="3"/>
      <c r="C148" s="4"/>
      <c r="D148" s="4"/>
      <c r="E148" s="3"/>
      <c r="F148" s="3"/>
      <c r="G148" s="16"/>
      <c r="I148" s="3">
        <f t="array" aca="1" ref="I148" ca="1">IF(ISBLANK($H148),,VLOOKUP($H148,'data (deprecated)'!$E$2:INDIRECT("data!$H$"&amp;COUNTA('data (deprecated)'!$E:$E)),2, FALSE))</f>
        <v>0</v>
      </c>
      <c r="J148" s="3">
        <f t="array" aca="1" ref="J148" ca="1">IF(ISBLANK($H148),,VLOOKUP($H148,'data (deprecated)'!$E$2:INDIRECT("data!$H$"&amp;COUNTA('data (deprecated)'!$E:$E)),3, FALSE))</f>
        <v>0</v>
      </c>
      <c r="K148" s="3">
        <f t="array" aca="1" ref="K148" ca="1">IF(ISBLANK($H148),,VLOOKUP($H148,'data (deprecated)'!$E$2:INDIRECT("data!$H$"&amp;COUNTA('data (deprecated)'!$E:$E)),4, FALSE))</f>
        <v>0</v>
      </c>
      <c r="L148" s="3"/>
      <c r="M148" s="3"/>
      <c r="N148" s="3"/>
    </row>
    <row r="149" spans="1:14" ht="13">
      <c r="A149" s="2"/>
      <c r="B149" s="3"/>
      <c r="C149" s="4"/>
      <c r="D149" s="4"/>
      <c r="E149" s="3"/>
      <c r="F149" s="3"/>
      <c r="G149" s="16"/>
      <c r="I149" s="3">
        <f t="array" aca="1" ref="I149" ca="1">IF(ISBLANK($H149),,VLOOKUP($H149,'data (deprecated)'!$E$2:INDIRECT("data!$H$"&amp;COUNTA('data (deprecated)'!$E:$E)),2, FALSE))</f>
        <v>0</v>
      </c>
      <c r="J149" s="3">
        <f t="array" aca="1" ref="J149" ca="1">IF(ISBLANK($H149),,VLOOKUP($H149,'data (deprecated)'!$E$2:INDIRECT("data!$H$"&amp;COUNTA('data (deprecated)'!$E:$E)),3, FALSE))</f>
        <v>0</v>
      </c>
      <c r="K149" s="3">
        <f t="array" aca="1" ref="K149" ca="1">IF(ISBLANK($H149),,VLOOKUP($H149,'data (deprecated)'!$E$2:INDIRECT("data!$H$"&amp;COUNTA('data (deprecated)'!$E:$E)),4, FALSE))</f>
        <v>0</v>
      </c>
      <c r="L149" s="3"/>
      <c r="M149" s="3"/>
      <c r="N149" s="3"/>
    </row>
    <row r="150" spans="1:14" ht="13">
      <c r="A150" s="2"/>
      <c r="B150" s="3"/>
      <c r="C150" s="4"/>
      <c r="D150" s="4"/>
      <c r="E150" s="3"/>
      <c r="F150" s="3"/>
      <c r="G150" s="16"/>
      <c r="I150" s="3">
        <f t="array" aca="1" ref="I150" ca="1">IF(ISBLANK($H150),,VLOOKUP($H150,'data (deprecated)'!$E$2:INDIRECT("data!$H$"&amp;COUNTA('data (deprecated)'!$E:$E)),2, FALSE))</f>
        <v>0</v>
      </c>
      <c r="J150" s="3">
        <f t="array" aca="1" ref="J150" ca="1">IF(ISBLANK($H150),,VLOOKUP($H150,'data (deprecated)'!$E$2:INDIRECT("data!$H$"&amp;COUNTA('data (deprecated)'!$E:$E)),3, FALSE))</f>
        <v>0</v>
      </c>
      <c r="K150" s="3">
        <f t="array" aca="1" ref="K150" ca="1">IF(ISBLANK($H150),,VLOOKUP($H150,'data (deprecated)'!$E$2:INDIRECT("data!$H$"&amp;COUNTA('data (deprecated)'!$E:$E)),4, FALSE))</f>
        <v>0</v>
      </c>
      <c r="L150" s="3"/>
      <c r="M150" s="3"/>
      <c r="N150" s="3"/>
    </row>
    <row r="151" spans="1:14" ht="13">
      <c r="A151" s="2"/>
      <c r="B151" s="3"/>
      <c r="C151" s="4"/>
      <c r="D151" s="4"/>
      <c r="E151" s="3"/>
      <c r="F151" s="3"/>
      <c r="G151" s="16"/>
      <c r="I151" s="3">
        <f t="array" aca="1" ref="I151" ca="1">IF(ISBLANK($H151),,VLOOKUP($H151,'data (deprecated)'!$E$2:INDIRECT("data!$H$"&amp;COUNTA('data (deprecated)'!$E:$E)),2, FALSE))</f>
        <v>0</v>
      </c>
      <c r="J151" s="3">
        <f t="array" aca="1" ref="J151" ca="1">IF(ISBLANK($H151),,VLOOKUP($H151,'data (deprecated)'!$E$2:INDIRECT("data!$H$"&amp;COUNTA('data (deprecated)'!$E:$E)),3, FALSE))</f>
        <v>0</v>
      </c>
      <c r="K151" s="3">
        <f t="array" aca="1" ref="K151" ca="1">IF(ISBLANK($H151),,VLOOKUP($H151,'data (deprecated)'!$E$2:INDIRECT("data!$H$"&amp;COUNTA('data (deprecated)'!$E:$E)),4, FALSE))</f>
        <v>0</v>
      </c>
      <c r="L151" s="3"/>
      <c r="M151" s="3"/>
      <c r="N151" s="3"/>
    </row>
    <row r="152" spans="1:14" ht="13">
      <c r="A152" s="2"/>
      <c r="B152" s="3"/>
      <c r="C152" s="4"/>
      <c r="D152" s="4"/>
      <c r="E152" s="3"/>
      <c r="F152" s="3"/>
      <c r="G152" s="16"/>
      <c r="I152" s="3">
        <f t="array" aca="1" ref="I152" ca="1">IF(ISBLANK($H152),,VLOOKUP($H152,'data (deprecated)'!$E$2:INDIRECT("data!$H$"&amp;COUNTA('data (deprecated)'!$E:$E)),2, FALSE))</f>
        <v>0</v>
      </c>
      <c r="J152" s="3">
        <f t="array" aca="1" ref="J152" ca="1">IF(ISBLANK($H152),,VLOOKUP($H152,'data (deprecated)'!$E$2:INDIRECT("data!$H$"&amp;COUNTA('data (deprecated)'!$E:$E)),3, FALSE))</f>
        <v>0</v>
      </c>
      <c r="K152" s="3">
        <f t="array" aca="1" ref="K152" ca="1">IF(ISBLANK($H152),,VLOOKUP($H152,'data (deprecated)'!$E$2:INDIRECT("data!$H$"&amp;COUNTA('data (deprecated)'!$E:$E)),4, FALSE))</f>
        <v>0</v>
      </c>
      <c r="L152" s="3"/>
      <c r="M152" s="3"/>
      <c r="N152" s="3"/>
    </row>
    <row r="153" spans="1:14" ht="13">
      <c r="A153" s="2"/>
      <c r="B153" s="3"/>
      <c r="C153" s="4"/>
      <c r="D153" s="4"/>
      <c r="E153" s="3"/>
      <c r="F153" s="3"/>
      <c r="G153" s="16"/>
      <c r="I153" s="3">
        <f t="array" aca="1" ref="I153" ca="1">IF(ISBLANK($H153),,VLOOKUP($H153,'data (deprecated)'!$E$2:INDIRECT("data!$H$"&amp;COUNTA('data (deprecated)'!$E:$E)),2, FALSE))</f>
        <v>0</v>
      </c>
      <c r="J153" s="3">
        <f t="array" aca="1" ref="J153" ca="1">IF(ISBLANK($H153),,VLOOKUP($H153,'data (deprecated)'!$E$2:INDIRECT("data!$H$"&amp;COUNTA('data (deprecated)'!$E:$E)),3, FALSE))</f>
        <v>0</v>
      </c>
      <c r="K153" s="3">
        <f t="array" aca="1" ref="K153" ca="1">IF(ISBLANK($H153),,VLOOKUP($H153,'data (deprecated)'!$E$2:INDIRECT("data!$H$"&amp;COUNTA('data (deprecated)'!$E:$E)),4, FALSE))</f>
        <v>0</v>
      </c>
      <c r="L153" s="3"/>
      <c r="M153" s="3"/>
      <c r="N153" s="3"/>
    </row>
    <row r="154" spans="1:14" ht="13">
      <c r="A154" s="2"/>
      <c r="B154" s="3"/>
      <c r="C154" s="4"/>
      <c r="D154" s="4"/>
      <c r="E154" s="3"/>
      <c r="F154" s="3"/>
      <c r="G154" s="16"/>
      <c r="I154" s="3">
        <f t="array" aca="1" ref="I154" ca="1">IF(ISBLANK($H154),,VLOOKUP($H154,'data (deprecated)'!$E$2:INDIRECT("data!$H$"&amp;COUNTA('data (deprecated)'!$E:$E)),2, FALSE))</f>
        <v>0</v>
      </c>
      <c r="J154" s="3">
        <f t="array" aca="1" ref="J154" ca="1">IF(ISBLANK($H154),,VLOOKUP($H154,'data (deprecated)'!$E$2:INDIRECT("data!$H$"&amp;COUNTA('data (deprecated)'!$E:$E)),3, FALSE))</f>
        <v>0</v>
      </c>
      <c r="K154" s="3">
        <f t="array" aca="1" ref="K154" ca="1">IF(ISBLANK($H154),,VLOOKUP($H154,'data (deprecated)'!$E$2:INDIRECT("data!$H$"&amp;COUNTA('data (deprecated)'!$E:$E)),4, FALSE))</f>
        <v>0</v>
      </c>
      <c r="L154" s="3"/>
      <c r="M154" s="3"/>
      <c r="N154" s="3"/>
    </row>
    <row r="155" spans="1:14" ht="13">
      <c r="A155" s="2"/>
      <c r="B155" s="3"/>
      <c r="C155" s="4"/>
      <c r="D155" s="4"/>
      <c r="E155" s="3"/>
      <c r="F155" s="3"/>
      <c r="G155" s="16"/>
      <c r="I155" s="3">
        <f t="array" aca="1" ref="I155" ca="1">IF(ISBLANK($H155),,VLOOKUP($H155,'data (deprecated)'!$E$2:INDIRECT("data!$H$"&amp;COUNTA('data (deprecated)'!$E:$E)),2, FALSE))</f>
        <v>0</v>
      </c>
      <c r="J155" s="3">
        <f t="array" aca="1" ref="J155" ca="1">IF(ISBLANK($H155),,VLOOKUP($H155,'data (deprecated)'!$E$2:INDIRECT("data!$H$"&amp;COUNTA('data (deprecated)'!$E:$E)),3, FALSE))</f>
        <v>0</v>
      </c>
      <c r="K155" s="3">
        <f t="array" aca="1" ref="K155" ca="1">IF(ISBLANK($H155),,VLOOKUP($H155,'data (deprecated)'!$E$2:INDIRECT("data!$H$"&amp;COUNTA('data (deprecated)'!$E:$E)),4, FALSE))</f>
        <v>0</v>
      </c>
      <c r="L155" s="3"/>
      <c r="M155" s="3"/>
      <c r="N155" s="3"/>
    </row>
    <row r="156" spans="1:14" ht="13">
      <c r="A156" s="2"/>
      <c r="B156" s="3"/>
      <c r="C156" s="4"/>
      <c r="D156" s="4"/>
      <c r="E156" s="3"/>
      <c r="F156" s="3"/>
      <c r="G156" s="16"/>
      <c r="I156" s="3">
        <f t="array" aca="1" ref="I156" ca="1">IF(ISBLANK($H156),,VLOOKUP($H156,'data (deprecated)'!$E$2:INDIRECT("data!$H$"&amp;COUNTA('data (deprecated)'!$E:$E)),2, FALSE))</f>
        <v>0</v>
      </c>
      <c r="J156" s="3">
        <f t="array" aca="1" ref="J156" ca="1">IF(ISBLANK($H156),,VLOOKUP($H156,'data (deprecated)'!$E$2:INDIRECT("data!$H$"&amp;COUNTA('data (deprecated)'!$E:$E)),3, FALSE))</f>
        <v>0</v>
      </c>
      <c r="K156" s="3">
        <f t="array" aca="1" ref="K156" ca="1">IF(ISBLANK($H156),,VLOOKUP($H156,'data (deprecated)'!$E$2:INDIRECT("data!$H$"&amp;COUNTA('data (deprecated)'!$E:$E)),4, FALSE))</f>
        <v>0</v>
      </c>
      <c r="L156" s="3"/>
      <c r="M156" s="3"/>
      <c r="N156" s="3"/>
    </row>
    <row r="157" spans="1:14" ht="13">
      <c r="A157" s="2"/>
      <c r="B157" s="3"/>
      <c r="C157" s="4"/>
      <c r="D157" s="4"/>
      <c r="E157" s="3"/>
      <c r="F157" s="3"/>
      <c r="G157" s="16"/>
      <c r="I157" s="3">
        <f t="array" aca="1" ref="I157" ca="1">IF(ISBLANK($H157),,VLOOKUP($H157,'data (deprecated)'!$E$2:INDIRECT("data!$H$"&amp;COUNTA('data (deprecated)'!$E:$E)),2, FALSE))</f>
        <v>0</v>
      </c>
      <c r="J157" s="3">
        <f t="array" aca="1" ref="J157" ca="1">IF(ISBLANK($H157),,VLOOKUP($H157,'data (deprecated)'!$E$2:INDIRECT("data!$H$"&amp;COUNTA('data (deprecated)'!$E:$E)),3, FALSE))</f>
        <v>0</v>
      </c>
      <c r="K157" s="3">
        <f t="array" aca="1" ref="K157" ca="1">IF(ISBLANK($H157),,VLOOKUP($H157,'data (deprecated)'!$E$2:INDIRECT("data!$H$"&amp;COUNTA('data (deprecated)'!$E:$E)),4, FALSE))</f>
        <v>0</v>
      </c>
      <c r="L157" s="3"/>
      <c r="M157" s="3"/>
      <c r="N157" s="3"/>
    </row>
    <row r="158" spans="1:14" ht="13">
      <c r="A158" s="2"/>
      <c r="B158" s="3"/>
      <c r="C158" s="4"/>
      <c r="D158" s="4"/>
      <c r="E158" s="3"/>
      <c r="F158" s="3"/>
      <c r="G158" s="16"/>
      <c r="I158" s="3">
        <f t="array" aca="1" ref="I158" ca="1">IF(ISBLANK($H158),,VLOOKUP($H158,'data (deprecated)'!$E$2:INDIRECT("data!$H$"&amp;COUNTA('data (deprecated)'!$E:$E)),2, FALSE))</f>
        <v>0</v>
      </c>
      <c r="J158" s="3">
        <f t="array" aca="1" ref="J158" ca="1">IF(ISBLANK($H158),,VLOOKUP($H158,'data (deprecated)'!$E$2:INDIRECT("data!$H$"&amp;COUNTA('data (deprecated)'!$E:$E)),3, FALSE))</f>
        <v>0</v>
      </c>
      <c r="K158" s="3">
        <f t="array" aca="1" ref="K158" ca="1">IF(ISBLANK($H158),,VLOOKUP($H158,'data (deprecated)'!$E$2:INDIRECT("data!$H$"&amp;COUNTA('data (deprecated)'!$E:$E)),4, FALSE))</f>
        <v>0</v>
      </c>
      <c r="L158" s="3"/>
      <c r="M158" s="3"/>
      <c r="N158" s="3"/>
    </row>
    <row r="159" spans="1:14" ht="13">
      <c r="A159" s="2"/>
      <c r="B159" s="3"/>
      <c r="C159" s="4"/>
      <c r="D159" s="4"/>
      <c r="E159" s="3"/>
      <c r="F159" s="3"/>
      <c r="G159" s="16"/>
      <c r="I159" s="3">
        <f t="array" aca="1" ref="I159" ca="1">IF(ISBLANK($H159),,VLOOKUP($H159,'data (deprecated)'!$E$2:INDIRECT("data!$H$"&amp;COUNTA('data (deprecated)'!$E:$E)),2, FALSE))</f>
        <v>0</v>
      </c>
      <c r="J159" s="3">
        <f t="array" aca="1" ref="J159" ca="1">IF(ISBLANK($H159),,VLOOKUP($H159,'data (deprecated)'!$E$2:INDIRECT("data!$H$"&amp;COUNTA('data (deprecated)'!$E:$E)),3, FALSE))</f>
        <v>0</v>
      </c>
      <c r="K159" s="3">
        <f t="array" aca="1" ref="K159" ca="1">IF(ISBLANK($H159),,VLOOKUP($H159,'data (deprecated)'!$E$2:INDIRECT("data!$H$"&amp;COUNTA('data (deprecated)'!$E:$E)),4, FALSE))</f>
        <v>0</v>
      </c>
      <c r="L159" s="3"/>
      <c r="M159" s="3"/>
      <c r="N159" s="3"/>
    </row>
    <row r="160" spans="1:14" ht="13">
      <c r="A160" s="2"/>
      <c r="B160" s="3"/>
      <c r="C160" s="4"/>
      <c r="D160" s="4"/>
      <c r="E160" s="3"/>
      <c r="F160" s="3"/>
      <c r="G160" s="16"/>
      <c r="I160" s="3">
        <f t="array" aca="1" ref="I160" ca="1">IF(ISBLANK($H160),,VLOOKUP($H160,'data (deprecated)'!$E$2:INDIRECT("data!$H$"&amp;COUNTA('data (deprecated)'!$E:$E)),2, FALSE))</f>
        <v>0</v>
      </c>
      <c r="J160" s="3">
        <f t="array" aca="1" ref="J160" ca="1">IF(ISBLANK($H160),,VLOOKUP($H160,'data (deprecated)'!$E$2:INDIRECT("data!$H$"&amp;COUNTA('data (deprecated)'!$E:$E)),3, FALSE))</f>
        <v>0</v>
      </c>
      <c r="K160" s="3">
        <f t="array" aca="1" ref="K160" ca="1">IF(ISBLANK($H160),,VLOOKUP($H160,'data (deprecated)'!$E$2:INDIRECT("data!$H$"&amp;COUNTA('data (deprecated)'!$E:$E)),4, FALSE))</f>
        <v>0</v>
      </c>
      <c r="L160" s="3"/>
      <c r="M160" s="3"/>
      <c r="N160" s="3"/>
    </row>
    <row r="161" spans="1:14" ht="13">
      <c r="A161" s="2"/>
      <c r="B161" s="3"/>
      <c r="C161" s="4"/>
      <c r="D161" s="4"/>
      <c r="E161" s="3"/>
      <c r="F161" s="3"/>
      <c r="G161" s="16"/>
      <c r="I161" s="3">
        <f t="array" aca="1" ref="I161" ca="1">IF(ISBLANK($H161),,VLOOKUP($H161,'data (deprecated)'!$E$2:INDIRECT("data!$H$"&amp;COUNTA('data (deprecated)'!$E:$E)),2, FALSE))</f>
        <v>0</v>
      </c>
      <c r="J161" s="3">
        <f t="array" aca="1" ref="J161" ca="1">IF(ISBLANK($H161),,VLOOKUP($H161,'data (deprecated)'!$E$2:INDIRECT("data!$H$"&amp;COUNTA('data (deprecated)'!$E:$E)),3, FALSE))</f>
        <v>0</v>
      </c>
      <c r="K161" s="3">
        <f t="array" aca="1" ref="K161" ca="1">IF(ISBLANK($H161),,VLOOKUP($H161,'data (deprecated)'!$E$2:INDIRECT("data!$H$"&amp;COUNTA('data (deprecated)'!$E:$E)),4, FALSE))</f>
        <v>0</v>
      </c>
      <c r="L161" s="3"/>
      <c r="M161" s="3"/>
      <c r="N161" s="3"/>
    </row>
    <row r="162" spans="1:14" ht="13">
      <c r="A162" s="2"/>
      <c r="B162" s="3"/>
      <c r="C162" s="4"/>
      <c r="D162" s="4"/>
      <c r="E162" s="3"/>
      <c r="F162" s="3"/>
      <c r="G162" s="16"/>
      <c r="I162" s="3">
        <f t="array" aca="1" ref="I162" ca="1">IF(ISBLANK($H162),,VLOOKUP($H162,'data (deprecated)'!$E$2:INDIRECT("data!$H$"&amp;COUNTA('data (deprecated)'!$E:$E)),2, FALSE))</f>
        <v>0</v>
      </c>
      <c r="J162" s="3">
        <f t="array" aca="1" ref="J162" ca="1">IF(ISBLANK($H162),,VLOOKUP($H162,'data (deprecated)'!$E$2:INDIRECT("data!$H$"&amp;COUNTA('data (deprecated)'!$E:$E)),3, FALSE))</f>
        <v>0</v>
      </c>
      <c r="K162" s="3">
        <f t="array" aca="1" ref="K162" ca="1">IF(ISBLANK($H162),,VLOOKUP($H162,'data (deprecated)'!$E$2:INDIRECT("data!$H$"&amp;COUNTA('data (deprecated)'!$E:$E)),4, FALSE))</f>
        <v>0</v>
      </c>
      <c r="L162" s="3"/>
      <c r="M162" s="3"/>
      <c r="N162" s="3"/>
    </row>
    <row r="163" spans="1:14" ht="13">
      <c r="A163" s="2"/>
      <c r="B163" s="3"/>
      <c r="C163" s="4"/>
      <c r="D163" s="4"/>
      <c r="E163" s="3"/>
      <c r="F163" s="3"/>
      <c r="G163" s="16"/>
      <c r="I163" s="3">
        <f t="array" aca="1" ref="I163" ca="1">IF(ISBLANK($H163),,VLOOKUP($H163,'data (deprecated)'!$E$2:INDIRECT("data!$H$"&amp;COUNTA('data (deprecated)'!$E:$E)),2, FALSE))</f>
        <v>0</v>
      </c>
      <c r="J163" s="3">
        <f t="array" aca="1" ref="J163" ca="1">IF(ISBLANK($H163),,VLOOKUP($H163,'data (deprecated)'!$E$2:INDIRECT("data!$H$"&amp;COUNTA('data (deprecated)'!$E:$E)),3, FALSE))</f>
        <v>0</v>
      </c>
      <c r="K163" s="3">
        <f t="array" aca="1" ref="K163" ca="1">IF(ISBLANK($H163),,VLOOKUP($H163,'data (deprecated)'!$E$2:INDIRECT("data!$H$"&amp;COUNTA('data (deprecated)'!$E:$E)),4, FALSE))</f>
        <v>0</v>
      </c>
      <c r="L163" s="3"/>
      <c r="M163" s="3"/>
      <c r="N163" s="3"/>
    </row>
    <row r="164" spans="1:14" ht="13">
      <c r="A164" s="2"/>
      <c r="B164" s="3"/>
      <c r="C164" s="4"/>
      <c r="D164" s="4"/>
      <c r="E164" s="3"/>
      <c r="F164" s="3"/>
      <c r="G164" s="16"/>
      <c r="I164" s="3">
        <f t="array" aca="1" ref="I164" ca="1">IF(ISBLANK($H164),,VLOOKUP($H164,'data (deprecated)'!$E$2:INDIRECT("data!$H$"&amp;COUNTA('data (deprecated)'!$E:$E)),2, FALSE))</f>
        <v>0</v>
      </c>
      <c r="J164" s="3">
        <f t="array" aca="1" ref="J164" ca="1">IF(ISBLANK($H164),,VLOOKUP($H164,'data (deprecated)'!$E$2:INDIRECT("data!$H$"&amp;COUNTA('data (deprecated)'!$E:$E)),3, FALSE))</f>
        <v>0</v>
      </c>
      <c r="K164" s="3">
        <f t="array" aca="1" ref="K164" ca="1">IF(ISBLANK($H164),,VLOOKUP($H164,'data (deprecated)'!$E$2:INDIRECT("data!$H$"&amp;COUNTA('data (deprecated)'!$E:$E)),4, FALSE))</f>
        <v>0</v>
      </c>
      <c r="L164" s="3"/>
      <c r="M164" s="3"/>
      <c r="N164" s="3"/>
    </row>
    <row r="165" spans="1:14" ht="13">
      <c r="A165" s="2"/>
      <c r="B165" s="3"/>
      <c r="C165" s="4"/>
      <c r="D165" s="4"/>
      <c r="E165" s="3"/>
      <c r="F165" s="3"/>
      <c r="G165" s="16"/>
      <c r="I165" s="3">
        <f t="array" aca="1" ref="I165" ca="1">IF(ISBLANK($H165),,VLOOKUP($H165,'data (deprecated)'!$E$2:INDIRECT("data!$H$"&amp;COUNTA('data (deprecated)'!$E:$E)),2, FALSE))</f>
        <v>0</v>
      </c>
      <c r="J165" s="3">
        <f t="array" aca="1" ref="J165" ca="1">IF(ISBLANK($H165),,VLOOKUP($H165,'data (deprecated)'!$E$2:INDIRECT("data!$H$"&amp;COUNTA('data (deprecated)'!$E:$E)),3, FALSE))</f>
        <v>0</v>
      </c>
      <c r="K165" s="3">
        <f t="array" aca="1" ref="K165" ca="1">IF(ISBLANK($H165),,VLOOKUP($H165,'data (deprecated)'!$E$2:INDIRECT("data!$H$"&amp;COUNTA('data (deprecated)'!$E:$E)),4, FALSE))</f>
        <v>0</v>
      </c>
      <c r="L165" s="3"/>
      <c r="M165" s="3"/>
      <c r="N165" s="3"/>
    </row>
    <row r="166" spans="1:14" ht="13">
      <c r="A166" s="2"/>
      <c r="B166" s="3"/>
      <c r="C166" s="4"/>
      <c r="D166" s="4"/>
      <c r="E166" s="3"/>
      <c r="F166" s="3"/>
      <c r="G166" s="16"/>
      <c r="I166" s="3">
        <f t="array" aca="1" ref="I166" ca="1">IF(ISBLANK($H166),,VLOOKUP($H166,'data (deprecated)'!$E$2:INDIRECT("data!$H$"&amp;COUNTA('data (deprecated)'!$E:$E)),2, FALSE))</f>
        <v>0</v>
      </c>
      <c r="J166" s="3">
        <f t="array" aca="1" ref="J166" ca="1">IF(ISBLANK($H166),,VLOOKUP($H166,'data (deprecated)'!$E$2:INDIRECT("data!$H$"&amp;COUNTA('data (deprecated)'!$E:$E)),3, FALSE))</f>
        <v>0</v>
      </c>
      <c r="K166" s="3">
        <f t="array" aca="1" ref="K166" ca="1">IF(ISBLANK($H166),,VLOOKUP($H166,'data (deprecated)'!$E$2:INDIRECT("data!$H$"&amp;COUNTA('data (deprecated)'!$E:$E)),4, FALSE))</f>
        <v>0</v>
      </c>
      <c r="L166" s="3"/>
      <c r="M166" s="3"/>
      <c r="N166" s="3"/>
    </row>
    <row r="167" spans="1:14" ht="13">
      <c r="A167" s="2"/>
      <c r="B167" s="3"/>
      <c r="C167" s="4"/>
      <c r="D167" s="4"/>
      <c r="E167" s="3"/>
      <c r="F167" s="3"/>
      <c r="G167" s="16"/>
      <c r="I167" s="3">
        <f t="array" aca="1" ref="I167" ca="1">IF(ISBLANK($H167),,VLOOKUP($H167,'data (deprecated)'!$E$2:INDIRECT("data!$H$"&amp;COUNTA('data (deprecated)'!$E:$E)),2, FALSE))</f>
        <v>0</v>
      </c>
      <c r="J167" s="3">
        <f t="array" aca="1" ref="J167" ca="1">IF(ISBLANK($H167),,VLOOKUP($H167,'data (deprecated)'!$E$2:INDIRECT("data!$H$"&amp;COUNTA('data (deprecated)'!$E:$E)),3, FALSE))</f>
        <v>0</v>
      </c>
      <c r="K167" s="3">
        <f t="array" aca="1" ref="K167" ca="1">IF(ISBLANK($H167),,VLOOKUP($H167,'data (deprecated)'!$E$2:INDIRECT("data!$H$"&amp;COUNTA('data (deprecated)'!$E:$E)),4, FALSE))</f>
        <v>0</v>
      </c>
      <c r="L167" s="3"/>
      <c r="M167" s="3"/>
      <c r="N167" s="3"/>
    </row>
    <row r="168" spans="1:14" ht="13">
      <c r="A168" s="2"/>
      <c r="B168" s="3"/>
      <c r="C168" s="4"/>
      <c r="D168" s="4"/>
      <c r="E168" s="3"/>
      <c r="F168" s="3"/>
      <c r="G168" s="16"/>
      <c r="I168" s="3">
        <f t="array" aca="1" ref="I168" ca="1">IF(ISBLANK($H168),,VLOOKUP($H168,'data (deprecated)'!$E$2:INDIRECT("data!$H$"&amp;COUNTA('data (deprecated)'!$E:$E)),2, FALSE))</f>
        <v>0</v>
      </c>
      <c r="J168" s="3">
        <f t="array" aca="1" ref="J168" ca="1">IF(ISBLANK($H168),,VLOOKUP($H168,'data (deprecated)'!$E$2:INDIRECT("data!$H$"&amp;COUNTA('data (deprecated)'!$E:$E)),3, FALSE))</f>
        <v>0</v>
      </c>
      <c r="K168" s="3">
        <f t="array" aca="1" ref="K168" ca="1">IF(ISBLANK($H168),,VLOOKUP($H168,'data (deprecated)'!$E$2:INDIRECT("data!$H$"&amp;COUNTA('data (deprecated)'!$E:$E)),4, FALSE))</f>
        <v>0</v>
      </c>
      <c r="L168" s="3"/>
      <c r="M168" s="3"/>
      <c r="N168" s="3"/>
    </row>
    <row r="169" spans="1:14" ht="13">
      <c r="A169" s="2"/>
      <c r="B169" s="3"/>
      <c r="C169" s="4"/>
      <c r="D169" s="4"/>
      <c r="E169" s="3"/>
      <c r="F169" s="3"/>
      <c r="G169" s="16"/>
      <c r="I169" s="3">
        <f t="array" aca="1" ref="I169" ca="1">IF(ISBLANK($H169),,VLOOKUP($H169,'data (deprecated)'!$E$2:INDIRECT("data!$H$"&amp;COUNTA('data (deprecated)'!$E:$E)),2, FALSE))</f>
        <v>0</v>
      </c>
      <c r="J169" s="3">
        <f t="array" aca="1" ref="J169" ca="1">IF(ISBLANK($H169),,VLOOKUP($H169,'data (deprecated)'!$E$2:INDIRECT("data!$H$"&amp;COUNTA('data (deprecated)'!$E:$E)),3, FALSE))</f>
        <v>0</v>
      </c>
      <c r="K169" s="3">
        <f t="array" aca="1" ref="K169" ca="1">IF(ISBLANK($H169),,VLOOKUP($H169,'data (deprecated)'!$E$2:INDIRECT("data!$H$"&amp;COUNTA('data (deprecated)'!$E:$E)),4, FALSE))</f>
        <v>0</v>
      </c>
      <c r="L169" s="3"/>
      <c r="M169" s="3"/>
      <c r="N169" s="3"/>
    </row>
    <row r="170" spans="1:14" ht="13">
      <c r="A170" s="2"/>
      <c r="B170" s="3"/>
      <c r="C170" s="4"/>
      <c r="D170" s="4"/>
      <c r="E170" s="3"/>
      <c r="F170" s="3"/>
      <c r="G170" s="16"/>
      <c r="I170" s="3">
        <f t="array" aca="1" ref="I170" ca="1">IF(ISBLANK($H170),,VLOOKUP($H170,'data (deprecated)'!$E$2:INDIRECT("data!$H$"&amp;COUNTA('data (deprecated)'!$E:$E)),2, FALSE))</f>
        <v>0</v>
      </c>
      <c r="J170" s="3">
        <f t="array" aca="1" ref="J170" ca="1">IF(ISBLANK($H170),,VLOOKUP($H170,'data (deprecated)'!$E$2:INDIRECT("data!$H$"&amp;COUNTA('data (deprecated)'!$E:$E)),3, FALSE))</f>
        <v>0</v>
      </c>
      <c r="K170" s="3">
        <f t="array" aca="1" ref="K170" ca="1">IF(ISBLANK($H170),,VLOOKUP($H170,'data (deprecated)'!$E$2:INDIRECT("data!$H$"&amp;COUNTA('data (deprecated)'!$E:$E)),4, FALSE))</f>
        <v>0</v>
      </c>
      <c r="L170" s="3"/>
      <c r="M170" s="3"/>
      <c r="N170" s="3"/>
    </row>
    <row r="171" spans="1:14" ht="13">
      <c r="A171" s="2"/>
      <c r="B171" s="3"/>
      <c r="C171" s="4"/>
      <c r="D171" s="4"/>
      <c r="E171" s="3"/>
      <c r="F171" s="3"/>
      <c r="G171" s="16"/>
      <c r="I171" s="3">
        <f t="array" aca="1" ref="I171" ca="1">IF(ISBLANK($H171),,VLOOKUP($H171,'data (deprecated)'!$E$2:INDIRECT("data!$H$"&amp;COUNTA('data (deprecated)'!$E:$E)),2, FALSE))</f>
        <v>0</v>
      </c>
      <c r="J171" s="3">
        <f t="array" aca="1" ref="J171" ca="1">IF(ISBLANK($H171),,VLOOKUP($H171,'data (deprecated)'!$E$2:INDIRECT("data!$H$"&amp;COUNTA('data (deprecated)'!$E:$E)),3, FALSE))</f>
        <v>0</v>
      </c>
      <c r="K171" s="3">
        <f t="array" aca="1" ref="K171" ca="1">IF(ISBLANK($H171),,VLOOKUP($H171,'data (deprecated)'!$E$2:INDIRECT("data!$H$"&amp;COUNTA('data (deprecated)'!$E:$E)),4, FALSE))</f>
        <v>0</v>
      </c>
      <c r="L171" s="3"/>
      <c r="M171" s="3"/>
      <c r="N171" s="3"/>
    </row>
    <row r="172" spans="1:14" ht="13">
      <c r="A172" s="2"/>
      <c r="B172" s="3"/>
      <c r="C172" s="4"/>
      <c r="D172" s="4"/>
      <c r="E172" s="3"/>
      <c r="F172" s="3"/>
      <c r="G172" s="16"/>
      <c r="I172" s="3">
        <f t="array" aca="1" ref="I172" ca="1">IF(ISBLANK($H172),,VLOOKUP($H172,'data (deprecated)'!$E$2:INDIRECT("data!$H$"&amp;COUNTA('data (deprecated)'!$E:$E)),2, FALSE))</f>
        <v>0</v>
      </c>
      <c r="J172" s="3">
        <f t="array" aca="1" ref="J172" ca="1">IF(ISBLANK($H172),,VLOOKUP($H172,'data (deprecated)'!$E$2:INDIRECT("data!$H$"&amp;COUNTA('data (deprecated)'!$E:$E)),3, FALSE))</f>
        <v>0</v>
      </c>
      <c r="K172" s="3">
        <f t="array" aca="1" ref="K172" ca="1">IF(ISBLANK($H172),,VLOOKUP($H172,'data (deprecated)'!$E$2:INDIRECT("data!$H$"&amp;COUNTA('data (deprecated)'!$E:$E)),4, FALSE))</f>
        <v>0</v>
      </c>
      <c r="L172" s="3"/>
      <c r="M172" s="3"/>
      <c r="N172" s="3"/>
    </row>
    <row r="173" spans="1:14" ht="13">
      <c r="A173" s="2"/>
      <c r="B173" s="3"/>
      <c r="C173" s="4"/>
      <c r="D173" s="4"/>
      <c r="E173" s="3"/>
      <c r="F173" s="3"/>
      <c r="G173" s="16"/>
      <c r="I173" s="3">
        <f t="array" aca="1" ref="I173" ca="1">IF(ISBLANK($H173),,VLOOKUP($H173,'data (deprecated)'!$E$2:INDIRECT("data!$H$"&amp;COUNTA('data (deprecated)'!$E:$E)),2, FALSE))</f>
        <v>0</v>
      </c>
      <c r="J173" s="3">
        <f t="array" aca="1" ref="J173" ca="1">IF(ISBLANK($H173),,VLOOKUP($H173,'data (deprecated)'!$E$2:INDIRECT("data!$H$"&amp;COUNTA('data (deprecated)'!$E:$E)),3, FALSE))</f>
        <v>0</v>
      </c>
      <c r="K173" s="3">
        <f t="array" aca="1" ref="K173" ca="1">IF(ISBLANK($H173),,VLOOKUP($H173,'data (deprecated)'!$E$2:INDIRECT("data!$H$"&amp;COUNTA('data (deprecated)'!$E:$E)),4, FALSE))</f>
        <v>0</v>
      </c>
      <c r="L173" s="3"/>
      <c r="M173" s="3"/>
      <c r="N173" s="3"/>
    </row>
    <row r="174" spans="1:14" ht="13">
      <c r="A174" s="2"/>
      <c r="B174" s="3"/>
      <c r="C174" s="4"/>
      <c r="D174" s="4"/>
      <c r="E174" s="3"/>
      <c r="F174" s="3"/>
      <c r="G174" s="16"/>
      <c r="I174" s="3">
        <f t="array" aca="1" ref="I174" ca="1">IF(ISBLANK($H174),,VLOOKUP($H174,'data (deprecated)'!$E$2:INDIRECT("data!$H$"&amp;COUNTA('data (deprecated)'!$E:$E)),2, FALSE))</f>
        <v>0</v>
      </c>
      <c r="J174" s="3">
        <f t="array" aca="1" ref="J174" ca="1">IF(ISBLANK($H174),,VLOOKUP($H174,'data (deprecated)'!$E$2:INDIRECT("data!$H$"&amp;COUNTA('data (deprecated)'!$E:$E)),3, FALSE))</f>
        <v>0</v>
      </c>
      <c r="K174" s="3">
        <f t="array" aca="1" ref="K174" ca="1">IF(ISBLANK($H174),,VLOOKUP($H174,'data (deprecated)'!$E$2:INDIRECT("data!$H$"&amp;COUNTA('data (deprecated)'!$E:$E)),4, FALSE))</f>
        <v>0</v>
      </c>
      <c r="L174" s="3"/>
      <c r="M174" s="3"/>
      <c r="N174" s="3"/>
    </row>
    <row r="175" spans="1:14" ht="13">
      <c r="A175" s="2"/>
      <c r="B175" s="3"/>
      <c r="C175" s="4"/>
      <c r="D175" s="4"/>
      <c r="E175" s="3"/>
      <c r="F175" s="3"/>
      <c r="G175" s="16"/>
      <c r="I175" s="3">
        <f t="array" aca="1" ref="I175" ca="1">IF(ISBLANK($H175),,VLOOKUP($H175,'data (deprecated)'!$E$2:INDIRECT("data!$H$"&amp;COUNTA('data (deprecated)'!$E:$E)),2, FALSE))</f>
        <v>0</v>
      </c>
      <c r="J175" s="3">
        <f t="array" aca="1" ref="J175" ca="1">IF(ISBLANK($H175),,VLOOKUP($H175,'data (deprecated)'!$E$2:INDIRECT("data!$H$"&amp;COUNTA('data (deprecated)'!$E:$E)),3, FALSE))</f>
        <v>0</v>
      </c>
      <c r="K175" s="3">
        <f t="array" aca="1" ref="K175" ca="1">IF(ISBLANK($H175),,VLOOKUP($H175,'data (deprecated)'!$E$2:INDIRECT("data!$H$"&amp;COUNTA('data (deprecated)'!$E:$E)),4, FALSE))</f>
        <v>0</v>
      </c>
      <c r="L175" s="3"/>
      <c r="M175" s="3"/>
      <c r="N175" s="3"/>
    </row>
    <row r="176" spans="1:14" ht="13">
      <c r="A176" s="2"/>
      <c r="B176" s="3"/>
      <c r="C176" s="4"/>
      <c r="D176" s="4"/>
      <c r="E176" s="3"/>
      <c r="F176" s="3"/>
      <c r="G176" s="16"/>
      <c r="I176" s="3">
        <f t="array" aca="1" ref="I176" ca="1">IF(ISBLANK($H176),,VLOOKUP($H176,'data (deprecated)'!$E$2:INDIRECT("data!$H$"&amp;COUNTA('data (deprecated)'!$E:$E)),2, FALSE))</f>
        <v>0</v>
      </c>
      <c r="J176" s="3">
        <f t="array" aca="1" ref="J176" ca="1">IF(ISBLANK($H176),,VLOOKUP($H176,'data (deprecated)'!$E$2:INDIRECT("data!$H$"&amp;COUNTA('data (deprecated)'!$E:$E)),3, FALSE))</f>
        <v>0</v>
      </c>
      <c r="K176" s="3">
        <f t="array" aca="1" ref="K176" ca="1">IF(ISBLANK($H176),,VLOOKUP($H176,'data (deprecated)'!$E$2:INDIRECT("data!$H$"&amp;COUNTA('data (deprecated)'!$E:$E)),4, FALSE))</f>
        <v>0</v>
      </c>
      <c r="L176" s="3"/>
      <c r="M176" s="3"/>
      <c r="N176" s="3"/>
    </row>
    <row r="177" spans="1:14" ht="13">
      <c r="A177" s="2"/>
      <c r="B177" s="3"/>
      <c r="C177" s="4"/>
      <c r="D177" s="4"/>
      <c r="E177" s="3"/>
      <c r="F177" s="3"/>
      <c r="G177" s="16"/>
      <c r="I177" s="3">
        <f t="array" aca="1" ref="I177" ca="1">IF(ISBLANK($H177),,VLOOKUP($H177,'data (deprecated)'!$E$2:INDIRECT("data!$H$"&amp;COUNTA('data (deprecated)'!$E:$E)),2, FALSE))</f>
        <v>0</v>
      </c>
      <c r="J177" s="3">
        <f t="array" aca="1" ref="J177" ca="1">IF(ISBLANK($H177),,VLOOKUP($H177,'data (deprecated)'!$E$2:INDIRECT("data!$H$"&amp;COUNTA('data (deprecated)'!$E:$E)),3, FALSE))</f>
        <v>0</v>
      </c>
      <c r="K177" s="3">
        <f t="array" aca="1" ref="K177" ca="1">IF(ISBLANK($H177),,VLOOKUP($H177,'data (deprecated)'!$E$2:INDIRECT("data!$H$"&amp;COUNTA('data (deprecated)'!$E:$E)),4, FALSE))</f>
        <v>0</v>
      </c>
      <c r="L177" s="3"/>
      <c r="M177" s="3"/>
      <c r="N177" s="3"/>
    </row>
    <row r="178" spans="1:14" ht="13">
      <c r="A178" s="2"/>
      <c r="B178" s="3"/>
      <c r="C178" s="4"/>
      <c r="D178" s="4"/>
      <c r="E178" s="3"/>
      <c r="F178" s="3"/>
      <c r="G178" s="16"/>
      <c r="I178" s="3">
        <f t="array" aca="1" ref="I178" ca="1">IF(ISBLANK($H178),,VLOOKUP($H178,'data (deprecated)'!$E$2:INDIRECT("data!$H$"&amp;COUNTA('data (deprecated)'!$E:$E)),2, FALSE))</f>
        <v>0</v>
      </c>
      <c r="J178" s="3">
        <f t="array" aca="1" ref="J178" ca="1">IF(ISBLANK($H178),,VLOOKUP($H178,'data (deprecated)'!$E$2:INDIRECT("data!$H$"&amp;COUNTA('data (deprecated)'!$E:$E)),3, FALSE))</f>
        <v>0</v>
      </c>
      <c r="K178" s="3">
        <f t="array" aca="1" ref="K178" ca="1">IF(ISBLANK($H178),,VLOOKUP($H178,'data (deprecated)'!$E$2:INDIRECT("data!$H$"&amp;COUNTA('data (deprecated)'!$E:$E)),4, FALSE))</f>
        <v>0</v>
      </c>
      <c r="L178" s="3"/>
      <c r="M178" s="3"/>
      <c r="N178" s="3"/>
    </row>
    <row r="179" spans="1:14" ht="13">
      <c r="A179" s="2"/>
      <c r="B179" s="3"/>
      <c r="C179" s="4"/>
      <c r="D179" s="4"/>
      <c r="E179" s="3"/>
      <c r="F179" s="3"/>
      <c r="G179" s="16"/>
      <c r="I179" s="3">
        <f t="array" aca="1" ref="I179" ca="1">IF(ISBLANK($H179),,VLOOKUP($H179,'data (deprecated)'!$E$2:INDIRECT("data!$H$"&amp;COUNTA('data (deprecated)'!$E:$E)),2, FALSE))</f>
        <v>0</v>
      </c>
      <c r="J179" s="3">
        <f t="array" aca="1" ref="J179" ca="1">IF(ISBLANK($H179),,VLOOKUP($H179,'data (deprecated)'!$E$2:INDIRECT("data!$H$"&amp;COUNTA('data (deprecated)'!$E:$E)),3, FALSE))</f>
        <v>0</v>
      </c>
      <c r="K179" s="3">
        <f t="array" aca="1" ref="K179" ca="1">IF(ISBLANK($H179),,VLOOKUP($H179,'data (deprecated)'!$E$2:INDIRECT("data!$H$"&amp;COUNTA('data (deprecated)'!$E:$E)),4, FALSE))</f>
        <v>0</v>
      </c>
      <c r="L179" s="3"/>
      <c r="M179" s="3"/>
      <c r="N179" s="3"/>
    </row>
    <row r="180" spans="1:14" ht="13">
      <c r="A180" s="2"/>
      <c r="B180" s="3"/>
      <c r="C180" s="4"/>
      <c r="D180" s="4"/>
      <c r="E180" s="3"/>
      <c r="F180" s="3"/>
      <c r="G180" s="16"/>
      <c r="I180" s="3">
        <f t="array" aca="1" ref="I180" ca="1">IF(ISBLANK($H180),,VLOOKUP($H180,'data (deprecated)'!$E$2:INDIRECT("data!$H$"&amp;COUNTA('data (deprecated)'!$E:$E)),2, FALSE))</f>
        <v>0</v>
      </c>
      <c r="J180" s="3">
        <f t="array" aca="1" ref="J180" ca="1">IF(ISBLANK($H180),,VLOOKUP($H180,'data (deprecated)'!$E$2:INDIRECT("data!$H$"&amp;COUNTA('data (deprecated)'!$E:$E)),3, FALSE))</f>
        <v>0</v>
      </c>
      <c r="K180" s="3">
        <f t="array" aca="1" ref="K180" ca="1">IF(ISBLANK($H180),,VLOOKUP($H180,'data (deprecated)'!$E$2:INDIRECT("data!$H$"&amp;COUNTA('data (deprecated)'!$E:$E)),4, FALSE))</f>
        <v>0</v>
      </c>
      <c r="L180" s="3"/>
      <c r="M180" s="3"/>
      <c r="N180" s="3"/>
    </row>
    <row r="181" spans="1:14" ht="13">
      <c r="A181" s="2"/>
      <c r="B181" s="3"/>
      <c r="C181" s="4"/>
      <c r="D181" s="4"/>
      <c r="E181" s="3"/>
      <c r="F181" s="3"/>
      <c r="G181" s="16"/>
      <c r="I181" s="3">
        <f t="array" aca="1" ref="I181" ca="1">IF(ISBLANK($H181),,VLOOKUP($H181,'data (deprecated)'!$E$2:INDIRECT("data!$H$"&amp;COUNTA('data (deprecated)'!$E:$E)),2, FALSE))</f>
        <v>0</v>
      </c>
      <c r="J181" s="3">
        <f t="array" aca="1" ref="J181" ca="1">IF(ISBLANK($H181),,VLOOKUP($H181,'data (deprecated)'!$E$2:INDIRECT("data!$H$"&amp;COUNTA('data (deprecated)'!$E:$E)),3, FALSE))</f>
        <v>0</v>
      </c>
      <c r="K181" s="3">
        <f t="array" aca="1" ref="K181" ca="1">IF(ISBLANK($H181),,VLOOKUP($H181,'data (deprecated)'!$E$2:INDIRECT("data!$H$"&amp;COUNTA('data (deprecated)'!$E:$E)),4, FALSE))</f>
        <v>0</v>
      </c>
      <c r="L181" s="3"/>
      <c r="M181" s="3"/>
      <c r="N181" s="3"/>
    </row>
    <row r="182" spans="1:14" ht="13">
      <c r="A182" s="2"/>
      <c r="B182" s="3"/>
      <c r="C182" s="4"/>
      <c r="D182" s="4"/>
      <c r="E182" s="3"/>
      <c r="F182" s="3"/>
      <c r="G182" s="16"/>
      <c r="I182" s="3">
        <f t="array" aca="1" ref="I182" ca="1">IF(ISBLANK($H182),,VLOOKUP($H182,'data (deprecated)'!$E$2:INDIRECT("data!$H$"&amp;COUNTA('data (deprecated)'!$E:$E)),2, FALSE))</f>
        <v>0</v>
      </c>
      <c r="J182" s="3">
        <f t="array" aca="1" ref="J182" ca="1">IF(ISBLANK($H182),,VLOOKUP($H182,'data (deprecated)'!$E$2:INDIRECT("data!$H$"&amp;COUNTA('data (deprecated)'!$E:$E)),3, FALSE))</f>
        <v>0</v>
      </c>
      <c r="K182" s="3">
        <f t="array" aca="1" ref="K182" ca="1">IF(ISBLANK($H182),,VLOOKUP($H182,'data (deprecated)'!$E$2:INDIRECT("data!$H$"&amp;COUNTA('data (deprecated)'!$E:$E)),4, FALSE))</f>
        <v>0</v>
      </c>
      <c r="L182" s="3"/>
      <c r="M182" s="3"/>
      <c r="N182" s="3"/>
    </row>
    <row r="183" spans="1:14" ht="13">
      <c r="A183" s="2"/>
      <c r="B183" s="3"/>
      <c r="C183" s="4"/>
      <c r="D183" s="4"/>
      <c r="E183" s="3"/>
      <c r="F183" s="3"/>
      <c r="G183" s="16"/>
      <c r="I183" s="3">
        <f t="array" aca="1" ref="I183" ca="1">IF(ISBLANK($H183),,VLOOKUP($H183,'data (deprecated)'!$E$2:INDIRECT("data!$H$"&amp;COUNTA('data (deprecated)'!$E:$E)),2, FALSE))</f>
        <v>0</v>
      </c>
      <c r="J183" s="3">
        <f t="array" aca="1" ref="J183" ca="1">IF(ISBLANK($H183),,VLOOKUP($H183,'data (deprecated)'!$E$2:INDIRECT("data!$H$"&amp;COUNTA('data (deprecated)'!$E:$E)),3, FALSE))</f>
        <v>0</v>
      </c>
      <c r="K183" s="3">
        <f t="array" aca="1" ref="K183" ca="1">IF(ISBLANK($H183),,VLOOKUP($H183,'data (deprecated)'!$E$2:INDIRECT("data!$H$"&amp;COUNTA('data (deprecated)'!$E:$E)),4, FALSE))</f>
        <v>0</v>
      </c>
      <c r="L183" s="3"/>
      <c r="M183" s="3"/>
      <c r="N183" s="3"/>
    </row>
    <row r="184" spans="1:14" ht="13">
      <c r="A184" s="2"/>
      <c r="B184" s="3"/>
      <c r="C184" s="4"/>
      <c r="D184" s="4"/>
      <c r="E184" s="3"/>
      <c r="F184" s="3"/>
      <c r="G184" s="16"/>
      <c r="I184" s="3">
        <f t="array" aca="1" ref="I184" ca="1">IF(ISBLANK($H184),,VLOOKUP($H184,'data (deprecated)'!$E$2:INDIRECT("data!$H$"&amp;COUNTA('data (deprecated)'!$E:$E)),2, FALSE))</f>
        <v>0</v>
      </c>
      <c r="J184" s="3">
        <f t="array" aca="1" ref="J184" ca="1">IF(ISBLANK($H184),,VLOOKUP($H184,'data (deprecated)'!$E$2:INDIRECT("data!$H$"&amp;COUNTA('data (deprecated)'!$E:$E)),3, FALSE))</f>
        <v>0</v>
      </c>
      <c r="K184" s="3">
        <f t="array" aca="1" ref="K184" ca="1">IF(ISBLANK($H184),,VLOOKUP($H184,'data (deprecated)'!$E$2:INDIRECT("data!$H$"&amp;COUNTA('data (deprecated)'!$E:$E)),4, FALSE))</f>
        <v>0</v>
      </c>
      <c r="L184" s="3"/>
      <c r="M184" s="3"/>
      <c r="N184" s="3"/>
    </row>
    <row r="185" spans="1:14" ht="13">
      <c r="A185" s="2"/>
      <c r="B185" s="3"/>
      <c r="C185" s="4"/>
      <c r="D185" s="4"/>
      <c r="E185" s="3"/>
      <c r="F185" s="3"/>
      <c r="G185" s="16"/>
      <c r="I185" s="3">
        <f t="array" aca="1" ref="I185" ca="1">IF(ISBLANK($H185),,VLOOKUP($H185,'data (deprecated)'!$E$2:INDIRECT("data!$H$"&amp;COUNTA('data (deprecated)'!$E:$E)),2, FALSE))</f>
        <v>0</v>
      </c>
      <c r="J185" s="3">
        <f t="array" aca="1" ref="J185" ca="1">IF(ISBLANK($H185),,VLOOKUP($H185,'data (deprecated)'!$E$2:INDIRECT("data!$H$"&amp;COUNTA('data (deprecated)'!$E:$E)),3, FALSE))</f>
        <v>0</v>
      </c>
      <c r="K185" s="3">
        <f t="array" aca="1" ref="K185" ca="1">IF(ISBLANK($H185),,VLOOKUP($H185,'data (deprecated)'!$E$2:INDIRECT("data!$H$"&amp;COUNTA('data (deprecated)'!$E:$E)),4, FALSE))</f>
        <v>0</v>
      </c>
      <c r="L185" s="3"/>
      <c r="M185" s="3"/>
      <c r="N185" s="3"/>
    </row>
    <row r="186" spans="1:14" ht="13">
      <c r="A186" s="2"/>
      <c r="B186" s="3"/>
      <c r="C186" s="4"/>
      <c r="D186" s="4"/>
      <c r="E186" s="3"/>
      <c r="F186" s="3"/>
      <c r="G186" s="16"/>
      <c r="I186" s="3">
        <f t="array" aca="1" ref="I186" ca="1">IF(ISBLANK($H186),,VLOOKUP($H186,'data (deprecated)'!$E$2:INDIRECT("data!$H$"&amp;COUNTA('data (deprecated)'!$E:$E)),2, FALSE))</f>
        <v>0</v>
      </c>
      <c r="J186" s="3">
        <f t="array" aca="1" ref="J186" ca="1">IF(ISBLANK($H186),,VLOOKUP($H186,'data (deprecated)'!$E$2:INDIRECT("data!$H$"&amp;COUNTA('data (deprecated)'!$E:$E)),3, FALSE))</f>
        <v>0</v>
      </c>
      <c r="K186" s="3">
        <f t="array" aca="1" ref="K186" ca="1">IF(ISBLANK($H186),,VLOOKUP($H186,'data (deprecated)'!$E$2:INDIRECT("data!$H$"&amp;COUNTA('data (deprecated)'!$E:$E)),4, FALSE))</f>
        <v>0</v>
      </c>
      <c r="L186" s="3"/>
      <c r="M186" s="3"/>
      <c r="N186" s="3"/>
    </row>
    <row r="187" spans="1:14" ht="13">
      <c r="A187" s="2"/>
      <c r="B187" s="3"/>
      <c r="C187" s="4"/>
      <c r="D187" s="4"/>
      <c r="E187" s="3"/>
      <c r="F187" s="3"/>
      <c r="G187" s="16"/>
      <c r="I187" s="3">
        <f t="array" aca="1" ref="I187" ca="1">IF(ISBLANK($H187),,VLOOKUP($H187,'data (deprecated)'!$E$2:INDIRECT("data!$H$"&amp;COUNTA('data (deprecated)'!$E:$E)),2, FALSE))</f>
        <v>0</v>
      </c>
      <c r="J187" s="3">
        <f t="array" aca="1" ref="J187" ca="1">IF(ISBLANK($H187),,VLOOKUP($H187,'data (deprecated)'!$E$2:INDIRECT("data!$H$"&amp;COUNTA('data (deprecated)'!$E:$E)),3, FALSE))</f>
        <v>0</v>
      </c>
      <c r="K187" s="3">
        <f t="array" aca="1" ref="K187" ca="1">IF(ISBLANK($H187),,VLOOKUP($H187,'data (deprecated)'!$E$2:INDIRECT("data!$H$"&amp;COUNTA('data (deprecated)'!$E:$E)),4, FALSE))</f>
        <v>0</v>
      </c>
      <c r="L187" s="3"/>
      <c r="M187" s="3"/>
      <c r="N187" s="3"/>
    </row>
    <row r="188" spans="1:14" ht="13">
      <c r="A188" s="2"/>
      <c r="B188" s="3"/>
      <c r="C188" s="4"/>
      <c r="D188" s="4"/>
      <c r="E188" s="3"/>
      <c r="F188" s="3"/>
      <c r="G188" s="16"/>
      <c r="I188" s="3">
        <f t="array" aca="1" ref="I188" ca="1">IF(ISBLANK($H188),,VLOOKUP($H188,'data (deprecated)'!$E$2:INDIRECT("data!$H$"&amp;COUNTA('data (deprecated)'!$E:$E)),2, FALSE))</f>
        <v>0</v>
      </c>
      <c r="J188" s="3">
        <f t="array" aca="1" ref="J188" ca="1">IF(ISBLANK($H188),,VLOOKUP($H188,'data (deprecated)'!$E$2:INDIRECT("data!$H$"&amp;COUNTA('data (deprecated)'!$E:$E)),3, FALSE))</f>
        <v>0</v>
      </c>
      <c r="K188" s="3">
        <f t="array" aca="1" ref="K188" ca="1">IF(ISBLANK($H188),,VLOOKUP($H188,'data (deprecated)'!$E$2:INDIRECT("data!$H$"&amp;COUNTA('data (deprecated)'!$E:$E)),4, FALSE))</f>
        <v>0</v>
      </c>
      <c r="L188" s="3"/>
      <c r="M188" s="3"/>
      <c r="N188" s="3"/>
    </row>
    <row r="189" spans="1:14" ht="13">
      <c r="A189" s="2"/>
      <c r="B189" s="3"/>
      <c r="C189" s="4"/>
      <c r="D189" s="4"/>
      <c r="E189" s="3"/>
      <c r="F189" s="3"/>
      <c r="G189" s="16"/>
      <c r="I189" s="3">
        <f t="array" aca="1" ref="I189" ca="1">IF(ISBLANK($H189),,VLOOKUP($H189,'data (deprecated)'!$E$2:INDIRECT("data!$H$"&amp;COUNTA('data (deprecated)'!$E:$E)),2, FALSE))</f>
        <v>0</v>
      </c>
      <c r="J189" s="3">
        <f t="array" aca="1" ref="J189" ca="1">IF(ISBLANK($H189),,VLOOKUP($H189,'data (deprecated)'!$E$2:INDIRECT("data!$H$"&amp;COUNTA('data (deprecated)'!$E:$E)),3, FALSE))</f>
        <v>0</v>
      </c>
      <c r="K189" s="3">
        <f t="array" aca="1" ref="K189" ca="1">IF(ISBLANK($H189),,VLOOKUP($H189,'data (deprecated)'!$E$2:INDIRECT("data!$H$"&amp;COUNTA('data (deprecated)'!$E:$E)),4, FALSE))</f>
        <v>0</v>
      </c>
      <c r="L189" s="3"/>
      <c r="M189" s="3"/>
      <c r="N189" s="3"/>
    </row>
    <row r="190" spans="1:14" ht="13">
      <c r="A190" s="2"/>
      <c r="B190" s="3"/>
      <c r="C190" s="4"/>
      <c r="D190" s="4"/>
      <c r="E190" s="3"/>
      <c r="F190" s="3"/>
      <c r="G190" s="16"/>
      <c r="I190" s="3">
        <f t="array" aca="1" ref="I190" ca="1">IF(ISBLANK($H190),,VLOOKUP($H190,'data (deprecated)'!$E$2:INDIRECT("data!$H$"&amp;COUNTA('data (deprecated)'!$E:$E)),2, FALSE))</f>
        <v>0</v>
      </c>
      <c r="J190" s="3">
        <f t="array" aca="1" ref="J190" ca="1">IF(ISBLANK($H190),,VLOOKUP($H190,'data (deprecated)'!$E$2:INDIRECT("data!$H$"&amp;COUNTA('data (deprecated)'!$E:$E)),3, FALSE))</f>
        <v>0</v>
      </c>
      <c r="K190" s="3">
        <f t="array" aca="1" ref="K190" ca="1">IF(ISBLANK($H190),,VLOOKUP($H190,'data (deprecated)'!$E$2:INDIRECT("data!$H$"&amp;COUNTA('data (deprecated)'!$E:$E)),4, FALSE))</f>
        <v>0</v>
      </c>
      <c r="L190" s="3"/>
      <c r="M190" s="3"/>
      <c r="N190" s="3"/>
    </row>
    <row r="191" spans="1:14" ht="13">
      <c r="A191" s="2"/>
      <c r="B191" s="3"/>
      <c r="C191" s="4"/>
      <c r="D191" s="4"/>
      <c r="E191" s="3"/>
      <c r="F191" s="3"/>
      <c r="G191" s="16"/>
      <c r="I191" s="3">
        <f t="array" aca="1" ref="I191" ca="1">IF(ISBLANK($H191),,VLOOKUP($H191,'data (deprecated)'!$E$2:INDIRECT("data!$H$"&amp;COUNTA('data (deprecated)'!$E:$E)),2, FALSE))</f>
        <v>0</v>
      </c>
      <c r="J191" s="3">
        <f t="array" aca="1" ref="J191" ca="1">IF(ISBLANK($H191),,VLOOKUP($H191,'data (deprecated)'!$E$2:INDIRECT("data!$H$"&amp;COUNTA('data (deprecated)'!$E:$E)),3, FALSE))</f>
        <v>0</v>
      </c>
      <c r="K191" s="3">
        <f t="array" aca="1" ref="K191" ca="1">IF(ISBLANK($H191),,VLOOKUP($H191,'data (deprecated)'!$E$2:INDIRECT("data!$H$"&amp;COUNTA('data (deprecated)'!$E:$E)),4, FALSE))</f>
        <v>0</v>
      </c>
      <c r="L191" s="3"/>
      <c r="M191" s="3"/>
      <c r="N191" s="3"/>
    </row>
    <row r="192" spans="1:14" ht="13">
      <c r="A192" s="2"/>
      <c r="B192" s="3"/>
      <c r="C192" s="4"/>
      <c r="D192" s="4"/>
      <c r="E192" s="3"/>
      <c r="F192" s="3"/>
      <c r="G192" s="16"/>
      <c r="I192" s="3">
        <f t="array" aca="1" ref="I192" ca="1">IF(ISBLANK($H192),,VLOOKUP($H192,'data (deprecated)'!$E$2:INDIRECT("data!$H$"&amp;COUNTA('data (deprecated)'!$E:$E)),2, FALSE))</f>
        <v>0</v>
      </c>
      <c r="J192" s="3">
        <f t="array" aca="1" ref="J192" ca="1">IF(ISBLANK($H192),,VLOOKUP($H192,'data (deprecated)'!$E$2:INDIRECT("data!$H$"&amp;COUNTA('data (deprecated)'!$E:$E)),3, FALSE))</f>
        <v>0</v>
      </c>
      <c r="K192" s="3">
        <f t="array" aca="1" ref="K192" ca="1">IF(ISBLANK($H192),,VLOOKUP($H192,'data (deprecated)'!$E$2:INDIRECT("data!$H$"&amp;COUNTA('data (deprecated)'!$E:$E)),4, FALSE))</f>
        <v>0</v>
      </c>
      <c r="L192" s="3"/>
      <c r="M192" s="3"/>
      <c r="N192" s="3"/>
    </row>
    <row r="193" spans="1:14" ht="13">
      <c r="A193" s="2"/>
      <c r="B193" s="3"/>
      <c r="C193" s="4"/>
      <c r="D193" s="4"/>
      <c r="E193" s="3"/>
      <c r="F193" s="3"/>
      <c r="G193" s="16"/>
      <c r="I193" s="3">
        <f t="array" aca="1" ref="I193" ca="1">IF(ISBLANK($H193),,VLOOKUP($H193,'data (deprecated)'!$E$2:INDIRECT("data!$H$"&amp;COUNTA('data (deprecated)'!$E:$E)),2, FALSE))</f>
        <v>0</v>
      </c>
      <c r="J193" s="3">
        <f t="array" aca="1" ref="J193" ca="1">IF(ISBLANK($H193),,VLOOKUP($H193,'data (deprecated)'!$E$2:INDIRECT("data!$H$"&amp;COUNTA('data (deprecated)'!$E:$E)),3, FALSE))</f>
        <v>0</v>
      </c>
      <c r="K193" s="3">
        <f t="array" aca="1" ref="K193" ca="1">IF(ISBLANK($H193),,VLOOKUP($H193,'data (deprecated)'!$E$2:INDIRECT("data!$H$"&amp;COUNTA('data (deprecated)'!$E:$E)),4, FALSE))</f>
        <v>0</v>
      </c>
      <c r="L193" s="3"/>
      <c r="M193" s="3"/>
      <c r="N193" s="3"/>
    </row>
    <row r="194" spans="1:14" ht="13">
      <c r="A194" s="2"/>
      <c r="B194" s="3"/>
      <c r="C194" s="4"/>
      <c r="D194" s="4"/>
      <c r="E194" s="3"/>
      <c r="F194" s="3"/>
      <c r="G194" s="16"/>
      <c r="I194" s="3">
        <f t="array" aca="1" ref="I194" ca="1">IF(ISBLANK($H194),,VLOOKUP($H194,'data (deprecated)'!$E$2:INDIRECT("data!$H$"&amp;COUNTA('data (deprecated)'!$E:$E)),2, FALSE))</f>
        <v>0</v>
      </c>
      <c r="J194" s="3">
        <f t="array" aca="1" ref="J194" ca="1">IF(ISBLANK($H194),,VLOOKUP($H194,'data (deprecated)'!$E$2:INDIRECT("data!$H$"&amp;COUNTA('data (deprecated)'!$E:$E)),3, FALSE))</f>
        <v>0</v>
      </c>
      <c r="K194" s="3">
        <f t="array" aca="1" ref="K194" ca="1">IF(ISBLANK($H194),,VLOOKUP($H194,'data (deprecated)'!$E$2:INDIRECT("data!$H$"&amp;COUNTA('data (deprecated)'!$E:$E)),4, FALSE))</f>
        <v>0</v>
      </c>
      <c r="L194" s="3"/>
      <c r="M194" s="3"/>
      <c r="N194" s="3"/>
    </row>
    <row r="195" spans="1:14" ht="13">
      <c r="A195" s="2"/>
      <c r="B195" s="3"/>
      <c r="C195" s="4"/>
      <c r="D195" s="4"/>
      <c r="E195" s="3"/>
      <c r="F195" s="3"/>
      <c r="G195" s="16"/>
      <c r="I195" s="3">
        <f t="array" aca="1" ref="I195" ca="1">IF(ISBLANK($H195),,VLOOKUP($H195,'data (deprecated)'!$E$2:INDIRECT("data!$H$"&amp;COUNTA('data (deprecated)'!$E:$E)),2, FALSE))</f>
        <v>0</v>
      </c>
      <c r="J195" s="3">
        <f t="array" aca="1" ref="J195" ca="1">IF(ISBLANK($H195),,VLOOKUP($H195,'data (deprecated)'!$E$2:INDIRECT("data!$H$"&amp;COUNTA('data (deprecated)'!$E:$E)),3, FALSE))</f>
        <v>0</v>
      </c>
      <c r="K195" s="3">
        <f t="array" aca="1" ref="K195" ca="1">IF(ISBLANK($H195),,VLOOKUP($H195,'data (deprecated)'!$E$2:INDIRECT("data!$H$"&amp;COUNTA('data (deprecated)'!$E:$E)),4, FALSE))</f>
        <v>0</v>
      </c>
      <c r="L195" s="3"/>
      <c r="M195" s="3"/>
      <c r="N195" s="3"/>
    </row>
    <row r="196" spans="1:14" ht="13">
      <c r="A196" s="2"/>
      <c r="B196" s="3"/>
      <c r="C196" s="4"/>
      <c r="D196" s="4"/>
      <c r="E196" s="3"/>
      <c r="F196" s="3"/>
      <c r="G196" s="16"/>
      <c r="I196" s="3">
        <f t="array" aca="1" ref="I196" ca="1">IF(ISBLANK($H196),,VLOOKUP($H196,'data (deprecated)'!$E$2:INDIRECT("data!$H$"&amp;COUNTA('data (deprecated)'!$E:$E)),2, FALSE))</f>
        <v>0</v>
      </c>
      <c r="J196" s="3">
        <f t="array" aca="1" ref="J196" ca="1">IF(ISBLANK($H196),,VLOOKUP($H196,'data (deprecated)'!$E$2:INDIRECT("data!$H$"&amp;COUNTA('data (deprecated)'!$E:$E)),3, FALSE))</f>
        <v>0</v>
      </c>
      <c r="K196" s="3">
        <f t="array" aca="1" ref="K196" ca="1">IF(ISBLANK($H196),,VLOOKUP($H196,'data (deprecated)'!$E$2:INDIRECT("data!$H$"&amp;COUNTA('data (deprecated)'!$E:$E)),4, FALSE))</f>
        <v>0</v>
      </c>
      <c r="L196" s="3"/>
      <c r="M196" s="3"/>
      <c r="N196" s="3"/>
    </row>
    <row r="197" spans="1:14" ht="13">
      <c r="A197" s="2"/>
      <c r="B197" s="3"/>
      <c r="C197" s="4"/>
      <c r="D197" s="4"/>
      <c r="E197" s="3"/>
      <c r="F197" s="3"/>
      <c r="G197" s="16"/>
      <c r="I197" s="3">
        <f t="array" aca="1" ref="I197" ca="1">IF(ISBLANK($H197),,VLOOKUP($H197,'data (deprecated)'!$E$2:INDIRECT("data!$H$"&amp;COUNTA('data (deprecated)'!$E:$E)),2, FALSE))</f>
        <v>0</v>
      </c>
      <c r="J197" s="3">
        <f t="array" aca="1" ref="J197" ca="1">IF(ISBLANK($H197),,VLOOKUP($H197,'data (deprecated)'!$E$2:INDIRECT("data!$H$"&amp;COUNTA('data (deprecated)'!$E:$E)),3, FALSE))</f>
        <v>0</v>
      </c>
      <c r="K197" s="3">
        <f t="array" aca="1" ref="K197" ca="1">IF(ISBLANK($H197),,VLOOKUP($H197,'data (deprecated)'!$E$2:INDIRECT("data!$H$"&amp;COUNTA('data (deprecated)'!$E:$E)),4, FALSE))</f>
        <v>0</v>
      </c>
      <c r="L197" s="3"/>
      <c r="M197" s="3"/>
      <c r="N197" s="3"/>
    </row>
    <row r="198" spans="1:14" ht="13">
      <c r="A198" s="2"/>
      <c r="B198" s="3"/>
      <c r="C198" s="4"/>
      <c r="D198" s="4"/>
      <c r="E198" s="3"/>
      <c r="F198" s="3"/>
      <c r="G198" s="16"/>
      <c r="I198" s="3">
        <f t="array" aca="1" ref="I198" ca="1">IF(ISBLANK($H198),,VLOOKUP($H198,'data (deprecated)'!$E$2:INDIRECT("data!$H$"&amp;COUNTA('data (deprecated)'!$E:$E)),2, FALSE))</f>
        <v>0</v>
      </c>
      <c r="J198" s="3">
        <f t="array" aca="1" ref="J198" ca="1">IF(ISBLANK($H198),,VLOOKUP($H198,'data (deprecated)'!$E$2:INDIRECT("data!$H$"&amp;COUNTA('data (deprecated)'!$E:$E)),3, FALSE))</f>
        <v>0</v>
      </c>
      <c r="K198" s="3">
        <f t="array" aca="1" ref="K198" ca="1">IF(ISBLANK($H198),,VLOOKUP($H198,'data (deprecated)'!$E$2:INDIRECT("data!$H$"&amp;COUNTA('data (deprecated)'!$E:$E)),4, FALSE))</f>
        <v>0</v>
      </c>
      <c r="L198" s="3"/>
      <c r="M198" s="3"/>
      <c r="N198" s="3"/>
    </row>
    <row r="199" spans="1:14" ht="13">
      <c r="A199" s="2"/>
      <c r="B199" s="3"/>
      <c r="C199" s="4"/>
      <c r="D199" s="4"/>
      <c r="E199" s="3"/>
      <c r="F199" s="3"/>
      <c r="G199" s="16"/>
      <c r="I199" s="3">
        <f t="array" aca="1" ref="I199" ca="1">IF(ISBLANK($H199),,VLOOKUP($H199,'data (deprecated)'!$E$2:INDIRECT("data!$H$"&amp;COUNTA('data (deprecated)'!$E:$E)),2, FALSE))</f>
        <v>0</v>
      </c>
      <c r="J199" s="3">
        <f t="array" aca="1" ref="J199" ca="1">IF(ISBLANK($H199),,VLOOKUP($H199,'data (deprecated)'!$E$2:INDIRECT("data!$H$"&amp;COUNTA('data (deprecated)'!$E:$E)),3, FALSE))</f>
        <v>0</v>
      </c>
      <c r="K199" s="3">
        <f t="array" aca="1" ref="K199" ca="1">IF(ISBLANK($H199),,VLOOKUP($H199,'data (deprecated)'!$E$2:INDIRECT("data!$H$"&amp;COUNTA('data (deprecated)'!$E:$E)),4, FALSE))</f>
        <v>0</v>
      </c>
      <c r="L199" s="3"/>
      <c r="M199" s="3"/>
      <c r="N199" s="3"/>
    </row>
    <row r="200" spans="1:14" ht="13">
      <c r="A200" s="2"/>
      <c r="B200" s="3"/>
      <c r="C200" s="4"/>
      <c r="D200" s="4"/>
      <c r="E200" s="3"/>
      <c r="F200" s="3"/>
      <c r="G200" s="16"/>
      <c r="I200" s="3">
        <f t="array" aca="1" ref="I200" ca="1">IF(ISBLANK($H200),,VLOOKUP($H200,'data (deprecated)'!$E$2:INDIRECT("data!$H$"&amp;COUNTA('data (deprecated)'!$E:$E)),2, FALSE))</f>
        <v>0</v>
      </c>
      <c r="J200" s="3">
        <f t="array" aca="1" ref="J200" ca="1">IF(ISBLANK($H200),,VLOOKUP($H200,'data (deprecated)'!$E$2:INDIRECT("data!$H$"&amp;COUNTA('data (deprecated)'!$E:$E)),3, FALSE))</f>
        <v>0</v>
      </c>
      <c r="K200" s="3">
        <f t="array" aca="1" ref="K200" ca="1">IF(ISBLANK($H200),,VLOOKUP($H200,'data (deprecated)'!$E$2:INDIRECT("data!$H$"&amp;COUNTA('data (deprecated)'!$E:$E)),4, FALSE))</f>
        <v>0</v>
      </c>
      <c r="L200" s="3"/>
      <c r="M200" s="3"/>
      <c r="N200" s="3"/>
    </row>
    <row r="201" spans="1:14" ht="13">
      <c r="A201" s="2"/>
      <c r="B201" s="3"/>
      <c r="C201" s="4"/>
      <c r="D201" s="4"/>
      <c r="E201" s="3"/>
      <c r="F201" s="3"/>
      <c r="G201" s="16"/>
      <c r="I201" s="3">
        <f t="array" aca="1" ref="I201" ca="1">IF(ISBLANK($H201),,VLOOKUP($H201,'data (deprecated)'!$E$2:INDIRECT("data!$H$"&amp;COUNTA('data (deprecated)'!$E:$E)),2, FALSE))</f>
        <v>0</v>
      </c>
      <c r="J201" s="3">
        <f t="array" aca="1" ref="J201" ca="1">IF(ISBLANK($H201),,VLOOKUP($H201,'data (deprecated)'!$E$2:INDIRECT("data!$H$"&amp;COUNTA('data (deprecated)'!$E:$E)),3, FALSE))</f>
        <v>0</v>
      </c>
      <c r="K201" s="3">
        <f t="array" aca="1" ref="K201" ca="1">IF(ISBLANK($H201),,VLOOKUP($H201,'data (deprecated)'!$E$2:INDIRECT("data!$H$"&amp;COUNTA('data (deprecated)'!$E:$E)),4, FALSE))</f>
        <v>0</v>
      </c>
      <c r="L201" s="3"/>
      <c r="M201" s="3"/>
      <c r="N201" s="3"/>
    </row>
    <row r="202" spans="1:14" ht="13">
      <c r="A202" s="2"/>
      <c r="B202" s="3"/>
      <c r="C202" s="4"/>
      <c r="D202" s="4"/>
      <c r="E202" s="3"/>
      <c r="F202" s="3"/>
      <c r="G202" s="16"/>
      <c r="I202" s="3">
        <f t="array" aca="1" ref="I202" ca="1">IF(ISBLANK($H202),,VLOOKUP($H202,'data (deprecated)'!$E$2:INDIRECT("data!$H$"&amp;COUNTA('data (deprecated)'!$E:$E)),2, FALSE))</f>
        <v>0</v>
      </c>
      <c r="J202" s="3">
        <f t="array" aca="1" ref="J202" ca="1">IF(ISBLANK($H202),,VLOOKUP($H202,'data (deprecated)'!$E$2:INDIRECT("data!$H$"&amp;COUNTA('data (deprecated)'!$E:$E)),3, FALSE))</f>
        <v>0</v>
      </c>
      <c r="K202" s="3">
        <f t="array" aca="1" ref="K202" ca="1">IF(ISBLANK($H202),,VLOOKUP($H202,'data (deprecated)'!$E$2:INDIRECT("data!$H$"&amp;COUNTA('data (deprecated)'!$E:$E)),4, FALSE))</f>
        <v>0</v>
      </c>
      <c r="L202" s="3"/>
      <c r="M202" s="3"/>
      <c r="N202" s="3"/>
    </row>
    <row r="203" spans="1:14" ht="13">
      <c r="A203" s="2"/>
      <c r="B203" s="3"/>
      <c r="C203" s="4"/>
      <c r="D203" s="4"/>
      <c r="E203" s="3"/>
      <c r="F203" s="3"/>
      <c r="G203" s="16"/>
      <c r="I203" s="3">
        <f t="array" aca="1" ref="I203" ca="1">IF(ISBLANK($H203),,VLOOKUP($H203,'data (deprecated)'!$E$2:INDIRECT("data!$H$"&amp;COUNTA('data (deprecated)'!$E:$E)),2, FALSE))</f>
        <v>0</v>
      </c>
      <c r="J203" s="3">
        <f t="array" aca="1" ref="J203" ca="1">IF(ISBLANK($H203),,VLOOKUP($H203,'data (deprecated)'!$E$2:INDIRECT("data!$H$"&amp;COUNTA('data (deprecated)'!$E:$E)),3, FALSE))</f>
        <v>0</v>
      </c>
      <c r="K203" s="3">
        <f t="array" aca="1" ref="K203" ca="1">IF(ISBLANK($H203),,VLOOKUP($H203,'data (deprecated)'!$E$2:INDIRECT("data!$H$"&amp;COUNTA('data (deprecated)'!$E:$E)),4, FALSE))</f>
        <v>0</v>
      </c>
      <c r="L203" s="3"/>
      <c r="M203" s="3"/>
      <c r="N203" s="3"/>
    </row>
    <row r="204" spans="1:14" ht="13">
      <c r="A204" s="2"/>
      <c r="B204" s="3"/>
      <c r="C204" s="4"/>
      <c r="D204" s="4"/>
      <c r="E204" s="3"/>
      <c r="F204" s="3"/>
      <c r="G204" s="16"/>
      <c r="I204" s="3">
        <f t="array" aca="1" ref="I204" ca="1">IF(ISBLANK($H204),,VLOOKUP($H204,'data (deprecated)'!$E$2:INDIRECT("data!$H$"&amp;COUNTA('data (deprecated)'!$E:$E)),2, FALSE))</f>
        <v>0</v>
      </c>
      <c r="J204" s="3">
        <f t="array" aca="1" ref="J204" ca="1">IF(ISBLANK($H204),,VLOOKUP($H204,'data (deprecated)'!$E$2:INDIRECT("data!$H$"&amp;COUNTA('data (deprecated)'!$E:$E)),3, FALSE))</f>
        <v>0</v>
      </c>
      <c r="K204" s="3">
        <f t="array" aca="1" ref="K204" ca="1">IF(ISBLANK($H204),,VLOOKUP($H204,'data (deprecated)'!$E$2:INDIRECT("data!$H$"&amp;COUNTA('data (deprecated)'!$E:$E)),4, FALSE))</f>
        <v>0</v>
      </c>
      <c r="L204" s="3"/>
      <c r="M204" s="3"/>
      <c r="N204" s="3"/>
    </row>
    <row r="205" spans="1:14" ht="13">
      <c r="A205" s="2"/>
      <c r="B205" s="3"/>
      <c r="C205" s="4"/>
      <c r="D205" s="4"/>
      <c r="E205" s="3"/>
      <c r="F205" s="3"/>
      <c r="G205" s="16"/>
      <c r="I205" s="3">
        <f t="array" aca="1" ref="I205" ca="1">IF(ISBLANK($H205),,VLOOKUP($H205,'data (deprecated)'!$E$2:INDIRECT("data!$H$"&amp;COUNTA('data (deprecated)'!$E:$E)),2, FALSE))</f>
        <v>0</v>
      </c>
      <c r="J205" s="3">
        <f t="array" aca="1" ref="J205" ca="1">IF(ISBLANK($H205),,VLOOKUP($H205,'data (deprecated)'!$E$2:INDIRECT("data!$H$"&amp;COUNTA('data (deprecated)'!$E:$E)),3, FALSE))</f>
        <v>0</v>
      </c>
      <c r="K205" s="3">
        <f t="array" aca="1" ref="K205" ca="1">IF(ISBLANK($H205),,VLOOKUP($H205,'data (deprecated)'!$E$2:INDIRECT("data!$H$"&amp;COUNTA('data (deprecated)'!$E:$E)),4, FALSE))</f>
        <v>0</v>
      </c>
      <c r="L205" s="3"/>
      <c r="M205" s="3"/>
      <c r="N205" s="3"/>
    </row>
    <row r="206" spans="1:14" ht="13">
      <c r="A206" s="2"/>
      <c r="B206" s="3"/>
      <c r="C206" s="4"/>
      <c r="D206" s="4"/>
      <c r="E206" s="3"/>
      <c r="F206" s="3"/>
      <c r="G206" s="16"/>
      <c r="I206" s="3">
        <f t="array" aca="1" ref="I206" ca="1">IF(ISBLANK($H206),,VLOOKUP($H206,'data (deprecated)'!$E$2:INDIRECT("data!$H$"&amp;COUNTA('data (deprecated)'!$E:$E)),2, FALSE))</f>
        <v>0</v>
      </c>
      <c r="J206" s="3">
        <f t="array" aca="1" ref="J206" ca="1">IF(ISBLANK($H206),,VLOOKUP($H206,'data (deprecated)'!$E$2:INDIRECT("data!$H$"&amp;COUNTA('data (deprecated)'!$E:$E)),3, FALSE))</f>
        <v>0</v>
      </c>
      <c r="K206" s="3">
        <f t="array" aca="1" ref="K206" ca="1">IF(ISBLANK($H206),,VLOOKUP($H206,'data (deprecated)'!$E$2:INDIRECT("data!$H$"&amp;COUNTA('data (deprecated)'!$E:$E)),4, FALSE))</f>
        <v>0</v>
      </c>
      <c r="L206" s="3"/>
      <c r="M206" s="3"/>
      <c r="N206" s="3"/>
    </row>
    <row r="207" spans="1:14" ht="13">
      <c r="A207" s="2"/>
      <c r="B207" s="3"/>
      <c r="C207" s="4"/>
      <c r="D207" s="4"/>
      <c r="E207" s="3"/>
      <c r="F207" s="3"/>
      <c r="G207" s="16"/>
      <c r="I207" s="3">
        <f t="array" aca="1" ref="I207" ca="1">IF(ISBLANK($H207),,VLOOKUP($H207,'data (deprecated)'!$E$2:INDIRECT("data!$H$"&amp;COUNTA('data (deprecated)'!$E:$E)),2, FALSE))</f>
        <v>0</v>
      </c>
      <c r="J207" s="3">
        <f t="array" aca="1" ref="J207" ca="1">IF(ISBLANK($H207),,VLOOKUP($H207,'data (deprecated)'!$E$2:INDIRECT("data!$H$"&amp;COUNTA('data (deprecated)'!$E:$E)),3, FALSE))</f>
        <v>0</v>
      </c>
      <c r="K207" s="3">
        <f t="array" aca="1" ref="K207" ca="1">IF(ISBLANK($H207),,VLOOKUP($H207,'data (deprecated)'!$E$2:INDIRECT("data!$H$"&amp;COUNTA('data (deprecated)'!$E:$E)),4, FALSE))</f>
        <v>0</v>
      </c>
      <c r="L207" s="3"/>
      <c r="M207" s="3"/>
      <c r="N207" s="3"/>
    </row>
    <row r="208" spans="1:14" ht="13">
      <c r="A208" s="2"/>
      <c r="B208" s="3"/>
      <c r="C208" s="4"/>
      <c r="D208" s="4"/>
      <c r="E208" s="3"/>
      <c r="F208" s="3"/>
      <c r="G208" s="16"/>
      <c r="I208" s="3">
        <f t="array" aca="1" ref="I208" ca="1">IF(ISBLANK($H208),,VLOOKUP($H208,'data (deprecated)'!$E$2:INDIRECT("data!$H$"&amp;COUNTA('data (deprecated)'!$E:$E)),2, FALSE))</f>
        <v>0</v>
      </c>
      <c r="J208" s="3">
        <f t="array" aca="1" ref="J208" ca="1">IF(ISBLANK($H208),,VLOOKUP($H208,'data (deprecated)'!$E$2:INDIRECT("data!$H$"&amp;COUNTA('data (deprecated)'!$E:$E)),3, FALSE))</f>
        <v>0</v>
      </c>
      <c r="K208" s="3">
        <f t="array" aca="1" ref="K208" ca="1">IF(ISBLANK($H208),,VLOOKUP($H208,'data (deprecated)'!$E$2:INDIRECT("data!$H$"&amp;COUNTA('data (deprecated)'!$E:$E)),4, FALSE))</f>
        <v>0</v>
      </c>
      <c r="L208" s="3"/>
      <c r="M208" s="3"/>
      <c r="N208" s="3"/>
    </row>
    <row r="209" spans="1:14" ht="13">
      <c r="A209" s="2"/>
      <c r="B209" s="3"/>
      <c r="C209" s="4"/>
      <c r="D209" s="4"/>
      <c r="E209" s="3"/>
      <c r="F209" s="3"/>
      <c r="G209" s="16"/>
      <c r="I209" s="3">
        <f t="array" aca="1" ref="I209" ca="1">IF(ISBLANK($H209),,VLOOKUP($H209,'data (deprecated)'!$E$2:INDIRECT("data!$H$"&amp;COUNTA('data (deprecated)'!$E:$E)),2, FALSE))</f>
        <v>0</v>
      </c>
      <c r="J209" s="3">
        <f t="array" aca="1" ref="J209" ca="1">IF(ISBLANK($H209),,VLOOKUP($H209,'data (deprecated)'!$E$2:INDIRECT("data!$H$"&amp;COUNTA('data (deprecated)'!$E:$E)),3, FALSE))</f>
        <v>0</v>
      </c>
      <c r="K209" s="3">
        <f t="array" aca="1" ref="K209" ca="1">IF(ISBLANK($H209),,VLOOKUP($H209,'data (deprecated)'!$E$2:INDIRECT("data!$H$"&amp;COUNTA('data (deprecated)'!$E:$E)),4, FALSE))</f>
        <v>0</v>
      </c>
      <c r="L209" s="3"/>
      <c r="M209" s="3"/>
      <c r="N209" s="3"/>
    </row>
    <row r="210" spans="1:14" ht="13">
      <c r="A210" s="2"/>
      <c r="B210" s="3"/>
      <c r="C210" s="4"/>
      <c r="D210" s="4"/>
      <c r="E210" s="3"/>
      <c r="F210" s="3"/>
      <c r="G210" s="16"/>
      <c r="I210" s="3">
        <f t="array" aca="1" ref="I210" ca="1">IF(ISBLANK($H210),,VLOOKUP($H210,'data (deprecated)'!$E$2:INDIRECT("data!$H$"&amp;COUNTA('data (deprecated)'!$E:$E)),2, FALSE))</f>
        <v>0</v>
      </c>
      <c r="J210" s="3">
        <f t="array" aca="1" ref="J210" ca="1">IF(ISBLANK($H210),,VLOOKUP($H210,'data (deprecated)'!$E$2:INDIRECT("data!$H$"&amp;COUNTA('data (deprecated)'!$E:$E)),3, FALSE))</f>
        <v>0</v>
      </c>
      <c r="K210" s="3">
        <f t="array" aca="1" ref="K210" ca="1">IF(ISBLANK($H210),,VLOOKUP($H210,'data (deprecated)'!$E$2:INDIRECT("data!$H$"&amp;COUNTA('data (deprecated)'!$E:$E)),4, FALSE))</f>
        <v>0</v>
      </c>
      <c r="L210" s="3"/>
      <c r="M210" s="3"/>
      <c r="N210" s="3"/>
    </row>
    <row r="211" spans="1:14" ht="13">
      <c r="A211" s="2"/>
      <c r="B211" s="3"/>
      <c r="C211" s="4"/>
      <c r="D211" s="4"/>
      <c r="E211" s="3"/>
      <c r="F211" s="3"/>
      <c r="G211" s="16"/>
      <c r="I211" s="3">
        <f t="array" aca="1" ref="I211" ca="1">IF(ISBLANK($H211),,VLOOKUP($H211,'data (deprecated)'!$E$2:INDIRECT("data!$H$"&amp;COUNTA('data (deprecated)'!$E:$E)),2, FALSE))</f>
        <v>0</v>
      </c>
      <c r="J211" s="3">
        <f t="array" aca="1" ref="J211" ca="1">IF(ISBLANK($H211),,VLOOKUP($H211,'data (deprecated)'!$E$2:INDIRECT("data!$H$"&amp;COUNTA('data (deprecated)'!$E:$E)),3, FALSE))</f>
        <v>0</v>
      </c>
      <c r="K211" s="3">
        <f t="array" aca="1" ref="K211" ca="1">IF(ISBLANK($H211),,VLOOKUP($H211,'data (deprecated)'!$E$2:INDIRECT("data!$H$"&amp;COUNTA('data (deprecated)'!$E:$E)),4, FALSE))</f>
        <v>0</v>
      </c>
      <c r="L211" s="3"/>
      <c r="M211" s="3"/>
      <c r="N211" s="3"/>
    </row>
    <row r="212" spans="1:14" ht="13">
      <c r="A212" s="2"/>
      <c r="B212" s="3"/>
      <c r="C212" s="4"/>
      <c r="D212" s="4"/>
      <c r="E212" s="3"/>
      <c r="F212" s="3"/>
      <c r="G212" s="16"/>
      <c r="I212" s="3">
        <f t="array" aca="1" ref="I212" ca="1">IF(ISBLANK($H212),,VLOOKUP($H212,'data (deprecated)'!$E$2:INDIRECT("data!$H$"&amp;COUNTA('data (deprecated)'!$E:$E)),2, FALSE))</f>
        <v>0</v>
      </c>
      <c r="J212" s="3">
        <f t="array" aca="1" ref="J212" ca="1">IF(ISBLANK($H212),,VLOOKUP($H212,'data (deprecated)'!$E$2:INDIRECT("data!$H$"&amp;COUNTA('data (deprecated)'!$E:$E)),3, FALSE))</f>
        <v>0</v>
      </c>
      <c r="K212" s="3">
        <f t="array" aca="1" ref="K212" ca="1">IF(ISBLANK($H212),,VLOOKUP($H212,'data (deprecated)'!$E$2:INDIRECT("data!$H$"&amp;COUNTA('data (deprecated)'!$E:$E)),4, FALSE))</f>
        <v>0</v>
      </c>
      <c r="L212" s="3"/>
      <c r="M212" s="3"/>
      <c r="N212" s="3"/>
    </row>
    <row r="213" spans="1:14" ht="13">
      <c r="A213" s="2"/>
      <c r="B213" s="3"/>
      <c r="C213" s="4"/>
      <c r="D213" s="4"/>
      <c r="E213" s="3"/>
      <c r="F213" s="3"/>
      <c r="G213" s="16"/>
      <c r="I213" s="3">
        <f t="array" aca="1" ref="I213" ca="1">IF(ISBLANK($H213),,VLOOKUP($H213,'data (deprecated)'!$E$2:INDIRECT("data!$H$"&amp;COUNTA('data (deprecated)'!$E:$E)),2, FALSE))</f>
        <v>0</v>
      </c>
      <c r="J213" s="3">
        <f t="array" aca="1" ref="J213" ca="1">IF(ISBLANK($H213),,VLOOKUP($H213,'data (deprecated)'!$E$2:INDIRECT("data!$H$"&amp;COUNTA('data (deprecated)'!$E:$E)),3, FALSE))</f>
        <v>0</v>
      </c>
      <c r="K213" s="3">
        <f t="array" aca="1" ref="K213" ca="1">IF(ISBLANK($H213),,VLOOKUP($H213,'data (deprecated)'!$E$2:INDIRECT("data!$H$"&amp;COUNTA('data (deprecated)'!$E:$E)),4, FALSE))</f>
        <v>0</v>
      </c>
      <c r="L213" s="3"/>
      <c r="M213" s="3"/>
      <c r="N213" s="3"/>
    </row>
    <row r="214" spans="1:14" ht="13">
      <c r="A214" s="2"/>
      <c r="B214" s="3"/>
      <c r="C214" s="4"/>
      <c r="D214" s="4"/>
      <c r="E214" s="3"/>
      <c r="F214" s="3"/>
      <c r="G214" s="16"/>
      <c r="I214" s="3">
        <f t="array" aca="1" ref="I214" ca="1">IF(ISBLANK($H214),,VLOOKUP($H214,'data (deprecated)'!$E$2:INDIRECT("data!$H$"&amp;COUNTA('data (deprecated)'!$E:$E)),2, FALSE))</f>
        <v>0</v>
      </c>
      <c r="J214" s="3">
        <f t="array" aca="1" ref="J214" ca="1">IF(ISBLANK($H214),,VLOOKUP($H214,'data (deprecated)'!$E$2:INDIRECT("data!$H$"&amp;COUNTA('data (deprecated)'!$E:$E)),3, FALSE))</f>
        <v>0</v>
      </c>
      <c r="K214" s="3">
        <f t="array" aca="1" ref="K214" ca="1">IF(ISBLANK($H214),,VLOOKUP($H214,'data (deprecated)'!$E$2:INDIRECT("data!$H$"&amp;COUNTA('data (deprecated)'!$E:$E)),4, FALSE))</f>
        <v>0</v>
      </c>
      <c r="L214" s="3"/>
      <c r="M214" s="3"/>
      <c r="N214" s="3"/>
    </row>
    <row r="215" spans="1:14" ht="13">
      <c r="A215" s="2"/>
      <c r="B215" s="3"/>
      <c r="C215" s="4"/>
      <c r="D215" s="4"/>
      <c r="E215" s="3"/>
      <c r="F215" s="3"/>
      <c r="G215" s="16"/>
      <c r="I215" s="3">
        <f t="array" aca="1" ref="I215" ca="1">IF(ISBLANK($H215),,VLOOKUP($H215,'data (deprecated)'!$E$2:INDIRECT("data!$H$"&amp;COUNTA('data (deprecated)'!$E:$E)),2, FALSE))</f>
        <v>0</v>
      </c>
      <c r="J215" s="3">
        <f t="array" aca="1" ref="J215" ca="1">IF(ISBLANK($H215),,VLOOKUP($H215,'data (deprecated)'!$E$2:INDIRECT("data!$H$"&amp;COUNTA('data (deprecated)'!$E:$E)),3, FALSE))</f>
        <v>0</v>
      </c>
      <c r="K215" s="3">
        <f t="array" aca="1" ref="K215" ca="1">IF(ISBLANK($H215),,VLOOKUP($H215,'data (deprecated)'!$E$2:INDIRECT("data!$H$"&amp;COUNTA('data (deprecated)'!$E:$E)),4, FALSE))</f>
        <v>0</v>
      </c>
      <c r="L215" s="3"/>
      <c r="M215" s="3"/>
      <c r="N215" s="3"/>
    </row>
    <row r="216" spans="1:14" ht="13">
      <c r="A216" s="2"/>
      <c r="B216" s="3"/>
      <c r="C216" s="4"/>
      <c r="D216" s="4"/>
      <c r="E216" s="3"/>
      <c r="F216" s="3"/>
      <c r="G216" s="16"/>
      <c r="I216" s="3">
        <f t="array" aca="1" ref="I216" ca="1">IF(ISBLANK($H216),,VLOOKUP($H216,'data (deprecated)'!$E$2:INDIRECT("data!$H$"&amp;COUNTA('data (deprecated)'!$E:$E)),2, FALSE))</f>
        <v>0</v>
      </c>
      <c r="J216" s="3">
        <f t="array" aca="1" ref="J216" ca="1">IF(ISBLANK($H216),,VLOOKUP($H216,'data (deprecated)'!$E$2:INDIRECT("data!$H$"&amp;COUNTA('data (deprecated)'!$E:$E)),3, FALSE))</f>
        <v>0</v>
      </c>
      <c r="K216" s="3">
        <f t="array" aca="1" ref="K216" ca="1">IF(ISBLANK($H216),,VLOOKUP($H216,'data (deprecated)'!$E$2:INDIRECT("data!$H$"&amp;COUNTA('data (deprecated)'!$E:$E)),4, FALSE))</f>
        <v>0</v>
      </c>
      <c r="L216" s="3"/>
      <c r="M216" s="3"/>
      <c r="N216" s="3"/>
    </row>
    <row r="217" spans="1:14" ht="13">
      <c r="A217" s="2"/>
      <c r="B217" s="3"/>
      <c r="C217" s="4"/>
      <c r="D217" s="4"/>
      <c r="E217" s="3"/>
      <c r="F217" s="3"/>
      <c r="G217" s="16"/>
      <c r="I217" s="3">
        <f t="array" aca="1" ref="I217" ca="1">IF(ISBLANK($H217),,VLOOKUP($H217,'data (deprecated)'!$E$2:INDIRECT("data!$H$"&amp;COUNTA('data (deprecated)'!$E:$E)),2, FALSE))</f>
        <v>0</v>
      </c>
      <c r="J217" s="3">
        <f t="array" aca="1" ref="J217" ca="1">IF(ISBLANK($H217),,VLOOKUP($H217,'data (deprecated)'!$E$2:INDIRECT("data!$H$"&amp;COUNTA('data (deprecated)'!$E:$E)),3, FALSE))</f>
        <v>0</v>
      </c>
      <c r="K217" s="3">
        <f t="array" aca="1" ref="K217" ca="1">IF(ISBLANK($H217),,VLOOKUP($H217,'data (deprecated)'!$E$2:INDIRECT("data!$H$"&amp;COUNTA('data (deprecated)'!$E:$E)),4, FALSE))</f>
        <v>0</v>
      </c>
      <c r="L217" s="3"/>
      <c r="M217" s="3"/>
      <c r="N217" s="3"/>
    </row>
    <row r="218" spans="1:14" ht="13">
      <c r="A218" s="2"/>
      <c r="B218" s="3"/>
      <c r="C218" s="4"/>
      <c r="D218" s="4"/>
      <c r="E218" s="3"/>
      <c r="F218" s="3"/>
      <c r="G218" s="16"/>
      <c r="I218" s="3">
        <f t="array" aca="1" ref="I218" ca="1">IF(ISBLANK($H218),,VLOOKUP($H218,'data (deprecated)'!$E$2:INDIRECT("data!$H$"&amp;COUNTA('data (deprecated)'!$E:$E)),2, FALSE))</f>
        <v>0</v>
      </c>
      <c r="J218" s="3">
        <f t="array" aca="1" ref="J218" ca="1">IF(ISBLANK($H218),,VLOOKUP($H218,'data (deprecated)'!$E$2:INDIRECT("data!$H$"&amp;COUNTA('data (deprecated)'!$E:$E)),3, FALSE))</f>
        <v>0</v>
      </c>
      <c r="K218" s="3">
        <f t="array" aca="1" ref="K218" ca="1">IF(ISBLANK($H218),,VLOOKUP($H218,'data (deprecated)'!$E$2:INDIRECT("data!$H$"&amp;COUNTA('data (deprecated)'!$E:$E)),4, FALSE))</f>
        <v>0</v>
      </c>
      <c r="L218" s="3"/>
      <c r="M218" s="3"/>
      <c r="N218" s="3"/>
    </row>
    <row r="219" spans="1:14" ht="13">
      <c r="A219" s="2"/>
      <c r="B219" s="3"/>
      <c r="C219" s="4"/>
      <c r="D219" s="4"/>
      <c r="E219" s="3"/>
      <c r="F219" s="3"/>
      <c r="G219" s="16"/>
      <c r="I219" s="3">
        <f t="array" aca="1" ref="I219" ca="1">IF(ISBLANK($H219),,VLOOKUP($H219,'data (deprecated)'!$E$2:INDIRECT("data!$H$"&amp;COUNTA('data (deprecated)'!$E:$E)),2, FALSE))</f>
        <v>0</v>
      </c>
      <c r="J219" s="3">
        <f t="array" aca="1" ref="J219" ca="1">IF(ISBLANK($H219),,VLOOKUP($H219,'data (deprecated)'!$E$2:INDIRECT("data!$H$"&amp;COUNTA('data (deprecated)'!$E:$E)),3, FALSE))</f>
        <v>0</v>
      </c>
      <c r="K219" s="3">
        <f t="array" aca="1" ref="K219" ca="1">IF(ISBLANK($H219),,VLOOKUP($H219,'data (deprecated)'!$E$2:INDIRECT("data!$H$"&amp;COUNTA('data (deprecated)'!$E:$E)),4, FALSE))</f>
        <v>0</v>
      </c>
      <c r="L219" s="3"/>
      <c r="M219" s="3"/>
      <c r="N219" s="3"/>
    </row>
    <row r="220" spans="1:14" ht="13">
      <c r="A220" s="2"/>
      <c r="B220" s="3"/>
      <c r="C220" s="4"/>
      <c r="D220" s="4"/>
      <c r="E220" s="3"/>
      <c r="F220" s="3"/>
      <c r="G220" s="16"/>
      <c r="I220" s="3">
        <f t="array" aca="1" ref="I220" ca="1">IF(ISBLANK($H220),,VLOOKUP($H220,'data (deprecated)'!$E$2:INDIRECT("data!$H$"&amp;COUNTA('data (deprecated)'!$E:$E)),2, FALSE))</f>
        <v>0</v>
      </c>
      <c r="J220" s="3">
        <f t="array" aca="1" ref="J220" ca="1">IF(ISBLANK($H220),,VLOOKUP($H220,'data (deprecated)'!$E$2:INDIRECT("data!$H$"&amp;COUNTA('data (deprecated)'!$E:$E)),3, FALSE))</f>
        <v>0</v>
      </c>
      <c r="K220" s="3">
        <f t="array" aca="1" ref="K220" ca="1">IF(ISBLANK($H220),,VLOOKUP($H220,'data (deprecated)'!$E$2:INDIRECT("data!$H$"&amp;COUNTA('data (deprecated)'!$E:$E)),4, FALSE))</f>
        <v>0</v>
      </c>
      <c r="L220" s="3"/>
      <c r="M220" s="3"/>
      <c r="N220" s="3"/>
    </row>
    <row r="221" spans="1:14" ht="13">
      <c r="A221" s="2"/>
      <c r="B221" s="3"/>
      <c r="C221" s="4"/>
      <c r="D221" s="4"/>
      <c r="E221" s="3"/>
      <c r="F221" s="3"/>
      <c r="G221" s="16"/>
      <c r="I221" s="3">
        <f t="array" aca="1" ref="I221" ca="1">IF(ISBLANK($H221),,VLOOKUP($H221,'data (deprecated)'!$E$2:INDIRECT("data!$H$"&amp;COUNTA('data (deprecated)'!$E:$E)),2, FALSE))</f>
        <v>0</v>
      </c>
      <c r="J221" s="3">
        <f t="array" aca="1" ref="J221" ca="1">IF(ISBLANK($H221),,VLOOKUP($H221,'data (deprecated)'!$E$2:INDIRECT("data!$H$"&amp;COUNTA('data (deprecated)'!$E:$E)),3, FALSE))</f>
        <v>0</v>
      </c>
      <c r="K221" s="3">
        <f t="array" aca="1" ref="K221" ca="1">IF(ISBLANK($H221),,VLOOKUP($H221,'data (deprecated)'!$E$2:INDIRECT("data!$H$"&amp;COUNTA('data (deprecated)'!$E:$E)),4, FALSE))</f>
        <v>0</v>
      </c>
      <c r="L221" s="3"/>
      <c r="M221" s="3"/>
      <c r="N221" s="3"/>
    </row>
    <row r="222" spans="1:14" ht="13">
      <c r="A222" s="2"/>
      <c r="B222" s="3"/>
      <c r="C222" s="4"/>
      <c r="D222" s="4"/>
      <c r="E222" s="3"/>
      <c r="F222" s="3"/>
      <c r="G222" s="16"/>
      <c r="I222" s="3">
        <f t="array" aca="1" ref="I222" ca="1">IF(ISBLANK($H222),,VLOOKUP($H222,'data (deprecated)'!$E$2:INDIRECT("data!$H$"&amp;COUNTA('data (deprecated)'!$E:$E)),2, FALSE))</f>
        <v>0</v>
      </c>
      <c r="J222" s="3">
        <f t="array" aca="1" ref="J222" ca="1">IF(ISBLANK($H222),,VLOOKUP($H222,'data (deprecated)'!$E$2:INDIRECT("data!$H$"&amp;COUNTA('data (deprecated)'!$E:$E)),3, FALSE))</f>
        <v>0</v>
      </c>
      <c r="K222" s="3">
        <f t="array" aca="1" ref="K222" ca="1">IF(ISBLANK($H222),,VLOOKUP($H222,'data (deprecated)'!$E$2:INDIRECT("data!$H$"&amp;COUNTA('data (deprecated)'!$E:$E)),4, FALSE))</f>
        <v>0</v>
      </c>
      <c r="L222" s="3"/>
      <c r="M222" s="3"/>
      <c r="N222" s="3"/>
    </row>
    <row r="223" spans="1:14" ht="13">
      <c r="A223" s="2"/>
      <c r="B223" s="3"/>
      <c r="C223" s="4"/>
      <c r="D223" s="4"/>
      <c r="E223" s="3"/>
      <c r="F223" s="3"/>
      <c r="G223" s="16"/>
      <c r="I223" s="3">
        <f t="array" aca="1" ref="I223" ca="1">IF(ISBLANK($H223),,VLOOKUP($H223,'data (deprecated)'!$E$2:INDIRECT("data!$H$"&amp;COUNTA('data (deprecated)'!$E:$E)),2, FALSE))</f>
        <v>0</v>
      </c>
      <c r="J223" s="3">
        <f t="array" aca="1" ref="J223" ca="1">IF(ISBLANK($H223),,VLOOKUP($H223,'data (deprecated)'!$E$2:INDIRECT("data!$H$"&amp;COUNTA('data (deprecated)'!$E:$E)),3, FALSE))</f>
        <v>0</v>
      </c>
      <c r="K223" s="3">
        <f t="array" aca="1" ref="K223" ca="1">IF(ISBLANK($H223),,VLOOKUP($H223,'data (deprecated)'!$E$2:INDIRECT("data!$H$"&amp;COUNTA('data (deprecated)'!$E:$E)),4, FALSE))</f>
        <v>0</v>
      </c>
      <c r="L223" s="3"/>
      <c r="M223" s="3"/>
      <c r="N223" s="3"/>
    </row>
    <row r="224" spans="1:14" ht="13">
      <c r="A224" s="2"/>
      <c r="B224" s="3"/>
      <c r="C224" s="4"/>
      <c r="D224" s="4"/>
      <c r="E224" s="3"/>
      <c r="F224" s="3"/>
      <c r="G224" s="16"/>
      <c r="I224" s="3">
        <f t="array" aca="1" ref="I224" ca="1">IF(ISBLANK($H224),,VLOOKUP($H224,'data (deprecated)'!$E$2:INDIRECT("data!$H$"&amp;COUNTA('data (deprecated)'!$E:$E)),2, FALSE))</f>
        <v>0</v>
      </c>
      <c r="J224" s="3">
        <f t="array" aca="1" ref="J224" ca="1">IF(ISBLANK($H224),,VLOOKUP($H224,'data (deprecated)'!$E$2:INDIRECT("data!$H$"&amp;COUNTA('data (deprecated)'!$E:$E)),3, FALSE))</f>
        <v>0</v>
      </c>
      <c r="K224" s="3">
        <f t="array" aca="1" ref="K224" ca="1">IF(ISBLANK($H224),,VLOOKUP($H224,'data (deprecated)'!$E$2:INDIRECT("data!$H$"&amp;COUNTA('data (deprecated)'!$E:$E)),4, FALSE))</f>
        <v>0</v>
      </c>
      <c r="L224" s="3"/>
      <c r="M224" s="3"/>
      <c r="N224" s="3"/>
    </row>
    <row r="225" spans="1:14" ht="13">
      <c r="A225" s="2"/>
      <c r="B225" s="3"/>
      <c r="C225" s="4"/>
      <c r="D225" s="4"/>
      <c r="E225" s="3"/>
      <c r="F225" s="3"/>
      <c r="G225" s="16"/>
      <c r="I225" s="3">
        <f t="array" aca="1" ref="I225" ca="1">IF(ISBLANK($H225),,VLOOKUP($H225,'data (deprecated)'!$E$2:INDIRECT("data!$H$"&amp;COUNTA('data (deprecated)'!$E:$E)),2, FALSE))</f>
        <v>0</v>
      </c>
      <c r="J225" s="3">
        <f t="array" aca="1" ref="J225" ca="1">IF(ISBLANK($H225),,VLOOKUP($H225,'data (deprecated)'!$E$2:INDIRECT("data!$H$"&amp;COUNTA('data (deprecated)'!$E:$E)),3, FALSE))</f>
        <v>0</v>
      </c>
      <c r="K225" s="3">
        <f t="array" aca="1" ref="K225" ca="1">IF(ISBLANK($H225),,VLOOKUP($H225,'data (deprecated)'!$E$2:INDIRECT("data!$H$"&amp;COUNTA('data (deprecated)'!$E:$E)),4, FALSE))</f>
        <v>0</v>
      </c>
      <c r="L225" s="3"/>
      <c r="M225" s="3"/>
      <c r="N225" s="3"/>
    </row>
    <row r="226" spans="1:14" ht="13">
      <c r="A226" s="2"/>
      <c r="B226" s="3"/>
      <c r="C226" s="4"/>
      <c r="D226" s="4"/>
      <c r="E226" s="3"/>
      <c r="F226" s="3"/>
      <c r="G226" s="16"/>
      <c r="I226" s="3">
        <f t="array" aca="1" ref="I226" ca="1">IF(ISBLANK($H226),,VLOOKUP($H226,'data (deprecated)'!$E$2:INDIRECT("data!$H$"&amp;COUNTA('data (deprecated)'!$E:$E)),2, FALSE))</f>
        <v>0</v>
      </c>
      <c r="J226" s="3">
        <f t="array" aca="1" ref="J226" ca="1">IF(ISBLANK($H226),,VLOOKUP($H226,'data (deprecated)'!$E$2:INDIRECT("data!$H$"&amp;COUNTA('data (deprecated)'!$E:$E)),3, FALSE))</f>
        <v>0</v>
      </c>
      <c r="K226" s="3">
        <f t="array" aca="1" ref="K226" ca="1">IF(ISBLANK($H226),,VLOOKUP($H226,'data (deprecated)'!$E$2:INDIRECT("data!$H$"&amp;COUNTA('data (deprecated)'!$E:$E)),4, FALSE))</f>
        <v>0</v>
      </c>
      <c r="L226" s="3"/>
      <c r="M226" s="3"/>
      <c r="N226" s="3"/>
    </row>
    <row r="227" spans="1:14" ht="13">
      <c r="A227" s="2"/>
      <c r="B227" s="3"/>
      <c r="C227" s="4"/>
      <c r="D227" s="4"/>
      <c r="E227" s="3"/>
      <c r="F227" s="3"/>
      <c r="G227" s="16"/>
      <c r="I227" s="3">
        <f t="array" aca="1" ref="I227" ca="1">IF(ISBLANK($H227),,VLOOKUP($H227,'data (deprecated)'!$E$2:INDIRECT("data!$H$"&amp;COUNTA('data (deprecated)'!$E:$E)),2, FALSE))</f>
        <v>0</v>
      </c>
      <c r="J227" s="3">
        <f t="array" aca="1" ref="J227" ca="1">IF(ISBLANK($H227),,VLOOKUP($H227,'data (deprecated)'!$E$2:INDIRECT("data!$H$"&amp;COUNTA('data (deprecated)'!$E:$E)),3, FALSE))</f>
        <v>0</v>
      </c>
      <c r="K227" s="3">
        <f t="array" aca="1" ref="K227" ca="1">IF(ISBLANK($H227),,VLOOKUP($H227,'data (deprecated)'!$E$2:INDIRECT("data!$H$"&amp;COUNTA('data (deprecated)'!$E:$E)),4, FALSE))</f>
        <v>0</v>
      </c>
      <c r="L227" s="3"/>
      <c r="M227" s="3"/>
      <c r="N227" s="3"/>
    </row>
    <row r="228" spans="1:14" ht="13">
      <c r="A228" s="2"/>
      <c r="B228" s="3"/>
      <c r="C228" s="4"/>
      <c r="D228" s="4"/>
      <c r="E228" s="3"/>
      <c r="F228" s="3"/>
      <c r="G228" s="16"/>
      <c r="I228" s="3">
        <f t="array" aca="1" ref="I228" ca="1">IF(ISBLANK($H228),,VLOOKUP($H228,'data (deprecated)'!$E$2:INDIRECT("data!$H$"&amp;COUNTA('data (deprecated)'!$E:$E)),2, FALSE))</f>
        <v>0</v>
      </c>
      <c r="J228" s="3">
        <f t="array" aca="1" ref="J228" ca="1">IF(ISBLANK($H228),,VLOOKUP($H228,'data (deprecated)'!$E$2:INDIRECT("data!$H$"&amp;COUNTA('data (deprecated)'!$E:$E)),3, FALSE))</f>
        <v>0</v>
      </c>
      <c r="K228" s="3">
        <f t="array" aca="1" ref="K228" ca="1">IF(ISBLANK($H228),,VLOOKUP($H228,'data (deprecated)'!$E$2:INDIRECT("data!$H$"&amp;COUNTA('data (deprecated)'!$E:$E)),4, FALSE))</f>
        <v>0</v>
      </c>
      <c r="L228" s="3"/>
      <c r="M228" s="3"/>
      <c r="N228" s="3"/>
    </row>
    <row r="229" spans="1:14" ht="13">
      <c r="A229" s="2"/>
      <c r="B229" s="3"/>
      <c r="C229" s="4"/>
      <c r="D229" s="4"/>
      <c r="E229" s="3"/>
      <c r="F229" s="3"/>
      <c r="G229" s="16"/>
      <c r="I229" s="3">
        <f t="array" aca="1" ref="I229" ca="1">IF(ISBLANK($H229),,VLOOKUP($H229,'data (deprecated)'!$E$2:INDIRECT("data!$H$"&amp;COUNTA('data (deprecated)'!$E:$E)),2, FALSE))</f>
        <v>0</v>
      </c>
      <c r="J229" s="3">
        <f t="array" aca="1" ref="J229" ca="1">IF(ISBLANK($H229),,VLOOKUP($H229,'data (deprecated)'!$E$2:INDIRECT("data!$H$"&amp;COUNTA('data (deprecated)'!$E:$E)),3, FALSE))</f>
        <v>0</v>
      </c>
      <c r="K229" s="3">
        <f t="array" aca="1" ref="K229" ca="1">IF(ISBLANK($H229),,VLOOKUP($H229,'data (deprecated)'!$E$2:INDIRECT("data!$H$"&amp;COUNTA('data (deprecated)'!$E:$E)),4, FALSE))</f>
        <v>0</v>
      </c>
      <c r="L229" s="3"/>
      <c r="M229" s="3"/>
      <c r="N229" s="3"/>
    </row>
    <row r="230" spans="1:14" ht="13">
      <c r="A230" s="2"/>
      <c r="B230" s="3"/>
      <c r="C230" s="4"/>
      <c r="D230" s="4"/>
      <c r="E230" s="3"/>
      <c r="F230" s="3"/>
      <c r="G230" s="16"/>
      <c r="I230" s="3">
        <f t="array" aca="1" ref="I230" ca="1">IF(ISBLANK($H230),,VLOOKUP($H230,'data (deprecated)'!$E$2:INDIRECT("data!$H$"&amp;COUNTA('data (deprecated)'!$E:$E)),2, FALSE))</f>
        <v>0</v>
      </c>
      <c r="J230" s="3">
        <f t="array" aca="1" ref="J230" ca="1">IF(ISBLANK($H230),,VLOOKUP($H230,'data (deprecated)'!$E$2:INDIRECT("data!$H$"&amp;COUNTA('data (deprecated)'!$E:$E)),3, FALSE))</f>
        <v>0</v>
      </c>
      <c r="K230" s="3">
        <f t="array" aca="1" ref="K230" ca="1">IF(ISBLANK($H230),,VLOOKUP($H230,'data (deprecated)'!$E$2:INDIRECT("data!$H$"&amp;COUNTA('data (deprecated)'!$E:$E)),4, FALSE))</f>
        <v>0</v>
      </c>
      <c r="L230" s="3"/>
      <c r="M230" s="3"/>
      <c r="N230" s="3"/>
    </row>
    <row r="231" spans="1:14" ht="13">
      <c r="A231" s="2"/>
      <c r="B231" s="3"/>
      <c r="C231" s="4"/>
      <c r="D231" s="4"/>
      <c r="E231" s="3"/>
      <c r="F231" s="3"/>
      <c r="G231" s="16"/>
      <c r="I231" s="3">
        <f t="array" aca="1" ref="I231" ca="1">IF(ISBLANK($H231),,VLOOKUP($H231,'data (deprecated)'!$E$2:INDIRECT("data!$H$"&amp;COUNTA('data (deprecated)'!$E:$E)),2, FALSE))</f>
        <v>0</v>
      </c>
      <c r="J231" s="3">
        <f t="array" aca="1" ref="J231" ca="1">IF(ISBLANK($H231),,VLOOKUP($H231,'data (deprecated)'!$E$2:INDIRECT("data!$H$"&amp;COUNTA('data (deprecated)'!$E:$E)),3, FALSE))</f>
        <v>0</v>
      </c>
      <c r="K231" s="3">
        <f t="array" aca="1" ref="K231" ca="1">IF(ISBLANK($H231),,VLOOKUP($H231,'data (deprecated)'!$E$2:INDIRECT("data!$H$"&amp;COUNTA('data (deprecated)'!$E:$E)),4, FALSE))</f>
        <v>0</v>
      </c>
      <c r="L231" s="3"/>
      <c r="M231" s="3"/>
      <c r="N231" s="3"/>
    </row>
    <row r="232" spans="1:14" ht="13">
      <c r="A232" s="2"/>
      <c r="B232" s="3"/>
      <c r="C232" s="4"/>
      <c r="D232" s="4"/>
      <c r="E232" s="3"/>
      <c r="F232" s="3"/>
      <c r="G232" s="16"/>
      <c r="I232" s="3">
        <f t="array" aca="1" ref="I232" ca="1">IF(ISBLANK($H232),,VLOOKUP($H232,'data (deprecated)'!$E$2:INDIRECT("data!$H$"&amp;COUNTA('data (deprecated)'!$E:$E)),2, FALSE))</f>
        <v>0</v>
      </c>
      <c r="J232" s="3">
        <f t="array" aca="1" ref="J232" ca="1">IF(ISBLANK($H232),,VLOOKUP($H232,'data (deprecated)'!$E$2:INDIRECT("data!$H$"&amp;COUNTA('data (deprecated)'!$E:$E)),3, FALSE))</f>
        <v>0</v>
      </c>
      <c r="K232" s="3">
        <f t="array" aca="1" ref="K232" ca="1">IF(ISBLANK($H232),,VLOOKUP($H232,'data (deprecated)'!$E$2:INDIRECT("data!$H$"&amp;COUNTA('data (deprecated)'!$E:$E)),4, FALSE))</f>
        <v>0</v>
      </c>
      <c r="L232" s="3"/>
      <c r="M232" s="3"/>
      <c r="N232" s="3"/>
    </row>
    <row r="233" spans="1:14" ht="13">
      <c r="A233" s="2"/>
      <c r="B233" s="3"/>
      <c r="C233" s="4"/>
      <c r="D233" s="4"/>
      <c r="E233" s="3"/>
      <c r="F233" s="3"/>
      <c r="G233" s="16"/>
      <c r="I233" s="3">
        <f t="array" aca="1" ref="I233" ca="1">IF(ISBLANK($H233),,VLOOKUP($H233,'data (deprecated)'!$E$2:INDIRECT("data!$H$"&amp;COUNTA('data (deprecated)'!$E:$E)),2, FALSE))</f>
        <v>0</v>
      </c>
      <c r="J233" s="3">
        <f t="array" aca="1" ref="J233" ca="1">IF(ISBLANK($H233),,VLOOKUP($H233,'data (deprecated)'!$E$2:INDIRECT("data!$H$"&amp;COUNTA('data (deprecated)'!$E:$E)),3, FALSE))</f>
        <v>0</v>
      </c>
      <c r="K233" s="3">
        <f t="array" aca="1" ref="K233" ca="1">IF(ISBLANK($H233),,VLOOKUP($H233,'data (deprecated)'!$E$2:INDIRECT("data!$H$"&amp;COUNTA('data (deprecated)'!$E:$E)),4, FALSE))</f>
        <v>0</v>
      </c>
      <c r="L233" s="3"/>
      <c r="M233" s="3"/>
      <c r="N233" s="3"/>
    </row>
    <row r="234" spans="1:14" ht="13">
      <c r="A234" s="2"/>
      <c r="B234" s="3"/>
      <c r="C234" s="4"/>
      <c r="D234" s="4"/>
      <c r="E234" s="3"/>
      <c r="F234" s="3"/>
      <c r="G234" s="16"/>
      <c r="I234" s="3">
        <f t="array" aca="1" ref="I234" ca="1">IF(ISBLANK($H234),,VLOOKUP($H234,'data (deprecated)'!$E$2:INDIRECT("data!$H$"&amp;COUNTA('data (deprecated)'!$E:$E)),2, FALSE))</f>
        <v>0</v>
      </c>
      <c r="J234" s="3">
        <f t="array" aca="1" ref="J234" ca="1">IF(ISBLANK($H234),,VLOOKUP($H234,'data (deprecated)'!$E$2:INDIRECT("data!$H$"&amp;COUNTA('data (deprecated)'!$E:$E)),3, FALSE))</f>
        <v>0</v>
      </c>
      <c r="K234" s="3">
        <f t="array" aca="1" ref="K234" ca="1">IF(ISBLANK($H234),,VLOOKUP($H234,'data (deprecated)'!$E$2:INDIRECT("data!$H$"&amp;COUNTA('data (deprecated)'!$E:$E)),4, FALSE))</f>
        <v>0</v>
      </c>
      <c r="L234" s="3"/>
      <c r="M234" s="3"/>
      <c r="N234" s="3"/>
    </row>
    <row r="235" spans="1:14" ht="13">
      <c r="A235" s="2"/>
      <c r="B235" s="3"/>
      <c r="C235" s="4"/>
      <c r="D235" s="4"/>
      <c r="E235" s="3"/>
      <c r="F235" s="3"/>
      <c r="G235" s="16"/>
      <c r="I235" s="3">
        <f t="array" aca="1" ref="I235" ca="1">IF(ISBLANK($H235),,VLOOKUP($H235,'data (deprecated)'!$E$2:INDIRECT("data!$H$"&amp;COUNTA('data (deprecated)'!$E:$E)),2, FALSE))</f>
        <v>0</v>
      </c>
      <c r="J235" s="3">
        <f t="array" aca="1" ref="J235" ca="1">IF(ISBLANK($H235),,VLOOKUP($H235,'data (deprecated)'!$E$2:INDIRECT("data!$H$"&amp;COUNTA('data (deprecated)'!$E:$E)),3, FALSE))</f>
        <v>0</v>
      </c>
      <c r="K235" s="3">
        <f t="array" aca="1" ref="K235" ca="1">IF(ISBLANK($H235),,VLOOKUP($H235,'data (deprecated)'!$E$2:INDIRECT("data!$H$"&amp;COUNTA('data (deprecated)'!$E:$E)),4, FALSE))</f>
        <v>0</v>
      </c>
      <c r="L235" s="3"/>
      <c r="M235" s="3"/>
      <c r="N235" s="3"/>
    </row>
    <row r="236" spans="1:14" ht="13">
      <c r="A236" s="2"/>
      <c r="B236" s="3"/>
      <c r="C236" s="4"/>
      <c r="D236" s="4"/>
      <c r="E236" s="3"/>
      <c r="F236" s="3"/>
      <c r="G236" s="16"/>
      <c r="I236" s="3">
        <f t="array" aca="1" ref="I236" ca="1">IF(ISBLANK($H236),,VLOOKUP($H236,'data (deprecated)'!$E$2:INDIRECT("data!$H$"&amp;COUNTA('data (deprecated)'!$E:$E)),2, FALSE))</f>
        <v>0</v>
      </c>
      <c r="J236" s="3">
        <f t="array" aca="1" ref="J236" ca="1">IF(ISBLANK($H236),,VLOOKUP($H236,'data (deprecated)'!$E$2:INDIRECT("data!$H$"&amp;COUNTA('data (deprecated)'!$E:$E)),3, FALSE))</f>
        <v>0</v>
      </c>
      <c r="K236" s="3">
        <f t="array" aca="1" ref="K236" ca="1">IF(ISBLANK($H236),,VLOOKUP($H236,'data (deprecated)'!$E$2:INDIRECT("data!$H$"&amp;COUNTA('data (deprecated)'!$E:$E)),4, FALSE))</f>
        <v>0</v>
      </c>
      <c r="L236" s="3"/>
      <c r="M236" s="3"/>
      <c r="N236" s="3"/>
    </row>
    <row r="237" spans="1:14" ht="13">
      <c r="A237" s="2"/>
      <c r="B237" s="3"/>
      <c r="C237" s="4"/>
      <c r="D237" s="4"/>
      <c r="E237" s="3"/>
      <c r="F237" s="3"/>
      <c r="G237" s="16"/>
      <c r="I237" s="3">
        <f t="array" aca="1" ref="I237" ca="1">IF(ISBLANK($H237),,VLOOKUP($H237,'data (deprecated)'!$E$2:INDIRECT("data!$H$"&amp;COUNTA('data (deprecated)'!$E:$E)),2, FALSE))</f>
        <v>0</v>
      </c>
      <c r="J237" s="3">
        <f t="array" aca="1" ref="J237" ca="1">IF(ISBLANK($H237),,VLOOKUP($H237,'data (deprecated)'!$E$2:INDIRECT("data!$H$"&amp;COUNTA('data (deprecated)'!$E:$E)),3, FALSE))</f>
        <v>0</v>
      </c>
      <c r="K237" s="3">
        <f t="array" aca="1" ref="K237" ca="1">IF(ISBLANK($H237),,VLOOKUP($H237,'data (deprecated)'!$E$2:INDIRECT("data!$H$"&amp;COUNTA('data (deprecated)'!$E:$E)),4, FALSE))</f>
        <v>0</v>
      </c>
      <c r="L237" s="3"/>
      <c r="M237" s="3"/>
      <c r="N237" s="3"/>
    </row>
    <row r="238" spans="1:14" ht="13">
      <c r="A238" s="2"/>
      <c r="B238" s="3"/>
      <c r="C238" s="4"/>
      <c r="D238" s="4"/>
      <c r="E238" s="3"/>
      <c r="F238" s="3"/>
      <c r="G238" s="16"/>
      <c r="I238" s="3">
        <f t="array" aca="1" ref="I238" ca="1">IF(ISBLANK($H238),,VLOOKUP($H238,'data (deprecated)'!$E$2:INDIRECT("data!$H$"&amp;COUNTA('data (deprecated)'!$E:$E)),2, FALSE))</f>
        <v>0</v>
      </c>
      <c r="J238" s="3">
        <f t="array" aca="1" ref="J238" ca="1">IF(ISBLANK($H238),,VLOOKUP($H238,'data (deprecated)'!$E$2:INDIRECT("data!$H$"&amp;COUNTA('data (deprecated)'!$E:$E)),3, FALSE))</f>
        <v>0</v>
      </c>
      <c r="K238" s="3">
        <f t="array" aca="1" ref="K238" ca="1">IF(ISBLANK($H238),,VLOOKUP($H238,'data (deprecated)'!$E$2:INDIRECT("data!$H$"&amp;COUNTA('data (deprecated)'!$E:$E)),4, FALSE))</f>
        <v>0</v>
      </c>
      <c r="L238" s="3"/>
      <c r="M238" s="3"/>
      <c r="N238" s="3"/>
    </row>
    <row r="239" spans="1:14" ht="13">
      <c r="A239" s="2"/>
      <c r="B239" s="3"/>
      <c r="C239" s="4"/>
      <c r="D239" s="4"/>
      <c r="E239" s="3"/>
      <c r="F239" s="3"/>
      <c r="G239" s="16"/>
      <c r="I239" s="3">
        <f t="array" aca="1" ref="I239" ca="1">IF(ISBLANK($H239),,VLOOKUP($H239,'data (deprecated)'!$E$2:INDIRECT("data!$H$"&amp;COUNTA('data (deprecated)'!$E:$E)),2, FALSE))</f>
        <v>0</v>
      </c>
      <c r="J239" s="3">
        <f t="array" aca="1" ref="J239" ca="1">IF(ISBLANK($H239),,VLOOKUP($H239,'data (deprecated)'!$E$2:INDIRECT("data!$H$"&amp;COUNTA('data (deprecated)'!$E:$E)),3, FALSE))</f>
        <v>0</v>
      </c>
      <c r="K239" s="3">
        <f t="array" aca="1" ref="K239" ca="1">IF(ISBLANK($H239),,VLOOKUP($H239,'data (deprecated)'!$E$2:INDIRECT("data!$H$"&amp;COUNTA('data (deprecated)'!$E:$E)),4, FALSE))</f>
        <v>0</v>
      </c>
      <c r="L239" s="3"/>
      <c r="M239" s="3"/>
      <c r="N239" s="3"/>
    </row>
    <row r="240" spans="1:14" ht="13">
      <c r="A240" s="2"/>
      <c r="B240" s="3"/>
      <c r="C240" s="4"/>
      <c r="D240" s="4"/>
      <c r="E240" s="3"/>
      <c r="F240" s="3"/>
      <c r="G240" s="16"/>
      <c r="I240" s="3">
        <f t="array" aca="1" ref="I240" ca="1">IF(ISBLANK($H240),,VLOOKUP($H240,'data (deprecated)'!$E$2:INDIRECT("data!$H$"&amp;COUNTA('data (deprecated)'!$E:$E)),2, FALSE))</f>
        <v>0</v>
      </c>
      <c r="J240" s="3">
        <f t="array" aca="1" ref="J240" ca="1">IF(ISBLANK($H240),,VLOOKUP($H240,'data (deprecated)'!$E$2:INDIRECT("data!$H$"&amp;COUNTA('data (deprecated)'!$E:$E)),3, FALSE))</f>
        <v>0</v>
      </c>
      <c r="K240" s="3">
        <f t="array" aca="1" ref="K240" ca="1">IF(ISBLANK($H240),,VLOOKUP($H240,'data (deprecated)'!$E$2:INDIRECT("data!$H$"&amp;COUNTA('data (deprecated)'!$E:$E)),4, FALSE))</f>
        <v>0</v>
      </c>
      <c r="L240" s="3"/>
      <c r="M240" s="3"/>
      <c r="N240" s="3"/>
    </row>
    <row r="241" spans="1:14" ht="13">
      <c r="A241" s="2"/>
      <c r="B241" s="3"/>
      <c r="C241" s="4"/>
      <c r="D241" s="4"/>
      <c r="E241" s="3"/>
      <c r="F241" s="3"/>
      <c r="G241" s="16"/>
      <c r="I241" s="3">
        <f t="array" aca="1" ref="I241" ca="1">IF(ISBLANK($H241),,VLOOKUP($H241,'data (deprecated)'!$E$2:INDIRECT("data!$H$"&amp;COUNTA('data (deprecated)'!$E:$E)),2, FALSE))</f>
        <v>0</v>
      </c>
      <c r="J241" s="3">
        <f t="array" aca="1" ref="J241" ca="1">IF(ISBLANK($H241),,VLOOKUP($H241,'data (deprecated)'!$E$2:INDIRECT("data!$H$"&amp;COUNTA('data (deprecated)'!$E:$E)),3, FALSE))</f>
        <v>0</v>
      </c>
      <c r="K241" s="3">
        <f t="array" aca="1" ref="K241" ca="1">IF(ISBLANK($H241),,VLOOKUP($H241,'data (deprecated)'!$E$2:INDIRECT("data!$H$"&amp;COUNTA('data (deprecated)'!$E:$E)),4, FALSE))</f>
        <v>0</v>
      </c>
      <c r="L241" s="3"/>
      <c r="M241" s="3"/>
      <c r="N241" s="3"/>
    </row>
    <row r="242" spans="1:14" ht="13">
      <c r="A242" s="2"/>
      <c r="B242" s="3"/>
      <c r="C242" s="4"/>
      <c r="D242" s="4"/>
      <c r="E242" s="3"/>
      <c r="F242" s="3"/>
      <c r="G242" s="16"/>
      <c r="I242" s="3">
        <f t="array" aca="1" ref="I242" ca="1">IF(ISBLANK($H242),,VLOOKUP($H242,'data (deprecated)'!$E$2:INDIRECT("data!$H$"&amp;COUNTA('data (deprecated)'!$E:$E)),2, FALSE))</f>
        <v>0</v>
      </c>
      <c r="J242" s="3">
        <f t="array" aca="1" ref="J242" ca="1">IF(ISBLANK($H242),,VLOOKUP($H242,'data (deprecated)'!$E$2:INDIRECT("data!$H$"&amp;COUNTA('data (deprecated)'!$E:$E)),3, FALSE))</f>
        <v>0</v>
      </c>
      <c r="K242" s="3">
        <f t="array" aca="1" ref="K242" ca="1">IF(ISBLANK($H242),,VLOOKUP($H242,'data (deprecated)'!$E$2:INDIRECT("data!$H$"&amp;COUNTA('data (deprecated)'!$E:$E)),4, FALSE))</f>
        <v>0</v>
      </c>
      <c r="L242" s="3"/>
      <c r="M242" s="3"/>
      <c r="N242" s="3"/>
    </row>
    <row r="243" spans="1:14" ht="13">
      <c r="A243" s="2"/>
      <c r="B243" s="3"/>
      <c r="C243" s="4"/>
      <c r="D243" s="4"/>
      <c r="E243" s="3"/>
      <c r="F243" s="3"/>
      <c r="G243" s="16"/>
      <c r="I243" s="3">
        <f t="array" aca="1" ref="I243" ca="1">IF(ISBLANK($H243),,VLOOKUP($H243,'data (deprecated)'!$E$2:INDIRECT("data!$H$"&amp;COUNTA('data (deprecated)'!$E:$E)),2, FALSE))</f>
        <v>0</v>
      </c>
      <c r="J243" s="3">
        <f t="array" aca="1" ref="J243" ca="1">IF(ISBLANK($H243),,VLOOKUP($H243,'data (deprecated)'!$E$2:INDIRECT("data!$H$"&amp;COUNTA('data (deprecated)'!$E:$E)),3, FALSE))</f>
        <v>0</v>
      </c>
      <c r="K243" s="3">
        <f t="array" aca="1" ref="K243" ca="1">IF(ISBLANK($H243),,VLOOKUP($H243,'data (deprecated)'!$E$2:INDIRECT("data!$H$"&amp;COUNTA('data (deprecated)'!$E:$E)),4, FALSE))</f>
        <v>0</v>
      </c>
      <c r="L243" s="3"/>
      <c r="M243" s="3"/>
      <c r="N243" s="3"/>
    </row>
    <row r="244" spans="1:14" ht="13">
      <c r="A244" s="2"/>
      <c r="B244" s="3"/>
      <c r="C244" s="4"/>
      <c r="D244" s="4"/>
      <c r="E244" s="3"/>
      <c r="F244" s="3"/>
      <c r="G244" s="16"/>
      <c r="I244" s="3">
        <f t="array" aca="1" ref="I244" ca="1">IF(ISBLANK($H244),,VLOOKUP($H244,'data (deprecated)'!$E$2:INDIRECT("data!$H$"&amp;COUNTA('data (deprecated)'!$E:$E)),2, FALSE))</f>
        <v>0</v>
      </c>
      <c r="J244" s="3">
        <f t="array" aca="1" ref="J244" ca="1">IF(ISBLANK($H244),,VLOOKUP($H244,'data (deprecated)'!$E$2:INDIRECT("data!$H$"&amp;COUNTA('data (deprecated)'!$E:$E)),3, FALSE))</f>
        <v>0</v>
      </c>
      <c r="K244" s="3">
        <f t="array" aca="1" ref="K244" ca="1">IF(ISBLANK($H244),,VLOOKUP($H244,'data (deprecated)'!$E$2:INDIRECT("data!$H$"&amp;COUNTA('data (deprecated)'!$E:$E)),4, FALSE))</f>
        <v>0</v>
      </c>
      <c r="L244" s="3"/>
      <c r="M244" s="3"/>
      <c r="N244" s="3"/>
    </row>
    <row r="245" spans="1:14" ht="13">
      <c r="A245" s="2"/>
      <c r="B245" s="3"/>
      <c r="C245" s="4"/>
      <c r="D245" s="4"/>
      <c r="E245" s="3"/>
      <c r="F245" s="3"/>
      <c r="G245" s="16"/>
      <c r="I245" s="3">
        <f t="array" aca="1" ref="I245" ca="1">IF(ISBLANK($H245),,VLOOKUP($H245,'data (deprecated)'!$E$2:INDIRECT("data!$H$"&amp;COUNTA('data (deprecated)'!$E:$E)),2, FALSE))</f>
        <v>0</v>
      </c>
      <c r="J245" s="3">
        <f t="array" aca="1" ref="J245" ca="1">IF(ISBLANK($H245),,VLOOKUP($H245,'data (deprecated)'!$E$2:INDIRECT("data!$H$"&amp;COUNTA('data (deprecated)'!$E:$E)),3, FALSE))</f>
        <v>0</v>
      </c>
      <c r="K245" s="3">
        <f t="array" aca="1" ref="K245" ca="1">IF(ISBLANK($H245),,VLOOKUP($H245,'data (deprecated)'!$E$2:INDIRECT("data!$H$"&amp;COUNTA('data (deprecated)'!$E:$E)),4, FALSE))</f>
        <v>0</v>
      </c>
      <c r="L245" s="3"/>
      <c r="M245" s="3"/>
      <c r="N245" s="3"/>
    </row>
    <row r="246" spans="1:14" ht="13">
      <c r="A246" s="2"/>
      <c r="B246" s="3"/>
      <c r="C246" s="4"/>
      <c r="D246" s="4"/>
      <c r="E246" s="3"/>
      <c r="F246" s="3"/>
      <c r="G246" s="16"/>
      <c r="I246" s="3">
        <f t="array" aca="1" ref="I246" ca="1">IF(ISBLANK($H246),,VLOOKUP($H246,'data (deprecated)'!$E$2:INDIRECT("data!$H$"&amp;COUNTA('data (deprecated)'!$E:$E)),2, FALSE))</f>
        <v>0</v>
      </c>
      <c r="J246" s="3">
        <f t="array" aca="1" ref="J246" ca="1">IF(ISBLANK($H246),,VLOOKUP($H246,'data (deprecated)'!$E$2:INDIRECT("data!$H$"&amp;COUNTA('data (deprecated)'!$E:$E)),3, FALSE))</f>
        <v>0</v>
      </c>
      <c r="K246" s="3">
        <f t="array" aca="1" ref="K246" ca="1">IF(ISBLANK($H246),,VLOOKUP($H246,'data (deprecated)'!$E$2:INDIRECT("data!$H$"&amp;COUNTA('data (deprecated)'!$E:$E)),4, FALSE))</f>
        <v>0</v>
      </c>
      <c r="L246" s="3"/>
      <c r="M246" s="3"/>
      <c r="N246" s="3"/>
    </row>
    <row r="247" spans="1:14" ht="13">
      <c r="A247" s="2"/>
      <c r="B247" s="3"/>
      <c r="C247" s="4"/>
      <c r="D247" s="4"/>
      <c r="E247" s="3"/>
      <c r="F247" s="3"/>
      <c r="G247" s="16"/>
      <c r="I247" s="3">
        <f t="array" aca="1" ref="I247" ca="1">IF(ISBLANK($H247),,VLOOKUP($H247,'data (deprecated)'!$E$2:INDIRECT("data!$H$"&amp;COUNTA('data (deprecated)'!$E:$E)),2, FALSE))</f>
        <v>0</v>
      </c>
      <c r="J247" s="3">
        <f t="array" aca="1" ref="J247" ca="1">IF(ISBLANK($H247),,VLOOKUP($H247,'data (deprecated)'!$E$2:INDIRECT("data!$H$"&amp;COUNTA('data (deprecated)'!$E:$E)),3, FALSE))</f>
        <v>0</v>
      </c>
      <c r="K247" s="3">
        <f t="array" aca="1" ref="K247" ca="1">IF(ISBLANK($H247),,VLOOKUP($H247,'data (deprecated)'!$E$2:INDIRECT("data!$H$"&amp;COUNTA('data (deprecated)'!$E:$E)),4, FALSE))</f>
        <v>0</v>
      </c>
      <c r="L247" s="3"/>
      <c r="M247" s="3"/>
      <c r="N247" s="3"/>
    </row>
    <row r="248" spans="1:14" ht="13">
      <c r="A248" s="2"/>
      <c r="B248" s="3"/>
      <c r="C248" s="4"/>
      <c r="D248" s="4"/>
      <c r="E248" s="3"/>
      <c r="F248" s="3"/>
      <c r="G248" s="16"/>
      <c r="I248" s="3">
        <f t="array" aca="1" ref="I248" ca="1">IF(ISBLANK($H248),,VLOOKUP($H248,'data (deprecated)'!$E$2:INDIRECT("data!$H$"&amp;COUNTA('data (deprecated)'!$E:$E)),2, FALSE))</f>
        <v>0</v>
      </c>
      <c r="J248" s="3">
        <f t="array" aca="1" ref="J248" ca="1">IF(ISBLANK($H248),,VLOOKUP($H248,'data (deprecated)'!$E$2:INDIRECT("data!$H$"&amp;COUNTA('data (deprecated)'!$E:$E)),3, FALSE))</f>
        <v>0</v>
      </c>
      <c r="K248" s="3">
        <f t="array" aca="1" ref="K248" ca="1">IF(ISBLANK($H248),,VLOOKUP($H248,'data (deprecated)'!$E$2:INDIRECT("data!$H$"&amp;COUNTA('data (deprecated)'!$E:$E)),4, FALSE))</f>
        <v>0</v>
      </c>
      <c r="L248" s="3"/>
      <c r="M248" s="3"/>
      <c r="N248" s="3"/>
    </row>
    <row r="249" spans="1:14" ht="13">
      <c r="A249" s="2"/>
      <c r="B249" s="3"/>
      <c r="C249" s="4"/>
      <c r="D249" s="4"/>
      <c r="E249" s="3"/>
      <c r="F249" s="3"/>
      <c r="G249" s="16"/>
      <c r="I249" s="3">
        <f t="array" aca="1" ref="I249" ca="1">IF(ISBLANK($H249),,VLOOKUP($H249,'data (deprecated)'!$E$2:INDIRECT("data!$H$"&amp;COUNTA('data (deprecated)'!$E:$E)),2, FALSE))</f>
        <v>0</v>
      </c>
      <c r="J249" s="3">
        <f t="array" aca="1" ref="J249" ca="1">IF(ISBLANK($H249),,VLOOKUP($H249,'data (deprecated)'!$E$2:INDIRECT("data!$H$"&amp;COUNTA('data (deprecated)'!$E:$E)),3, FALSE))</f>
        <v>0</v>
      </c>
      <c r="K249" s="3">
        <f t="array" aca="1" ref="K249" ca="1">IF(ISBLANK($H249),,VLOOKUP($H249,'data (deprecated)'!$E$2:INDIRECT("data!$H$"&amp;COUNTA('data (deprecated)'!$E:$E)),4, FALSE))</f>
        <v>0</v>
      </c>
      <c r="L249" s="3"/>
      <c r="M249" s="3"/>
      <c r="N249" s="3"/>
    </row>
    <row r="250" spans="1:14" ht="13">
      <c r="A250" s="2"/>
      <c r="B250" s="3"/>
      <c r="C250" s="4"/>
      <c r="D250" s="4"/>
      <c r="E250" s="3"/>
      <c r="F250" s="3"/>
      <c r="G250" s="16"/>
      <c r="I250" s="3">
        <f t="array" aca="1" ref="I250" ca="1">IF(ISBLANK($H250),,VLOOKUP($H250,'data (deprecated)'!$E$2:INDIRECT("data!$H$"&amp;COUNTA('data (deprecated)'!$E:$E)),2, FALSE))</f>
        <v>0</v>
      </c>
      <c r="J250" s="3">
        <f t="array" aca="1" ref="J250" ca="1">IF(ISBLANK($H250),,VLOOKUP($H250,'data (deprecated)'!$E$2:INDIRECT("data!$H$"&amp;COUNTA('data (deprecated)'!$E:$E)),3, FALSE))</f>
        <v>0</v>
      </c>
      <c r="K250" s="3">
        <f t="array" aca="1" ref="K250" ca="1">IF(ISBLANK($H250),,VLOOKUP($H250,'data (deprecated)'!$E$2:INDIRECT("data!$H$"&amp;COUNTA('data (deprecated)'!$E:$E)),4, FALSE))</f>
        <v>0</v>
      </c>
      <c r="L250" s="3"/>
      <c r="M250" s="3"/>
      <c r="N250" s="3"/>
    </row>
    <row r="251" spans="1:14" ht="13">
      <c r="A251" s="2"/>
      <c r="B251" s="3"/>
      <c r="C251" s="4"/>
      <c r="D251" s="4"/>
      <c r="E251" s="3"/>
      <c r="F251" s="3"/>
      <c r="G251" s="16"/>
      <c r="I251" s="3">
        <f t="array" aca="1" ref="I251" ca="1">IF(ISBLANK($H251),,VLOOKUP($H251,'data (deprecated)'!$E$2:INDIRECT("data!$H$"&amp;COUNTA('data (deprecated)'!$E:$E)),2, FALSE))</f>
        <v>0</v>
      </c>
      <c r="J251" s="3">
        <f t="array" aca="1" ref="J251" ca="1">IF(ISBLANK($H251),,VLOOKUP($H251,'data (deprecated)'!$E$2:INDIRECT("data!$H$"&amp;COUNTA('data (deprecated)'!$E:$E)),3, FALSE))</f>
        <v>0</v>
      </c>
      <c r="K251" s="3">
        <f t="array" aca="1" ref="K251" ca="1">IF(ISBLANK($H251),,VLOOKUP($H251,'data (deprecated)'!$E$2:INDIRECT("data!$H$"&amp;COUNTA('data (deprecated)'!$E:$E)),4, FALSE))</f>
        <v>0</v>
      </c>
      <c r="L251" s="3"/>
      <c r="M251" s="3"/>
      <c r="N251" s="3"/>
    </row>
    <row r="252" spans="1:14" ht="13">
      <c r="A252" s="2"/>
      <c r="B252" s="3"/>
      <c r="C252" s="4"/>
      <c r="D252" s="4"/>
      <c r="E252" s="3"/>
      <c r="F252" s="3"/>
      <c r="G252" s="16"/>
      <c r="I252" s="3">
        <f t="array" aca="1" ref="I252" ca="1">IF(ISBLANK($H252),,VLOOKUP($H252,'data (deprecated)'!$E$2:INDIRECT("data!$H$"&amp;COUNTA('data (deprecated)'!$E:$E)),2, FALSE))</f>
        <v>0</v>
      </c>
      <c r="J252" s="3">
        <f t="array" aca="1" ref="J252" ca="1">IF(ISBLANK($H252),,VLOOKUP($H252,'data (deprecated)'!$E$2:INDIRECT("data!$H$"&amp;COUNTA('data (deprecated)'!$E:$E)),3, FALSE))</f>
        <v>0</v>
      </c>
      <c r="K252" s="3">
        <f t="array" aca="1" ref="K252" ca="1">IF(ISBLANK($H252),,VLOOKUP($H252,'data (deprecated)'!$E$2:INDIRECT("data!$H$"&amp;COUNTA('data (deprecated)'!$E:$E)),4, FALSE))</f>
        <v>0</v>
      </c>
      <c r="L252" s="3"/>
      <c r="M252" s="3"/>
      <c r="N252" s="3"/>
    </row>
    <row r="253" spans="1:14" ht="13">
      <c r="A253" s="2"/>
      <c r="B253" s="3"/>
      <c r="C253" s="4"/>
      <c r="D253" s="4"/>
      <c r="E253" s="3"/>
      <c r="F253" s="3"/>
      <c r="G253" s="16"/>
      <c r="I253" s="3">
        <f t="array" aca="1" ref="I253" ca="1">IF(ISBLANK($H253),,VLOOKUP($H253,'data (deprecated)'!$E$2:INDIRECT("data!$H$"&amp;COUNTA('data (deprecated)'!$E:$E)),2, FALSE))</f>
        <v>0</v>
      </c>
      <c r="J253" s="3">
        <f t="array" aca="1" ref="J253" ca="1">IF(ISBLANK($H253),,VLOOKUP($H253,'data (deprecated)'!$E$2:INDIRECT("data!$H$"&amp;COUNTA('data (deprecated)'!$E:$E)),3, FALSE))</f>
        <v>0</v>
      </c>
      <c r="K253" s="3">
        <f t="array" aca="1" ref="K253" ca="1">IF(ISBLANK($H253),,VLOOKUP($H253,'data (deprecated)'!$E$2:INDIRECT("data!$H$"&amp;COUNTA('data (deprecated)'!$E:$E)),4, FALSE))</f>
        <v>0</v>
      </c>
      <c r="L253" s="3"/>
      <c r="M253" s="3"/>
      <c r="N253" s="3"/>
    </row>
    <row r="254" spans="1:14" ht="13">
      <c r="A254" s="2"/>
      <c r="B254" s="3"/>
      <c r="C254" s="4"/>
      <c r="D254" s="4"/>
      <c r="E254" s="3"/>
      <c r="F254" s="3"/>
      <c r="G254" s="16"/>
      <c r="I254" s="3">
        <f t="array" aca="1" ref="I254" ca="1">IF(ISBLANK($H254),,VLOOKUP($H254,'data (deprecated)'!$E$2:INDIRECT("data!$H$"&amp;COUNTA('data (deprecated)'!$E:$E)),2, FALSE))</f>
        <v>0</v>
      </c>
      <c r="J254" s="3">
        <f t="array" aca="1" ref="J254" ca="1">IF(ISBLANK($H254),,VLOOKUP($H254,'data (deprecated)'!$E$2:INDIRECT("data!$H$"&amp;COUNTA('data (deprecated)'!$E:$E)),3, FALSE))</f>
        <v>0</v>
      </c>
      <c r="K254" s="3">
        <f t="array" aca="1" ref="K254" ca="1">IF(ISBLANK($H254),,VLOOKUP($H254,'data (deprecated)'!$E$2:INDIRECT("data!$H$"&amp;COUNTA('data (deprecated)'!$E:$E)),4, FALSE))</f>
        <v>0</v>
      </c>
      <c r="L254" s="3"/>
      <c r="M254" s="3"/>
      <c r="N254" s="3"/>
    </row>
    <row r="255" spans="1:14" ht="13">
      <c r="A255" s="2"/>
      <c r="B255" s="3"/>
      <c r="C255" s="4"/>
      <c r="D255" s="4"/>
      <c r="E255" s="3"/>
      <c r="F255" s="3"/>
      <c r="G255" s="16"/>
      <c r="I255" s="3">
        <f t="array" aca="1" ref="I255" ca="1">IF(ISBLANK($H255),,VLOOKUP($H255,'data (deprecated)'!$E$2:INDIRECT("data!$H$"&amp;COUNTA('data (deprecated)'!$E:$E)),2, FALSE))</f>
        <v>0</v>
      </c>
      <c r="J255" s="3">
        <f t="array" aca="1" ref="J255" ca="1">IF(ISBLANK($H255),,VLOOKUP($H255,'data (deprecated)'!$E$2:INDIRECT("data!$H$"&amp;COUNTA('data (deprecated)'!$E:$E)),3, FALSE))</f>
        <v>0</v>
      </c>
      <c r="K255" s="3">
        <f t="array" aca="1" ref="K255" ca="1">IF(ISBLANK($H255),,VLOOKUP($H255,'data (deprecated)'!$E$2:INDIRECT("data!$H$"&amp;COUNTA('data (deprecated)'!$E:$E)),4, FALSE))</f>
        <v>0</v>
      </c>
      <c r="L255" s="3"/>
      <c r="M255" s="3"/>
      <c r="N255" s="3"/>
    </row>
    <row r="256" spans="1:14" ht="13">
      <c r="A256" s="2"/>
      <c r="B256" s="3"/>
      <c r="C256" s="4"/>
      <c r="D256" s="4"/>
      <c r="E256" s="3"/>
      <c r="F256" s="3"/>
      <c r="G256" s="16"/>
      <c r="I256" s="3">
        <f t="array" aca="1" ref="I256" ca="1">IF(ISBLANK($H256),,VLOOKUP($H256,'data (deprecated)'!$E$2:INDIRECT("data!$H$"&amp;COUNTA('data (deprecated)'!$E:$E)),2, FALSE))</f>
        <v>0</v>
      </c>
      <c r="J256" s="3">
        <f t="array" aca="1" ref="J256" ca="1">IF(ISBLANK($H256),,VLOOKUP($H256,'data (deprecated)'!$E$2:INDIRECT("data!$H$"&amp;COUNTA('data (deprecated)'!$E:$E)),3, FALSE))</f>
        <v>0</v>
      </c>
      <c r="K256" s="3">
        <f t="array" aca="1" ref="K256" ca="1">IF(ISBLANK($H256),,VLOOKUP($H256,'data (deprecated)'!$E$2:INDIRECT("data!$H$"&amp;COUNTA('data (deprecated)'!$E:$E)),4, FALSE))</f>
        <v>0</v>
      </c>
      <c r="L256" s="3"/>
      <c r="M256" s="3"/>
      <c r="N256" s="3"/>
    </row>
    <row r="257" spans="1:14" ht="13">
      <c r="A257" s="2"/>
      <c r="B257" s="3"/>
      <c r="C257" s="4"/>
      <c r="D257" s="4"/>
      <c r="E257" s="3"/>
      <c r="F257" s="3"/>
      <c r="G257" s="16"/>
      <c r="I257" s="3">
        <f t="array" aca="1" ref="I257" ca="1">IF(ISBLANK($H257),,VLOOKUP($H257,'data (deprecated)'!$E$2:INDIRECT("data!$H$"&amp;COUNTA('data (deprecated)'!$E:$E)),2, FALSE))</f>
        <v>0</v>
      </c>
      <c r="J257" s="3">
        <f t="array" aca="1" ref="J257" ca="1">IF(ISBLANK($H257),,VLOOKUP($H257,'data (deprecated)'!$E$2:INDIRECT("data!$H$"&amp;COUNTA('data (deprecated)'!$E:$E)),3, FALSE))</f>
        <v>0</v>
      </c>
      <c r="K257" s="3">
        <f t="array" aca="1" ref="K257" ca="1">IF(ISBLANK($H257),,VLOOKUP($H257,'data (deprecated)'!$E$2:INDIRECT("data!$H$"&amp;COUNTA('data (deprecated)'!$E:$E)),4, FALSE))</f>
        <v>0</v>
      </c>
      <c r="L257" s="3"/>
      <c r="M257" s="3"/>
      <c r="N257" s="3"/>
    </row>
    <row r="258" spans="1:14" ht="13">
      <c r="A258" s="2"/>
      <c r="B258" s="3"/>
      <c r="C258" s="4"/>
      <c r="D258" s="4"/>
      <c r="E258" s="3"/>
      <c r="F258" s="3"/>
      <c r="G258" s="16"/>
      <c r="I258" s="3">
        <f t="array" aca="1" ref="I258" ca="1">IF(ISBLANK($H258),,VLOOKUP($H258,'data (deprecated)'!$E$2:INDIRECT("data!$H$"&amp;COUNTA('data (deprecated)'!$E:$E)),2, FALSE))</f>
        <v>0</v>
      </c>
      <c r="J258" s="3">
        <f t="array" aca="1" ref="J258" ca="1">IF(ISBLANK($H258),,VLOOKUP($H258,'data (deprecated)'!$E$2:INDIRECT("data!$H$"&amp;COUNTA('data (deprecated)'!$E:$E)),3, FALSE))</f>
        <v>0</v>
      </c>
      <c r="K258" s="3">
        <f t="array" aca="1" ref="K258" ca="1">IF(ISBLANK($H258),,VLOOKUP($H258,'data (deprecated)'!$E$2:INDIRECT("data!$H$"&amp;COUNTA('data (deprecated)'!$E:$E)),4, FALSE))</f>
        <v>0</v>
      </c>
      <c r="L258" s="3"/>
      <c r="M258" s="3"/>
      <c r="N258" s="3"/>
    </row>
    <row r="259" spans="1:14" ht="13">
      <c r="A259" s="2"/>
      <c r="B259" s="3"/>
      <c r="C259" s="4"/>
      <c r="D259" s="4"/>
      <c r="E259" s="3"/>
      <c r="F259" s="3"/>
      <c r="G259" s="16"/>
      <c r="I259" s="3">
        <f t="array" aca="1" ref="I259" ca="1">IF(ISBLANK($H259),,VLOOKUP($H259,'data (deprecated)'!$E$2:INDIRECT("data!$H$"&amp;COUNTA('data (deprecated)'!$E:$E)),2, FALSE))</f>
        <v>0</v>
      </c>
      <c r="J259" s="3">
        <f t="array" aca="1" ref="J259" ca="1">IF(ISBLANK($H259),,VLOOKUP($H259,'data (deprecated)'!$E$2:INDIRECT("data!$H$"&amp;COUNTA('data (deprecated)'!$E:$E)),3, FALSE))</f>
        <v>0</v>
      </c>
      <c r="K259" s="3">
        <f t="array" aca="1" ref="K259" ca="1">IF(ISBLANK($H259),,VLOOKUP($H259,'data (deprecated)'!$E$2:INDIRECT("data!$H$"&amp;COUNTA('data (deprecated)'!$E:$E)),4, FALSE))</f>
        <v>0</v>
      </c>
      <c r="L259" s="3"/>
      <c r="M259" s="3"/>
      <c r="N259" s="3"/>
    </row>
    <row r="260" spans="1:14" ht="13">
      <c r="A260" s="2"/>
      <c r="B260" s="3"/>
      <c r="C260" s="4"/>
      <c r="D260" s="4"/>
      <c r="E260" s="3"/>
      <c r="F260" s="3"/>
      <c r="G260" s="16"/>
      <c r="I260" s="3">
        <f t="array" aca="1" ref="I260" ca="1">IF(ISBLANK($H260),,VLOOKUP($H260,'data (deprecated)'!$E$2:INDIRECT("data!$H$"&amp;COUNTA('data (deprecated)'!$E:$E)),2, FALSE))</f>
        <v>0</v>
      </c>
      <c r="J260" s="3">
        <f t="array" aca="1" ref="J260" ca="1">IF(ISBLANK($H260),,VLOOKUP($H260,'data (deprecated)'!$E$2:INDIRECT("data!$H$"&amp;COUNTA('data (deprecated)'!$E:$E)),3, FALSE))</f>
        <v>0</v>
      </c>
      <c r="K260" s="3">
        <f t="array" aca="1" ref="K260" ca="1">IF(ISBLANK($H260),,VLOOKUP($H260,'data (deprecated)'!$E$2:INDIRECT("data!$H$"&amp;COUNTA('data (deprecated)'!$E:$E)),4, FALSE))</f>
        <v>0</v>
      </c>
      <c r="L260" s="3"/>
      <c r="M260" s="3"/>
      <c r="N260" s="3"/>
    </row>
    <row r="261" spans="1:14" ht="13">
      <c r="A261" s="2"/>
      <c r="B261" s="3"/>
      <c r="C261" s="4"/>
      <c r="D261" s="4"/>
      <c r="E261" s="3"/>
      <c r="F261" s="3"/>
      <c r="G261" s="16"/>
      <c r="I261" s="3">
        <f t="array" aca="1" ref="I261" ca="1">IF(ISBLANK($H261),,VLOOKUP($H261,'data (deprecated)'!$E$2:INDIRECT("data!$H$"&amp;COUNTA('data (deprecated)'!$E:$E)),2, FALSE))</f>
        <v>0</v>
      </c>
      <c r="J261" s="3">
        <f t="array" aca="1" ref="J261" ca="1">IF(ISBLANK($H261),,VLOOKUP($H261,'data (deprecated)'!$E$2:INDIRECT("data!$H$"&amp;COUNTA('data (deprecated)'!$E:$E)),3, FALSE))</f>
        <v>0</v>
      </c>
      <c r="K261" s="3">
        <f t="array" aca="1" ref="K261" ca="1">IF(ISBLANK($H261),,VLOOKUP($H261,'data (deprecated)'!$E$2:INDIRECT("data!$H$"&amp;COUNTA('data (deprecated)'!$E:$E)),4, FALSE))</f>
        <v>0</v>
      </c>
      <c r="L261" s="3"/>
      <c r="M261" s="3"/>
      <c r="N261" s="3"/>
    </row>
    <row r="262" spans="1:14" ht="13">
      <c r="A262" s="2"/>
      <c r="B262" s="3"/>
      <c r="C262" s="4"/>
      <c r="D262" s="4"/>
      <c r="E262" s="3"/>
      <c r="F262" s="3"/>
      <c r="G262" s="16"/>
      <c r="I262" s="3">
        <f t="array" aca="1" ref="I262" ca="1">IF(ISBLANK($H262),,VLOOKUP($H262,'data (deprecated)'!$E$2:INDIRECT("data!$H$"&amp;COUNTA('data (deprecated)'!$E:$E)),2, FALSE))</f>
        <v>0</v>
      </c>
      <c r="J262" s="3">
        <f t="array" aca="1" ref="J262" ca="1">IF(ISBLANK($H262),,VLOOKUP($H262,'data (deprecated)'!$E$2:INDIRECT("data!$H$"&amp;COUNTA('data (deprecated)'!$E:$E)),3, FALSE))</f>
        <v>0</v>
      </c>
      <c r="K262" s="3">
        <f t="array" aca="1" ref="K262" ca="1">IF(ISBLANK($H262),,VLOOKUP($H262,'data (deprecated)'!$E$2:INDIRECT("data!$H$"&amp;COUNTA('data (deprecated)'!$E:$E)),4, FALSE))</f>
        <v>0</v>
      </c>
      <c r="L262" s="3"/>
      <c r="M262" s="3"/>
      <c r="N262" s="3"/>
    </row>
    <row r="263" spans="1:14" ht="13">
      <c r="A263" s="2"/>
      <c r="B263" s="3"/>
      <c r="C263" s="4"/>
      <c r="D263" s="4"/>
      <c r="E263" s="3"/>
      <c r="F263" s="3"/>
      <c r="G263" s="16"/>
      <c r="I263" s="3">
        <f t="array" aca="1" ref="I263" ca="1">IF(ISBLANK($H263),,VLOOKUP($H263,'data (deprecated)'!$E$2:INDIRECT("data!$H$"&amp;COUNTA('data (deprecated)'!$E:$E)),2, FALSE))</f>
        <v>0</v>
      </c>
      <c r="J263" s="3">
        <f t="array" aca="1" ref="J263" ca="1">IF(ISBLANK($H263),,VLOOKUP($H263,'data (deprecated)'!$E$2:INDIRECT("data!$H$"&amp;COUNTA('data (deprecated)'!$E:$E)),3, FALSE))</f>
        <v>0</v>
      </c>
      <c r="K263" s="3">
        <f t="array" aca="1" ref="K263" ca="1">IF(ISBLANK($H263),,VLOOKUP($H263,'data (deprecated)'!$E$2:INDIRECT("data!$H$"&amp;COUNTA('data (deprecated)'!$E:$E)),4, FALSE))</f>
        <v>0</v>
      </c>
      <c r="L263" s="3"/>
      <c r="M263" s="3"/>
      <c r="N263" s="3"/>
    </row>
    <row r="264" spans="1:14" ht="13">
      <c r="A264" s="2"/>
      <c r="B264" s="3"/>
      <c r="C264" s="4"/>
      <c r="D264" s="4"/>
      <c r="E264" s="3"/>
      <c r="F264" s="3"/>
      <c r="G264" s="16"/>
      <c r="I264" s="3">
        <f t="array" aca="1" ref="I264" ca="1">IF(ISBLANK($H264),,VLOOKUP($H264,'data (deprecated)'!$E$2:INDIRECT("data!$H$"&amp;COUNTA('data (deprecated)'!$E:$E)),2, FALSE))</f>
        <v>0</v>
      </c>
      <c r="J264" s="3">
        <f t="array" aca="1" ref="J264" ca="1">IF(ISBLANK($H264),,VLOOKUP($H264,'data (deprecated)'!$E$2:INDIRECT("data!$H$"&amp;COUNTA('data (deprecated)'!$E:$E)),3, FALSE))</f>
        <v>0</v>
      </c>
      <c r="K264" s="3">
        <f t="array" aca="1" ref="K264" ca="1">IF(ISBLANK($H264),,VLOOKUP($H264,'data (deprecated)'!$E$2:INDIRECT("data!$H$"&amp;COUNTA('data (deprecated)'!$E:$E)),4, FALSE))</f>
        <v>0</v>
      </c>
      <c r="L264" s="3"/>
      <c r="M264" s="3"/>
      <c r="N264" s="3"/>
    </row>
    <row r="265" spans="1:14" ht="13">
      <c r="A265" s="2"/>
      <c r="B265" s="3"/>
      <c r="C265" s="4"/>
      <c r="D265" s="4"/>
      <c r="E265" s="3"/>
      <c r="F265" s="3"/>
      <c r="G265" s="16"/>
      <c r="I265" s="3">
        <f t="array" aca="1" ref="I265" ca="1">IF(ISBLANK($H265),,VLOOKUP($H265,'data (deprecated)'!$E$2:INDIRECT("data!$H$"&amp;COUNTA('data (deprecated)'!$E:$E)),2, FALSE))</f>
        <v>0</v>
      </c>
      <c r="J265" s="3">
        <f t="array" aca="1" ref="J265" ca="1">IF(ISBLANK($H265),,VLOOKUP($H265,'data (deprecated)'!$E$2:INDIRECT("data!$H$"&amp;COUNTA('data (deprecated)'!$E:$E)),3, FALSE))</f>
        <v>0</v>
      </c>
      <c r="K265" s="3">
        <f t="array" aca="1" ref="K265" ca="1">IF(ISBLANK($H265),,VLOOKUP($H265,'data (deprecated)'!$E$2:INDIRECT("data!$H$"&amp;COUNTA('data (deprecated)'!$E:$E)),4, FALSE))</f>
        <v>0</v>
      </c>
      <c r="L265" s="3"/>
      <c r="M265" s="3"/>
      <c r="N265" s="3"/>
    </row>
    <row r="266" spans="1:14" ht="13">
      <c r="A266" s="2"/>
      <c r="B266" s="3"/>
      <c r="C266" s="4"/>
      <c r="D266" s="4"/>
      <c r="E266" s="3"/>
      <c r="F266" s="3"/>
      <c r="G266" s="16"/>
      <c r="I266" s="3">
        <f t="array" aca="1" ref="I266" ca="1">IF(ISBLANK($H266),,VLOOKUP($H266,'data (deprecated)'!$E$2:INDIRECT("data!$H$"&amp;COUNTA('data (deprecated)'!$E:$E)),2, FALSE))</f>
        <v>0</v>
      </c>
      <c r="J266" s="3">
        <f t="array" aca="1" ref="J266" ca="1">IF(ISBLANK($H266),,VLOOKUP($H266,'data (deprecated)'!$E$2:INDIRECT("data!$H$"&amp;COUNTA('data (deprecated)'!$E:$E)),3, FALSE))</f>
        <v>0</v>
      </c>
      <c r="K266" s="3">
        <f t="array" aca="1" ref="K266" ca="1">IF(ISBLANK($H266),,VLOOKUP($H266,'data (deprecated)'!$E$2:INDIRECT("data!$H$"&amp;COUNTA('data (deprecated)'!$E:$E)),4, FALSE))</f>
        <v>0</v>
      </c>
      <c r="L266" s="3"/>
      <c r="M266" s="3"/>
      <c r="N266" s="3"/>
    </row>
    <row r="267" spans="1:14" ht="13">
      <c r="A267" s="2"/>
      <c r="B267" s="3"/>
      <c r="C267" s="4"/>
      <c r="D267" s="4"/>
      <c r="E267" s="3"/>
      <c r="F267" s="3"/>
      <c r="G267" s="16"/>
      <c r="I267" s="3">
        <f t="array" aca="1" ref="I267" ca="1">IF(ISBLANK($H267),,VLOOKUP($H267,'data (deprecated)'!$E$2:INDIRECT("data!$H$"&amp;COUNTA('data (deprecated)'!$E:$E)),2, FALSE))</f>
        <v>0</v>
      </c>
      <c r="J267" s="3">
        <f t="array" aca="1" ref="J267" ca="1">IF(ISBLANK($H267),,VLOOKUP($H267,'data (deprecated)'!$E$2:INDIRECT("data!$H$"&amp;COUNTA('data (deprecated)'!$E:$E)),3, FALSE))</f>
        <v>0</v>
      </c>
      <c r="K267" s="3">
        <f t="array" aca="1" ref="K267" ca="1">IF(ISBLANK($H267),,VLOOKUP($H267,'data (deprecated)'!$E$2:INDIRECT("data!$H$"&amp;COUNTA('data (deprecated)'!$E:$E)),4, FALSE))</f>
        <v>0</v>
      </c>
      <c r="L267" s="3"/>
      <c r="M267" s="3"/>
      <c r="N267" s="3"/>
    </row>
    <row r="268" spans="1:14" ht="13">
      <c r="A268" s="2"/>
      <c r="B268" s="3"/>
      <c r="C268" s="4"/>
      <c r="D268" s="4"/>
      <c r="E268" s="3"/>
      <c r="F268" s="3"/>
      <c r="G268" s="16"/>
      <c r="I268" s="3">
        <f t="array" aca="1" ref="I268" ca="1">IF(ISBLANK($H268),,VLOOKUP($H268,'data (deprecated)'!$E$2:INDIRECT("data!$H$"&amp;COUNTA('data (deprecated)'!$E:$E)),2, FALSE))</f>
        <v>0</v>
      </c>
      <c r="J268" s="3">
        <f t="array" aca="1" ref="J268" ca="1">IF(ISBLANK($H268),,VLOOKUP($H268,'data (deprecated)'!$E$2:INDIRECT("data!$H$"&amp;COUNTA('data (deprecated)'!$E:$E)),3, FALSE))</f>
        <v>0</v>
      </c>
      <c r="K268" s="3">
        <f t="array" aca="1" ref="K268" ca="1">IF(ISBLANK($H268),,VLOOKUP($H268,'data (deprecated)'!$E$2:INDIRECT("data!$H$"&amp;COUNTA('data (deprecated)'!$E:$E)),4, FALSE))</f>
        <v>0</v>
      </c>
      <c r="L268" s="3"/>
      <c r="M268" s="3"/>
      <c r="N268" s="3"/>
    </row>
    <row r="269" spans="1:14" ht="13">
      <c r="A269" s="2"/>
      <c r="B269" s="3"/>
      <c r="C269" s="4"/>
      <c r="D269" s="4"/>
      <c r="E269" s="3"/>
      <c r="F269" s="3"/>
      <c r="G269" s="16"/>
      <c r="I269" s="3">
        <f t="array" aca="1" ref="I269" ca="1">IF(ISBLANK($H269),,VLOOKUP($H269,'data (deprecated)'!$E$2:INDIRECT("data!$H$"&amp;COUNTA('data (deprecated)'!$E:$E)),2, FALSE))</f>
        <v>0</v>
      </c>
      <c r="J269" s="3">
        <f t="array" aca="1" ref="J269" ca="1">IF(ISBLANK($H269),,VLOOKUP($H269,'data (deprecated)'!$E$2:INDIRECT("data!$H$"&amp;COUNTA('data (deprecated)'!$E:$E)),3, FALSE))</f>
        <v>0</v>
      </c>
      <c r="K269" s="3">
        <f t="array" aca="1" ref="K269" ca="1">IF(ISBLANK($H269),,VLOOKUP($H269,'data (deprecated)'!$E$2:INDIRECT("data!$H$"&amp;COUNTA('data (deprecated)'!$E:$E)),4, FALSE))</f>
        <v>0</v>
      </c>
      <c r="L269" s="3"/>
      <c r="M269" s="3"/>
      <c r="N269" s="3"/>
    </row>
    <row r="270" spans="1:14" ht="13">
      <c r="A270" s="2"/>
      <c r="B270" s="3"/>
      <c r="C270" s="4"/>
      <c r="D270" s="4"/>
      <c r="E270" s="3"/>
      <c r="F270" s="3"/>
      <c r="G270" s="16"/>
      <c r="I270" s="3">
        <f t="array" aca="1" ref="I270" ca="1">IF(ISBLANK($H270),,VLOOKUP($H270,'data (deprecated)'!$E$2:INDIRECT("data!$H$"&amp;COUNTA('data (deprecated)'!$E:$E)),2, FALSE))</f>
        <v>0</v>
      </c>
      <c r="J270" s="3">
        <f t="array" aca="1" ref="J270" ca="1">IF(ISBLANK($H270),,VLOOKUP($H270,'data (deprecated)'!$E$2:INDIRECT("data!$H$"&amp;COUNTA('data (deprecated)'!$E:$E)),3, FALSE))</f>
        <v>0</v>
      </c>
      <c r="K270" s="3">
        <f t="array" aca="1" ref="K270" ca="1">IF(ISBLANK($H270),,VLOOKUP($H270,'data (deprecated)'!$E$2:INDIRECT("data!$H$"&amp;COUNTA('data (deprecated)'!$E:$E)),4, FALSE))</f>
        <v>0</v>
      </c>
      <c r="L270" s="3"/>
      <c r="M270" s="3"/>
      <c r="N270" s="3"/>
    </row>
    <row r="271" spans="1:14" ht="13">
      <c r="A271" s="2"/>
      <c r="B271" s="3"/>
      <c r="C271" s="4"/>
      <c r="D271" s="4"/>
      <c r="E271" s="3"/>
      <c r="F271" s="3"/>
      <c r="G271" s="16"/>
      <c r="I271" s="3">
        <f t="array" aca="1" ref="I271" ca="1">IF(ISBLANK($H271),,VLOOKUP($H271,'data (deprecated)'!$E$2:INDIRECT("data!$H$"&amp;COUNTA('data (deprecated)'!$E:$E)),2, FALSE))</f>
        <v>0</v>
      </c>
      <c r="J271" s="3">
        <f t="array" aca="1" ref="J271" ca="1">IF(ISBLANK($H271),,VLOOKUP($H271,'data (deprecated)'!$E$2:INDIRECT("data!$H$"&amp;COUNTA('data (deprecated)'!$E:$E)),3, FALSE))</f>
        <v>0</v>
      </c>
      <c r="K271" s="3">
        <f t="array" aca="1" ref="K271" ca="1">IF(ISBLANK($H271),,VLOOKUP($H271,'data (deprecated)'!$E$2:INDIRECT("data!$H$"&amp;COUNTA('data (deprecated)'!$E:$E)),4, FALSE))</f>
        <v>0</v>
      </c>
      <c r="L271" s="3"/>
      <c r="M271" s="3"/>
      <c r="N271" s="3"/>
    </row>
    <row r="272" spans="1:14" ht="13">
      <c r="A272" s="2"/>
      <c r="B272" s="3"/>
      <c r="C272" s="4"/>
      <c r="D272" s="4"/>
      <c r="E272" s="3"/>
      <c r="F272" s="3"/>
      <c r="G272" s="16"/>
      <c r="I272" s="3">
        <f t="array" aca="1" ref="I272" ca="1">IF(ISBLANK($H272),,VLOOKUP($H272,'data (deprecated)'!$E$2:INDIRECT("data!$H$"&amp;COUNTA('data (deprecated)'!$E:$E)),2, FALSE))</f>
        <v>0</v>
      </c>
      <c r="J272" s="3">
        <f t="array" aca="1" ref="J272" ca="1">IF(ISBLANK($H272),,VLOOKUP($H272,'data (deprecated)'!$E$2:INDIRECT("data!$H$"&amp;COUNTA('data (deprecated)'!$E:$E)),3, FALSE))</f>
        <v>0</v>
      </c>
      <c r="K272" s="3">
        <f t="array" aca="1" ref="K272" ca="1">IF(ISBLANK($H272),,VLOOKUP($H272,'data (deprecated)'!$E$2:INDIRECT("data!$H$"&amp;COUNTA('data (deprecated)'!$E:$E)),4, FALSE))</f>
        <v>0</v>
      </c>
      <c r="L272" s="3"/>
      <c r="M272" s="3"/>
      <c r="N272" s="3"/>
    </row>
    <row r="273" spans="1:14" ht="13">
      <c r="A273" s="2"/>
      <c r="B273" s="3"/>
      <c r="C273" s="4"/>
      <c r="D273" s="4"/>
      <c r="E273" s="3"/>
      <c r="F273" s="3"/>
      <c r="G273" s="16"/>
      <c r="I273" s="3">
        <f t="array" aca="1" ref="I273" ca="1">IF(ISBLANK($H273),,VLOOKUP($H273,'data (deprecated)'!$E$2:INDIRECT("data!$H$"&amp;COUNTA('data (deprecated)'!$E:$E)),2, FALSE))</f>
        <v>0</v>
      </c>
      <c r="J273" s="3">
        <f t="array" aca="1" ref="J273" ca="1">IF(ISBLANK($H273),,VLOOKUP($H273,'data (deprecated)'!$E$2:INDIRECT("data!$H$"&amp;COUNTA('data (deprecated)'!$E:$E)),3, FALSE))</f>
        <v>0</v>
      </c>
      <c r="K273" s="3">
        <f t="array" aca="1" ref="K273" ca="1">IF(ISBLANK($H273),,VLOOKUP($H273,'data (deprecated)'!$E$2:INDIRECT("data!$H$"&amp;COUNTA('data (deprecated)'!$E:$E)),4, FALSE))</f>
        <v>0</v>
      </c>
      <c r="L273" s="3"/>
      <c r="M273" s="3"/>
      <c r="N273" s="3"/>
    </row>
    <row r="274" spans="1:14" ht="13">
      <c r="A274" s="2"/>
      <c r="B274" s="3"/>
      <c r="C274" s="4"/>
      <c r="D274" s="4"/>
      <c r="E274" s="3"/>
      <c r="F274" s="3"/>
      <c r="G274" s="16"/>
      <c r="I274" s="3">
        <f t="array" aca="1" ref="I274" ca="1">IF(ISBLANK($H274),,VLOOKUP($H274,'data (deprecated)'!$E$2:INDIRECT("data!$H$"&amp;COUNTA('data (deprecated)'!$E:$E)),2, FALSE))</f>
        <v>0</v>
      </c>
      <c r="J274" s="3">
        <f t="array" aca="1" ref="J274" ca="1">IF(ISBLANK($H274),,VLOOKUP($H274,'data (deprecated)'!$E$2:INDIRECT("data!$H$"&amp;COUNTA('data (deprecated)'!$E:$E)),3, FALSE))</f>
        <v>0</v>
      </c>
      <c r="K274" s="3">
        <f t="array" aca="1" ref="K274" ca="1">IF(ISBLANK($H274),,VLOOKUP($H274,'data (deprecated)'!$E$2:INDIRECT("data!$H$"&amp;COUNTA('data (deprecated)'!$E:$E)),4, FALSE))</f>
        <v>0</v>
      </c>
      <c r="L274" s="3"/>
      <c r="M274" s="3"/>
      <c r="N274" s="3"/>
    </row>
    <row r="275" spans="1:14" ht="13">
      <c r="A275" s="2"/>
      <c r="B275" s="3"/>
      <c r="C275" s="4"/>
      <c r="D275" s="4"/>
      <c r="E275" s="3"/>
      <c r="F275" s="3"/>
      <c r="G275" s="16"/>
      <c r="I275" s="3">
        <f t="array" aca="1" ref="I275" ca="1">IF(ISBLANK($H275),,VLOOKUP($H275,'data (deprecated)'!$E$2:INDIRECT("data!$H$"&amp;COUNTA('data (deprecated)'!$E:$E)),2, FALSE))</f>
        <v>0</v>
      </c>
      <c r="J275" s="3">
        <f t="array" aca="1" ref="J275" ca="1">IF(ISBLANK($H275),,VLOOKUP($H275,'data (deprecated)'!$E$2:INDIRECT("data!$H$"&amp;COUNTA('data (deprecated)'!$E:$E)),3, FALSE))</f>
        <v>0</v>
      </c>
      <c r="K275" s="3">
        <f t="array" aca="1" ref="K275" ca="1">IF(ISBLANK($H275),,VLOOKUP($H275,'data (deprecated)'!$E$2:INDIRECT("data!$H$"&amp;COUNTA('data (deprecated)'!$E:$E)),4, FALSE))</f>
        <v>0</v>
      </c>
      <c r="L275" s="3"/>
      <c r="M275" s="3"/>
      <c r="N275" s="3"/>
    </row>
    <row r="276" spans="1:14" ht="13">
      <c r="A276" s="2"/>
      <c r="B276" s="3"/>
      <c r="C276" s="4"/>
      <c r="D276" s="4"/>
      <c r="E276" s="3"/>
      <c r="F276" s="3"/>
      <c r="G276" s="16"/>
      <c r="I276" s="3">
        <f t="array" aca="1" ref="I276" ca="1">IF(ISBLANK($H276),,VLOOKUP($H276,'data (deprecated)'!$E$2:INDIRECT("data!$H$"&amp;COUNTA('data (deprecated)'!$E:$E)),2, FALSE))</f>
        <v>0</v>
      </c>
      <c r="J276" s="3">
        <f t="array" aca="1" ref="J276" ca="1">IF(ISBLANK($H276),,VLOOKUP($H276,'data (deprecated)'!$E$2:INDIRECT("data!$H$"&amp;COUNTA('data (deprecated)'!$E:$E)),3, FALSE))</f>
        <v>0</v>
      </c>
      <c r="K276" s="3">
        <f t="array" aca="1" ref="K276" ca="1">IF(ISBLANK($H276),,VLOOKUP($H276,'data (deprecated)'!$E$2:INDIRECT("data!$H$"&amp;COUNTA('data (deprecated)'!$E:$E)),4, FALSE))</f>
        <v>0</v>
      </c>
      <c r="L276" s="3"/>
      <c r="M276" s="3"/>
      <c r="N276" s="3"/>
    </row>
    <row r="277" spans="1:14" ht="13">
      <c r="A277" s="2"/>
      <c r="B277" s="3"/>
      <c r="C277" s="4"/>
      <c r="D277" s="4"/>
      <c r="E277" s="3"/>
      <c r="F277" s="3"/>
      <c r="G277" s="16"/>
      <c r="I277" s="3">
        <f t="array" aca="1" ref="I277" ca="1">IF(ISBLANK($H277),,VLOOKUP($H277,'data (deprecated)'!$E$2:INDIRECT("data!$H$"&amp;COUNTA('data (deprecated)'!$E:$E)),2, FALSE))</f>
        <v>0</v>
      </c>
      <c r="J277" s="3">
        <f t="array" aca="1" ref="J277" ca="1">IF(ISBLANK($H277),,VLOOKUP($H277,'data (deprecated)'!$E$2:INDIRECT("data!$H$"&amp;COUNTA('data (deprecated)'!$E:$E)),3, FALSE))</f>
        <v>0</v>
      </c>
      <c r="K277" s="3">
        <f t="array" aca="1" ref="K277" ca="1">IF(ISBLANK($H277),,VLOOKUP($H277,'data (deprecated)'!$E$2:INDIRECT("data!$H$"&amp;COUNTA('data (deprecated)'!$E:$E)),4, FALSE))</f>
        <v>0</v>
      </c>
      <c r="L277" s="3"/>
      <c r="M277" s="3"/>
      <c r="N277" s="3"/>
    </row>
    <row r="278" spans="1:14" ht="13">
      <c r="A278" s="2"/>
      <c r="B278" s="3"/>
      <c r="C278" s="4"/>
      <c r="D278" s="4"/>
      <c r="E278" s="3"/>
      <c r="F278" s="3"/>
      <c r="G278" s="16"/>
      <c r="I278" s="3">
        <f t="array" aca="1" ref="I278" ca="1">IF(ISBLANK($H278),,VLOOKUP($H278,'data (deprecated)'!$E$2:INDIRECT("data!$H$"&amp;COUNTA('data (deprecated)'!$E:$E)),2, FALSE))</f>
        <v>0</v>
      </c>
      <c r="J278" s="3">
        <f t="array" aca="1" ref="J278" ca="1">IF(ISBLANK($H278),,VLOOKUP($H278,'data (deprecated)'!$E$2:INDIRECT("data!$H$"&amp;COUNTA('data (deprecated)'!$E:$E)),3, FALSE))</f>
        <v>0</v>
      </c>
      <c r="K278" s="3">
        <f t="array" aca="1" ref="K278" ca="1">IF(ISBLANK($H278),,VLOOKUP($H278,'data (deprecated)'!$E$2:INDIRECT("data!$H$"&amp;COUNTA('data (deprecated)'!$E:$E)),4, FALSE))</f>
        <v>0</v>
      </c>
      <c r="L278" s="3"/>
      <c r="M278" s="3"/>
      <c r="N278" s="3"/>
    </row>
    <row r="279" spans="1:14" ht="13">
      <c r="A279" s="2"/>
      <c r="B279" s="3"/>
      <c r="C279" s="4"/>
      <c r="D279" s="4"/>
      <c r="E279" s="3"/>
      <c r="F279" s="3"/>
      <c r="G279" s="16"/>
      <c r="I279" s="3">
        <f t="array" aca="1" ref="I279" ca="1">IF(ISBLANK($H279),,VLOOKUP($H279,'data (deprecated)'!$E$2:INDIRECT("data!$H$"&amp;COUNTA('data (deprecated)'!$E:$E)),2, FALSE))</f>
        <v>0</v>
      </c>
      <c r="J279" s="3">
        <f t="array" aca="1" ref="J279" ca="1">IF(ISBLANK($H279),,VLOOKUP($H279,'data (deprecated)'!$E$2:INDIRECT("data!$H$"&amp;COUNTA('data (deprecated)'!$E:$E)),3, FALSE))</f>
        <v>0</v>
      </c>
      <c r="K279" s="3">
        <f t="array" aca="1" ref="K279" ca="1">IF(ISBLANK($H279),,VLOOKUP($H279,'data (deprecated)'!$E$2:INDIRECT("data!$H$"&amp;COUNTA('data (deprecated)'!$E:$E)),4, FALSE))</f>
        <v>0</v>
      </c>
      <c r="L279" s="3"/>
      <c r="M279" s="3"/>
      <c r="N279" s="3"/>
    </row>
    <row r="280" spans="1:14" ht="13">
      <c r="A280" s="2"/>
      <c r="B280" s="3"/>
      <c r="C280" s="4"/>
      <c r="D280" s="4"/>
      <c r="E280" s="3"/>
      <c r="F280" s="3"/>
      <c r="G280" s="16"/>
      <c r="I280" s="3">
        <f t="array" aca="1" ref="I280" ca="1">IF(ISBLANK($H280),,VLOOKUP($H280,'data (deprecated)'!$E$2:INDIRECT("data!$H$"&amp;COUNTA('data (deprecated)'!$E:$E)),2, FALSE))</f>
        <v>0</v>
      </c>
      <c r="J280" s="3">
        <f t="array" aca="1" ref="J280" ca="1">IF(ISBLANK($H280),,VLOOKUP($H280,'data (deprecated)'!$E$2:INDIRECT("data!$H$"&amp;COUNTA('data (deprecated)'!$E:$E)),3, FALSE))</f>
        <v>0</v>
      </c>
      <c r="K280" s="3">
        <f t="array" aca="1" ref="K280" ca="1">IF(ISBLANK($H280),,VLOOKUP($H280,'data (deprecated)'!$E$2:INDIRECT("data!$H$"&amp;COUNTA('data (deprecated)'!$E:$E)),4, FALSE))</f>
        <v>0</v>
      </c>
      <c r="L280" s="3"/>
      <c r="M280" s="3"/>
      <c r="N280" s="3"/>
    </row>
    <row r="281" spans="1:14" ht="13">
      <c r="A281" s="2"/>
      <c r="B281" s="3"/>
      <c r="C281" s="4"/>
      <c r="D281" s="4"/>
      <c r="E281" s="3"/>
      <c r="F281" s="3"/>
      <c r="G281" s="16"/>
      <c r="I281" s="3">
        <f t="array" aca="1" ref="I281" ca="1">IF(ISBLANK($H281),,VLOOKUP($H281,'data (deprecated)'!$E$2:INDIRECT("data!$H$"&amp;COUNTA('data (deprecated)'!$E:$E)),2, FALSE))</f>
        <v>0</v>
      </c>
      <c r="J281" s="3">
        <f t="array" aca="1" ref="J281" ca="1">IF(ISBLANK($H281),,VLOOKUP($H281,'data (deprecated)'!$E$2:INDIRECT("data!$H$"&amp;COUNTA('data (deprecated)'!$E:$E)),3, FALSE))</f>
        <v>0</v>
      </c>
      <c r="K281" s="3">
        <f t="array" aca="1" ref="K281" ca="1">IF(ISBLANK($H281),,VLOOKUP($H281,'data (deprecated)'!$E$2:INDIRECT("data!$H$"&amp;COUNTA('data (deprecated)'!$E:$E)),4, FALSE))</f>
        <v>0</v>
      </c>
      <c r="L281" s="3"/>
      <c r="M281" s="3"/>
      <c r="N281" s="3"/>
    </row>
    <row r="282" spans="1:14" ht="13">
      <c r="A282" s="2"/>
      <c r="B282" s="3"/>
      <c r="C282" s="4"/>
      <c r="D282" s="4"/>
      <c r="E282" s="3"/>
      <c r="F282" s="3"/>
      <c r="G282" s="16"/>
      <c r="I282" s="3">
        <f t="array" aca="1" ref="I282" ca="1">IF(ISBLANK($H282),,VLOOKUP($H282,'data (deprecated)'!$E$2:INDIRECT("data!$H$"&amp;COUNTA('data (deprecated)'!$E:$E)),2, FALSE))</f>
        <v>0</v>
      </c>
      <c r="J282" s="3">
        <f t="array" aca="1" ref="J282" ca="1">IF(ISBLANK($H282),,VLOOKUP($H282,'data (deprecated)'!$E$2:INDIRECT("data!$H$"&amp;COUNTA('data (deprecated)'!$E:$E)),3, FALSE))</f>
        <v>0</v>
      </c>
      <c r="K282" s="3">
        <f t="array" aca="1" ref="K282" ca="1">IF(ISBLANK($H282),,VLOOKUP($H282,'data (deprecated)'!$E$2:INDIRECT("data!$H$"&amp;COUNTA('data (deprecated)'!$E:$E)),4, FALSE))</f>
        <v>0</v>
      </c>
      <c r="L282" s="3"/>
      <c r="M282" s="3"/>
      <c r="N282" s="3"/>
    </row>
    <row r="283" spans="1:14" ht="13">
      <c r="A283" s="2"/>
      <c r="B283" s="3"/>
      <c r="C283" s="4"/>
      <c r="D283" s="4"/>
      <c r="E283" s="3"/>
      <c r="F283" s="3"/>
      <c r="G283" s="16"/>
      <c r="I283" s="3">
        <f t="array" aca="1" ref="I283" ca="1">IF(ISBLANK($H283),,VLOOKUP($H283,'data (deprecated)'!$E$2:INDIRECT("data!$H$"&amp;COUNTA('data (deprecated)'!$E:$E)),2, FALSE))</f>
        <v>0</v>
      </c>
      <c r="J283" s="3">
        <f t="array" aca="1" ref="J283" ca="1">IF(ISBLANK($H283),,VLOOKUP($H283,'data (deprecated)'!$E$2:INDIRECT("data!$H$"&amp;COUNTA('data (deprecated)'!$E:$E)),3, FALSE))</f>
        <v>0</v>
      </c>
      <c r="K283" s="3">
        <f t="array" aca="1" ref="K283" ca="1">IF(ISBLANK($H283),,VLOOKUP($H283,'data (deprecated)'!$E$2:INDIRECT("data!$H$"&amp;COUNTA('data (deprecated)'!$E:$E)),4, FALSE))</f>
        <v>0</v>
      </c>
      <c r="L283" s="3"/>
      <c r="M283" s="3"/>
      <c r="N283" s="3"/>
    </row>
    <row r="284" spans="1:14" ht="13">
      <c r="A284" s="2"/>
      <c r="B284" s="3"/>
      <c r="C284" s="4"/>
      <c r="D284" s="4"/>
      <c r="E284" s="3"/>
      <c r="F284" s="3"/>
      <c r="G284" s="16"/>
      <c r="I284" s="3">
        <f t="array" aca="1" ref="I284" ca="1">IF(ISBLANK($H284),,VLOOKUP($H284,'data (deprecated)'!$E$2:INDIRECT("data!$H$"&amp;COUNTA('data (deprecated)'!$E:$E)),2, FALSE))</f>
        <v>0</v>
      </c>
      <c r="J284" s="3">
        <f t="array" aca="1" ref="J284" ca="1">IF(ISBLANK($H284),,VLOOKUP($H284,'data (deprecated)'!$E$2:INDIRECT("data!$H$"&amp;COUNTA('data (deprecated)'!$E:$E)),3, FALSE))</f>
        <v>0</v>
      </c>
      <c r="K284" s="3">
        <f t="array" aca="1" ref="K284" ca="1">IF(ISBLANK($H284),,VLOOKUP($H284,'data (deprecated)'!$E$2:INDIRECT("data!$H$"&amp;COUNTA('data (deprecated)'!$E:$E)),4, FALSE))</f>
        <v>0</v>
      </c>
      <c r="L284" s="3"/>
      <c r="M284" s="3"/>
      <c r="N284" s="3"/>
    </row>
    <row r="285" spans="1:14" ht="13">
      <c r="A285" s="2"/>
      <c r="B285" s="3"/>
      <c r="C285" s="4"/>
      <c r="D285" s="4"/>
      <c r="E285" s="3"/>
      <c r="F285" s="3"/>
      <c r="G285" s="16"/>
      <c r="I285" s="3">
        <f t="array" aca="1" ref="I285" ca="1">IF(ISBLANK($H285),,VLOOKUP($H285,'data (deprecated)'!$E$2:INDIRECT("data!$H$"&amp;COUNTA('data (deprecated)'!$E:$E)),2, FALSE))</f>
        <v>0</v>
      </c>
      <c r="J285" s="3">
        <f t="array" aca="1" ref="J285" ca="1">IF(ISBLANK($H285),,VLOOKUP($H285,'data (deprecated)'!$E$2:INDIRECT("data!$H$"&amp;COUNTA('data (deprecated)'!$E:$E)),3, FALSE))</f>
        <v>0</v>
      </c>
      <c r="K285" s="3">
        <f t="array" aca="1" ref="K285" ca="1">IF(ISBLANK($H285),,VLOOKUP($H285,'data (deprecated)'!$E$2:INDIRECT("data!$H$"&amp;COUNTA('data (deprecated)'!$E:$E)),4, FALSE))</f>
        <v>0</v>
      </c>
      <c r="L285" s="3"/>
      <c r="M285" s="3"/>
      <c r="N285" s="3"/>
    </row>
    <row r="286" spans="1:14" ht="13">
      <c r="A286" s="2"/>
      <c r="B286" s="3"/>
      <c r="C286" s="4"/>
      <c r="D286" s="4"/>
      <c r="E286" s="3"/>
      <c r="F286" s="3"/>
      <c r="G286" s="16"/>
      <c r="I286" s="3">
        <f t="array" aca="1" ref="I286" ca="1">IF(ISBLANK($H286),,VLOOKUP($H286,'data (deprecated)'!$E$2:INDIRECT("data!$H$"&amp;COUNTA('data (deprecated)'!$E:$E)),2, FALSE))</f>
        <v>0</v>
      </c>
      <c r="J286" s="3">
        <f t="array" aca="1" ref="J286" ca="1">IF(ISBLANK($H286),,VLOOKUP($H286,'data (deprecated)'!$E$2:INDIRECT("data!$H$"&amp;COUNTA('data (deprecated)'!$E:$E)),3, FALSE))</f>
        <v>0</v>
      </c>
      <c r="K286" s="3">
        <f t="array" aca="1" ref="K286" ca="1">IF(ISBLANK($H286),,VLOOKUP($H286,'data (deprecated)'!$E$2:INDIRECT("data!$H$"&amp;COUNTA('data (deprecated)'!$E:$E)),4, FALSE))</f>
        <v>0</v>
      </c>
      <c r="L286" s="3"/>
      <c r="M286" s="3"/>
      <c r="N286" s="3"/>
    </row>
    <row r="287" spans="1:14" ht="13">
      <c r="A287" s="2"/>
      <c r="B287" s="3"/>
      <c r="C287" s="4"/>
      <c r="D287" s="4"/>
      <c r="E287" s="3"/>
      <c r="F287" s="3"/>
      <c r="G287" s="16"/>
      <c r="I287" s="3">
        <f t="array" aca="1" ref="I287" ca="1">IF(ISBLANK($H287),,VLOOKUP($H287,'data (deprecated)'!$E$2:INDIRECT("data!$H$"&amp;COUNTA('data (deprecated)'!$E:$E)),2, FALSE))</f>
        <v>0</v>
      </c>
      <c r="J287" s="3">
        <f t="array" aca="1" ref="J287" ca="1">IF(ISBLANK($H287),,VLOOKUP($H287,'data (deprecated)'!$E$2:INDIRECT("data!$H$"&amp;COUNTA('data (deprecated)'!$E:$E)),3, FALSE))</f>
        <v>0</v>
      </c>
      <c r="K287" s="3">
        <f t="array" aca="1" ref="K287" ca="1">IF(ISBLANK($H287),,VLOOKUP($H287,'data (deprecated)'!$E$2:INDIRECT("data!$H$"&amp;COUNTA('data (deprecated)'!$E:$E)),4, FALSE))</f>
        <v>0</v>
      </c>
      <c r="L287" s="3"/>
      <c r="M287" s="3"/>
      <c r="N287" s="3"/>
    </row>
    <row r="288" spans="1:14" ht="13">
      <c r="A288" s="2"/>
      <c r="B288" s="3"/>
      <c r="C288" s="4"/>
      <c r="D288" s="4"/>
      <c r="E288" s="3"/>
      <c r="F288" s="3"/>
      <c r="G288" s="16"/>
      <c r="I288" s="3">
        <f t="array" aca="1" ref="I288" ca="1">IF(ISBLANK($H288),,VLOOKUP($H288,'data (deprecated)'!$E$2:INDIRECT("data!$H$"&amp;COUNTA('data (deprecated)'!$E:$E)),2, FALSE))</f>
        <v>0</v>
      </c>
      <c r="J288" s="3">
        <f t="array" aca="1" ref="J288" ca="1">IF(ISBLANK($H288),,VLOOKUP($H288,'data (deprecated)'!$E$2:INDIRECT("data!$H$"&amp;COUNTA('data (deprecated)'!$E:$E)),3, FALSE))</f>
        <v>0</v>
      </c>
      <c r="K288" s="3">
        <f t="array" aca="1" ref="K288" ca="1">IF(ISBLANK($H288),,VLOOKUP($H288,'data (deprecated)'!$E$2:INDIRECT("data!$H$"&amp;COUNTA('data (deprecated)'!$E:$E)),4, FALSE))</f>
        <v>0</v>
      </c>
      <c r="L288" s="3"/>
      <c r="M288" s="3"/>
      <c r="N288" s="3"/>
    </row>
    <row r="289" spans="1:14" ht="13">
      <c r="A289" s="2"/>
      <c r="B289" s="3"/>
      <c r="C289" s="4"/>
      <c r="D289" s="4"/>
      <c r="E289" s="3"/>
      <c r="F289" s="3"/>
      <c r="G289" s="16"/>
      <c r="I289" s="3">
        <f t="array" aca="1" ref="I289" ca="1">IF(ISBLANK($H289),,VLOOKUP($H289,'data (deprecated)'!$E$2:INDIRECT("data!$H$"&amp;COUNTA('data (deprecated)'!$E:$E)),2, FALSE))</f>
        <v>0</v>
      </c>
      <c r="J289" s="3">
        <f t="array" aca="1" ref="J289" ca="1">IF(ISBLANK($H289),,VLOOKUP($H289,'data (deprecated)'!$E$2:INDIRECT("data!$H$"&amp;COUNTA('data (deprecated)'!$E:$E)),3, FALSE))</f>
        <v>0</v>
      </c>
      <c r="K289" s="3">
        <f t="array" aca="1" ref="K289" ca="1">IF(ISBLANK($H289),,VLOOKUP($H289,'data (deprecated)'!$E$2:INDIRECT("data!$H$"&amp;COUNTA('data (deprecated)'!$E:$E)),4, FALSE))</f>
        <v>0</v>
      </c>
      <c r="L289" s="3"/>
      <c r="M289" s="3"/>
      <c r="N289" s="3"/>
    </row>
    <row r="290" spans="1:14" ht="13">
      <c r="A290" s="2"/>
      <c r="B290" s="3"/>
      <c r="C290" s="4"/>
      <c r="D290" s="4"/>
      <c r="E290" s="3"/>
      <c r="F290" s="3"/>
      <c r="G290" s="16"/>
      <c r="I290" s="3">
        <f t="array" aca="1" ref="I290" ca="1">IF(ISBLANK($H290),,VLOOKUP($H290,'data (deprecated)'!$E$2:INDIRECT("data!$H$"&amp;COUNTA('data (deprecated)'!$E:$E)),2, FALSE))</f>
        <v>0</v>
      </c>
      <c r="J290" s="3">
        <f t="array" aca="1" ref="J290" ca="1">IF(ISBLANK($H290),,VLOOKUP($H290,'data (deprecated)'!$E$2:INDIRECT("data!$H$"&amp;COUNTA('data (deprecated)'!$E:$E)),3, FALSE))</f>
        <v>0</v>
      </c>
      <c r="K290" s="3">
        <f t="array" aca="1" ref="K290" ca="1">IF(ISBLANK($H290),,VLOOKUP($H290,'data (deprecated)'!$E$2:INDIRECT("data!$H$"&amp;COUNTA('data (deprecated)'!$E:$E)),4, FALSE))</f>
        <v>0</v>
      </c>
      <c r="L290" s="3"/>
      <c r="M290" s="3"/>
      <c r="N290" s="3"/>
    </row>
    <row r="291" spans="1:14" ht="13">
      <c r="A291" s="2"/>
      <c r="B291" s="3"/>
      <c r="C291" s="4"/>
      <c r="D291" s="4"/>
      <c r="E291" s="3"/>
      <c r="F291" s="3"/>
      <c r="G291" s="16"/>
      <c r="I291" s="3">
        <f t="array" aca="1" ref="I291" ca="1">IF(ISBLANK($H291),,VLOOKUP($H291,'data (deprecated)'!$E$2:INDIRECT("data!$H$"&amp;COUNTA('data (deprecated)'!$E:$E)),2, FALSE))</f>
        <v>0</v>
      </c>
      <c r="J291" s="3">
        <f t="array" aca="1" ref="J291" ca="1">IF(ISBLANK($H291),,VLOOKUP($H291,'data (deprecated)'!$E$2:INDIRECT("data!$H$"&amp;COUNTA('data (deprecated)'!$E:$E)),3, FALSE))</f>
        <v>0</v>
      </c>
      <c r="K291" s="3">
        <f t="array" aca="1" ref="K291" ca="1">IF(ISBLANK($H291),,VLOOKUP($H291,'data (deprecated)'!$E$2:INDIRECT("data!$H$"&amp;COUNTA('data (deprecated)'!$E:$E)),4, FALSE))</f>
        <v>0</v>
      </c>
      <c r="L291" s="3"/>
      <c r="M291" s="3"/>
      <c r="N291" s="3"/>
    </row>
    <row r="292" spans="1:14" ht="13">
      <c r="A292" s="2"/>
      <c r="B292" s="3"/>
      <c r="C292" s="4"/>
      <c r="D292" s="4"/>
      <c r="E292" s="3"/>
      <c r="F292" s="3"/>
      <c r="G292" s="16"/>
      <c r="I292" s="3">
        <f t="array" aca="1" ref="I292" ca="1">IF(ISBLANK($H292),,VLOOKUP($H292,'data (deprecated)'!$E$2:INDIRECT("data!$H$"&amp;COUNTA('data (deprecated)'!$E:$E)),2, FALSE))</f>
        <v>0</v>
      </c>
      <c r="J292" s="3">
        <f t="array" aca="1" ref="J292" ca="1">IF(ISBLANK($H292),,VLOOKUP($H292,'data (deprecated)'!$E$2:INDIRECT("data!$H$"&amp;COUNTA('data (deprecated)'!$E:$E)),3, FALSE))</f>
        <v>0</v>
      </c>
      <c r="K292" s="3">
        <f t="array" aca="1" ref="K292" ca="1">IF(ISBLANK($H292),,VLOOKUP($H292,'data (deprecated)'!$E$2:INDIRECT("data!$H$"&amp;COUNTA('data (deprecated)'!$E:$E)),4, FALSE))</f>
        <v>0</v>
      </c>
      <c r="L292" s="3"/>
      <c r="M292" s="3"/>
      <c r="N292" s="3"/>
    </row>
    <row r="293" spans="1:14" ht="13">
      <c r="A293" s="2"/>
      <c r="B293" s="3"/>
      <c r="C293" s="4"/>
      <c r="D293" s="4"/>
      <c r="E293" s="3"/>
      <c r="F293" s="3"/>
      <c r="G293" s="16"/>
      <c r="I293" s="3">
        <f t="array" aca="1" ref="I293" ca="1">IF(ISBLANK($H293),,VLOOKUP($H293,'data (deprecated)'!$E$2:INDIRECT("data!$H$"&amp;COUNTA('data (deprecated)'!$E:$E)),2, FALSE))</f>
        <v>0</v>
      </c>
      <c r="J293" s="3">
        <f t="array" aca="1" ref="J293" ca="1">IF(ISBLANK($H293),,VLOOKUP($H293,'data (deprecated)'!$E$2:INDIRECT("data!$H$"&amp;COUNTA('data (deprecated)'!$E:$E)),3, FALSE))</f>
        <v>0</v>
      </c>
      <c r="K293" s="3">
        <f t="array" aca="1" ref="K293" ca="1">IF(ISBLANK($H293),,VLOOKUP($H293,'data (deprecated)'!$E$2:INDIRECT("data!$H$"&amp;COUNTA('data (deprecated)'!$E:$E)),4, FALSE))</f>
        <v>0</v>
      </c>
      <c r="L293" s="3"/>
      <c r="M293" s="3"/>
      <c r="N293" s="3"/>
    </row>
    <row r="294" spans="1:14" ht="13">
      <c r="A294" s="2"/>
      <c r="B294" s="3"/>
      <c r="C294" s="4"/>
      <c r="D294" s="4"/>
      <c r="E294" s="3"/>
      <c r="F294" s="3"/>
      <c r="G294" s="16"/>
      <c r="I294" s="3">
        <f t="array" aca="1" ref="I294" ca="1">IF(ISBLANK($H294),,VLOOKUP($H294,'data (deprecated)'!$E$2:INDIRECT("data!$H$"&amp;COUNTA('data (deprecated)'!$E:$E)),2, FALSE))</f>
        <v>0</v>
      </c>
      <c r="J294" s="3">
        <f t="array" aca="1" ref="J294" ca="1">IF(ISBLANK($H294),,VLOOKUP($H294,'data (deprecated)'!$E$2:INDIRECT("data!$H$"&amp;COUNTA('data (deprecated)'!$E:$E)),3, FALSE))</f>
        <v>0</v>
      </c>
      <c r="K294" s="3">
        <f t="array" aca="1" ref="K294" ca="1">IF(ISBLANK($H294),,VLOOKUP($H294,'data (deprecated)'!$E$2:INDIRECT("data!$H$"&amp;COUNTA('data (deprecated)'!$E:$E)),4, FALSE))</f>
        <v>0</v>
      </c>
      <c r="L294" s="3"/>
      <c r="M294" s="3"/>
      <c r="N294" s="3"/>
    </row>
    <row r="295" spans="1:14" ht="13">
      <c r="A295" s="2"/>
      <c r="B295" s="3"/>
      <c r="C295" s="4"/>
      <c r="D295" s="4"/>
      <c r="E295" s="3"/>
      <c r="F295" s="3"/>
      <c r="G295" s="16"/>
      <c r="I295" s="3">
        <f t="array" aca="1" ref="I295" ca="1">IF(ISBLANK($H295),,VLOOKUP($H295,'data (deprecated)'!$E$2:INDIRECT("data!$H$"&amp;COUNTA('data (deprecated)'!$E:$E)),2, FALSE))</f>
        <v>0</v>
      </c>
      <c r="J295" s="3">
        <f t="array" aca="1" ref="J295" ca="1">IF(ISBLANK($H295),,VLOOKUP($H295,'data (deprecated)'!$E$2:INDIRECT("data!$H$"&amp;COUNTA('data (deprecated)'!$E:$E)),3, FALSE))</f>
        <v>0</v>
      </c>
      <c r="K295" s="3">
        <f t="array" aca="1" ref="K295" ca="1">IF(ISBLANK($H295),,VLOOKUP($H295,'data (deprecated)'!$E$2:INDIRECT("data!$H$"&amp;COUNTA('data (deprecated)'!$E:$E)),4, FALSE))</f>
        <v>0</v>
      </c>
      <c r="L295" s="3"/>
      <c r="M295" s="3"/>
      <c r="N295" s="3"/>
    </row>
    <row r="296" spans="1:14" ht="13">
      <c r="A296" s="2"/>
      <c r="B296" s="3"/>
      <c r="C296" s="4"/>
      <c r="D296" s="4"/>
      <c r="E296" s="3"/>
      <c r="F296" s="3"/>
      <c r="G296" s="16"/>
      <c r="I296" s="3">
        <f t="array" aca="1" ref="I296" ca="1">IF(ISBLANK($H296),,VLOOKUP($H296,'data (deprecated)'!$E$2:INDIRECT("data!$H$"&amp;COUNTA('data (deprecated)'!$E:$E)),2, FALSE))</f>
        <v>0</v>
      </c>
      <c r="J296" s="3">
        <f t="array" aca="1" ref="J296" ca="1">IF(ISBLANK($H296),,VLOOKUP($H296,'data (deprecated)'!$E$2:INDIRECT("data!$H$"&amp;COUNTA('data (deprecated)'!$E:$E)),3, FALSE))</f>
        <v>0</v>
      </c>
      <c r="K296" s="3">
        <f t="array" aca="1" ref="K296" ca="1">IF(ISBLANK($H296),,VLOOKUP($H296,'data (deprecated)'!$E$2:INDIRECT("data!$H$"&amp;COUNTA('data (deprecated)'!$E:$E)),4, FALSE))</f>
        <v>0</v>
      </c>
      <c r="L296" s="3"/>
      <c r="M296" s="3"/>
      <c r="N296" s="3"/>
    </row>
    <row r="297" spans="1:14" ht="13">
      <c r="A297" s="2"/>
      <c r="B297" s="3"/>
      <c r="C297" s="4"/>
      <c r="D297" s="4"/>
      <c r="E297" s="3"/>
      <c r="F297" s="3"/>
      <c r="G297" s="16"/>
      <c r="I297" s="3">
        <f t="array" aca="1" ref="I297" ca="1">IF(ISBLANK($H297),,VLOOKUP($H297,'data (deprecated)'!$E$2:INDIRECT("data!$H$"&amp;COUNTA('data (deprecated)'!$E:$E)),2, FALSE))</f>
        <v>0</v>
      </c>
      <c r="J297" s="3">
        <f t="array" aca="1" ref="J297" ca="1">IF(ISBLANK($H297),,VLOOKUP($H297,'data (deprecated)'!$E$2:INDIRECT("data!$H$"&amp;COUNTA('data (deprecated)'!$E:$E)),3, FALSE))</f>
        <v>0</v>
      </c>
      <c r="K297" s="3">
        <f t="array" aca="1" ref="K297" ca="1">IF(ISBLANK($H297),,VLOOKUP($H297,'data (deprecated)'!$E$2:INDIRECT("data!$H$"&amp;COUNTA('data (deprecated)'!$E:$E)),4, FALSE))</f>
        <v>0</v>
      </c>
      <c r="L297" s="3"/>
      <c r="M297" s="3"/>
      <c r="N297" s="3"/>
    </row>
    <row r="298" spans="1:14" ht="13">
      <c r="A298" s="2"/>
      <c r="B298" s="3"/>
      <c r="C298" s="4"/>
      <c r="D298" s="4"/>
      <c r="E298" s="3"/>
      <c r="F298" s="3"/>
      <c r="G298" s="16"/>
      <c r="I298" s="3">
        <f t="array" aca="1" ref="I298" ca="1">IF(ISBLANK($H298),,VLOOKUP($H298,'data (deprecated)'!$E$2:INDIRECT("data!$H$"&amp;COUNTA('data (deprecated)'!$E:$E)),2, FALSE))</f>
        <v>0</v>
      </c>
      <c r="J298" s="3">
        <f t="array" aca="1" ref="J298" ca="1">IF(ISBLANK($H298),,VLOOKUP($H298,'data (deprecated)'!$E$2:INDIRECT("data!$H$"&amp;COUNTA('data (deprecated)'!$E:$E)),3, FALSE))</f>
        <v>0</v>
      </c>
      <c r="K298" s="3">
        <f t="array" aca="1" ref="K298" ca="1">IF(ISBLANK($H298),,VLOOKUP($H298,'data (deprecated)'!$E$2:INDIRECT("data!$H$"&amp;COUNTA('data (deprecated)'!$E:$E)),4, FALSE))</f>
        <v>0</v>
      </c>
      <c r="L298" s="3"/>
      <c r="M298" s="3"/>
      <c r="N298" s="3"/>
    </row>
    <row r="299" spans="1:14" ht="13">
      <c r="A299" s="2"/>
      <c r="B299" s="3"/>
      <c r="C299" s="4"/>
      <c r="D299" s="4"/>
      <c r="E299" s="3"/>
      <c r="F299" s="3"/>
      <c r="G299" s="16"/>
      <c r="I299" s="3">
        <f t="array" aca="1" ref="I299" ca="1">IF(ISBLANK($H299),,VLOOKUP($H299,'data (deprecated)'!$E$2:INDIRECT("data!$H$"&amp;COUNTA('data (deprecated)'!$E:$E)),2, FALSE))</f>
        <v>0</v>
      </c>
      <c r="J299" s="3">
        <f t="array" aca="1" ref="J299" ca="1">IF(ISBLANK($H299),,VLOOKUP($H299,'data (deprecated)'!$E$2:INDIRECT("data!$H$"&amp;COUNTA('data (deprecated)'!$E:$E)),3, FALSE))</f>
        <v>0</v>
      </c>
      <c r="K299" s="3">
        <f t="array" aca="1" ref="K299" ca="1">IF(ISBLANK($H299),,VLOOKUP($H299,'data (deprecated)'!$E$2:INDIRECT("data!$H$"&amp;COUNTA('data (deprecated)'!$E:$E)),4, FALSE))</f>
        <v>0</v>
      </c>
      <c r="L299" s="3"/>
      <c r="M299" s="3"/>
      <c r="N299" s="3"/>
    </row>
    <row r="300" spans="1:14" ht="13">
      <c r="A300" s="2"/>
      <c r="B300" s="3"/>
      <c r="C300" s="4"/>
      <c r="D300" s="4"/>
      <c r="E300" s="3"/>
      <c r="F300" s="3"/>
      <c r="G300" s="16"/>
      <c r="I300" s="3">
        <f t="array" aca="1" ref="I300" ca="1">IF(ISBLANK($H300),,VLOOKUP($H300,'data (deprecated)'!$E$2:INDIRECT("data!$H$"&amp;COUNTA('data (deprecated)'!$E:$E)),2, FALSE))</f>
        <v>0</v>
      </c>
      <c r="J300" s="3">
        <f t="array" aca="1" ref="J300" ca="1">IF(ISBLANK($H300),,VLOOKUP($H300,'data (deprecated)'!$E$2:INDIRECT("data!$H$"&amp;COUNTA('data (deprecated)'!$E:$E)),3, FALSE))</f>
        <v>0</v>
      </c>
      <c r="K300" s="3">
        <f t="array" aca="1" ref="K300" ca="1">IF(ISBLANK($H300),,VLOOKUP($H300,'data (deprecated)'!$E$2:INDIRECT("data!$H$"&amp;COUNTA('data (deprecated)'!$E:$E)),4, FALSE))</f>
        <v>0</v>
      </c>
      <c r="L300" s="3"/>
      <c r="M300" s="3"/>
      <c r="N300" s="3"/>
    </row>
    <row r="301" spans="1:14" ht="13">
      <c r="A301" s="2"/>
      <c r="B301" s="3"/>
      <c r="C301" s="4"/>
      <c r="D301" s="4"/>
      <c r="E301" s="3"/>
      <c r="F301" s="3"/>
      <c r="G301" s="16"/>
      <c r="I301" s="3">
        <f t="array" aca="1" ref="I301" ca="1">IF(ISBLANK($H301),,VLOOKUP($H301,'data (deprecated)'!$E$2:INDIRECT("data!$H$"&amp;COUNTA('data (deprecated)'!$E:$E)),2, FALSE))</f>
        <v>0</v>
      </c>
      <c r="J301" s="3">
        <f t="array" aca="1" ref="J301" ca="1">IF(ISBLANK($H301),,VLOOKUP($H301,'data (deprecated)'!$E$2:INDIRECT("data!$H$"&amp;COUNTA('data (deprecated)'!$E:$E)),3, FALSE))</f>
        <v>0</v>
      </c>
      <c r="K301" s="3">
        <f t="array" aca="1" ref="K301" ca="1">IF(ISBLANK($H301),,VLOOKUP($H301,'data (deprecated)'!$E$2:INDIRECT("data!$H$"&amp;COUNTA('data (deprecated)'!$E:$E)),4, FALSE))</f>
        <v>0</v>
      </c>
      <c r="L301" s="3"/>
      <c r="M301" s="3"/>
      <c r="N301" s="3"/>
    </row>
    <row r="302" spans="1:14" ht="13">
      <c r="A302" s="2"/>
      <c r="B302" s="3"/>
      <c r="C302" s="4"/>
      <c r="D302" s="4"/>
      <c r="E302" s="3"/>
      <c r="F302" s="3"/>
      <c r="G302" s="16"/>
      <c r="I302" s="3">
        <f t="array" aca="1" ref="I302" ca="1">IF(ISBLANK($H302),,VLOOKUP($H302,'data (deprecated)'!$E$2:INDIRECT("data!$H$"&amp;COUNTA('data (deprecated)'!$E:$E)),2, FALSE))</f>
        <v>0</v>
      </c>
      <c r="J302" s="3">
        <f t="array" aca="1" ref="J302" ca="1">IF(ISBLANK($H302),,VLOOKUP($H302,'data (deprecated)'!$E$2:INDIRECT("data!$H$"&amp;COUNTA('data (deprecated)'!$E:$E)),3, FALSE))</f>
        <v>0</v>
      </c>
      <c r="K302" s="3">
        <f t="array" aca="1" ref="K302" ca="1">IF(ISBLANK($H302),,VLOOKUP($H302,'data (deprecated)'!$E$2:INDIRECT("data!$H$"&amp;COUNTA('data (deprecated)'!$E:$E)),4, FALSE))</f>
        <v>0</v>
      </c>
      <c r="L302" s="3"/>
      <c r="M302" s="3"/>
      <c r="N302" s="3"/>
    </row>
    <row r="303" spans="1:14" ht="13">
      <c r="A303" s="2"/>
      <c r="B303" s="3"/>
      <c r="C303" s="4"/>
      <c r="D303" s="4"/>
      <c r="E303" s="3"/>
      <c r="F303" s="3"/>
      <c r="G303" s="16"/>
      <c r="I303" s="3">
        <f t="array" aca="1" ref="I303" ca="1">IF(ISBLANK($H303),,VLOOKUP($H303,'data (deprecated)'!$E$2:INDIRECT("data!$H$"&amp;COUNTA('data (deprecated)'!$E:$E)),2, FALSE))</f>
        <v>0</v>
      </c>
      <c r="J303" s="3">
        <f t="array" aca="1" ref="J303" ca="1">IF(ISBLANK($H303),,VLOOKUP($H303,'data (deprecated)'!$E$2:INDIRECT("data!$H$"&amp;COUNTA('data (deprecated)'!$E:$E)),3, FALSE))</f>
        <v>0</v>
      </c>
      <c r="K303" s="3">
        <f t="array" aca="1" ref="K303" ca="1">IF(ISBLANK($H303),,VLOOKUP($H303,'data (deprecated)'!$E$2:INDIRECT("data!$H$"&amp;COUNTA('data (deprecated)'!$E:$E)),4, FALSE))</f>
        <v>0</v>
      </c>
      <c r="L303" s="3"/>
      <c r="M303" s="3"/>
      <c r="N303" s="3"/>
    </row>
    <row r="304" spans="1:14" ht="13">
      <c r="A304" s="2"/>
      <c r="B304" s="3"/>
      <c r="C304" s="4"/>
      <c r="D304" s="4"/>
      <c r="E304" s="3"/>
      <c r="F304" s="3"/>
      <c r="G304" s="16"/>
      <c r="I304" s="3">
        <f t="array" aca="1" ref="I304" ca="1">IF(ISBLANK($H304),,VLOOKUP($H304,'data (deprecated)'!$E$2:INDIRECT("data!$H$"&amp;COUNTA('data (deprecated)'!$E:$E)),2, FALSE))</f>
        <v>0</v>
      </c>
      <c r="J304" s="3">
        <f t="array" aca="1" ref="J304" ca="1">IF(ISBLANK($H304),,VLOOKUP($H304,'data (deprecated)'!$E$2:INDIRECT("data!$H$"&amp;COUNTA('data (deprecated)'!$E:$E)),3, FALSE))</f>
        <v>0</v>
      </c>
      <c r="K304" s="3">
        <f t="array" aca="1" ref="K304" ca="1">IF(ISBLANK($H304),,VLOOKUP($H304,'data (deprecated)'!$E$2:INDIRECT("data!$H$"&amp;COUNTA('data (deprecated)'!$E:$E)),4, FALSE))</f>
        <v>0</v>
      </c>
      <c r="L304" s="3"/>
      <c r="M304" s="3"/>
      <c r="N304" s="3"/>
    </row>
    <row r="305" spans="1:14" ht="13">
      <c r="A305" s="2"/>
      <c r="B305" s="3"/>
      <c r="C305" s="4"/>
      <c r="D305" s="4"/>
      <c r="E305" s="3"/>
      <c r="F305" s="3"/>
      <c r="G305" s="16"/>
      <c r="I305" s="3">
        <f t="array" aca="1" ref="I305" ca="1">IF(ISBLANK($H305),,VLOOKUP($H305,'data (deprecated)'!$E$2:INDIRECT("data!$H$"&amp;COUNTA('data (deprecated)'!$E:$E)),2, FALSE))</f>
        <v>0</v>
      </c>
      <c r="J305" s="3">
        <f t="array" aca="1" ref="J305" ca="1">IF(ISBLANK($H305),,VLOOKUP($H305,'data (deprecated)'!$E$2:INDIRECT("data!$H$"&amp;COUNTA('data (deprecated)'!$E:$E)),3, FALSE))</f>
        <v>0</v>
      </c>
      <c r="K305" s="3">
        <f t="array" aca="1" ref="K305" ca="1">IF(ISBLANK($H305),,VLOOKUP($H305,'data (deprecated)'!$E$2:INDIRECT("data!$H$"&amp;COUNTA('data (deprecated)'!$E:$E)),4, FALSE))</f>
        <v>0</v>
      </c>
      <c r="L305" s="3"/>
      <c r="M305" s="3"/>
      <c r="N305" s="3"/>
    </row>
    <row r="306" spans="1:14" ht="13">
      <c r="A306" s="2"/>
      <c r="B306" s="3"/>
      <c r="C306" s="4"/>
      <c r="D306" s="4"/>
      <c r="E306" s="3"/>
      <c r="F306" s="3"/>
      <c r="G306" s="16"/>
      <c r="I306" s="3">
        <f t="array" aca="1" ref="I306" ca="1">IF(ISBLANK($H306),,VLOOKUP($H306,'data (deprecated)'!$E$2:INDIRECT("data!$H$"&amp;COUNTA('data (deprecated)'!$E:$E)),2, FALSE))</f>
        <v>0</v>
      </c>
      <c r="J306" s="3">
        <f t="array" aca="1" ref="J306" ca="1">IF(ISBLANK($H306),,VLOOKUP($H306,'data (deprecated)'!$E$2:INDIRECT("data!$H$"&amp;COUNTA('data (deprecated)'!$E:$E)),3, FALSE))</f>
        <v>0</v>
      </c>
      <c r="K306" s="3">
        <f t="array" aca="1" ref="K306" ca="1">IF(ISBLANK($H306),,VLOOKUP($H306,'data (deprecated)'!$E$2:INDIRECT("data!$H$"&amp;COUNTA('data (deprecated)'!$E:$E)),4, FALSE))</f>
        <v>0</v>
      </c>
      <c r="L306" s="3"/>
      <c r="M306" s="3"/>
      <c r="N306" s="3"/>
    </row>
    <row r="307" spans="1:14" ht="13">
      <c r="A307" s="2"/>
      <c r="B307" s="3"/>
      <c r="C307" s="4"/>
      <c r="D307" s="4"/>
      <c r="E307" s="3"/>
      <c r="F307" s="3"/>
      <c r="G307" s="16"/>
      <c r="I307" s="3">
        <f t="array" aca="1" ref="I307" ca="1">IF(ISBLANK($H307),,VLOOKUP($H307,'data (deprecated)'!$E$2:INDIRECT("data!$H$"&amp;COUNTA('data (deprecated)'!$E:$E)),2, FALSE))</f>
        <v>0</v>
      </c>
      <c r="J307" s="3">
        <f t="array" aca="1" ref="J307" ca="1">IF(ISBLANK($H307),,VLOOKUP($H307,'data (deprecated)'!$E$2:INDIRECT("data!$H$"&amp;COUNTA('data (deprecated)'!$E:$E)),3, FALSE))</f>
        <v>0</v>
      </c>
      <c r="K307" s="3">
        <f t="array" aca="1" ref="K307" ca="1">IF(ISBLANK($H307),,VLOOKUP($H307,'data (deprecated)'!$E$2:INDIRECT("data!$H$"&amp;COUNTA('data (deprecated)'!$E:$E)),4, FALSE))</f>
        <v>0</v>
      </c>
      <c r="L307" s="3"/>
      <c r="M307" s="3"/>
      <c r="N307" s="3"/>
    </row>
    <row r="308" spans="1:14" ht="13">
      <c r="A308" s="2"/>
      <c r="B308" s="3"/>
      <c r="C308" s="4"/>
      <c r="D308" s="4"/>
      <c r="E308" s="3"/>
      <c r="F308" s="3"/>
      <c r="G308" s="16"/>
      <c r="I308" s="3">
        <f t="array" aca="1" ref="I308" ca="1">IF(ISBLANK($H308),,VLOOKUP($H308,'data (deprecated)'!$E$2:INDIRECT("data!$H$"&amp;COUNTA('data (deprecated)'!$E:$E)),2, FALSE))</f>
        <v>0</v>
      </c>
      <c r="J308" s="3">
        <f t="array" aca="1" ref="J308" ca="1">IF(ISBLANK($H308),,VLOOKUP($H308,'data (deprecated)'!$E$2:INDIRECT("data!$H$"&amp;COUNTA('data (deprecated)'!$E:$E)),3, FALSE))</f>
        <v>0</v>
      </c>
      <c r="K308" s="3">
        <f t="array" aca="1" ref="K308" ca="1">IF(ISBLANK($H308),,VLOOKUP($H308,'data (deprecated)'!$E$2:INDIRECT("data!$H$"&amp;COUNTA('data (deprecated)'!$E:$E)),4, FALSE))</f>
        <v>0</v>
      </c>
      <c r="L308" s="3"/>
      <c r="M308" s="3"/>
      <c r="N308" s="3"/>
    </row>
    <row r="309" spans="1:14" ht="13">
      <c r="A309" s="2"/>
      <c r="B309" s="3"/>
      <c r="C309" s="4"/>
      <c r="D309" s="4"/>
      <c r="E309" s="3"/>
      <c r="F309" s="3"/>
      <c r="G309" s="16"/>
      <c r="I309" s="3">
        <f t="array" aca="1" ref="I309" ca="1">IF(ISBLANK($H309),,VLOOKUP($H309,'data (deprecated)'!$E$2:INDIRECT("data!$H$"&amp;COUNTA('data (deprecated)'!$E:$E)),2, FALSE))</f>
        <v>0</v>
      </c>
      <c r="J309" s="3">
        <f t="array" aca="1" ref="J309" ca="1">IF(ISBLANK($H309),,VLOOKUP($H309,'data (deprecated)'!$E$2:INDIRECT("data!$H$"&amp;COUNTA('data (deprecated)'!$E:$E)),3, FALSE))</f>
        <v>0</v>
      </c>
      <c r="K309" s="3">
        <f t="array" aca="1" ref="K309" ca="1">IF(ISBLANK($H309),,VLOOKUP($H309,'data (deprecated)'!$E$2:INDIRECT("data!$H$"&amp;COUNTA('data (deprecated)'!$E:$E)),4, FALSE))</f>
        <v>0</v>
      </c>
      <c r="L309" s="3"/>
      <c r="M309" s="3"/>
      <c r="N309" s="3"/>
    </row>
    <row r="310" spans="1:14" ht="13">
      <c r="A310" s="2"/>
      <c r="B310" s="3"/>
      <c r="C310" s="4"/>
      <c r="D310" s="4"/>
      <c r="E310" s="3"/>
      <c r="F310" s="3"/>
      <c r="G310" s="16"/>
      <c r="I310" s="3">
        <f t="array" aca="1" ref="I310" ca="1">IF(ISBLANK($H310),,VLOOKUP($H310,'data (deprecated)'!$E$2:INDIRECT("data!$H$"&amp;COUNTA('data (deprecated)'!$E:$E)),2, FALSE))</f>
        <v>0</v>
      </c>
      <c r="J310" s="3">
        <f t="array" aca="1" ref="J310" ca="1">IF(ISBLANK($H310),,VLOOKUP($H310,'data (deprecated)'!$E$2:INDIRECT("data!$H$"&amp;COUNTA('data (deprecated)'!$E:$E)),3, FALSE))</f>
        <v>0</v>
      </c>
      <c r="K310" s="3">
        <f t="array" aca="1" ref="K310" ca="1">IF(ISBLANK($H310),,VLOOKUP($H310,'data (deprecated)'!$E$2:INDIRECT("data!$H$"&amp;COUNTA('data (deprecated)'!$E:$E)),4, FALSE))</f>
        <v>0</v>
      </c>
      <c r="L310" s="3"/>
      <c r="M310" s="3"/>
      <c r="N310" s="3"/>
    </row>
    <row r="311" spans="1:14" ht="13">
      <c r="A311" s="2"/>
      <c r="B311" s="3"/>
      <c r="C311" s="4"/>
      <c r="D311" s="4"/>
      <c r="E311" s="3"/>
      <c r="F311" s="3"/>
      <c r="G311" s="16"/>
      <c r="I311" s="3">
        <f t="array" aca="1" ref="I311" ca="1">IF(ISBLANK($H311),,VLOOKUP($H311,'data (deprecated)'!$E$2:INDIRECT("data!$H$"&amp;COUNTA('data (deprecated)'!$E:$E)),2, FALSE))</f>
        <v>0</v>
      </c>
      <c r="J311" s="3">
        <f t="array" aca="1" ref="J311" ca="1">IF(ISBLANK($H311),,VLOOKUP($H311,'data (deprecated)'!$E$2:INDIRECT("data!$H$"&amp;COUNTA('data (deprecated)'!$E:$E)),3, FALSE))</f>
        <v>0</v>
      </c>
      <c r="K311" s="3">
        <f t="array" aca="1" ref="K311" ca="1">IF(ISBLANK($H311),,VLOOKUP($H311,'data (deprecated)'!$E$2:INDIRECT("data!$H$"&amp;COUNTA('data (deprecated)'!$E:$E)),4, FALSE))</f>
        <v>0</v>
      </c>
      <c r="L311" s="3"/>
      <c r="M311" s="3"/>
      <c r="N311" s="3"/>
    </row>
    <row r="312" spans="1:14" ht="13">
      <c r="A312" s="2"/>
      <c r="B312" s="3"/>
      <c r="C312" s="4"/>
      <c r="D312" s="4"/>
      <c r="E312" s="3"/>
      <c r="F312" s="3"/>
      <c r="G312" s="16"/>
      <c r="I312" s="3">
        <f t="array" aca="1" ref="I312" ca="1">IF(ISBLANK($H312),,VLOOKUP($H312,'data (deprecated)'!$E$2:INDIRECT("data!$H$"&amp;COUNTA('data (deprecated)'!$E:$E)),2, FALSE))</f>
        <v>0</v>
      </c>
      <c r="J312" s="3">
        <f t="array" aca="1" ref="J312" ca="1">IF(ISBLANK($H312),,VLOOKUP($H312,'data (deprecated)'!$E$2:INDIRECT("data!$H$"&amp;COUNTA('data (deprecated)'!$E:$E)),3, FALSE))</f>
        <v>0</v>
      </c>
      <c r="K312" s="3">
        <f t="array" aca="1" ref="K312" ca="1">IF(ISBLANK($H312),,VLOOKUP($H312,'data (deprecated)'!$E$2:INDIRECT("data!$H$"&amp;COUNTA('data (deprecated)'!$E:$E)),4, FALSE))</f>
        <v>0</v>
      </c>
      <c r="L312" s="3"/>
      <c r="M312" s="3"/>
      <c r="N312" s="3"/>
    </row>
    <row r="313" spans="1:14" ht="13">
      <c r="A313" s="2"/>
      <c r="B313" s="3"/>
      <c r="C313" s="4"/>
      <c r="D313" s="4"/>
      <c r="E313" s="3"/>
      <c r="F313" s="3"/>
      <c r="G313" s="16"/>
      <c r="I313" s="3">
        <f t="array" aca="1" ref="I313" ca="1">IF(ISBLANK($H313),,VLOOKUP($H313,'data (deprecated)'!$E$2:INDIRECT("data!$H$"&amp;COUNTA('data (deprecated)'!$E:$E)),2, FALSE))</f>
        <v>0</v>
      </c>
      <c r="J313" s="3">
        <f t="array" aca="1" ref="J313" ca="1">IF(ISBLANK($H313),,VLOOKUP($H313,'data (deprecated)'!$E$2:INDIRECT("data!$H$"&amp;COUNTA('data (deprecated)'!$E:$E)),3, FALSE))</f>
        <v>0</v>
      </c>
      <c r="K313" s="3">
        <f t="array" aca="1" ref="K313" ca="1">IF(ISBLANK($H313),,VLOOKUP($H313,'data (deprecated)'!$E$2:INDIRECT("data!$H$"&amp;COUNTA('data (deprecated)'!$E:$E)),4, FALSE))</f>
        <v>0</v>
      </c>
      <c r="L313" s="3"/>
      <c r="M313" s="3"/>
      <c r="N313" s="3"/>
    </row>
    <row r="314" spans="1:14" ht="13">
      <c r="A314" s="2"/>
      <c r="B314" s="3"/>
      <c r="C314" s="4"/>
      <c r="D314" s="4"/>
      <c r="E314" s="3"/>
      <c r="F314" s="3"/>
      <c r="G314" s="16"/>
      <c r="I314" s="3">
        <f t="array" aca="1" ref="I314" ca="1">IF(ISBLANK($H314),,VLOOKUP($H314,'data (deprecated)'!$E$2:INDIRECT("data!$H$"&amp;COUNTA('data (deprecated)'!$E:$E)),2, FALSE))</f>
        <v>0</v>
      </c>
      <c r="J314" s="3">
        <f t="array" aca="1" ref="J314" ca="1">IF(ISBLANK($H314),,VLOOKUP($H314,'data (deprecated)'!$E$2:INDIRECT("data!$H$"&amp;COUNTA('data (deprecated)'!$E:$E)),3, FALSE))</f>
        <v>0</v>
      </c>
      <c r="K314" s="3">
        <f t="array" aca="1" ref="K314" ca="1">IF(ISBLANK($H314),,VLOOKUP($H314,'data (deprecated)'!$E$2:INDIRECT("data!$H$"&amp;COUNTA('data (deprecated)'!$E:$E)),4, FALSE))</f>
        <v>0</v>
      </c>
      <c r="L314" s="3"/>
      <c r="M314" s="3"/>
      <c r="N314" s="3"/>
    </row>
    <row r="315" spans="1:14" ht="13">
      <c r="A315" s="2"/>
      <c r="B315" s="3"/>
      <c r="C315" s="4"/>
      <c r="D315" s="4"/>
      <c r="E315" s="3"/>
      <c r="F315" s="3"/>
      <c r="G315" s="16"/>
      <c r="I315" s="3">
        <f t="array" aca="1" ref="I315" ca="1">IF(ISBLANK($H315),,VLOOKUP($H315,'data (deprecated)'!$E$2:INDIRECT("data!$H$"&amp;COUNTA('data (deprecated)'!$E:$E)),2, FALSE))</f>
        <v>0</v>
      </c>
      <c r="J315" s="3">
        <f t="array" aca="1" ref="J315" ca="1">IF(ISBLANK($H315),,VLOOKUP($H315,'data (deprecated)'!$E$2:INDIRECT("data!$H$"&amp;COUNTA('data (deprecated)'!$E:$E)),3, FALSE))</f>
        <v>0</v>
      </c>
      <c r="K315" s="3">
        <f t="array" aca="1" ref="K315" ca="1">IF(ISBLANK($H315),,VLOOKUP($H315,'data (deprecated)'!$E$2:INDIRECT("data!$H$"&amp;COUNTA('data (deprecated)'!$E:$E)),4, FALSE))</f>
        <v>0</v>
      </c>
      <c r="L315" s="3"/>
      <c r="M315" s="3"/>
      <c r="N315" s="3"/>
    </row>
    <row r="316" spans="1:14" ht="13">
      <c r="A316" s="2"/>
      <c r="B316" s="3"/>
      <c r="C316" s="4"/>
      <c r="D316" s="4"/>
      <c r="E316" s="3"/>
      <c r="F316" s="3"/>
      <c r="G316" s="16"/>
      <c r="I316" s="3">
        <f t="array" aca="1" ref="I316" ca="1">IF(ISBLANK($H316),,VLOOKUP($H316,'data (deprecated)'!$E$2:INDIRECT("data!$H$"&amp;COUNTA('data (deprecated)'!$E:$E)),2, FALSE))</f>
        <v>0</v>
      </c>
      <c r="J316" s="3">
        <f t="array" aca="1" ref="J316" ca="1">IF(ISBLANK($H316),,VLOOKUP($H316,'data (deprecated)'!$E$2:INDIRECT("data!$H$"&amp;COUNTA('data (deprecated)'!$E:$E)),3, FALSE))</f>
        <v>0</v>
      </c>
      <c r="K316" s="3">
        <f t="array" aca="1" ref="K316" ca="1">IF(ISBLANK($H316),,VLOOKUP($H316,'data (deprecated)'!$E$2:INDIRECT("data!$H$"&amp;COUNTA('data (deprecated)'!$E:$E)),4, FALSE))</f>
        <v>0</v>
      </c>
      <c r="L316" s="3"/>
      <c r="M316" s="3"/>
      <c r="N316" s="3"/>
    </row>
    <row r="317" spans="1:14" ht="13">
      <c r="A317" s="2"/>
      <c r="B317" s="3"/>
      <c r="C317" s="4"/>
      <c r="D317" s="4"/>
      <c r="E317" s="3"/>
      <c r="F317" s="3"/>
      <c r="G317" s="16"/>
      <c r="I317" s="3">
        <f t="array" aca="1" ref="I317" ca="1">IF(ISBLANK($H317),,VLOOKUP($H317,'data (deprecated)'!$E$2:INDIRECT("data!$H$"&amp;COUNTA('data (deprecated)'!$E:$E)),2, FALSE))</f>
        <v>0</v>
      </c>
      <c r="J317" s="3">
        <f t="array" aca="1" ref="J317" ca="1">IF(ISBLANK($H317),,VLOOKUP($H317,'data (deprecated)'!$E$2:INDIRECT("data!$H$"&amp;COUNTA('data (deprecated)'!$E:$E)),3, FALSE))</f>
        <v>0</v>
      </c>
      <c r="K317" s="3">
        <f t="array" aca="1" ref="K317" ca="1">IF(ISBLANK($H317),,VLOOKUP($H317,'data (deprecated)'!$E$2:INDIRECT("data!$H$"&amp;COUNTA('data (deprecated)'!$E:$E)),4, FALSE))</f>
        <v>0</v>
      </c>
      <c r="L317" s="3"/>
      <c r="M317" s="3"/>
      <c r="N317" s="3"/>
    </row>
    <row r="318" spans="1:14" ht="13">
      <c r="A318" s="2"/>
      <c r="B318" s="3"/>
      <c r="C318" s="4"/>
      <c r="D318" s="4"/>
      <c r="E318" s="3"/>
      <c r="F318" s="3"/>
      <c r="G318" s="16"/>
      <c r="I318" s="3">
        <f t="array" aca="1" ref="I318" ca="1">IF(ISBLANK($H318),,VLOOKUP($H318,'data (deprecated)'!$E$2:INDIRECT("data!$H$"&amp;COUNTA('data (deprecated)'!$E:$E)),2, FALSE))</f>
        <v>0</v>
      </c>
      <c r="J318" s="3">
        <f t="array" aca="1" ref="J318" ca="1">IF(ISBLANK($H318),,VLOOKUP($H318,'data (deprecated)'!$E$2:INDIRECT("data!$H$"&amp;COUNTA('data (deprecated)'!$E:$E)),3, FALSE))</f>
        <v>0</v>
      </c>
      <c r="K318" s="3">
        <f t="array" aca="1" ref="K318" ca="1">IF(ISBLANK($H318),,VLOOKUP($H318,'data (deprecated)'!$E$2:INDIRECT("data!$H$"&amp;COUNTA('data (deprecated)'!$E:$E)),4, FALSE))</f>
        <v>0</v>
      </c>
      <c r="L318" s="3"/>
      <c r="M318" s="3"/>
      <c r="N318" s="3"/>
    </row>
    <row r="319" spans="1:14" ht="13">
      <c r="A319" s="2"/>
      <c r="B319" s="3"/>
      <c r="C319" s="4"/>
      <c r="D319" s="4"/>
      <c r="E319" s="3"/>
      <c r="F319" s="3"/>
      <c r="G319" s="16"/>
      <c r="I319" s="3">
        <f t="array" aca="1" ref="I319" ca="1">IF(ISBLANK($H319),,VLOOKUP($H319,'data (deprecated)'!$E$2:INDIRECT("data!$H$"&amp;COUNTA('data (deprecated)'!$E:$E)),2, FALSE))</f>
        <v>0</v>
      </c>
      <c r="J319" s="3">
        <f t="array" aca="1" ref="J319" ca="1">IF(ISBLANK($H319),,VLOOKUP($H319,'data (deprecated)'!$E$2:INDIRECT("data!$H$"&amp;COUNTA('data (deprecated)'!$E:$E)),3, FALSE))</f>
        <v>0</v>
      </c>
      <c r="K319" s="3">
        <f t="array" aca="1" ref="K319" ca="1">IF(ISBLANK($H319),,VLOOKUP($H319,'data (deprecated)'!$E$2:INDIRECT("data!$H$"&amp;COUNTA('data (deprecated)'!$E:$E)),4, FALSE))</f>
        <v>0</v>
      </c>
      <c r="L319" s="3"/>
      <c r="M319" s="3"/>
      <c r="N319" s="3"/>
    </row>
    <row r="320" spans="1:14" ht="13">
      <c r="A320" s="2"/>
      <c r="B320" s="3"/>
      <c r="C320" s="4"/>
      <c r="D320" s="4"/>
      <c r="E320" s="3"/>
      <c r="F320" s="3"/>
      <c r="G320" s="16"/>
      <c r="I320" s="3">
        <f t="array" aca="1" ref="I320" ca="1">IF(ISBLANK($H320),,VLOOKUP($H320,'data (deprecated)'!$E$2:INDIRECT("data!$H$"&amp;COUNTA('data (deprecated)'!$E:$E)),2, FALSE))</f>
        <v>0</v>
      </c>
      <c r="J320" s="3">
        <f t="array" aca="1" ref="J320" ca="1">IF(ISBLANK($H320),,VLOOKUP($H320,'data (deprecated)'!$E$2:INDIRECT("data!$H$"&amp;COUNTA('data (deprecated)'!$E:$E)),3, FALSE))</f>
        <v>0</v>
      </c>
      <c r="K320" s="3">
        <f t="array" aca="1" ref="K320" ca="1">IF(ISBLANK($H320),,VLOOKUP($H320,'data (deprecated)'!$E$2:INDIRECT("data!$H$"&amp;COUNTA('data (deprecated)'!$E:$E)),4, FALSE))</f>
        <v>0</v>
      </c>
      <c r="L320" s="3"/>
      <c r="M320" s="3"/>
      <c r="N320" s="3"/>
    </row>
    <row r="321" spans="1:14" ht="13">
      <c r="A321" s="2"/>
      <c r="B321" s="3"/>
      <c r="C321" s="4"/>
      <c r="D321" s="4"/>
      <c r="E321" s="3"/>
      <c r="F321" s="3"/>
      <c r="G321" s="16"/>
      <c r="I321" s="3">
        <f t="array" aca="1" ref="I321" ca="1">IF(ISBLANK($H321),,VLOOKUP($H321,'data (deprecated)'!$E$2:INDIRECT("data!$H$"&amp;COUNTA('data (deprecated)'!$E:$E)),2, FALSE))</f>
        <v>0</v>
      </c>
      <c r="J321" s="3">
        <f t="array" aca="1" ref="J321" ca="1">IF(ISBLANK($H321),,VLOOKUP($H321,'data (deprecated)'!$E$2:INDIRECT("data!$H$"&amp;COUNTA('data (deprecated)'!$E:$E)),3, FALSE))</f>
        <v>0</v>
      </c>
      <c r="K321" s="3">
        <f t="array" aca="1" ref="K321" ca="1">IF(ISBLANK($H321),,VLOOKUP($H321,'data (deprecated)'!$E$2:INDIRECT("data!$H$"&amp;COUNTA('data (deprecated)'!$E:$E)),4, FALSE))</f>
        <v>0</v>
      </c>
      <c r="L321" s="3"/>
      <c r="M321" s="3"/>
      <c r="N321" s="3"/>
    </row>
    <row r="322" spans="1:14" ht="13">
      <c r="A322" s="2"/>
      <c r="B322" s="3"/>
      <c r="C322" s="4"/>
      <c r="D322" s="4"/>
      <c r="E322" s="3"/>
      <c r="F322" s="3"/>
      <c r="G322" s="16"/>
      <c r="I322" s="3">
        <f t="array" aca="1" ref="I322" ca="1">IF(ISBLANK($H322),,VLOOKUP($H322,'data (deprecated)'!$E$2:INDIRECT("data!$H$"&amp;COUNTA('data (deprecated)'!$E:$E)),2, FALSE))</f>
        <v>0</v>
      </c>
      <c r="J322" s="3">
        <f t="array" aca="1" ref="J322" ca="1">IF(ISBLANK($H322),,VLOOKUP($H322,'data (deprecated)'!$E$2:INDIRECT("data!$H$"&amp;COUNTA('data (deprecated)'!$E:$E)),3, FALSE))</f>
        <v>0</v>
      </c>
      <c r="K322" s="3">
        <f t="array" aca="1" ref="K322" ca="1">IF(ISBLANK($H322),,VLOOKUP($H322,'data (deprecated)'!$E$2:INDIRECT("data!$H$"&amp;COUNTA('data (deprecated)'!$E:$E)),4, FALSE))</f>
        <v>0</v>
      </c>
      <c r="L322" s="3"/>
      <c r="M322" s="3"/>
      <c r="N322" s="3"/>
    </row>
    <row r="323" spans="1:14" ht="13">
      <c r="A323" s="2"/>
      <c r="B323" s="3"/>
      <c r="C323" s="4"/>
      <c r="D323" s="4"/>
      <c r="E323" s="3"/>
      <c r="F323" s="3"/>
      <c r="G323" s="16"/>
      <c r="I323" s="3">
        <f t="array" aca="1" ref="I323" ca="1">IF(ISBLANK($H323),,VLOOKUP($H323,'data (deprecated)'!$E$2:INDIRECT("data!$H$"&amp;COUNTA('data (deprecated)'!$E:$E)),2, FALSE))</f>
        <v>0</v>
      </c>
      <c r="J323" s="3">
        <f t="array" aca="1" ref="J323" ca="1">IF(ISBLANK($H323),,VLOOKUP($H323,'data (deprecated)'!$E$2:INDIRECT("data!$H$"&amp;COUNTA('data (deprecated)'!$E:$E)),3, FALSE))</f>
        <v>0</v>
      </c>
      <c r="K323" s="3">
        <f t="array" aca="1" ref="K323" ca="1">IF(ISBLANK($H323),,VLOOKUP($H323,'data (deprecated)'!$E$2:INDIRECT("data!$H$"&amp;COUNTA('data (deprecated)'!$E:$E)),4, FALSE))</f>
        <v>0</v>
      </c>
      <c r="L323" s="3"/>
      <c r="M323" s="3"/>
      <c r="N323" s="3"/>
    </row>
    <row r="324" spans="1:14" ht="13">
      <c r="A324" s="2"/>
      <c r="B324" s="3"/>
      <c r="C324" s="4"/>
      <c r="D324" s="4"/>
      <c r="E324" s="3"/>
      <c r="F324" s="3"/>
      <c r="G324" s="16"/>
      <c r="I324" s="3">
        <f t="array" aca="1" ref="I324" ca="1">IF(ISBLANK($H324),,VLOOKUP($H324,'data (deprecated)'!$E$2:INDIRECT("data!$H$"&amp;COUNTA('data (deprecated)'!$E:$E)),2, FALSE))</f>
        <v>0</v>
      </c>
      <c r="J324" s="3">
        <f t="array" aca="1" ref="J324" ca="1">IF(ISBLANK($H324),,VLOOKUP($H324,'data (deprecated)'!$E$2:INDIRECT("data!$H$"&amp;COUNTA('data (deprecated)'!$E:$E)),3, FALSE))</f>
        <v>0</v>
      </c>
      <c r="K324" s="3">
        <f t="array" aca="1" ref="K324" ca="1">IF(ISBLANK($H324),,VLOOKUP($H324,'data (deprecated)'!$E$2:INDIRECT("data!$H$"&amp;COUNTA('data (deprecated)'!$E:$E)),4, FALSE))</f>
        <v>0</v>
      </c>
      <c r="L324" s="3"/>
      <c r="M324" s="3"/>
      <c r="N324" s="3"/>
    </row>
    <row r="325" spans="1:14" ht="13">
      <c r="A325" s="2"/>
      <c r="B325" s="3"/>
      <c r="C325" s="4"/>
      <c r="D325" s="4"/>
      <c r="E325" s="3"/>
      <c r="F325" s="3"/>
      <c r="G325" s="16"/>
      <c r="I325" s="3">
        <f t="array" aca="1" ref="I325" ca="1">IF(ISBLANK($H325),,VLOOKUP($H325,'data (deprecated)'!$E$2:INDIRECT("data!$H$"&amp;COUNTA('data (deprecated)'!$E:$E)),2, FALSE))</f>
        <v>0</v>
      </c>
      <c r="J325" s="3">
        <f t="array" aca="1" ref="J325" ca="1">IF(ISBLANK($H325),,VLOOKUP($H325,'data (deprecated)'!$E$2:INDIRECT("data!$H$"&amp;COUNTA('data (deprecated)'!$E:$E)),3, FALSE))</f>
        <v>0</v>
      </c>
      <c r="K325" s="3">
        <f t="array" aca="1" ref="K325" ca="1">IF(ISBLANK($H325),,VLOOKUP($H325,'data (deprecated)'!$E$2:INDIRECT("data!$H$"&amp;COUNTA('data (deprecated)'!$E:$E)),4, FALSE))</f>
        <v>0</v>
      </c>
      <c r="L325" s="3"/>
      <c r="M325" s="3"/>
      <c r="N325" s="3"/>
    </row>
    <row r="326" spans="1:14" ht="13">
      <c r="A326" s="2"/>
      <c r="B326" s="3"/>
      <c r="C326" s="4"/>
      <c r="D326" s="4"/>
      <c r="E326" s="3"/>
      <c r="F326" s="3"/>
      <c r="G326" s="16"/>
      <c r="I326" s="3">
        <f t="array" aca="1" ref="I326" ca="1">IF(ISBLANK($H326),,VLOOKUP($H326,'data (deprecated)'!$E$2:INDIRECT("data!$H$"&amp;COUNTA('data (deprecated)'!$E:$E)),2, FALSE))</f>
        <v>0</v>
      </c>
      <c r="J326" s="3">
        <f t="array" aca="1" ref="J326" ca="1">IF(ISBLANK($H326),,VLOOKUP($H326,'data (deprecated)'!$E$2:INDIRECT("data!$H$"&amp;COUNTA('data (deprecated)'!$E:$E)),3, FALSE))</f>
        <v>0</v>
      </c>
      <c r="K326" s="3">
        <f t="array" aca="1" ref="K326" ca="1">IF(ISBLANK($H326),,VLOOKUP($H326,'data (deprecated)'!$E$2:INDIRECT("data!$H$"&amp;COUNTA('data (deprecated)'!$E:$E)),4, FALSE))</f>
        <v>0</v>
      </c>
      <c r="L326" s="3"/>
      <c r="M326" s="3"/>
      <c r="N326" s="3"/>
    </row>
    <row r="327" spans="1:14" ht="13">
      <c r="A327" s="2"/>
      <c r="B327" s="3"/>
      <c r="C327" s="4"/>
      <c r="D327" s="4"/>
      <c r="E327" s="3"/>
      <c r="F327" s="3"/>
      <c r="G327" s="16"/>
      <c r="I327" s="3">
        <f t="array" aca="1" ref="I327" ca="1">IF(ISBLANK($H327),,VLOOKUP($H327,'data (deprecated)'!$E$2:INDIRECT("data!$H$"&amp;COUNTA('data (deprecated)'!$E:$E)),2, FALSE))</f>
        <v>0</v>
      </c>
      <c r="J327" s="3">
        <f t="array" aca="1" ref="J327" ca="1">IF(ISBLANK($H327),,VLOOKUP($H327,'data (deprecated)'!$E$2:INDIRECT("data!$H$"&amp;COUNTA('data (deprecated)'!$E:$E)),3, FALSE))</f>
        <v>0</v>
      </c>
      <c r="K327" s="3">
        <f t="array" aca="1" ref="K327" ca="1">IF(ISBLANK($H327),,VLOOKUP($H327,'data (deprecated)'!$E$2:INDIRECT("data!$H$"&amp;COUNTA('data (deprecated)'!$E:$E)),4, FALSE))</f>
        <v>0</v>
      </c>
      <c r="L327" s="3"/>
      <c r="M327" s="3"/>
      <c r="N327" s="3"/>
    </row>
    <row r="328" spans="1:14" ht="13">
      <c r="A328" s="2"/>
      <c r="B328" s="3"/>
      <c r="C328" s="4"/>
      <c r="D328" s="4"/>
      <c r="E328" s="3"/>
      <c r="F328" s="3"/>
      <c r="G328" s="16"/>
      <c r="I328" s="3">
        <f t="array" aca="1" ref="I328" ca="1">IF(ISBLANK($H328),,VLOOKUP($H328,'data (deprecated)'!$E$2:INDIRECT("data!$H$"&amp;COUNTA('data (deprecated)'!$E:$E)),2, FALSE))</f>
        <v>0</v>
      </c>
      <c r="J328" s="3">
        <f t="array" aca="1" ref="J328" ca="1">IF(ISBLANK($H328),,VLOOKUP($H328,'data (deprecated)'!$E$2:INDIRECT("data!$H$"&amp;COUNTA('data (deprecated)'!$E:$E)),3, FALSE))</f>
        <v>0</v>
      </c>
      <c r="K328" s="3">
        <f t="array" aca="1" ref="K328" ca="1">IF(ISBLANK($H328),,VLOOKUP($H328,'data (deprecated)'!$E$2:INDIRECT("data!$H$"&amp;COUNTA('data (deprecated)'!$E:$E)),4, FALSE))</f>
        <v>0</v>
      </c>
      <c r="L328" s="3"/>
      <c r="M328" s="3"/>
      <c r="N328" s="3"/>
    </row>
    <row r="329" spans="1:14" ht="13">
      <c r="A329" s="2"/>
      <c r="B329" s="3"/>
      <c r="C329" s="4"/>
      <c r="D329" s="4"/>
      <c r="E329" s="3"/>
      <c r="F329" s="3"/>
      <c r="G329" s="16"/>
      <c r="I329" s="3">
        <f t="array" aca="1" ref="I329" ca="1">IF(ISBLANK($H329),,VLOOKUP($H329,'data (deprecated)'!$E$2:INDIRECT("data!$H$"&amp;COUNTA('data (deprecated)'!$E:$E)),2, FALSE))</f>
        <v>0</v>
      </c>
      <c r="J329" s="3">
        <f t="array" aca="1" ref="J329" ca="1">IF(ISBLANK($H329),,VLOOKUP($H329,'data (deprecated)'!$E$2:INDIRECT("data!$H$"&amp;COUNTA('data (deprecated)'!$E:$E)),3, FALSE))</f>
        <v>0</v>
      </c>
      <c r="K329" s="3">
        <f t="array" aca="1" ref="K329" ca="1">IF(ISBLANK($H329),,VLOOKUP($H329,'data (deprecated)'!$E$2:INDIRECT("data!$H$"&amp;COUNTA('data (deprecated)'!$E:$E)),4, FALSE))</f>
        <v>0</v>
      </c>
      <c r="L329" s="3"/>
      <c r="M329" s="3"/>
      <c r="N329" s="3"/>
    </row>
    <row r="330" spans="1:14" ht="13">
      <c r="A330" s="2"/>
      <c r="B330" s="3"/>
      <c r="C330" s="4"/>
      <c r="D330" s="4"/>
      <c r="E330" s="3"/>
      <c r="F330" s="3"/>
      <c r="G330" s="16"/>
      <c r="I330" s="3">
        <f t="array" aca="1" ref="I330" ca="1">IF(ISBLANK($H330),,VLOOKUP($H330,'data (deprecated)'!$E$2:INDIRECT("data!$H$"&amp;COUNTA('data (deprecated)'!$E:$E)),2, FALSE))</f>
        <v>0</v>
      </c>
      <c r="J330" s="3">
        <f t="array" aca="1" ref="J330" ca="1">IF(ISBLANK($H330),,VLOOKUP($H330,'data (deprecated)'!$E$2:INDIRECT("data!$H$"&amp;COUNTA('data (deprecated)'!$E:$E)),3, FALSE))</f>
        <v>0</v>
      </c>
      <c r="K330" s="3">
        <f t="array" aca="1" ref="K330" ca="1">IF(ISBLANK($H330),,VLOOKUP($H330,'data (deprecated)'!$E$2:INDIRECT("data!$H$"&amp;COUNTA('data (deprecated)'!$E:$E)),4, FALSE))</f>
        <v>0</v>
      </c>
      <c r="L330" s="3"/>
      <c r="M330" s="3"/>
      <c r="N330" s="3"/>
    </row>
    <row r="331" spans="1:14" ht="13">
      <c r="A331" s="2"/>
      <c r="B331" s="3"/>
      <c r="C331" s="4"/>
      <c r="D331" s="4"/>
      <c r="E331" s="3"/>
      <c r="F331" s="3"/>
      <c r="G331" s="16"/>
      <c r="I331" s="3">
        <f t="array" aca="1" ref="I331" ca="1">IF(ISBLANK($H331),,VLOOKUP($H331,'data (deprecated)'!$E$2:INDIRECT("data!$H$"&amp;COUNTA('data (deprecated)'!$E:$E)),2, FALSE))</f>
        <v>0</v>
      </c>
      <c r="J331" s="3">
        <f t="array" aca="1" ref="J331" ca="1">IF(ISBLANK($H331),,VLOOKUP($H331,'data (deprecated)'!$E$2:INDIRECT("data!$H$"&amp;COUNTA('data (deprecated)'!$E:$E)),3, FALSE))</f>
        <v>0</v>
      </c>
      <c r="K331" s="3">
        <f t="array" aca="1" ref="K331" ca="1">IF(ISBLANK($H331),,VLOOKUP($H331,'data (deprecated)'!$E$2:INDIRECT("data!$H$"&amp;COUNTA('data (deprecated)'!$E:$E)),4, FALSE))</f>
        <v>0</v>
      </c>
      <c r="L331" s="3"/>
      <c r="M331" s="3"/>
      <c r="N331" s="3"/>
    </row>
    <row r="332" spans="1:14" ht="13">
      <c r="A332" s="2"/>
      <c r="B332" s="3"/>
      <c r="C332" s="4"/>
      <c r="D332" s="4"/>
      <c r="E332" s="3"/>
      <c r="F332" s="3"/>
      <c r="G332" s="16"/>
      <c r="I332" s="3">
        <f t="array" aca="1" ref="I332" ca="1">IF(ISBLANK($H332),,VLOOKUP($H332,'data (deprecated)'!$E$2:INDIRECT("data!$H$"&amp;COUNTA('data (deprecated)'!$E:$E)),2, FALSE))</f>
        <v>0</v>
      </c>
      <c r="J332" s="3">
        <f t="array" aca="1" ref="J332" ca="1">IF(ISBLANK($H332),,VLOOKUP($H332,'data (deprecated)'!$E$2:INDIRECT("data!$H$"&amp;COUNTA('data (deprecated)'!$E:$E)),3, FALSE))</f>
        <v>0</v>
      </c>
      <c r="K332" s="3">
        <f t="array" aca="1" ref="K332" ca="1">IF(ISBLANK($H332),,VLOOKUP($H332,'data (deprecated)'!$E$2:INDIRECT("data!$H$"&amp;COUNTA('data (deprecated)'!$E:$E)),4, FALSE))</f>
        <v>0</v>
      </c>
      <c r="L332" s="3"/>
      <c r="M332" s="3"/>
      <c r="N332" s="3"/>
    </row>
    <row r="333" spans="1:14" ht="13">
      <c r="A333" s="2"/>
      <c r="B333" s="3"/>
      <c r="C333" s="4"/>
      <c r="D333" s="4"/>
      <c r="E333" s="3"/>
      <c r="F333" s="3"/>
      <c r="G333" s="16"/>
      <c r="I333" s="3">
        <f t="array" aca="1" ref="I333" ca="1">IF(ISBLANK($H333),,VLOOKUP($H333,'data (deprecated)'!$E$2:INDIRECT("data!$H$"&amp;COUNTA('data (deprecated)'!$E:$E)),2, FALSE))</f>
        <v>0</v>
      </c>
      <c r="J333" s="3">
        <f t="array" aca="1" ref="J333" ca="1">IF(ISBLANK($H333),,VLOOKUP($H333,'data (deprecated)'!$E$2:INDIRECT("data!$H$"&amp;COUNTA('data (deprecated)'!$E:$E)),3, FALSE))</f>
        <v>0</v>
      </c>
      <c r="K333" s="3">
        <f t="array" aca="1" ref="K333" ca="1">IF(ISBLANK($H333),,VLOOKUP($H333,'data (deprecated)'!$E$2:INDIRECT("data!$H$"&amp;COUNTA('data (deprecated)'!$E:$E)),4, FALSE))</f>
        <v>0</v>
      </c>
      <c r="L333" s="3"/>
      <c r="M333" s="3"/>
      <c r="N333" s="3"/>
    </row>
    <row r="334" spans="1:14" ht="13">
      <c r="A334" s="2"/>
      <c r="B334" s="3"/>
      <c r="C334" s="4"/>
      <c r="D334" s="4"/>
      <c r="E334" s="3"/>
      <c r="F334" s="3"/>
      <c r="G334" s="16"/>
      <c r="I334" s="3">
        <f t="array" aca="1" ref="I334" ca="1">IF(ISBLANK($H334),,VLOOKUP($H334,'data (deprecated)'!$E$2:INDIRECT("data!$H$"&amp;COUNTA('data (deprecated)'!$E:$E)),2, FALSE))</f>
        <v>0</v>
      </c>
      <c r="J334" s="3">
        <f t="array" aca="1" ref="J334" ca="1">IF(ISBLANK($H334),,VLOOKUP($H334,'data (deprecated)'!$E$2:INDIRECT("data!$H$"&amp;COUNTA('data (deprecated)'!$E:$E)),3, FALSE))</f>
        <v>0</v>
      </c>
      <c r="K334" s="3">
        <f t="array" aca="1" ref="K334" ca="1">IF(ISBLANK($H334),,VLOOKUP($H334,'data (deprecated)'!$E$2:INDIRECT("data!$H$"&amp;COUNTA('data (deprecated)'!$E:$E)),4, FALSE))</f>
        <v>0</v>
      </c>
      <c r="L334" s="3"/>
      <c r="M334" s="3"/>
      <c r="N334" s="3"/>
    </row>
    <row r="335" spans="1:14" ht="13">
      <c r="A335" s="2"/>
      <c r="B335" s="3"/>
      <c r="C335" s="4"/>
      <c r="D335" s="4"/>
      <c r="E335" s="3"/>
      <c r="F335" s="3"/>
      <c r="G335" s="16"/>
      <c r="I335" s="3">
        <f t="array" aca="1" ref="I335" ca="1">IF(ISBLANK($H335),,VLOOKUP($H335,'data (deprecated)'!$E$2:INDIRECT("data!$H$"&amp;COUNTA('data (deprecated)'!$E:$E)),2, FALSE))</f>
        <v>0</v>
      </c>
      <c r="J335" s="3">
        <f t="array" aca="1" ref="J335" ca="1">IF(ISBLANK($H335),,VLOOKUP($H335,'data (deprecated)'!$E$2:INDIRECT("data!$H$"&amp;COUNTA('data (deprecated)'!$E:$E)),3, FALSE))</f>
        <v>0</v>
      </c>
      <c r="K335" s="3">
        <f t="array" aca="1" ref="K335" ca="1">IF(ISBLANK($H335),,VLOOKUP($H335,'data (deprecated)'!$E$2:INDIRECT("data!$H$"&amp;COUNTA('data (deprecated)'!$E:$E)),4, FALSE))</f>
        <v>0</v>
      </c>
      <c r="L335" s="3"/>
      <c r="M335" s="3"/>
      <c r="N335" s="3"/>
    </row>
    <row r="336" spans="1:14" ht="13">
      <c r="A336" s="2"/>
      <c r="B336" s="3"/>
      <c r="C336" s="4"/>
      <c r="D336" s="4"/>
      <c r="E336" s="3"/>
      <c r="F336" s="3"/>
      <c r="G336" s="16"/>
      <c r="I336" s="3">
        <f t="array" aca="1" ref="I336" ca="1">IF(ISBLANK($H336),,VLOOKUP($H336,'data (deprecated)'!$E$2:INDIRECT("data!$H$"&amp;COUNTA('data (deprecated)'!$E:$E)),2, FALSE))</f>
        <v>0</v>
      </c>
      <c r="J336" s="3">
        <f t="array" aca="1" ref="J336" ca="1">IF(ISBLANK($H336),,VLOOKUP($H336,'data (deprecated)'!$E$2:INDIRECT("data!$H$"&amp;COUNTA('data (deprecated)'!$E:$E)),3, FALSE))</f>
        <v>0</v>
      </c>
      <c r="K336" s="3">
        <f t="array" aca="1" ref="K336" ca="1">IF(ISBLANK($H336),,VLOOKUP($H336,'data (deprecated)'!$E$2:INDIRECT("data!$H$"&amp;COUNTA('data (deprecated)'!$E:$E)),4, FALSE))</f>
        <v>0</v>
      </c>
      <c r="L336" s="3"/>
      <c r="M336" s="3"/>
      <c r="N336" s="3"/>
    </row>
    <row r="337" spans="1:14" ht="13">
      <c r="A337" s="2"/>
      <c r="B337" s="3"/>
      <c r="C337" s="4"/>
      <c r="D337" s="4"/>
      <c r="E337" s="3"/>
      <c r="F337" s="3"/>
      <c r="G337" s="16"/>
      <c r="I337" s="3">
        <f t="array" aca="1" ref="I337" ca="1">IF(ISBLANK($H337),,VLOOKUP($H337,'data (deprecated)'!$E$2:INDIRECT("data!$H$"&amp;COUNTA('data (deprecated)'!$E:$E)),2, FALSE))</f>
        <v>0</v>
      </c>
      <c r="J337" s="3">
        <f t="array" aca="1" ref="J337" ca="1">IF(ISBLANK($H337),,VLOOKUP($H337,'data (deprecated)'!$E$2:INDIRECT("data!$H$"&amp;COUNTA('data (deprecated)'!$E:$E)),3, FALSE))</f>
        <v>0</v>
      </c>
      <c r="K337" s="3">
        <f t="array" aca="1" ref="K337" ca="1">IF(ISBLANK($H337),,VLOOKUP($H337,'data (deprecated)'!$E$2:INDIRECT("data!$H$"&amp;COUNTA('data (deprecated)'!$E:$E)),4, FALSE))</f>
        <v>0</v>
      </c>
      <c r="L337" s="3"/>
      <c r="M337" s="3"/>
      <c r="N337" s="3"/>
    </row>
    <row r="338" spans="1:14" ht="13">
      <c r="A338" s="2"/>
      <c r="B338" s="3"/>
      <c r="C338" s="4"/>
      <c r="D338" s="4"/>
      <c r="E338" s="3"/>
      <c r="F338" s="3"/>
      <c r="G338" s="16"/>
      <c r="I338" s="3">
        <f t="array" aca="1" ref="I338" ca="1">IF(ISBLANK($H338),,VLOOKUP($H338,'data (deprecated)'!$E$2:INDIRECT("data!$H$"&amp;COUNTA('data (deprecated)'!$E:$E)),2, FALSE))</f>
        <v>0</v>
      </c>
      <c r="J338" s="3">
        <f t="array" aca="1" ref="J338" ca="1">IF(ISBLANK($H338),,VLOOKUP($H338,'data (deprecated)'!$E$2:INDIRECT("data!$H$"&amp;COUNTA('data (deprecated)'!$E:$E)),3, FALSE))</f>
        <v>0</v>
      </c>
      <c r="K338" s="3">
        <f t="array" aca="1" ref="K338" ca="1">IF(ISBLANK($H338),,VLOOKUP($H338,'data (deprecated)'!$E$2:INDIRECT("data!$H$"&amp;COUNTA('data (deprecated)'!$E:$E)),4, FALSE))</f>
        <v>0</v>
      </c>
      <c r="L338" s="3"/>
      <c r="M338" s="3"/>
      <c r="N338" s="3"/>
    </row>
    <row r="339" spans="1:14" ht="13">
      <c r="A339" s="2"/>
      <c r="B339" s="3"/>
      <c r="C339" s="4"/>
      <c r="D339" s="4"/>
      <c r="E339" s="3"/>
      <c r="F339" s="3"/>
      <c r="G339" s="16"/>
      <c r="I339" s="3">
        <f t="array" aca="1" ref="I339" ca="1">IF(ISBLANK($H339),,VLOOKUP($H339,'data (deprecated)'!$E$2:INDIRECT("data!$H$"&amp;COUNTA('data (deprecated)'!$E:$E)),2, FALSE))</f>
        <v>0</v>
      </c>
      <c r="J339" s="3">
        <f t="array" aca="1" ref="J339" ca="1">IF(ISBLANK($H339),,VLOOKUP($H339,'data (deprecated)'!$E$2:INDIRECT("data!$H$"&amp;COUNTA('data (deprecated)'!$E:$E)),3, FALSE))</f>
        <v>0</v>
      </c>
      <c r="K339" s="3">
        <f t="array" aca="1" ref="K339" ca="1">IF(ISBLANK($H339),,VLOOKUP($H339,'data (deprecated)'!$E$2:INDIRECT("data!$H$"&amp;COUNTA('data (deprecated)'!$E:$E)),4, FALSE))</f>
        <v>0</v>
      </c>
      <c r="L339" s="3"/>
      <c r="M339" s="3"/>
      <c r="N339" s="3"/>
    </row>
    <row r="340" spans="1:14" ht="13">
      <c r="A340" s="2"/>
      <c r="B340" s="3"/>
      <c r="C340" s="4"/>
      <c r="D340" s="4"/>
      <c r="E340" s="3"/>
      <c r="F340" s="3"/>
      <c r="G340" s="16"/>
      <c r="I340" s="3">
        <f t="array" aca="1" ref="I340" ca="1">IF(ISBLANK($H340),,VLOOKUP($H340,'data (deprecated)'!$E$2:INDIRECT("data!$H$"&amp;COUNTA('data (deprecated)'!$E:$E)),2, FALSE))</f>
        <v>0</v>
      </c>
      <c r="J340" s="3">
        <f t="array" aca="1" ref="J340" ca="1">IF(ISBLANK($H340),,VLOOKUP($H340,'data (deprecated)'!$E$2:INDIRECT("data!$H$"&amp;COUNTA('data (deprecated)'!$E:$E)),3, FALSE))</f>
        <v>0</v>
      </c>
      <c r="K340" s="3">
        <f t="array" aca="1" ref="K340" ca="1">IF(ISBLANK($H340),,VLOOKUP($H340,'data (deprecated)'!$E$2:INDIRECT("data!$H$"&amp;COUNTA('data (deprecated)'!$E:$E)),4, FALSE))</f>
        <v>0</v>
      </c>
      <c r="L340" s="3"/>
      <c r="M340" s="3"/>
      <c r="N340" s="3"/>
    </row>
    <row r="341" spans="1:14" ht="13">
      <c r="A341" s="2"/>
      <c r="B341" s="3"/>
      <c r="C341" s="4"/>
      <c r="D341" s="4"/>
      <c r="E341" s="3"/>
      <c r="F341" s="3"/>
      <c r="G341" s="16"/>
      <c r="I341" s="3">
        <f t="array" aca="1" ref="I341" ca="1">IF(ISBLANK($H341),,VLOOKUP($H341,'data (deprecated)'!$E$2:INDIRECT("data!$H$"&amp;COUNTA('data (deprecated)'!$E:$E)),2, FALSE))</f>
        <v>0</v>
      </c>
      <c r="J341" s="3">
        <f t="array" aca="1" ref="J341" ca="1">IF(ISBLANK($H341),,VLOOKUP($H341,'data (deprecated)'!$E$2:INDIRECT("data!$H$"&amp;COUNTA('data (deprecated)'!$E:$E)),3, FALSE))</f>
        <v>0</v>
      </c>
      <c r="K341" s="3">
        <f t="array" aca="1" ref="K341" ca="1">IF(ISBLANK($H341),,VLOOKUP($H341,'data (deprecated)'!$E$2:INDIRECT("data!$H$"&amp;COUNTA('data (deprecated)'!$E:$E)),4, FALSE))</f>
        <v>0</v>
      </c>
      <c r="L341" s="3"/>
      <c r="M341" s="3"/>
      <c r="N341" s="3"/>
    </row>
    <row r="342" spans="1:14" ht="13">
      <c r="A342" s="2"/>
      <c r="B342" s="3"/>
      <c r="C342" s="4"/>
      <c r="D342" s="4"/>
      <c r="E342" s="3"/>
      <c r="F342" s="3"/>
      <c r="G342" s="16"/>
      <c r="I342" s="3">
        <f t="array" aca="1" ref="I342" ca="1">IF(ISBLANK($H342),,VLOOKUP($H342,'data (deprecated)'!$E$2:INDIRECT("data!$H$"&amp;COUNTA('data (deprecated)'!$E:$E)),2, FALSE))</f>
        <v>0</v>
      </c>
      <c r="J342" s="3">
        <f t="array" aca="1" ref="J342" ca="1">IF(ISBLANK($H342),,VLOOKUP($H342,'data (deprecated)'!$E$2:INDIRECT("data!$H$"&amp;COUNTA('data (deprecated)'!$E:$E)),3, FALSE))</f>
        <v>0</v>
      </c>
      <c r="K342" s="3">
        <f t="array" aca="1" ref="K342" ca="1">IF(ISBLANK($H342),,VLOOKUP($H342,'data (deprecated)'!$E$2:INDIRECT("data!$H$"&amp;COUNTA('data (deprecated)'!$E:$E)),4, FALSE))</f>
        <v>0</v>
      </c>
      <c r="L342" s="3"/>
      <c r="M342" s="3"/>
      <c r="N342" s="3"/>
    </row>
    <row r="343" spans="1:14" ht="13">
      <c r="A343" s="2"/>
      <c r="B343" s="3"/>
      <c r="C343" s="4"/>
      <c r="D343" s="4"/>
      <c r="E343" s="3"/>
      <c r="F343" s="3"/>
      <c r="G343" s="16"/>
      <c r="I343" s="3">
        <f t="array" aca="1" ref="I343" ca="1">IF(ISBLANK($H343),,VLOOKUP($H343,'data (deprecated)'!$E$2:INDIRECT("data!$H$"&amp;COUNTA('data (deprecated)'!$E:$E)),2, FALSE))</f>
        <v>0</v>
      </c>
      <c r="J343" s="3">
        <f t="array" aca="1" ref="J343" ca="1">IF(ISBLANK($H343),,VLOOKUP($H343,'data (deprecated)'!$E$2:INDIRECT("data!$H$"&amp;COUNTA('data (deprecated)'!$E:$E)),3, FALSE))</f>
        <v>0</v>
      </c>
      <c r="K343" s="3">
        <f t="array" aca="1" ref="K343" ca="1">IF(ISBLANK($H343),,VLOOKUP($H343,'data (deprecated)'!$E$2:INDIRECT("data!$H$"&amp;COUNTA('data (deprecated)'!$E:$E)),4, FALSE))</f>
        <v>0</v>
      </c>
      <c r="L343" s="3"/>
      <c r="M343" s="3"/>
      <c r="N343" s="3"/>
    </row>
    <row r="344" spans="1:14" ht="13">
      <c r="A344" s="2"/>
      <c r="B344" s="3"/>
      <c r="C344" s="4"/>
      <c r="D344" s="4"/>
      <c r="E344" s="3"/>
      <c r="F344" s="3"/>
      <c r="G344" s="16"/>
      <c r="I344" s="3">
        <f t="array" aca="1" ref="I344" ca="1">IF(ISBLANK($H344),,VLOOKUP($H344,'data (deprecated)'!$E$2:INDIRECT("data!$H$"&amp;COUNTA('data (deprecated)'!$E:$E)),2, FALSE))</f>
        <v>0</v>
      </c>
      <c r="J344" s="3">
        <f t="array" aca="1" ref="J344" ca="1">IF(ISBLANK($H344),,VLOOKUP($H344,'data (deprecated)'!$E$2:INDIRECT("data!$H$"&amp;COUNTA('data (deprecated)'!$E:$E)),3, FALSE))</f>
        <v>0</v>
      </c>
      <c r="K344" s="3">
        <f t="array" aca="1" ref="K344" ca="1">IF(ISBLANK($H344),,VLOOKUP($H344,'data (deprecated)'!$E$2:INDIRECT("data!$H$"&amp;COUNTA('data (deprecated)'!$E:$E)),4, FALSE))</f>
        <v>0</v>
      </c>
      <c r="L344" s="3"/>
      <c r="M344" s="3"/>
      <c r="N344" s="3"/>
    </row>
    <row r="345" spans="1:14" ht="13">
      <c r="A345" s="2"/>
      <c r="B345" s="3"/>
      <c r="C345" s="4"/>
      <c r="D345" s="4"/>
      <c r="E345" s="3"/>
      <c r="F345" s="3"/>
      <c r="G345" s="16"/>
      <c r="I345" s="3">
        <f t="array" aca="1" ref="I345" ca="1">IF(ISBLANK($H345),,VLOOKUP($H345,'data (deprecated)'!$E$2:INDIRECT("data!$H$"&amp;COUNTA('data (deprecated)'!$E:$E)),2, FALSE))</f>
        <v>0</v>
      </c>
      <c r="J345" s="3">
        <f t="array" aca="1" ref="J345" ca="1">IF(ISBLANK($H345),,VLOOKUP($H345,'data (deprecated)'!$E$2:INDIRECT("data!$H$"&amp;COUNTA('data (deprecated)'!$E:$E)),3, FALSE))</f>
        <v>0</v>
      </c>
      <c r="K345" s="3">
        <f t="array" aca="1" ref="K345" ca="1">IF(ISBLANK($H345),,VLOOKUP($H345,'data (deprecated)'!$E$2:INDIRECT("data!$H$"&amp;COUNTA('data (deprecated)'!$E:$E)),4, FALSE))</f>
        <v>0</v>
      </c>
      <c r="L345" s="3"/>
      <c r="M345" s="3"/>
      <c r="N345" s="3"/>
    </row>
    <row r="346" spans="1:14" ht="13">
      <c r="A346" s="2"/>
      <c r="B346" s="3"/>
      <c r="C346" s="4"/>
      <c r="D346" s="4"/>
      <c r="E346" s="3"/>
      <c r="F346" s="3"/>
      <c r="G346" s="16"/>
      <c r="I346" s="3">
        <f t="array" aca="1" ref="I346" ca="1">IF(ISBLANK($H346),,VLOOKUP($H346,'data (deprecated)'!$E$2:INDIRECT("data!$H$"&amp;COUNTA('data (deprecated)'!$E:$E)),2, FALSE))</f>
        <v>0</v>
      </c>
      <c r="J346" s="3">
        <f t="array" aca="1" ref="J346" ca="1">IF(ISBLANK($H346),,VLOOKUP($H346,'data (deprecated)'!$E$2:INDIRECT("data!$H$"&amp;COUNTA('data (deprecated)'!$E:$E)),3, FALSE))</f>
        <v>0</v>
      </c>
      <c r="K346" s="3">
        <f t="array" aca="1" ref="K346" ca="1">IF(ISBLANK($H346),,VLOOKUP($H346,'data (deprecated)'!$E$2:INDIRECT("data!$H$"&amp;COUNTA('data (deprecated)'!$E:$E)),4, FALSE))</f>
        <v>0</v>
      </c>
      <c r="L346" s="3"/>
      <c r="M346" s="3"/>
      <c r="N346" s="3"/>
    </row>
    <row r="347" spans="1:14" ht="13">
      <c r="A347" s="2"/>
      <c r="B347" s="3"/>
      <c r="C347" s="4"/>
      <c r="D347" s="4"/>
      <c r="E347" s="3"/>
      <c r="F347" s="3"/>
      <c r="G347" s="16"/>
      <c r="I347" s="3">
        <f t="array" aca="1" ref="I347" ca="1">IF(ISBLANK($H347),,VLOOKUP($H347,'data (deprecated)'!$E$2:INDIRECT("data!$H$"&amp;COUNTA('data (deprecated)'!$E:$E)),2, FALSE))</f>
        <v>0</v>
      </c>
      <c r="J347" s="3">
        <f t="array" aca="1" ref="J347" ca="1">IF(ISBLANK($H347),,VLOOKUP($H347,'data (deprecated)'!$E$2:INDIRECT("data!$H$"&amp;COUNTA('data (deprecated)'!$E:$E)),3, FALSE))</f>
        <v>0</v>
      </c>
      <c r="K347" s="3">
        <f t="array" aca="1" ref="K347" ca="1">IF(ISBLANK($H347),,VLOOKUP($H347,'data (deprecated)'!$E$2:INDIRECT("data!$H$"&amp;COUNTA('data (deprecated)'!$E:$E)),4, FALSE))</f>
        <v>0</v>
      </c>
      <c r="L347" s="3"/>
      <c r="M347" s="3"/>
      <c r="N347" s="3"/>
    </row>
    <row r="348" spans="1:14" ht="13">
      <c r="A348" s="2"/>
      <c r="B348" s="3"/>
      <c r="C348" s="4"/>
      <c r="D348" s="4"/>
      <c r="E348" s="3"/>
      <c r="F348" s="3"/>
      <c r="G348" s="16"/>
      <c r="I348" s="3">
        <f t="array" aca="1" ref="I348" ca="1">IF(ISBLANK($H348),,VLOOKUP($H348,'data (deprecated)'!$E$2:INDIRECT("data!$H$"&amp;COUNTA('data (deprecated)'!$E:$E)),2, FALSE))</f>
        <v>0</v>
      </c>
      <c r="J348" s="3">
        <f t="array" aca="1" ref="J348" ca="1">IF(ISBLANK($H348),,VLOOKUP($H348,'data (deprecated)'!$E$2:INDIRECT("data!$H$"&amp;COUNTA('data (deprecated)'!$E:$E)),3, FALSE))</f>
        <v>0</v>
      </c>
      <c r="K348" s="3">
        <f t="array" aca="1" ref="K348" ca="1">IF(ISBLANK($H348),,VLOOKUP($H348,'data (deprecated)'!$E$2:INDIRECT("data!$H$"&amp;COUNTA('data (deprecated)'!$E:$E)),4, FALSE))</f>
        <v>0</v>
      </c>
      <c r="L348" s="3"/>
      <c r="M348" s="3"/>
      <c r="N348" s="3"/>
    </row>
    <row r="349" spans="1:14" ht="13">
      <c r="A349" s="2"/>
      <c r="B349" s="3"/>
      <c r="C349" s="4"/>
      <c r="D349" s="4"/>
      <c r="E349" s="3"/>
      <c r="F349" s="3"/>
      <c r="G349" s="16"/>
      <c r="I349" s="3">
        <f t="array" aca="1" ref="I349" ca="1">IF(ISBLANK($H349),,VLOOKUP($H349,'data (deprecated)'!$E$2:INDIRECT("data!$H$"&amp;COUNTA('data (deprecated)'!$E:$E)),2, FALSE))</f>
        <v>0</v>
      </c>
      <c r="J349" s="3">
        <f t="array" aca="1" ref="J349" ca="1">IF(ISBLANK($H349),,VLOOKUP($H349,'data (deprecated)'!$E$2:INDIRECT("data!$H$"&amp;COUNTA('data (deprecated)'!$E:$E)),3, FALSE))</f>
        <v>0</v>
      </c>
      <c r="K349" s="3">
        <f t="array" aca="1" ref="K349" ca="1">IF(ISBLANK($H349),,VLOOKUP($H349,'data (deprecated)'!$E$2:INDIRECT("data!$H$"&amp;COUNTA('data (deprecated)'!$E:$E)),4, FALSE))</f>
        <v>0</v>
      </c>
      <c r="L349" s="3"/>
      <c r="M349" s="3"/>
      <c r="N349" s="3"/>
    </row>
    <row r="350" spans="1:14" ht="13">
      <c r="A350" s="2"/>
      <c r="B350" s="3"/>
      <c r="C350" s="4"/>
      <c r="D350" s="4"/>
      <c r="E350" s="3"/>
      <c r="F350" s="3"/>
      <c r="G350" s="16"/>
      <c r="I350" s="3">
        <f t="array" aca="1" ref="I350" ca="1">IF(ISBLANK($H350),,VLOOKUP($H350,'data (deprecated)'!$E$2:INDIRECT("data!$H$"&amp;COUNTA('data (deprecated)'!$E:$E)),2, FALSE))</f>
        <v>0</v>
      </c>
      <c r="J350" s="3">
        <f t="array" aca="1" ref="J350" ca="1">IF(ISBLANK($H350),,VLOOKUP($H350,'data (deprecated)'!$E$2:INDIRECT("data!$H$"&amp;COUNTA('data (deprecated)'!$E:$E)),3, FALSE))</f>
        <v>0</v>
      </c>
      <c r="K350" s="3">
        <f t="array" aca="1" ref="K350" ca="1">IF(ISBLANK($H350),,VLOOKUP($H350,'data (deprecated)'!$E$2:INDIRECT("data!$H$"&amp;COUNTA('data (deprecated)'!$E:$E)),4, FALSE))</f>
        <v>0</v>
      </c>
      <c r="L350" s="3"/>
      <c r="M350" s="3"/>
      <c r="N350" s="3"/>
    </row>
    <row r="351" spans="1:14" ht="13">
      <c r="A351" s="2"/>
      <c r="B351" s="3"/>
      <c r="C351" s="4"/>
      <c r="D351" s="4"/>
      <c r="E351" s="3"/>
      <c r="F351" s="3"/>
      <c r="G351" s="16"/>
      <c r="I351" s="3">
        <f t="array" aca="1" ref="I351" ca="1">IF(ISBLANK($H351),,VLOOKUP($H351,'data (deprecated)'!$E$2:INDIRECT("data!$H$"&amp;COUNTA('data (deprecated)'!$E:$E)),2, FALSE))</f>
        <v>0</v>
      </c>
      <c r="J351" s="3">
        <f t="array" aca="1" ref="J351" ca="1">IF(ISBLANK($H351),,VLOOKUP($H351,'data (deprecated)'!$E$2:INDIRECT("data!$H$"&amp;COUNTA('data (deprecated)'!$E:$E)),3, FALSE))</f>
        <v>0</v>
      </c>
      <c r="K351" s="3">
        <f t="array" aca="1" ref="K351" ca="1">IF(ISBLANK($H351),,VLOOKUP($H351,'data (deprecated)'!$E$2:INDIRECT("data!$H$"&amp;COUNTA('data (deprecated)'!$E:$E)),4, FALSE))</f>
        <v>0</v>
      </c>
      <c r="L351" s="3"/>
      <c r="M351" s="3"/>
      <c r="N351" s="3"/>
    </row>
    <row r="352" spans="1:14" ht="13">
      <c r="A352" s="2"/>
      <c r="B352" s="3"/>
      <c r="C352" s="4"/>
      <c r="D352" s="4"/>
      <c r="E352" s="3"/>
      <c r="F352" s="3"/>
      <c r="G352" s="16"/>
      <c r="I352" s="3">
        <f t="array" aca="1" ref="I352" ca="1">IF(ISBLANK($H352),,VLOOKUP($H352,'data (deprecated)'!$E$2:INDIRECT("data!$H$"&amp;COUNTA('data (deprecated)'!$E:$E)),2, FALSE))</f>
        <v>0</v>
      </c>
      <c r="J352" s="3">
        <f t="array" aca="1" ref="J352" ca="1">IF(ISBLANK($H352),,VLOOKUP($H352,'data (deprecated)'!$E$2:INDIRECT("data!$H$"&amp;COUNTA('data (deprecated)'!$E:$E)),3, FALSE))</f>
        <v>0</v>
      </c>
      <c r="K352" s="3">
        <f t="array" aca="1" ref="K352" ca="1">IF(ISBLANK($H352),,VLOOKUP($H352,'data (deprecated)'!$E$2:INDIRECT("data!$H$"&amp;COUNTA('data (deprecated)'!$E:$E)),4, FALSE))</f>
        <v>0</v>
      </c>
      <c r="L352" s="3"/>
      <c r="M352" s="3"/>
      <c r="N352" s="3"/>
    </row>
    <row r="353" spans="1:14" ht="13">
      <c r="A353" s="2"/>
      <c r="B353" s="3"/>
      <c r="C353" s="4"/>
      <c r="D353" s="4"/>
      <c r="E353" s="3"/>
      <c r="F353" s="3"/>
      <c r="G353" s="16"/>
      <c r="I353" s="3">
        <f t="array" aca="1" ref="I353" ca="1">IF(ISBLANK($H353),,VLOOKUP($H353,'data (deprecated)'!$E$2:INDIRECT("data!$H$"&amp;COUNTA('data (deprecated)'!$E:$E)),2, FALSE))</f>
        <v>0</v>
      </c>
      <c r="J353" s="3">
        <f t="array" aca="1" ref="J353" ca="1">IF(ISBLANK($H353),,VLOOKUP($H353,'data (deprecated)'!$E$2:INDIRECT("data!$H$"&amp;COUNTA('data (deprecated)'!$E:$E)),3, FALSE))</f>
        <v>0</v>
      </c>
      <c r="K353" s="3">
        <f t="array" aca="1" ref="K353" ca="1">IF(ISBLANK($H353),,VLOOKUP($H353,'data (deprecated)'!$E$2:INDIRECT("data!$H$"&amp;COUNTA('data (deprecated)'!$E:$E)),4, FALSE))</f>
        <v>0</v>
      </c>
      <c r="L353" s="3"/>
      <c r="M353" s="3"/>
      <c r="N353" s="3"/>
    </row>
    <row r="354" spans="1:14" ht="13">
      <c r="A354" s="2"/>
      <c r="B354" s="3"/>
      <c r="C354" s="4"/>
      <c r="D354" s="4"/>
      <c r="E354" s="3"/>
      <c r="F354" s="3"/>
      <c r="G354" s="16"/>
      <c r="I354" s="3">
        <f t="array" aca="1" ref="I354" ca="1">IF(ISBLANK($H354),,VLOOKUP($H354,'data (deprecated)'!$E$2:INDIRECT("data!$H$"&amp;COUNTA('data (deprecated)'!$E:$E)),2, FALSE))</f>
        <v>0</v>
      </c>
      <c r="J354" s="3">
        <f t="array" aca="1" ref="J354" ca="1">IF(ISBLANK($H354),,VLOOKUP($H354,'data (deprecated)'!$E$2:INDIRECT("data!$H$"&amp;COUNTA('data (deprecated)'!$E:$E)),3, FALSE))</f>
        <v>0</v>
      </c>
      <c r="K354" s="3">
        <f t="array" aca="1" ref="K354" ca="1">IF(ISBLANK($H354),,VLOOKUP($H354,'data (deprecated)'!$E$2:INDIRECT("data!$H$"&amp;COUNTA('data (deprecated)'!$E:$E)),4, FALSE))</f>
        <v>0</v>
      </c>
      <c r="L354" s="3"/>
      <c r="M354" s="3"/>
      <c r="N354" s="3"/>
    </row>
    <row r="355" spans="1:14" ht="13">
      <c r="A355" s="2"/>
      <c r="B355" s="3"/>
      <c r="C355" s="4"/>
      <c r="D355" s="4"/>
      <c r="E355" s="3"/>
      <c r="F355" s="3"/>
      <c r="G355" s="16"/>
      <c r="I355" s="3">
        <f t="array" aca="1" ref="I355" ca="1">IF(ISBLANK($H355),,VLOOKUP($H355,'data (deprecated)'!$E$2:INDIRECT("data!$H$"&amp;COUNTA('data (deprecated)'!$E:$E)),2, FALSE))</f>
        <v>0</v>
      </c>
      <c r="J355" s="3">
        <f t="array" aca="1" ref="J355" ca="1">IF(ISBLANK($H355),,VLOOKUP($H355,'data (deprecated)'!$E$2:INDIRECT("data!$H$"&amp;COUNTA('data (deprecated)'!$E:$E)),3, FALSE))</f>
        <v>0</v>
      </c>
      <c r="K355" s="3">
        <f t="array" aca="1" ref="K355" ca="1">IF(ISBLANK($H355),,VLOOKUP($H355,'data (deprecated)'!$E$2:INDIRECT("data!$H$"&amp;COUNTA('data (deprecated)'!$E:$E)),4, FALSE))</f>
        <v>0</v>
      </c>
      <c r="L355" s="3"/>
      <c r="M355" s="3"/>
      <c r="N355" s="3"/>
    </row>
    <row r="356" spans="1:14" ht="13">
      <c r="A356" s="2"/>
      <c r="B356" s="3"/>
      <c r="C356" s="4"/>
      <c r="D356" s="4"/>
      <c r="E356" s="3"/>
      <c r="F356" s="3"/>
      <c r="G356" s="16"/>
      <c r="I356" s="3">
        <f t="array" aca="1" ref="I356" ca="1">IF(ISBLANK($H356),,VLOOKUP($H356,'data (deprecated)'!$E$2:INDIRECT("data!$H$"&amp;COUNTA('data (deprecated)'!$E:$E)),2, FALSE))</f>
        <v>0</v>
      </c>
      <c r="J356" s="3">
        <f t="array" aca="1" ref="J356" ca="1">IF(ISBLANK($H356),,VLOOKUP($H356,'data (deprecated)'!$E$2:INDIRECT("data!$H$"&amp;COUNTA('data (deprecated)'!$E:$E)),3, FALSE))</f>
        <v>0</v>
      </c>
      <c r="K356" s="3">
        <f t="array" aca="1" ref="K356" ca="1">IF(ISBLANK($H356),,VLOOKUP($H356,'data (deprecated)'!$E$2:INDIRECT("data!$H$"&amp;COUNTA('data (deprecated)'!$E:$E)),4, FALSE))</f>
        <v>0</v>
      </c>
      <c r="L356" s="3"/>
      <c r="M356" s="3"/>
      <c r="N356" s="3"/>
    </row>
    <row r="357" spans="1:14" ht="13">
      <c r="A357" s="2"/>
      <c r="B357" s="3"/>
      <c r="C357" s="4"/>
      <c r="D357" s="4"/>
      <c r="E357" s="3"/>
      <c r="F357" s="3"/>
      <c r="G357" s="16"/>
      <c r="I357" s="3">
        <f t="array" aca="1" ref="I357" ca="1">IF(ISBLANK($H357),,VLOOKUP($H357,'data (deprecated)'!$E$2:INDIRECT("data!$H$"&amp;COUNTA('data (deprecated)'!$E:$E)),2, FALSE))</f>
        <v>0</v>
      </c>
      <c r="J357" s="3">
        <f t="array" aca="1" ref="J357" ca="1">IF(ISBLANK($H357),,VLOOKUP($H357,'data (deprecated)'!$E$2:INDIRECT("data!$H$"&amp;COUNTA('data (deprecated)'!$E:$E)),3, FALSE))</f>
        <v>0</v>
      </c>
      <c r="K357" s="3">
        <f t="array" aca="1" ref="K357" ca="1">IF(ISBLANK($H357),,VLOOKUP($H357,'data (deprecated)'!$E$2:INDIRECT("data!$H$"&amp;COUNTA('data (deprecated)'!$E:$E)),4, FALSE))</f>
        <v>0</v>
      </c>
      <c r="L357" s="3"/>
      <c r="M357" s="3"/>
      <c r="N357" s="3"/>
    </row>
    <row r="358" spans="1:14" ht="13">
      <c r="A358" s="2"/>
      <c r="B358" s="3"/>
      <c r="C358" s="4"/>
      <c r="D358" s="4"/>
      <c r="E358" s="3"/>
      <c r="F358" s="3"/>
      <c r="G358" s="16"/>
      <c r="I358" s="3">
        <f t="array" aca="1" ref="I358" ca="1">IF(ISBLANK($H358),,VLOOKUP($H358,'data (deprecated)'!$E$2:INDIRECT("data!$H$"&amp;COUNTA('data (deprecated)'!$E:$E)),2, FALSE))</f>
        <v>0</v>
      </c>
      <c r="J358" s="3">
        <f t="array" aca="1" ref="J358" ca="1">IF(ISBLANK($H358),,VLOOKUP($H358,'data (deprecated)'!$E$2:INDIRECT("data!$H$"&amp;COUNTA('data (deprecated)'!$E:$E)),3, FALSE))</f>
        <v>0</v>
      </c>
      <c r="K358" s="3">
        <f t="array" aca="1" ref="K358" ca="1">IF(ISBLANK($H358),,VLOOKUP($H358,'data (deprecated)'!$E$2:INDIRECT("data!$H$"&amp;COUNTA('data (deprecated)'!$E:$E)),4, FALSE))</f>
        <v>0</v>
      </c>
      <c r="L358" s="3"/>
      <c r="M358" s="3"/>
      <c r="N358" s="3"/>
    </row>
    <row r="359" spans="1:14" ht="13">
      <c r="A359" s="2"/>
      <c r="B359" s="3"/>
      <c r="C359" s="4"/>
      <c r="D359" s="4"/>
      <c r="E359" s="3"/>
      <c r="F359" s="3"/>
      <c r="G359" s="16"/>
      <c r="I359" s="3">
        <f t="array" aca="1" ref="I359" ca="1">IF(ISBLANK($H359),,VLOOKUP($H359,'data (deprecated)'!$E$2:INDIRECT("data!$H$"&amp;COUNTA('data (deprecated)'!$E:$E)),2, FALSE))</f>
        <v>0</v>
      </c>
      <c r="J359" s="3">
        <f t="array" aca="1" ref="J359" ca="1">IF(ISBLANK($H359),,VLOOKUP($H359,'data (deprecated)'!$E$2:INDIRECT("data!$H$"&amp;COUNTA('data (deprecated)'!$E:$E)),3, FALSE))</f>
        <v>0</v>
      </c>
      <c r="K359" s="3">
        <f t="array" aca="1" ref="K359" ca="1">IF(ISBLANK($H359),,VLOOKUP($H359,'data (deprecated)'!$E$2:INDIRECT("data!$H$"&amp;COUNTA('data (deprecated)'!$E:$E)),4, FALSE))</f>
        <v>0</v>
      </c>
      <c r="L359" s="3"/>
      <c r="M359" s="3"/>
      <c r="N359" s="3"/>
    </row>
    <row r="360" spans="1:14" ht="13">
      <c r="A360" s="2"/>
      <c r="B360" s="3"/>
      <c r="C360" s="4"/>
      <c r="D360" s="4"/>
      <c r="E360" s="3"/>
      <c r="F360" s="3"/>
      <c r="G360" s="16"/>
      <c r="I360" s="3">
        <f t="array" aca="1" ref="I360" ca="1">IF(ISBLANK($H360),,VLOOKUP($H360,'data (deprecated)'!$E$2:INDIRECT("data!$H$"&amp;COUNTA('data (deprecated)'!$E:$E)),2, FALSE))</f>
        <v>0</v>
      </c>
      <c r="J360" s="3">
        <f t="array" aca="1" ref="J360" ca="1">IF(ISBLANK($H360),,VLOOKUP($H360,'data (deprecated)'!$E$2:INDIRECT("data!$H$"&amp;COUNTA('data (deprecated)'!$E:$E)),3, FALSE))</f>
        <v>0</v>
      </c>
      <c r="K360" s="3">
        <f t="array" aca="1" ref="K360" ca="1">IF(ISBLANK($H360),,VLOOKUP($H360,'data (deprecated)'!$E$2:INDIRECT("data!$H$"&amp;COUNTA('data (deprecated)'!$E:$E)),4, FALSE))</f>
        <v>0</v>
      </c>
      <c r="L360" s="3"/>
      <c r="M360" s="3"/>
      <c r="N360" s="3"/>
    </row>
    <row r="361" spans="1:14" ht="13">
      <c r="A361" s="2"/>
      <c r="B361" s="3"/>
      <c r="C361" s="4"/>
      <c r="D361" s="4"/>
      <c r="E361" s="3"/>
      <c r="F361" s="3"/>
      <c r="G361" s="16"/>
      <c r="I361" s="3">
        <f t="array" aca="1" ref="I361" ca="1">IF(ISBLANK($H361),,VLOOKUP($H361,'data (deprecated)'!$E$2:INDIRECT("data!$H$"&amp;COUNTA('data (deprecated)'!$E:$E)),2, FALSE))</f>
        <v>0</v>
      </c>
      <c r="J361" s="3">
        <f t="array" aca="1" ref="J361" ca="1">IF(ISBLANK($H361),,VLOOKUP($H361,'data (deprecated)'!$E$2:INDIRECT("data!$H$"&amp;COUNTA('data (deprecated)'!$E:$E)),3, FALSE))</f>
        <v>0</v>
      </c>
      <c r="K361" s="3">
        <f t="array" aca="1" ref="K361" ca="1">IF(ISBLANK($H361),,VLOOKUP($H361,'data (deprecated)'!$E$2:INDIRECT("data!$H$"&amp;COUNTA('data (deprecated)'!$E:$E)),4, FALSE))</f>
        <v>0</v>
      </c>
      <c r="L361" s="3"/>
      <c r="M361" s="3"/>
      <c r="N361" s="3"/>
    </row>
    <row r="362" spans="1:14" ht="13">
      <c r="A362" s="2"/>
      <c r="B362" s="3"/>
      <c r="C362" s="4"/>
      <c r="D362" s="4"/>
      <c r="E362" s="3"/>
      <c r="F362" s="3"/>
      <c r="G362" s="16"/>
      <c r="I362" s="3">
        <f t="array" aca="1" ref="I362" ca="1">IF(ISBLANK($H362),,VLOOKUP($H362,'data (deprecated)'!$E$2:INDIRECT("data!$H$"&amp;COUNTA('data (deprecated)'!$E:$E)),2, FALSE))</f>
        <v>0</v>
      </c>
      <c r="J362" s="3">
        <f t="array" aca="1" ref="J362" ca="1">IF(ISBLANK($H362),,VLOOKUP($H362,'data (deprecated)'!$E$2:INDIRECT("data!$H$"&amp;COUNTA('data (deprecated)'!$E:$E)),3, FALSE))</f>
        <v>0</v>
      </c>
      <c r="K362" s="3">
        <f t="array" aca="1" ref="K362" ca="1">IF(ISBLANK($H362),,VLOOKUP($H362,'data (deprecated)'!$E$2:INDIRECT("data!$H$"&amp;COUNTA('data (deprecated)'!$E:$E)),4, FALSE))</f>
        <v>0</v>
      </c>
      <c r="L362" s="3"/>
      <c r="M362" s="3"/>
      <c r="N362" s="3"/>
    </row>
    <row r="363" spans="1:14" ht="13">
      <c r="A363" s="2"/>
      <c r="B363" s="3"/>
      <c r="C363" s="4"/>
      <c r="D363" s="4"/>
      <c r="E363" s="3"/>
      <c r="F363" s="3"/>
      <c r="G363" s="16"/>
      <c r="I363" s="3">
        <f t="array" aca="1" ref="I363" ca="1">IF(ISBLANK($H363),,VLOOKUP($H363,'data (deprecated)'!$E$2:INDIRECT("data!$H$"&amp;COUNTA('data (deprecated)'!$E:$E)),2, FALSE))</f>
        <v>0</v>
      </c>
      <c r="J363" s="3">
        <f t="array" aca="1" ref="J363" ca="1">IF(ISBLANK($H363),,VLOOKUP($H363,'data (deprecated)'!$E$2:INDIRECT("data!$H$"&amp;COUNTA('data (deprecated)'!$E:$E)),3, FALSE))</f>
        <v>0</v>
      </c>
      <c r="K363" s="3">
        <f t="array" aca="1" ref="K363" ca="1">IF(ISBLANK($H363),,VLOOKUP($H363,'data (deprecated)'!$E$2:INDIRECT("data!$H$"&amp;COUNTA('data (deprecated)'!$E:$E)),4, FALSE))</f>
        <v>0</v>
      </c>
      <c r="L363" s="3"/>
      <c r="M363" s="3"/>
      <c r="N363" s="3"/>
    </row>
    <row r="364" spans="1:14" ht="13">
      <c r="A364" s="2"/>
      <c r="B364" s="3"/>
      <c r="C364" s="4"/>
      <c r="D364" s="4"/>
      <c r="E364" s="3"/>
      <c r="F364" s="3"/>
      <c r="G364" s="16"/>
      <c r="I364" s="3">
        <f t="array" aca="1" ref="I364" ca="1">IF(ISBLANK($H364),,VLOOKUP($H364,'data (deprecated)'!$E$2:INDIRECT("data!$H$"&amp;COUNTA('data (deprecated)'!$E:$E)),2, FALSE))</f>
        <v>0</v>
      </c>
      <c r="J364" s="3">
        <f t="array" aca="1" ref="J364" ca="1">IF(ISBLANK($H364),,VLOOKUP($H364,'data (deprecated)'!$E$2:INDIRECT("data!$H$"&amp;COUNTA('data (deprecated)'!$E:$E)),3, FALSE))</f>
        <v>0</v>
      </c>
      <c r="K364" s="3">
        <f t="array" aca="1" ref="K364" ca="1">IF(ISBLANK($H364),,VLOOKUP($H364,'data (deprecated)'!$E$2:INDIRECT("data!$H$"&amp;COUNTA('data (deprecated)'!$E:$E)),4, FALSE))</f>
        <v>0</v>
      </c>
      <c r="L364" s="3"/>
      <c r="M364" s="3"/>
      <c r="N364" s="3"/>
    </row>
    <row r="365" spans="1:14" ht="13">
      <c r="A365" s="2"/>
      <c r="B365" s="3"/>
      <c r="C365" s="4"/>
      <c r="D365" s="4"/>
      <c r="E365" s="3"/>
      <c r="F365" s="3"/>
      <c r="G365" s="16"/>
      <c r="I365" s="3">
        <f t="array" aca="1" ref="I365" ca="1">IF(ISBLANK($H365),,VLOOKUP($H365,'data (deprecated)'!$E$2:INDIRECT("data!$H$"&amp;COUNTA('data (deprecated)'!$E:$E)),2, FALSE))</f>
        <v>0</v>
      </c>
      <c r="J365" s="3">
        <f t="array" aca="1" ref="J365" ca="1">IF(ISBLANK($H365),,VLOOKUP($H365,'data (deprecated)'!$E$2:INDIRECT("data!$H$"&amp;COUNTA('data (deprecated)'!$E:$E)),3, FALSE))</f>
        <v>0</v>
      </c>
      <c r="K365" s="3">
        <f t="array" aca="1" ref="K365" ca="1">IF(ISBLANK($H365),,VLOOKUP($H365,'data (deprecated)'!$E$2:INDIRECT("data!$H$"&amp;COUNTA('data (deprecated)'!$E:$E)),4, FALSE))</f>
        <v>0</v>
      </c>
      <c r="L365" s="3"/>
      <c r="M365" s="3"/>
      <c r="N365" s="3"/>
    </row>
    <row r="366" spans="1:14" ht="13">
      <c r="A366" s="2"/>
      <c r="B366" s="3"/>
      <c r="C366" s="4"/>
      <c r="D366" s="4"/>
      <c r="E366" s="3"/>
      <c r="F366" s="3"/>
      <c r="G366" s="16"/>
      <c r="I366" s="3">
        <f t="array" aca="1" ref="I366" ca="1">IF(ISBLANK($H366),,VLOOKUP($H366,'data (deprecated)'!$E$2:INDIRECT("data!$H$"&amp;COUNTA('data (deprecated)'!$E:$E)),2, FALSE))</f>
        <v>0</v>
      </c>
      <c r="J366" s="3">
        <f t="array" aca="1" ref="J366" ca="1">IF(ISBLANK($H366),,VLOOKUP($H366,'data (deprecated)'!$E$2:INDIRECT("data!$H$"&amp;COUNTA('data (deprecated)'!$E:$E)),3, FALSE))</f>
        <v>0</v>
      </c>
      <c r="K366" s="3">
        <f t="array" aca="1" ref="K366" ca="1">IF(ISBLANK($H366),,VLOOKUP($H366,'data (deprecated)'!$E$2:INDIRECT("data!$H$"&amp;COUNTA('data (deprecated)'!$E:$E)),4, FALSE))</f>
        <v>0</v>
      </c>
      <c r="L366" s="3"/>
      <c r="M366" s="3"/>
      <c r="N366" s="3"/>
    </row>
    <row r="367" spans="1:14" ht="13">
      <c r="A367" s="2"/>
      <c r="B367" s="3"/>
      <c r="C367" s="4"/>
      <c r="D367" s="4"/>
      <c r="E367" s="3"/>
      <c r="F367" s="3"/>
      <c r="G367" s="16"/>
      <c r="I367" s="3">
        <f t="array" aca="1" ref="I367" ca="1">IF(ISBLANK($H367),,VLOOKUP($H367,'data (deprecated)'!$E$2:INDIRECT("data!$H$"&amp;COUNTA('data (deprecated)'!$E:$E)),2, FALSE))</f>
        <v>0</v>
      </c>
      <c r="J367" s="3">
        <f t="array" aca="1" ref="J367" ca="1">IF(ISBLANK($H367),,VLOOKUP($H367,'data (deprecated)'!$E$2:INDIRECT("data!$H$"&amp;COUNTA('data (deprecated)'!$E:$E)),3, FALSE))</f>
        <v>0</v>
      </c>
      <c r="K367" s="3">
        <f t="array" aca="1" ref="K367" ca="1">IF(ISBLANK($H367),,VLOOKUP($H367,'data (deprecated)'!$E$2:INDIRECT("data!$H$"&amp;COUNTA('data (deprecated)'!$E:$E)),4, FALSE))</f>
        <v>0</v>
      </c>
      <c r="L367" s="3"/>
      <c r="M367" s="3"/>
      <c r="N367" s="3"/>
    </row>
    <row r="368" spans="1:14" ht="13">
      <c r="A368" s="2"/>
      <c r="B368" s="3"/>
      <c r="C368" s="4"/>
      <c r="D368" s="4"/>
      <c r="E368" s="3"/>
      <c r="F368" s="3"/>
      <c r="G368" s="16"/>
      <c r="I368" s="3">
        <f t="array" aca="1" ref="I368" ca="1">IF(ISBLANK($H368),,VLOOKUP($H368,'data (deprecated)'!$E$2:INDIRECT("data!$H$"&amp;COUNTA('data (deprecated)'!$E:$E)),2, FALSE))</f>
        <v>0</v>
      </c>
      <c r="J368" s="3">
        <f t="array" aca="1" ref="J368" ca="1">IF(ISBLANK($H368),,VLOOKUP($H368,'data (deprecated)'!$E$2:INDIRECT("data!$H$"&amp;COUNTA('data (deprecated)'!$E:$E)),3, FALSE))</f>
        <v>0</v>
      </c>
      <c r="K368" s="3">
        <f t="array" aca="1" ref="K368" ca="1">IF(ISBLANK($H368),,VLOOKUP($H368,'data (deprecated)'!$E$2:INDIRECT("data!$H$"&amp;COUNTA('data (deprecated)'!$E:$E)),4, FALSE))</f>
        <v>0</v>
      </c>
      <c r="L368" s="3"/>
      <c r="M368" s="3"/>
      <c r="N368" s="3"/>
    </row>
    <row r="369" spans="1:14" ht="13">
      <c r="A369" s="2"/>
      <c r="B369" s="3"/>
      <c r="C369" s="4"/>
      <c r="D369" s="4"/>
      <c r="E369" s="3"/>
      <c r="F369" s="3"/>
      <c r="G369" s="16"/>
      <c r="I369" s="3">
        <f t="array" aca="1" ref="I369" ca="1">IF(ISBLANK($H369),,VLOOKUP($H369,'data (deprecated)'!$E$2:INDIRECT("data!$H$"&amp;COUNTA('data (deprecated)'!$E:$E)),2, FALSE))</f>
        <v>0</v>
      </c>
      <c r="J369" s="3">
        <f t="array" aca="1" ref="J369" ca="1">IF(ISBLANK($H369),,VLOOKUP($H369,'data (deprecated)'!$E$2:INDIRECT("data!$H$"&amp;COUNTA('data (deprecated)'!$E:$E)),3, FALSE))</f>
        <v>0</v>
      </c>
      <c r="K369" s="3">
        <f t="array" aca="1" ref="K369" ca="1">IF(ISBLANK($H369),,VLOOKUP($H369,'data (deprecated)'!$E$2:INDIRECT("data!$H$"&amp;COUNTA('data (deprecated)'!$E:$E)),4, FALSE))</f>
        <v>0</v>
      </c>
      <c r="L369" s="3"/>
      <c r="M369" s="3"/>
      <c r="N369" s="3"/>
    </row>
    <row r="370" spans="1:14" ht="13">
      <c r="A370" s="2"/>
      <c r="B370" s="3"/>
      <c r="C370" s="4"/>
      <c r="D370" s="4"/>
      <c r="E370" s="3"/>
      <c r="F370" s="3"/>
      <c r="G370" s="16"/>
      <c r="I370" s="3">
        <f t="array" aca="1" ref="I370" ca="1">IF(ISBLANK($H370),,VLOOKUP($H370,'data (deprecated)'!$E$2:INDIRECT("data!$H$"&amp;COUNTA('data (deprecated)'!$E:$E)),2, FALSE))</f>
        <v>0</v>
      </c>
      <c r="J370" s="3">
        <f t="array" aca="1" ref="J370" ca="1">IF(ISBLANK($H370),,VLOOKUP($H370,'data (deprecated)'!$E$2:INDIRECT("data!$H$"&amp;COUNTA('data (deprecated)'!$E:$E)),3, FALSE))</f>
        <v>0</v>
      </c>
      <c r="K370" s="3">
        <f t="array" aca="1" ref="K370" ca="1">IF(ISBLANK($H370),,VLOOKUP($H370,'data (deprecated)'!$E$2:INDIRECT("data!$H$"&amp;COUNTA('data (deprecated)'!$E:$E)),4, FALSE))</f>
        <v>0</v>
      </c>
      <c r="L370" s="3"/>
      <c r="M370" s="3"/>
      <c r="N370" s="3"/>
    </row>
    <row r="371" spans="1:14" ht="13">
      <c r="A371" s="2"/>
      <c r="B371" s="3"/>
      <c r="C371" s="4"/>
      <c r="D371" s="4"/>
      <c r="E371" s="3"/>
      <c r="F371" s="3"/>
      <c r="G371" s="16"/>
      <c r="I371" s="3">
        <f t="array" aca="1" ref="I371" ca="1">IF(ISBLANK($H371),,VLOOKUP($H371,'data (deprecated)'!$E$2:INDIRECT("data!$H$"&amp;COUNTA('data (deprecated)'!$E:$E)),2, FALSE))</f>
        <v>0</v>
      </c>
      <c r="J371" s="3">
        <f t="array" aca="1" ref="J371" ca="1">IF(ISBLANK($H371),,VLOOKUP($H371,'data (deprecated)'!$E$2:INDIRECT("data!$H$"&amp;COUNTA('data (deprecated)'!$E:$E)),3, FALSE))</f>
        <v>0</v>
      </c>
      <c r="K371" s="3">
        <f t="array" aca="1" ref="K371" ca="1">IF(ISBLANK($H371),,VLOOKUP($H371,'data (deprecated)'!$E$2:INDIRECT("data!$H$"&amp;COUNTA('data (deprecated)'!$E:$E)),4, FALSE))</f>
        <v>0</v>
      </c>
      <c r="L371" s="3"/>
      <c r="M371" s="3"/>
      <c r="N371" s="3"/>
    </row>
    <row r="372" spans="1:14" ht="13">
      <c r="A372" s="2"/>
      <c r="B372" s="3"/>
      <c r="C372" s="4"/>
      <c r="D372" s="4"/>
      <c r="E372" s="3"/>
      <c r="F372" s="3"/>
      <c r="G372" s="16"/>
      <c r="I372" s="3">
        <f t="array" aca="1" ref="I372" ca="1">IF(ISBLANK($H372),,VLOOKUP($H372,'data (deprecated)'!$E$2:INDIRECT("data!$H$"&amp;COUNTA('data (deprecated)'!$E:$E)),2, FALSE))</f>
        <v>0</v>
      </c>
      <c r="J372" s="3">
        <f t="array" aca="1" ref="J372" ca="1">IF(ISBLANK($H372),,VLOOKUP($H372,'data (deprecated)'!$E$2:INDIRECT("data!$H$"&amp;COUNTA('data (deprecated)'!$E:$E)),3, FALSE))</f>
        <v>0</v>
      </c>
      <c r="K372" s="3">
        <f t="array" aca="1" ref="K372" ca="1">IF(ISBLANK($H372),,VLOOKUP($H372,'data (deprecated)'!$E$2:INDIRECT("data!$H$"&amp;COUNTA('data (deprecated)'!$E:$E)),4, FALSE))</f>
        <v>0</v>
      </c>
      <c r="L372" s="3"/>
      <c r="M372" s="3"/>
      <c r="N372" s="3"/>
    </row>
    <row r="373" spans="1:14" ht="13">
      <c r="A373" s="2"/>
      <c r="B373" s="3"/>
      <c r="C373" s="4"/>
      <c r="D373" s="4"/>
      <c r="E373" s="3"/>
      <c r="F373" s="3"/>
      <c r="G373" s="16"/>
      <c r="I373" s="3">
        <f t="array" aca="1" ref="I373" ca="1">IF(ISBLANK($H373),,VLOOKUP($H373,'data (deprecated)'!$E$2:INDIRECT("data!$H$"&amp;COUNTA('data (deprecated)'!$E:$E)),2, FALSE))</f>
        <v>0</v>
      </c>
      <c r="J373" s="3">
        <f t="array" aca="1" ref="J373" ca="1">IF(ISBLANK($H373),,VLOOKUP($H373,'data (deprecated)'!$E$2:INDIRECT("data!$H$"&amp;COUNTA('data (deprecated)'!$E:$E)),3, FALSE))</f>
        <v>0</v>
      </c>
      <c r="K373" s="3">
        <f t="array" aca="1" ref="K373" ca="1">IF(ISBLANK($H373),,VLOOKUP($H373,'data (deprecated)'!$E$2:INDIRECT("data!$H$"&amp;COUNTA('data (deprecated)'!$E:$E)),4, FALSE))</f>
        <v>0</v>
      </c>
      <c r="L373" s="3"/>
      <c r="M373" s="3"/>
      <c r="N373" s="3"/>
    </row>
    <row r="374" spans="1:14" ht="13">
      <c r="A374" s="2"/>
      <c r="B374" s="3"/>
      <c r="C374" s="4"/>
      <c r="D374" s="4"/>
      <c r="E374" s="3"/>
      <c r="F374" s="3"/>
      <c r="G374" s="16"/>
      <c r="I374" s="3">
        <f t="array" aca="1" ref="I374" ca="1">IF(ISBLANK($H374),,VLOOKUP($H374,'data (deprecated)'!$E$2:INDIRECT("data!$H$"&amp;COUNTA('data (deprecated)'!$E:$E)),2, FALSE))</f>
        <v>0</v>
      </c>
      <c r="J374" s="3">
        <f t="array" aca="1" ref="J374" ca="1">IF(ISBLANK($H374),,VLOOKUP($H374,'data (deprecated)'!$E$2:INDIRECT("data!$H$"&amp;COUNTA('data (deprecated)'!$E:$E)),3, FALSE))</f>
        <v>0</v>
      </c>
      <c r="K374" s="3">
        <f t="array" aca="1" ref="K374" ca="1">IF(ISBLANK($H374),,VLOOKUP($H374,'data (deprecated)'!$E$2:INDIRECT("data!$H$"&amp;COUNTA('data (deprecated)'!$E:$E)),4, FALSE))</f>
        <v>0</v>
      </c>
      <c r="L374" s="3"/>
      <c r="M374" s="3"/>
      <c r="N374" s="3"/>
    </row>
    <row r="375" spans="1:14" ht="13">
      <c r="A375" s="2"/>
      <c r="B375" s="3"/>
      <c r="C375" s="4"/>
      <c r="D375" s="4"/>
      <c r="E375" s="3"/>
      <c r="F375" s="3"/>
      <c r="G375" s="16"/>
      <c r="I375" s="3">
        <f t="array" aca="1" ref="I375" ca="1">IF(ISBLANK($H375),,VLOOKUP($H375,'data (deprecated)'!$E$2:INDIRECT("data!$H$"&amp;COUNTA('data (deprecated)'!$E:$E)),2, FALSE))</f>
        <v>0</v>
      </c>
      <c r="J375" s="3">
        <f t="array" aca="1" ref="J375" ca="1">IF(ISBLANK($H375),,VLOOKUP($H375,'data (deprecated)'!$E$2:INDIRECT("data!$H$"&amp;COUNTA('data (deprecated)'!$E:$E)),3, FALSE))</f>
        <v>0</v>
      </c>
      <c r="K375" s="3">
        <f t="array" aca="1" ref="K375" ca="1">IF(ISBLANK($H375),,VLOOKUP($H375,'data (deprecated)'!$E$2:INDIRECT("data!$H$"&amp;COUNTA('data (deprecated)'!$E:$E)),4, FALSE))</f>
        <v>0</v>
      </c>
      <c r="L375" s="3"/>
      <c r="M375" s="3"/>
      <c r="N375" s="3"/>
    </row>
    <row r="376" spans="1:14" ht="13">
      <c r="A376" s="2"/>
      <c r="B376" s="3"/>
      <c r="C376" s="4"/>
      <c r="D376" s="4"/>
      <c r="E376" s="3"/>
      <c r="F376" s="3"/>
      <c r="G376" s="16"/>
      <c r="I376" s="3">
        <f t="array" aca="1" ref="I376" ca="1">IF(ISBLANK($H376),,VLOOKUP($H376,'data (deprecated)'!$E$2:INDIRECT("data!$H$"&amp;COUNTA('data (deprecated)'!$E:$E)),2, FALSE))</f>
        <v>0</v>
      </c>
      <c r="J376" s="3">
        <f t="array" aca="1" ref="J376" ca="1">IF(ISBLANK($H376),,VLOOKUP($H376,'data (deprecated)'!$E$2:INDIRECT("data!$H$"&amp;COUNTA('data (deprecated)'!$E:$E)),3, FALSE))</f>
        <v>0</v>
      </c>
      <c r="K376" s="3">
        <f t="array" aca="1" ref="K376" ca="1">IF(ISBLANK($H376),,VLOOKUP($H376,'data (deprecated)'!$E$2:INDIRECT("data!$H$"&amp;COUNTA('data (deprecated)'!$E:$E)),4, FALSE))</f>
        <v>0</v>
      </c>
      <c r="L376" s="3"/>
      <c r="M376" s="3"/>
      <c r="N376" s="3"/>
    </row>
    <row r="377" spans="1:14" ht="13">
      <c r="A377" s="2"/>
      <c r="B377" s="3"/>
      <c r="C377" s="4"/>
      <c r="D377" s="4"/>
      <c r="E377" s="3"/>
      <c r="F377" s="3"/>
      <c r="G377" s="16"/>
      <c r="I377" s="3">
        <f t="array" aca="1" ref="I377" ca="1">IF(ISBLANK($H377),,VLOOKUP($H377,'data (deprecated)'!$E$2:INDIRECT("data!$H$"&amp;COUNTA('data (deprecated)'!$E:$E)),2, FALSE))</f>
        <v>0</v>
      </c>
      <c r="J377" s="3">
        <f t="array" aca="1" ref="J377" ca="1">IF(ISBLANK($H377),,VLOOKUP($H377,'data (deprecated)'!$E$2:INDIRECT("data!$H$"&amp;COUNTA('data (deprecated)'!$E:$E)),3, FALSE))</f>
        <v>0</v>
      </c>
      <c r="K377" s="3">
        <f t="array" aca="1" ref="K377" ca="1">IF(ISBLANK($H377),,VLOOKUP($H377,'data (deprecated)'!$E$2:INDIRECT("data!$H$"&amp;COUNTA('data (deprecated)'!$E:$E)),4, FALSE))</f>
        <v>0</v>
      </c>
      <c r="L377" s="3"/>
      <c r="M377" s="3"/>
      <c r="N377" s="3"/>
    </row>
    <row r="378" spans="1:14" ht="13">
      <c r="A378" s="2"/>
      <c r="B378" s="3"/>
      <c r="C378" s="4"/>
      <c r="D378" s="4"/>
      <c r="E378" s="3"/>
      <c r="F378" s="3"/>
      <c r="G378" s="16"/>
      <c r="I378" s="3">
        <f t="array" aca="1" ref="I378" ca="1">IF(ISBLANK($H378),,VLOOKUP($H378,'data (deprecated)'!$E$2:INDIRECT("data!$H$"&amp;COUNTA('data (deprecated)'!$E:$E)),2, FALSE))</f>
        <v>0</v>
      </c>
      <c r="J378" s="3">
        <f t="array" aca="1" ref="J378" ca="1">IF(ISBLANK($H378),,VLOOKUP($H378,'data (deprecated)'!$E$2:INDIRECT("data!$H$"&amp;COUNTA('data (deprecated)'!$E:$E)),3, FALSE))</f>
        <v>0</v>
      </c>
      <c r="K378" s="3">
        <f t="array" aca="1" ref="K378" ca="1">IF(ISBLANK($H378),,VLOOKUP($H378,'data (deprecated)'!$E$2:INDIRECT("data!$H$"&amp;COUNTA('data (deprecated)'!$E:$E)),4, FALSE))</f>
        <v>0</v>
      </c>
      <c r="L378" s="3"/>
      <c r="M378" s="3"/>
      <c r="N378" s="3"/>
    </row>
    <row r="379" spans="1:14" ht="13">
      <c r="A379" s="2"/>
      <c r="B379" s="3"/>
      <c r="C379" s="4"/>
      <c r="D379" s="4"/>
      <c r="E379" s="3"/>
      <c r="F379" s="3"/>
      <c r="G379" s="16"/>
      <c r="I379" s="3">
        <f t="array" aca="1" ref="I379" ca="1">IF(ISBLANK($H379),,VLOOKUP($H379,'data (deprecated)'!$E$2:INDIRECT("data!$H$"&amp;COUNTA('data (deprecated)'!$E:$E)),2, FALSE))</f>
        <v>0</v>
      </c>
      <c r="J379" s="3">
        <f t="array" aca="1" ref="J379" ca="1">IF(ISBLANK($H379),,VLOOKUP($H379,'data (deprecated)'!$E$2:INDIRECT("data!$H$"&amp;COUNTA('data (deprecated)'!$E:$E)),3, FALSE))</f>
        <v>0</v>
      </c>
      <c r="K379" s="3">
        <f t="array" aca="1" ref="K379" ca="1">IF(ISBLANK($H379),,VLOOKUP($H379,'data (deprecated)'!$E$2:INDIRECT("data!$H$"&amp;COUNTA('data (deprecated)'!$E:$E)),4, FALSE))</f>
        <v>0</v>
      </c>
      <c r="L379" s="3"/>
      <c r="M379" s="3"/>
      <c r="N379" s="3"/>
    </row>
    <row r="380" spans="1:14" ht="13">
      <c r="A380" s="2"/>
      <c r="B380" s="3"/>
      <c r="C380" s="4"/>
      <c r="D380" s="4"/>
      <c r="E380" s="3"/>
      <c r="F380" s="3"/>
      <c r="G380" s="16"/>
      <c r="I380" s="3">
        <f t="array" aca="1" ref="I380" ca="1">IF(ISBLANK($H380),,VLOOKUP($H380,'data (deprecated)'!$E$2:INDIRECT("data!$H$"&amp;COUNTA('data (deprecated)'!$E:$E)),2, FALSE))</f>
        <v>0</v>
      </c>
      <c r="J380" s="3">
        <f t="array" aca="1" ref="J380" ca="1">IF(ISBLANK($H380),,VLOOKUP($H380,'data (deprecated)'!$E$2:INDIRECT("data!$H$"&amp;COUNTA('data (deprecated)'!$E:$E)),3, FALSE))</f>
        <v>0</v>
      </c>
      <c r="K380" s="3">
        <f t="array" aca="1" ref="K380" ca="1">IF(ISBLANK($H380),,VLOOKUP($H380,'data (deprecated)'!$E$2:INDIRECT("data!$H$"&amp;COUNTA('data (deprecated)'!$E:$E)),4, FALSE))</f>
        <v>0</v>
      </c>
      <c r="L380" s="3"/>
      <c r="M380" s="3"/>
      <c r="N380" s="3"/>
    </row>
    <row r="381" spans="1:14" ht="13">
      <c r="A381" s="2"/>
      <c r="B381" s="3"/>
      <c r="C381" s="4"/>
      <c r="D381" s="4"/>
      <c r="E381" s="3"/>
      <c r="F381" s="3"/>
      <c r="G381" s="16"/>
      <c r="I381" s="3">
        <f t="array" aca="1" ref="I381" ca="1">IF(ISBLANK($H381),,VLOOKUP($H381,'data (deprecated)'!$E$2:INDIRECT("data!$H$"&amp;COUNTA('data (deprecated)'!$E:$E)),2, FALSE))</f>
        <v>0</v>
      </c>
      <c r="J381" s="3">
        <f t="array" aca="1" ref="J381" ca="1">IF(ISBLANK($H381),,VLOOKUP($H381,'data (deprecated)'!$E$2:INDIRECT("data!$H$"&amp;COUNTA('data (deprecated)'!$E:$E)),3, FALSE))</f>
        <v>0</v>
      </c>
      <c r="K381" s="3">
        <f t="array" aca="1" ref="K381" ca="1">IF(ISBLANK($H381),,VLOOKUP($H381,'data (deprecated)'!$E$2:INDIRECT("data!$H$"&amp;COUNTA('data (deprecated)'!$E:$E)),4, FALSE))</f>
        <v>0</v>
      </c>
      <c r="L381" s="3"/>
      <c r="M381" s="3"/>
      <c r="N381" s="3"/>
    </row>
    <row r="382" spans="1:14" ht="13">
      <c r="A382" s="2"/>
      <c r="B382" s="3"/>
      <c r="C382" s="4"/>
      <c r="D382" s="4"/>
      <c r="E382" s="3"/>
      <c r="F382" s="3"/>
      <c r="G382" s="16"/>
      <c r="I382" s="3">
        <f t="array" aca="1" ref="I382" ca="1">IF(ISBLANK($H382),,VLOOKUP($H382,'data (deprecated)'!$E$2:INDIRECT("data!$H$"&amp;COUNTA('data (deprecated)'!$E:$E)),2, FALSE))</f>
        <v>0</v>
      </c>
      <c r="J382" s="3">
        <f t="array" aca="1" ref="J382" ca="1">IF(ISBLANK($H382),,VLOOKUP($H382,'data (deprecated)'!$E$2:INDIRECT("data!$H$"&amp;COUNTA('data (deprecated)'!$E:$E)),3, FALSE))</f>
        <v>0</v>
      </c>
      <c r="K382" s="3">
        <f t="array" aca="1" ref="K382" ca="1">IF(ISBLANK($H382),,VLOOKUP($H382,'data (deprecated)'!$E$2:INDIRECT("data!$H$"&amp;COUNTA('data (deprecated)'!$E:$E)),4, FALSE))</f>
        <v>0</v>
      </c>
      <c r="L382" s="3"/>
      <c r="M382" s="3"/>
      <c r="N382" s="3"/>
    </row>
    <row r="383" spans="1:14" ht="13">
      <c r="A383" s="2"/>
      <c r="B383" s="3"/>
      <c r="C383" s="4"/>
      <c r="D383" s="4"/>
      <c r="E383" s="3"/>
      <c r="F383" s="3"/>
      <c r="G383" s="16"/>
      <c r="I383" s="3">
        <f t="array" aca="1" ref="I383" ca="1">IF(ISBLANK($H383),,VLOOKUP($H383,'data (deprecated)'!$E$2:INDIRECT("data!$H$"&amp;COUNTA('data (deprecated)'!$E:$E)),2, FALSE))</f>
        <v>0</v>
      </c>
      <c r="J383" s="3">
        <f t="array" aca="1" ref="J383" ca="1">IF(ISBLANK($H383),,VLOOKUP($H383,'data (deprecated)'!$E$2:INDIRECT("data!$H$"&amp;COUNTA('data (deprecated)'!$E:$E)),3, FALSE))</f>
        <v>0</v>
      </c>
      <c r="K383" s="3">
        <f t="array" aca="1" ref="K383" ca="1">IF(ISBLANK($H383),,VLOOKUP($H383,'data (deprecated)'!$E$2:INDIRECT("data!$H$"&amp;COUNTA('data (deprecated)'!$E:$E)),4, FALSE))</f>
        <v>0</v>
      </c>
      <c r="L383" s="3"/>
      <c r="M383" s="3"/>
      <c r="N383" s="3"/>
    </row>
    <row r="384" spans="1:14" ht="13">
      <c r="A384" s="2"/>
      <c r="B384" s="3"/>
      <c r="C384" s="4"/>
      <c r="D384" s="4"/>
      <c r="E384" s="3"/>
      <c r="F384" s="3"/>
      <c r="G384" s="16"/>
      <c r="I384" s="3">
        <f t="array" aca="1" ref="I384" ca="1">IF(ISBLANK($H384),,VLOOKUP($H384,'data (deprecated)'!$E$2:INDIRECT("data!$H$"&amp;COUNTA('data (deprecated)'!$E:$E)),2, FALSE))</f>
        <v>0</v>
      </c>
      <c r="J384" s="3">
        <f t="array" aca="1" ref="J384" ca="1">IF(ISBLANK($H384),,VLOOKUP($H384,'data (deprecated)'!$E$2:INDIRECT("data!$H$"&amp;COUNTA('data (deprecated)'!$E:$E)),3, FALSE))</f>
        <v>0</v>
      </c>
      <c r="K384" s="3">
        <f t="array" aca="1" ref="K384" ca="1">IF(ISBLANK($H384),,VLOOKUP($H384,'data (deprecated)'!$E$2:INDIRECT("data!$H$"&amp;COUNTA('data (deprecated)'!$E:$E)),4, FALSE))</f>
        <v>0</v>
      </c>
      <c r="L384" s="3"/>
      <c r="M384" s="3"/>
      <c r="N384" s="3"/>
    </row>
    <row r="385" spans="1:14" ht="13">
      <c r="A385" s="2"/>
      <c r="B385" s="3"/>
      <c r="C385" s="4"/>
      <c r="D385" s="4"/>
      <c r="E385" s="3"/>
      <c r="F385" s="3"/>
      <c r="G385" s="16"/>
      <c r="I385" s="3">
        <f t="array" aca="1" ref="I385" ca="1">IF(ISBLANK($H385),,VLOOKUP($H385,'data (deprecated)'!$E$2:INDIRECT("data!$H$"&amp;COUNTA('data (deprecated)'!$E:$E)),2, FALSE))</f>
        <v>0</v>
      </c>
      <c r="J385" s="3">
        <f t="array" aca="1" ref="J385" ca="1">IF(ISBLANK($H385),,VLOOKUP($H385,'data (deprecated)'!$E$2:INDIRECT("data!$H$"&amp;COUNTA('data (deprecated)'!$E:$E)),3, FALSE))</f>
        <v>0</v>
      </c>
      <c r="K385" s="3">
        <f t="array" aca="1" ref="K385" ca="1">IF(ISBLANK($H385),,VLOOKUP($H385,'data (deprecated)'!$E$2:INDIRECT("data!$H$"&amp;COUNTA('data (deprecated)'!$E:$E)),4, FALSE))</f>
        <v>0</v>
      </c>
      <c r="L385" s="3"/>
      <c r="M385" s="3"/>
      <c r="N385" s="3"/>
    </row>
    <row r="386" spans="1:14" ht="13">
      <c r="A386" s="2"/>
      <c r="B386" s="3"/>
      <c r="C386" s="4"/>
      <c r="D386" s="4"/>
      <c r="E386" s="3"/>
      <c r="F386" s="3"/>
      <c r="G386" s="16"/>
      <c r="I386" s="3">
        <f t="array" aca="1" ref="I386" ca="1">IF(ISBLANK($H386),,VLOOKUP($H386,'data (deprecated)'!$E$2:INDIRECT("data!$H$"&amp;COUNTA('data (deprecated)'!$E:$E)),2, FALSE))</f>
        <v>0</v>
      </c>
      <c r="J386" s="3">
        <f t="array" aca="1" ref="J386" ca="1">IF(ISBLANK($H386),,VLOOKUP($H386,'data (deprecated)'!$E$2:INDIRECT("data!$H$"&amp;COUNTA('data (deprecated)'!$E:$E)),3, FALSE))</f>
        <v>0</v>
      </c>
      <c r="K386" s="3">
        <f t="array" aca="1" ref="K386" ca="1">IF(ISBLANK($H386),,VLOOKUP($H386,'data (deprecated)'!$E$2:INDIRECT("data!$H$"&amp;COUNTA('data (deprecated)'!$E:$E)),4, FALSE))</f>
        <v>0</v>
      </c>
      <c r="L386" s="3"/>
      <c r="M386" s="3"/>
      <c r="N386" s="3"/>
    </row>
    <row r="387" spans="1:14" ht="13">
      <c r="A387" s="2"/>
      <c r="B387" s="3"/>
      <c r="C387" s="4"/>
      <c r="D387" s="4"/>
      <c r="E387" s="3"/>
      <c r="F387" s="3"/>
      <c r="G387" s="16"/>
      <c r="I387" s="3">
        <f t="array" aca="1" ref="I387" ca="1">IF(ISBLANK($H387),,VLOOKUP($H387,'data (deprecated)'!$E$2:INDIRECT("data!$H$"&amp;COUNTA('data (deprecated)'!$E:$E)),2, FALSE))</f>
        <v>0</v>
      </c>
      <c r="J387" s="3">
        <f t="array" aca="1" ref="J387" ca="1">IF(ISBLANK($H387),,VLOOKUP($H387,'data (deprecated)'!$E$2:INDIRECT("data!$H$"&amp;COUNTA('data (deprecated)'!$E:$E)),3, FALSE))</f>
        <v>0</v>
      </c>
      <c r="K387" s="3">
        <f t="array" aca="1" ref="K387" ca="1">IF(ISBLANK($H387),,VLOOKUP($H387,'data (deprecated)'!$E$2:INDIRECT("data!$H$"&amp;COUNTA('data (deprecated)'!$E:$E)),4, FALSE))</f>
        <v>0</v>
      </c>
      <c r="L387" s="3"/>
      <c r="M387" s="3"/>
      <c r="N387" s="3"/>
    </row>
    <row r="388" spans="1:14" ht="13">
      <c r="A388" s="2"/>
      <c r="B388" s="3"/>
      <c r="C388" s="4"/>
      <c r="D388" s="4"/>
      <c r="E388" s="3"/>
      <c r="F388" s="3"/>
      <c r="G388" s="16"/>
      <c r="I388" s="3">
        <f t="array" aca="1" ref="I388" ca="1">IF(ISBLANK($H388),,VLOOKUP($H388,'data (deprecated)'!$E$2:INDIRECT("data!$H$"&amp;COUNTA('data (deprecated)'!$E:$E)),2, FALSE))</f>
        <v>0</v>
      </c>
      <c r="J388" s="3">
        <f t="array" aca="1" ref="J388" ca="1">IF(ISBLANK($H388),,VLOOKUP($H388,'data (deprecated)'!$E$2:INDIRECT("data!$H$"&amp;COUNTA('data (deprecated)'!$E:$E)),3, FALSE))</f>
        <v>0</v>
      </c>
      <c r="K388" s="3">
        <f t="array" aca="1" ref="K388" ca="1">IF(ISBLANK($H388),,VLOOKUP($H388,'data (deprecated)'!$E$2:INDIRECT("data!$H$"&amp;COUNTA('data (deprecated)'!$E:$E)),4, FALSE))</f>
        <v>0</v>
      </c>
      <c r="L388" s="3"/>
      <c r="M388" s="3"/>
      <c r="N388" s="3"/>
    </row>
    <row r="389" spans="1:14" ht="13">
      <c r="A389" s="2"/>
      <c r="B389" s="3"/>
      <c r="C389" s="4"/>
      <c r="D389" s="4"/>
      <c r="E389" s="3"/>
      <c r="F389" s="3"/>
      <c r="G389" s="16"/>
      <c r="I389" s="3">
        <f t="array" aca="1" ref="I389" ca="1">IF(ISBLANK($H389),,VLOOKUP($H389,'data (deprecated)'!$E$2:INDIRECT("data!$H$"&amp;COUNTA('data (deprecated)'!$E:$E)),2, FALSE))</f>
        <v>0</v>
      </c>
      <c r="J389" s="3">
        <f t="array" aca="1" ref="J389" ca="1">IF(ISBLANK($H389),,VLOOKUP($H389,'data (deprecated)'!$E$2:INDIRECT("data!$H$"&amp;COUNTA('data (deprecated)'!$E:$E)),3, FALSE))</f>
        <v>0</v>
      </c>
      <c r="K389" s="3">
        <f t="array" aca="1" ref="K389" ca="1">IF(ISBLANK($H389),,VLOOKUP($H389,'data (deprecated)'!$E$2:INDIRECT("data!$H$"&amp;COUNTA('data (deprecated)'!$E:$E)),4, FALSE))</f>
        <v>0</v>
      </c>
      <c r="L389" s="3"/>
      <c r="M389" s="3"/>
      <c r="N389" s="3"/>
    </row>
    <row r="390" spans="1:14" ht="13">
      <c r="A390" s="2"/>
      <c r="B390" s="3"/>
      <c r="C390" s="4"/>
      <c r="D390" s="4"/>
      <c r="E390" s="3"/>
      <c r="F390" s="3"/>
      <c r="G390" s="16"/>
      <c r="I390" s="3">
        <f t="array" aca="1" ref="I390" ca="1">IF(ISBLANK($H390),,VLOOKUP($H390,'data (deprecated)'!$E$2:INDIRECT("data!$H$"&amp;COUNTA('data (deprecated)'!$E:$E)),2, FALSE))</f>
        <v>0</v>
      </c>
      <c r="J390" s="3">
        <f t="array" aca="1" ref="J390" ca="1">IF(ISBLANK($H390),,VLOOKUP($H390,'data (deprecated)'!$E$2:INDIRECT("data!$H$"&amp;COUNTA('data (deprecated)'!$E:$E)),3, FALSE))</f>
        <v>0</v>
      </c>
      <c r="K390" s="3">
        <f t="array" aca="1" ref="K390" ca="1">IF(ISBLANK($H390),,VLOOKUP($H390,'data (deprecated)'!$E$2:INDIRECT("data!$H$"&amp;COUNTA('data (deprecated)'!$E:$E)),4, FALSE))</f>
        <v>0</v>
      </c>
      <c r="L390" s="3"/>
      <c r="M390" s="3"/>
      <c r="N390" s="3"/>
    </row>
    <row r="391" spans="1:14" ht="13">
      <c r="A391" s="2"/>
      <c r="B391" s="3"/>
      <c r="C391" s="4"/>
      <c r="D391" s="4"/>
      <c r="E391" s="3"/>
      <c r="F391" s="3"/>
      <c r="G391" s="16"/>
      <c r="I391" s="3">
        <f t="array" aca="1" ref="I391" ca="1">IF(ISBLANK($H391),,VLOOKUP($H391,'data (deprecated)'!$E$2:INDIRECT("data!$H$"&amp;COUNTA('data (deprecated)'!$E:$E)),2, FALSE))</f>
        <v>0</v>
      </c>
      <c r="J391" s="3">
        <f t="array" aca="1" ref="J391" ca="1">IF(ISBLANK($H391),,VLOOKUP($H391,'data (deprecated)'!$E$2:INDIRECT("data!$H$"&amp;COUNTA('data (deprecated)'!$E:$E)),3, FALSE))</f>
        <v>0</v>
      </c>
      <c r="K391" s="3">
        <f t="array" aca="1" ref="K391" ca="1">IF(ISBLANK($H391),,VLOOKUP($H391,'data (deprecated)'!$E$2:INDIRECT("data!$H$"&amp;COUNTA('data (deprecated)'!$E:$E)),4, FALSE))</f>
        <v>0</v>
      </c>
      <c r="L391" s="3"/>
      <c r="M391" s="3"/>
      <c r="N391" s="3"/>
    </row>
    <row r="392" spans="1:14" ht="13">
      <c r="A392" s="2"/>
      <c r="B392" s="3"/>
      <c r="C392" s="4"/>
      <c r="D392" s="4"/>
      <c r="E392" s="3"/>
      <c r="F392" s="3"/>
      <c r="G392" s="16"/>
      <c r="I392" s="3">
        <f t="array" aca="1" ref="I392" ca="1">IF(ISBLANK($H392),,VLOOKUP($H392,'data (deprecated)'!$E$2:INDIRECT("data!$H$"&amp;COUNTA('data (deprecated)'!$E:$E)),2, FALSE))</f>
        <v>0</v>
      </c>
      <c r="J392" s="3">
        <f t="array" aca="1" ref="J392" ca="1">IF(ISBLANK($H392),,VLOOKUP($H392,'data (deprecated)'!$E$2:INDIRECT("data!$H$"&amp;COUNTA('data (deprecated)'!$E:$E)),3, FALSE))</f>
        <v>0</v>
      </c>
      <c r="K392" s="3">
        <f t="array" aca="1" ref="K392" ca="1">IF(ISBLANK($H392),,VLOOKUP($H392,'data (deprecated)'!$E$2:INDIRECT("data!$H$"&amp;COUNTA('data (deprecated)'!$E:$E)),4, FALSE))</f>
        <v>0</v>
      </c>
      <c r="L392" s="3"/>
      <c r="M392" s="3"/>
      <c r="N392" s="3"/>
    </row>
    <row r="393" spans="1:14" ht="13">
      <c r="A393" s="2"/>
      <c r="B393" s="3"/>
      <c r="C393" s="4"/>
      <c r="D393" s="4"/>
      <c r="E393" s="3"/>
      <c r="F393" s="3"/>
      <c r="G393" s="16"/>
      <c r="I393" s="3">
        <f t="array" aca="1" ref="I393" ca="1">IF(ISBLANK($H393),,VLOOKUP($H393,'data (deprecated)'!$E$2:INDIRECT("data!$H$"&amp;COUNTA('data (deprecated)'!$E:$E)),2, FALSE))</f>
        <v>0</v>
      </c>
      <c r="J393" s="3">
        <f t="array" aca="1" ref="J393" ca="1">IF(ISBLANK($H393),,VLOOKUP($H393,'data (deprecated)'!$E$2:INDIRECT("data!$H$"&amp;COUNTA('data (deprecated)'!$E:$E)),3, FALSE))</f>
        <v>0</v>
      </c>
      <c r="K393" s="3">
        <f t="array" aca="1" ref="K393" ca="1">IF(ISBLANK($H393),,VLOOKUP($H393,'data (deprecated)'!$E$2:INDIRECT("data!$H$"&amp;COUNTA('data (deprecated)'!$E:$E)),4, FALSE))</f>
        <v>0</v>
      </c>
      <c r="L393" s="3"/>
      <c r="M393" s="3"/>
      <c r="N393" s="3"/>
    </row>
    <row r="394" spans="1:14" ht="13">
      <c r="A394" s="2"/>
      <c r="B394" s="3"/>
      <c r="C394" s="4"/>
      <c r="D394" s="4"/>
      <c r="E394" s="3"/>
      <c r="F394" s="3"/>
      <c r="G394" s="16"/>
      <c r="I394" s="3">
        <f t="array" aca="1" ref="I394" ca="1">IF(ISBLANK($H394),,VLOOKUP($H394,'data (deprecated)'!$E$2:INDIRECT("data!$H$"&amp;COUNTA('data (deprecated)'!$E:$E)),2, FALSE))</f>
        <v>0</v>
      </c>
      <c r="J394" s="3">
        <f t="array" aca="1" ref="J394" ca="1">IF(ISBLANK($H394),,VLOOKUP($H394,'data (deprecated)'!$E$2:INDIRECT("data!$H$"&amp;COUNTA('data (deprecated)'!$E:$E)),3, FALSE))</f>
        <v>0</v>
      </c>
      <c r="K394" s="3">
        <f t="array" aca="1" ref="K394" ca="1">IF(ISBLANK($H394),,VLOOKUP($H394,'data (deprecated)'!$E$2:INDIRECT("data!$H$"&amp;COUNTA('data (deprecated)'!$E:$E)),4, FALSE))</f>
        <v>0</v>
      </c>
      <c r="L394" s="3"/>
      <c r="M394" s="3"/>
      <c r="N394" s="3"/>
    </row>
    <row r="395" spans="1:14" ht="13">
      <c r="A395" s="2"/>
      <c r="B395" s="3"/>
      <c r="C395" s="4"/>
      <c r="D395" s="4"/>
      <c r="E395" s="3"/>
      <c r="F395" s="3"/>
      <c r="G395" s="16"/>
      <c r="I395" s="3">
        <f t="array" aca="1" ref="I395" ca="1">IF(ISBLANK($H395),,VLOOKUP($H395,'data (deprecated)'!$E$2:INDIRECT("data!$H$"&amp;COUNTA('data (deprecated)'!$E:$E)),2, FALSE))</f>
        <v>0</v>
      </c>
      <c r="J395" s="3">
        <f t="array" aca="1" ref="J395" ca="1">IF(ISBLANK($H395),,VLOOKUP($H395,'data (deprecated)'!$E$2:INDIRECT("data!$H$"&amp;COUNTA('data (deprecated)'!$E:$E)),3, FALSE))</f>
        <v>0</v>
      </c>
      <c r="K395" s="3">
        <f t="array" aca="1" ref="K395" ca="1">IF(ISBLANK($H395),,VLOOKUP($H395,'data (deprecated)'!$E$2:INDIRECT("data!$H$"&amp;COUNTA('data (deprecated)'!$E:$E)),4, FALSE))</f>
        <v>0</v>
      </c>
      <c r="L395" s="3"/>
      <c r="M395" s="3"/>
      <c r="N395" s="3"/>
    </row>
    <row r="396" spans="1:14" ht="13">
      <c r="A396" s="2"/>
      <c r="B396" s="3"/>
      <c r="C396" s="4"/>
      <c r="D396" s="4"/>
      <c r="E396" s="3"/>
      <c r="F396" s="3"/>
      <c r="G396" s="16"/>
      <c r="I396" s="3">
        <f t="array" aca="1" ref="I396" ca="1">IF(ISBLANK($H396),,VLOOKUP($H396,'data (deprecated)'!$E$2:INDIRECT("data!$H$"&amp;COUNTA('data (deprecated)'!$E:$E)),2, FALSE))</f>
        <v>0</v>
      </c>
      <c r="J396" s="3">
        <f t="array" aca="1" ref="J396" ca="1">IF(ISBLANK($H396),,VLOOKUP($H396,'data (deprecated)'!$E$2:INDIRECT("data!$H$"&amp;COUNTA('data (deprecated)'!$E:$E)),3, FALSE))</f>
        <v>0</v>
      </c>
      <c r="K396" s="3">
        <f t="array" aca="1" ref="K396" ca="1">IF(ISBLANK($H396),,VLOOKUP($H396,'data (deprecated)'!$E$2:INDIRECT("data!$H$"&amp;COUNTA('data (deprecated)'!$E:$E)),4, FALSE))</f>
        <v>0</v>
      </c>
      <c r="L396" s="3"/>
      <c r="M396" s="3"/>
      <c r="N396" s="3"/>
    </row>
    <row r="397" spans="1:14" ht="13">
      <c r="A397" s="2"/>
      <c r="B397" s="3"/>
      <c r="C397" s="4"/>
      <c r="D397" s="4"/>
      <c r="E397" s="3"/>
      <c r="F397" s="3"/>
      <c r="G397" s="16"/>
      <c r="I397" s="3">
        <f t="array" aca="1" ref="I397" ca="1">IF(ISBLANK($H397),,VLOOKUP($H397,'data (deprecated)'!$E$2:INDIRECT("data!$H$"&amp;COUNTA('data (deprecated)'!$E:$E)),2, FALSE))</f>
        <v>0</v>
      </c>
      <c r="J397" s="3">
        <f t="array" aca="1" ref="J397" ca="1">IF(ISBLANK($H397),,VLOOKUP($H397,'data (deprecated)'!$E$2:INDIRECT("data!$H$"&amp;COUNTA('data (deprecated)'!$E:$E)),3, FALSE))</f>
        <v>0</v>
      </c>
      <c r="K397" s="3">
        <f t="array" aca="1" ref="K397" ca="1">IF(ISBLANK($H397),,VLOOKUP($H397,'data (deprecated)'!$E$2:INDIRECT("data!$H$"&amp;COUNTA('data (deprecated)'!$E:$E)),4, FALSE))</f>
        <v>0</v>
      </c>
      <c r="L397" s="3"/>
      <c r="M397" s="3"/>
      <c r="N397" s="3"/>
    </row>
    <row r="398" spans="1:14" ht="13">
      <c r="A398" s="2"/>
      <c r="B398" s="3"/>
      <c r="C398" s="4"/>
      <c r="D398" s="4"/>
      <c r="E398" s="3"/>
      <c r="F398" s="3"/>
      <c r="G398" s="16"/>
      <c r="I398" s="3">
        <f t="array" aca="1" ref="I398" ca="1">IF(ISBLANK($H398),,VLOOKUP($H398,'data (deprecated)'!$E$2:INDIRECT("data!$H$"&amp;COUNTA('data (deprecated)'!$E:$E)),2, FALSE))</f>
        <v>0</v>
      </c>
      <c r="J398" s="3">
        <f t="array" aca="1" ref="J398" ca="1">IF(ISBLANK($H398),,VLOOKUP($H398,'data (deprecated)'!$E$2:INDIRECT("data!$H$"&amp;COUNTA('data (deprecated)'!$E:$E)),3, FALSE))</f>
        <v>0</v>
      </c>
      <c r="K398" s="3">
        <f t="array" aca="1" ref="K398" ca="1">IF(ISBLANK($H398),,VLOOKUP($H398,'data (deprecated)'!$E$2:INDIRECT("data!$H$"&amp;COUNTA('data (deprecated)'!$E:$E)),4, FALSE))</f>
        <v>0</v>
      </c>
      <c r="L398" s="3"/>
      <c r="M398" s="3"/>
      <c r="N398" s="3"/>
    </row>
    <row r="399" spans="1:14" ht="13">
      <c r="A399" s="2"/>
      <c r="B399" s="3"/>
      <c r="C399" s="4"/>
      <c r="D399" s="4"/>
      <c r="E399" s="3"/>
      <c r="F399" s="3"/>
      <c r="G399" s="16"/>
      <c r="I399" s="3">
        <f t="array" aca="1" ref="I399" ca="1">IF(ISBLANK($H399),,VLOOKUP($H399,'data (deprecated)'!$E$2:INDIRECT("data!$H$"&amp;COUNTA('data (deprecated)'!$E:$E)),2, FALSE))</f>
        <v>0</v>
      </c>
      <c r="J399" s="3">
        <f t="array" aca="1" ref="J399" ca="1">IF(ISBLANK($H399),,VLOOKUP($H399,'data (deprecated)'!$E$2:INDIRECT("data!$H$"&amp;COUNTA('data (deprecated)'!$E:$E)),3, FALSE))</f>
        <v>0</v>
      </c>
      <c r="K399" s="3">
        <f t="array" aca="1" ref="K399" ca="1">IF(ISBLANK($H399),,VLOOKUP($H399,'data (deprecated)'!$E$2:INDIRECT("data!$H$"&amp;COUNTA('data (deprecated)'!$E:$E)),4, FALSE))</f>
        <v>0</v>
      </c>
      <c r="L399" s="3"/>
      <c r="M399" s="3"/>
      <c r="N399" s="3"/>
    </row>
    <row r="400" spans="1:14" ht="13">
      <c r="A400" s="2"/>
      <c r="B400" s="3"/>
      <c r="C400" s="4"/>
      <c r="D400" s="4"/>
      <c r="E400" s="3"/>
      <c r="F400" s="3"/>
      <c r="G400" s="16"/>
      <c r="I400" s="3">
        <f t="array" aca="1" ref="I400" ca="1">IF(ISBLANK($H400),,VLOOKUP($H400,'data (deprecated)'!$E$2:INDIRECT("data!$H$"&amp;COUNTA('data (deprecated)'!$E:$E)),2, FALSE))</f>
        <v>0</v>
      </c>
      <c r="J400" s="3">
        <f t="array" aca="1" ref="J400" ca="1">IF(ISBLANK($H400),,VLOOKUP($H400,'data (deprecated)'!$E$2:INDIRECT("data!$H$"&amp;COUNTA('data (deprecated)'!$E:$E)),3, FALSE))</f>
        <v>0</v>
      </c>
      <c r="K400" s="3">
        <f t="array" aca="1" ref="K400" ca="1">IF(ISBLANK($H400),,VLOOKUP($H400,'data (deprecated)'!$E$2:INDIRECT("data!$H$"&amp;COUNTA('data (deprecated)'!$E:$E)),4, FALSE))</f>
        <v>0</v>
      </c>
      <c r="L400" s="3"/>
      <c r="M400" s="3"/>
      <c r="N400" s="3"/>
    </row>
    <row r="401" spans="1:14" ht="13">
      <c r="A401" s="2"/>
      <c r="B401" s="3"/>
      <c r="C401" s="4"/>
      <c r="D401" s="4"/>
      <c r="E401" s="3"/>
      <c r="F401" s="3"/>
      <c r="G401" s="16"/>
      <c r="I401" s="3">
        <f t="array" aca="1" ref="I401" ca="1">IF(ISBLANK($H401),,VLOOKUP($H401,'data (deprecated)'!$E$2:INDIRECT("data!$H$"&amp;COUNTA('data (deprecated)'!$E:$E)),2, FALSE))</f>
        <v>0</v>
      </c>
      <c r="J401" s="3">
        <f t="array" aca="1" ref="J401" ca="1">IF(ISBLANK($H401),,VLOOKUP($H401,'data (deprecated)'!$E$2:INDIRECT("data!$H$"&amp;COUNTA('data (deprecated)'!$E:$E)),3, FALSE))</f>
        <v>0</v>
      </c>
      <c r="K401" s="3">
        <f t="array" aca="1" ref="K401" ca="1">IF(ISBLANK($H401),,VLOOKUP($H401,'data (deprecated)'!$E$2:INDIRECT("data!$H$"&amp;COUNTA('data (deprecated)'!$E:$E)),4, FALSE))</f>
        <v>0</v>
      </c>
      <c r="L401" s="3"/>
      <c r="M401" s="3"/>
      <c r="N401" s="3"/>
    </row>
    <row r="402" spans="1:14" ht="13">
      <c r="A402" s="2"/>
      <c r="B402" s="3"/>
      <c r="C402" s="4"/>
      <c r="D402" s="4"/>
      <c r="E402" s="3"/>
      <c r="F402" s="3"/>
      <c r="G402" s="16"/>
      <c r="I402" s="3">
        <f t="array" aca="1" ref="I402" ca="1">IF(ISBLANK($H402),,VLOOKUP($H402,'data (deprecated)'!$E$2:INDIRECT("data!$H$"&amp;COUNTA('data (deprecated)'!$E:$E)),2, FALSE))</f>
        <v>0</v>
      </c>
      <c r="J402" s="3">
        <f t="array" aca="1" ref="J402" ca="1">IF(ISBLANK($H402),,VLOOKUP($H402,'data (deprecated)'!$E$2:INDIRECT("data!$H$"&amp;COUNTA('data (deprecated)'!$E:$E)),3, FALSE))</f>
        <v>0</v>
      </c>
      <c r="K402" s="3">
        <f t="array" aca="1" ref="K402" ca="1">IF(ISBLANK($H402),,VLOOKUP($H402,'data (deprecated)'!$E$2:INDIRECT("data!$H$"&amp;COUNTA('data (deprecated)'!$E:$E)),4, FALSE))</f>
        <v>0</v>
      </c>
      <c r="L402" s="3"/>
      <c r="M402" s="3"/>
      <c r="N402" s="3"/>
    </row>
    <row r="403" spans="1:14" ht="13">
      <c r="A403" s="2"/>
      <c r="B403" s="3"/>
      <c r="C403" s="4"/>
      <c r="D403" s="4"/>
      <c r="E403" s="3"/>
      <c r="F403" s="3"/>
      <c r="G403" s="16"/>
      <c r="I403" s="3">
        <f t="array" aca="1" ref="I403" ca="1">IF(ISBLANK($H403),,VLOOKUP($H403,'data (deprecated)'!$E$2:INDIRECT("data!$H$"&amp;COUNTA('data (deprecated)'!$E:$E)),2, FALSE))</f>
        <v>0</v>
      </c>
      <c r="J403" s="3">
        <f t="array" aca="1" ref="J403" ca="1">IF(ISBLANK($H403),,VLOOKUP($H403,'data (deprecated)'!$E$2:INDIRECT("data!$H$"&amp;COUNTA('data (deprecated)'!$E:$E)),3, FALSE))</f>
        <v>0</v>
      </c>
      <c r="K403" s="3">
        <f t="array" aca="1" ref="K403" ca="1">IF(ISBLANK($H403),,VLOOKUP($H403,'data (deprecated)'!$E$2:INDIRECT("data!$H$"&amp;COUNTA('data (deprecated)'!$E:$E)),4, FALSE))</f>
        <v>0</v>
      </c>
      <c r="L403" s="3"/>
      <c r="M403" s="3"/>
      <c r="N403" s="3"/>
    </row>
    <row r="404" spans="1:14" ht="13">
      <c r="A404" s="2"/>
      <c r="B404" s="3"/>
      <c r="C404" s="4"/>
      <c r="D404" s="4"/>
      <c r="E404" s="3"/>
      <c r="F404" s="3"/>
      <c r="G404" s="16"/>
      <c r="I404" s="3">
        <f t="array" aca="1" ref="I404" ca="1">IF(ISBLANK($H404),,VLOOKUP($H404,'data (deprecated)'!$E$2:INDIRECT("data!$H$"&amp;COUNTA('data (deprecated)'!$E:$E)),2, FALSE))</f>
        <v>0</v>
      </c>
      <c r="J404" s="3">
        <f t="array" aca="1" ref="J404" ca="1">IF(ISBLANK($H404),,VLOOKUP($H404,'data (deprecated)'!$E$2:INDIRECT("data!$H$"&amp;COUNTA('data (deprecated)'!$E:$E)),3, FALSE))</f>
        <v>0</v>
      </c>
      <c r="K404" s="3">
        <f t="array" aca="1" ref="K404" ca="1">IF(ISBLANK($H404),,VLOOKUP($H404,'data (deprecated)'!$E$2:INDIRECT("data!$H$"&amp;COUNTA('data (deprecated)'!$E:$E)),4, FALSE))</f>
        <v>0</v>
      </c>
      <c r="L404" s="3"/>
      <c r="M404" s="3"/>
      <c r="N404" s="3"/>
    </row>
    <row r="405" spans="1:14" ht="13">
      <c r="A405" s="2"/>
      <c r="B405" s="3"/>
      <c r="C405" s="4"/>
      <c r="D405" s="4"/>
      <c r="E405" s="3"/>
      <c r="F405" s="3"/>
      <c r="G405" s="16"/>
      <c r="I405" s="3">
        <f t="array" aca="1" ref="I405" ca="1">IF(ISBLANK($H405),,VLOOKUP($H405,'data (deprecated)'!$E$2:INDIRECT("data!$H$"&amp;COUNTA('data (deprecated)'!$E:$E)),2, FALSE))</f>
        <v>0</v>
      </c>
      <c r="J405" s="3">
        <f t="array" aca="1" ref="J405" ca="1">IF(ISBLANK($H405),,VLOOKUP($H405,'data (deprecated)'!$E$2:INDIRECT("data!$H$"&amp;COUNTA('data (deprecated)'!$E:$E)),3, FALSE))</f>
        <v>0</v>
      </c>
      <c r="K405" s="3">
        <f t="array" aca="1" ref="K405" ca="1">IF(ISBLANK($H405),,VLOOKUP($H405,'data (deprecated)'!$E$2:INDIRECT("data!$H$"&amp;COUNTA('data (deprecated)'!$E:$E)),4, FALSE))</f>
        <v>0</v>
      </c>
      <c r="L405" s="3"/>
      <c r="M405" s="3"/>
      <c r="N405" s="3"/>
    </row>
    <row r="406" spans="1:14" ht="13">
      <c r="A406" s="2"/>
      <c r="B406" s="3"/>
      <c r="C406" s="4"/>
      <c r="D406" s="4"/>
      <c r="E406" s="3"/>
      <c r="F406" s="3"/>
      <c r="G406" s="16"/>
      <c r="I406" s="3">
        <f t="array" aca="1" ref="I406" ca="1">IF(ISBLANK($H406),,VLOOKUP($H406,'data (deprecated)'!$E$2:INDIRECT("data!$H$"&amp;COUNTA('data (deprecated)'!$E:$E)),2, FALSE))</f>
        <v>0</v>
      </c>
      <c r="J406" s="3">
        <f t="array" aca="1" ref="J406" ca="1">IF(ISBLANK($H406),,VLOOKUP($H406,'data (deprecated)'!$E$2:INDIRECT("data!$H$"&amp;COUNTA('data (deprecated)'!$E:$E)),3, FALSE))</f>
        <v>0</v>
      </c>
      <c r="K406" s="3">
        <f t="array" aca="1" ref="K406" ca="1">IF(ISBLANK($H406),,VLOOKUP($H406,'data (deprecated)'!$E$2:INDIRECT("data!$H$"&amp;COUNTA('data (deprecated)'!$E:$E)),4, FALSE))</f>
        <v>0</v>
      </c>
      <c r="L406" s="3"/>
      <c r="M406" s="3"/>
      <c r="N406" s="3"/>
    </row>
    <row r="407" spans="1:14" ht="13">
      <c r="A407" s="2"/>
      <c r="B407" s="3"/>
      <c r="C407" s="4"/>
      <c r="D407" s="4"/>
      <c r="E407" s="3"/>
      <c r="F407" s="3"/>
      <c r="G407" s="16"/>
      <c r="I407" s="3">
        <f t="array" aca="1" ref="I407" ca="1">IF(ISBLANK($H407),,VLOOKUP($H407,'data (deprecated)'!$E$2:INDIRECT("data!$H$"&amp;COUNTA('data (deprecated)'!$E:$E)),2, FALSE))</f>
        <v>0</v>
      </c>
      <c r="J407" s="3">
        <f t="array" aca="1" ref="J407" ca="1">IF(ISBLANK($H407),,VLOOKUP($H407,'data (deprecated)'!$E$2:INDIRECT("data!$H$"&amp;COUNTA('data (deprecated)'!$E:$E)),3, FALSE))</f>
        <v>0</v>
      </c>
      <c r="K407" s="3">
        <f t="array" aca="1" ref="K407" ca="1">IF(ISBLANK($H407),,VLOOKUP($H407,'data (deprecated)'!$E$2:INDIRECT("data!$H$"&amp;COUNTA('data (deprecated)'!$E:$E)),4, FALSE))</f>
        <v>0</v>
      </c>
      <c r="L407" s="3"/>
      <c r="M407" s="3"/>
      <c r="N407" s="3"/>
    </row>
    <row r="408" spans="1:14" ht="13">
      <c r="A408" s="2"/>
      <c r="B408" s="3"/>
      <c r="C408" s="4"/>
      <c r="D408" s="4"/>
      <c r="E408" s="3"/>
      <c r="F408" s="3"/>
      <c r="G408" s="16"/>
      <c r="I408" s="3">
        <f t="array" aca="1" ref="I408" ca="1">IF(ISBLANK($H408),,VLOOKUP($H408,'data (deprecated)'!$E$2:INDIRECT("data!$H$"&amp;COUNTA('data (deprecated)'!$E:$E)),2, FALSE))</f>
        <v>0</v>
      </c>
      <c r="J408" s="3">
        <f t="array" aca="1" ref="J408" ca="1">IF(ISBLANK($H408),,VLOOKUP($H408,'data (deprecated)'!$E$2:INDIRECT("data!$H$"&amp;COUNTA('data (deprecated)'!$E:$E)),3, FALSE))</f>
        <v>0</v>
      </c>
      <c r="K408" s="3">
        <f t="array" aca="1" ref="K408" ca="1">IF(ISBLANK($H408),,VLOOKUP($H408,'data (deprecated)'!$E$2:INDIRECT("data!$H$"&amp;COUNTA('data (deprecated)'!$E:$E)),4, FALSE))</f>
        <v>0</v>
      </c>
      <c r="L408" s="3"/>
      <c r="M408" s="3"/>
      <c r="N408" s="3"/>
    </row>
    <row r="409" spans="1:14" ht="13">
      <c r="A409" s="2"/>
      <c r="B409" s="3"/>
      <c r="C409" s="4"/>
      <c r="D409" s="4"/>
      <c r="E409" s="3"/>
      <c r="F409" s="3"/>
      <c r="G409" s="16"/>
      <c r="I409" s="3">
        <f t="array" aca="1" ref="I409" ca="1">IF(ISBLANK($H409),,VLOOKUP($H409,'data (deprecated)'!$E$2:INDIRECT("data!$H$"&amp;COUNTA('data (deprecated)'!$E:$E)),2, FALSE))</f>
        <v>0</v>
      </c>
      <c r="J409" s="3">
        <f t="array" aca="1" ref="J409" ca="1">IF(ISBLANK($H409),,VLOOKUP($H409,'data (deprecated)'!$E$2:INDIRECT("data!$H$"&amp;COUNTA('data (deprecated)'!$E:$E)),3, FALSE))</f>
        <v>0</v>
      </c>
      <c r="K409" s="3">
        <f t="array" aca="1" ref="K409" ca="1">IF(ISBLANK($H409),,VLOOKUP($H409,'data (deprecated)'!$E$2:INDIRECT("data!$H$"&amp;COUNTA('data (deprecated)'!$E:$E)),4, FALSE))</f>
        <v>0</v>
      </c>
      <c r="L409" s="3"/>
      <c r="M409" s="3"/>
      <c r="N409" s="3"/>
    </row>
    <row r="410" spans="1:14" ht="13">
      <c r="A410" s="2"/>
      <c r="B410" s="3"/>
      <c r="C410" s="4"/>
      <c r="D410" s="4"/>
      <c r="E410" s="3"/>
      <c r="F410" s="3"/>
      <c r="G410" s="16"/>
      <c r="I410" s="3">
        <f t="array" aca="1" ref="I410" ca="1">IF(ISBLANK($H410),,VLOOKUP($H410,'data (deprecated)'!$E$2:INDIRECT("data!$H$"&amp;COUNTA('data (deprecated)'!$E:$E)),2, FALSE))</f>
        <v>0</v>
      </c>
      <c r="J410" s="3">
        <f t="array" aca="1" ref="J410" ca="1">IF(ISBLANK($H410),,VLOOKUP($H410,'data (deprecated)'!$E$2:INDIRECT("data!$H$"&amp;COUNTA('data (deprecated)'!$E:$E)),3, FALSE))</f>
        <v>0</v>
      </c>
      <c r="K410" s="3">
        <f t="array" aca="1" ref="K410" ca="1">IF(ISBLANK($H410),,VLOOKUP($H410,'data (deprecated)'!$E$2:INDIRECT("data!$H$"&amp;COUNTA('data (deprecated)'!$E:$E)),4, FALSE))</f>
        <v>0</v>
      </c>
      <c r="L410" s="3"/>
      <c r="M410" s="3"/>
      <c r="N410" s="3"/>
    </row>
    <row r="411" spans="1:14" ht="13">
      <c r="A411" s="2"/>
      <c r="B411" s="3"/>
      <c r="C411" s="4"/>
      <c r="D411" s="4"/>
      <c r="E411" s="3"/>
      <c r="F411" s="3"/>
      <c r="G411" s="16"/>
      <c r="I411" s="3">
        <f t="array" aca="1" ref="I411" ca="1">IF(ISBLANK($H411),,VLOOKUP($H411,'data (deprecated)'!$E$2:INDIRECT("data!$H$"&amp;COUNTA('data (deprecated)'!$E:$E)),2, FALSE))</f>
        <v>0</v>
      </c>
      <c r="J411" s="3">
        <f t="array" aca="1" ref="J411" ca="1">IF(ISBLANK($H411),,VLOOKUP($H411,'data (deprecated)'!$E$2:INDIRECT("data!$H$"&amp;COUNTA('data (deprecated)'!$E:$E)),3, FALSE))</f>
        <v>0</v>
      </c>
      <c r="K411" s="3">
        <f t="array" aca="1" ref="K411" ca="1">IF(ISBLANK($H411),,VLOOKUP($H411,'data (deprecated)'!$E$2:INDIRECT("data!$H$"&amp;COUNTA('data (deprecated)'!$E:$E)),4, FALSE))</f>
        <v>0</v>
      </c>
      <c r="L411" s="3"/>
      <c r="M411" s="3"/>
      <c r="N411" s="3"/>
    </row>
    <row r="412" spans="1:14" ht="13">
      <c r="A412" s="2"/>
      <c r="B412" s="3"/>
      <c r="C412" s="4"/>
      <c r="D412" s="4"/>
      <c r="E412" s="3"/>
      <c r="F412" s="3"/>
      <c r="G412" s="16"/>
      <c r="I412" s="3">
        <f t="array" aca="1" ref="I412" ca="1">IF(ISBLANK($H412),,VLOOKUP($H412,'data (deprecated)'!$E$2:INDIRECT("data!$H$"&amp;COUNTA('data (deprecated)'!$E:$E)),2, FALSE))</f>
        <v>0</v>
      </c>
      <c r="J412" s="3">
        <f t="array" aca="1" ref="J412" ca="1">IF(ISBLANK($H412),,VLOOKUP($H412,'data (deprecated)'!$E$2:INDIRECT("data!$H$"&amp;COUNTA('data (deprecated)'!$E:$E)),3, FALSE))</f>
        <v>0</v>
      </c>
      <c r="K412" s="3">
        <f t="array" aca="1" ref="K412" ca="1">IF(ISBLANK($H412),,VLOOKUP($H412,'data (deprecated)'!$E$2:INDIRECT("data!$H$"&amp;COUNTA('data (deprecated)'!$E:$E)),4, FALSE))</f>
        <v>0</v>
      </c>
      <c r="L412" s="3"/>
      <c r="M412" s="3"/>
      <c r="N412" s="3"/>
    </row>
    <row r="413" spans="1:14" ht="13">
      <c r="A413" s="2"/>
      <c r="B413" s="3"/>
      <c r="C413" s="4"/>
      <c r="D413" s="4"/>
      <c r="E413" s="3"/>
      <c r="F413" s="3"/>
      <c r="G413" s="16"/>
      <c r="I413" s="3">
        <f t="array" aca="1" ref="I413" ca="1">IF(ISBLANK($H413),,VLOOKUP($H413,'data (deprecated)'!$E$2:INDIRECT("data!$H$"&amp;COUNTA('data (deprecated)'!$E:$E)),2, FALSE))</f>
        <v>0</v>
      </c>
      <c r="J413" s="3">
        <f t="array" aca="1" ref="J413" ca="1">IF(ISBLANK($H413),,VLOOKUP($H413,'data (deprecated)'!$E$2:INDIRECT("data!$H$"&amp;COUNTA('data (deprecated)'!$E:$E)),3, FALSE))</f>
        <v>0</v>
      </c>
      <c r="K413" s="3">
        <f t="array" aca="1" ref="K413" ca="1">IF(ISBLANK($H413),,VLOOKUP($H413,'data (deprecated)'!$E$2:INDIRECT("data!$H$"&amp;COUNTA('data (deprecated)'!$E:$E)),4, FALSE))</f>
        <v>0</v>
      </c>
      <c r="L413" s="3"/>
      <c r="M413" s="3"/>
      <c r="N413" s="3"/>
    </row>
    <row r="414" spans="1:14" ht="13">
      <c r="A414" s="2"/>
      <c r="B414" s="3"/>
      <c r="C414" s="4"/>
      <c r="D414" s="4"/>
      <c r="E414" s="3"/>
      <c r="F414" s="3"/>
      <c r="G414" s="16"/>
      <c r="I414" s="3">
        <f t="array" aca="1" ref="I414" ca="1">IF(ISBLANK($H414),,VLOOKUP($H414,'data (deprecated)'!$E$2:INDIRECT("data!$H$"&amp;COUNTA('data (deprecated)'!$E:$E)),2, FALSE))</f>
        <v>0</v>
      </c>
      <c r="J414" s="3">
        <f t="array" aca="1" ref="J414" ca="1">IF(ISBLANK($H414),,VLOOKUP($H414,'data (deprecated)'!$E$2:INDIRECT("data!$H$"&amp;COUNTA('data (deprecated)'!$E:$E)),3, FALSE))</f>
        <v>0</v>
      </c>
      <c r="K414" s="3">
        <f t="array" aca="1" ref="K414" ca="1">IF(ISBLANK($H414),,VLOOKUP($H414,'data (deprecated)'!$E$2:INDIRECT("data!$H$"&amp;COUNTA('data (deprecated)'!$E:$E)),4, FALSE))</f>
        <v>0</v>
      </c>
      <c r="L414" s="3"/>
      <c r="M414" s="3"/>
      <c r="N414" s="3"/>
    </row>
    <row r="415" spans="1:14" ht="13">
      <c r="A415" s="2"/>
      <c r="B415" s="3"/>
      <c r="C415" s="4"/>
      <c r="D415" s="4"/>
      <c r="E415" s="3"/>
      <c r="F415" s="3"/>
      <c r="G415" s="16"/>
      <c r="I415" s="3">
        <f t="array" aca="1" ref="I415" ca="1">IF(ISBLANK($H415),,VLOOKUP($H415,'data (deprecated)'!$E$2:INDIRECT("data!$H$"&amp;COUNTA('data (deprecated)'!$E:$E)),2, FALSE))</f>
        <v>0</v>
      </c>
      <c r="J415" s="3">
        <f t="array" aca="1" ref="J415" ca="1">IF(ISBLANK($H415),,VLOOKUP($H415,'data (deprecated)'!$E$2:INDIRECT("data!$H$"&amp;COUNTA('data (deprecated)'!$E:$E)),3, FALSE))</f>
        <v>0</v>
      </c>
      <c r="K415" s="3">
        <f t="array" aca="1" ref="K415" ca="1">IF(ISBLANK($H415),,VLOOKUP($H415,'data (deprecated)'!$E$2:INDIRECT("data!$H$"&amp;COUNTA('data (deprecated)'!$E:$E)),4, FALSE))</f>
        <v>0</v>
      </c>
      <c r="L415" s="3"/>
      <c r="M415" s="3"/>
      <c r="N415" s="3"/>
    </row>
    <row r="416" spans="1:14" ht="13">
      <c r="A416" s="2"/>
      <c r="B416" s="3"/>
      <c r="C416" s="4"/>
      <c r="D416" s="4"/>
      <c r="E416" s="3"/>
      <c r="F416" s="3"/>
      <c r="G416" s="16"/>
      <c r="I416" s="3">
        <f t="array" aca="1" ref="I416" ca="1">IF(ISBLANK($H416),,VLOOKUP($H416,'data (deprecated)'!$E$2:INDIRECT("data!$H$"&amp;COUNTA('data (deprecated)'!$E:$E)),2, FALSE))</f>
        <v>0</v>
      </c>
      <c r="J416" s="3">
        <f t="array" aca="1" ref="J416" ca="1">IF(ISBLANK($H416),,VLOOKUP($H416,'data (deprecated)'!$E$2:INDIRECT("data!$H$"&amp;COUNTA('data (deprecated)'!$E:$E)),3, FALSE))</f>
        <v>0</v>
      </c>
      <c r="K416" s="3">
        <f t="array" aca="1" ref="K416" ca="1">IF(ISBLANK($H416),,VLOOKUP($H416,'data (deprecated)'!$E$2:INDIRECT("data!$H$"&amp;COUNTA('data (deprecated)'!$E:$E)),4, FALSE))</f>
        <v>0</v>
      </c>
      <c r="L416" s="3"/>
      <c r="M416" s="3"/>
      <c r="N416" s="3"/>
    </row>
    <row r="417" spans="1:14" ht="13">
      <c r="A417" s="2"/>
      <c r="B417" s="3"/>
      <c r="C417" s="4"/>
      <c r="D417" s="4"/>
      <c r="E417" s="3"/>
      <c r="F417" s="3"/>
      <c r="G417" s="16"/>
      <c r="I417" s="3">
        <f t="array" aca="1" ref="I417" ca="1">IF(ISBLANK($H417),,VLOOKUP($H417,'data (deprecated)'!$E$2:INDIRECT("data!$H$"&amp;COUNTA('data (deprecated)'!$E:$E)),2, FALSE))</f>
        <v>0</v>
      </c>
      <c r="J417" s="3">
        <f t="array" aca="1" ref="J417" ca="1">IF(ISBLANK($H417),,VLOOKUP($H417,'data (deprecated)'!$E$2:INDIRECT("data!$H$"&amp;COUNTA('data (deprecated)'!$E:$E)),3, FALSE))</f>
        <v>0</v>
      </c>
      <c r="K417" s="3">
        <f t="array" aca="1" ref="K417" ca="1">IF(ISBLANK($H417),,VLOOKUP($H417,'data (deprecated)'!$E$2:INDIRECT("data!$H$"&amp;COUNTA('data (deprecated)'!$E:$E)),4, FALSE))</f>
        <v>0</v>
      </c>
      <c r="L417" s="3"/>
      <c r="M417" s="3"/>
      <c r="N417" s="3"/>
    </row>
    <row r="418" spans="1:14" ht="13">
      <c r="A418" s="2"/>
      <c r="B418" s="3"/>
      <c r="C418" s="4"/>
      <c r="D418" s="4"/>
      <c r="E418" s="3"/>
      <c r="F418" s="3"/>
      <c r="G418" s="16"/>
      <c r="I418" s="3">
        <f t="array" aca="1" ref="I418" ca="1">IF(ISBLANK($H418),,VLOOKUP($H418,'data (deprecated)'!$E$2:INDIRECT("data!$H$"&amp;COUNTA('data (deprecated)'!$E:$E)),2, FALSE))</f>
        <v>0</v>
      </c>
      <c r="J418" s="3">
        <f t="array" aca="1" ref="J418" ca="1">IF(ISBLANK($H418),,VLOOKUP($H418,'data (deprecated)'!$E$2:INDIRECT("data!$H$"&amp;COUNTA('data (deprecated)'!$E:$E)),3, FALSE))</f>
        <v>0</v>
      </c>
      <c r="K418" s="3">
        <f t="array" aca="1" ref="K418" ca="1">IF(ISBLANK($H418),,VLOOKUP($H418,'data (deprecated)'!$E$2:INDIRECT("data!$H$"&amp;COUNTA('data (deprecated)'!$E:$E)),4, FALSE))</f>
        <v>0</v>
      </c>
      <c r="L418" s="3"/>
      <c r="M418" s="3"/>
      <c r="N418" s="3"/>
    </row>
    <row r="419" spans="1:14" ht="13">
      <c r="A419" s="2"/>
      <c r="B419" s="3"/>
      <c r="C419" s="4"/>
      <c r="D419" s="4"/>
      <c r="E419" s="3"/>
      <c r="F419" s="3"/>
      <c r="G419" s="16"/>
      <c r="I419" s="3">
        <f t="array" aca="1" ref="I419" ca="1">IF(ISBLANK($H419),,VLOOKUP($H419,'data (deprecated)'!$E$2:INDIRECT("data!$H$"&amp;COUNTA('data (deprecated)'!$E:$E)),2, FALSE))</f>
        <v>0</v>
      </c>
      <c r="J419" s="3">
        <f t="array" aca="1" ref="J419" ca="1">IF(ISBLANK($H419),,VLOOKUP($H419,'data (deprecated)'!$E$2:INDIRECT("data!$H$"&amp;COUNTA('data (deprecated)'!$E:$E)),3, FALSE))</f>
        <v>0</v>
      </c>
      <c r="K419" s="3">
        <f t="array" aca="1" ref="K419" ca="1">IF(ISBLANK($H419),,VLOOKUP($H419,'data (deprecated)'!$E$2:INDIRECT("data!$H$"&amp;COUNTA('data (deprecated)'!$E:$E)),4, FALSE))</f>
        <v>0</v>
      </c>
      <c r="L419" s="3"/>
      <c r="M419" s="3"/>
      <c r="N419" s="3"/>
    </row>
    <row r="420" spans="1:14" ht="13">
      <c r="A420" s="2"/>
      <c r="B420" s="3"/>
      <c r="C420" s="4"/>
      <c r="D420" s="4"/>
      <c r="E420" s="3"/>
      <c r="F420" s="3"/>
      <c r="G420" s="16"/>
      <c r="I420" s="3">
        <f t="array" aca="1" ref="I420" ca="1">IF(ISBLANK($H420),,VLOOKUP($H420,'data (deprecated)'!$E$2:INDIRECT("data!$H$"&amp;COUNTA('data (deprecated)'!$E:$E)),2, FALSE))</f>
        <v>0</v>
      </c>
      <c r="J420" s="3">
        <f t="array" aca="1" ref="J420" ca="1">IF(ISBLANK($H420),,VLOOKUP($H420,'data (deprecated)'!$E$2:INDIRECT("data!$H$"&amp;COUNTA('data (deprecated)'!$E:$E)),3, FALSE))</f>
        <v>0</v>
      </c>
      <c r="K420" s="3">
        <f t="array" aca="1" ref="K420" ca="1">IF(ISBLANK($H420),,VLOOKUP($H420,'data (deprecated)'!$E$2:INDIRECT("data!$H$"&amp;COUNTA('data (deprecated)'!$E:$E)),4, FALSE))</f>
        <v>0</v>
      </c>
      <c r="L420" s="3"/>
      <c r="M420" s="3"/>
      <c r="N420" s="3"/>
    </row>
    <row r="421" spans="1:14" ht="13">
      <c r="A421" s="2"/>
      <c r="B421" s="3"/>
      <c r="C421" s="4"/>
      <c r="D421" s="4"/>
      <c r="E421" s="3"/>
      <c r="F421" s="3"/>
      <c r="G421" s="16"/>
      <c r="I421" s="3">
        <f t="array" aca="1" ref="I421" ca="1">IF(ISBLANK($H421),,VLOOKUP($H421,'data (deprecated)'!$E$2:INDIRECT("data!$H$"&amp;COUNTA('data (deprecated)'!$E:$E)),2, FALSE))</f>
        <v>0</v>
      </c>
      <c r="J421" s="3">
        <f t="array" aca="1" ref="J421" ca="1">IF(ISBLANK($H421),,VLOOKUP($H421,'data (deprecated)'!$E$2:INDIRECT("data!$H$"&amp;COUNTA('data (deprecated)'!$E:$E)),3, FALSE))</f>
        <v>0</v>
      </c>
      <c r="K421" s="3">
        <f t="array" aca="1" ref="K421" ca="1">IF(ISBLANK($H421),,VLOOKUP($H421,'data (deprecated)'!$E$2:INDIRECT("data!$H$"&amp;COUNTA('data (deprecated)'!$E:$E)),4, FALSE))</f>
        <v>0</v>
      </c>
      <c r="L421" s="3"/>
      <c r="M421" s="3"/>
      <c r="N421" s="3"/>
    </row>
    <row r="422" spans="1:14" ht="13">
      <c r="A422" s="2"/>
      <c r="B422" s="3"/>
      <c r="C422" s="4"/>
      <c r="D422" s="4"/>
      <c r="E422" s="3"/>
      <c r="F422" s="3"/>
      <c r="G422" s="16"/>
      <c r="I422" s="3">
        <f t="array" aca="1" ref="I422" ca="1">IF(ISBLANK($H422),,VLOOKUP($H422,'data (deprecated)'!$E$2:INDIRECT("data!$H$"&amp;COUNTA('data (deprecated)'!$E:$E)),2, FALSE))</f>
        <v>0</v>
      </c>
      <c r="J422" s="3">
        <f t="array" aca="1" ref="J422" ca="1">IF(ISBLANK($H422),,VLOOKUP($H422,'data (deprecated)'!$E$2:INDIRECT("data!$H$"&amp;COUNTA('data (deprecated)'!$E:$E)),3, FALSE))</f>
        <v>0</v>
      </c>
      <c r="K422" s="3">
        <f t="array" aca="1" ref="K422" ca="1">IF(ISBLANK($H422),,VLOOKUP($H422,'data (deprecated)'!$E$2:INDIRECT("data!$H$"&amp;COUNTA('data (deprecated)'!$E:$E)),4, FALSE))</f>
        <v>0</v>
      </c>
      <c r="L422" s="3"/>
      <c r="M422" s="3"/>
      <c r="N422" s="3"/>
    </row>
    <row r="423" spans="1:14" ht="13">
      <c r="A423" s="2"/>
      <c r="B423" s="3"/>
      <c r="C423" s="4"/>
      <c r="D423" s="4"/>
      <c r="E423" s="3"/>
      <c r="F423" s="3"/>
      <c r="G423" s="16"/>
      <c r="I423" s="3">
        <f t="array" aca="1" ref="I423" ca="1">IF(ISBLANK($H423),,VLOOKUP($H423,'data (deprecated)'!$E$2:INDIRECT("data!$H$"&amp;COUNTA('data (deprecated)'!$E:$E)),2, FALSE))</f>
        <v>0</v>
      </c>
      <c r="J423" s="3">
        <f t="array" aca="1" ref="J423" ca="1">IF(ISBLANK($H423),,VLOOKUP($H423,'data (deprecated)'!$E$2:INDIRECT("data!$H$"&amp;COUNTA('data (deprecated)'!$E:$E)),3, FALSE))</f>
        <v>0</v>
      </c>
      <c r="K423" s="3">
        <f t="array" aca="1" ref="K423" ca="1">IF(ISBLANK($H423),,VLOOKUP($H423,'data (deprecated)'!$E$2:INDIRECT("data!$H$"&amp;COUNTA('data (deprecated)'!$E:$E)),4, FALSE))</f>
        <v>0</v>
      </c>
      <c r="L423" s="3"/>
      <c r="M423" s="3"/>
      <c r="N423" s="3"/>
    </row>
    <row r="424" spans="1:14" ht="13">
      <c r="A424" s="2"/>
      <c r="B424" s="3"/>
      <c r="C424" s="4"/>
      <c r="D424" s="4"/>
      <c r="E424" s="3"/>
      <c r="F424" s="3"/>
      <c r="G424" s="16"/>
      <c r="I424" s="3">
        <f t="array" aca="1" ref="I424" ca="1">IF(ISBLANK($H424),,VLOOKUP($H424,'data (deprecated)'!$E$2:INDIRECT("data!$H$"&amp;COUNTA('data (deprecated)'!$E:$E)),2, FALSE))</f>
        <v>0</v>
      </c>
      <c r="J424" s="3">
        <f t="array" aca="1" ref="J424" ca="1">IF(ISBLANK($H424),,VLOOKUP($H424,'data (deprecated)'!$E$2:INDIRECT("data!$H$"&amp;COUNTA('data (deprecated)'!$E:$E)),3, FALSE))</f>
        <v>0</v>
      </c>
      <c r="K424" s="3">
        <f t="array" aca="1" ref="K424" ca="1">IF(ISBLANK($H424),,VLOOKUP($H424,'data (deprecated)'!$E$2:INDIRECT("data!$H$"&amp;COUNTA('data (deprecated)'!$E:$E)),4, FALSE))</f>
        <v>0</v>
      </c>
      <c r="L424" s="3"/>
      <c r="M424" s="3"/>
      <c r="N424" s="3"/>
    </row>
    <row r="425" spans="1:14" ht="13">
      <c r="A425" s="2"/>
      <c r="B425" s="3"/>
      <c r="C425" s="4"/>
      <c r="D425" s="4"/>
      <c r="E425" s="3"/>
      <c r="F425" s="3"/>
      <c r="G425" s="16"/>
      <c r="I425" s="3">
        <f t="array" aca="1" ref="I425" ca="1">IF(ISBLANK($H425),,VLOOKUP($H425,'data (deprecated)'!$E$2:INDIRECT("data!$H$"&amp;COUNTA('data (deprecated)'!$E:$E)),2, FALSE))</f>
        <v>0</v>
      </c>
      <c r="J425" s="3">
        <f t="array" aca="1" ref="J425" ca="1">IF(ISBLANK($H425),,VLOOKUP($H425,'data (deprecated)'!$E$2:INDIRECT("data!$H$"&amp;COUNTA('data (deprecated)'!$E:$E)),3, FALSE))</f>
        <v>0</v>
      </c>
      <c r="K425" s="3">
        <f t="array" aca="1" ref="K425" ca="1">IF(ISBLANK($H425),,VLOOKUP($H425,'data (deprecated)'!$E$2:INDIRECT("data!$H$"&amp;COUNTA('data (deprecated)'!$E:$E)),4, FALSE))</f>
        <v>0</v>
      </c>
      <c r="L425" s="3"/>
      <c r="M425" s="3"/>
      <c r="N425" s="3"/>
    </row>
    <row r="426" spans="1:14" ht="13">
      <c r="A426" s="2"/>
      <c r="B426" s="3"/>
      <c r="C426" s="4"/>
      <c r="D426" s="4"/>
      <c r="E426" s="3"/>
      <c r="F426" s="3"/>
      <c r="G426" s="16"/>
      <c r="I426" s="3">
        <f t="array" aca="1" ref="I426" ca="1">IF(ISBLANK($H426),,VLOOKUP($H426,'data (deprecated)'!$E$2:INDIRECT("data!$H$"&amp;COUNTA('data (deprecated)'!$E:$E)),2, FALSE))</f>
        <v>0</v>
      </c>
      <c r="J426" s="3">
        <f t="array" aca="1" ref="J426" ca="1">IF(ISBLANK($H426),,VLOOKUP($H426,'data (deprecated)'!$E$2:INDIRECT("data!$H$"&amp;COUNTA('data (deprecated)'!$E:$E)),3, FALSE))</f>
        <v>0</v>
      </c>
      <c r="K426" s="3">
        <f t="array" aca="1" ref="K426" ca="1">IF(ISBLANK($H426),,VLOOKUP($H426,'data (deprecated)'!$E$2:INDIRECT("data!$H$"&amp;COUNTA('data (deprecated)'!$E:$E)),4, FALSE))</f>
        <v>0</v>
      </c>
      <c r="L426" s="3"/>
      <c r="M426" s="3"/>
      <c r="N426" s="3"/>
    </row>
    <row r="427" spans="1:14" ht="13">
      <c r="A427" s="2"/>
      <c r="B427" s="3"/>
      <c r="C427" s="4"/>
      <c r="D427" s="4"/>
      <c r="E427" s="3"/>
      <c r="F427" s="3"/>
      <c r="G427" s="16"/>
      <c r="I427" s="3">
        <f t="array" aca="1" ref="I427" ca="1">IF(ISBLANK($H427),,VLOOKUP($H427,'data (deprecated)'!$E$2:INDIRECT("data!$H$"&amp;COUNTA('data (deprecated)'!$E:$E)),2, FALSE))</f>
        <v>0</v>
      </c>
      <c r="J427" s="3">
        <f t="array" aca="1" ref="J427" ca="1">IF(ISBLANK($H427),,VLOOKUP($H427,'data (deprecated)'!$E$2:INDIRECT("data!$H$"&amp;COUNTA('data (deprecated)'!$E:$E)),3, FALSE))</f>
        <v>0</v>
      </c>
      <c r="K427" s="3">
        <f t="array" aca="1" ref="K427" ca="1">IF(ISBLANK($H427),,VLOOKUP($H427,'data (deprecated)'!$E$2:INDIRECT("data!$H$"&amp;COUNTA('data (deprecated)'!$E:$E)),4, FALSE))</f>
        <v>0</v>
      </c>
      <c r="L427" s="3"/>
      <c r="M427" s="3"/>
      <c r="N427" s="3"/>
    </row>
    <row r="428" spans="1:14" ht="13">
      <c r="A428" s="2"/>
      <c r="B428" s="3"/>
      <c r="C428" s="4"/>
      <c r="D428" s="4"/>
      <c r="E428" s="3"/>
      <c r="F428" s="3"/>
      <c r="G428" s="16"/>
      <c r="I428" s="3">
        <f t="array" aca="1" ref="I428" ca="1">IF(ISBLANK($H428),,VLOOKUP($H428,'data (deprecated)'!$E$2:INDIRECT("data!$H$"&amp;COUNTA('data (deprecated)'!$E:$E)),2, FALSE))</f>
        <v>0</v>
      </c>
      <c r="J428" s="3">
        <f t="array" aca="1" ref="J428" ca="1">IF(ISBLANK($H428),,VLOOKUP($H428,'data (deprecated)'!$E$2:INDIRECT("data!$H$"&amp;COUNTA('data (deprecated)'!$E:$E)),3, FALSE))</f>
        <v>0</v>
      </c>
      <c r="K428" s="3">
        <f t="array" aca="1" ref="K428" ca="1">IF(ISBLANK($H428),,VLOOKUP($H428,'data (deprecated)'!$E$2:INDIRECT("data!$H$"&amp;COUNTA('data (deprecated)'!$E:$E)),4, FALSE))</f>
        <v>0</v>
      </c>
      <c r="L428" s="3"/>
      <c r="M428" s="3"/>
      <c r="N428" s="3"/>
    </row>
    <row r="429" spans="1:14" ht="13">
      <c r="A429" s="2"/>
      <c r="B429" s="3"/>
      <c r="C429" s="4"/>
      <c r="D429" s="4"/>
      <c r="E429" s="3"/>
      <c r="F429" s="3"/>
      <c r="G429" s="16"/>
      <c r="I429" s="3">
        <f t="array" aca="1" ref="I429" ca="1">IF(ISBLANK($H429),,VLOOKUP($H429,'data (deprecated)'!$E$2:INDIRECT("data!$H$"&amp;COUNTA('data (deprecated)'!$E:$E)),2, FALSE))</f>
        <v>0</v>
      </c>
      <c r="J429" s="3">
        <f t="array" aca="1" ref="J429" ca="1">IF(ISBLANK($H429),,VLOOKUP($H429,'data (deprecated)'!$E$2:INDIRECT("data!$H$"&amp;COUNTA('data (deprecated)'!$E:$E)),3, FALSE))</f>
        <v>0</v>
      </c>
      <c r="K429" s="3">
        <f t="array" aca="1" ref="K429" ca="1">IF(ISBLANK($H429),,VLOOKUP($H429,'data (deprecated)'!$E$2:INDIRECT("data!$H$"&amp;COUNTA('data (deprecated)'!$E:$E)),4, FALSE))</f>
        <v>0</v>
      </c>
      <c r="L429" s="3"/>
      <c r="M429" s="3"/>
      <c r="N429" s="3"/>
    </row>
    <row r="430" spans="1:14" ht="13">
      <c r="A430" s="2"/>
      <c r="B430" s="3"/>
      <c r="C430" s="4"/>
      <c r="D430" s="4"/>
      <c r="E430" s="3"/>
      <c r="F430" s="3"/>
      <c r="G430" s="16"/>
      <c r="I430" s="3">
        <f t="array" aca="1" ref="I430" ca="1">IF(ISBLANK($H430),,VLOOKUP($H430,'data (deprecated)'!$E$2:INDIRECT("data!$H$"&amp;COUNTA('data (deprecated)'!$E:$E)),2, FALSE))</f>
        <v>0</v>
      </c>
      <c r="J430" s="3">
        <f t="array" aca="1" ref="J430" ca="1">IF(ISBLANK($H430),,VLOOKUP($H430,'data (deprecated)'!$E$2:INDIRECT("data!$H$"&amp;COUNTA('data (deprecated)'!$E:$E)),3, FALSE))</f>
        <v>0</v>
      </c>
      <c r="K430" s="3">
        <f t="array" aca="1" ref="K430" ca="1">IF(ISBLANK($H430),,VLOOKUP($H430,'data (deprecated)'!$E$2:INDIRECT("data!$H$"&amp;COUNTA('data (deprecated)'!$E:$E)),4, FALSE))</f>
        <v>0</v>
      </c>
      <c r="L430" s="3"/>
      <c r="M430" s="3"/>
      <c r="N430" s="3"/>
    </row>
    <row r="431" spans="1:14" ht="13">
      <c r="A431" s="2"/>
      <c r="B431" s="3"/>
      <c r="C431" s="4"/>
      <c r="D431" s="4"/>
      <c r="E431" s="3"/>
      <c r="F431" s="3"/>
      <c r="G431" s="16"/>
      <c r="I431" s="3">
        <f t="array" aca="1" ref="I431" ca="1">IF(ISBLANK($H431),,VLOOKUP($H431,'data (deprecated)'!$E$2:INDIRECT("data!$H$"&amp;COUNTA('data (deprecated)'!$E:$E)),2, FALSE))</f>
        <v>0</v>
      </c>
      <c r="J431" s="3">
        <f t="array" aca="1" ref="J431" ca="1">IF(ISBLANK($H431),,VLOOKUP($H431,'data (deprecated)'!$E$2:INDIRECT("data!$H$"&amp;COUNTA('data (deprecated)'!$E:$E)),3, FALSE))</f>
        <v>0</v>
      </c>
      <c r="K431" s="3">
        <f t="array" aca="1" ref="K431" ca="1">IF(ISBLANK($H431),,VLOOKUP($H431,'data (deprecated)'!$E$2:INDIRECT("data!$H$"&amp;COUNTA('data (deprecated)'!$E:$E)),4, FALSE))</f>
        <v>0</v>
      </c>
      <c r="L431" s="3"/>
      <c r="M431" s="3"/>
      <c r="N431" s="3"/>
    </row>
    <row r="432" spans="1:14" ht="13">
      <c r="A432" s="2"/>
      <c r="B432" s="3"/>
      <c r="C432" s="4"/>
      <c r="D432" s="4"/>
      <c r="E432" s="3"/>
      <c r="F432" s="3"/>
      <c r="G432" s="16"/>
      <c r="I432" s="3">
        <f t="array" aca="1" ref="I432" ca="1">IF(ISBLANK($H432),,VLOOKUP($H432,'data (deprecated)'!$E$2:INDIRECT("data!$H$"&amp;COUNTA('data (deprecated)'!$E:$E)),2, FALSE))</f>
        <v>0</v>
      </c>
      <c r="J432" s="3">
        <f t="array" aca="1" ref="J432" ca="1">IF(ISBLANK($H432),,VLOOKUP($H432,'data (deprecated)'!$E$2:INDIRECT("data!$H$"&amp;COUNTA('data (deprecated)'!$E:$E)),3, FALSE))</f>
        <v>0</v>
      </c>
      <c r="K432" s="3">
        <f t="array" aca="1" ref="K432" ca="1">IF(ISBLANK($H432),,VLOOKUP($H432,'data (deprecated)'!$E$2:INDIRECT("data!$H$"&amp;COUNTA('data (deprecated)'!$E:$E)),4, FALSE))</f>
        <v>0</v>
      </c>
      <c r="L432" s="3"/>
      <c r="M432" s="3"/>
      <c r="N432" s="3"/>
    </row>
    <row r="433" spans="1:14" ht="13">
      <c r="A433" s="2"/>
      <c r="B433" s="3"/>
      <c r="C433" s="4"/>
      <c r="D433" s="4"/>
      <c r="E433" s="3"/>
      <c r="F433" s="3"/>
      <c r="G433" s="16"/>
      <c r="I433" s="3">
        <f t="array" aca="1" ref="I433" ca="1">IF(ISBLANK($H433),,VLOOKUP($H433,'data (deprecated)'!$E$2:INDIRECT("data!$H$"&amp;COUNTA('data (deprecated)'!$E:$E)),2, FALSE))</f>
        <v>0</v>
      </c>
      <c r="J433" s="3">
        <f t="array" aca="1" ref="J433" ca="1">IF(ISBLANK($H433),,VLOOKUP($H433,'data (deprecated)'!$E$2:INDIRECT("data!$H$"&amp;COUNTA('data (deprecated)'!$E:$E)),3, FALSE))</f>
        <v>0</v>
      </c>
      <c r="K433" s="3">
        <f t="array" aca="1" ref="K433" ca="1">IF(ISBLANK($H433),,VLOOKUP($H433,'data (deprecated)'!$E$2:INDIRECT("data!$H$"&amp;COUNTA('data (deprecated)'!$E:$E)),4, FALSE))</f>
        <v>0</v>
      </c>
      <c r="L433" s="3"/>
      <c r="M433" s="3"/>
      <c r="N433" s="3"/>
    </row>
    <row r="434" spans="1:14" ht="13">
      <c r="A434" s="2"/>
      <c r="B434" s="3"/>
      <c r="C434" s="4"/>
      <c r="D434" s="4"/>
      <c r="E434" s="3"/>
      <c r="F434" s="3"/>
      <c r="G434" s="16"/>
      <c r="I434" s="3">
        <f t="array" aca="1" ref="I434" ca="1">IF(ISBLANK($H434),,VLOOKUP($H434,'data (deprecated)'!$E$2:INDIRECT("data!$H$"&amp;COUNTA('data (deprecated)'!$E:$E)),2, FALSE))</f>
        <v>0</v>
      </c>
      <c r="J434" s="3">
        <f t="array" aca="1" ref="J434" ca="1">IF(ISBLANK($H434),,VLOOKUP($H434,'data (deprecated)'!$E$2:INDIRECT("data!$H$"&amp;COUNTA('data (deprecated)'!$E:$E)),3, FALSE))</f>
        <v>0</v>
      </c>
      <c r="K434" s="3">
        <f t="array" aca="1" ref="K434" ca="1">IF(ISBLANK($H434),,VLOOKUP($H434,'data (deprecated)'!$E$2:INDIRECT("data!$H$"&amp;COUNTA('data (deprecated)'!$E:$E)),4, FALSE))</f>
        <v>0</v>
      </c>
      <c r="L434" s="3"/>
      <c r="M434" s="3"/>
      <c r="N434" s="3"/>
    </row>
    <row r="435" spans="1:14" ht="13">
      <c r="A435" s="2"/>
      <c r="B435" s="3"/>
      <c r="C435" s="4"/>
      <c r="D435" s="4"/>
      <c r="E435" s="3"/>
      <c r="F435" s="3"/>
      <c r="G435" s="16"/>
      <c r="I435" s="3">
        <f t="array" aca="1" ref="I435" ca="1">IF(ISBLANK($H435),,VLOOKUP($H435,'data (deprecated)'!$E$2:INDIRECT("data!$H$"&amp;COUNTA('data (deprecated)'!$E:$E)),2, FALSE))</f>
        <v>0</v>
      </c>
      <c r="J435" s="3">
        <f t="array" aca="1" ref="J435" ca="1">IF(ISBLANK($H435),,VLOOKUP($H435,'data (deprecated)'!$E$2:INDIRECT("data!$H$"&amp;COUNTA('data (deprecated)'!$E:$E)),3, FALSE))</f>
        <v>0</v>
      </c>
      <c r="K435" s="3">
        <f t="array" aca="1" ref="K435" ca="1">IF(ISBLANK($H435),,VLOOKUP($H435,'data (deprecated)'!$E$2:INDIRECT("data!$H$"&amp;COUNTA('data (deprecated)'!$E:$E)),4, FALSE))</f>
        <v>0</v>
      </c>
      <c r="L435" s="3"/>
      <c r="M435" s="3"/>
      <c r="N435" s="3"/>
    </row>
    <row r="436" spans="1:14" ht="13">
      <c r="A436" s="2"/>
      <c r="B436" s="3"/>
      <c r="C436" s="4"/>
      <c r="D436" s="4"/>
      <c r="E436" s="3"/>
      <c r="F436" s="3"/>
      <c r="G436" s="16"/>
      <c r="I436" s="3">
        <f t="array" aca="1" ref="I436" ca="1">IF(ISBLANK($H436),,VLOOKUP($H436,'data (deprecated)'!$E$2:INDIRECT("data!$H$"&amp;COUNTA('data (deprecated)'!$E:$E)),2, FALSE))</f>
        <v>0</v>
      </c>
      <c r="J436" s="3">
        <f t="array" aca="1" ref="J436" ca="1">IF(ISBLANK($H436),,VLOOKUP($H436,'data (deprecated)'!$E$2:INDIRECT("data!$H$"&amp;COUNTA('data (deprecated)'!$E:$E)),3, FALSE))</f>
        <v>0</v>
      </c>
      <c r="K436" s="3">
        <f t="array" aca="1" ref="K436" ca="1">IF(ISBLANK($H436),,VLOOKUP($H436,'data (deprecated)'!$E$2:INDIRECT("data!$H$"&amp;COUNTA('data (deprecated)'!$E:$E)),4, FALSE))</f>
        <v>0</v>
      </c>
      <c r="L436" s="3"/>
      <c r="M436" s="3"/>
      <c r="N436" s="3"/>
    </row>
    <row r="437" spans="1:14" ht="13">
      <c r="A437" s="2"/>
      <c r="B437" s="3"/>
      <c r="C437" s="4"/>
      <c r="D437" s="4"/>
      <c r="E437" s="3"/>
      <c r="F437" s="3"/>
      <c r="G437" s="16"/>
      <c r="I437" s="3">
        <f t="array" aca="1" ref="I437" ca="1">IF(ISBLANK($H437),,VLOOKUP($H437,'data (deprecated)'!$E$2:INDIRECT("data!$H$"&amp;COUNTA('data (deprecated)'!$E:$E)),2, FALSE))</f>
        <v>0</v>
      </c>
      <c r="J437" s="3">
        <f t="array" aca="1" ref="J437" ca="1">IF(ISBLANK($H437),,VLOOKUP($H437,'data (deprecated)'!$E$2:INDIRECT("data!$H$"&amp;COUNTA('data (deprecated)'!$E:$E)),3, FALSE))</f>
        <v>0</v>
      </c>
      <c r="K437" s="3">
        <f t="array" aca="1" ref="K437" ca="1">IF(ISBLANK($H437),,VLOOKUP($H437,'data (deprecated)'!$E$2:INDIRECT("data!$H$"&amp;COUNTA('data (deprecated)'!$E:$E)),4, FALSE))</f>
        <v>0</v>
      </c>
      <c r="L437" s="3"/>
      <c r="M437" s="3"/>
      <c r="N437" s="3"/>
    </row>
    <row r="438" spans="1:14" ht="13">
      <c r="A438" s="2"/>
      <c r="B438" s="3"/>
      <c r="C438" s="4"/>
      <c r="D438" s="4"/>
      <c r="E438" s="3"/>
      <c r="F438" s="3"/>
      <c r="G438" s="16"/>
      <c r="I438" s="3">
        <f t="array" aca="1" ref="I438" ca="1">IF(ISBLANK($H438),,VLOOKUP($H438,'data (deprecated)'!$E$2:INDIRECT("data!$H$"&amp;COUNTA('data (deprecated)'!$E:$E)),2, FALSE))</f>
        <v>0</v>
      </c>
      <c r="J438" s="3">
        <f t="array" aca="1" ref="J438" ca="1">IF(ISBLANK($H438),,VLOOKUP($H438,'data (deprecated)'!$E$2:INDIRECT("data!$H$"&amp;COUNTA('data (deprecated)'!$E:$E)),3, FALSE))</f>
        <v>0</v>
      </c>
      <c r="K438" s="3">
        <f t="array" aca="1" ref="K438" ca="1">IF(ISBLANK($H438),,VLOOKUP($H438,'data (deprecated)'!$E$2:INDIRECT("data!$H$"&amp;COUNTA('data (deprecated)'!$E:$E)),4, FALSE))</f>
        <v>0</v>
      </c>
      <c r="L438" s="3"/>
      <c r="M438" s="3"/>
      <c r="N438" s="3"/>
    </row>
    <row r="439" spans="1:14" ht="13">
      <c r="A439" s="2"/>
      <c r="B439" s="3"/>
      <c r="C439" s="4"/>
      <c r="D439" s="4"/>
      <c r="E439" s="3"/>
      <c r="F439" s="3"/>
      <c r="G439" s="16"/>
      <c r="I439" s="3">
        <f t="array" aca="1" ref="I439" ca="1">IF(ISBLANK($H439),,VLOOKUP($H439,'data (deprecated)'!$E$2:INDIRECT("data!$H$"&amp;COUNTA('data (deprecated)'!$E:$E)),2, FALSE))</f>
        <v>0</v>
      </c>
      <c r="J439" s="3">
        <f t="array" aca="1" ref="J439" ca="1">IF(ISBLANK($H439),,VLOOKUP($H439,'data (deprecated)'!$E$2:INDIRECT("data!$H$"&amp;COUNTA('data (deprecated)'!$E:$E)),3, FALSE))</f>
        <v>0</v>
      </c>
      <c r="K439" s="3">
        <f t="array" aca="1" ref="K439" ca="1">IF(ISBLANK($H439),,VLOOKUP($H439,'data (deprecated)'!$E$2:INDIRECT("data!$H$"&amp;COUNTA('data (deprecated)'!$E:$E)),4, FALSE))</f>
        <v>0</v>
      </c>
      <c r="L439" s="3"/>
      <c r="M439" s="3"/>
      <c r="N439" s="3"/>
    </row>
    <row r="440" spans="1:14" ht="13">
      <c r="A440" s="2"/>
      <c r="B440" s="3"/>
      <c r="C440" s="4"/>
      <c r="D440" s="4"/>
      <c r="E440" s="3"/>
      <c r="F440" s="3"/>
      <c r="G440" s="16"/>
      <c r="I440" s="3">
        <f t="array" aca="1" ref="I440" ca="1">IF(ISBLANK($H440),,VLOOKUP($H440,'data (deprecated)'!$E$2:INDIRECT("data!$H$"&amp;COUNTA('data (deprecated)'!$E:$E)),2, FALSE))</f>
        <v>0</v>
      </c>
      <c r="J440" s="3">
        <f t="array" aca="1" ref="J440" ca="1">IF(ISBLANK($H440),,VLOOKUP($H440,'data (deprecated)'!$E$2:INDIRECT("data!$H$"&amp;COUNTA('data (deprecated)'!$E:$E)),3, FALSE))</f>
        <v>0</v>
      </c>
      <c r="K440" s="3">
        <f t="array" aca="1" ref="K440" ca="1">IF(ISBLANK($H440),,VLOOKUP($H440,'data (deprecated)'!$E$2:INDIRECT("data!$H$"&amp;COUNTA('data (deprecated)'!$E:$E)),4, FALSE))</f>
        <v>0</v>
      </c>
      <c r="L440" s="3"/>
      <c r="M440" s="3"/>
      <c r="N440" s="3"/>
    </row>
    <row r="441" spans="1:14" ht="13">
      <c r="A441" s="2"/>
      <c r="B441" s="3"/>
      <c r="C441" s="4"/>
      <c r="D441" s="4"/>
      <c r="E441" s="3"/>
      <c r="F441" s="3"/>
      <c r="G441" s="16"/>
      <c r="I441" s="3">
        <f t="array" aca="1" ref="I441" ca="1">IF(ISBLANK($H441),,VLOOKUP($H441,'data (deprecated)'!$E$2:INDIRECT("data!$H$"&amp;COUNTA('data (deprecated)'!$E:$E)),2, FALSE))</f>
        <v>0</v>
      </c>
      <c r="J441" s="3">
        <f t="array" aca="1" ref="J441" ca="1">IF(ISBLANK($H441),,VLOOKUP($H441,'data (deprecated)'!$E$2:INDIRECT("data!$H$"&amp;COUNTA('data (deprecated)'!$E:$E)),3, FALSE))</f>
        <v>0</v>
      </c>
      <c r="K441" s="3">
        <f t="array" aca="1" ref="K441" ca="1">IF(ISBLANK($H441),,VLOOKUP($H441,'data (deprecated)'!$E$2:INDIRECT("data!$H$"&amp;COUNTA('data (deprecated)'!$E:$E)),4, FALSE))</f>
        <v>0</v>
      </c>
      <c r="L441" s="3"/>
      <c r="M441" s="3"/>
      <c r="N441" s="3"/>
    </row>
    <row r="442" spans="1:14" ht="13">
      <c r="A442" s="2"/>
      <c r="B442" s="3"/>
      <c r="C442" s="4"/>
      <c r="D442" s="4"/>
      <c r="E442" s="3"/>
      <c r="F442" s="3"/>
      <c r="G442" s="16"/>
      <c r="I442" s="3">
        <f t="array" aca="1" ref="I442" ca="1">IF(ISBLANK($H442),,VLOOKUP($H442,'data (deprecated)'!$E$2:INDIRECT("data!$H$"&amp;COUNTA('data (deprecated)'!$E:$E)),2, FALSE))</f>
        <v>0</v>
      </c>
      <c r="J442" s="3">
        <f t="array" aca="1" ref="J442" ca="1">IF(ISBLANK($H442),,VLOOKUP($H442,'data (deprecated)'!$E$2:INDIRECT("data!$H$"&amp;COUNTA('data (deprecated)'!$E:$E)),3, FALSE))</f>
        <v>0</v>
      </c>
      <c r="K442" s="3">
        <f t="array" aca="1" ref="K442" ca="1">IF(ISBLANK($H442),,VLOOKUP($H442,'data (deprecated)'!$E$2:INDIRECT("data!$H$"&amp;COUNTA('data (deprecated)'!$E:$E)),4, FALSE))</f>
        <v>0</v>
      </c>
      <c r="L442" s="3"/>
      <c r="M442" s="3"/>
      <c r="N442" s="3"/>
    </row>
    <row r="443" spans="1:14" ht="13">
      <c r="A443" s="2"/>
      <c r="B443" s="3"/>
      <c r="C443" s="4"/>
      <c r="D443" s="4"/>
      <c r="E443" s="3"/>
      <c r="F443" s="3"/>
      <c r="G443" s="16"/>
      <c r="I443" s="3">
        <f t="array" aca="1" ref="I443" ca="1">IF(ISBLANK($H443),,VLOOKUP($H443,'data (deprecated)'!$E$2:INDIRECT("data!$H$"&amp;COUNTA('data (deprecated)'!$E:$E)),2, FALSE))</f>
        <v>0</v>
      </c>
      <c r="J443" s="3">
        <f t="array" aca="1" ref="J443" ca="1">IF(ISBLANK($H443),,VLOOKUP($H443,'data (deprecated)'!$E$2:INDIRECT("data!$H$"&amp;COUNTA('data (deprecated)'!$E:$E)),3, FALSE))</f>
        <v>0</v>
      </c>
      <c r="K443" s="3">
        <f t="array" aca="1" ref="K443" ca="1">IF(ISBLANK($H443),,VLOOKUP($H443,'data (deprecated)'!$E$2:INDIRECT("data!$H$"&amp;COUNTA('data (deprecated)'!$E:$E)),4, FALSE))</f>
        <v>0</v>
      </c>
      <c r="L443" s="3"/>
      <c r="M443" s="3"/>
      <c r="N443" s="3"/>
    </row>
    <row r="444" spans="1:14" ht="13">
      <c r="A444" s="2"/>
      <c r="B444" s="3"/>
      <c r="C444" s="4"/>
      <c r="D444" s="4"/>
      <c r="E444" s="3"/>
      <c r="F444" s="3"/>
      <c r="G444" s="16"/>
      <c r="I444" s="3">
        <f t="array" aca="1" ref="I444" ca="1">IF(ISBLANK($H444),,VLOOKUP($H444,'data (deprecated)'!$E$2:INDIRECT("data!$H$"&amp;COUNTA('data (deprecated)'!$E:$E)),2, FALSE))</f>
        <v>0</v>
      </c>
      <c r="J444" s="3">
        <f t="array" aca="1" ref="J444" ca="1">IF(ISBLANK($H444),,VLOOKUP($H444,'data (deprecated)'!$E$2:INDIRECT("data!$H$"&amp;COUNTA('data (deprecated)'!$E:$E)),3, FALSE))</f>
        <v>0</v>
      </c>
      <c r="K444" s="3">
        <f t="array" aca="1" ref="K444" ca="1">IF(ISBLANK($H444),,VLOOKUP($H444,'data (deprecated)'!$E$2:INDIRECT("data!$H$"&amp;COUNTA('data (deprecated)'!$E:$E)),4, FALSE))</f>
        <v>0</v>
      </c>
      <c r="L444" s="3"/>
      <c r="M444" s="3"/>
      <c r="N444" s="3"/>
    </row>
    <row r="445" spans="1:14" ht="13">
      <c r="A445" s="2"/>
      <c r="B445" s="3"/>
      <c r="C445" s="4"/>
      <c r="D445" s="4"/>
      <c r="E445" s="3"/>
      <c r="F445" s="3"/>
      <c r="G445" s="16"/>
      <c r="I445" s="3">
        <f t="array" aca="1" ref="I445" ca="1">IF(ISBLANK($H445),,VLOOKUP($H445,'data (deprecated)'!$E$2:INDIRECT("data!$H$"&amp;COUNTA('data (deprecated)'!$E:$E)),2, FALSE))</f>
        <v>0</v>
      </c>
      <c r="J445" s="3">
        <f t="array" aca="1" ref="J445" ca="1">IF(ISBLANK($H445),,VLOOKUP($H445,'data (deprecated)'!$E$2:INDIRECT("data!$H$"&amp;COUNTA('data (deprecated)'!$E:$E)),3, FALSE))</f>
        <v>0</v>
      </c>
      <c r="K445" s="3">
        <f t="array" aca="1" ref="K445" ca="1">IF(ISBLANK($H445),,VLOOKUP($H445,'data (deprecated)'!$E$2:INDIRECT("data!$H$"&amp;COUNTA('data (deprecated)'!$E:$E)),4, FALSE))</f>
        <v>0</v>
      </c>
      <c r="L445" s="3"/>
      <c r="M445" s="3"/>
      <c r="N445" s="3"/>
    </row>
    <row r="446" spans="1:14" ht="13">
      <c r="A446" s="2"/>
      <c r="B446" s="3"/>
      <c r="C446" s="4"/>
      <c r="D446" s="4"/>
      <c r="E446" s="3"/>
      <c r="F446" s="3"/>
      <c r="G446" s="16"/>
      <c r="I446" s="3">
        <f t="array" aca="1" ref="I446" ca="1">IF(ISBLANK($H446),,VLOOKUP($H446,'data (deprecated)'!$E$2:INDIRECT("data!$H$"&amp;COUNTA('data (deprecated)'!$E:$E)),2, FALSE))</f>
        <v>0</v>
      </c>
      <c r="J446" s="3">
        <f t="array" aca="1" ref="J446" ca="1">IF(ISBLANK($H446),,VLOOKUP($H446,'data (deprecated)'!$E$2:INDIRECT("data!$H$"&amp;COUNTA('data (deprecated)'!$E:$E)),3, FALSE))</f>
        <v>0</v>
      </c>
      <c r="K446" s="3">
        <f t="array" aca="1" ref="K446" ca="1">IF(ISBLANK($H446),,VLOOKUP($H446,'data (deprecated)'!$E$2:INDIRECT("data!$H$"&amp;COUNTA('data (deprecated)'!$E:$E)),4, FALSE))</f>
        <v>0</v>
      </c>
      <c r="L446" s="3"/>
      <c r="M446" s="3"/>
      <c r="N446" s="3"/>
    </row>
    <row r="447" spans="1:14" ht="13">
      <c r="A447" s="2"/>
      <c r="B447" s="3"/>
      <c r="C447" s="4"/>
      <c r="D447" s="4"/>
      <c r="E447" s="3"/>
      <c r="F447" s="3"/>
      <c r="G447" s="16"/>
      <c r="I447" s="3">
        <f t="array" aca="1" ref="I447" ca="1">IF(ISBLANK($H447),,VLOOKUP($H447,'data (deprecated)'!$E$2:INDIRECT("data!$H$"&amp;COUNTA('data (deprecated)'!$E:$E)),2, FALSE))</f>
        <v>0</v>
      </c>
      <c r="J447" s="3">
        <f t="array" aca="1" ref="J447" ca="1">IF(ISBLANK($H447),,VLOOKUP($H447,'data (deprecated)'!$E$2:INDIRECT("data!$H$"&amp;COUNTA('data (deprecated)'!$E:$E)),3, FALSE))</f>
        <v>0</v>
      </c>
      <c r="K447" s="3">
        <f t="array" aca="1" ref="K447" ca="1">IF(ISBLANK($H447),,VLOOKUP($H447,'data (deprecated)'!$E$2:INDIRECT("data!$H$"&amp;COUNTA('data (deprecated)'!$E:$E)),4, FALSE))</f>
        <v>0</v>
      </c>
      <c r="L447" s="3"/>
      <c r="M447" s="3"/>
      <c r="N447" s="3"/>
    </row>
    <row r="448" spans="1:14" ht="13">
      <c r="A448" s="2"/>
      <c r="B448" s="3"/>
      <c r="C448" s="4"/>
      <c r="D448" s="4"/>
      <c r="E448" s="3"/>
      <c r="F448" s="3"/>
      <c r="G448" s="16"/>
      <c r="I448" s="3">
        <f t="array" aca="1" ref="I448" ca="1">IF(ISBLANK($H448),,VLOOKUP($H448,'data (deprecated)'!$E$2:INDIRECT("data!$H$"&amp;COUNTA('data (deprecated)'!$E:$E)),2, FALSE))</f>
        <v>0</v>
      </c>
      <c r="J448" s="3">
        <f t="array" aca="1" ref="J448" ca="1">IF(ISBLANK($H448),,VLOOKUP($H448,'data (deprecated)'!$E$2:INDIRECT("data!$H$"&amp;COUNTA('data (deprecated)'!$E:$E)),3, FALSE))</f>
        <v>0</v>
      </c>
      <c r="K448" s="3">
        <f t="array" aca="1" ref="K448" ca="1">IF(ISBLANK($H448),,VLOOKUP($H448,'data (deprecated)'!$E$2:INDIRECT("data!$H$"&amp;COUNTA('data (deprecated)'!$E:$E)),4, FALSE))</f>
        <v>0</v>
      </c>
      <c r="L448" s="3"/>
      <c r="M448" s="3"/>
      <c r="N448" s="3"/>
    </row>
    <row r="449" spans="1:14" ht="13">
      <c r="A449" s="2"/>
      <c r="B449" s="3"/>
      <c r="C449" s="4"/>
      <c r="D449" s="4"/>
      <c r="E449" s="3"/>
      <c r="F449" s="3"/>
      <c r="G449" s="16"/>
      <c r="I449" s="3">
        <f t="array" aca="1" ref="I449" ca="1">IF(ISBLANK($H449),,VLOOKUP($H449,'data (deprecated)'!$E$2:INDIRECT("data!$H$"&amp;COUNTA('data (deprecated)'!$E:$E)),2, FALSE))</f>
        <v>0</v>
      </c>
      <c r="J449" s="3">
        <f t="array" aca="1" ref="J449" ca="1">IF(ISBLANK($H449),,VLOOKUP($H449,'data (deprecated)'!$E$2:INDIRECT("data!$H$"&amp;COUNTA('data (deprecated)'!$E:$E)),3, FALSE))</f>
        <v>0</v>
      </c>
      <c r="K449" s="3">
        <f t="array" aca="1" ref="K449" ca="1">IF(ISBLANK($H449),,VLOOKUP($H449,'data (deprecated)'!$E$2:INDIRECT("data!$H$"&amp;COUNTA('data (deprecated)'!$E:$E)),4, FALSE))</f>
        <v>0</v>
      </c>
      <c r="L449" s="3"/>
      <c r="M449" s="3"/>
      <c r="N449" s="3"/>
    </row>
    <row r="450" spans="1:14" ht="13">
      <c r="A450" s="2"/>
      <c r="B450" s="3"/>
      <c r="C450" s="4"/>
      <c r="D450" s="4"/>
      <c r="E450" s="3"/>
      <c r="F450" s="3"/>
      <c r="G450" s="16"/>
      <c r="I450" s="3">
        <f t="array" aca="1" ref="I450" ca="1">IF(ISBLANK($H450),,VLOOKUP($H450,'data (deprecated)'!$E$2:INDIRECT("data!$H$"&amp;COUNTA('data (deprecated)'!$E:$E)),2, FALSE))</f>
        <v>0</v>
      </c>
      <c r="J450" s="3">
        <f t="array" aca="1" ref="J450" ca="1">IF(ISBLANK($H450),,VLOOKUP($H450,'data (deprecated)'!$E$2:INDIRECT("data!$H$"&amp;COUNTA('data (deprecated)'!$E:$E)),3, FALSE))</f>
        <v>0</v>
      </c>
      <c r="K450" s="3">
        <f t="array" aca="1" ref="K450" ca="1">IF(ISBLANK($H450),,VLOOKUP($H450,'data (deprecated)'!$E$2:INDIRECT("data!$H$"&amp;COUNTA('data (deprecated)'!$E:$E)),4, FALSE))</f>
        <v>0</v>
      </c>
      <c r="L450" s="3"/>
      <c r="M450" s="3"/>
      <c r="N450" s="3"/>
    </row>
    <row r="451" spans="1:14" ht="13">
      <c r="A451" s="2"/>
      <c r="B451" s="3"/>
      <c r="C451" s="4"/>
      <c r="D451" s="4"/>
      <c r="E451" s="3"/>
      <c r="F451" s="3"/>
      <c r="G451" s="16"/>
      <c r="I451" s="3">
        <f t="array" aca="1" ref="I451" ca="1">IF(ISBLANK($H451),,VLOOKUP($H451,'data (deprecated)'!$E$2:INDIRECT("data!$H$"&amp;COUNTA('data (deprecated)'!$E:$E)),2, FALSE))</f>
        <v>0</v>
      </c>
      <c r="J451" s="3">
        <f t="array" aca="1" ref="J451" ca="1">IF(ISBLANK($H451),,VLOOKUP($H451,'data (deprecated)'!$E$2:INDIRECT("data!$H$"&amp;COUNTA('data (deprecated)'!$E:$E)),3, FALSE))</f>
        <v>0</v>
      </c>
      <c r="K451" s="3">
        <f t="array" aca="1" ref="K451" ca="1">IF(ISBLANK($H451),,VLOOKUP($H451,'data (deprecated)'!$E$2:INDIRECT("data!$H$"&amp;COUNTA('data (deprecated)'!$E:$E)),4, FALSE))</f>
        <v>0</v>
      </c>
      <c r="L451" s="3"/>
      <c r="M451" s="3"/>
      <c r="N451" s="3"/>
    </row>
    <row r="452" spans="1:14" ht="13">
      <c r="A452" s="2"/>
      <c r="B452" s="3"/>
      <c r="C452" s="4"/>
      <c r="D452" s="4"/>
      <c r="E452" s="3"/>
      <c r="F452" s="3"/>
      <c r="G452" s="16"/>
      <c r="I452" s="3">
        <f t="array" aca="1" ref="I452" ca="1">IF(ISBLANK($H452),,VLOOKUP($H452,'data (deprecated)'!$E$2:INDIRECT("data!$H$"&amp;COUNTA('data (deprecated)'!$E:$E)),2, FALSE))</f>
        <v>0</v>
      </c>
      <c r="J452" s="3">
        <f t="array" aca="1" ref="J452" ca="1">IF(ISBLANK($H452),,VLOOKUP($H452,'data (deprecated)'!$E$2:INDIRECT("data!$H$"&amp;COUNTA('data (deprecated)'!$E:$E)),3, FALSE))</f>
        <v>0</v>
      </c>
      <c r="K452" s="3">
        <f t="array" aca="1" ref="K452" ca="1">IF(ISBLANK($H452),,VLOOKUP($H452,'data (deprecated)'!$E$2:INDIRECT("data!$H$"&amp;COUNTA('data (deprecated)'!$E:$E)),4, FALSE))</f>
        <v>0</v>
      </c>
      <c r="L452" s="3"/>
      <c r="M452" s="3"/>
      <c r="N452" s="3"/>
    </row>
    <row r="453" spans="1:14" ht="13">
      <c r="A453" s="2"/>
      <c r="B453" s="3"/>
      <c r="C453" s="4"/>
      <c r="D453" s="4"/>
      <c r="E453" s="3"/>
      <c r="F453" s="3"/>
      <c r="G453" s="16"/>
      <c r="I453" s="3">
        <f t="array" aca="1" ref="I453" ca="1">IF(ISBLANK($H453),,VLOOKUP($H453,'data (deprecated)'!$E$2:INDIRECT("data!$H$"&amp;COUNTA('data (deprecated)'!$E:$E)),2, FALSE))</f>
        <v>0</v>
      </c>
      <c r="J453" s="3">
        <f t="array" aca="1" ref="J453" ca="1">IF(ISBLANK($H453),,VLOOKUP($H453,'data (deprecated)'!$E$2:INDIRECT("data!$H$"&amp;COUNTA('data (deprecated)'!$E:$E)),3, FALSE))</f>
        <v>0</v>
      </c>
      <c r="K453" s="3">
        <f t="array" aca="1" ref="K453" ca="1">IF(ISBLANK($H453),,VLOOKUP($H453,'data (deprecated)'!$E$2:INDIRECT("data!$H$"&amp;COUNTA('data (deprecated)'!$E:$E)),4, FALSE))</f>
        <v>0</v>
      </c>
      <c r="L453" s="3"/>
      <c r="M453" s="3"/>
      <c r="N453" s="3"/>
    </row>
    <row r="454" spans="1:14" ht="13">
      <c r="A454" s="2"/>
      <c r="B454" s="3"/>
      <c r="C454" s="4"/>
      <c r="D454" s="4"/>
      <c r="E454" s="3"/>
      <c r="F454" s="3"/>
      <c r="G454" s="16"/>
      <c r="I454" s="3">
        <f t="array" aca="1" ref="I454" ca="1">IF(ISBLANK($H454),,VLOOKUP($H454,'data (deprecated)'!$E$2:INDIRECT("data!$H$"&amp;COUNTA('data (deprecated)'!$E:$E)),2, FALSE))</f>
        <v>0</v>
      </c>
      <c r="J454" s="3">
        <f t="array" aca="1" ref="J454" ca="1">IF(ISBLANK($H454),,VLOOKUP($H454,'data (deprecated)'!$E$2:INDIRECT("data!$H$"&amp;COUNTA('data (deprecated)'!$E:$E)),3, FALSE))</f>
        <v>0</v>
      </c>
      <c r="K454" s="3">
        <f t="array" aca="1" ref="K454" ca="1">IF(ISBLANK($H454),,VLOOKUP($H454,'data (deprecated)'!$E$2:INDIRECT("data!$H$"&amp;COUNTA('data (deprecated)'!$E:$E)),4, FALSE))</f>
        <v>0</v>
      </c>
      <c r="L454" s="3"/>
      <c r="M454" s="3"/>
      <c r="N454" s="3"/>
    </row>
    <row r="455" spans="1:14" ht="13">
      <c r="A455" s="2"/>
      <c r="B455" s="3"/>
      <c r="C455" s="4"/>
      <c r="D455" s="4"/>
      <c r="E455" s="3"/>
      <c r="F455" s="3"/>
      <c r="G455" s="16"/>
      <c r="I455" s="3">
        <f t="array" aca="1" ref="I455" ca="1">IF(ISBLANK($H455),,VLOOKUP($H455,'data (deprecated)'!$E$2:INDIRECT("data!$H$"&amp;COUNTA('data (deprecated)'!$E:$E)),2, FALSE))</f>
        <v>0</v>
      </c>
      <c r="J455" s="3">
        <f t="array" aca="1" ref="J455" ca="1">IF(ISBLANK($H455),,VLOOKUP($H455,'data (deprecated)'!$E$2:INDIRECT("data!$H$"&amp;COUNTA('data (deprecated)'!$E:$E)),3, FALSE))</f>
        <v>0</v>
      </c>
      <c r="K455" s="3">
        <f t="array" aca="1" ref="K455" ca="1">IF(ISBLANK($H455),,VLOOKUP($H455,'data (deprecated)'!$E$2:INDIRECT("data!$H$"&amp;COUNTA('data (deprecated)'!$E:$E)),4, FALSE))</f>
        <v>0</v>
      </c>
      <c r="L455" s="3"/>
      <c r="M455" s="3"/>
      <c r="N455" s="3"/>
    </row>
    <row r="456" spans="1:14" ht="13">
      <c r="A456" s="2"/>
      <c r="B456" s="3"/>
      <c r="C456" s="4"/>
      <c r="D456" s="4"/>
      <c r="E456" s="3"/>
      <c r="F456" s="3"/>
      <c r="G456" s="16"/>
      <c r="I456" s="3">
        <f t="array" aca="1" ref="I456" ca="1">IF(ISBLANK($H456),,VLOOKUP($H456,'data (deprecated)'!$E$2:INDIRECT("data!$H$"&amp;COUNTA('data (deprecated)'!$E:$E)),2, FALSE))</f>
        <v>0</v>
      </c>
      <c r="J456" s="3">
        <f t="array" aca="1" ref="J456" ca="1">IF(ISBLANK($H456),,VLOOKUP($H456,'data (deprecated)'!$E$2:INDIRECT("data!$H$"&amp;COUNTA('data (deprecated)'!$E:$E)),3, FALSE))</f>
        <v>0</v>
      </c>
      <c r="K456" s="3">
        <f t="array" aca="1" ref="K456" ca="1">IF(ISBLANK($H456),,VLOOKUP($H456,'data (deprecated)'!$E$2:INDIRECT("data!$H$"&amp;COUNTA('data (deprecated)'!$E:$E)),4, FALSE))</f>
        <v>0</v>
      </c>
      <c r="L456" s="3"/>
      <c r="M456" s="3"/>
      <c r="N456" s="3"/>
    </row>
    <row r="457" spans="1:14" ht="13">
      <c r="A457" s="2"/>
      <c r="B457" s="3"/>
      <c r="C457" s="4"/>
      <c r="D457" s="4"/>
      <c r="E457" s="3"/>
      <c r="F457" s="3"/>
      <c r="G457" s="16"/>
      <c r="I457" s="3">
        <f t="array" aca="1" ref="I457" ca="1">IF(ISBLANK($H457),,VLOOKUP($H457,'data (deprecated)'!$E$2:INDIRECT("data!$H$"&amp;COUNTA('data (deprecated)'!$E:$E)),2, FALSE))</f>
        <v>0</v>
      </c>
      <c r="J457" s="3">
        <f t="array" aca="1" ref="J457" ca="1">IF(ISBLANK($H457),,VLOOKUP($H457,'data (deprecated)'!$E$2:INDIRECT("data!$H$"&amp;COUNTA('data (deprecated)'!$E:$E)),3, FALSE))</f>
        <v>0</v>
      </c>
      <c r="K457" s="3">
        <f t="array" aca="1" ref="K457" ca="1">IF(ISBLANK($H457),,VLOOKUP($H457,'data (deprecated)'!$E$2:INDIRECT("data!$H$"&amp;COUNTA('data (deprecated)'!$E:$E)),4, FALSE))</f>
        <v>0</v>
      </c>
      <c r="L457" s="3"/>
      <c r="M457" s="3"/>
      <c r="N457" s="3"/>
    </row>
    <row r="458" spans="1:14" ht="13">
      <c r="A458" s="2"/>
      <c r="B458" s="3"/>
      <c r="C458" s="4"/>
      <c r="D458" s="4"/>
      <c r="E458" s="3"/>
      <c r="F458" s="3"/>
      <c r="G458" s="16"/>
      <c r="I458" s="3">
        <f t="array" aca="1" ref="I458" ca="1">IF(ISBLANK($H458),,VLOOKUP($H458,'data (deprecated)'!$E$2:INDIRECT("data!$H$"&amp;COUNTA('data (deprecated)'!$E:$E)),2, FALSE))</f>
        <v>0</v>
      </c>
      <c r="J458" s="3">
        <f t="array" aca="1" ref="J458" ca="1">IF(ISBLANK($H458),,VLOOKUP($H458,'data (deprecated)'!$E$2:INDIRECT("data!$H$"&amp;COUNTA('data (deprecated)'!$E:$E)),3, FALSE))</f>
        <v>0</v>
      </c>
      <c r="K458" s="3">
        <f t="array" aca="1" ref="K458" ca="1">IF(ISBLANK($H458),,VLOOKUP($H458,'data (deprecated)'!$E$2:INDIRECT("data!$H$"&amp;COUNTA('data (deprecated)'!$E:$E)),4, FALSE))</f>
        <v>0</v>
      </c>
      <c r="L458" s="3"/>
      <c r="M458" s="3"/>
      <c r="N458" s="3"/>
    </row>
    <row r="459" spans="1:14" ht="13">
      <c r="A459" s="2"/>
      <c r="B459" s="3"/>
      <c r="C459" s="4"/>
      <c r="D459" s="4"/>
      <c r="E459" s="3"/>
      <c r="F459" s="3"/>
      <c r="G459" s="16"/>
      <c r="I459" s="3">
        <f t="array" aca="1" ref="I459" ca="1">IF(ISBLANK($H459),,VLOOKUP($H459,'data (deprecated)'!$E$2:INDIRECT("data!$H$"&amp;COUNTA('data (deprecated)'!$E:$E)),2, FALSE))</f>
        <v>0</v>
      </c>
      <c r="J459" s="3">
        <f t="array" aca="1" ref="J459" ca="1">IF(ISBLANK($H459),,VLOOKUP($H459,'data (deprecated)'!$E$2:INDIRECT("data!$H$"&amp;COUNTA('data (deprecated)'!$E:$E)),3, FALSE))</f>
        <v>0</v>
      </c>
      <c r="K459" s="3">
        <f t="array" aca="1" ref="K459" ca="1">IF(ISBLANK($H459),,VLOOKUP($H459,'data (deprecated)'!$E$2:INDIRECT("data!$H$"&amp;COUNTA('data (deprecated)'!$E:$E)),4, FALSE))</f>
        <v>0</v>
      </c>
      <c r="L459" s="3"/>
      <c r="M459" s="3"/>
      <c r="N459" s="3"/>
    </row>
    <row r="460" spans="1:14" ht="13">
      <c r="A460" s="2"/>
      <c r="B460" s="3"/>
      <c r="C460" s="4"/>
      <c r="D460" s="4"/>
      <c r="E460" s="3"/>
      <c r="F460" s="3"/>
      <c r="G460" s="16"/>
      <c r="I460" s="3">
        <f t="array" aca="1" ref="I460" ca="1">IF(ISBLANK($H460),,VLOOKUP($H460,'data (deprecated)'!$E$2:INDIRECT("data!$H$"&amp;COUNTA('data (deprecated)'!$E:$E)),2, FALSE))</f>
        <v>0</v>
      </c>
      <c r="J460" s="3">
        <f t="array" aca="1" ref="J460" ca="1">IF(ISBLANK($H460),,VLOOKUP($H460,'data (deprecated)'!$E$2:INDIRECT("data!$H$"&amp;COUNTA('data (deprecated)'!$E:$E)),3, FALSE))</f>
        <v>0</v>
      </c>
      <c r="K460" s="3">
        <f t="array" aca="1" ref="K460" ca="1">IF(ISBLANK($H460),,VLOOKUP($H460,'data (deprecated)'!$E$2:INDIRECT("data!$H$"&amp;COUNTA('data (deprecated)'!$E:$E)),4, FALSE))</f>
        <v>0</v>
      </c>
      <c r="L460" s="3"/>
      <c r="M460" s="3"/>
      <c r="N460" s="3"/>
    </row>
    <row r="461" spans="1:14" ht="13">
      <c r="A461" s="2"/>
      <c r="B461" s="3"/>
      <c r="C461" s="4"/>
      <c r="D461" s="4"/>
      <c r="E461" s="3"/>
      <c r="F461" s="3"/>
      <c r="G461" s="16"/>
      <c r="I461" s="3">
        <f t="array" aca="1" ref="I461" ca="1">IF(ISBLANK($H461),,VLOOKUP($H461,'data (deprecated)'!$E$2:INDIRECT("data!$H$"&amp;COUNTA('data (deprecated)'!$E:$E)),2, FALSE))</f>
        <v>0</v>
      </c>
      <c r="J461" s="3">
        <f t="array" aca="1" ref="J461" ca="1">IF(ISBLANK($H461),,VLOOKUP($H461,'data (deprecated)'!$E$2:INDIRECT("data!$H$"&amp;COUNTA('data (deprecated)'!$E:$E)),3, FALSE))</f>
        <v>0</v>
      </c>
      <c r="K461" s="3">
        <f t="array" aca="1" ref="K461" ca="1">IF(ISBLANK($H461),,VLOOKUP($H461,'data (deprecated)'!$E$2:INDIRECT("data!$H$"&amp;COUNTA('data (deprecated)'!$E:$E)),4, FALSE))</f>
        <v>0</v>
      </c>
      <c r="L461" s="3"/>
      <c r="M461" s="3"/>
      <c r="N461" s="3"/>
    </row>
    <row r="462" spans="1:14" ht="13">
      <c r="A462" s="2"/>
      <c r="B462" s="3"/>
      <c r="C462" s="4"/>
      <c r="D462" s="4"/>
      <c r="E462" s="3"/>
      <c r="F462" s="3"/>
      <c r="G462" s="16"/>
      <c r="I462" s="3">
        <f t="array" aca="1" ref="I462" ca="1">IF(ISBLANK($H462),,VLOOKUP($H462,'data (deprecated)'!$E$2:INDIRECT("data!$H$"&amp;COUNTA('data (deprecated)'!$E:$E)),2, FALSE))</f>
        <v>0</v>
      </c>
      <c r="J462" s="3">
        <f t="array" aca="1" ref="J462" ca="1">IF(ISBLANK($H462),,VLOOKUP($H462,'data (deprecated)'!$E$2:INDIRECT("data!$H$"&amp;COUNTA('data (deprecated)'!$E:$E)),3, FALSE))</f>
        <v>0</v>
      </c>
      <c r="K462" s="3">
        <f t="array" aca="1" ref="K462" ca="1">IF(ISBLANK($H462),,VLOOKUP($H462,'data (deprecated)'!$E$2:INDIRECT("data!$H$"&amp;COUNTA('data (deprecated)'!$E:$E)),4, FALSE))</f>
        <v>0</v>
      </c>
      <c r="L462" s="3"/>
      <c r="M462" s="3"/>
      <c r="N462" s="3"/>
    </row>
    <row r="463" spans="1:14" ht="13">
      <c r="A463" s="2"/>
      <c r="B463" s="3"/>
      <c r="C463" s="4"/>
      <c r="D463" s="4"/>
      <c r="E463" s="3"/>
      <c r="F463" s="3"/>
      <c r="G463" s="16"/>
      <c r="I463" s="3">
        <f t="array" aca="1" ref="I463" ca="1">IF(ISBLANK($H463),,VLOOKUP($H463,'data (deprecated)'!$E$2:INDIRECT("data!$H$"&amp;COUNTA('data (deprecated)'!$E:$E)),2, FALSE))</f>
        <v>0</v>
      </c>
      <c r="J463" s="3">
        <f t="array" aca="1" ref="J463" ca="1">IF(ISBLANK($H463),,VLOOKUP($H463,'data (deprecated)'!$E$2:INDIRECT("data!$H$"&amp;COUNTA('data (deprecated)'!$E:$E)),3, FALSE))</f>
        <v>0</v>
      </c>
      <c r="K463" s="3">
        <f t="array" aca="1" ref="K463" ca="1">IF(ISBLANK($H463),,VLOOKUP($H463,'data (deprecated)'!$E$2:INDIRECT("data!$H$"&amp;COUNTA('data (deprecated)'!$E:$E)),4, FALSE))</f>
        <v>0</v>
      </c>
      <c r="L463" s="3"/>
      <c r="M463" s="3"/>
      <c r="N463" s="3"/>
    </row>
    <row r="464" spans="1:14" ht="13">
      <c r="A464" s="2"/>
      <c r="B464" s="3"/>
      <c r="C464" s="4"/>
      <c r="D464" s="4"/>
      <c r="E464" s="3"/>
      <c r="F464" s="3"/>
      <c r="G464" s="16"/>
      <c r="I464" s="3">
        <f t="array" aca="1" ref="I464" ca="1">IF(ISBLANK($H464),,VLOOKUP($H464,'data (deprecated)'!$E$2:INDIRECT("data!$H$"&amp;COUNTA('data (deprecated)'!$E:$E)),2, FALSE))</f>
        <v>0</v>
      </c>
      <c r="J464" s="3">
        <f t="array" aca="1" ref="J464" ca="1">IF(ISBLANK($H464),,VLOOKUP($H464,'data (deprecated)'!$E$2:INDIRECT("data!$H$"&amp;COUNTA('data (deprecated)'!$E:$E)),3, FALSE))</f>
        <v>0</v>
      </c>
      <c r="K464" s="3">
        <f t="array" aca="1" ref="K464" ca="1">IF(ISBLANK($H464),,VLOOKUP($H464,'data (deprecated)'!$E$2:INDIRECT("data!$H$"&amp;COUNTA('data (deprecated)'!$E:$E)),4, FALSE))</f>
        <v>0</v>
      </c>
      <c r="L464" s="3"/>
      <c r="M464" s="3"/>
      <c r="N464" s="3"/>
    </row>
    <row r="465" spans="1:14" ht="13">
      <c r="A465" s="2"/>
      <c r="B465" s="3"/>
      <c r="C465" s="4"/>
      <c r="D465" s="4"/>
      <c r="E465" s="3"/>
      <c r="F465" s="3"/>
      <c r="G465" s="16"/>
      <c r="I465" s="3">
        <f t="array" aca="1" ref="I465" ca="1">IF(ISBLANK($H465),,VLOOKUP($H465,'data (deprecated)'!$E$2:INDIRECT("data!$H$"&amp;COUNTA('data (deprecated)'!$E:$E)),2, FALSE))</f>
        <v>0</v>
      </c>
      <c r="J465" s="3">
        <f t="array" aca="1" ref="J465" ca="1">IF(ISBLANK($H465),,VLOOKUP($H465,'data (deprecated)'!$E$2:INDIRECT("data!$H$"&amp;COUNTA('data (deprecated)'!$E:$E)),3, FALSE))</f>
        <v>0</v>
      </c>
      <c r="K465" s="3">
        <f t="array" aca="1" ref="K465" ca="1">IF(ISBLANK($H465),,VLOOKUP($H465,'data (deprecated)'!$E$2:INDIRECT("data!$H$"&amp;COUNTA('data (deprecated)'!$E:$E)),4, FALSE))</f>
        <v>0</v>
      </c>
      <c r="L465" s="3"/>
      <c r="M465" s="3"/>
      <c r="N465" s="3"/>
    </row>
    <row r="466" spans="1:14" ht="13">
      <c r="A466" s="2"/>
      <c r="B466" s="3"/>
      <c r="C466" s="4"/>
      <c r="D466" s="4"/>
      <c r="E466" s="3"/>
      <c r="F466" s="3"/>
      <c r="G466" s="16"/>
      <c r="I466" s="3">
        <f t="array" aca="1" ref="I466" ca="1">IF(ISBLANK($H466),,VLOOKUP($H466,'data (deprecated)'!$E$2:INDIRECT("data!$H$"&amp;COUNTA('data (deprecated)'!$E:$E)),2, FALSE))</f>
        <v>0</v>
      </c>
      <c r="J466" s="3">
        <f t="array" aca="1" ref="J466" ca="1">IF(ISBLANK($H466),,VLOOKUP($H466,'data (deprecated)'!$E$2:INDIRECT("data!$H$"&amp;COUNTA('data (deprecated)'!$E:$E)),3, FALSE))</f>
        <v>0</v>
      </c>
      <c r="K466" s="3">
        <f t="array" aca="1" ref="K466" ca="1">IF(ISBLANK($H466),,VLOOKUP($H466,'data (deprecated)'!$E$2:INDIRECT("data!$H$"&amp;COUNTA('data (deprecated)'!$E:$E)),4, FALSE))</f>
        <v>0</v>
      </c>
      <c r="L466" s="3"/>
      <c r="M466" s="3"/>
      <c r="N466" s="3"/>
    </row>
    <row r="467" spans="1:14" ht="13">
      <c r="A467" s="2"/>
      <c r="B467" s="3"/>
      <c r="C467" s="4"/>
      <c r="D467" s="4"/>
      <c r="E467" s="3"/>
      <c r="F467" s="3"/>
      <c r="G467" s="16"/>
      <c r="I467" s="3">
        <f t="array" aca="1" ref="I467" ca="1">IF(ISBLANK($H467),,VLOOKUP($H467,'data (deprecated)'!$E$2:INDIRECT("data!$H$"&amp;COUNTA('data (deprecated)'!$E:$E)),2, FALSE))</f>
        <v>0</v>
      </c>
      <c r="J467" s="3">
        <f t="array" aca="1" ref="J467" ca="1">IF(ISBLANK($H467),,VLOOKUP($H467,'data (deprecated)'!$E$2:INDIRECT("data!$H$"&amp;COUNTA('data (deprecated)'!$E:$E)),3, FALSE))</f>
        <v>0</v>
      </c>
      <c r="K467" s="3">
        <f t="array" aca="1" ref="K467" ca="1">IF(ISBLANK($H467),,VLOOKUP($H467,'data (deprecated)'!$E$2:INDIRECT("data!$H$"&amp;COUNTA('data (deprecated)'!$E:$E)),4, FALSE))</f>
        <v>0</v>
      </c>
      <c r="L467" s="3"/>
      <c r="M467" s="3"/>
      <c r="N467" s="3"/>
    </row>
    <row r="468" spans="1:14" ht="13">
      <c r="A468" s="2"/>
      <c r="B468" s="3"/>
      <c r="C468" s="4"/>
      <c r="D468" s="4"/>
      <c r="E468" s="3"/>
      <c r="F468" s="3"/>
      <c r="G468" s="16"/>
      <c r="I468" s="3">
        <f t="array" aca="1" ref="I468" ca="1">IF(ISBLANK($H468),,VLOOKUP($H468,'data (deprecated)'!$E$2:INDIRECT("data!$H$"&amp;COUNTA('data (deprecated)'!$E:$E)),2, FALSE))</f>
        <v>0</v>
      </c>
      <c r="J468" s="3">
        <f t="array" aca="1" ref="J468" ca="1">IF(ISBLANK($H468),,VLOOKUP($H468,'data (deprecated)'!$E$2:INDIRECT("data!$H$"&amp;COUNTA('data (deprecated)'!$E:$E)),3, FALSE))</f>
        <v>0</v>
      </c>
      <c r="K468" s="3">
        <f t="array" aca="1" ref="K468" ca="1">IF(ISBLANK($H468),,VLOOKUP($H468,'data (deprecated)'!$E$2:INDIRECT("data!$H$"&amp;COUNTA('data (deprecated)'!$E:$E)),4, FALSE))</f>
        <v>0</v>
      </c>
      <c r="L468" s="3"/>
      <c r="M468" s="3"/>
      <c r="N468" s="3"/>
    </row>
    <row r="469" spans="1:14" ht="13">
      <c r="A469" s="2"/>
      <c r="B469" s="3"/>
      <c r="C469" s="4"/>
      <c r="D469" s="4"/>
      <c r="E469" s="3"/>
      <c r="F469" s="3"/>
      <c r="G469" s="16"/>
      <c r="I469" s="3">
        <f t="array" aca="1" ref="I469" ca="1">IF(ISBLANK($H469),,VLOOKUP($H469,'data (deprecated)'!$E$2:INDIRECT("data!$H$"&amp;COUNTA('data (deprecated)'!$E:$E)),2, FALSE))</f>
        <v>0</v>
      </c>
      <c r="J469" s="3">
        <f t="array" aca="1" ref="J469" ca="1">IF(ISBLANK($H469),,VLOOKUP($H469,'data (deprecated)'!$E$2:INDIRECT("data!$H$"&amp;COUNTA('data (deprecated)'!$E:$E)),3, FALSE))</f>
        <v>0</v>
      </c>
      <c r="K469" s="3">
        <f t="array" aca="1" ref="K469" ca="1">IF(ISBLANK($H469),,VLOOKUP($H469,'data (deprecated)'!$E$2:INDIRECT("data!$H$"&amp;COUNTA('data (deprecated)'!$E:$E)),4, FALSE))</f>
        <v>0</v>
      </c>
      <c r="L469" s="3"/>
      <c r="M469" s="3"/>
      <c r="N469" s="3"/>
    </row>
    <row r="470" spans="1:14" ht="13">
      <c r="A470" s="2"/>
      <c r="B470" s="3"/>
      <c r="C470" s="4"/>
      <c r="D470" s="4"/>
      <c r="E470" s="3"/>
      <c r="F470" s="3"/>
      <c r="G470" s="16"/>
      <c r="I470" s="3">
        <f t="array" aca="1" ref="I470" ca="1">IF(ISBLANK($H470),,VLOOKUP($H470,'data (deprecated)'!$E$2:INDIRECT("data!$H$"&amp;COUNTA('data (deprecated)'!$E:$E)),2, FALSE))</f>
        <v>0</v>
      </c>
      <c r="J470" s="3">
        <f t="array" aca="1" ref="J470" ca="1">IF(ISBLANK($H470),,VLOOKUP($H470,'data (deprecated)'!$E$2:INDIRECT("data!$H$"&amp;COUNTA('data (deprecated)'!$E:$E)),3, FALSE))</f>
        <v>0</v>
      </c>
      <c r="K470" s="3">
        <f t="array" aca="1" ref="K470" ca="1">IF(ISBLANK($H470),,VLOOKUP($H470,'data (deprecated)'!$E$2:INDIRECT("data!$H$"&amp;COUNTA('data (deprecated)'!$E:$E)),4, FALSE))</f>
        <v>0</v>
      </c>
      <c r="L470" s="3"/>
      <c r="M470" s="3"/>
      <c r="N470" s="3"/>
    </row>
    <row r="471" spans="1:14" ht="13">
      <c r="A471" s="2"/>
      <c r="B471" s="3"/>
      <c r="C471" s="4"/>
      <c r="D471" s="4"/>
      <c r="E471" s="3"/>
      <c r="F471" s="3"/>
      <c r="G471" s="16"/>
      <c r="I471" s="3">
        <f t="array" aca="1" ref="I471" ca="1">IF(ISBLANK($H471),,VLOOKUP($H471,'data (deprecated)'!$E$2:INDIRECT("data!$H$"&amp;COUNTA('data (deprecated)'!$E:$E)),2, FALSE))</f>
        <v>0</v>
      </c>
      <c r="J471" s="3">
        <f t="array" aca="1" ref="J471" ca="1">IF(ISBLANK($H471),,VLOOKUP($H471,'data (deprecated)'!$E$2:INDIRECT("data!$H$"&amp;COUNTA('data (deprecated)'!$E:$E)),3, FALSE))</f>
        <v>0</v>
      </c>
      <c r="K471" s="3">
        <f t="array" aca="1" ref="K471" ca="1">IF(ISBLANK($H471),,VLOOKUP($H471,'data (deprecated)'!$E$2:INDIRECT("data!$H$"&amp;COUNTA('data (deprecated)'!$E:$E)),4, FALSE))</f>
        <v>0</v>
      </c>
      <c r="L471" s="3"/>
      <c r="M471" s="3"/>
      <c r="N471" s="3"/>
    </row>
    <row r="472" spans="1:14" ht="13">
      <c r="A472" s="2"/>
      <c r="B472" s="3"/>
      <c r="C472" s="4"/>
      <c r="D472" s="4"/>
      <c r="E472" s="3"/>
      <c r="F472" s="3"/>
      <c r="G472" s="16"/>
      <c r="I472" s="3">
        <f t="array" aca="1" ref="I472" ca="1">IF(ISBLANK($H472),,VLOOKUP($H472,'data (deprecated)'!$E$2:INDIRECT("data!$H$"&amp;COUNTA('data (deprecated)'!$E:$E)),2, FALSE))</f>
        <v>0</v>
      </c>
      <c r="J472" s="3">
        <f t="array" aca="1" ref="J472" ca="1">IF(ISBLANK($H472),,VLOOKUP($H472,'data (deprecated)'!$E$2:INDIRECT("data!$H$"&amp;COUNTA('data (deprecated)'!$E:$E)),3, FALSE))</f>
        <v>0</v>
      </c>
      <c r="K472" s="3">
        <f t="array" aca="1" ref="K472" ca="1">IF(ISBLANK($H472),,VLOOKUP($H472,'data (deprecated)'!$E$2:INDIRECT("data!$H$"&amp;COUNTA('data (deprecated)'!$E:$E)),4, FALSE))</f>
        <v>0</v>
      </c>
      <c r="L472" s="3"/>
      <c r="M472" s="3"/>
      <c r="N472" s="3"/>
    </row>
    <row r="473" spans="1:14" ht="13">
      <c r="A473" s="2"/>
      <c r="B473" s="3"/>
      <c r="C473" s="4"/>
      <c r="D473" s="4"/>
      <c r="E473" s="3"/>
      <c r="F473" s="3"/>
      <c r="G473" s="16"/>
      <c r="I473" s="3">
        <f t="array" aca="1" ref="I473" ca="1">IF(ISBLANK($H473),,VLOOKUP($H473,'data (deprecated)'!$E$2:INDIRECT("data!$H$"&amp;COUNTA('data (deprecated)'!$E:$E)),2, FALSE))</f>
        <v>0</v>
      </c>
      <c r="J473" s="3">
        <f t="array" aca="1" ref="J473" ca="1">IF(ISBLANK($H473),,VLOOKUP($H473,'data (deprecated)'!$E$2:INDIRECT("data!$H$"&amp;COUNTA('data (deprecated)'!$E:$E)),3, FALSE))</f>
        <v>0</v>
      </c>
      <c r="K473" s="3">
        <f t="array" aca="1" ref="K473" ca="1">IF(ISBLANK($H473),,VLOOKUP($H473,'data (deprecated)'!$E$2:INDIRECT("data!$H$"&amp;COUNTA('data (deprecated)'!$E:$E)),4, FALSE))</f>
        <v>0</v>
      </c>
      <c r="L473" s="3"/>
      <c r="M473" s="3"/>
      <c r="N473" s="3"/>
    </row>
    <row r="474" spans="1:14" ht="13">
      <c r="A474" s="2"/>
      <c r="B474" s="3"/>
      <c r="C474" s="4"/>
      <c r="D474" s="4"/>
      <c r="E474" s="3"/>
      <c r="F474" s="3"/>
      <c r="G474" s="16"/>
      <c r="I474" s="3">
        <f t="array" aca="1" ref="I474" ca="1">IF(ISBLANK($H474),,VLOOKUP($H474,'data (deprecated)'!$E$2:INDIRECT("data!$H$"&amp;COUNTA('data (deprecated)'!$E:$E)),2, FALSE))</f>
        <v>0</v>
      </c>
      <c r="J474" s="3">
        <f t="array" aca="1" ref="J474" ca="1">IF(ISBLANK($H474),,VLOOKUP($H474,'data (deprecated)'!$E$2:INDIRECT("data!$H$"&amp;COUNTA('data (deprecated)'!$E:$E)),3, FALSE))</f>
        <v>0</v>
      </c>
      <c r="K474" s="3">
        <f t="array" aca="1" ref="K474" ca="1">IF(ISBLANK($H474),,VLOOKUP($H474,'data (deprecated)'!$E$2:INDIRECT("data!$H$"&amp;COUNTA('data (deprecated)'!$E:$E)),4, FALSE))</f>
        <v>0</v>
      </c>
      <c r="L474" s="3"/>
      <c r="M474" s="3"/>
      <c r="N474" s="3"/>
    </row>
    <row r="475" spans="1:14" ht="13">
      <c r="A475" s="2"/>
      <c r="B475" s="3"/>
      <c r="C475" s="4"/>
      <c r="D475" s="4"/>
      <c r="E475" s="3"/>
      <c r="F475" s="3"/>
      <c r="G475" s="16"/>
      <c r="I475" s="3">
        <f t="array" aca="1" ref="I475" ca="1">IF(ISBLANK($H475),,VLOOKUP($H475,'data (deprecated)'!$E$2:INDIRECT("data!$H$"&amp;COUNTA('data (deprecated)'!$E:$E)),2, FALSE))</f>
        <v>0</v>
      </c>
      <c r="J475" s="3">
        <f t="array" aca="1" ref="J475" ca="1">IF(ISBLANK($H475),,VLOOKUP($H475,'data (deprecated)'!$E$2:INDIRECT("data!$H$"&amp;COUNTA('data (deprecated)'!$E:$E)),3, FALSE))</f>
        <v>0</v>
      </c>
      <c r="K475" s="3">
        <f t="array" aca="1" ref="K475" ca="1">IF(ISBLANK($H475),,VLOOKUP($H475,'data (deprecated)'!$E$2:INDIRECT("data!$H$"&amp;COUNTA('data (deprecated)'!$E:$E)),4, FALSE))</f>
        <v>0</v>
      </c>
      <c r="L475" s="3"/>
      <c r="M475" s="3"/>
      <c r="N475" s="3"/>
    </row>
    <row r="476" spans="1:14" ht="13">
      <c r="A476" s="2"/>
      <c r="B476" s="3"/>
      <c r="C476" s="4"/>
      <c r="D476" s="4"/>
      <c r="E476" s="3"/>
      <c r="F476" s="3"/>
      <c r="G476" s="16"/>
      <c r="I476" s="3">
        <f t="array" aca="1" ref="I476" ca="1">IF(ISBLANK($H476),,VLOOKUP($H476,'data (deprecated)'!$E$2:INDIRECT("data!$H$"&amp;COUNTA('data (deprecated)'!$E:$E)),2, FALSE))</f>
        <v>0</v>
      </c>
      <c r="J476" s="3">
        <f t="array" aca="1" ref="J476" ca="1">IF(ISBLANK($H476),,VLOOKUP($H476,'data (deprecated)'!$E$2:INDIRECT("data!$H$"&amp;COUNTA('data (deprecated)'!$E:$E)),3, FALSE))</f>
        <v>0</v>
      </c>
      <c r="K476" s="3">
        <f t="array" aca="1" ref="K476" ca="1">IF(ISBLANK($H476),,VLOOKUP($H476,'data (deprecated)'!$E$2:INDIRECT("data!$H$"&amp;COUNTA('data (deprecated)'!$E:$E)),4, FALSE))</f>
        <v>0</v>
      </c>
      <c r="L476" s="3"/>
      <c r="M476" s="3"/>
      <c r="N476" s="3"/>
    </row>
    <row r="477" spans="1:14" ht="13">
      <c r="A477" s="2"/>
      <c r="B477" s="3"/>
      <c r="C477" s="4"/>
      <c r="D477" s="4"/>
      <c r="E477" s="3"/>
      <c r="F477" s="3"/>
      <c r="G477" s="16"/>
      <c r="I477" s="3">
        <f t="array" aca="1" ref="I477" ca="1">IF(ISBLANK($H477),,VLOOKUP($H477,'data (deprecated)'!$E$2:INDIRECT("data!$H$"&amp;COUNTA('data (deprecated)'!$E:$E)),2, FALSE))</f>
        <v>0</v>
      </c>
      <c r="J477" s="3">
        <f t="array" aca="1" ref="J477" ca="1">IF(ISBLANK($H477),,VLOOKUP($H477,'data (deprecated)'!$E$2:INDIRECT("data!$H$"&amp;COUNTA('data (deprecated)'!$E:$E)),3, FALSE))</f>
        <v>0</v>
      </c>
      <c r="K477" s="3">
        <f t="array" aca="1" ref="K477" ca="1">IF(ISBLANK($H477),,VLOOKUP($H477,'data (deprecated)'!$E$2:INDIRECT("data!$H$"&amp;COUNTA('data (deprecated)'!$E:$E)),4, FALSE))</f>
        <v>0</v>
      </c>
      <c r="L477" s="3"/>
      <c r="M477" s="3"/>
      <c r="N477" s="3"/>
    </row>
    <row r="478" spans="1:14" ht="13">
      <c r="A478" s="2"/>
      <c r="B478" s="3"/>
      <c r="C478" s="4"/>
      <c r="D478" s="4"/>
      <c r="E478" s="3"/>
      <c r="F478" s="3"/>
      <c r="G478" s="16"/>
      <c r="I478" s="3">
        <f t="array" aca="1" ref="I478" ca="1">IF(ISBLANK($H478),,VLOOKUP($H478,'data (deprecated)'!$E$2:INDIRECT("data!$H$"&amp;COUNTA('data (deprecated)'!$E:$E)),2, FALSE))</f>
        <v>0</v>
      </c>
      <c r="J478" s="3">
        <f t="array" aca="1" ref="J478" ca="1">IF(ISBLANK($H478),,VLOOKUP($H478,'data (deprecated)'!$E$2:INDIRECT("data!$H$"&amp;COUNTA('data (deprecated)'!$E:$E)),3, FALSE))</f>
        <v>0</v>
      </c>
      <c r="K478" s="3">
        <f t="array" aca="1" ref="K478" ca="1">IF(ISBLANK($H478),,VLOOKUP($H478,'data (deprecated)'!$E$2:INDIRECT("data!$H$"&amp;COUNTA('data (deprecated)'!$E:$E)),4, FALSE))</f>
        <v>0</v>
      </c>
      <c r="L478" s="3"/>
      <c r="M478" s="3"/>
      <c r="N478" s="3"/>
    </row>
    <row r="479" spans="1:14" ht="13">
      <c r="A479" s="2"/>
      <c r="B479" s="3"/>
      <c r="C479" s="4"/>
      <c r="D479" s="4"/>
      <c r="E479" s="3"/>
      <c r="F479" s="3"/>
      <c r="G479" s="16"/>
      <c r="I479" s="3">
        <f t="array" aca="1" ref="I479" ca="1">IF(ISBLANK($H479),,VLOOKUP($H479,'data (deprecated)'!$E$2:INDIRECT("data!$H$"&amp;COUNTA('data (deprecated)'!$E:$E)),2, FALSE))</f>
        <v>0</v>
      </c>
      <c r="J479" s="3">
        <f t="array" aca="1" ref="J479" ca="1">IF(ISBLANK($H479),,VLOOKUP($H479,'data (deprecated)'!$E$2:INDIRECT("data!$H$"&amp;COUNTA('data (deprecated)'!$E:$E)),3, FALSE))</f>
        <v>0</v>
      </c>
      <c r="K479" s="3">
        <f t="array" aca="1" ref="K479" ca="1">IF(ISBLANK($H479),,VLOOKUP($H479,'data (deprecated)'!$E$2:INDIRECT("data!$H$"&amp;COUNTA('data (deprecated)'!$E:$E)),4, FALSE))</f>
        <v>0</v>
      </c>
      <c r="L479" s="3"/>
      <c r="M479" s="3"/>
      <c r="N479" s="3"/>
    </row>
    <row r="480" spans="1:14" ht="13">
      <c r="A480" s="2"/>
      <c r="B480" s="3"/>
      <c r="C480" s="4"/>
      <c r="D480" s="4"/>
      <c r="E480" s="3"/>
      <c r="F480" s="3"/>
      <c r="G480" s="16"/>
      <c r="I480" s="3">
        <f t="array" aca="1" ref="I480" ca="1">IF(ISBLANK($H480),,VLOOKUP($H480,'data (deprecated)'!$E$2:INDIRECT("data!$H$"&amp;COUNTA('data (deprecated)'!$E:$E)),2, FALSE))</f>
        <v>0</v>
      </c>
      <c r="J480" s="3">
        <f t="array" aca="1" ref="J480" ca="1">IF(ISBLANK($H480),,VLOOKUP($H480,'data (deprecated)'!$E$2:INDIRECT("data!$H$"&amp;COUNTA('data (deprecated)'!$E:$E)),3, FALSE))</f>
        <v>0</v>
      </c>
      <c r="K480" s="3">
        <f t="array" aca="1" ref="K480" ca="1">IF(ISBLANK($H480),,VLOOKUP($H480,'data (deprecated)'!$E$2:INDIRECT("data!$H$"&amp;COUNTA('data (deprecated)'!$E:$E)),4, FALSE))</f>
        <v>0</v>
      </c>
      <c r="L480" s="3"/>
      <c r="M480" s="3"/>
      <c r="N480" s="3"/>
    </row>
    <row r="481" spans="1:14" ht="13">
      <c r="A481" s="2"/>
      <c r="B481" s="3"/>
      <c r="C481" s="4"/>
      <c r="D481" s="4"/>
      <c r="E481" s="3"/>
      <c r="F481" s="3"/>
      <c r="G481" s="16"/>
      <c r="I481" s="3">
        <f t="array" aca="1" ref="I481" ca="1">IF(ISBLANK($H481),,VLOOKUP($H481,'data (deprecated)'!$E$2:INDIRECT("data!$H$"&amp;COUNTA('data (deprecated)'!$E:$E)),2, FALSE))</f>
        <v>0</v>
      </c>
      <c r="J481" s="3">
        <f t="array" aca="1" ref="J481" ca="1">IF(ISBLANK($H481),,VLOOKUP($H481,'data (deprecated)'!$E$2:INDIRECT("data!$H$"&amp;COUNTA('data (deprecated)'!$E:$E)),3, FALSE))</f>
        <v>0</v>
      </c>
      <c r="K481" s="3">
        <f t="array" aca="1" ref="K481" ca="1">IF(ISBLANK($H481),,VLOOKUP($H481,'data (deprecated)'!$E$2:INDIRECT("data!$H$"&amp;COUNTA('data (deprecated)'!$E:$E)),4, FALSE))</f>
        <v>0</v>
      </c>
      <c r="L481" s="3"/>
      <c r="M481" s="3"/>
      <c r="N481" s="3"/>
    </row>
    <row r="482" spans="1:14" ht="13">
      <c r="A482" s="2"/>
      <c r="B482" s="3"/>
      <c r="C482" s="4"/>
      <c r="D482" s="4"/>
      <c r="E482" s="3"/>
      <c r="F482" s="3"/>
      <c r="G482" s="16"/>
      <c r="I482" s="3">
        <f t="array" aca="1" ref="I482" ca="1">IF(ISBLANK($H482),,VLOOKUP($H482,'data (deprecated)'!$E$2:INDIRECT("data!$H$"&amp;COUNTA('data (deprecated)'!$E:$E)),2, FALSE))</f>
        <v>0</v>
      </c>
      <c r="J482" s="3">
        <f t="array" aca="1" ref="J482" ca="1">IF(ISBLANK($H482),,VLOOKUP($H482,'data (deprecated)'!$E$2:INDIRECT("data!$H$"&amp;COUNTA('data (deprecated)'!$E:$E)),3, FALSE))</f>
        <v>0</v>
      </c>
      <c r="K482" s="3">
        <f t="array" aca="1" ref="K482" ca="1">IF(ISBLANK($H482),,VLOOKUP($H482,'data (deprecated)'!$E$2:INDIRECT("data!$H$"&amp;COUNTA('data (deprecated)'!$E:$E)),4, FALSE))</f>
        <v>0</v>
      </c>
      <c r="L482" s="3"/>
      <c r="M482" s="3"/>
      <c r="N482" s="3"/>
    </row>
    <row r="483" spans="1:14" ht="13">
      <c r="A483" s="2"/>
      <c r="B483" s="3"/>
      <c r="C483" s="4"/>
      <c r="D483" s="4"/>
      <c r="E483" s="3"/>
      <c r="F483" s="3"/>
      <c r="G483" s="16"/>
      <c r="I483" s="3">
        <f t="array" aca="1" ref="I483" ca="1">IF(ISBLANK($H483),,VLOOKUP($H483,'data (deprecated)'!$E$2:INDIRECT("data!$H$"&amp;COUNTA('data (deprecated)'!$E:$E)),2, FALSE))</f>
        <v>0</v>
      </c>
      <c r="J483" s="3">
        <f t="array" aca="1" ref="J483" ca="1">IF(ISBLANK($H483),,VLOOKUP($H483,'data (deprecated)'!$E$2:INDIRECT("data!$H$"&amp;COUNTA('data (deprecated)'!$E:$E)),3, FALSE))</f>
        <v>0</v>
      </c>
      <c r="K483" s="3">
        <f t="array" aca="1" ref="K483" ca="1">IF(ISBLANK($H483),,VLOOKUP($H483,'data (deprecated)'!$E$2:INDIRECT("data!$H$"&amp;COUNTA('data (deprecated)'!$E:$E)),4, FALSE))</f>
        <v>0</v>
      </c>
      <c r="L483" s="3"/>
      <c r="M483" s="3"/>
      <c r="N483" s="3"/>
    </row>
    <row r="484" spans="1:14" ht="13">
      <c r="A484" s="2"/>
      <c r="B484" s="3"/>
      <c r="C484" s="4"/>
      <c r="D484" s="4"/>
      <c r="E484" s="3"/>
      <c r="F484" s="3"/>
      <c r="G484" s="16"/>
      <c r="I484" s="3">
        <f t="array" aca="1" ref="I484" ca="1">IF(ISBLANK($H484),,VLOOKUP($H484,'data (deprecated)'!$E$2:INDIRECT("data!$H$"&amp;COUNTA('data (deprecated)'!$E:$E)),2, FALSE))</f>
        <v>0</v>
      </c>
      <c r="J484" s="3">
        <f t="array" aca="1" ref="J484" ca="1">IF(ISBLANK($H484),,VLOOKUP($H484,'data (deprecated)'!$E$2:INDIRECT("data!$H$"&amp;COUNTA('data (deprecated)'!$E:$E)),3, FALSE))</f>
        <v>0</v>
      </c>
      <c r="K484" s="3">
        <f t="array" aca="1" ref="K484" ca="1">IF(ISBLANK($H484),,VLOOKUP($H484,'data (deprecated)'!$E$2:INDIRECT("data!$H$"&amp;COUNTA('data (deprecated)'!$E:$E)),4, FALSE))</f>
        <v>0</v>
      </c>
      <c r="L484" s="3"/>
      <c r="M484" s="3"/>
      <c r="N484" s="3"/>
    </row>
    <row r="485" spans="1:14" ht="13">
      <c r="A485" s="2"/>
      <c r="B485" s="3"/>
      <c r="C485" s="4"/>
      <c r="D485" s="4"/>
      <c r="E485" s="3"/>
      <c r="F485" s="3"/>
      <c r="G485" s="16"/>
      <c r="I485" s="3">
        <f t="array" aca="1" ref="I485" ca="1">IF(ISBLANK($H485),,VLOOKUP($H485,'data (deprecated)'!$E$2:INDIRECT("data!$H$"&amp;COUNTA('data (deprecated)'!$E:$E)),2, FALSE))</f>
        <v>0</v>
      </c>
      <c r="J485" s="3">
        <f t="array" aca="1" ref="J485" ca="1">IF(ISBLANK($H485),,VLOOKUP($H485,'data (deprecated)'!$E$2:INDIRECT("data!$H$"&amp;COUNTA('data (deprecated)'!$E:$E)),3, FALSE))</f>
        <v>0</v>
      </c>
      <c r="K485" s="3">
        <f t="array" aca="1" ref="K485" ca="1">IF(ISBLANK($H485),,VLOOKUP($H485,'data (deprecated)'!$E$2:INDIRECT("data!$H$"&amp;COUNTA('data (deprecated)'!$E:$E)),4, FALSE))</f>
        <v>0</v>
      </c>
      <c r="L485" s="3"/>
      <c r="M485" s="3"/>
      <c r="N485" s="3"/>
    </row>
    <row r="486" spans="1:14" ht="13">
      <c r="A486" s="2"/>
      <c r="B486" s="3"/>
      <c r="C486" s="4"/>
      <c r="D486" s="4"/>
      <c r="E486" s="3"/>
      <c r="F486" s="3"/>
      <c r="G486" s="16"/>
      <c r="I486" s="3">
        <f t="array" aca="1" ref="I486" ca="1">IF(ISBLANK($H486),,VLOOKUP($H486,'data (deprecated)'!$E$2:INDIRECT("data!$H$"&amp;COUNTA('data (deprecated)'!$E:$E)),2, FALSE))</f>
        <v>0</v>
      </c>
      <c r="J486" s="3">
        <f t="array" aca="1" ref="J486" ca="1">IF(ISBLANK($H486),,VLOOKUP($H486,'data (deprecated)'!$E$2:INDIRECT("data!$H$"&amp;COUNTA('data (deprecated)'!$E:$E)),3, FALSE))</f>
        <v>0</v>
      </c>
      <c r="K486" s="3">
        <f t="array" aca="1" ref="K486" ca="1">IF(ISBLANK($H486),,VLOOKUP($H486,'data (deprecated)'!$E$2:INDIRECT("data!$H$"&amp;COUNTA('data (deprecated)'!$E:$E)),4, FALSE))</f>
        <v>0</v>
      </c>
      <c r="L486" s="3"/>
      <c r="M486" s="3"/>
      <c r="N486" s="3"/>
    </row>
    <row r="487" spans="1:14" ht="13">
      <c r="A487" s="2"/>
      <c r="B487" s="3"/>
      <c r="C487" s="4"/>
      <c r="D487" s="4"/>
      <c r="E487" s="3"/>
      <c r="F487" s="3"/>
      <c r="G487" s="16"/>
      <c r="I487" s="3">
        <f t="array" aca="1" ref="I487" ca="1">IF(ISBLANK($H487),,VLOOKUP($H487,'data (deprecated)'!$E$2:INDIRECT("data!$H$"&amp;COUNTA('data (deprecated)'!$E:$E)),2, FALSE))</f>
        <v>0</v>
      </c>
      <c r="J487" s="3">
        <f t="array" aca="1" ref="J487" ca="1">IF(ISBLANK($H487),,VLOOKUP($H487,'data (deprecated)'!$E$2:INDIRECT("data!$H$"&amp;COUNTA('data (deprecated)'!$E:$E)),3, FALSE))</f>
        <v>0</v>
      </c>
      <c r="K487" s="3">
        <f t="array" aca="1" ref="K487" ca="1">IF(ISBLANK($H487),,VLOOKUP($H487,'data (deprecated)'!$E$2:INDIRECT("data!$H$"&amp;COUNTA('data (deprecated)'!$E:$E)),4, FALSE))</f>
        <v>0</v>
      </c>
      <c r="L487" s="3"/>
      <c r="M487" s="3"/>
      <c r="N487" s="3"/>
    </row>
    <row r="488" spans="1:14" ht="13">
      <c r="A488" s="2"/>
      <c r="B488" s="3"/>
      <c r="C488" s="4"/>
      <c r="D488" s="4"/>
      <c r="E488" s="3"/>
      <c r="F488" s="3"/>
      <c r="G488" s="16"/>
      <c r="I488" s="3">
        <f t="array" aca="1" ref="I488" ca="1">IF(ISBLANK($H488),,VLOOKUP($H488,'data (deprecated)'!$E$2:INDIRECT("data!$H$"&amp;COUNTA('data (deprecated)'!$E:$E)),2, FALSE))</f>
        <v>0</v>
      </c>
      <c r="J488" s="3">
        <f t="array" aca="1" ref="J488" ca="1">IF(ISBLANK($H488),,VLOOKUP($H488,'data (deprecated)'!$E$2:INDIRECT("data!$H$"&amp;COUNTA('data (deprecated)'!$E:$E)),3, FALSE))</f>
        <v>0</v>
      </c>
      <c r="K488" s="3">
        <f t="array" aca="1" ref="K488" ca="1">IF(ISBLANK($H488),,VLOOKUP($H488,'data (deprecated)'!$E$2:INDIRECT("data!$H$"&amp;COUNTA('data (deprecated)'!$E:$E)),4, FALSE))</f>
        <v>0</v>
      </c>
      <c r="L488" s="3"/>
      <c r="M488" s="3"/>
      <c r="N488" s="3"/>
    </row>
    <row r="489" spans="1:14" ht="13">
      <c r="A489" s="2"/>
      <c r="B489" s="3"/>
      <c r="C489" s="4"/>
      <c r="D489" s="4"/>
      <c r="E489" s="3"/>
      <c r="F489" s="3"/>
      <c r="G489" s="16"/>
      <c r="I489" s="3">
        <f t="array" aca="1" ref="I489" ca="1">IF(ISBLANK($H489),,VLOOKUP($H489,'data (deprecated)'!$E$2:INDIRECT("data!$H$"&amp;COUNTA('data (deprecated)'!$E:$E)),2, FALSE))</f>
        <v>0</v>
      </c>
      <c r="J489" s="3">
        <f t="array" aca="1" ref="J489" ca="1">IF(ISBLANK($H489),,VLOOKUP($H489,'data (deprecated)'!$E$2:INDIRECT("data!$H$"&amp;COUNTA('data (deprecated)'!$E:$E)),3, FALSE))</f>
        <v>0</v>
      </c>
      <c r="K489" s="3">
        <f t="array" aca="1" ref="K489" ca="1">IF(ISBLANK($H489),,VLOOKUP($H489,'data (deprecated)'!$E$2:INDIRECT("data!$H$"&amp;COUNTA('data (deprecated)'!$E:$E)),4, FALSE))</f>
        <v>0</v>
      </c>
      <c r="L489" s="3"/>
      <c r="M489" s="3"/>
      <c r="N489" s="3"/>
    </row>
    <row r="490" spans="1:14" ht="13">
      <c r="A490" s="2"/>
      <c r="B490" s="3"/>
      <c r="C490" s="4"/>
      <c r="D490" s="4"/>
      <c r="E490" s="3"/>
      <c r="F490" s="3"/>
      <c r="G490" s="16"/>
      <c r="I490" s="3">
        <f t="array" aca="1" ref="I490" ca="1">IF(ISBLANK($H490),,VLOOKUP($H490,'data (deprecated)'!$E$2:INDIRECT("data!$H$"&amp;COUNTA('data (deprecated)'!$E:$E)),2, FALSE))</f>
        <v>0</v>
      </c>
      <c r="J490" s="3">
        <f t="array" aca="1" ref="J490" ca="1">IF(ISBLANK($H490),,VLOOKUP($H490,'data (deprecated)'!$E$2:INDIRECT("data!$H$"&amp;COUNTA('data (deprecated)'!$E:$E)),3, FALSE))</f>
        <v>0</v>
      </c>
      <c r="K490" s="3">
        <f t="array" aca="1" ref="K490" ca="1">IF(ISBLANK($H490),,VLOOKUP($H490,'data (deprecated)'!$E$2:INDIRECT("data!$H$"&amp;COUNTA('data (deprecated)'!$E:$E)),4, FALSE))</f>
        <v>0</v>
      </c>
      <c r="L490" s="3"/>
      <c r="M490" s="3"/>
      <c r="N490" s="3"/>
    </row>
    <row r="491" spans="1:14" ht="13">
      <c r="A491" s="2"/>
      <c r="B491" s="3"/>
      <c r="C491" s="4"/>
      <c r="D491" s="4"/>
      <c r="E491" s="3"/>
      <c r="F491" s="3"/>
      <c r="G491" s="16"/>
      <c r="I491" s="3">
        <f t="array" aca="1" ref="I491" ca="1">IF(ISBLANK($H491),,VLOOKUP($H491,'data (deprecated)'!$E$2:INDIRECT("data!$H$"&amp;COUNTA('data (deprecated)'!$E:$E)),2, FALSE))</f>
        <v>0</v>
      </c>
      <c r="J491" s="3">
        <f t="array" aca="1" ref="J491" ca="1">IF(ISBLANK($H491),,VLOOKUP($H491,'data (deprecated)'!$E$2:INDIRECT("data!$H$"&amp;COUNTA('data (deprecated)'!$E:$E)),3, FALSE))</f>
        <v>0</v>
      </c>
      <c r="K491" s="3">
        <f t="array" aca="1" ref="K491" ca="1">IF(ISBLANK($H491),,VLOOKUP($H491,'data (deprecated)'!$E$2:INDIRECT("data!$H$"&amp;COUNTA('data (deprecated)'!$E:$E)),4, FALSE))</f>
        <v>0</v>
      </c>
      <c r="L491" s="3"/>
      <c r="M491" s="3"/>
      <c r="N491" s="3"/>
    </row>
    <row r="492" spans="1:14" ht="13">
      <c r="A492" s="2"/>
      <c r="B492" s="3"/>
      <c r="C492" s="4"/>
      <c r="D492" s="4"/>
      <c r="E492" s="3"/>
      <c r="F492" s="3"/>
      <c r="G492" s="16"/>
      <c r="I492" s="3">
        <f t="array" aca="1" ref="I492" ca="1">IF(ISBLANK($H492),,VLOOKUP($H492,'data (deprecated)'!$E$2:INDIRECT("data!$H$"&amp;COUNTA('data (deprecated)'!$E:$E)),2, FALSE))</f>
        <v>0</v>
      </c>
      <c r="J492" s="3">
        <f t="array" aca="1" ref="J492" ca="1">IF(ISBLANK($H492),,VLOOKUP($H492,'data (deprecated)'!$E$2:INDIRECT("data!$H$"&amp;COUNTA('data (deprecated)'!$E:$E)),3, FALSE))</f>
        <v>0</v>
      </c>
      <c r="K492" s="3">
        <f t="array" aca="1" ref="K492" ca="1">IF(ISBLANK($H492),,VLOOKUP($H492,'data (deprecated)'!$E$2:INDIRECT("data!$H$"&amp;COUNTA('data (deprecated)'!$E:$E)),4, FALSE))</f>
        <v>0</v>
      </c>
      <c r="L492" s="3"/>
      <c r="M492" s="3"/>
      <c r="N492" s="3"/>
    </row>
    <row r="493" spans="1:14" ht="13">
      <c r="A493" s="2"/>
      <c r="B493" s="3"/>
      <c r="C493" s="4"/>
      <c r="D493" s="4"/>
      <c r="E493" s="3"/>
      <c r="F493" s="3"/>
      <c r="G493" s="16"/>
      <c r="I493" s="3">
        <f t="array" aca="1" ref="I493" ca="1">IF(ISBLANK($H493),,VLOOKUP($H493,'data (deprecated)'!$E$2:INDIRECT("data!$H$"&amp;COUNTA('data (deprecated)'!$E:$E)),2, FALSE))</f>
        <v>0</v>
      </c>
      <c r="J493" s="3">
        <f t="array" aca="1" ref="J493" ca="1">IF(ISBLANK($H493),,VLOOKUP($H493,'data (deprecated)'!$E$2:INDIRECT("data!$H$"&amp;COUNTA('data (deprecated)'!$E:$E)),3, FALSE))</f>
        <v>0</v>
      </c>
      <c r="K493" s="3">
        <f t="array" aca="1" ref="K493" ca="1">IF(ISBLANK($H493),,VLOOKUP($H493,'data (deprecated)'!$E$2:INDIRECT("data!$H$"&amp;COUNTA('data (deprecated)'!$E:$E)),4, FALSE))</f>
        <v>0</v>
      </c>
      <c r="L493" s="3"/>
      <c r="M493" s="3"/>
      <c r="N493" s="3"/>
    </row>
    <row r="494" spans="1:14" ht="13">
      <c r="A494" s="2"/>
      <c r="B494" s="3"/>
      <c r="C494" s="4"/>
      <c r="D494" s="4"/>
      <c r="E494" s="3"/>
      <c r="F494" s="3"/>
      <c r="G494" s="16"/>
      <c r="I494" s="3">
        <f t="array" aca="1" ref="I494" ca="1">IF(ISBLANK($H494),,VLOOKUP($H494,'data (deprecated)'!$E$2:INDIRECT("data!$H$"&amp;COUNTA('data (deprecated)'!$E:$E)),2, FALSE))</f>
        <v>0</v>
      </c>
      <c r="J494" s="3">
        <f t="array" aca="1" ref="J494" ca="1">IF(ISBLANK($H494),,VLOOKUP($H494,'data (deprecated)'!$E$2:INDIRECT("data!$H$"&amp;COUNTA('data (deprecated)'!$E:$E)),3, FALSE))</f>
        <v>0</v>
      </c>
      <c r="K494" s="3">
        <f t="array" aca="1" ref="K494" ca="1">IF(ISBLANK($H494),,VLOOKUP($H494,'data (deprecated)'!$E$2:INDIRECT("data!$H$"&amp;COUNTA('data (deprecated)'!$E:$E)),4, FALSE))</f>
        <v>0</v>
      </c>
      <c r="L494" s="3"/>
      <c r="M494" s="3"/>
      <c r="N494" s="3"/>
    </row>
    <row r="495" spans="1:14" ht="13">
      <c r="A495" s="2"/>
      <c r="B495" s="3"/>
      <c r="C495" s="4"/>
      <c r="D495" s="4"/>
      <c r="E495" s="3"/>
      <c r="F495" s="3"/>
      <c r="G495" s="16"/>
      <c r="I495" s="3">
        <f t="array" aca="1" ref="I495" ca="1">IF(ISBLANK($H495),,VLOOKUP($H495,'data (deprecated)'!$E$2:INDIRECT("data!$H$"&amp;COUNTA('data (deprecated)'!$E:$E)),2, FALSE))</f>
        <v>0</v>
      </c>
      <c r="J495" s="3">
        <f t="array" aca="1" ref="J495" ca="1">IF(ISBLANK($H495),,VLOOKUP($H495,'data (deprecated)'!$E$2:INDIRECT("data!$H$"&amp;COUNTA('data (deprecated)'!$E:$E)),3, FALSE))</f>
        <v>0</v>
      </c>
      <c r="K495" s="3">
        <f t="array" aca="1" ref="K495" ca="1">IF(ISBLANK($H495),,VLOOKUP($H495,'data (deprecated)'!$E$2:INDIRECT("data!$H$"&amp;COUNTA('data (deprecated)'!$E:$E)),4, FALSE))</f>
        <v>0</v>
      </c>
      <c r="L495" s="3"/>
      <c r="M495" s="3"/>
      <c r="N495" s="3"/>
    </row>
    <row r="496" spans="1:14" ht="13">
      <c r="A496" s="2"/>
      <c r="B496" s="3"/>
      <c r="C496" s="4"/>
      <c r="D496" s="4"/>
      <c r="E496" s="3"/>
      <c r="F496" s="3"/>
      <c r="G496" s="16"/>
      <c r="I496" s="3">
        <f t="array" aca="1" ref="I496" ca="1">IF(ISBLANK($H496),,VLOOKUP($H496,'data (deprecated)'!$E$2:INDIRECT("data!$H$"&amp;COUNTA('data (deprecated)'!$E:$E)),2, FALSE))</f>
        <v>0</v>
      </c>
      <c r="J496" s="3">
        <f t="array" aca="1" ref="J496" ca="1">IF(ISBLANK($H496),,VLOOKUP($H496,'data (deprecated)'!$E$2:INDIRECT("data!$H$"&amp;COUNTA('data (deprecated)'!$E:$E)),3, FALSE))</f>
        <v>0</v>
      </c>
      <c r="K496" s="3">
        <f t="array" aca="1" ref="K496" ca="1">IF(ISBLANK($H496),,VLOOKUP($H496,'data (deprecated)'!$E$2:INDIRECT("data!$H$"&amp;COUNTA('data (deprecated)'!$E:$E)),4, FALSE))</f>
        <v>0</v>
      </c>
      <c r="L496" s="3"/>
      <c r="M496" s="3"/>
      <c r="N496" s="3"/>
    </row>
    <row r="497" spans="1:14" ht="13">
      <c r="A497" s="2"/>
      <c r="B497" s="3"/>
      <c r="C497" s="4"/>
      <c r="D497" s="4"/>
      <c r="E497" s="3"/>
      <c r="F497" s="3"/>
      <c r="G497" s="16"/>
      <c r="I497" s="3">
        <f t="array" aca="1" ref="I497" ca="1">IF(ISBLANK($H497),,VLOOKUP($H497,'data (deprecated)'!$E$2:INDIRECT("data!$H$"&amp;COUNTA('data (deprecated)'!$E:$E)),2, FALSE))</f>
        <v>0</v>
      </c>
      <c r="J497" s="3">
        <f t="array" aca="1" ref="J497" ca="1">IF(ISBLANK($H497),,VLOOKUP($H497,'data (deprecated)'!$E$2:INDIRECT("data!$H$"&amp;COUNTA('data (deprecated)'!$E:$E)),3, FALSE))</f>
        <v>0</v>
      </c>
      <c r="K497" s="3">
        <f t="array" aca="1" ref="K497" ca="1">IF(ISBLANK($H497),,VLOOKUP($H497,'data (deprecated)'!$E$2:INDIRECT("data!$H$"&amp;COUNTA('data (deprecated)'!$E:$E)),4, FALSE))</f>
        <v>0</v>
      </c>
      <c r="L497" s="3"/>
      <c r="M497" s="3"/>
      <c r="N497" s="3"/>
    </row>
    <row r="498" spans="1:14" ht="13">
      <c r="A498" s="2"/>
      <c r="B498" s="3"/>
      <c r="C498" s="4"/>
      <c r="D498" s="4"/>
      <c r="E498" s="3"/>
      <c r="F498" s="3"/>
      <c r="G498" s="16"/>
      <c r="I498" s="3">
        <f t="array" aca="1" ref="I498" ca="1">IF(ISBLANK($H498),,VLOOKUP($H498,'data (deprecated)'!$E$2:INDIRECT("data!$H$"&amp;COUNTA('data (deprecated)'!$E:$E)),2, FALSE))</f>
        <v>0</v>
      </c>
      <c r="J498" s="3">
        <f t="array" aca="1" ref="J498" ca="1">IF(ISBLANK($H498),,VLOOKUP($H498,'data (deprecated)'!$E$2:INDIRECT("data!$H$"&amp;COUNTA('data (deprecated)'!$E:$E)),3, FALSE))</f>
        <v>0</v>
      </c>
      <c r="K498" s="3">
        <f t="array" aca="1" ref="K498" ca="1">IF(ISBLANK($H498),,VLOOKUP($H498,'data (deprecated)'!$E$2:INDIRECT("data!$H$"&amp;COUNTA('data (deprecated)'!$E:$E)),4, FALSE))</f>
        <v>0</v>
      </c>
      <c r="L498" s="3"/>
      <c r="M498" s="3"/>
      <c r="N498" s="3"/>
    </row>
    <row r="499" spans="1:14" ht="13">
      <c r="A499" s="2"/>
      <c r="B499" s="3"/>
      <c r="C499" s="4"/>
      <c r="D499" s="4"/>
      <c r="E499" s="3"/>
      <c r="F499" s="3"/>
      <c r="G499" s="16"/>
      <c r="I499" s="3">
        <f t="array" aca="1" ref="I499" ca="1">IF(ISBLANK($H499),,VLOOKUP($H499,'data (deprecated)'!$E$2:INDIRECT("data!$H$"&amp;COUNTA('data (deprecated)'!$E:$E)),2, FALSE))</f>
        <v>0</v>
      </c>
      <c r="J499" s="3">
        <f t="array" aca="1" ref="J499" ca="1">IF(ISBLANK($H499),,VLOOKUP($H499,'data (deprecated)'!$E$2:INDIRECT("data!$H$"&amp;COUNTA('data (deprecated)'!$E:$E)),3, FALSE))</f>
        <v>0</v>
      </c>
      <c r="K499" s="3">
        <f t="array" aca="1" ref="K499" ca="1">IF(ISBLANK($H499),,VLOOKUP($H499,'data (deprecated)'!$E$2:INDIRECT("data!$H$"&amp;COUNTA('data (deprecated)'!$E:$E)),4, FALSE))</f>
        <v>0</v>
      </c>
      <c r="L499" s="3"/>
      <c r="M499" s="3"/>
      <c r="N499" s="3"/>
    </row>
    <row r="500" spans="1:14" ht="13">
      <c r="A500" s="2"/>
      <c r="B500" s="3"/>
      <c r="C500" s="4"/>
      <c r="D500" s="4"/>
      <c r="E500" s="3"/>
      <c r="F500" s="3"/>
      <c r="G500" s="16"/>
      <c r="I500" s="3">
        <f t="array" aca="1" ref="I500" ca="1">IF(ISBLANK($H500),,VLOOKUP($H500,'data (deprecated)'!$E$2:INDIRECT("data!$H$"&amp;COUNTA('data (deprecated)'!$E:$E)),2, FALSE))</f>
        <v>0</v>
      </c>
      <c r="J500" s="3">
        <f t="array" aca="1" ref="J500" ca="1">IF(ISBLANK($H500),,VLOOKUP($H500,'data (deprecated)'!$E$2:INDIRECT("data!$H$"&amp;COUNTA('data (deprecated)'!$E:$E)),3, FALSE))</f>
        <v>0</v>
      </c>
      <c r="K500" s="3">
        <f t="array" aca="1" ref="K500" ca="1">IF(ISBLANK($H500),,VLOOKUP($H500,'data (deprecated)'!$E$2:INDIRECT("data!$H$"&amp;COUNTA('data (deprecated)'!$E:$E)),4, FALSE))</f>
        <v>0</v>
      </c>
      <c r="L500" s="3"/>
      <c r="M500" s="3"/>
      <c r="N500" s="3"/>
    </row>
    <row r="501" spans="1:14" ht="13">
      <c r="A501" s="2"/>
      <c r="B501" s="3"/>
      <c r="C501" s="4"/>
      <c r="D501" s="4"/>
      <c r="E501" s="3"/>
      <c r="F501" s="3"/>
      <c r="G501" s="16"/>
      <c r="I501" s="3">
        <f t="array" aca="1" ref="I501" ca="1">IF(ISBLANK($H501),,VLOOKUP($H501,'data (deprecated)'!$E$2:INDIRECT("data!$H$"&amp;COUNTA('data (deprecated)'!$E:$E)),2, FALSE))</f>
        <v>0</v>
      </c>
      <c r="J501" s="3">
        <f t="array" aca="1" ref="J501" ca="1">IF(ISBLANK($H501),,VLOOKUP($H501,'data (deprecated)'!$E$2:INDIRECT("data!$H$"&amp;COUNTA('data (deprecated)'!$E:$E)),3, FALSE))</f>
        <v>0</v>
      </c>
      <c r="K501" s="3">
        <f t="array" aca="1" ref="K501" ca="1">IF(ISBLANK($H501),,VLOOKUP($H501,'data (deprecated)'!$E$2:INDIRECT("data!$H$"&amp;COUNTA('data (deprecated)'!$E:$E)),4, FALSE))</f>
        <v>0</v>
      </c>
      <c r="L501" s="3"/>
      <c r="M501" s="3"/>
      <c r="N501" s="3"/>
    </row>
    <row r="502" spans="1:14" ht="13">
      <c r="A502" s="2"/>
      <c r="B502" s="3"/>
      <c r="C502" s="4"/>
      <c r="D502" s="4"/>
      <c r="E502" s="3"/>
      <c r="F502" s="3"/>
      <c r="G502" s="16"/>
      <c r="I502" s="3">
        <f t="array" aca="1" ref="I502" ca="1">IF(ISBLANK($H502),,VLOOKUP($H502,'data (deprecated)'!$E$2:INDIRECT("data!$H$"&amp;COUNTA('data (deprecated)'!$E:$E)),2, FALSE))</f>
        <v>0</v>
      </c>
      <c r="J502" s="3">
        <f t="array" aca="1" ref="J502" ca="1">IF(ISBLANK($H502),,VLOOKUP($H502,'data (deprecated)'!$E$2:INDIRECT("data!$H$"&amp;COUNTA('data (deprecated)'!$E:$E)),3, FALSE))</f>
        <v>0</v>
      </c>
      <c r="K502" s="3">
        <f t="array" aca="1" ref="K502" ca="1">IF(ISBLANK($H502),,VLOOKUP($H502,'data (deprecated)'!$E$2:INDIRECT("data!$H$"&amp;COUNTA('data (deprecated)'!$E:$E)),4, FALSE))</f>
        <v>0</v>
      </c>
      <c r="L502" s="3"/>
      <c r="M502" s="3"/>
      <c r="N502" s="3"/>
    </row>
    <row r="503" spans="1:14" ht="13">
      <c r="A503" s="2"/>
      <c r="B503" s="3"/>
      <c r="C503" s="4"/>
      <c r="D503" s="4"/>
      <c r="E503" s="3"/>
      <c r="F503" s="3"/>
      <c r="G503" s="16"/>
      <c r="I503" s="3">
        <f t="array" aca="1" ref="I503" ca="1">IF(ISBLANK($H503),,VLOOKUP($H503,'data (deprecated)'!$E$2:INDIRECT("data!$H$"&amp;COUNTA('data (deprecated)'!$E:$E)),2, FALSE))</f>
        <v>0</v>
      </c>
      <c r="J503" s="3">
        <f t="array" aca="1" ref="J503" ca="1">IF(ISBLANK($H503),,VLOOKUP($H503,'data (deprecated)'!$E$2:INDIRECT("data!$H$"&amp;COUNTA('data (deprecated)'!$E:$E)),3, FALSE))</f>
        <v>0</v>
      </c>
      <c r="K503" s="3">
        <f t="array" aca="1" ref="K503" ca="1">IF(ISBLANK($H503),,VLOOKUP($H503,'data (deprecated)'!$E$2:INDIRECT("data!$H$"&amp;COUNTA('data (deprecated)'!$E:$E)),4, FALSE))</f>
        <v>0</v>
      </c>
      <c r="L503" s="3"/>
      <c r="M503" s="3"/>
      <c r="N503" s="3"/>
    </row>
    <row r="504" spans="1:14" ht="13">
      <c r="A504" s="2"/>
      <c r="B504" s="3"/>
      <c r="C504" s="4"/>
      <c r="D504" s="4"/>
      <c r="E504" s="3"/>
      <c r="F504" s="3"/>
      <c r="G504" s="16"/>
      <c r="I504" s="3">
        <f t="array" aca="1" ref="I504" ca="1">IF(ISBLANK($H504),,VLOOKUP($H504,'data (deprecated)'!$E$2:INDIRECT("data!$H$"&amp;COUNTA('data (deprecated)'!$E:$E)),2, FALSE))</f>
        <v>0</v>
      </c>
      <c r="J504" s="3">
        <f t="array" aca="1" ref="J504" ca="1">IF(ISBLANK($H504),,VLOOKUP($H504,'data (deprecated)'!$E$2:INDIRECT("data!$H$"&amp;COUNTA('data (deprecated)'!$E:$E)),3, FALSE))</f>
        <v>0</v>
      </c>
      <c r="K504" s="3">
        <f t="array" aca="1" ref="K504" ca="1">IF(ISBLANK($H504),,VLOOKUP($H504,'data (deprecated)'!$E$2:INDIRECT("data!$H$"&amp;COUNTA('data (deprecated)'!$E:$E)),4, FALSE))</f>
        <v>0</v>
      </c>
      <c r="L504" s="3"/>
      <c r="M504" s="3"/>
      <c r="N504" s="3"/>
    </row>
    <row r="505" spans="1:14" ht="13">
      <c r="A505" s="2"/>
      <c r="B505" s="3"/>
      <c r="C505" s="4"/>
      <c r="D505" s="4"/>
      <c r="E505" s="3"/>
      <c r="F505" s="3"/>
      <c r="G505" s="16"/>
      <c r="I505" s="3">
        <f t="array" aca="1" ref="I505" ca="1">IF(ISBLANK($H505),,VLOOKUP($H505,'data (deprecated)'!$E$2:INDIRECT("data!$H$"&amp;COUNTA('data (deprecated)'!$E:$E)),2, FALSE))</f>
        <v>0</v>
      </c>
      <c r="J505" s="3">
        <f t="array" aca="1" ref="J505" ca="1">IF(ISBLANK($H505),,VLOOKUP($H505,'data (deprecated)'!$E$2:INDIRECT("data!$H$"&amp;COUNTA('data (deprecated)'!$E:$E)),3, FALSE))</f>
        <v>0</v>
      </c>
      <c r="K505" s="3">
        <f t="array" aca="1" ref="K505" ca="1">IF(ISBLANK($H505),,VLOOKUP($H505,'data (deprecated)'!$E$2:INDIRECT("data!$H$"&amp;COUNTA('data (deprecated)'!$E:$E)),4, FALSE))</f>
        <v>0</v>
      </c>
      <c r="L505" s="3"/>
      <c r="M505" s="3"/>
      <c r="N505" s="3"/>
    </row>
    <row r="506" spans="1:14" ht="13">
      <c r="A506" s="2"/>
      <c r="B506" s="3"/>
      <c r="C506" s="4"/>
      <c r="D506" s="4"/>
      <c r="E506" s="3"/>
      <c r="F506" s="3"/>
      <c r="G506" s="16"/>
      <c r="I506" s="3">
        <f t="array" aca="1" ref="I506" ca="1">IF(ISBLANK($H506),,VLOOKUP($H506,'data (deprecated)'!$E$2:INDIRECT("data!$H$"&amp;COUNTA('data (deprecated)'!$E:$E)),2, FALSE))</f>
        <v>0</v>
      </c>
      <c r="J506" s="3">
        <f t="array" aca="1" ref="J506" ca="1">IF(ISBLANK($H506),,VLOOKUP($H506,'data (deprecated)'!$E$2:INDIRECT("data!$H$"&amp;COUNTA('data (deprecated)'!$E:$E)),3, FALSE))</f>
        <v>0</v>
      </c>
      <c r="K506" s="3">
        <f t="array" aca="1" ref="K506" ca="1">IF(ISBLANK($H506),,VLOOKUP($H506,'data (deprecated)'!$E$2:INDIRECT("data!$H$"&amp;COUNTA('data (deprecated)'!$E:$E)),4, FALSE))</f>
        <v>0</v>
      </c>
      <c r="L506" s="3"/>
      <c r="M506" s="3"/>
      <c r="N506" s="3"/>
    </row>
    <row r="507" spans="1:14" ht="13">
      <c r="A507" s="2"/>
      <c r="B507" s="3"/>
      <c r="C507" s="4"/>
      <c r="D507" s="4"/>
      <c r="E507" s="3"/>
      <c r="F507" s="3"/>
      <c r="G507" s="16"/>
      <c r="I507" s="3">
        <f t="array" aca="1" ref="I507" ca="1">IF(ISBLANK($H507),,VLOOKUP($H507,'data (deprecated)'!$E$2:INDIRECT("data!$H$"&amp;COUNTA('data (deprecated)'!$E:$E)),2, FALSE))</f>
        <v>0</v>
      </c>
      <c r="J507" s="3">
        <f t="array" aca="1" ref="J507" ca="1">IF(ISBLANK($H507),,VLOOKUP($H507,'data (deprecated)'!$E$2:INDIRECT("data!$H$"&amp;COUNTA('data (deprecated)'!$E:$E)),3, FALSE))</f>
        <v>0</v>
      </c>
      <c r="K507" s="3">
        <f t="array" aca="1" ref="K507" ca="1">IF(ISBLANK($H507),,VLOOKUP($H507,'data (deprecated)'!$E$2:INDIRECT("data!$H$"&amp;COUNTA('data (deprecated)'!$E:$E)),4, FALSE))</f>
        <v>0</v>
      </c>
      <c r="L507" s="3"/>
      <c r="M507" s="3"/>
      <c r="N507" s="3"/>
    </row>
    <row r="508" spans="1:14" ht="13">
      <c r="A508" s="2"/>
      <c r="B508" s="3"/>
      <c r="C508" s="4"/>
      <c r="D508" s="4"/>
      <c r="E508" s="3"/>
      <c r="F508" s="3"/>
      <c r="G508" s="16"/>
      <c r="I508" s="3">
        <f t="array" aca="1" ref="I508" ca="1">IF(ISBLANK($H508),,VLOOKUP($H508,'data (deprecated)'!$E$2:INDIRECT("data!$H$"&amp;COUNTA('data (deprecated)'!$E:$E)),2, FALSE))</f>
        <v>0</v>
      </c>
      <c r="J508" s="3">
        <f t="array" aca="1" ref="J508" ca="1">IF(ISBLANK($H508),,VLOOKUP($H508,'data (deprecated)'!$E$2:INDIRECT("data!$H$"&amp;COUNTA('data (deprecated)'!$E:$E)),3, FALSE))</f>
        <v>0</v>
      </c>
      <c r="K508" s="3">
        <f t="array" aca="1" ref="K508" ca="1">IF(ISBLANK($H508),,VLOOKUP($H508,'data (deprecated)'!$E$2:INDIRECT("data!$H$"&amp;COUNTA('data (deprecated)'!$E:$E)),4, FALSE))</f>
        <v>0</v>
      </c>
      <c r="L508" s="3"/>
      <c r="M508" s="3"/>
      <c r="N508" s="3"/>
    </row>
    <row r="509" spans="1:14" ht="13">
      <c r="A509" s="2"/>
      <c r="B509" s="3"/>
      <c r="C509" s="4"/>
      <c r="D509" s="4"/>
      <c r="E509" s="3"/>
      <c r="F509" s="3"/>
      <c r="G509" s="16"/>
      <c r="I509" s="3">
        <f t="array" aca="1" ref="I509" ca="1">IF(ISBLANK($H509),,VLOOKUP($H509,'data (deprecated)'!$E$2:INDIRECT("data!$H$"&amp;COUNTA('data (deprecated)'!$E:$E)),2, FALSE))</f>
        <v>0</v>
      </c>
      <c r="J509" s="3">
        <f t="array" aca="1" ref="J509" ca="1">IF(ISBLANK($H509),,VLOOKUP($H509,'data (deprecated)'!$E$2:INDIRECT("data!$H$"&amp;COUNTA('data (deprecated)'!$E:$E)),3, FALSE))</f>
        <v>0</v>
      </c>
      <c r="K509" s="3">
        <f t="array" aca="1" ref="K509" ca="1">IF(ISBLANK($H509),,VLOOKUP($H509,'data (deprecated)'!$E$2:INDIRECT("data!$H$"&amp;COUNTA('data (deprecated)'!$E:$E)),4, FALSE))</f>
        <v>0</v>
      </c>
      <c r="L509" s="3"/>
      <c r="M509" s="3"/>
      <c r="N509" s="3"/>
    </row>
    <row r="510" spans="1:14" ht="13">
      <c r="A510" s="2"/>
      <c r="B510" s="3"/>
      <c r="C510" s="4"/>
      <c r="D510" s="4"/>
      <c r="E510" s="3"/>
      <c r="F510" s="3"/>
      <c r="G510" s="16"/>
      <c r="I510" s="3">
        <f t="array" aca="1" ref="I510" ca="1">IF(ISBLANK($H510),,VLOOKUP($H510,'data (deprecated)'!$E$2:INDIRECT("data!$H$"&amp;COUNTA('data (deprecated)'!$E:$E)),2, FALSE))</f>
        <v>0</v>
      </c>
      <c r="J510" s="3">
        <f t="array" aca="1" ref="J510" ca="1">IF(ISBLANK($H510),,VLOOKUP($H510,'data (deprecated)'!$E$2:INDIRECT("data!$H$"&amp;COUNTA('data (deprecated)'!$E:$E)),3, FALSE))</f>
        <v>0</v>
      </c>
      <c r="K510" s="3">
        <f t="array" aca="1" ref="K510" ca="1">IF(ISBLANK($H510),,VLOOKUP($H510,'data (deprecated)'!$E$2:INDIRECT("data!$H$"&amp;COUNTA('data (deprecated)'!$E:$E)),4, FALSE))</f>
        <v>0</v>
      </c>
      <c r="L510" s="3"/>
      <c r="M510" s="3"/>
      <c r="N510" s="3"/>
    </row>
    <row r="511" spans="1:14" ht="13">
      <c r="A511" s="2"/>
      <c r="B511" s="3"/>
      <c r="C511" s="4"/>
      <c r="D511" s="4"/>
      <c r="E511" s="3"/>
      <c r="F511" s="3"/>
      <c r="G511" s="16"/>
      <c r="I511" s="3">
        <f t="array" aca="1" ref="I511" ca="1">IF(ISBLANK($H511),,VLOOKUP($H511,'data (deprecated)'!$E$2:INDIRECT("data!$H$"&amp;COUNTA('data (deprecated)'!$E:$E)),2, FALSE))</f>
        <v>0</v>
      </c>
      <c r="J511" s="3">
        <f t="array" aca="1" ref="J511" ca="1">IF(ISBLANK($H511),,VLOOKUP($H511,'data (deprecated)'!$E$2:INDIRECT("data!$H$"&amp;COUNTA('data (deprecated)'!$E:$E)),3, FALSE))</f>
        <v>0</v>
      </c>
      <c r="K511" s="3">
        <f t="array" aca="1" ref="K511" ca="1">IF(ISBLANK($H511),,VLOOKUP($H511,'data (deprecated)'!$E$2:INDIRECT("data!$H$"&amp;COUNTA('data (deprecated)'!$E:$E)),4, FALSE))</f>
        <v>0</v>
      </c>
      <c r="L511" s="3"/>
      <c r="M511" s="3"/>
      <c r="N511" s="3"/>
    </row>
    <row r="512" spans="1:14" ht="13">
      <c r="A512" s="2"/>
      <c r="B512" s="3"/>
      <c r="C512" s="4"/>
      <c r="D512" s="4"/>
      <c r="E512" s="3"/>
      <c r="F512" s="3"/>
      <c r="G512" s="16"/>
      <c r="I512" s="3">
        <f t="array" aca="1" ref="I512" ca="1">IF(ISBLANK($H512),,VLOOKUP($H512,'data (deprecated)'!$E$2:INDIRECT("data!$H$"&amp;COUNTA('data (deprecated)'!$E:$E)),2, FALSE))</f>
        <v>0</v>
      </c>
      <c r="J512" s="3">
        <f t="array" aca="1" ref="J512" ca="1">IF(ISBLANK($H512),,VLOOKUP($H512,'data (deprecated)'!$E$2:INDIRECT("data!$H$"&amp;COUNTA('data (deprecated)'!$E:$E)),3, FALSE))</f>
        <v>0</v>
      </c>
      <c r="K512" s="3">
        <f t="array" aca="1" ref="K512" ca="1">IF(ISBLANK($H512),,VLOOKUP($H512,'data (deprecated)'!$E$2:INDIRECT("data!$H$"&amp;COUNTA('data (deprecated)'!$E:$E)),4, FALSE))</f>
        <v>0</v>
      </c>
      <c r="L512" s="3"/>
      <c r="M512" s="3"/>
      <c r="N512" s="3"/>
    </row>
    <row r="513" spans="1:14" ht="13">
      <c r="A513" s="2"/>
      <c r="B513" s="3"/>
      <c r="C513" s="4"/>
      <c r="D513" s="4"/>
      <c r="E513" s="3"/>
      <c r="F513" s="3"/>
      <c r="G513" s="16"/>
      <c r="I513" s="3">
        <f t="array" aca="1" ref="I513" ca="1">IF(ISBLANK($H513),,VLOOKUP($H513,'data (deprecated)'!$E$2:INDIRECT("data!$H$"&amp;COUNTA('data (deprecated)'!$E:$E)),2, FALSE))</f>
        <v>0</v>
      </c>
      <c r="J513" s="3">
        <f t="array" aca="1" ref="J513" ca="1">IF(ISBLANK($H513),,VLOOKUP($H513,'data (deprecated)'!$E$2:INDIRECT("data!$H$"&amp;COUNTA('data (deprecated)'!$E:$E)),3, FALSE))</f>
        <v>0</v>
      </c>
      <c r="K513" s="3">
        <f t="array" aca="1" ref="K513" ca="1">IF(ISBLANK($H513),,VLOOKUP($H513,'data (deprecated)'!$E$2:INDIRECT("data!$H$"&amp;COUNTA('data (deprecated)'!$E:$E)),4, FALSE))</f>
        <v>0</v>
      </c>
      <c r="L513" s="3"/>
      <c r="M513" s="3"/>
      <c r="N513" s="3"/>
    </row>
    <row r="514" spans="1:14" ht="13">
      <c r="A514" s="2"/>
      <c r="B514" s="3"/>
      <c r="C514" s="4"/>
      <c r="D514" s="4"/>
      <c r="E514" s="3"/>
      <c r="F514" s="3"/>
      <c r="G514" s="16"/>
      <c r="I514" s="3">
        <f t="array" aca="1" ref="I514" ca="1">IF(ISBLANK($H514),,VLOOKUP($H514,'data (deprecated)'!$E$2:INDIRECT("data!$H$"&amp;COUNTA('data (deprecated)'!$E:$E)),2, FALSE))</f>
        <v>0</v>
      </c>
      <c r="J514" s="3">
        <f t="array" aca="1" ref="J514" ca="1">IF(ISBLANK($H514),,VLOOKUP($H514,'data (deprecated)'!$E$2:INDIRECT("data!$H$"&amp;COUNTA('data (deprecated)'!$E:$E)),3, FALSE))</f>
        <v>0</v>
      </c>
      <c r="K514" s="3">
        <f t="array" aca="1" ref="K514" ca="1">IF(ISBLANK($H514),,VLOOKUP($H514,'data (deprecated)'!$E$2:INDIRECT("data!$H$"&amp;COUNTA('data (deprecated)'!$E:$E)),4, FALSE))</f>
        <v>0</v>
      </c>
      <c r="L514" s="3"/>
      <c r="M514" s="3"/>
      <c r="N514" s="3"/>
    </row>
    <row r="515" spans="1:14" ht="13">
      <c r="A515" s="2"/>
      <c r="B515" s="3"/>
      <c r="C515" s="4"/>
      <c r="D515" s="4"/>
      <c r="E515" s="3"/>
      <c r="F515" s="3"/>
      <c r="G515" s="16"/>
      <c r="I515" s="3">
        <f t="array" aca="1" ref="I515" ca="1">IF(ISBLANK($H515),,VLOOKUP($H515,'data (deprecated)'!$E$2:INDIRECT("data!$H$"&amp;COUNTA('data (deprecated)'!$E:$E)),2, FALSE))</f>
        <v>0</v>
      </c>
      <c r="J515" s="3">
        <f t="array" aca="1" ref="J515" ca="1">IF(ISBLANK($H515),,VLOOKUP($H515,'data (deprecated)'!$E$2:INDIRECT("data!$H$"&amp;COUNTA('data (deprecated)'!$E:$E)),3, FALSE))</f>
        <v>0</v>
      </c>
      <c r="K515" s="3">
        <f t="array" aca="1" ref="K515" ca="1">IF(ISBLANK($H515),,VLOOKUP($H515,'data (deprecated)'!$E$2:INDIRECT("data!$H$"&amp;COUNTA('data (deprecated)'!$E:$E)),4, FALSE))</f>
        <v>0</v>
      </c>
      <c r="L515" s="3"/>
      <c r="M515" s="3"/>
      <c r="N515" s="3"/>
    </row>
    <row r="516" spans="1:14" ht="13">
      <c r="A516" s="2"/>
      <c r="B516" s="3"/>
      <c r="C516" s="4"/>
      <c r="D516" s="4"/>
      <c r="E516" s="3"/>
      <c r="F516" s="3"/>
      <c r="G516" s="16"/>
      <c r="I516" s="3">
        <f t="array" aca="1" ref="I516" ca="1">IF(ISBLANK($H516),,VLOOKUP($H516,'data (deprecated)'!$E$2:INDIRECT("data!$H$"&amp;COUNTA('data (deprecated)'!$E:$E)),2, FALSE))</f>
        <v>0</v>
      </c>
      <c r="J516" s="3">
        <f t="array" aca="1" ref="J516" ca="1">IF(ISBLANK($H516),,VLOOKUP($H516,'data (deprecated)'!$E$2:INDIRECT("data!$H$"&amp;COUNTA('data (deprecated)'!$E:$E)),3, FALSE))</f>
        <v>0</v>
      </c>
      <c r="K516" s="3">
        <f t="array" aca="1" ref="K516" ca="1">IF(ISBLANK($H516),,VLOOKUP($H516,'data (deprecated)'!$E$2:INDIRECT("data!$H$"&amp;COUNTA('data (deprecated)'!$E:$E)),4, FALSE))</f>
        <v>0</v>
      </c>
      <c r="L516" s="3"/>
      <c r="M516" s="3"/>
      <c r="N516" s="3"/>
    </row>
    <row r="517" spans="1:14" ht="13">
      <c r="A517" s="2"/>
      <c r="B517" s="3"/>
      <c r="C517" s="4"/>
      <c r="D517" s="4"/>
      <c r="E517" s="3"/>
      <c r="F517" s="3"/>
      <c r="G517" s="16"/>
      <c r="I517" s="3">
        <f t="array" aca="1" ref="I517" ca="1">IF(ISBLANK($H517),,VLOOKUP($H517,'data (deprecated)'!$E$2:INDIRECT("data!$H$"&amp;COUNTA('data (deprecated)'!$E:$E)),2, FALSE))</f>
        <v>0</v>
      </c>
      <c r="J517" s="3">
        <f t="array" aca="1" ref="J517" ca="1">IF(ISBLANK($H517),,VLOOKUP($H517,'data (deprecated)'!$E$2:INDIRECT("data!$H$"&amp;COUNTA('data (deprecated)'!$E:$E)),3, FALSE))</f>
        <v>0</v>
      </c>
      <c r="K517" s="3">
        <f t="array" aca="1" ref="K517" ca="1">IF(ISBLANK($H517),,VLOOKUP($H517,'data (deprecated)'!$E$2:INDIRECT("data!$H$"&amp;COUNTA('data (deprecated)'!$E:$E)),4, FALSE))</f>
        <v>0</v>
      </c>
      <c r="L517" s="3"/>
      <c r="M517" s="3"/>
      <c r="N517" s="3"/>
    </row>
    <row r="518" spans="1:14" ht="13">
      <c r="A518" s="2"/>
      <c r="B518" s="3"/>
      <c r="C518" s="4"/>
      <c r="D518" s="4"/>
      <c r="E518" s="3"/>
      <c r="F518" s="3"/>
      <c r="G518" s="16"/>
      <c r="I518" s="3">
        <f t="array" aca="1" ref="I518" ca="1">IF(ISBLANK($H518),,VLOOKUP($H518,'data (deprecated)'!$E$2:INDIRECT("data!$H$"&amp;COUNTA('data (deprecated)'!$E:$E)),2, FALSE))</f>
        <v>0</v>
      </c>
      <c r="J518" s="3">
        <f t="array" aca="1" ref="J518" ca="1">IF(ISBLANK($H518),,VLOOKUP($H518,'data (deprecated)'!$E$2:INDIRECT("data!$H$"&amp;COUNTA('data (deprecated)'!$E:$E)),3, FALSE))</f>
        <v>0</v>
      </c>
      <c r="K518" s="3">
        <f t="array" aca="1" ref="K518" ca="1">IF(ISBLANK($H518),,VLOOKUP($H518,'data (deprecated)'!$E$2:INDIRECT("data!$H$"&amp;COUNTA('data (deprecated)'!$E:$E)),4, FALSE))</f>
        <v>0</v>
      </c>
      <c r="L518" s="3"/>
      <c r="M518" s="3"/>
      <c r="N518" s="3"/>
    </row>
    <row r="519" spans="1:14" ht="13">
      <c r="A519" s="2"/>
      <c r="B519" s="3"/>
      <c r="C519" s="4"/>
      <c r="D519" s="4"/>
      <c r="E519" s="3"/>
      <c r="F519" s="3"/>
      <c r="G519" s="16"/>
      <c r="I519" s="3">
        <f t="array" aca="1" ref="I519" ca="1">IF(ISBLANK($H519),,VLOOKUP($H519,'data (deprecated)'!$E$2:INDIRECT("data!$H$"&amp;COUNTA('data (deprecated)'!$E:$E)),2, FALSE))</f>
        <v>0</v>
      </c>
      <c r="J519" s="3">
        <f t="array" aca="1" ref="J519" ca="1">IF(ISBLANK($H519),,VLOOKUP($H519,'data (deprecated)'!$E$2:INDIRECT("data!$H$"&amp;COUNTA('data (deprecated)'!$E:$E)),3, FALSE))</f>
        <v>0</v>
      </c>
      <c r="K519" s="3">
        <f t="array" aca="1" ref="K519" ca="1">IF(ISBLANK($H519),,VLOOKUP($H519,'data (deprecated)'!$E$2:INDIRECT("data!$H$"&amp;COUNTA('data (deprecated)'!$E:$E)),4, FALSE))</f>
        <v>0</v>
      </c>
      <c r="L519" s="3"/>
      <c r="M519" s="3"/>
      <c r="N519" s="3"/>
    </row>
    <row r="520" spans="1:14" ht="13">
      <c r="A520" s="2"/>
      <c r="B520" s="3"/>
      <c r="C520" s="4"/>
      <c r="D520" s="4"/>
      <c r="E520" s="3"/>
      <c r="F520" s="3"/>
      <c r="G520" s="16"/>
      <c r="I520" s="3">
        <f t="array" aca="1" ref="I520" ca="1">IF(ISBLANK($H520),,VLOOKUP($H520,'data (deprecated)'!$E$2:INDIRECT("data!$H$"&amp;COUNTA('data (deprecated)'!$E:$E)),2, FALSE))</f>
        <v>0</v>
      </c>
      <c r="J520" s="3">
        <f t="array" aca="1" ref="J520" ca="1">IF(ISBLANK($H520),,VLOOKUP($H520,'data (deprecated)'!$E$2:INDIRECT("data!$H$"&amp;COUNTA('data (deprecated)'!$E:$E)),3, FALSE))</f>
        <v>0</v>
      </c>
      <c r="K520" s="3">
        <f t="array" aca="1" ref="K520" ca="1">IF(ISBLANK($H520),,VLOOKUP($H520,'data (deprecated)'!$E$2:INDIRECT("data!$H$"&amp;COUNTA('data (deprecated)'!$E:$E)),4, FALSE))</f>
        <v>0</v>
      </c>
      <c r="L520" s="3"/>
      <c r="M520" s="3"/>
      <c r="N520" s="3"/>
    </row>
    <row r="521" spans="1:14" ht="13">
      <c r="A521" s="2"/>
      <c r="B521" s="3"/>
      <c r="C521" s="4"/>
      <c r="D521" s="4"/>
      <c r="E521" s="3"/>
      <c r="F521" s="3"/>
      <c r="G521" s="16"/>
      <c r="I521" s="3">
        <f t="array" aca="1" ref="I521" ca="1">IF(ISBLANK($H521),,VLOOKUP($H521,'data (deprecated)'!$E$2:INDIRECT("data!$H$"&amp;COUNTA('data (deprecated)'!$E:$E)),2, FALSE))</f>
        <v>0</v>
      </c>
      <c r="J521" s="3">
        <f t="array" aca="1" ref="J521" ca="1">IF(ISBLANK($H521),,VLOOKUP($H521,'data (deprecated)'!$E$2:INDIRECT("data!$H$"&amp;COUNTA('data (deprecated)'!$E:$E)),3, FALSE))</f>
        <v>0</v>
      </c>
      <c r="K521" s="3">
        <f t="array" aca="1" ref="K521" ca="1">IF(ISBLANK($H521),,VLOOKUP($H521,'data (deprecated)'!$E$2:INDIRECT("data!$H$"&amp;COUNTA('data (deprecated)'!$E:$E)),4, FALSE))</f>
        <v>0</v>
      </c>
      <c r="L521" s="3"/>
      <c r="M521" s="3"/>
      <c r="N521" s="3"/>
    </row>
    <row r="522" spans="1:14" ht="13">
      <c r="A522" s="2"/>
      <c r="B522" s="3"/>
      <c r="C522" s="4"/>
      <c r="D522" s="4"/>
      <c r="E522" s="3"/>
      <c r="F522" s="3"/>
      <c r="G522" s="16"/>
      <c r="I522" s="3">
        <f t="array" aca="1" ref="I522" ca="1">IF(ISBLANK($H522),,VLOOKUP($H522,'data (deprecated)'!$E$2:INDIRECT("data!$H$"&amp;COUNTA('data (deprecated)'!$E:$E)),2, FALSE))</f>
        <v>0</v>
      </c>
      <c r="J522" s="3">
        <f t="array" aca="1" ref="J522" ca="1">IF(ISBLANK($H522),,VLOOKUP($H522,'data (deprecated)'!$E$2:INDIRECT("data!$H$"&amp;COUNTA('data (deprecated)'!$E:$E)),3, FALSE))</f>
        <v>0</v>
      </c>
      <c r="K522" s="3">
        <f t="array" aca="1" ref="K522" ca="1">IF(ISBLANK($H522),,VLOOKUP($H522,'data (deprecated)'!$E$2:INDIRECT("data!$H$"&amp;COUNTA('data (deprecated)'!$E:$E)),4, FALSE))</f>
        <v>0</v>
      </c>
      <c r="L522" s="3"/>
      <c r="M522" s="3"/>
      <c r="N522" s="3"/>
    </row>
    <row r="523" spans="1:14" ht="13">
      <c r="A523" s="2"/>
      <c r="B523" s="3"/>
      <c r="C523" s="4"/>
      <c r="D523" s="4"/>
      <c r="E523" s="3"/>
      <c r="F523" s="3"/>
      <c r="G523" s="16"/>
      <c r="I523" s="3">
        <f t="array" aca="1" ref="I523" ca="1">IF(ISBLANK($H523),,VLOOKUP($H523,'data (deprecated)'!$E$2:INDIRECT("data!$H$"&amp;COUNTA('data (deprecated)'!$E:$E)),2, FALSE))</f>
        <v>0</v>
      </c>
      <c r="J523" s="3">
        <f t="array" aca="1" ref="J523" ca="1">IF(ISBLANK($H523),,VLOOKUP($H523,'data (deprecated)'!$E$2:INDIRECT("data!$H$"&amp;COUNTA('data (deprecated)'!$E:$E)),3, FALSE))</f>
        <v>0</v>
      </c>
      <c r="K523" s="3">
        <f t="array" aca="1" ref="K523" ca="1">IF(ISBLANK($H523),,VLOOKUP($H523,'data (deprecated)'!$E$2:INDIRECT("data!$H$"&amp;COUNTA('data (deprecated)'!$E:$E)),4, FALSE))</f>
        <v>0</v>
      </c>
      <c r="L523" s="3"/>
      <c r="M523" s="3"/>
      <c r="N523" s="3"/>
    </row>
    <row r="524" spans="1:14" ht="13">
      <c r="A524" s="2"/>
      <c r="B524" s="3"/>
      <c r="C524" s="4"/>
      <c r="D524" s="4"/>
      <c r="E524" s="3"/>
      <c r="F524" s="3"/>
      <c r="G524" s="16"/>
      <c r="I524" s="3">
        <f t="array" aca="1" ref="I524" ca="1">IF(ISBLANK($H524),,VLOOKUP($H524,'data (deprecated)'!$E$2:INDIRECT("data!$H$"&amp;COUNTA('data (deprecated)'!$E:$E)),2, FALSE))</f>
        <v>0</v>
      </c>
      <c r="J524" s="3">
        <f t="array" aca="1" ref="J524" ca="1">IF(ISBLANK($H524),,VLOOKUP($H524,'data (deprecated)'!$E$2:INDIRECT("data!$H$"&amp;COUNTA('data (deprecated)'!$E:$E)),3, FALSE))</f>
        <v>0</v>
      </c>
      <c r="K524" s="3">
        <f t="array" aca="1" ref="K524" ca="1">IF(ISBLANK($H524),,VLOOKUP($H524,'data (deprecated)'!$E$2:INDIRECT("data!$H$"&amp;COUNTA('data (deprecated)'!$E:$E)),4, FALSE))</f>
        <v>0</v>
      </c>
      <c r="L524" s="3"/>
      <c r="M524" s="3"/>
      <c r="N524" s="3"/>
    </row>
    <row r="525" spans="1:14" ht="13">
      <c r="A525" s="2"/>
      <c r="B525" s="3"/>
      <c r="C525" s="4"/>
      <c r="D525" s="4"/>
      <c r="E525" s="3"/>
      <c r="F525" s="3"/>
      <c r="G525" s="16"/>
      <c r="I525" s="3">
        <f t="array" aca="1" ref="I525" ca="1">IF(ISBLANK($H525),,VLOOKUP($H525,'data (deprecated)'!$E$2:INDIRECT("data!$H$"&amp;COUNTA('data (deprecated)'!$E:$E)),2, FALSE))</f>
        <v>0</v>
      </c>
      <c r="J525" s="3">
        <f t="array" aca="1" ref="J525" ca="1">IF(ISBLANK($H525),,VLOOKUP($H525,'data (deprecated)'!$E$2:INDIRECT("data!$H$"&amp;COUNTA('data (deprecated)'!$E:$E)),3, FALSE))</f>
        <v>0</v>
      </c>
      <c r="K525" s="3">
        <f t="array" aca="1" ref="K525" ca="1">IF(ISBLANK($H525),,VLOOKUP($H525,'data (deprecated)'!$E$2:INDIRECT("data!$H$"&amp;COUNTA('data (deprecated)'!$E:$E)),4, FALSE))</f>
        <v>0</v>
      </c>
      <c r="L525" s="3"/>
      <c r="M525" s="3"/>
      <c r="N525" s="3"/>
    </row>
    <row r="526" spans="1:14" ht="13">
      <c r="A526" s="2"/>
      <c r="B526" s="3"/>
      <c r="C526" s="4"/>
      <c r="D526" s="4"/>
      <c r="E526" s="3"/>
      <c r="F526" s="3"/>
      <c r="G526" s="16"/>
      <c r="I526" s="3">
        <f t="array" aca="1" ref="I526" ca="1">IF(ISBLANK($H526),,VLOOKUP($H526,'data (deprecated)'!$E$2:INDIRECT("data!$H$"&amp;COUNTA('data (deprecated)'!$E:$E)),2, FALSE))</f>
        <v>0</v>
      </c>
      <c r="J526" s="3">
        <f t="array" aca="1" ref="J526" ca="1">IF(ISBLANK($H526),,VLOOKUP($H526,'data (deprecated)'!$E$2:INDIRECT("data!$H$"&amp;COUNTA('data (deprecated)'!$E:$E)),3, FALSE))</f>
        <v>0</v>
      </c>
      <c r="K526" s="3">
        <f t="array" aca="1" ref="K526" ca="1">IF(ISBLANK($H526),,VLOOKUP($H526,'data (deprecated)'!$E$2:INDIRECT("data!$H$"&amp;COUNTA('data (deprecated)'!$E:$E)),4, FALSE))</f>
        <v>0</v>
      </c>
      <c r="L526" s="3"/>
      <c r="M526" s="3"/>
      <c r="N526" s="3"/>
    </row>
    <row r="527" spans="1:14" ht="13">
      <c r="A527" s="2"/>
      <c r="B527" s="3"/>
      <c r="C527" s="4"/>
      <c r="D527" s="4"/>
      <c r="E527" s="3"/>
      <c r="F527" s="3"/>
      <c r="G527" s="16"/>
      <c r="I527" s="3">
        <f t="array" aca="1" ref="I527" ca="1">IF(ISBLANK($H527),,VLOOKUP($H527,'data (deprecated)'!$E$2:INDIRECT("data!$H$"&amp;COUNTA('data (deprecated)'!$E:$E)),2, FALSE))</f>
        <v>0</v>
      </c>
      <c r="J527" s="3">
        <f t="array" aca="1" ref="J527" ca="1">IF(ISBLANK($H527),,VLOOKUP($H527,'data (deprecated)'!$E$2:INDIRECT("data!$H$"&amp;COUNTA('data (deprecated)'!$E:$E)),3, FALSE))</f>
        <v>0</v>
      </c>
      <c r="K527" s="3">
        <f t="array" aca="1" ref="K527" ca="1">IF(ISBLANK($H527),,VLOOKUP($H527,'data (deprecated)'!$E$2:INDIRECT("data!$H$"&amp;COUNTA('data (deprecated)'!$E:$E)),4, FALSE))</f>
        <v>0</v>
      </c>
      <c r="L527" s="3"/>
      <c r="M527" s="3"/>
      <c r="N527" s="3"/>
    </row>
    <row r="528" spans="1:14" ht="13">
      <c r="A528" s="2"/>
      <c r="B528" s="3"/>
      <c r="C528" s="4"/>
      <c r="D528" s="4"/>
      <c r="E528" s="3"/>
      <c r="F528" s="3"/>
      <c r="G528" s="16"/>
      <c r="I528" s="3">
        <f t="array" aca="1" ref="I528" ca="1">IF(ISBLANK($H528),,VLOOKUP($H528,'data (deprecated)'!$E$2:INDIRECT("data!$H$"&amp;COUNTA('data (deprecated)'!$E:$E)),2, FALSE))</f>
        <v>0</v>
      </c>
      <c r="J528" s="3">
        <f t="array" aca="1" ref="J528" ca="1">IF(ISBLANK($H528),,VLOOKUP($H528,'data (deprecated)'!$E$2:INDIRECT("data!$H$"&amp;COUNTA('data (deprecated)'!$E:$E)),3, FALSE))</f>
        <v>0</v>
      </c>
      <c r="K528" s="3">
        <f t="array" aca="1" ref="K528" ca="1">IF(ISBLANK($H528),,VLOOKUP($H528,'data (deprecated)'!$E$2:INDIRECT("data!$H$"&amp;COUNTA('data (deprecated)'!$E:$E)),4, FALSE))</f>
        <v>0</v>
      </c>
      <c r="L528" s="3"/>
      <c r="M528" s="3"/>
      <c r="N528" s="3"/>
    </row>
    <row r="529" spans="1:14" ht="13">
      <c r="A529" s="2"/>
      <c r="B529" s="3"/>
      <c r="C529" s="4"/>
      <c r="D529" s="4"/>
      <c r="E529" s="3"/>
      <c r="F529" s="3"/>
      <c r="G529" s="16"/>
      <c r="I529" s="3">
        <f t="array" aca="1" ref="I529" ca="1">IF(ISBLANK($H529),,VLOOKUP($H529,'data (deprecated)'!$E$2:INDIRECT("data!$H$"&amp;COUNTA('data (deprecated)'!$E:$E)),2, FALSE))</f>
        <v>0</v>
      </c>
      <c r="J529" s="3">
        <f t="array" aca="1" ref="J529" ca="1">IF(ISBLANK($H529),,VLOOKUP($H529,'data (deprecated)'!$E$2:INDIRECT("data!$H$"&amp;COUNTA('data (deprecated)'!$E:$E)),3, FALSE))</f>
        <v>0</v>
      </c>
      <c r="K529" s="3">
        <f t="array" aca="1" ref="K529" ca="1">IF(ISBLANK($H529),,VLOOKUP($H529,'data (deprecated)'!$E$2:INDIRECT("data!$H$"&amp;COUNTA('data (deprecated)'!$E:$E)),4, FALSE))</f>
        <v>0</v>
      </c>
      <c r="L529" s="3"/>
      <c r="M529" s="3"/>
      <c r="N529" s="3"/>
    </row>
    <row r="530" spans="1:14" ht="13">
      <c r="A530" s="2"/>
      <c r="B530" s="3"/>
      <c r="C530" s="4"/>
      <c r="D530" s="4"/>
      <c r="E530" s="3"/>
      <c r="F530" s="3"/>
      <c r="G530" s="16"/>
      <c r="I530" s="3">
        <f t="array" aca="1" ref="I530" ca="1">IF(ISBLANK($H530),,VLOOKUP($H530,'data (deprecated)'!$E$2:INDIRECT("data!$H$"&amp;COUNTA('data (deprecated)'!$E:$E)),2, FALSE))</f>
        <v>0</v>
      </c>
      <c r="J530" s="3">
        <f t="array" aca="1" ref="J530" ca="1">IF(ISBLANK($H530),,VLOOKUP($H530,'data (deprecated)'!$E$2:INDIRECT("data!$H$"&amp;COUNTA('data (deprecated)'!$E:$E)),3, FALSE))</f>
        <v>0</v>
      </c>
      <c r="K530" s="3">
        <f t="array" aca="1" ref="K530" ca="1">IF(ISBLANK($H530),,VLOOKUP($H530,'data (deprecated)'!$E$2:INDIRECT("data!$H$"&amp;COUNTA('data (deprecated)'!$E:$E)),4, FALSE))</f>
        <v>0</v>
      </c>
      <c r="L530" s="3"/>
      <c r="M530" s="3"/>
      <c r="N530" s="3"/>
    </row>
    <row r="531" spans="1:14" ht="13">
      <c r="A531" s="2"/>
      <c r="B531" s="3"/>
      <c r="C531" s="4"/>
      <c r="D531" s="4"/>
      <c r="E531" s="3"/>
      <c r="F531" s="3"/>
      <c r="G531" s="16"/>
      <c r="I531" s="3">
        <f t="array" aca="1" ref="I531" ca="1">IF(ISBLANK($H531),,VLOOKUP($H531,'data (deprecated)'!$E$2:INDIRECT("data!$H$"&amp;COUNTA('data (deprecated)'!$E:$E)),2, FALSE))</f>
        <v>0</v>
      </c>
      <c r="J531" s="3">
        <f t="array" aca="1" ref="J531" ca="1">IF(ISBLANK($H531),,VLOOKUP($H531,'data (deprecated)'!$E$2:INDIRECT("data!$H$"&amp;COUNTA('data (deprecated)'!$E:$E)),3, FALSE))</f>
        <v>0</v>
      </c>
      <c r="K531" s="3">
        <f t="array" aca="1" ref="K531" ca="1">IF(ISBLANK($H531),,VLOOKUP($H531,'data (deprecated)'!$E$2:INDIRECT("data!$H$"&amp;COUNTA('data (deprecated)'!$E:$E)),4, FALSE))</f>
        <v>0</v>
      </c>
      <c r="L531" s="3"/>
      <c r="M531" s="3"/>
      <c r="N531" s="3"/>
    </row>
    <row r="532" spans="1:14" ht="13">
      <c r="A532" s="2"/>
      <c r="B532" s="3"/>
      <c r="C532" s="4"/>
      <c r="D532" s="4"/>
      <c r="E532" s="3"/>
      <c r="F532" s="3"/>
      <c r="G532" s="16"/>
      <c r="I532" s="3">
        <f t="array" aca="1" ref="I532" ca="1">IF(ISBLANK($H532),,VLOOKUP($H532,'data (deprecated)'!$E$2:INDIRECT("data!$H$"&amp;COUNTA('data (deprecated)'!$E:$E)),2, FALSE))</f>
        <v>0</v>
      </c>
      <c r="J532" s="3">
        <f t="array" aca="1" ref="J532" ca="1">IF(ISBLANK($H532),,VLOOKUP($H532,'data (deprecated)'!$E$2:INDIRECT("data!$H$"&amp;COUNTA('data (deprecated)'!$E:$E)),3, FALSE))</f>
        <v>0</v>
      </c>
      <c r="K532" s="3">
        <f t="array" aca="1" ref="K532" ca="1">IF(ISBLANK($H532),,VLOOKUP($H532,'data (deprecated)'!$E$2:INDIRECT("data!$H$"&amp;COUNTA('data (deprecated)'!$E:$E)),4, FALSE))</f>
        <v>0</v>
      </c>
      <c r="L532" s="3"/>
      <c r="M532" s="3"/>
      <c r="N532" s="3"/>
    </row>
    <row r="533" spans="1:14" ht="13">
      <c r="A533" s="2"/>
      <c r="B533" s="3"/>
      <c r="C533" s="4"/>
      <c r="D533" s="4"/>
      <c r="E533" s="3"/>
      <c r="F533" s="3"/>
      <c r="G533" s="16"/>
      <c r="I533" s="3">
        <f t="array" aca="1" ref="I533" ca="1">IF(ISBLANK($H533),,VLOOKUP($H533,'data (deprecated)'!$E$2:INDIRECT("data!$H$"&amp;COUNTA('data (deprecated)'!$E:$E)),2, FALSE))</f>
        <v>0</v>
      </c>
      <c r="J533" s="3">
        <f t="array" aca="1" ref="J533" ca="1">IF(ISBLANK($H533),,VLOOKUP($H533,'data (deprecated)'!$E$2:INDIRECT("data!$H$"&amp;COUNTA('data (deprecated)'!$E:$E)),3, FALSE))</f>
        <v>0</v>
      </c>
      <c r="K533" s="3">
        <f t="array" aca="1" ref="K533" ca="1">IF(ISBLANK($H533),,VLOOKUP($H533,'data (deprecated)'!$E$2:INDIRECT("data!$H$"&amp;COUNTA('data (deprecated)'!$E:$E)),4, FALSE))</f>
        <v>0</v>
      </c>
      <c r="L533" s="3"/>
      <c r="M533" s="3"/>
      <c r="N533" s="3"/>
    </row>
    <row r="534" spans="1:14" ht="13">
      <c r="A534" s="2"/>
      <c r="B534" s="3"/>
      <c r="C534" s="4"/>
      <c r="D534" s="4"/>
      <c r="E534" s="3"/>
      <c r="F534" s="3"/>
      <c r="G534" s="16"/>
      <c r="I534" s="3">
        <f t="array" aca="1" ref="I534" ca="1">IF(ISBLANK($H534),,VLOOKUP($H534,'data (deprecated)'!$E$2:INDIRECT("data!$H$"&amp;COUNTA('data (deprecated)'!$E:$E)),2, FALSE))</f>
        <v>0</v>
      </c>
      <c r="J534" s="3">
        <f t="array" aca="1" ref="J534" ca="1">IF(ISBLANK($H534),,VLOOKUP($H534,'data (deprecated)'!$E$2:INDIRECT("data!$H$"&amp;COUNTA('data (deprecated)'!$E:$E)),3, FALSE))</f>
        <v>0</v>
      </c>
      <c r="K534" s="3">
        <f t="array" aca="1" ref="K534" ca="1">IF(ISBLANK($H534),,VLOOKUP($H534,'data (deprecated)'!$E$2:INDIRECT("data!$H$"&amp;COUNTA('data (deprecated)'!$E:$E)),4, FALSE))</f>
        <v>0</v>
      </c>
      <c r="L534" s="3"/>
      <c r="M534" s="3"/>
      <c r="N534" s="3"/>
    </row>
    <row r="535" spans="1:14" ht="13">
      <c r="A535" s="2"/>
      <c r="B535" s="3"/>
      <c r="C535" s="4"/>
      <c r="D535" s="4"/>
      <c r="E535" s="3"/>
      <c r="F535" s="3"/>
      <c r="G535" s="16"/>
      <c r="I535" s="3">
        <f t="array" aca="1" ref="I535" ca="1">IF(ISBLANK($H535),,VLOOKUP($H535,'data (deprecated)'!$E$2:INDIRECT("data!$H$"&amp;COUNTA('data (deprecated)'!$E:$E)),2, FALSE))</f>
        <v>0</v>
      </c>
      <c r="J535" s="3">
        <f t="array" aca="1" ref="J535" ca="1">IF(ISBLANK($H535),,VLOOKUP($H535,'data (deprecated)'!$E$2:INDIRECT("data!$H$"&amp;COUNTA('data (deprecated)'!$E:$E)),3, FALSE))</f>
        <v>0</v>
      </c>
      <c r="K535" s="3">
        <f t="array" aca="1" ref="K535" ca="1">IF(ISBLANK($H535),,VLOOKUP($H535,'data (deprecated)'!$E$2:INDIRECT("data!$H$"&amp;COUNTA('data (deprecated)'!$E:$E)),4, FALSE))</f>
        <v>0</v>
      </c>
      <c r="L535" s="3"/>
      <c r="M535" s="3"/>
      <c r="N535" s="3"/>
    </row>
    <row r="536" spans="1:14" ht="13">
      <c r="A536" s="2"/>
      <c r="B536" s="3"/>
      <c r="C536" s="4"/>
      <c r="D536" s="4"/>
      <c r="E536" s="3"/>
      <c r="F536" s="3"/>
      <c r="G536" s="16"/>
      <c r="I536" s="3">
        <f t="array" aca="1" ref="I536" ca="1">IF(ISBLANK($H536),,VLOOKUP($H536,'data (deprecated)'!$E$2:INDIRECT("data!$H$"&amp;COUNTA('data (deprecated)'!$E:$E)),2, FALSE))</f>
        <v>0</v>
      </c>
      <c r="J536" s="3">
        <f t="array" aca="1" ref="J536" ca="1">IF(ISBLANK($H536),,VLOOKUP($H536,'data (deprecated)'!$E$2:INDIRECT("data!$H$"&amp;COUNTA('data (deprecated)'!$E:$E)),3, FALSE))</f>
        <v>0</v>
      </c>
      <c r="K536" s="3">
        <f t="array" aca="1" ref="K536" ca="1">IF(ISBLANK($H536),,VLOOKUP($H536,'data (deprecated)'!$E$2:INDIRECT("data!$H$"&amp;COUNTA('data (deprecated)'!$E:$E)),4, FALSE))</f>
        <v>0</v>
      </c>
      <c r="L536" s="3"/>
      <c r="M536" s="3"/>
      <c r="N536" s="3"/>
    </row>
    <row r="537" spans="1:14" ht="13">
      <c r="A537" s="2"/>
      <c r="B537" s="3"/>
      <c r="C537" s="4"/>
      <c r="D537" s="4"/>
      <c r="E537" s="3"/>
      <c r="F537" s="3"/>
      <c r="G537" s="16"/>
      <c r="I537" s="3">
        <f t="array" aca="1" ref="I537" ca="1">IF(ISBLANK($H537),,VLOOKUP($H537,'data (deprecated)'!$E$2:INDIRECT("data!$H$"&amp;COUNTA('data (deprecated)'!$E:$E)),2, FALSE))</f>
        <v>0</v>
      </c>
      <c r="J537" s="3">
        <f t="array" aca="1" ref="J537" ca="1">IF(ISBLANK($H537),,VLOOKUP($H537,'data (deprecated)'!$E$2:INDIRECT("data!$H$"&amp;COUNTA('data (deprecated)'!$E:$E)),3, FALSE))</f>
        <v>0</v>
      </c>
      <c r="K537" s="3">
        <f t="array" aca="1" ref="K537" ca="1">IF(ISBLANK($H537),,VLOOKUP($H537,'data (deprecated)'!$E$2:INDIRECT("data!$H$"&amp;COUNTA('data (deprecated)'!$E:$E)),4, FALSE))</f>
        <v>0</v>
      </c>
      <c r="L537" s="3"/>
      <c r="M537" s="3"/>
      <c r="N537" s="3"/>
    </row>
    <row r="538" spans="1:14" ht="13">
      <c r="A538" s="2"/>
      <c r="B538" s="3"/>
      <c r="C538" s="4"/>
      <c r="D538" s="4"/>
      <c r="E538" s="3"/>
      <c r="F538" s="3"/>
      <c r="G538" s="16"/>
      <c r="I538" s="3">
        <f t="array" aca="1" ref="I538" ca="1">IF(ISBLANK($H538),,VLOOKUP($H538,'data (deprecated)'!$E$2:INDIRECT("data!$H$"&amp;COUNTA('data (deprecated)'!$E:$E)),2, FALSE))</f>
        <v>0</v>
      </c>
      <c r="J538" s="3">
        <f t="array" aca="1" ref="J538" ca="1">IF(ISBLANK($H538),,VLOOKUP($H538,'data (deprecated)'!$E$2:INDIRECT("data!$H$"&amp;COUNTA('data (deprecated)'!$E:$E)),3, FALSE))</f>
        <v>0</v>
      </c>
      <c r="K538" s="3">
        <f t="array" aca="1" ref="K538" ca="1">IF(ISBLANK($H538),,VLOOKUP($H538,'data (deprecated)'!$E$2:INDIRECT("data!$H$"&amp;COUNTA('data (deprecated)'!$E:$E)),4, FALSE))</f>
        <v>0</v>
      </c>
      <c r="L538" s="3"/>
      <c r="M538" s="3"/>
      <c r="N538" s="3"/>
    </row>
    <row r="539" spans="1:14" ht="13">
      <c r="A539" s="2"/>
      <c r="B539" s="3"/>
      <c r="C539" s="4"/>
      <c r="D539" s="4"/>
      <c r="E539" s="3"/>
      <c r="F539" s="3"/>
      <c r="G539" s="16"/>
      <c r="I539" s="3">
        <f t="array" aca="1" ref="I539" ca="1">IF(ISBLANK($H539),,VLOOKUP($H539,'data (deprecated)'!$E$2:INDIRECT("data!$H$"&amp;COUNTA('data (deprecated)'!$E:$E)),2, FALSE))</f>
        <v>0</v>
      </c>
      <c r="J539" s="3">
        <f t="array" aca="1" ref="J539" ca="1">IF(ISBLANK($H539),,VLOOKUP($H539,'data (deprecated)'!$E$2:INDIRECT("data!$H$"&amp;COUNTA('data (deprecated)'!$E:$E)),3, FALSE))</f>
        <v>0</v>
      </c>
      <c r="K539" s="3">
        <f t="array" aca="1" ref="K539" ca="1">IF(ISBLANK($H539),,VLOOKUP($H539,'data (deprecated)'!$E$2:INDIRECT("data!$H$"&amp;COUNTA('data (deprecated)'!$E:$E)),4, FALSE))</f>
        <v>0</v>
      </c>
      <c r="L539" s="3"/>
      <c r="M539" s="3"/>
      <c r="N539" s="3"/>
    </row>
    <row r="540" spans="1:14" ht="13">
      <c r="A540" s="2"/>
      <c r="B540" s="3"/>
      <c r="C540" s="4"/>
      <c r="D540" s="4"/>
      <c r="E540" s="3"/>
      <c r="F540" s="3"/>
      <c r="G540" s="16"/>
      <c r="I540" s="3">
        <f t="array" aca="1" ref="I540" ca="1">IF(ISBLANK($H540),,VLOOKUP($H540,'data (deprecated)'!$E$2:INDIRECT("data!$H$"&amp;COUNTA('data (deprecated)'!$E:$E)),2, FALSE))</f>
        <v>0</v>
      </c>
      <c r="J540" s="3">
        <f t="array" aca="1" ref="J540" ca="1">IF(ISBLANK($H540),,VLOOKUP($H540,'data (deprecated)'!$E$2:INDIRECT("data!$H$"&amp;COUNTA('data (deprecated)'!$E:$E)),3, FALSE))</f>
        <v>0</v>
      </c>
      <c r="K540" s="3">
        <f t="array" aca="1" ref="K540" ca="1">IF(ISBLANK($H540),,VLOOKUP($H540,'data (deprecated)'!$E$2:INDIRECT("data!$H$"&amp;COUNTA('data (deprecated)'!$E:$E)),4, FALSE))</f>
        <v>0</v>
      </c>
      <c r="L540" s="3"/>
      <c r="M540" s="3"/>
      <c r="N540" s="3"/>
    </row>
    <row r="541" spans="1:14" ht="13">
      <c r="A541" s="2"/>
      <c r="B541" s="3"/>
      <c r="C541" s="4"/>
      <c r="D541" s="4"/>
      <c r="E541" s="3"/>
      <c r="F541" s="3"/>
      <c r="G541" s="16"/>
      <c r="I541" s="3">
        <f t="array" aca="1" ref="I541" ca="1">IF(ISBLANK($H541),,VLOOKUP($H541,'data (deprecated)'!$E$2:INDIRECT("data!$H$"&amp;COUNTA('data (deprecated)'!$E:$E)),2, FALSE))</f>
        <v>0</v>
      </c>
      <c r="J541" s="3">
        <f t="array" aca="1" ref="J541" ca="1">IF(ISBLANK($H541),,VLOOKUP($H541,'data (deprecated)'!$E$2:INDIRECT("data!$H$"&amp;COUNTA('data (deprecated)'!$E:$E)),3, FALSE))</f>
        <v>0</v>
      </c>
      <c r="K541" s="3">
        <f t="array" aca="1" ref="K541" ca="1">IF(ISBLANK($H541),,VLOOKUP($H541,'data (deprecated)'!$E$2:INDIRECT("data!$H$"&amp;COUNTA('data (deprecated)'!$E:$E)),4, FALSE))</f>
        <v>0</v>
      </c>
      <c r="L541" s="3"/>
      <c r="M541" s="3"/>
      <c r="N541" s="3"/>
    </row>
    <row r="542" spans="1:14" ht="13">
      <c r="A542" s="2"/>
      <c r="B542" s="3"/>
      <c r="C542" s="4"/>
      <c r="D542" s="4"/>
      <c r="E542" s="3"/>
      <c r="F542" s="3"/>
      <c r="G542" s="16"/>
      <c r="I542" s="3">
        <f t="array" aca="1" ref="I542" ca="1">IF(ISBLANK($H542),,VLOOKUP($H542,'data (deprecated)'!$E$2:INDIRECT("data!$H$"&amp;COUNTA('data (deprecated)'!$E:$E)),2, FALSE))</f>
        <v>0</v>
      </c>
      <c r="J542" s="3">
        <f t="array" aca="1" ref="J542" ca="1">IF(ISBLANK($H542),,VLOOKUP($H542,'data (deprecated)'!$E$2:INDIRECT("data!$H$"&amp;COUNTA('data (deprecated)'!$E:$E)),3, FALSE))</f>
        <v>0</v>
      </c>
      <c r="K542" s="3">
        <f t="array" aca="1" ref="K542" ca="1">IF(ISBLANK($H542),,VLOOKUP($H542,'data (deprecated)'!$E$2:INDIRECT("data!$H$"&amp;COUNTA('data (deprecated)'!$E:$E)),4, FALSE))</f>
        <v>0</v>
      </c>
      <c r="L542" s="3"/>
      <c r="M542" s="3"/>
      <c r="N542" s="3"/>
    </row>
    <row r="543" spans="1:14" ht="13">
      <c r="A543" s="2"/>
      <c r="B543" s="3"/>
      <c r="C543" s="4"/>
      <c r="D543" s="4"/>
      <c r="E543" s="3"/>
      <c r="F543" s="3"/>
      <c r="G543" s="16"/>
      <c r="I543" s="3">
        <f t="array" aca="1" ref="I543" ca="1">IF(ISBLANK($H543),,VLOOKUP($H543,'data (deprecated)'!$E$2:INDIRECT("data!$H$"&amp;COUNTA('data (deprecated)'!$E:$E)),2, FALSE))</f>
        <v>0</v>
      </c>
      <c r="J543" s="3">
        <f t="array" aca="1" ref="J543" ca="1">IF(ISBLANK($H543),,VLOOKUP($H543,'data (deprecated)'!$E$2:INDIRECT("data!$H$"&amp;COUNTA('data (deprecated)'!$E:$E)),3, FALSE))</f>
        <v>0</v>
      </c>
      <c r="K543" s="3">
        <f t="array" aca="1" ref="K543" ca="1">IF(ISBLANK($H543),,VLOOKUP($H543,'data (deprecated)'!$E$2:INDIRECT("data!$H$"&amp;COUNTA('data (deprecated)'!$E:$E)),4, FALSE))</f>
        <v>0</v>
      </c>
      <c r="L543" s="3"/>
      <c r="M543" s="3"/>
      <c r="N543" s="3"/>
    </row>
    <row r="544" spans="1:14" ht="13">
      <c r="A544" s="2"/>
      <c r="B544" s="3"/>
      <c r="C544" s="4"/>
      <c r="D544" s="4"/>
      <c r="E544" s="3"/>
      <c r="F544" s="3"/>
      <c r="G544" s="16"/>
      <c r="I544" s="3">
        <f t="array" aca="1" ref="I544" ca="1">IF(ISBLANK($H544),,VLOOKUP($H544,'data (deprecated)'!$E$2:INDIRECT("data!$H$"&amp;COUNTA('data (deprecated)'!$E:$E)),2, FALSE))</f>
        <v>0</v>
      </c>
      <c r="J544" s="3">
        <f t="array" aca="1" ref="J544" ca="1">IF(ISBLANK($H544),,VLOOKUP($H544,'data (deprecated)'!$E$2:INDIRECT("data!$H$"&amp;COUNTA('data (deprecated)'!$E:$E)),3, FALSE))</f>
        <v>0</v>
      </c>
      <c r="K544" s="3">
        <f t="array" aca="1" ref="K544" ca="1">IF(ISBLANK($H544),,VLOOKUP($H544,'data (deprecated)'!$E$2:INDIRECT("data!$H$"&amp;COUNTA('data (deprecated)'!$E:$E)),4, FALSE))</f>
        <v>0</v>
      </c>
      <c r="L544" s="3"/>
      <c r="M544" s="3"/>
      <c r="N544" s="3"/>
    </row>
    <row r="545" spans="1:14" ht="13">
      <c r="A545" s="2"/>
      <c r="B545" s="3"/>
      <c r="C545" s="4"/>
      <c r="D545" s="4"/>
      <c r="E545" s="3"/>
      <c r="F545" s="3"/>
      <c r="G545" s="16"/>
      <c r="I545" s="3">
        <f t="array" aca="1" ref="I545" ca="1">IF(ISBLANK($H545),,VLOOKUP($H545,'data (deprecated)'!$E$2:INDIRECT("data!$H$"&amp;COUNTA('data (deprecated)'!$E:$E)),2, FALSE))</f>
        <v>0</v>
      </c>
      <c r="J545" s="3">
        <f t="array" aca="1" ref="J545" ca="1">IF(ISBLANK($H545),,VLOOKUP($H545,'data (deprecated)'!$E$2:INDIRECT("data!$H$"&amp;COUNTA('data (deprecated)'!$E:$E)),3, FALSE))</f>
        <v>0</v>
      </c>
      <c r="K545" s="3">
        <f t="array" aca="1" ref="K545" ca="1">IF(ISBLANK($H545),,VLOOKUP($H545,'data (deprecated)'!$E$2:INDIRECT("data!$H$"&amp;COUNTA('data (deprecated)'!$E:$E)),4, FALSE))</f>
        <v>0</v>
      </c>
      <c r="L545" s="3"/>
      <c r="M545" s="3"/>
      <c r="N545" s="3"/>
    </row>
    <row r="546" spans="1:14" ht="13">
      <c r="A546" s="2"/>
      <c r="B546" s="3"/>
      <c r="C546" s="4"/>
      <c r="D546" s="4"/>
      <c r="E546" s="3"/>
      <c r="F546" s="3"/>
      <c r="G546" s="16"/>
      <c r="I546" s="3">
        <f t="array" aca="1" ref="I546" ca="1">IF(ISBLANK($H546),,VLOOKUP($H546,'data (deprecated)'!$E$2:INDIRECT("data!$H$"&amp;COUNTA('data (deprecated)'!$E:$E)),2, FALSE))</f>
        <v>0</v>
      </c>
      <c r="J546" s="3">
        <f t="array" aca="1" ref="J546" ca="1">IF(ISBLANK($H546),,VLOOKUP($H546,'data (deprecated)'!$E$2:INDIRECT("data!$H$"&amp;COUNTA('data (deprecated)'!$E:$E)),3, FALSE))</f>
        <v>0</v>
      </c>
      <c r="K546" s="3">
        <f t="array" aca="1" ref="K546" ca="1">IF(ISBLANK($H546),,VLOOKUP($H546,'data (deprecated)'!$E$2:INDIRECT("data!$H$"&amp;COUNTA('data (deprecated)'!$E:$E)),4, FALSE))</f>
        <v>0</v>
      </c>
      <c r="L546" s="3"/>
      <c r="M546" s="3"/>
      <c r="N546" s="3"/>
    </row>
    <row r="547" spans="1:14" ht="13">
      <c r="A547" s="2"/>
      <c r="B547" s="3"/>
      <c r="C547" s="4"/>
      <c r="D547" s="4"/>
      <c r="E547" s="3"/>
      <c r="F547" s="3"/>
      <c r="G547" s="16"/>
      <c r="I547" s="3">
        <f t="array" aca="1" ref="I547" ca="1">IF(ISBLANK($H547),,VLOOKUP($H547,'data (deprecated)'!$E$2:INDIRECT("data!$H$"&amp;COUNTA('data (deprecated)'!$E:$E)),2, FALSE))</f>
        <v>0</v>
      </c>
      <c r="J547" s="3">
        <f t="array" aca="1" ref="J547" ca="1">IF(ISBLANK($H547),,VLOOKUP($H547,'data (deprecated)'!$E$2:INDIRECT("data!$H$"&amp;COUNTA('data (deprecated)'!$E:$E)),3, FALSE))</f>
        <v>0</v>
      </c>
      <c r="K547" s="3">
        <f t="array" aca="1" ref="K547" ca="1">IF(ISBLANK($H547),,VLOOKUP($H547,'data (deprecated)'!$E$2:INDIRECT("data!$H$"&amp;COUNTA('data (deprecated)'!$E:$E)),4, FALSE))</f>
        <v>0</v>
      </c>
      <c r="L547" s="3"/>
      <c r="M547" s="3"/>
      <c r="N547" s="3"/>
    </row>
    <row r="548" spans="1:14" ht="13">
      <c r="A548" s="2"/>
      <c r="B548" s="3"/>
      <c r="C548" s="4"/>
      <c r="D548" s="4"/>
      <c r="E548" s="3"/>
      <c r="F548" s="3"/>
      <c r="G548" s="16"/>
      <c r="I548" s="3">
        <f t="array" aca="1" ref="I548" ca="1">IF(ISBLANK($H548),,VLOOKUP($H548,'data (deprecated)'!$E$2:INDIRECT("data!$H$"&amp;COUNTA('data (deprecated)'!$E:$E)),2, FALSE))</f>
        <v>0</v>
      </c>
      <c r="J548" s="3">
        <f t="array" aca="1" ref="J548" ca="1">IF(ISBLANK($H548),,VLOOKUP($H548,'data (deprecated)'!$E$2:INDIRECT("data!$H$"&amp;COUNTA('data (deprecated)'!$E:$E)),3, FALSE))</f>
        <v>0</v>
      </c>
      <c r="K548" s="3">
        <f t="array" aca="1" ref="K548" ca="1">IF(ISBLANK($H548),,VLOOKUP($H548,'data (deprecated)'!$E$2:INDIRECT("data!$H$"&amp;COUNTA('data (deprecated)'!$E:$E)),4, FALSE))</f>
        <v>0</v>
      </c>
      <c r="L548" s="3"/>
      <c r="M548" s="3"/>
      <c r="N548" s="3"/>
    </row>
    <row r="549" spans="1:14" ht="13">
      <c r="A549" s="2"/>
      <c r="B549" s="3"/>
      <c r="C549" s="4"/>
      <c r="D549" s="4"/>
      <c r="E549" s="3"/>
      <c r="F549" s="3"/>
      <c r="G549" s="16"/>
      <c r="I549" s="3">
        <f t="array" aca="1" ref="I549" ca="1">IF(ISBLANK($H549),,VLOOKUP($H549,'data (deprecated)'!$E$2:INDIRECT("data!$H$"&amp;COUNTA('data (deprecated)'!$E:$E)),2, FALSE))</f>
        <v>0</v>
      </c>
      <c r="J549" s="3">
        <f t="array" aca="1" ref="J549" ca="1">IF(ISBLANK($H549),,VLOOKUP($H549,'data (deprecated)'!$E$2:INDIRECT("data!$H$"&amp;COUNTA('data (deprecated)'!$E:$E)),3, FALSE))</f>
        <v>0</v>
      </c>
      <c r="K549" s="3">
        <f t="array" aca="1" ref="K549" ca="1">IF(ISBLANK($H549),,VLOOKUP($H549,'data (deprecated)'!$E$2:INDIRECT("data!$H$"&amp;COUNTA('data (deprecated)'!$E:$E)),4, FALSE))</f>
        <v>0</v>
      </c>
      <c r="L549" s="3"/>
      <c r="M549" s="3"/>
      <c r="N549" s="3"/>
    </row>
    <row r="550" spans="1:14" ht="13">
      <c r="A550" s="2"/>
      <c r="B550" s="3"/>
      <c r="C550" s="4"/>
      <c r="D550" s="4"/>
      <c r="E550" s="3"/>
      <c r="F550" s="3"/>
      <c r="G550" s="16"/>
      <c r="I550" s="3">
        <f t="array" aca="1" ref="I550" ca="1">IF(ISBLANK($H550),,VLOOKUP($H550,'data (deprecated)'!$E$2:INDIRECT("data!$H$"&amp;COUNTA('data (deprecated)'!$E:$E)),2, FALSE))</f>
        <v>0</v>
      </c>
      <c r="J550" s="3">
        <f t="array" aca="1" ref="J550" ca="1">IF(ISBLANK($H550),,VLOOKUP($H550,'data (deprecated)'!$E$2:INDIRECT("data!$H$"&amp;COUNTA('data (deprecated)'!$E:$E)),3, FALSE))</f>
        <v>0</v>
      </c>
      <c r="K550" s="3">
        <f t="array" aca="1" ref="K550" ca="1">IF(ISBLANK($H550),,VLOOKUP($H550,'data (deprecated)'!$E$2:INDIRECT("data!$H$"&amp;COUNTA('data (deprecated)'!$E:$E)),4, FALSE))</f>
        <v>0</v>
      </c>
      <c r="L550" s="3"/>
      <c r="M550" s="3"/>
      <c r="N550" s="3"/>
    </row>
    <row r="551" spans="1:14" ht="13">
      <c r="A551" s="2"/>
      <c r="B551" s="3"/>
      <c r="C551" s="4"/>
      <c r="D551" s="4"/>
      <c r="E551" s="3"/>
      <c r="F551" s="3"/>
      <c r="G551" s="16"/>
      <c r="I551" s="3">
        <f t="array" aca="1" ref="I551" ca="1">IF(ISBLANK($H551),,VLOOKUP($H551,'data (deprecated)'!$E$2:INDIRECT("data!$H$"&amp;COUNTA('data (deprecated)'!$E:$E)),2, FALSE))</f>
        <v>0</v>
      </c>
      <c r="J551" s="3">
        <f t="array" aca="1" ref="J551" ca="1">IF(ISBLANK($H551),,VLOOKUP($H551,'data (deprecated)'!$E$2:INDIRECT("data!$H$"&amp;COUNTA('data (deprecated)'!$E:$E)),3, FALSE))</f>
        <v>0</v>
      </c>
      <c r="K551" s="3">
        <f t="array" aca="1" ref="K551" ca="1">IF(ISBLANK($H551),,VLOOKUP($H551,'data (deprecated)'!$E$2:INDIRECT("data!$H$"&amp;COUNTA('data (deprecated)'!$E:$E)),4, FALSE))</f>
        <v>0</v>
      </c>
      <c r="L551" s="3"/>
      <c r="M551" s="3"/>
      <c r="N551" s="3"/>
    </row>
    <row r="552" spans="1:14" ht="13">
      <c r="A552" s="2"/>
      <c r="B552" s="3"/>
      <c r="C552" s="4"/>
      <c r="D552" s="4"/>
      <c r="E552" s="3"/>
      <c r="F552" s="3"/>
      <c r="G552" s="16"/>
      <c r="I552" s="3">
        <f t="array" aca="1" ref="I552" ca="1">IF(ISBLANK($H552),,VLOOKUP($H552,'data (deprecated)'!$E$2:INDIRECT("data!$H$"&amp;COUNTA('data (deprecated)'!$E:$E)),2, FALSE))</f>
        <v>0</v>
      </c>
      <c r="J552" s="3">
        <f t="array" aca="1" ref="J552" ca="1">IF(ISBLANK($H552),,VLOOKUP($H552,'data (deprecated)'!$E$2:INDIRECT("data!$H$"&amp;COUNTA('data (deprecated)'!$E:$E)),3, FALSE))</f>
        <v>0</v>
      </c>
      <c r="K552" s="3">
        <f t="array" aca="1" ref="K552" ca="1">IF(ISBLANK($H552),,VLOOKUP($H552,'data (deprecated)'!$E$2:INDIRECT("data!$H$"&amp;COUNTA('data (deprecated)'!$E:$E)),4, FALSE))</f>
        <v>0</v>
      </c>
      <c r="L552" s="3"/>
      <c r="M552" s="3"/>
      <c r="N552" s="3"/>
    </row>
    <row r="553" spans="1:14" ht="13">
      <c r="A553" s="2"/>
      <c r="B553" s="3"/>
      <c r="C553" s="4"/>
      <c r="D553" s="4"/>
      <c r="E553" s="3"/>
      <c r="F553" s="3"/>
      <c r="G553" s="16"/>
      <c r="I553" s="3">
        <f t="array" aca="1" ref="I553" ca="1">IF(ISBLANK($H553),,VLOOKUP($H553,'data (deprecated)'!$E$2:INDIRECT("data!$H$"&amp;COUNTA('data (deprecated)'!$E:$E)),2, FALSE))</f>
        <v>0</v>
      </c>
      <c r="J553" s="3">
        <f t="array" aca="1" ref="J553" ca="1">IF(ISBLANK($H553),,VLOOKUP($H553,'data (deprecated)'!$E$2:INDIRECT("data!$H$"&amp;COUNTA('data (deprecated)'!$E:$E)),3, FALSE))</f>
        <v>0</v>
      </c>
      <c r="K553" s="3">
        <f t="array" aca="1" ref="K553" ca="1">IF(ISBLANK($H553),,VLOOKUP($H553,'data (deprecated)'!$E$2:INDIRECT("data!$H$"&amp;COUNTA('data (deprecated)'!$E:$E)),4, FALSE))</f>
        <v>0</v>
      </c>
      <c r="L553" s="3"/>
      <c r="M553" s="3"/>
      <c r="N553" s="3"/>
    </row>
    <row r="554" spans="1:14" ht="13">
      <c r="A554" s="2"/>
      <c r="B554" s="3"/>
      <c r="C554" s="4"/>
      <c r="D554" s="4"/>
      <c r="E554" s="3"/>
      <c r="F554" s="3"/>
      <c r="G554" s="16"/>
      <c r="I554" s="3">
        <f t="array" aca="1" ref="I554" ca="1">IF(ISBLANK($H554),,VLOOKUP($H554,'data (deprecated)'!$E$2:INDIRECT("data!$H$"&amp;COUNTA('data (deprecated)'!$E:$E)),2, FALSE))</f>
        <v>0</v>
      </c>
      <c r="J554" s="3">
        <f t="array" aca="1" ref="J554" ca="1">IF(ISBLANK($H554),,VLOOKUP($H554,'data (deprecated)'!$E$2:INDIRECT("data!$H$"&amp;COUNTA('data (deprecated)'!$E:$E)),3, FALSE))</f>
        <v>0</v>
      </c>
      <c r="K554" s="3">
        <f t="array" aca="1" ref="K554" ca="1">IF(ISBLANK($H554),,VLOOKUP($H554,'data (deprecated)'!$E$2:INDIRECT("data!$H$"&amp;COUNTA('data (deprecated)'!$E:$E)),4, FALSE))</f>
        <v>0</v>
      </c>
      <c r="L554" s="3"/>
      <c r="M554" s="3"/>
      <c r="N554" s="3"/>
    </row>
    <row r="555" spans="1:14" ht="13">
      <c r="A555" s="2"/>
      <c r="B555" s="3"/>
      <c r="C555" s="4"/>
      <c r="D555" s="4"/>
      <c r="E555" s="3"/>
      <c r="F555" s="3"/>
      <c r="G555" s="16"/>
      <c r="I555" s="3">
        <f t="array" aca="1" ref="I555" ca="1">IF(ISBLANK($H555),,VLOOKUP($H555,'data (deprecated)'!$E$2:INDIRECT("data!$H$"&amp;COUNTA('data (deprecated)'!$E:$E)),2, FALSE))</f>
        <v>0</v>
      </c>
      <c r="J555" s="3">
        <f t="array" aca="1" ref="J555" ca="1">IF(ISBLANK($H555),,VLOOKUP($H555,'data (deprecated)'!$E$2:INDIRECT("data!$H$"&amp;COUNTA('data (deprecated)'!$E:$E)),3, FALSE))</f>
        <v>0</v>
      </c>
      <c r="K555" s="3">
        <f t="array" aca="1" ref="K555" ca="1">IF(ISBLANK($H555),,VLOOKUP($H555,'data (deprecated)'!$E$2:INDIRECT("data!$H$"&amp;COUNTA('data (deprecated)'!$E:$E)),4, FALSE))</f>
        <v>0</v>
      </c>
      <c r="L555" s="3"/>
      <c r="M555" s="3"/>
      <c r="N555" s="3"/>
    </row>
    <row r="556" spans="1:14" ht="13">
      <c r="A556" s="2"/>
      <c r="B556" s="3"/>
      <c r="C556" s="4"/>
      <c r="D556" s="4"/>
      <c r="E556" s="3"/>
      <c r="F556" s="3"/>
      <c r="G556" s="16"/>
      <c r="I556" s="3">
        <f t="array" aca="1" ref="I556" ca="1">IF(ISBLANK($H556),,VLOOKUP($H556,'data (deprecated)'!$E$2:INDIRECT("data!$H$"&amp;COUNTA('data (deprecated)'!$E:$E)),2, FALSE))</f>
        <v>0</v>
      </c>
      <c r="J556" s="3">
        <f t="array" aca="1" ref="J556" ca="1">IF(ISBLANK($H556),,VLOOKUP($H556,'data (deprecated)'!$E$2:INDIRECT("data!$H$"&amp;COUNTA('data (deprecated)'!$E:$E)),3, FALSE))</f>
        <v>0</v>
      </c>
      <c r="K556" s="3">
        <f t="array" aca="1" ref="K556" ca="1">IF(ISBLANK($H556),,VLOOKUP($H556,'data (deprecated)'!$E$2:INDIRECT("data!$H$"&amp;COUNTA('data (deprecated)'!$E:$E)),4, FALSE))</f>
        <v>0</v>
      </c>
      <c r="L556" s="3"/>
      <c r="M556" s="3"/>
      <c r="N556" s="3"/>
    </row>
    <row r="557" spans="1:14" ht="13">
      <c r="A557" s="2"/>
      <c r="B557" s="3"/>
      <c r="C557" s="4"/>
      <c r="D557" s="4"/>
      <c r="E557" s="3"/>
      <c r="F557" s="3"/>
      <c r="G557" s="16"/>
      <c r="I557" s="3">
        <f t="array" aca="1" ref="I557" ca="1">IF(ISBLANK($H557),,VLOOKUP($H557,'data (deprecated)'!$E$2:INDIRECT("data!$H$"&amp;COUNTA('data (deprecated)'!$E:$E)),2, FALSE))</f>
        <v>0</v>
      </c>
      <c r="J557" s="3">
        <f t="array" aca="1" ref="J557" ca="1">IF(ISBLANK($H557),,VLOOKUP($H557,'data (deprecated)'!$E$2:INDIRECT("data!$H$"&amp;COUNTA('data (deprecated)'!$E:$E)),3, FALSE))</f>
        <v>0</v>
      </c>
      <c r="K557" s="3">
        <f t="array" aca="1" ref="K557" ca="1">IF(ISBLANK($H557),,VLOOKUP($H557,'data (deprecated)'!$E$2:INDIRECT("data!$H$"&amp;COUNTA('data (deprecated)'!$E:$E)),4, FALSE))</f>
        <v>0</v>
      </c>
      <c r="L557" s="3"/>
      <c r="M557" s="3"/>
      <c r="N557" s="3"/>
    </row>
    <row r="558" spans="1:14" ht="13">
      <c r="A558" s="2"/>
      <c r="B558" s="3"/>
      <c r="C558" s="4"/>
      <c r="D558" s="4"/>
      <c r="E558" s="3"/>
      <c r="F558" s="3"/>
      <c r="G558" s="16"/>
      <c r="I558" s="3">
        <f t="array" aca="1" ref="I558" ca="1">IF(ISBLANK($H558),,VLOOKUP($H558,'data (deprecated)'!$E$2:INDIRECT("data!$H$"&amp;COUNTA('data (deprecated)'!$E:$E)),2, FALSE))</f>
        <v>0</v>
      </c>
      <c r="J558" s="3">
        <f t="array" aca="1" ref="J558" ca="1">IF(ISBLANK($H558),,VLOOKUP($H558,'data (deprecated)'!$E$2:INDIRECT("data!$H$"&amp;COUNTA('data (deprecated)'!$E:$E)),3, FALSE))</f>
        <v>0</v>
      </c>
      <c r="K558" s="3">
        <f t="array" aca="1" ref="K558" ca="1">IF(ISBLANK($H558),,VLOOKUP($H558,'data (deprecated)'!$E$2:INDIRECT("data!$H$"&amp;COUNTA('data (deprecated)'!$E:$E)),4, FALSE))</f>
        <v>0</v>
      </c>
      <c r="L558" s="3"/>
      <c r="M558" s="3"/>
      <c r="N558" s="3"/>
    </row>
    <row r="559" spans="1:14" ht="13">
      <c r="A559" s="2"/>
      <c r="B559" s="3"/>
      <c r="C559" s="4"/>
      <c r="D559" s="4"/>
      <c r="E559" s="3"/>
      <c r="F559" s="3"/>
      <c r="G559" s="16"/>
      <c r="I559" s="3">
        <f t="array" aca="1" ref="I559" ca="1">IF(ISBLANK($H559),,VLOOKUP($H559,'data (deprecated)'!$E$2:INDIRECT("data!$H$"&amp;COUNTA('data (deprecated)'!$E:$E)),2, FALSE))</f>
        <v>0</v>
      </c>
      <c r="J559" s="3">
        <f t="array" aca="1" ref="J559" ca="1">IF(ISBLANK($H559),,VLOOKUP($H559,'data (deprecated)'!$E$2:INDIRECT("data!$H$"&amp;COUNTA('data (deprecated)'!$E:$E)),3, FALSE))</f>
        <v>0</v>
      </c>
      <c r="K559" s="3">
        <f t="array" aca="1" ref="K559" ca="1">IF(ISBLANK($H559),,VLOOKUP($H559,'data (deprecated)'!$E$2:INDIRECT("data!$H$"&amp;COUNTA('data (deprecated)'!$E:$E)),4, FALSE))</f>
        <v>0</v>
      </c>
      <c r="L559" s="3"/>
      <c r="M559" s="3"/>
      <c r="N559" s="3"/>
    </row>
    <row r="560" spans="1:14" ht="13">
      <c r="A560" s="2"/>
      <c r="B560" s="3"/>
      <c r="C560" s="4"/>
      <c r="D560" s="4"/>
      <c r="E560" s="3"/>
      <c r="F560" s="3"/>
      <c r="G560" s="16"/>
      <c r="I560" s="3">
        <f t="array" aca="1" ref="I560" ca="1">IF(ISBLANK($H560),,VLOOKUP($H560,'data (deprecated)'!$E$2:INDIRECT("data!$H$"&amp;COUNTA('data (deprecated)'!$E:$E)),2, FALSE))</f>
        <v>0</v>
      </c>
      <c r="J560" s="3">
        <f t="array" aca="1" ref="J560" ca="1">IF(ISBLANK($H560),,VLOOKUP($H560,'data (deprecated)'!$E$2:INDIRECT("data!$H$"&amp;COUNTA('data (deprecated)'!$E:$E)),3, FALSE))</f>
        <v>0</v>
      </c>
      <c r="K560" s="3">
        <f t="array" aca="1" ref="K560" ca="1">IF(ISBLANK($H560),,VLOOKUP($H560,'data (deprecated)'!$E$2:INDIRECT("data!$H$"&amp;COUNTA('data (deprecated)'!$E:$E)),4, FALSE))</f>
        <v>0</v>
      </c>
      <c r="L560" s="3"/>
      <c r="M560" s="3"/>
      <c r="N560" s="3"/>
    </row>
    <row r="561" spans="1:14" ht="13">
      <c r="A561" s="2"/>
      <c r="B561" s="3"/>
      <c r="C561" s="4"/>
      <c r="D561" s="4"/>
      <c r="E561" s="3"/>
      <c r="F561" s="3"/>
      <c r="G561" s="16"/>
      <c r="I561" s="3">
        <f t="array" aca="1" ref="I561" ca="1">IF(ISBLANK($H561),,VLOOKUP($H561,'data (deprecated)'!$E$2:INDIRECT("data!$H$"&amp;COUNTA('data (deprecated)'!$E:$E)),2, FALSE))</f>
        <v>0</v>
      </c>
      <c r="J561" s="3">
        <f t="array" aca="1" ref="J561" ca="1">IF(ISBLANK($H561),,VLOOKUP($H561,'data (deprecated)'!$E$2:INDIRECT("data!$H$"&amp;COUNTA('data (deprecated)'!$E:$E)),3, FALSE))</f>
        <v>0</v>
      </c>
      <c r="K561" s="3">
        <f t="array" aca="1" ref="K561" ca="1">IF(ISBLANK($H561),,VLOOKUP($H561,'data (deprecated)'!$E$2:INDIRECT("data!$H$"&amp;COUNTA('data (deprecated)'!$E:$E)),4, FALSE))</f>
        <v>0</v>
      </c>
      <c r="L561" s="3"/>
      <c r="M561" s="3"/>
      <c r="N561" s="3"/>
    </row>
    <row r="562" spans="1:14" ht="13">
      <c r="A562" s="2"/>
      <c r="B562" s="3"/>
      <c r="C562" s="4"/>
      <c r="D562" s="4"/>
      <c r="E562" s="3"/>
      <c r="F562" s="3"/>
      <c r="G562" s="16"/>
      <c r="I562" s="3">
        <f t="array" aca="1" ref="I562" ca="1">IF(ISBLANK($H562),,VLOOKUP($H562,'data (deprecated)'!$E$2:INDIRECT("data!$H$"&amp;COUNTA('data (deprecated)'!$E:$E)),2, FALSE))</f>
        <v>0</v>
      </c>
      <c r="J562" s="3">
        <f t="array" aca="1" ref="J562" ca="1">IF(ISBLANK($H562),,VLOOKUP($H562,'data (deprecated)'!$E$2:INDIRECT("data!$H$"&amp;COUNTA('data (deprecated)'!$E:$E)),3, FALSE))</f>
        <v>0</v>
      </c>
      <c r="K562" s="3">
        <f t="array" aca="1" ref="K562" ca="1">IF(ISBLANK($H562),,VLOOKUP($H562,'data (deprecated)'!$E$2:INDIRECT("data!$H$"&amp;COUNTA('data (deprecated)'!$E:$E)),4, FALSE))</f>
        <v>0</v>
      </c>
      <c r="L562" s="3"/>
      <c r="M562" s="3"/>
      <c r="N562" s="3"/>
    </row>
    <row r="563" spans="1:14" ht="13">
      <c r="A563" s="2"/>
      <c r="B563" s="3"/>
      <c r="C563" s="4"/>
      <c r="D563" s="4"/>
      <c r="E563" s="3"/>
      <c r="F563" s="3"/>
      <c r="G563" s="16"/>
      <c r="I563" s="3">
        <f t="array" aca="1" ref="I563" ca="1">IF(ISBLANK($H563),,VLOOKUP($H563,'data (deprecated)'!$E$2:INDIRECT("data!$H$"&amp;COUNTA('data (deprecated)'!$E:$E)),2, FALSE))</f>
        <v>0</v>
      </c>
      <c r="J563" s="3">
        <f t="array" aca="1" ref="J563" ca="1">IF(ISBLANK($H563),,VLOOKUP($H563,'data (deprecated)'!$E$2:INDIRECT("data!$H$"&amp;COUNTA('data (deprecated)'!$E:$E)),3, FALSE))</f>
        <v>0</v>
      </c>
      <c r="K563" s="3">
        <f t="array" aca="1" ref="K563" ca="1">IF(ISBLANK($H563),,VLOOKUP($H563,'data (deprecated)'!$E$2:INDIRECT("data!$H$"&amp;COUNTA('data (deprecated)'!$E:$E)),4, FALSE))</f>
        <v>0</v>
      </c>
      <c r="L563" s="3"/>
      <c r="M563" s="3"/>
      <c r="N563" s="3"/>
    </row>
    <row r="564" spans="1:14" ht="13">
      <c r="A564" s="2"/>
      <c r="B564" s="3"/>
      <c r="C564" s="4"/>
      <c r="D564" s="4"/>
      <c r="E564" s="3"/>
      <c r="F564" s="3"/>
      <c r="G564" s="16"/>
      <c r="I564" s="3">
        <f t="array" aca="1" ref="I564" ca="1">IF(ISBLANK($H564),,VLOOKUP($H564,'data (deprecated)'!$E$2:INDIRECT("data!$H$"&amp;COUNTA('data (deprecated)'!$E:$E)),2, FALSE))</f>
        <v>0</v>
      </c>
      <c r="J564" s="3">
        <f t="array" aca="1" ref="J564" ca="1">IF(ISBLANK($H564),,VLOOKUP($H564,'data (deprecated)'!$E$2:INDIRECT("data!$H$"&amp;COUNTA('data (deprecated)'!$E:$E)),3, FALSE))</f>
        <v>0</v>
      </c>
      <c r="K564" s="3">
        <f t="array" aca="1" ref="K564" ca="1">IF(ISBLANK($H564),,VLOOKUP($H564,'data (deprecated)'!$E$2:INDIRECT("data!$H$"&amp;COUNTA('data (deprecated)'!$E:$E)),4, FALSE))</f>
        <v>0</v>
      </c>
      <c r="L564" s="3"/>
      <c r="M564" s="3"/>
      <c r="N564" s="3"/>
    </row>
    <row r="565" spans="1:14" ht="13">
      <c r="A565" s="2"/>
      <c r="B565" s="3"/>
      <c r="C565" s="4"/>
      <c r="D565" s="4"/>
      <c r="E565" s="3"/>
      <c r="F565" s="3"/>
      <c r="G565" s="16"/>
      <c r="I565" s="3">
        <f t="array" aca="1" ref="I565" ca="1">IF(ISBLANK($H565),,VLOOKUP($H565,'data (deprecated)'!$E$2:INDIRECT("data!$H$"&amp;COUNTA('data (deprecated)'!$E:$E)),2, FALSE))</f>
        <v>0</v>
      </c>
      <c r="J565" s="3">
        <f t="array" aca="1" ref="J565" ca="1">IF(ISBLANK($H565),,VLOOKUP($H565,'data (deprecated)'!$E$2:INDIRECT("data!$H$"&amp;COUNTA('data (deprecated)'!$E:$E)),3, FALSE))</f>
        <v>0</v>
      </c>
      <c r="K565" s="3">
        <f t="array" aca="1" ref="K565" ca="1">IF(ISBLANK($H565),,VLOOKUP($H565,'data (deprecated)'!$E$2:INDIRECT("data!$H$"&amp;COUNTA('data (deprecated)'!$E:$E)),4, FALSE))</f>
        <v>0</v>
      </c>
      <c r="L565" s="3"/>
      <c r="M565" s="3"/>
      <c r="N565" s="3"/>
    </row>
    <row r="566" spans="1:14" ht="13">
      <c r="A566" s="2"/>
      <c r="B566" s="3"/>
      <c r="C566" s="4"/>
      <c r="D566" s="4"/>
      <c r="E566" s="3"/>
      <c r="F566" s="3"/>
      <c r="G566" s="16"/>
      <c r="I566" s="3">
        <f t="array" aca="1" ref="I566" ca="1">IF(ISBLANK($H566),,VLOOKUP($H566,'data (deprecated)'!$E$2:INDIRECT("data!$H$"&amp;COUNTA('data (deprecated)'!$E:$E)),2, FALSE))</f>
        <v>0</v>
      </c>
      <c r="J566" s="3">
        <f t="array" aca="1" ref="J566" ca="1">IF(ISBLANK($H566),,VLOOKUP($H566,'data (deprecated)'!$E$2:INDIRECT("data!$H$"&amp;COUNTA('data (deprecated)'!$E:$E)),3, FALSE))</f>
        <v>0</v>
      </c>
      <c r="K566" s="3">
        <f t="array" aca="1" ref="K566" ca="1">IF(ISBLANK($H566),,VLOOKUP($H566,'data (deprecated)'!$E$2:INDIRECT("data!$H$"&amp;COUNTA('data (deprecated)'!$E:$E)),4, FALSE))</f>
        <v>0</v>
      </c>
      <c r="L566" s="3"/>
      <c r="M566" s="3"/>
      <c r="N566" s="3"/>
    </row>
    <row r="567" spans="1:14" ht="13">
      <c r="A567" s="2"/>
      <c r="B567" s="3"/>
      <c r="C567" s="4"/>
      <c r="D567" s="4"/>
      <c r="E567" s="3"/>
      <c r="F567" s="3"/>
      <c r="G567" s="16"/>
      <c r="I567" s="3">
        <f t="array" aca="1" ref="I567" ca="1">IF(ISBLANK($H567),,VLOOKUP($H567,'data (deprecated)'!$E$2:INDIRECT("data!$H$"&amp;COUNTA('data (deprecated)'!$E:$E)),2, FALSE))</f>
        <v>0</v>
      </c>
      <c r="J567" s="3">
        <f t="array" aca="1" ref="J567" ca="1">IF(ISBLANK($H567),,VLOOKUP($H567,'data (deprecated)'!$E$2:INDIRECT("data!$H$"&amp;COUNTA('data (deprecated)'!$E:$E)),3, FALSE))</f>
        <v>0</v>
      </c>
      <c r="K567" s="3">
        <f t="array" aca="1" ref="K567" ca="1">IF(ISBLANK($H567),,VLOOKUP($H567,'data (deprecated)'!$E$2:INDIRECT("data!$H$"&amp;COUNTA('data (deprecated)'!$E:$E)),4, FALSE))</f>
        <v>0</v>
      </c>
      <c r="L567" s="3"/>
      <c r="M567" s="3"/>
      <c r="N567" s="3"/>
    </row>
    <row r="568" spans="1:14" ht="13">
      <c r="A568" s="2"/>
      <c r="B568" s="3"/>
      <c r="C568" s="4"/>
      <c r="D568" s="4"/>
      <c r="E568" s="3"/>
      <c r="F568" s="3"/>
      <c r="G568" s="16"/>
      <c r="I568" s="3">
        <f t="array" aca="1" ref="I568" ca="1">IF(ISBLANK($H568),,VLOOKUP($H568,'data (deprecated)'!$E$2:INDIRECT("data!$H$"&amp;COUNTA('data (deprecated)'!$E:$E)),2, FALSE))</f>
        <v>0</v>
      </c>
      <c r="J568" s="3">
        <f t="array" aca="1" ref="J568" ca="1">IF(ISBLANK($H568),,VLOOKUP($H568,'data (deprecated)'!$E$2:INDIRECT("data!$H$"&amp;COUNTA('data (deprecated)'!$E:$E)),3, FALSE))</f>
        <v>0</v>
      </c>
      <c r="K568" s="3">
        <f t="array" aca="1" ref="K568" ca="1">IF(ISBLANK($H568),,VLOOKUP($H568,'data (deprecated)'!$E$2:INDIRECT("data!$H$"&amp;COUNTA('data (deprecated)'!$E:$E)),4, FALSE))</f>
        <v>0</v>
      </c>
      <c r="L568" s="3"/>
      <c r="M568" s="3"/>
      <c r="N568" s="3"/>
    </row>
    <row r="569" spans="1:14" ht="13">
      <c r="A569" s="2"/>
      <c r="B569" s="3"/>
      <c r="C569" s="4"/>
      <c r="D569" s="4"/>
      <c r="E569" s="3"/>
      <c r="F569" s="3"/>
      <c r="G569" s="16"/>
      <c r="I569" s="3">
        <f t="array" aca="1" ref="I569" ca="1">IF(ISBLANK($H569),,VLOOKUP($H569,'data (deprecated)'!$E$2:INDIRECT("data!$H$"&amp;COUNTA('data (deprecated)'!$E:$E)),2, FALSE))</f>
        <v>0</v>
      </c>
      <c r="J569" s="3">
        <f t="array" aca="1" ref="J569" ca="1">IF(ISBLANK($H569),,VLOOKUP($H569,'data (deprecated)'!$E$2:INDIRECT("data!$H$"&amp;COUNTA('data (deprecated)'!$E:$E)),3, FALSE))</f>
        <v>0</v>
      </c>
      <c r="K569" s="3">
        <f t="array" aca="1" ref="K569" ca="1">IF(ISBLANK($H569),,VLOOKUP($H569,'data (deprecated)'!$E$2:INDIRECT("data!$H$"&amp;COUNTA('data (deprecated)'!$E:$E)),4, FALSE))</f>
        <v>0</v>
      </c>
      <c r="L569" s="3"/>
      <c r="M569" s="3"/>
      <c r="N569" s="3"/>
    </row>
    <row r="570" spans="1:14" ht="13">
      <c r="A570" s="2"/>
      <c r="B570" s="3"/>
      <c r="C570" s="4"/>
      <c r="D570" s="4"/>
      <c r="E570" s="3"/>
      <c r="F570" s="3"/>
      <c r="G570" s="16"/>
      <c r="I570" s="3">
        <f t="array" aca="1" ref="I570" ca="1">IF(ISBLANK($H570),,VLOOKUP($H570,'data (deprecated)'!$E$2:INDIRECT("data!$H$"&amp;COUNTA('data (deprecated)'!$E:$E)),2, FALSE))</f>
        <v>0</v>
      </c>
      <c r="J570" s="3">
        <f t="array" aca="1" ref="J570" ca="1">IF(ISBLANK($H570),,VLOOKUP($H570,'data (deprecated)'!$E$2:INDIRECT("data!$H$"&amp;COUNTA('data (deprecated)'!$E:$E)),3, FALSE))</f>
        <v>0</v>
      </c>
      <c r="K570" s="3">
        <f t="array" aca="1" ref="K570" ca="1">IF(ISBLANK($H570),,VLOOKUP($H570,'data (deprecated)'!$E$2:INDIRECT("data!$H$"&amp;COUNTA('data (deprecated)'!$E:$E)),4, FALSE))</f>
        <v>0</v>
      </c>
      <c r="L570" s="3"/>
      <c r="M570" s="3"/>
      <c r="N570" s="3"/>
    </row>
    <row r="571" spans="1:14" ht="13">
      <c r="A571" s="2"/>
      <c r="B571" s="3"/>
      <c r="C571" s="4"/>
      <c r="D571" s="4"/>
      <c r="E571" s="3"/>
      <c r="F571" s="3"/>
      <c r="G571" s="16"/>
      <c r="I571" s="3">
        <f t="array" aca="1" ref="I571" ca="1">IF(ISBLANK($H571),,VLOOKUP($H571,'data (deprecated)'!$E$2:INDIRECT("data!$H$"&amp;COUNTA('data (deprecated)'!$E:$E)),2, FALSE))</f>
        <v>0</v>
      </c>
      <c r="J571" s="3">
        <f t="array" aca="1" ref="J571" ca="1">IF(ISBLANK($H571),,VLOOKUP($H571,'data (deprecated)'!$E$2:INDIRECT("data!$H$"&amp;COUNTA('data (deprecated)'!$E:$E)),3, FALSE))</f>
        <v>0</v>
      </c>
      <c r="K571" s="3">
        <f t="array" aca="1" ref="K571" ca="1">IF(ISBLANK($H571),,VLOOKUP($H571,'data (deprecated)'!$E$2:INDIRECT("data!$H$"&amp;COUNTA('data (deprecated)'!$E:$E)),4, FALSE))</f>
        <v>0</v>
      </c>
      <c r="L571" s="3"/>
      <c r="M571" s="3"/>
      <c r="N571" s="3"/>
    </row>
    <row r="572" spans="1:14" ht="13">
      <c r="A572" s="2"/>
      <c r="B572" s="3"/>
      <c r="C572" s="4"/>
      <c r="D572" s="4"/>
      <c r="E572" s="3"/>
      <c r="F572" s="3"/>
      <c r="G572" s="16"/>
      <c r="I572" s="3">
        <f t="array" aca="1" ref="I572" ca="1">IF(ISBLANK($H572),,VLOOKUP($H572,'data (deprecated)'!$E$2:INDIRECT("data!$H$"&amp;COUNTA('data (deprecated)'!$E:$E)),2, FALSE))</f>
        <v>0</v>
      </c>
      <c r="J572" s="3">
        <f t="array" aca="1" ref="J572" ca="1">IF(ISBLANK($H572),,VLOOKUP($H572,'data (deprecated)'!$E$2:INDIRECT("data!$H$"&amp;COUNTA('data (deprecated)'!$E:$E)),3, FALSE))</f>
        <v>0</v>
      </c>
      <c r="K572" s="3">
        <f t="array" aca="1" ref="K572" ca="1">IF(ISBLANK($H572),,VLOOKUP($H572,'data (deprecated)'!$E$2:INDIRECT("data!$H$"&amp;COUNTA('data (deprecated)'!$E:$E)),4, FALSE))</f>
        <v>0</v>
      </c>
      <c r="L572" s="3"/>
      <c r="M572" s="3"/>
      <c r="N572" s="3"/>
    </row>
    <row r="573" spans="1:14" ht="13">
      <c r="A573" s="2"/>
      <c r="B573" s="3"/>
      <c r="C573" s="4"/>
      <c r="D573" s="4"/>
      <c r="E573" s="3"/>
      <c r="F573" s="3"/>
      <c r="G573" s="16"/>
      <c r="I573" s="3">
        <f t="array" aca="1" ref="I573" ca="1">IF(ISBLANK($H573),,VLOOKUP($H573,'data (deprecated)'!$E$2:INDIRECT("data!$H$"&amp;COUNTA('data (deprecated)'!$E:$E)),2, FALSE))</f>
        <v>0</v>
      </c>
      <c r="J573" s="3">
        <f t="array" aca="1" ref="J573" ca="1">IF(ISBLANK($H573),,VLOOKUP($H573,'data (deprecated)'!$E$2:INDIRECT("data!$H$"&amp;COUNTA('data (deprecated)'!$E:$E)),3, FALSE))</f>
        <v>0</v>
      </c>
      <c r="K573" s="3">
        <f t="array" aca="1" ref="K573" ca="1">IF(ISBLANK($H573),,VLOOKUP($H573,'data (deprecated)'!$E$2:INDIRECT("data!$H$"&amp;COUNTA('data (deprecated)'!$E:$E)),4, FALSE))</f>
        <v>0</v>
      </c>
      <c r="L573" s="3"/>
      <c r="M573" s="3"/>
      <c r="N573" s="3"/>
    </row>
    <row r="574" spans="1:14" ht="13">
      <c r="A574" s="2"/>
      <c r="B574" s="3"/>
      <c r="C574" s="4"/>
      <c r="D574" s="4"/>
      <c r="E574" s="3"/>
      <c r="F574" s="3"/>
      <c r="G574" s="16"/>
      <c r="I574" s="3">
        <f t="array" aca="1" ref="I574" ca="1">IF(ISBLANK($H574),,VLOOKUP($H574,'data (deprecated)'!$E$2:INDIRECT("data!$H$"&amp;COUNTA('data (deprecated)'!$E:$E)),2, FALSE))</f>
        <v>0</v>
      </c>
      <c r="J574" s="3">
        <f t="array" aca="1" ref="J574" ca="1">IF(ISBLANK($H574),,VLOOKUP($H574,'data (deprecated)'!$E$2:INDIRECT("data!$H$"&amp;COUNTA('data (deprecated)'!$E:$E)),3, FALSE))</f>
        <v>0</v>
      </c>
      <c r="K574" s="3">
        <f t="array" aca="1" ref="K574" ca="1">IF(ISBLANK($H574),,VLOOKUP($H574,'data (deprecated)'!$E$2:INDIRECT("data!$H$"&amp;COUNTA('data (deprecated)'!$E:$E)),4, FALSE))</f>
        <v>0</v>
      </c>
      <c r="L574" s="3"/>
      <c r="M574" s="3"/>
      <c r="N574" s="3"/>
    </row>
    <row r="575" spans="1:14" ht="13">
      <c r="A575" s="2"/>
      <c r="B575" s="3"/>
      <c r="C575" s="4"/>
      <c r="D575" s="4"/>
      <c r="E575" s="3"/>
      <c r="F575" s="3"/>
      <c r="G575" s="16"/>
      <c r="I575" s="3">
        <f t="array" aca="1" ref="I575" ca="1">IF(ISBLANK($H575),,VLOOKUP($H575,'data (deprecated)'!$E$2:INDIRECT("data!$H$"&amp;COUNTA('data (deprecated)'!$E:$E)),2, FALSE))</f>
        <v>0</v>
      </c>
      <c r="J575" s="3">
        <f t="array" aca="1" ref="J575" ca="1">IF(ISBLANK($H575),,VLOOKUP($H575,'data (deprecated)'!$E$2:INDIRECT("data!$H$"&amp;COUNTA('data (deprecated)'!$E:$E)),3, FALSE))</f>
        <v>0</v>
      </c>
      <c r="K575" s="3">
        <f t="array" aca="1" ref="K575" ca="1">IF(ISBLANK($H575),,VLOOKUP($H575,'data (deprecated)'!$E$2:INDIRECT("data!$H$"&amp;COUNTA('data (deprecated)'!$E:$E)),4, FALSE))</f>
        <v>0</v>
      </c>
      <c r="L575" s="3"/>
      <c r="M575" s="3"/>
      <c r="N575" s="3"/>
    </row>
    <row r="576" spans="1:14" ht="13">
      <c r="A576" s="2"/>
      <c r="B576" s="3"/>
      <c r="C576" s="4"/>
      <c r="D576" s="4"/>
      <c r="E576" s="3"/>
      <c r="F576" s="3"/>
      <c r="G576" s="16"/>
      <c r="I576" s="3">
        <f t="array" aca="1" ref="I576" ca="1">IF(ISBLANK($H576),,VLOOKUP($H576,'data (deprecated)'!$E$2:INDIRECT("data!$H$"&amp;COUNTA('data (deprecated)'!$E:$E)),2, FALSE))</f>
        <v>0</v>
      </c>
      <c r="J576" s="3">
        <f t="array" aca="1" ref="J576" ca="1">IF(ISBLANK($H576),,VLOOKUP($H576,'data (deprecated)'!$E$2:INDIRECT("data!$H$"&amp;COUNTA('data (deprecated)'!$E:$E)),3, FALSE))</f>
        <v>0</v>
      </c>
      <c r="K576" s="3">
        <f t="array" aca="1" ref="K576" ca="1">IF(ISBLANK($H576),,VLOOKUP($H576,'data (deprecated)'!$E$2:INDIRECT("data!$H$"&amp;COUNTA('data (deprecated)'!$E:$E)),4, FALSE))</f>
        <v>0</v>
      </c>
      <c r="L576" s="3"/>
      <c r="M576" s="3"/>
      <c r="N576" s="3"/>
    </row>
    <row r="577" spans="1:14" ht="13">
      <c r="A577" s="2"/>
      <c r="B577" s="3"/>
      <c r="C577" s="4"/>
      <c r="D577" s="4"/>
      <c r="E577" s="3"/>
      <c r="F577" s="3"/>
      <c r="G577" s="16"/>
      <c r="I577" s="3">
        <f t="array" aca="1" ref="I577" ca="1">IF(ISBLANK($H577),,VLOOKUP($H577,'data (deprecated)'!$E$2:INDIRECT("data!$H$"&amp;COUNTA('data (deprecated)'!$E:$E)),2, FALSE))</f>
        <v>0</v>
      </c>
      <c r="J577" s="3">
        <f t="array" aca="1" ref="J577" ca="1">IF(ISBLANK($H577),,VLOOKUP($H577,'data (deprecated)'!$E$2:INDIRECT("data!$H$"&amp;COUNTA('data (deprecated)'!$E:$E)),3, FALSE))</f>
        <v>0</v>
      </c>
      <c r="K577" s="3">
        <f t="array" aca="1" ref="K577" ca="1">IF(ISBLANK($H577),,VLOOKUP($H577,'data (deprecated)'!$E$2:INDIRECT("data!$H$"&amp;COUNTA('data (deprecated)'!$E:$E)),4, FALSE))</f>
        <v>0</v>
      </c>
      <c r="L577" s="3"/>
      <c r="M577" s="3"/>
      <c r="N577" s="3"/>
    </row>
    <row r="578" spans="1:14" ht="13">
      <c r="A578" s="2"/>
      <c r="B578" s="3"/>
      <c r="C578" s="4"/>
      <c r="D578" s="4"/>
      <c r="E578" s="3"/>
      <c r="F578" s="3"/>
      <c r="G578" s="16"/>
      <c r="I578" s="3">
        <f t="array" aca="1" ref="I578" ca="1">IF(ISBLANK($H578),,VLOOKUP($H578,'data (deprecated)'!$E$2:INDIRECT("data!$H$"&amp;COUNTA('data (deprecated)'!$E:$E)),2, FALSE))</f>
        <v>0</v>
      </c>
      <c r="J578" s="3">
        <f t="array" aca="1" ref="J578" ca="1">IF(ISBLANK($H578),,VLOOKUP($H578,'data (deprecated)'!$E$2:INDIRECT("data!$H$"&amp;COUNTA('data (deprecated)'!$E:$E)),3, FALSE))</f>
        <v>0</v>
      </c>
      <c r="K578" s="3">
        <f t="array" aca="1" ref="K578" ca="1">IF(ISBLANK($H578),,VLOOKUP($H578,'data (deprecated)'!$E$2:INDIRECT("data!$H$"&amp;COUNTA('data (deprecated)'!$E:$E)),4, FALSE))</f>
        <v>0</v>
      </c>
      <c r="L578" s="3"/>
      <c r="M578" s="3"/>
      <c r="N578" s="3"/>
    </row>
    <row r="579" spans="1:14" ht="13">
      <c r="A579" s="2"/>
      <c r="B579" s="3"/>
      <c r="C579" s="4"/>
      <c r="D579" s="4"/>
      <c r="E579" s="3"/>
      <c r="F579" s="3"/>
      <c r="G579" s="16"/>
      <c r="I579" s="3">
        <f t="array" aca="1" ref="I579" ca="1">IF(ISBLANK($H579),,VLOOKUP($H579,'data (deprecated)'!$E$2:INDIRECT("data!$H$"&amp;COUNTA('data (deprecated)'!$E:$E)),2, FALSE))</f>
        <v>0</v>
      </c>
      <c r="J579" s="3">
        <f t="array" aca="1" ref="J579" ca="1">IF(ISBLANK($H579),,VLOOKUP($H579,'data (deprecated)'!$E$2:INDIRECT("data!$H$"&amp;COUNTA('data (deprecated)'!$E:$E)),3, FALSE))</f>
        <v>0</v>
      </c>
      <c r="K579" s="3">
        <f t="array" aca="1" ref="K579" ca="1">IF(ISBLANK($H579),,VLOOKUP($H579,'data (deprecated)'!$E$2:INDIRECT("data!$H$"&amp;COUNTA('data (deprecated)'!$E:$E)),4, FALSE))</f>
        <v>0</v>
      </c>
      <c r="L579" s="3"/>
      <c r="M579" s="3"/>
      <c r="N579" s="3"/>
    </row>
    <row r="580" spans="1:14" ht="13">
      <c r="A580" s="2"/>
      <c r="B580" s="3"/>
      <c r="C580" s="4"/>
      <c r="D580" s="4"/>
      <c r="E580" s="3"/>
      <c r="F580" s="3"/>
      <c r="G580" s="16"/>
      <c r="I580" s="3">
        <f t="array" aca="1" ref="I580" ca="1">IF(ISBLANK($H580),,VLOOKUP($H580,'data (deprecated)'!$E$2:INDIRECT("data!$H$"&amp;COUNTA('data (deprecated)'!$E:$E)),2, FALSE))</f>
        <v>0</v>
      </c>
      <c r="J580" s="3">
        <f t="array" aca="1" ref="J580" ca="1">IF(ISBLANK($H580),,VLOOKUP($H580,'data (deprecated)'!$E$2:INDIRECT("data!$H$"&amp;COUNTA('data (deprecated)'!$E:$E)),3, FALSE))</f>
        <v>0</v>
      </c>
      <c r="K580" s="3">
        <f t="array" aca="1" ref="K580" ca="1">IF(ISBLANK($H580),,VLOOKUP($H580,'data (deprecated)'!$E$2:INDIRECT("data!$H$"&amp;COUNTA('data (deprecated)'!$E:$E)),4, FALSE))</f>
        <v>0</v>
      </c>
      <c r="L580" s="3"/>
      <c r="M580" s="3"/>
      <c r="N580" s="3"/>
    </row>
    <row r="581" spans="1:14" ht="13">
      <c r="A581" s="2"/>
      <c r="B581" s="3"/>
      <c r="C581" s="4"/>
      <c r="D581" s="4"/>
      <c r="E581" s="3"/>
      <c r="F581" s="3"/>
      <c r="G581" s="16"/>
      <c r="I581" s="3">
        <f t="array" aca="1" ref="I581" ca="1">IF(ISBLANK($H581),,VLOOKUP($H581,'data (deprecated)'!$E$2:INDIRECT("data!$H$"&amp;COUNTA('data (deprecated)'!$E:$E)),2, FALSE))</f>
        <v>0</v>
      </c>
      <c r="J581" s="3">
        <f t="array" aca="1" ref="J581" ca="1">IF(ISBLANK($H581),,VLOOKUP($H581,'data (deprecated)'!$E$2:INDIRECT("data!$H$"&amp;COUNTA('data (deprecated)'!$E:$E)),3, FALSE))</f>
        <v>0</v>
      </c>
      <c r="K581" s="3">
        <f t="array" aca="1" ref="K581" ca="1">IF(ISBLANK($H581),,VLOOKUP($H581,'data (deprecated)'!$E$2:INDIRECT("data!$H$"&amp;COUNTA('data (deprecated)'!$E:$E)),4, FALSE))</f>
        <v>0</v>
      </c>
      <c r="L581" s="3"/>
      <c r="M581" s="3"/>
      <c r="N581" s="3"/>
    </row>
    <row r="582" spans="1:14" ht="13">
      <c r="A582" s="2"/>
      <c r="B582" s="3"/>
      <c r="C582" s="4"/>
      <c r="D582" s="4"/>
      <c r="E582" s="3"/>
      <c r="F582" s="3"/>
      <c r="G582" s="16"/>
      <c r="I582" s="3">
        <f t="array" aca="1" ref="I582" ca="1">IF(ISBLANK($H582),,VLOOKUP($H582,'data (deprecated)'!$E$2:INDIRECT("data!$H$"&amp;COUNTA('data (deprecated)'!$E:$E)),2, FALSE))</f>
        <v>0</v>
      </c>
      <c r="J582" s="3">
        <f t="array" aca="1" ref="J582" ca="1">IF(ISBLANK($H582),,VLOOKUP($H582,'data (deprecated)'!$E$2:INDIRECT("data!$H$"&amp;COUNTA('data (deprecated)'!$E:$E)),3, FALSE))</f>
        <v>0</v>
      </c>
      <c r="K582" s="3">
        <f t="array" aca="1" ref="K582" ca="1">IF(ISBLANK($H582),,VLOOKUP($H582,'data (deprecated)'!$E$2:INDIRECT("data!$H$"&amp;COUNTA('data (deprecated)'!$E:$E)),4, FALSE))</f>
        <v>0</v>
      </c>
      <c r="L582" s="3"/>
      <c r="M582" s="3"/>
      <c r="N582" s="3"/>
    </row>
    <row r="583" spans="1:14" ht="13">
      <c r="A583" s="2"/>
      <c r="B583" s="3"/>
      <c r="C583" s="4"/>
      <c r="D583" s="4"/>
      <c r="E583" s="3"/>
      <c r="F583" s="3"/>
      <c r="G583" s="16"/>
      <c r="I583" s="3">
        <f t="array" aca="1" ref="I583" ca="1">IF(ISBLANK($H583),,VLOOKUP($H583,'data (deprecated)'!$E$2:INDIRECT("data!$H$"&amp;COUNTA('data (deprecated)'!$E:$E)),2, FALSE))</f>
        <v>0</v>
      </c>
      <c r="J583" s="3">
        <f t="array" aca="1" ref="J583" ca="1">IF(ISBLANK($H583),,VLOOKUP($H583,'data (deprecated)'!$E$2:INDIRECT("data!$H$"&amp;COUNTA('data (deprecated)'!$E:$E)),3, FALSE))</f>
        <v>0</v>
      </c>
      <c r="K583" s="3">
        <f t="array" aca="1" ref="K583" ca="1">IF(ISBLANK($H583),,VLOOKUP($H583,'data (deprecated)'!$E$2:INDIRECT("data!$H$"&amp;COUNTA('data (deprecated)'!$E:$E)),4, FALSE))</f>
        <v>0</v>
      </c>
      <c r="L583" s="3"/>
      <c r="M583" s="3"/>
      <c r="N583" s="3"/>
    </row>
    <row r="584" spans="1:14" ht="13">
      <c r="A584" s="2"/>
      <c r="B584" s="3"/>
      <c r="C584" s="4"/>
      <c r="D584" s="4"/>
      <c r="E584" s="3"/>
      <c r="F584" s="3"/>
      <c r="G584" s="16"/>
      <c r="I584" s="3">
        <f t="array" aca="1" ref="I584" ca="1">IF(ISBLANK($H584),,VLOOKUP($H584,'data (deprecated)'!$E$2:INDIRECT("data!$H$"&amp;COUNTA('data (deprecated)'!$E:$E)),2, FALSE))</f>
        <v>0</v>
      </c>
      <c r="J584" s="3">
        <f t="array" aca="1" ref="J584" ca="1">IF(ISBLANK($H584),,VLOOKUP($H584,'data (deprecated)'!$E$2:INDIRECT("data!$H$"&amp;COUNTA('data (deprecated)'!$E:$E)),3, FALSE))</f>
        <v>0</v>
      </c>
      <c r="K584" s="3">
        <f t="array" aca="1" ref="K584" ca="1">IF(ISBLANK($H584),,VLOOKUP($H584,'data (deprecated)'!$E$2:INDIRECT("data!$H$"&amp;COUNTA('data (deprecated)'!$E:$E)),4, FALSE))</f>
        <v>0</v>
      </c>
      <c r="L584" s="3"/>
      <c r="M584" s="3"/>
      <c r="N584" s="3"/>
    </row>
    <row r="585" spans="1:14" ht="13">
      <c r="A585" s="2"/>
      <c r="B585" s="3"/>
      <c r="C585" s="4"/>
      <c r="D585" s="4"/>
      <c r="E585" s="3"/>
      <c r="F585" s="3"/>
      <c r="G585" s="16"/>
      <c r="I585" s="3">
        <f t="array" aca="1" ref="I585" ca="1">IF(ISBLANK($H585),,VLOOKUP($H585,'data (deprecated)'!$E$2:INDIRECT("data!$H$"&amp;COUNTA('data (deprecated)'!$E:$E)),2, FALSE))</f>
        <v>0</v>
      </c>
      <c r="J585" s="3">
        <f t="array" aca="1" ref="J585" ca="1">IF(ISBLANK($H585),,VLOOKUP($H585,'data (deprecated)'!$E$2:INDIRECT("data!$H$"&amp;COUNTA('data (deprecated)'!$E:$E)),3, FALSE))</f>
        <v>0</v>
      </c>
      <c r="K585" s="3">
        <f t="array" aca="1" ref="K585" ca="1">IF(ISBLANK($H585),,VLOOKUP($H585,'data (deprecated)'!$E$2:INDIRECT("data!$H$"&amp;COUNTA('data (deprecated)'!$E:$E)),4, FALSE))</f>
        <v>0</v>
      </c>
      <c r="L585" s="3"/>
      <c r="M585" s="3"/>
      <c r="N585" s="3"/>
    </row>
    <row r="586" spans="1:14" ht="13">
      <c r="A586" s="2"/>
      <c r="B586" s="3"/>
      <c r="C586" s="4"/>
      <c r="D586" s="4"/>
      <c r="E586" s="3"/>
      <c r="F586" s="3"/>
      <c r="G586" s="16"/>
      <c r="I586" s="3">
        <f t="array" aca="1" ref="I586" ca="1">IF(ISBLANK($H586),,VLOOKUP($H586,'data (deprecated)'!$E$2:INDIRECT("data!$H$"&amp;COUNTA('data (deprecated)'!$E:$E)),2, FALSE))</f>
        <v>0</v>
      </c>
      <c r="J586" s="3">
        <f t="array" aca="1" ref="J586" ca="1">IF(ISBLANK($H586),,VLOOKUP($H586,'data (deprecated)'!$E$2:INDIRECT("data!$H$"&amp;COUNTA('data (deprecated)'!$E:$E)),3, FALSE))</f>
        <v>0</v>
      </c>
      <c r="K586" s="3">
        <f t="array" aca="1" ref="K586" ca="1">IF(ISBLANK($H586),,VLOOKUP($H586,'data (deprecated)'!$E$2:INDIRECT("data!$H$"&amp;COUNTA('data (deprecated)'!$E:$E)),4, FALSE))</f>
        <v>0</v>
      </c>
      <c r="L586" s="3"/>
      <c r="M586" s="3"/>
      <c r="N586" s="3"/>
    </row>
    <row r="587" spans="1:14" ht="13">
      <c r="A587" s="2"/>
      <c r="B587" s="3"/>
      <c r="C587" s="4"/>
      <c r="D587" s="4"/>
      <c r="E587" s="3"/>
      <c r="F587" s="3"/>
      <c r="G587" s="16"/>
      <c r="I587" s="3">
        <f t="array" aca="1" ref="I587" ca="1">IF(ISBLANK($H587),,VLOOKUP($H587,'data (deprecated)'!$E$2:INDIRECT("data!$H$"&amp;COUNTA('data (deprecated)'!$E:$E)),2, FALSE))</f>
        <v>0</v>
      </c>
      <c r="J587" s="3">
        <f t="array" aca="1" ref="J587" ca="1">IF(ISBLANK($H587),,VLOOKUP($H587,'data (deprecated)'!$E$2:INDIRECT("data!$H$"&amp;COUNTA('data (deprecated)'!$E:$E)),3, FALSE))</f>
        <v>0</v>
      </c>
      <c r="K587" s="3">
        <f t="array" aca="1" ref="K587" ca="1">IF(ISBLANK($H587),,VLOOKUP($H587,'data (deprecated)'!$E$2:INDIRECT("data!$H$"&amp;COUNTA('data (deprecated)'!$E:$E)),4, FALSE))</f>
        <v>0</v>
      </c>
      <c r="L587" s="3"/>
      <c r="M587" s="3"/>
      <c r="N587" s="3"/>
    </row>
    <row r="588" spans="1:14" ht="13">
      <c r="A588" s="2"/>
      <c r="B588" s="3"/>
      <c r="C588" s="4"/>
      <c r="D588" s="4"/>
      <c r="E588" s="3"/>
      <c r="F588" s="3"/>
      <c r="G588" s="16"/>
      <c r="I588" s="3">
        <f t="array" aca="1" ref="I588" ca="1">IF(ISBLANK($H588),,VLOOKUP($H588,'data (deprecated)'!$E$2:INDIRECT("data!$H$"&amp;COUNTA('data (deprecated)'!$E:$E)),2, FALSE))</f>
        <v>0</v>
      </c>
      <c r="J588" s="3">
        <f t="array" aca="1" ref="J588" ca="1">IF(ISBLANK($H588),,VLOOKUP($H588,'data (deprecated)'!$E$2:INDIRECT("data!$H$"&amp;COUNTA('data (deprecated)'!$E:$E)),3, FALSE))</f>
        <v>0</v>
      </c>
      <c r="K588" s="3">
        <f t="array" aca="1" ref="K588" ca="1">IF(ISBLANK($H588),,VLOOKUP($H588,'data (deprecated)'!$E$2:INDIRECT("data!$H$"&amp;COUNTA('data (deprecated)'!$E:$E)),4, FALSE))</f>
        <v>0</v>
      </c>
      <c r="L588" s="3"/>
      <c r="M588" s="3"/>
      <c r="N588" s="3"/>
    </row>
    <row r="589" spans="1:14" ht="13">
      <c r="A589" s="2"/>
      <c r="B589" s="3"/>
      <c r="C589" s="4"/>
      <c r="D589" s="4"/>
      <c r="E589" s="3"/>
      <c r="F589" s="3"/>
      <c r="G589" s="16"/>
      <c r="I589" s="3">
        <f t="array" aca="1" ref="I589" ca="1">IF(ISBLANK($H589),,VLOOKUP($H589,'data (deprecated)'!$E$2:INDIRECT("data!$H$"&amp;COUNTA('data (deprecated)'!$E:$E)),2, FALSE))</f>
        <v>0</v>
      </c>
      <c r="J589" s="3">
        <f t="array" aca="1" ref="J589" ca="1">IF(ISBLANK($H589),,VLOOKUP($H589,'data (deprecated)'!$E$2:INDIRECT("data!$H$"&amp;COUNTA('data (deprecated)'!$E:$E)),3, FALSE))</f>
        <v>0</v>
      </c>
      <c r="K589" s="3">
        <f t="array" aca="1" ref="K589" ca="1">IF(ISBLANK($H589),,VLOOKUP($H589,'data (deprecated)'!$E$2:INDIRECT("data!$H$"&amp;COUNTA('data (deprecated)'!$E:$E)),4, FALSE))</f>
        <v>0</v>
      </c>
      <c r="L589" s="3"/>
      <c r="M589" s="3"/>
      <c r="N589" s="3"/>
    </row>
    <row r="590" spans="1:14" ht="13">
      <c r="A590" s="2"/>
      <c r="B590" s="3"/>
      <c r="C590" s="4"/>
      <c r="D590" s="4"/>
      <c r="E590" s="3"/>
      <c r="F590" s="3"/>
      <c r="G590" s="16"/>
      <c r="I590" s="3">
        <f t="array" aca="1" ref="I590" ca="1">IF(ISBLANK($H590),,VLOOKUP($H590,'data (deprecated)'!$E$2:INDIRECT("data!$H$"&amp;COUNTA('data (deprecated)'!$E:$E)),2, FALSE))</f>
        <v>0</v>
      </c>
      <c r="J590" s="3">
        <f t="array" aca="1" ref="J590" ca="1">IF(ISBLANK($H590),,VLOOKUP($H590,'data (deprecated)'!$E$2:INDIRECT("data!$H$"&amp;COUNTA('data (deprecated)'!$E:$E)),3, FALSE))</f>
        <v>0</v>
      </c>
      <c r="K590" s="3">
        <f t="array" aca="1" ref="K590" ca="1">IF(ISBLANK($H590),,VLOOKUP($H590,'data (deprecated)'!$E$2:INDIRECT("data!$H$"&amp;COUNTA('data (deprecated)'!$E:$E)),4, FALSE))</f>
        <v>0</v>
      </c>
      <c r="L590" s="3"/>
      <c r="M590" s="3"/>
      <c r="N590" s="3"/>
    </row>
    <row r="591" spans="1:14" ht="13">
      <c r="A591" s="2"/>
      <c r="B591" s="3"/>
      <c r="C591" s="4"/>
      <c r="D591" s="4"/>
      <c r="E591" s="3"/>
      <c r="F591" s="3"/>
      <c r="G591" s="16"/>
      <c r="I591" s="3">
        <f t="array" aca="1" ref="I591" ca="1">IF(ISBLANK($H591),,VLOOKUP($H591,'data (deprecated)'!$E$2:INDIRECT("data!$H$"&amp;COUNTA('data (deprecated)'!$E:$E)),2, FALSE))</f>
        <v>0</v>
      </c>
      <c r="J591" s="3">
        <f t="array" aca="1" ref="J591" ca="1">IF(ISBLANK($H591),,VLOOKUP($H591,'data (deprecated)'!$E$2:INDIRECT("data!$H$"&amp;COUNTA('data (deprecated)'!$E:$E)),3, FALSE))</f>
        <v>0</v>
      </c>
      <c r="K591" s="3">
        <f t="array" aca="1" ref="K591" ca="1">IF(ISBLANK($H591),,VLOOKUP($H591,'data (deprecated)'!$E$2:INDIRECT("data!$H$"&amp;COUNTA('data (deprecated)'!$E:$E)),4, FALSE))</f>
        <v>0</v>
      </c>
      <c r="L591" s="3"/>
      <c r="M591" s="3"/>
      <c r="N591" s="3"/>
    </row>
    <row r="592" spans="1:14" ht="13">
      <c r="A592" s="2"/>
      <c r="B592" s="3"/>
      <c r="C592" s="4"/>
      <c r="D592" s="4"/>
      <c r="E592" s="3"/>
      <c r="F592" s="3"/>
      <c r="G592" s="16"/>
      <c r="I592" s="3">
        <f t="array" aca="1" ref="I592" ca="1">IF(ISBLANK($H592),,VLOOKUP($H592,'data (deprecated)'!$E$2:INDIRECT("data!$H$"&amp;COUNTA('data (deprecated)'!$E:$E)),2, FALSE))</f>
        <v>0</v>
      </c>
      <c r="J592" s="3">
        <f t="array" aca="1" ref="J592" ca="1">IF(ISBLANK($H592),,VLOOKUP($H592,'data (deprecated)'!$E$2:INDIRECT("data!$H$"&amp;COUNTA('data (deprecated)'!$E:$E)),3, FALSE))</f>
        <v>0</v>
      </c>
      <c r="K592" s="3">
        <f t="array" aca="1" ref="K592" ca="1">IF(ISBLANK($H592),,VLOOKUP($H592,'data (deprecated)'!$E$2:INDIRECT("data!$H$"&amp;COUNTA('data (deprecated)'!$E:$E)),4, FALSE))</f>
        <v>0</v>
      </c>
      <c r="L592" s="3"/>
      <c r="M592" s="3"/>
      <c r="N592" s="3"/>
    </row>
    <row r="593" spans="1:14" ht="13">
      <c r="A593" s="2"/>
      <c r="B593" s="3"/>
      <c r="C593" s="4"/>
      <c r="D593" s="4"/>
      <c r="E593" s="3"/>
      <c r="F593" s="3"/>
      <c r="G593" s="16"/>
      <c r="I593" s="3">
        <f t="array" aca="1" ref="I593" ca="1">IF(ISBLANK($H593),,VLOOKUP($H593,'data (deprecated)'!$E$2:INDIRECT("data!$H$"&amp;COUNTA('data (deprecated)'!$E:$E)),2, FALSE))</f>
        <v>0</v>
      </c>
      <c r="J593" s="3">
        <f t="array" aca="1" ref="J593" ca="1">IF(ISBLANK($H593),,VLOOKUP($H593,'data (deprecated)'!$E$2:INDIRECT("data!$H$"&amp;COUNTA('data (deprecated)'!$E:$E)),3, FALSE))</f>
        <v>0</v>
      </c>
      <c r="K593" s="3">
        <f t="array" aca="1" ref="K593" ca="1">IF(ISBLANK($H593),,VLOOKUP($H593,'data (deprecated)'!$E$2:INDIRECT("data!$H$"&amp;COUNTA('data (deprecated)'!$E:$E)),4, FALSE))</f>
        <v>0</v>
      </c>
      <c r="L593" s="3"/>
      <c r="M593" s="3"/>
      <c r="N593" s="3"/>
    </row>
    <row r="594" spans="1:14" ht="13">
      <c r="A594" s="2"/>
      <c r="B594" s="3"/>
      <c r="C594" s="4"/>
      <c r="D594" s="4"/>
      <c r="E594" s="3"/>
      <c r="F594" s="3"/>
      <c r="G594" s="16"/>
      <c r="I594" s="3">
        <f t="array" aca="1" ref="I594" ca="1">IF(ISBLANK($H594),,VLOOKUP($H594,'data (deprecated)'!$E$2:INDIRECT("data!$H$"&amp;COUNTA('data (deprecated)'!$E:$E)),2, FALSE))</f>
        <v>0</v>
      </c>
      <c r="J594" s="3">
        <f t="array" aca="1" ref="J594" ca="1">IF(ISBLANK($H594),,VLOOKUP($H594,'data (deprecated)'!$E$2:INDIRECT("data!$H$"&amp;COUNTA('data (deprecated)'!$E:$E)),3, FALSE))</f>
        <v>0</v>
      </c>
      <c r="K594" s="3">
        <f t="array" aca="1" ref="K594" ca="1">IF(ISBLANK($H594),,VLOOKUP($H594,'data (deprecated)'!$E$2:INDIRECT("data!$H$"&amp;COUNTA('data (deprecated)'!$E:$E)),4, FALSE))</f>
        <v>0</v>
      </c>
      <c r="L594" s="3"/>
      <c r="M594" s="3"/>
      <c r="N594" s="3"/>
    </row>
    <row r="595" spans="1:14" ht="13">
      <c r="A595" s="2"/>
      <c r="B595" s="3"/>
      <c r="C595" s="4"/>
      <c r="D595" s="4"/>
      <c r="E595" s="3"/>
      <c r="F595" s="3"/>
      <c r="G595" s="16"/>
      <c r="I595" s="3">
        <f t="array" aca="1" ref="I595" ca="1">IF(ISBLANK($H595),,VLOOKUP($H595,'data (deprecated)'!$E$2:INDIRECT("data!$H$"&amp;COUNTA('data (deprecated)'!$E:$E)),2, FALSE))</f>
        <v>0</v>
      </c>
      <c r="J595" s="3">
        <f t="array" aca="1" ref="J595" ca="1">IF(ISBLANK($H595),,VLOOKUP($H595,'data (deprecated)'!$E$2:INDIRECT("data!$H$"&amp;COUNTA('data (deprecated)'!$E:$E)),3, FALSE))</f>
        <v>0</v>
      </c>
      <c r="K595" s="3">
        <f t="array" aca="1" ref="K595" ca="1">IF(ISBLANK($H595),,VLOOKUP($H595,'data (deprecated)'!$E$2:INDIRECT("data!$H$"&amp;COUNTA('data (deprecated)'!$E:$E)),4, FALSE))</f>
        <v>0</v>
      </c>
      <c r="L595" s="3"/>
      <c r="M595" s="3"/>
      <c r="N595" s="3"/>
    </row>
    <row r="596" spans="1:14" ht="13">
      <c r="A596" s="2"/>
      <c r="B596" s="3"/>
      <c r="C596" s="4"/>
      <c r="D596" s="4"/>
      <c r="E596" s="3"/>
      <c r="F596" s="3"/>
      <c r="G596" s="16"/>
      <c r="I596" s="3">
        <f t="array" aca="1" ref="I596" ca="1">IF(ISBLANK($H596),,VLOOKUP($H596,'data (deprecated)'!$E$2:INDIRECT("data!$H$"&amp;COUNTA('data (deprecated)'!$E:$E)),2, FALSE))</f>
        <v>0</v>
      </c>
      <c r="J596" s="3">
        <f t="array" aca="1" ref="J596" ca="1">IF(ISBLANK($H596),,VLOOKUP($H596,'data (deprecated)'!$E$2:INDIRECT("data!$H$"&amp;COUNTA('data (deprecated)'!$E:$E)),3, FALSE))</f>
        <v>0</v>
      </c>
      <c r="K596" s="3">
        <f t="array" aca="1" ref="K596" ca="1">IF(ISBLANK($H596),,VLOOKUP($H596,'data (deprecated)'!$E$2:INDIRECT("data!$H$"&amp;COUNTA('data (deprecated)'!$E:$E)),4, FALSE))</f>
        <v>0</v>
      </c>
      <c r="L596" s="3"/>
      <c r="M596" s="3"/>
      <c r="N596" s="3"/>
    </row>
    <row r="597" spans="1:14" ht="13">
      <c r="A597" s="2"/>
      <c r="B597" s="3"/>
      <c r="C597" s="4"/>
      <c r="D597" s="4"/>
      <c r="E597" s="3"/>
      <c r="F597" s="3"/>
      <c r="G597" s="16"/>
      <c r="I597" s="3">
        <f t="array" aca="1" ref="I597" ca="1">IF(ISBLANK($H597),,VLOOKUP($H597,'data (deprecated)'!$E$2:INDIRECT("data!$H$"&amp;COUNTA('data (deprecated)'!$E:$E)),2, FALSE))</f>
        <v>0</v>
      </c>
      <c r="J597" s="3">
        <f t="array" aca="1" ref="J597" ca="1">IF(ISBLANK($H597),,VLOOKUP($H597,'data (deprecated)'!$E$2:INDIRECT("data!$H$"&amp;COUNTA('data (deprecated)'!$E:$E)),3, FALSE))</f>
        <v>0</v>
      </c>
      <c r="K597" s="3">
        <f t="array" aca="1" ref="K597" ca="1">IF(ISBLANK($H597),,VLOOKUP($H597,'data (deprecated)'!$E$2:INDIRECT("data!$H$"&amp;COUNTA('data (deprecated)'!$E:$E)),4, FALSE))</f>
        <v>0</v>
      </c>
      <c r="L597" s="3"/>
      <c r="M597" s="3"/>
      <c r="N597" s="3"/>
    </row>
    <row r="598" spans="1:14" ht="13">
      <c r="A598" s="2"/>
      <c r="B598" s="3"/>
      <c r="C598" s="4"/>
      <c r="D598" s="4"/>
      <c r="E598" s="3"/>
      <c r="F598" s="3"/>
      <c r="G598" s="16"/>
      <c r="I598" s="3">
        <f t="array" aca="1" ref="I598" ca="1">IF(ISBLANK($H598),,VLOOKUP($H598,'data (deprecated)'!$E$2:INDIRECT("data!$H$"&amp;COUNTA('data (deprecated)'!$E:$E)),2, FALSE))</f>
        <v>0</v>
      </c>
      <c r="J598" s="3">
        <f t="array" aca="1" ref="J598" ca="1">IF(ISBLANK($H598),,VLOOKUP($H598,'data (deprecated)'!$E$2:INDIRECT("data!$H$"&amp;COUNTA('data (deprecated)'!$E:$E)),3, FALSE))</f>
        <v>0</v>
      </c>
      <c r="K598" s="3">
        <f t="array" aca="1" ref="K598" ca="1">IF(ISBLANK($H598),,VLOOKUP($H598,'data (deprecated)'!$E$2:INDIRECT("data!$H$"&amp;COUNTA('data (deprecated)'!$E:$E)),4, FALSE))</f>
        <v>0</v>
      </c>
      <c r="L598" s="3"/>
      <c r="M598" s="3"/>
      <c r="N598" s="3"/>
    </row>
    <row r="599" spans="1:14" ht="13">
      <c r="A599" s="2"/>
      <c r="B599" s="3"/>
      <c r="C599" s="4"/>
      <c r="D599" s="4"/>
      <c r="E599" s="3"/>
      <c r="F599" s="3"/>
      <c r="G599" s="16"/>
      <c r="I599" s="3">
        <f t="array" aca="1" ref="I599" ca="1">IF(ISBLANK($H599),,VLOOKUP($H599,'data (deprecated)'!$E$2:INDIRECT("data!$H$"&amp;COUNTA('data (deprecated)'!$E:$E)),2, FALSE))</f>
        <v>0</v>
      </c>
      <c r="J599" s="3">
        <f t="array" aca="1" ref="J599" ca="1">IF(ISBLANK($H599),,VLOOKUP($H599,'data (deprecated)'!$E$2:INDIRECT("data!$H$"&amp;COUNTA('data (deprecated)'!$E:$E)),3, FALSE))</f>
        <v>0</v>
      </c>
      <c r="K599" s="3">
        <f t="array" aca="1" ref="K599" ca="1">IF(ISBLANK($H599),,VLOOKUP($H599,'data (deprecated)'!$E$2:INDIRECT("data!$H$"&amp;COUNTA('data (deprecated)'!$E:$E)),4, FALSE))</f>
        <v>0</v>
      </c>
      <c r="L599" s="3"/>
      <c r="M599" s="3"/>
      <c r="N599" s="3"/>
    </row>
    <row r="600" spans="1:14" ht="13">
      <c r="A600" s="2"/>
      <c r="B600" s="3"/>
      <c r="C600" s="4"/>
      <c r="D600" s="4"/>
      <c r="E600" s="3"/>
      <c r="F600" s="3"/>
      <c r="G600" s="16"/>
      <c r="I600" s="3">
        <f t="array" aca="1" ref="I600" ca="1">IF(ISBLANK($H600),,VLOOKUP($H600,'data (deprecated)'!$E$2:INDIRECT("data!$H$"&amp;COUNTA('data (deprecated)'!$E:$E)),2, FALSE))</f>
        <v>0</v>
      </c>
      <c r="J600" s="3">
        <f t="array" aca="1" ref="J600" ca="1">IF(ISBLANK($H600),,VLOOKUP($H600,'data (deprecated)'!$E$2:INDIRECT("data!$H$"&amp;COUNTA('data (deprecated)'!$E:$E)),3, FALSE))</f>
        <v>0</v>
      </c>
      <c r="K600" s="3">
        <f t="array" aca="1" ref="K600" ca="1">IF(ISBLANK($H600),,VLOOKUP($H600,'data (deprecated)'!$E$2:INDIRECT("data!$H$"&amp;COUNTA('data (deprecated)'!$E:$E)),4, FALSE))</f>
        <v>0</v>
      </c>
      <c r="L600" s="3"/>
      <c r="M600" s="3"/>
      <c r="N600" s="3"/>
    </row>
    <row r="601" spans="1:14" ht="13">
      <c r="A601" s="2"/>
      <c r="B601" s="3"/>
      <c r="C601" s="4"/>
      <c r="D601" s="4"/>
      <c r="E601" s="3"/>
      <c r="F601" s="3"/>
      <c r="G601" s="16"/>
      <c r="I601" s="3">
        <f t="array" aca="1" ref="I601" ca="1">IF(ISBLANK($H601),,VLOOKUP($H601,'data (deprecated)'!$E$2:INDIRECT("data!$H$"&amp;COUNTA('data (deprecated)'!$E:$E)),2, FALSE))</f>
        <v>0</v>
      </c>
      <c r="J601" s="3">
        <f t="array" aca="1" ref="J601" ca="1">IF(ISBLANK($H601),,VLOOKUP($H601,'data (deprecated)'!$E$2:INDIRECT("data!$H$"&amp;COUNTA('data (deprecated)'!$E:$E)),3, FALSE))</f>
        <v>0</v>
      </c>
      <c r="K601" s="3">
        <f t="array" aca="1" ref="K601" ca="1">IF(ISBLANK($H601),,VLOOKUP($H601,'data (deprecated)'!$E$2:INDIRECT("data!$H$"&amp;COUNTA('data (deprecated)'!$E:$E)),4, FALSE))</f>
        <v>0</v>
      </c>
      <c r="L601" s="3"/>
      <c r="M601" s="3"/>
      <c r="N601" s="3"/>
    </row>
    <row r="602" spans="1:14" ht="13">
      <c r="A602" s="2"/>
      <c r="B602" s="3"/>
      <c r="C602" s="4"/>
      <c r="D602" s="4"/>
      <c r="E602" s="3"/>
      <c r="F602" s="3"/>
      <c r="G602" s="16"/>
      <c r="I602" s="3">
        <f t="array" aca="1" ref="I602" ca="1">IF(ISBLANK($H602),,VLOOKUP($H602,'data (deprecated)'!$E$2:INDIRECT("data!$H$"&amp;COUNTA('data (deprecated)'!$E:$E)),2, FALSE))</f>
        <v>0</v>
      </c>
      <c r="J602" s="3">
        <f t="array" aca="1" ref="J602" ca="1">IF(ISBLANK($H602),,VLOOKUP($H602,'data (deprecated)'!$E$2:INDIRECT("data!$H$"&amp;COUNTA('data (deprecated)'!$E:$E)),3, FALSE))</f>
        <v>0</v>
      </c>
      <c r="K602" s="3">
        <f t="array" aca="1" ref="K602" ca="1">IF(ISBLANK($H602),,VLOOKUP($H602,'data (deprecated)'!$E$2:INDIRECT("data!$H$"&amp;COUNTA('data (deprecated)'!$E:$E)),4, FALSE))</f>
        <v>0</v>
      </c>
      <c r="L602" s="3"/>
      <c r="M602" s="3"/>
      <c r="N602" s="3"/>
    </row>
    <row r="603" spans="1:14" ht="13">
      <c r="A603" s="2"/>
      <c r="B603" s="3"/>
      <c r="C603" s="4"/>
      <c r="D603" s="4"/>
      <c r="E603" s="3"/>
      <c r="F603" s="3"/>
      <c r="G603" s="16"/>
      <c r="I603" s="3">
        <f t="array" aca="1" ref="I603" ca="1">IF(ISBLANK($H603),,VLOOKUP($H603,'data (deprecated)'!$E$2:INDIRECT("data!$H$"&amp;COUNTA('data (deprecated)'!$E:$E)),2, FALSE))</f>
        <v>0</v>
      </c>
      <c r="J603" s="3">
        <f t="array" aca="1" ref="J603" ca="1">IF(ISBLANK($H603),,VLOOKUP($H603,'data (deprecated)'!$E$2:INDIRECT("data!$H$"&amp;COUNTA('data (deprecated)'!$E:$E)),3, FALSE))</f>
        <v>0</v>
      </c>
      <c r="K603" s="3">
        <f t="array" aca="1" ref="K603" ca="1">IF(ISBLANK($H603),,VLOOKUP($H603,'data (deprecated)'!$E$2:INDIRECT("data!$H$"&amp;COUNTA('data (deprecated)'!$E:$E)),4, FALSE))</f>
        <v>0</v>
      </c>
      <c r="L603" s="3"/>
      <c r="M603" s="3"/>
      <c r="N603" s="3"/>
    </row>
    <row r="604" spans="1:14" ht="13">
      <c r="A604" s="2"/>
      <c r="B604" s="3"/>
      <c r="C604" s="4"/>
      <c r="D604" s="4"/>
      <c r="E604" s="3"/>
      <c r="F604" s="3"/>
      <c r="G604" s="16"/>
      <c r="I604" s="3">
        <f t="array" aca="1" ref="I604" ca="1">IF(ISBLANK($H604),,VLOOKUP($H604,'data (deprecated)'!$E$2:INDIRECT("data!$H$"&amp;COUNTA('data (deprecated)'!$E:$E)),2, FALSE))</f>
        <v>0</v>
      </c>
      <c r="J604" s="3">
        <f t="array" aca="1" ref="J604" ca="1">IF(ISBLANK($H604),,VLOOKUP($H604,'data (deprecated)'!$E$2:INDIRECT("data!$H$"&amp;COUNTA('data (deprecated)'!$E:$E)),3, FALSE))</f>
        <v>0</v>
      </c>
      <c r="K604" s="3">
        <f t="array" aca="1" ref="K604" ca="1">IF(ISBLANK($H604),,VLOOKUP($H604,'data (deprecated)'!$E$2:INDIRECT("data!$H$"&amp;COUNTA('data (deprecated)'!$E:$E)),4, FALSE))</f>
        <v>0</v>
      </c>
      <c r="L604" s="3"/>
      <c r="M604" s="3"/>
      <c r="N604" s="3"/>
    </row>
    <row r="605" spans="1:14" ht="13">
      <c r="A605" s="2"/>
      <c r="B605" s="3"/>
      <c r="C605" s="4"/>
      <c r="D605" s="4"/>
      <c r="E605" s="3"/>
      <c r="F605" s="3"/>
      <c r="G605" s="16"/>
      <c r="I605" s="3">
        <f t="array" aca="1" ref="I605" ca="1">IF(ISBLANK($H605),,VLOOKUP($H605,'data (deprecated)'!$E$2:INDIRECT("data!$H$"&amp;COUNTA('data (deprecated)'!$E:$E)),2, FALSE))</f>
        <v>0</v>
      </c>
      <c r="J605" s="3">
        <f t="array" aca="1" ref="J605" ca="1">IF(ISBLANK($H605),,VLOOKUP($H605,'data (deprecated)'!$E$2:INDIRECT("data!$H$"&amp;COUNTA('data (deprecated)'!$E:$E)),3, FALSE))</f>
        <v>0</v>
      </c>
      <c r="K605" s="3">
        <f t="array" aca="1" ref="K605" ca="1">IF(ISBLANK($H605),,VLOOKUP($H605,'data (deprecated)'!$E$2:INDIRECT("data!$H$"&amp;COUNTA('data (deprecated)'!$E:$E)),4, FALSE))</f>
        <v>0</v>
      </c>
      <c r="L605" s="3"/>
      <c r="M605" s="3"/>
      <c r="N605" s="3"/>
    </row>
    <row r="606" spans="1:14" ht="13">
      <c r="A606" s="2"/>
      <c r="B606" s="3"/>
      <c r="C606" s="4"/>
      <c r="D606" s="4"/>
      <c r="E606" s="3"/>
      <c r="F606" s="3"/>
      <c r="G606" s="16"/>
      <c r="I606" s="3">
        <f t="array" aca="1" ref="I606" ca="1">IF(ISBLANK($H606),,VLOOKUP($H606,'data (deprecated)'!$E$2:INDIRECT("data!$H$"&amp;COUNTA('data (deprecated)'!$E:$E)),2, FALSE))</f>
        <v>0</v>
      </c>
      <c r="J606" s="3">
        <f t="array" aca="1" ref="J606" ca="1">IF(ISBLANK($H606),,VLOOKUP($H606,'data (deprecated)'!$E$2:INDIRECT("data!$H$"&amp;COUNTA('data (deprecated)'!$E:$E)),3, FALSE))</f>
        <v>0</v>
      </c>
      <c r="K606" s="3">
        <f t="array" aca="1" ref="K606" ca="1">IF(ISBLANK($H606),,VLOOKUP($H606,'data (deprecated)'!$E$2:INDIRECT("data!$H$"&amp;COUNTA('data (deprecated)'!$E:$E)),4, FALSE))</f>
        <v>0</v>
      </c>
      <c r="L606" s="3"/>
      <c r="M606" s="3"/>
      <c r="N606" s="3"/>
    </row>
    <row r="607" spans="1:14" ht="13">
      <c r="A607" s="2"/>
      <c r="B607" s="3"/>
      <c r="C607" s="4"/>
      <c r="D607" s="4"/>
      <c r="E607" s="3"/>
      <c r="F607" s="3"/>
      <c r="G607" s="16"/>
      <c r="I607" s="3">
        <f t="array" aca="1" ref="I607" ca="1">IF(ISBLANK($H607),,VLOOKUP($H607,'data (deprecated)'!$E$2:INDIRECT("data!$H$"&amp;COUNTA('data (deprecated)'!$E:$E)),2, FALSE))</f>
        <v>0</v>
      </c>
      <c r="J607" s="3">
        <f t="array" aca="1" ref="J607" ca="1">IF(ISBLANK($H607),,VLOOKUP($H607,'data (deprecated)'!$E$2:INDIRECT("data!$H$"&amp;COUNTA('data (deprecated)'!$E:$E)),3, FALSE))</f>
        <v>0</v>
      </c>
      <c r="K607" s="3">
        <f t="array" aca="1" ref="K607" ca="1">IF(ISBLANK($H607),,VLOOKUP($H607,'data (deprecated)'!$E$2:INDIRECT("data!$H$"&amp;COUNTA('data (deprecated)'!$E:$E)),4, FALSE))</f>
        <v>0</v>
      </c>
      <c r="L607" s="3"/>
      <c r="M607" s="3"/>
      <c r="N607" s="3"/>
    </row>
    <row r="608" spans="1:14" ht="13">
      <c r="A608" s="2"/>
      <c r="B608" s="3"/>
      <c r="C608" s="4"/>
      <c r="D608" s="4"/>
      <c r="E608" s="3"/>
      <c r="F608" s="3"/>
      <c r="G608" s="16"/>
      <c r="I608" s="3">
        <f t="array" aca="1" ref="I608" ca="1">IF(ISBLANK($H608),,VLOOKUP($H608,'data (deprecated)'!$E$2:INDIRECT("data!$H$"&amp;COUNTA('data (deprecated)'!$E:$E)),2, FALSE))</f>
        <v>0</v>
      </c>
      <c r="J608" s="3">
        <f t="array" aca="1" ref="J608" ca="1">IF(ISBLANK($H608),,VLOOKUP($H608,'data (deprecated)'!$E$2:INDIRECT("data!$H$"&amp;COUNTA('data (deprecated)'!$E:$E)),3, FALSE))</f>
        <v>0</v>
      </c>
      <c r="K608" s="3">
        <f t="array" aca="1" ref="K608" ca="1">IF(ISBLANK($H608),,VLOOKUP($H608,'data (deprecated)'!$E$2:INDIRECT("data!$H$"&amp;COUNTA('data (deprecated)'!$E:$E)),4, FALSE))</f>
        <v>0</v>
      </c>
      <c r="L608" s="3"/>
      <c r="M608" s="3"/>
      <c r="N608" s="3"/>
    </row>
    <row r="609" spans="1:14" ht="13">
      <c r="A609" s="2"/>
      <c r="B609" s="3"/>
      <c r="C609" s="4"/>
      <c r="D609" s="4"/>
      <c r="E609" s="3"/>
      <c r="F609" s="3"/>
      <c r="G609" s="16"/>
      <c r="I609" s="3">
        <f t="array" aca="1" ref="I609" ca="1">IF(ISBLANK($H609),,VLOOKUP($H609,'data (deprecated)'!$E$2:INDIRECT("data!$H$"&amp;COUNTA('data (deprecated)'!$E:$E)),2, FALSE))</f>
        <v>0</v>
      </c>
      <c r="J609" s="3">
        <f t="array" aca="1" ref="J609" ca="1">IF(ISBLANK($H609),,VLOOKUP($H609,'data (deprecated)'!$E$2:INDIRECT("data!$H$"&amp;COUNTA('data (deprecated)'!$E:$E)),3, FALSE))</f>
        <v>0</v>
      </c>
      <c r="K609" s="3">
        <f t="array" aca="1" ref="K609" ca="1">IF(ISBLANK($H609),,VLOOKUP($H609,'data (deprecated)'!$E$2:INDIRECT("data!$H$"&amp;COUNTA('data (deprecated)'!$E:$E)),4, FALSE))</f>
        <v>0</v>
      </c>
      <c r="L609" s="3"/>
      <c r="M609" s="3"/>
      <c r="N609" s="3"/>
    </row>
    <row r="610" spans="1:14" ht="13">
      <c r="A610" s="2"/>
      <c r="B610" s="3"/>
      <c r="C610" s="4"/>
      <c r="D610" s="4"/>
      <c r="E610" s="3"/>
      <c r="F610" s="3"/>
      <c r="G610" s="16"/>
      <c r="I610" s="3">
        <f t="array" aca="1" ref="I610" ca="1">IF(ISBLANK($H610),,VLOOKUP($H610,'data (deprecated)'!$E$2:INDIRECT("data!$H$"&amp;COUNTA('data (deprecated)'!$E:$E)),2, FALSE))</f>
        <v>0</v>
      </c>
      <c r="J610" s="3">
        <f t="array" aca="1" ref="J610" ca="1">IF(ISBLANK($H610),,VLOOKUP($H610,'data (deprecated)'!$E$2:INDIRECT("data!$H$"&amp;COUNTA('data (deprecated)'!$E:$E)),3, FALSE))</f>
        <v>0</v>
      </c>
      <c r="K610" s="3">
        <f t="array" aca="1" ref="K610" ca="1">IF(ISBLANK($H610),,VLOOKUP($H610,'data (deprecated)'!$E$2:INDIRECT("data!$H$"&amp;COUNTA('data (deprecated)'!$E:$E)),4, FALSE))</f>
        <v>0</v>
      </c>
      <c r="L610" s="3"/>
      <c r="M610" s="3"/>
      <c r="N610" s="3"/>
    </row>
    <row r="611" spans="1:14" ht="13">
      <c r="A611" s="2"/>
      <c r="B611" s="3"/>
      <c r="C611" s="4"/>
      <c r="D611" s="4"/>
      <c r="E611" s="3"/>
      <c r="F611" s="3"/>
      <c r="G611" s="16"/>
      <c r="I611" s="3">
        <f t="array" aca="1" ref="I611" ca="1">IF(ISBLANK($H611),,VLOOKUP($H611,'data (deprecated)'!$E$2:INDIRECT("data!$H$"&amp;COUNTA('data (deprecated)'!$E:$E)),2, FALSE))</f>
        <v>0</v>
      </c>
      <c r="J611" s="3">
        <f t="array" aca="1" ref="J611" ca="1">IF(ISBLANK($H611),,VLOOKUP($H611,'data (deprecated)'!$E$2:INDIRECT("data!$H$"&amp;COUNTA('data (deprecated)'!$E:$E)),3, FALSE))</f>
        <v>0</v>
      </c>
      <c r="K611" s="3">
        <f t="array" aca="1" ref="K611" ca="1">IF(ISBLANK($H611),,VLOOKUP($H611,'data (deprecated)'!$E$2:INDIRECT("data!$H$"&amp;COUNTA('data (deprecated)'!$E:$E)),4, FALSE))</f>
        <v>0</v>
      </c>
      <c r="L611" s="3"/>
      <c r="M611" s="3"/>
      <c r="N611" s="3"/>
    </row>
    <row r="612" spans="1:14" ht="13">
      <c r="A612" s="2"/>
      <c r="B612" s="3"/>
      <c r="C612" s="4"/>
      <c r="D612" s="4"/>
      <c r="E612" s="3"/>
      <c r="F612" s="3"/>
      <c r="G612" s="16"/>
      <c r="I612" s="3">
        <f t="array" aca="1" ref="I612" ca="1">IF(ISBLANK($H612),,VLOOKUP($H612,'data (deprecated)'!$E$2:INDIRECT("data!$H$"&amp;COUNTA('data (deprecated)'!$E:$E)),2, FALSE))</f>
        <v>0</v>
      </c>
      <c r="J612" s="3">
        <f t="array" aca="1" ref="J612" ca="1">IF(ISBLANK($H612),,VLOOKUP($H612,'data (deprecated)'!$E$2:INDIRECT("data!$H$"&amp;COUNTA('data (deprecated)'!$E:$E)),3, FALSE))</f>
        <v>0</v>
      </c>
      <c r="K612" s="3">
        <f t="array" aca="1" ref="K612" ca="1">IF(ISBLANK($H612),,VLOOKUP($H612,'data (deprecated)'!$E$2:INDIRECT("data!$H$"&amp;COUNTA('data (deprecated)'!$E:$E)),4, FALSE))</f>
        <v>0</v>
      </c>
      <c r="L612" s="3"/>
      <c r="M612" s="3"/>
      <c r="N612" s="3"/>
    </row>
    <row r="613" spans="1:14" ht="13">
      <c r="A613" s="2"/>
      <c r="B613" s="3"/>
      <c r="C613" s="4"/>
      <c r="D613" s="4"/>
      <c r="E613" s="3"/>
      <c r="F613" s="3"/>
      <c r="G613" s="16"/>
      <c r="I613" s="3">
        <f t="array" aca="1" ref="I613" ca="1">IF(ISBLANK($H613),,VLOOKUP($H613,'data (deprecated)'!$E$2:INDIRECT("data!$H$"&amp;COUNTA('data (deprecated)'!$E:$E)),2, FALSE))</f>
        <v>0</v>
      </c>
      <c r="J613" s="3">
        <f t="array" aca="1" ref="J613" ca="1">IF(ISBLANK($H613),,VLOOKUP($H613,'data (deprecated)'!$E$2:INDIRECT("data!$H$"&amp;COUNTA('data (deprecated)'!$E:$E)),3, FALSE))</f>
        <v>0</v>
      </c>
      <c r="K613" s="3">
        <f t="array" aca="1" ref="K613" ca="1">IF(ISBLANK($H613),,VLOOKUP($H613,'data (deprecated)'!$E$2:INDIRECT("data!$H$"&amp;COUNTA('data (deprecated)'!$E:$E)),4, FALSE))</f>
        <v>0</v>
      </c>
      <c r="L613" s="3"/>
      <c r="M613" s="3"/>
      <c r="N613" s="3"/>
    </row>
    <row r="614" spans="1:14" ht="13">
      <c r="A614" s="2"/>
      <c r="B614" s="3"/>
      <c r="C614" s="4"/>
      <c r="D614" s="4"/>
      <c r="E614" s="3"/>
      <c r="F614" s="3"/>
      <c r="G614" s="16"/>
      <c r="I614" s="3">
        <f t="array" aca="1" ref="I614" ca="1">IF(ISBLANK($H614),,VLOOKUP($H614,'data (deprecated)'!$E$2:INDIRECT("data!$H$"&amp;COUNTA('data (deprecated)'!$E:$E)),2, FALSE))</f>
        <v>0</v>
      </c>
      <c r="J614" s="3">
        <f t="array" aca="1" ref="J614" ca="1">IF(ISBLANK($H614),,VLOOKUP($H614,'data (deprecated)'!$E$2:INDIRECT("data!$H$"&amp;COUNTA('data (deprecated)'!$E:$E)),3, FALSE))</f>
        <v>0</v>
      </c>
      <c r="K614" s="3">
        <f t="array" aca="1" ref="K614" ca="1">IF(ISBLANK($H614),,VLOOKUP($H614,'data (deprecated)'!$E$2:INDIRECT("data!$H$"&amp;COUNTA('data (deprecated)'!$E:$E)),4, FALSE))</f>
        <v>0</v>
      </c>
      <c r="L614" s="3"/>
      <c r="M614" s="3"/>
      <c r="N614" s="3"/>
    </row>
    <row r="615" spans="1:14" ht="13">
      <c r="A615" s="2"/>
      <c r="B615" s="3"/>
      <c r="C615" s="4"/>
      <c r="D615" s="4"/>
      <c r="E615" s="3"/>
      <c r="F615" s="3"/>
      <c r="G615" s="16"/>
      <c r="I615" s="3">
        <f t="array" aca="1" ref="I615" ca="1">IF(ISBLANK($H615),,VLOOKUP($H615,'data (deprecated)'!$E$2:INDIRECT("data!$H$"&amp;COUNTA('data (deprecated)'!$E:$E)),2, FALSE))</f>
        <v>0</v>
      </c>
      <c r="J615" s="3">
        <f t="array" aca="1" ref="J615" ca="1">IF(ISBLANK($H615),,VLOOKUP($H615,'data (deprecated)'!$E$2:INDIRECT("data!$H$"&amp;COUNTA('data (deprecated)'!$E:$E)),3, FALSE))</f>
        <v>0</v>
      </c>
      <c r="K615" s="3">
        <f t="array" aca="1" ref="K615" ca="1">IF(ISBLANK($H615),,VLOOKUP($H615,'data (deprecated)'!$E$2:INDIRECT("data!$H$"&amp;COUNTA('data (deprecated)'!$E:$E)),4, FALSE))</f>
        <v>0</v>
      </c>
      <c r="L615" s="3"/>
      <c r="M615" s="3"/>
      <c r="N615" s="3"/>
    </row>
    <row r="616" spans="1:14" ht="13">
      <c r="A616" s="2"/>
      <c r="B616" s="3"/>
      <c r="C616" s="4"/>
      <c r="D616" s="4"/>
      <c r="E616" s="3"/>
      <c r="F616" s="3"/>
      <c r="G616" s="16"/>
      <c r="I616" s="3">
        <f t="array" aca="1" ref="I616" ca="1">IF(ISBLANK($H616),,VLOOKUP($H616,'data (deprecated)'!$E$2:INDIRECT("data!$H$"&amp;COUNTA('data (deprecated)'!$E:$E)),2, FALSE))</f>
        <v>0</v>
      </c>
      <c r="J616" s="3">
        <f t="array" aca="1" ref="J616" ca="1">IF(ISBLANK($H616),,VLOOKUP($H616,'data (deprecated)'!$E$2:INDIRECT("data!$H$"&amp;COUNTA('data (deprecated)'!$E:$E)),3, FALSE))</f>
        <v>0</v>
      </c>
      <c r="K616" s="3">
        <f t="array" aca="1" ref="K616" ca="1">IF(ISBLANK($H616),,VLOOKUP($H616,'data (deprecated)'!$E$2:INDIRECT("data!$H$"&amp;COUNTA('data (deprecated)'!$E:$E)),4, FALSE))</f>
        <v>0</v>
      </c>
      <c r="L616" s="3"/>
      <c r="M616" s="3"/>
      <c r="N616" s="3"/>
    </row>
    <row r="617" spans="1:14" ht="13">
      <c r="A617" s="2"/>
      <c r="B617" s="3"/>
      <c r="C617" s="4"/>
      <c r="D617" s="4"/>
      <c r="E617" s="3"/>
      <c r="F617" s="3"/>
      <c r="G617" s="16"/>
      <c r="I617" s="3">
        <f t="array" aca="1" ref="I617" ca="1">IF(ISBLANK($H617),,VLOOKUP($H617,'data (deprecated)'!$E$2:INDIRECT("data!$H$"&amp;COUNTA('data (deprecated)'!$E:$E)),2, FALSE))</f>
        <v>0</v>
      </c>
      <c r="J617" s="3">
        <f t="array" aca="1" ref="J617" ca="1">IF(ISBLANK($H617),,VLOOKUP($H617,'data (deprecated)'!$E$2:INDIRECT("data!$H$"&amp;COUNTA('data (deprecated)'!$E:$E)),3, FALSE))</f>
        <v>0</v>
      </c>
      <c r="K617" s="3">
        <f t="array" aca="1" ref="K617" ca="1">IF(ISBLANK($H617),,VLOOKUP($H617,'data (deprecated)'!$E$2:INDIRECT("data!$H$"&amp;COUNTA('data (deprecated)'!$E:$E)),4, FALSE))</f>
        <v>0</v>
      </c>
      <c r="L617" s="3"/>
      <c r="M617" s="3"/>
      <c r="N617" s="3"/>
    </row>
    <row r="618" spans="1:14" ht="13">
      <c r="A618" s="2"/>
      <c r="B618" s="3"/>
      <c r="C618" s="4"/>
      <c r="D618" s="4"/>
      <c r="E618" s="3"/>
      <c r="F618" s="3"/>
      <c r="G618" s="16"/>
      <c r="I618" s="3">
        <f t="array" aca="1" ref="I618" ca="1">IF(ISBLANK($H618),,VLOOKUP($H618,'data (deprecated)'!$E$2:INDIRECT("data!$H$"&amp;COUNTA('data (deprecated)'!$E:$E)),2, FALSE))</f>
        <v>0</v>
      </c>
      <c r="J618" s="3">
        <f t="array" aca="1" ref="J618" ca="1">IF(ISBLANK($H618),,VLOOKUP($H618,'data (deprecated)'!$E$2:INDIRECT("data!$H$"&amp;COUNTA('data (deprecated)'!$E:$E)),3, FALSE))</f>
        <v>0</v>
      </c>
      <c r="K618" s="3">
        <f t="array" aca="1" ref="K618" ca="1">IF(ISBLANK($H618),,VLOOKUP($H618,'data (deprecated)'!$E$2:INDIRECT("data!$H$"&amp;COUNTA('data (deprecated)'!$E:$E)),4, FALSE))</f>
        <v>0</v>
      </c>
      <c r="L618" s="3"/>
      <c r="M618" s="3"/>
      <c r="N618" s="3"/>
    </row>
    <row r="619" spans="1:14" ht="13">
      <c r="A619" s="2"/>
      <c r="B619" s="3"/>
      <c r="C619" s="4"/>
      <c r="D619" s="4"/>
      <c r="E619" s="3"/>
      <c r="F619" s="3"/>
      <c r="G619" s="16"/>
      <c r="I619" s="3">
        <f t="array" aca="1" ref="I619" ca="1">IF(ISBLANK($H619),,VLOOKUP($H619,'data (deprecated)'!$E$2:INDIRECT("data!$H$"&amp;COUNTA('data (deprecated)'!$E:$E)),2, FALSE))</f>
        <v>0</v>
      </c>
      <c r="J619" s="3">
        <f t="array" aca="1" ref="J619" ca="1">IF(ISBLANK($H619),,VLOOKUP($H619,'data (deprecated)'!$E$2:INDIRECT("data!$H$"&amp;COUNTA('data (deprecated)'!$E:$E)),3, FALSE))</f>
        <v>0</v>
      </c>
      <c r="K619" s="3">
        <f t="array" aca="1" ref="K619" ca="1">IF(ISBLANK($H619),,VLOOKUP($H619,'data (deprecated)'!$E$2:INDIRECT("data!$H$"&amp;COUNTA('data (deprecated)'!$E:$E)),4, FALSE))</f>
        <v>0</v>
      </c>
      <c r="L619" s="3"/>
      <c r="M619" s="3"/>
      <c r="N619" s="3"/>
    </row>
    <row r="620" spans="1:14" ht="13">
      <c r="A620" s="2"/>
      <c r="B620" s="3"/>
      <c r="C620" s="4"/>
      <c r="D620" s="4"/>
      <c r="E620" s="3"/>
      <c r="F620" s="3"/>
      <c r="G620" s="16"/>
      <c r="I620" s="3">
        <f t="array" aca="1" ref="I620" ca="1">IF(ISBLANK($H620),,VLOOKUP($H620,'data (deprecated)'!$E$2:INDIRECT("data!$H$"&amp;COUNTA('data (deprecated)'!$E:$E)),2, FALSE))</f>
        <v>0</v>
      </c>
      <c r="J620" s="3">
        <f t="array" aca="1" ref="J620" ca="1">IF(ISBLANK($H620),,VLOOKUP($H620,'data (deprecated)'!$E$2:INDIRECT("data!$H$"&amp;COUNTA('data (deprecated)'!$E:$E)),3, FALSE))</f>
        <v>0</v>
      </c>
      <c r="K620" s="3">
        <f t="array" aca="1" ref="K620" ca="1">IF(ISBLANK($H620),,VLOOKUP($H620,'data (deprecated)'!$E$2:INDIRECT("data!$H$"&amp;COUNTA('data (deprecated)'!$E:$E)),4, FALSE))</f>
        <v>0</v>
      </c>
      <c r="L620" s="3"/>
      <c r="M620" s="3"/>
      <c r="N620" s="3"/>
    </row>
    <row r="621" spans="1:14" ht="13">
      <c r="A621" s="2"/>
      <c r="B621" s="3"/>
      <c r="C621" s="4"/>
      <c r="D621" s="4"/>
      <c r="E621" s="3"/>
      <c r="F621" s="3"/>
      <c r="G621" s="16"/>
      <c r="I621" s="3">
        <f t="array" aca="1" ref="I621" ca="1">IF(ISBLANK($H621),,VLOOKUP($H621,'data (deprecated)'!$E$2:INDIRECT("data!$H$"&amp;COUNTA('data (deprecated)'!$E:$E)),2, FALSE))</f>
        <v>0</v>
      </c>
      <c r="J621" s="3">
        <f t="array" aca="1" ref="J621" ca="1">IF(ISBLANK($H621),,VLOOKUP($H621,'data (deprecated)'!$E$2:INDIRECT("data!$H$"&amp;COUNTA('data (deprecated)'!$E:$E)),3, FALSE))</f>
        <v>0</v>
      </c>
      <c r="K621" s="3">
        <f t="array" aca="1" ref="K621" ca="1">IF(ISBLANK($H621),,VLOOKUP($H621,'data (deprecated)'!$E$2:INDIRECT("data!$H$"&amp;COUNTA('data (deprecated)'!$E:$E)),4, FALSE))</f>
        <v>0</v>
      </c>
      <c r="L621" s="3"/>
      <c r="M621" s="3"/>
      <c r="N621" s="3"/>
    </row>
    <row r="622" spans="1:14" ht="13">
      <c r="A622" s="2"/>
      <c r="B622" s="3"/>
      <c r="C622" s="4"/>
      <c r="D622" s="4"/>
      <c r="E622" s="3"/>
      <c r="F622" s="3"/>
      <c r="G622" s="16"/>
      <c r="I622" s="3">
        <f t="array" aca="1" ref="I622" ca="1">IF(ISBLANK($H622),,VLOOKUP($H622,'data (deprecated)'!$E$2:INDIRECT("data!$H$"&amp;COUNTA('data (deprecated)'!$E:$E)),2, FALSE))</f>
        <v>0</v>
      </c>
      <c r="J622" s="3">
        <f t="array" aca="1" ref="J622" ca="1">IF(ISBLANK($H622),,VLOOKUP($H622,'data (deprecated)'!$E$2:INDIRECT("data!$H$"&amp;COUNTA('data (deprecated)'!$E:$E)),3, FALSE))</f>
        <v>0</v>
      </c>
      <c r="K622" s="3">
        <f t="array" aca="1" ref="K622" ca="1">IF(ISBLANK($H622),,VLOOKUP($H622,'data (deprecated)'!$E$2:INDIRECT("data!$H$"&amp;COUNTA('data (deprecated)'!$E:$E)),4, FALSE))</f>
        <v>0</v>
      </c>
      <c r="L622" s="3"/>
      <c r="M622" s="3"/>
      <c r="N622" s="3"/>
    </row>
    <row r="623" spans="1:14" ht="13">
      <c r="A623" s="2"/>
      <c r="B623" s="3"/>
      <c r="C623" s="4"/>
      <c r="D623" s="4"/>
      <c r="E623" s="3"/>
      <c r="F623" s="3"/>
      <c r="G623" s="16"/>
      <c r="I623" s="3">
        <f t="array" aca="1" ref="I623" ca="1">IF(ISBLANK($H623),,VLOOKUP($H623,'data (deprecated)'!$E$2:INDIRECT("data!$H$"&amp;COUNTA('data (deprecated)'!$E:$E)),2, FALSE))</f>
        <v>0</v>
      </c>
      <c r="J623" s="3">
        <f t="array" aca="1" ref="J623" ca="1">IF(ISBLANK($H623),,VLOOKUP($H623,'data (deprecated)'!$E$2:INDIRECT("data!$H$"&amp;COUNTA('data (deprecated)'!$E:$E)),3, FALSE))</f>
        <v>0</v>
      </c>
      <c r="K623" s="3">
        <f t="array" aca="1" ref="K623" ca="1">IF(ISBLANK($H623),,VLOOKUP($H623,'data (deprecated)'!$E$2:INDIRECT("data!$H$"&amp;COUNTA('data (deprecated)'!$E:$E)),4, FALSE))</f>
        <v>0</v>
      </c>
      <c r="L623" s="3"/>
      <c r="M623" s="3"/>
      <c r="N623" s="3"/>
    </row>
    <row r="624" spans="1:14" ht="13">
      <c r="A624" s="2"/>
      <c r="B624" s="3"/>
      <c r="C624" s="4"/>
      <c r="D624" s="4"/>
      <c r="E624" s="3"/>
      <c r="F624" s="3"/>
      <c r="G624" s="16"/>
      <c r="I624" s="3">
        <f t="array" aca="1" ref="I624" ca="1">IF(ISBLANK($H624),,VLOOKUP($H624,'data (deprecated)'!$E$2:INDIRECT("data!$H$"&amp;COUNTA('data (deprecated)'!$E:$E)),2, FALSE))</f>
        <v>0</v>
      </c>
      <c r="J624" s="3">
        <f t="array" aca="1" ref="J624" ca="1">IF(ISBLANK($H624),,VLOOKUP($H624,'data (deprecated)'!$E$2:INDIRECT("data!$H$"&amp;COUNTA('data (deprecated)'!$E:$E)),3, FALSE))</f>
        <v>0</v>
      </c>
      <c r="K624" s="3">
        <f t="array" aca="1" ref="K624" ca="1">IF(ISBLANK($H624),,VLOOKUP($H624,'data (deprecated)'!$E$2:INDIRECT("data!$H$"&amp;COUNTA('data (deprecated)'!$E:$E)),4, FALSE))</f>
        <v>0</v>
      </c>
      <c r="L624" s="3"/>
      <c r="M624" s="3"/>
      <c r="N624" s="3"/>
    </row>
    <row r="625" spans="1:14" ht="13">
      <c r="A625" s="2"/>
      <c r="B625" s="3"/>
      <c r="C625" s="4"/>
      <c r="D625" s="4"/>
      <c r="E625" s="3"/>
      <c r="F625" s="3"/>
      <c r="G625" s="16"/>
      <c r="I625" s="3">
        <f t="array" aca="1" ref="I625" ca="1">IF(ISBLANK($H625),,VLOOKUP($H625,'data (deprecated)'!$E$2:INDIRECT("data!$H$"&amp;COUNTA('data (deprecated)'!$E:$E)),2, FALSE))</f>
        <v>0</v>
      </c>
      <c r="J625" s="3">
        <f t="array" aca="1" ref="J625" ca="1">IF(ISBLANK($H625),,VLOOKUP($H625,'data (deprecated)'!$E$2:INDIRECT("data!$H$"&amp;COUNTA('data (deprecated)'!$E:$E)),3, FALSE))</f>
        <v>0</v>
      </c>
      <c r="K625" s="3">
        <f t="array" aca="1" ref="K625" ca="1">IF(ISBLANK($H625),,VLOOKUP($H625,'data (deprecated)'!$E$2:INDIRECT("data!$H$"&amp;COUNTA('data (deprecated)'!$E:$E)),4, FALSE))</f>
        <v>0</v>
      </c>
      <c r="L625" s="3"/>
      <c r="M625" s="3"/>
      <c r="N625" s="3"/>
    </row>
    <row r="626" spans="1:14" ht="13">
      <c r="A626" s="2"/>
      <c r="B626" s="3"/>
      <c r="C626" s="4"/>
      <c r="D626" s="4"/>
      <c r="E626" s="3"/>
      <c r="F626" s="3"/>
      <c r="G626" s="16"/>
      <c r="I626" s="3">
        <f t="array" aca="1" ref="I626" ca="1">IF(ISBLANK($H626),,VLOOKUP($H626,'data (deprecated)'!$E$2:INDIRECT("data!$H$"&amp;COUNTA('data (deprecated)'!$E:$E)),2, FALSE))</f>
        <v>0</v>
      </c>
      <c r="J626" s="3">
        <f t="array" aca="1" ref="J626" ca="1">IF(ISBLANK($H626),,VLOOKUP($H626,'data (deprecated)'!$E$2:INDIRECT("data!$H$"&amp;COUNTA('data (deprecated)'!$E:$E)),3, FALSE))</f>
        <v>0</v>
      </c>
      <c r="K626" s="3">
        <f t="array" aca="1" ref="K626" ca="1">IF(ISBLANK($H626),,VLOOKUP($H626,'data (deprecated)'!$E$2:INDIRECT("data!$H$"&amp;COUNTA('data (deprecated)'!$E:$E)),4, FALSE))</f>
        <v>0</v>
      </c>
      <c r="L626" s="3"/>
      <c r="M626" s="3"/>
      <c r="N626" s="3"/>
    </row>
    <row r="627" spans="1:14" ht="13">
      <c r="A627" s="2"/>
      <c r="B627" s="3"/>
      <c r="C627" s="4"/>
      <c r="D627" s="4"/>
      <c r="E627" s="3"/>
      <c r="F627" s="3"/>
      <c r="G627" s="16"/>
      <c r="I627" s="3">
        <f t="array" aca="1" ref="I627" ca="1">IF(ISBLANK($H627),,VLOOKUP($H627,'data (deprecated)'!$E$2:INDIRECT("data!$H$"&amp;COUNTA('data (deprecated)'!$E:$E)),2, FALSE))</f>
        <v>0</v>
      </c>
      <c r="J627" s="3">
        <f t="array" aca="1" ref="J627" ca="1">IF(ISBLANK($H627),,VLOOKUP($H627,'data (deprecated)'!$E$2:INDIRECT("data!$H$"&amp;COUNTA('data (deprecated)'!$E:$E)),3, FALSE))</f>
        <v>0</v>
      </c>
      <c r="K627" s="3">
        <f t="array" aca="1" ref="K627" ca="1">IF(ISBLANK($H627),,VLOOKUP($H627,'data (deprecated)'!$E$2:INDIRECT("data!$H$"&amp;COUNTA('data (deprecated)'!$E:$E)),4, FALSE))</f>
        <v>0</v>
      </c>
      <c r="L627" s="3"/>
      <c r="M627" s="3"/>
      <c r="N627" s="3"/>
    </row>
    <row r="628" spans="1:14" ht="13">
      <c r="A628" s="2"/>
      <c r="B628" s="3"/>
      <c r="C628" s="4"/>
      <c r="D628" s="4"/>
      <c r="E628" s="3"/>
      <c r="F628" s="3"/>
      <c r="G628" s="16"/>
      <c r="I628" s="3">
        <f t="array" aca="1" ref="I628" ca="1">IF(ISBLANK($H628),,VLOOKUP($H628,'data (deprecated)'!$E$2:INDIRECT("data!$H$"&amp;COUNTA('data (deprecated)'!$E:$E)),2, FALSE))</f>
        <v>0</v>
      </c>
      <c r="J628" s="3">
        <f t="array" aca="1" ref="J628" ca="1">IF(ISBLANK($H628),,VLOOKUP($H628,'data (deprecated)'!$E$2:INDIRECT("data!$H$"&amp;COUNTA('data (deprecated)'!$E:$E)),3, FALSE))</f>
        <v>0</v>
      </c>
      <c r="K628" s="3">
        <f t="array" aca="1" ref="K628" ca="1">IF(ISBLANK($H628),,VLOOKUP($H628,'data (deprecated)'!$E$2:INDIRECT("data!$H$"&amp;COUNTA('data (deprecated)'!$E:$E)),4, FALSE))</f>
        <v>0</v>
      </c>
      <c r="L628" s="3"/>
      <c r="M628" s="3"/>
      <c r="N628" s="3"/>
    </row>
    <row r="629" spans="1:14" ht="13">
      <c r="A629" s="2"/>
      <c r="B629" s="3"/>
      <c r="C629" s="4"/>
      <c r="D629" s="4"/>
      <c r="E629" s="3"/>
      <c r="F629" s="3"/>
      <c r="G629" s="16"/>
      <c r="I629" s="3">
        <f t="array" aca="1" ref="I629" ca="1">IF(ISBLANK($H629),,VLOOKUP($H629,'data (deprecated)'!$E$2:INDIRECT("data!$H$"&amp;COUNTA('data (deprecated)'!$E:$E)),2, FALSE))</f>
        <v>0</v>
      </c>
      <c r="J629" s="3">
        <f t="array" aca="1" ref="J629" ca="1">IF(ISBLANK($H629),,VLOOKUP($H629,'data (deprecated)'!$E$2:INDIRECT("data!$H$"&amp;COUNTA('data (deprecated)'!$E:$E)),3, FALSE))</f>
        <v>0</v>
      </c>
      <c r="K629" s="3">
        <f t="array" aca="1" ref="K629" ca="1">IF(ISBLANK($H629),,VLOOKUP($H629,'data (deprecated)'!$E$2:INDIRECT("data!$H$"&amp;COUNTA('data (deprecated)'!$E:$E)),4, FALSE))</f>
        <v>0</v>
      </c>
      <c r="L629" s="3"/>
      <c r="M629" s="3"/>
      <c r="N629" s="3"/>
    </row>
    <row r="630" spans="1:14" ht="13">
      <c r="A630" s="2"/>
      <c r="B630" s="3"/>
      <c r="C630" s="4"/>
      <c r="D630" s="4"/>
      <c r="E630" s="3"/>
      <c r="F630" s="3"/>
      <c r="G630" s="16"/>
      <c r="I630" s="3">
        <f t="array" aca="1" ref="I630" ca="1">IF(ISBLANK($H630),,VLOOKUP($H630,'data (deprecated)'!$E$2:INDIRECT("data!$H$"&amp;COUNTA('data (deprecated)'!$E:$E)),2, FALSE))</f>
        <v>0</v>
      </c>
      <c r="J630" s="3">
        <f t="array" aca="1" ref="J630" ca="1">IF(ISBLANK($H630),,VLOOKUP($H630,'data (deprecated)'!$E$2:INDIRECT("data!$H$"&amp;COUNTA('data (deprecated)'!$E:$E)),3, FALSE))</f>
        <v>0</v>
      </c>
      <c r="K630" s="3">
        <f t="array" aca="1" ref="K630" ca="1">IF(ISBLANK($H630),,VLOOKUP($H630,'data (deprecated)'!$E$2:INDIRECT("data!$H$"&amp;COUNTA('data (deprecated)'!$E:$E)),4, FALSE))</f>
        <v>0</v>
      </c>
      <c r="L630" s="3"/>
      <c r="M630" s="3"/>
      <c r="N630" s="3"/>
    </row>
    <row r="631" spans="1:14" ht="13">
      <c r="A631" s="2"/>
      <c r="B631" s="3"/>
      <c r="C631" s="4"/>
      <c r="D631" s="4"/>
      <c r="E631" s="3"/>
      <c r="F631" s="3"/>
      <c r="G631" s="16"/>
      <c r="I631" s="3">
        <f t="array" aca="1" ref="I631" ca="1">IF(ISBLANK($H631),,VLOOKUP($H631,'data (deprecated)'!$E$2:INDIRECT("data!$H$"&amp;COUNTA('data (deprecated)'!$E:$E)),2, FALSE))</f>
        <v>0</v>
      </c>
      <c r="J631" s="3">
        <f t="array" aca="1" ref="J631" ca="1">IF(ISBLANK($H631),,VLOOKUP($H631,'data (deprecated)'!$E$2:INDIRECT("data!$H$"&amp;COUNTA('data (deprecated)'!$E:$E)),3, FALSE))</f>
        <v>0</v>
      </c>
      <c r="K631" s="3">
        <f t="array" aca="1" ref="K631" ca="1">IF(ISBLANK($H631),,VLOOKUP($H631,'data (deprecated)'!$E$2:INDIRECT("data!$H$"&amp;COUNTA('data (deprecated)'!$E:$E)),4, FALSE))</f>
        <v>0</v>
      </c>
      <c r="L631" s="3"/>
      <c r="M631" s="3"/>
      <c r="N631" s="3"/>
    </row>
    <row r="632" spans="1:14" ht="13">
      <c r="A632" s="2"/>
      <c r="B632" s="3"/>
      <c r="C632" s="4"/>
      <c r="D632" s="4"/>
      <c r="E632" s="3"/>
      <c r="F632" s="3"/>
      <c r="G632" s="16"/>
      <c r="I632" s="3">
        <f t="array" aca="1" ref="I632" ca="1">IF(ISBLANK($H632),,VLOOKUP($H632,'data (deprecated)'!$E$2:INDIRECT("data!$H$"&amp;COUNTA('data (deprecated)'!$E:$E)),2, FALSE))</f>
        <v>0</v>
      </c>
      <c r="J632" s="3">
        <f t="array" aca="1" ref="J632" ca="1">IF(ISBLANK($H632),,VLOOKUP($H632,'data (deprecated)'!$E$2:INDIRECT("data!$H$"&amp;COUNTA('data (deprecated)'!$E:$E)),3, FALSE))</f>
        <v>0</v>
      </c>
      <c r="K632" s="3">
        <f t="array" aca="1" ref="K632" ca="1">IF(ISBLANK($H632),,VLOOKUP($H632,'data (deprecated)'!$E$2:INDIRECT("data!$H$"&amp;COUNTA('data (deprecated)'!$E:$E)),4, FALSE))</f>
        <v>0</v>
      </c>
      <c r="L632" s="3"/>
      <c r="M632" s="3"/>
      <c r="N632" s="3"/>
    </row>
    <row r="633" spans="1:14" ht="13">
      <c r="A633" s="2"/>
      <c r="B633" s="3"/>
      <c r="C633" s="4"/>
      <c r="D633" s="4"/>
      <c r="E633" s="3"/>
      <c r="F633" s="3"/>
      <c r="G633" s="16"/>
      <c r="I633" s="3">
        <f t="array" aca="1" ref="I633" ca="1">IF(ISBLANK($H633),,VLOOKUP($H633,'data (deprecated)'!$E$2:INDIRECT("data!$H$"&amp;COUNTA('data (deprecated)'!$E:$E)),2, FALSE))</f>
        <v>0</v>
      </c>
      <c r="J633" s="3">
        <f t="array" aca="1" ref="J633" ca="1">IF(ISBLANK($H633),,VLOOKUP($H633,'data (deprecated)'!$E$2:INDIRECT("data!$H$"&amp;COUNTA('data (deprecated)'!$E:$E)),3, FALSE))</f>
        <v>0</v>
      </c>
      <c r="K633" s="3">
        <f t="array" aca="1" ref="K633" ca="1">IF(ISBLANK($H633),,VLOOKUP($H633,'data (deprecated)'!$E$2:INDIRECT("data!$H$"&amp;COUNTA('data (deprecated)'!$E:$E)),4, FALSE))</f>
        <v>0</v>
      </c>
      <c r="L633" s="3"/>
      <c r="M633" s="3"/>
      <c r="N633" s="3"/>
    </row>
    <row r="634" spans="1:14" ht="13">
      <c r="A634" s="2"/>
      <c r="B634" s="3"/>
      <c r="C634" s="4"/>
      <c r="D634" s="4"/>
      <c r="E634" s="3"/>
      <c r="F634" s="3"/>
      <c r="G634" s="16"/>
      <c r="I634" s="3">
        <f t="array" aca="1" ref="I634" ca="1">IF(ISBLANK($H634),,VLOOKUP($H634,'data (deprecated)'!$E$2:INDIRECT("data!$H$"&amp;COUNTA('data (deprecated)'!$E:$E)),2, FALSE))</f>
        <v>0</v>
      </c>
      <c r="J634" s="3">
        <f t="array" aca="1" ref="J634" ca="1">IF(ISBLANK($H634),,VLOOKUP($H634,'data (deprecated)'!$E$2:INDIRECT("data!$H$"&amp;COUNTA('data (deprecated)'!$E:$E)),3, FALSE))</f>
        <v>0</v>
      </c>
      <c r="K634" s="3">
        <f t="array" aca="1" ref="K634" ca="1">IF(ISBLANK($H634),,VLOOKUP($H634,'data (deprecated)'!$E$2:INDIRECT("data!$H$"&amp;COUNTA('data (deprecated)'!$E:$E)),4, FALSE))</f>
        <v>0</v>
      </c>
      <c r="L634" s="3"/>
      <c r="M634" s="3"/>
      <c r="N634" s="3"/>
    </row>
    <row r="635" spans="1:14" ht="13">
      <c r="A635" s="2"/>
      <c r="B635" s="3"/>
      <c r="C635" s="4"/>
      <c r="D635" s="4"/>
      <c r="E635" s="3"/>
      <c r="F635" s="3"/>
      <c r="G635" s="16"/>
      <c r="I635" s="3">
        <f t="array" aca="1" ref="I635" ca="1">IF(ISBLANK($H635),,VLOOKUP($H635,'data (deprecated)'!$E$2:INDIRECT("data!$H$"&amp;COUNTA('data (deprecated)'!$E:$E)),2, FALSE))</f>
        <v>0</v>
      </c>
      <c r="J635" s="3">
        <f t="array" aca="1" ref="J635" ca="1">IF(ISBLANK($H635),,VLOOKUP($H635,'data (deprecated)'!$E$2:INDIRECT("data!$H$"&amp;COUNTA('data (deprecated)'!$E:$E)),3, FALSE))</f>
        <v>0</v>
      </c>
      <c r="K635" s="3">
        <f t="array" aca="1" ref="K635" ca="1">IF(ISBLANK($H635),,VLOOKUP($H635,'data (deprecated)'!$E$2:INDIRECT("data!$H$"&amp;COUNTA('data (deprecated)'!$E:$E)),4, FALSE))</f>
        <v>0</v>
      </c>
      <c r="L635" s="3"/>
      <c r="M635" s="3"/>
      <c r="N635" s="3"/>
    </row>
    <row r="636" spans="1:14" ht="13">
      <c r="A636" s="2"/>
      <c r="B636" s="3"/>
      <c r="C636" s="4"/>
      <c r="D636" s="4"/>
      <c r="E636" s="3"/>
      <c r="F636" s="3"/>
      <c r="G636" s="16"/>
      <c r="I636" s="3">
        <f t="array" aca="1" ref="I636" ca="1">IF(ISBLANK($H636),,VLOOKUP($H636,'data (deprecated)'!$E$2:INDIRECT("data!$H$"&amp;COUNTA('data (deprecated)'!$E:$E)),2, FALSE))</f>
        <v>0</v>
      </c>
      <c r="J636" s="3">
        <f t="array" aca="1" ref="J636" ca="1">IF(ISBLANK($H636),,VLOOKUP($H636,'data (deprecated)'!$E$2:INDIRECT("data!$H$"&amp;COUNTA('data (deprecated)'!$E:$E)),3, FALSE))</f>
        <v>0</v>
      </c>
      <c r="K636" s="3">
        <f t="array" aca="1" ref="K636" ca="1">IF(ISBLANK($H636),,VLOOKUP($H636,'data (deprecated)'!$E$2:INDIRECT("data!$H$"&amp;COUNTA('data (deprecated)'!$E:$E)),4, FALSE))</f>
        <v>0</v>
      </c>
      <c r="L636" s="3"/>
      <c r="M636" s="3"/>
      <c r="N636" s="3"/>
    </row>
    <row r="637" spans="1:14" ht="13">
      <c r="A637" s="2"/>
      <c r="B637" s="3"/>
      <c r="C637" s="4"/>
      <c r="D637" s="4"/>
      <c r="E637" s="3"/>
      <c r="F637" s="3"/>
      <c r="G637" s="16"/>
      <c r="I637" s="3">
        <f t="array" aca="1" ref="I637" ca="1">IF(ISBLANK($H637),,VLOOKUP($H637,'data (deprecated)'!$E$2:INDIRECT("data!$H$"&amp;COUNTA('data (deprecated)'!$E:$E)),2, FALSE))</f>
        <v>0</v>
      </c>
      <c r="J637" s="3">
        <f t="array" aca="1" ref="J637" ca="1">IF(ISBLANK($H637),,VLOOKUP($H637,'data (deprecated)'!$E$2:INDIRECT("data!$H$"&amp;COUNTA('data (deprecated)'!$E:$E)),3, FALSE))</f>
        <v>0</v>
      </c>
      <c r="K637" s="3">
        <f t="array" aca="1" ref="K637" ca="1">IF(ISBLANK($H637),,VLOOKUP($H637,'data (deprecated)'!$E$2:INDIRECT("data!$H$"&amp;COUNTA('data (deprecated)'!$E:$E)),4, FALSE))</f>
        <v>0</v>
      </c>
      <c r="L637" s="3"/>
      <c r="M637" s="3"/>
      <c r="N637" s="3"/>
    </row>
    <row r="638" spans="1:14" ht="13">
      <c r="A638" s="2"/>
      <c r="B638" s="3"/>
      <c r="C638" s="4"/>
      <c r="D638" s="4"/>
      <c r="E638" s="3"/>
      <c r="F638" s="3"/>
      <c r="G638" s="16"/>
      <c r="I638" s="3">
        <f t="array" aca="1" ref="I638" ca="1">IF(ISBLANK($H638),,VLOOKUP($H638,'data (deprecated)'!$E$2:INDIRECT("data!$H$"&amp;COUNTA('data (deprecated)'!$E:$E)),2, FALSE))</f>
        <v>0</v>
      </c>
      <c r="J638" s="3">
        <f t="array" aca="1" ref="J638" ca="1">IF(ISBLANK($H638),,VLOOKUP($H638,'data (deprecated)'!$E$2:INDIRECT("data!$H$"&amp;COUNTA('data (deprecated)'!$E:$E)),3, FALSE))</f>
        <v>0</v>
      </c>
      <c r="K638" s="3">
        <f t="array" aca="1" ref="K638" ca="1">IF(ISBLANK($H638),,VLOOKUP($H638,'data (deprecated)'!$E$2:INDIRECT("data!$H$"&amp;COUNTA('data (deprecated)'!$E:$E)),4, FALSE))</f>
        <v>0</v>
      </c>
      <c r="L638" s="3"/>
      <c r="M638" s="3"/>
      <c r="N638" s="3"/>
    </row>
    <row r="639" spans="1:14" ht="13">
      <c r="A639" s="2"/>
      <c r="B639" s="3"/>
      <c r="C639" s="4"/>
      <c r="D639" s="4"/>
      <c r="E639" s="3"/>
      <c r="F639" s="3"/>
      <c r="G639" s="16"/>
      <c r="I639" s="3">
        <f t="array" aca="1" ref="I639" ca="1">IF(ISBLANK($H639),,VLOOKUP($H639,'data (deprecated)'!$E$2:INDIRECT("data!$H$"&amp;COUNTA('data (deprecated)'!$E:$E)),2, FALSE))</f>
        <v>0</v>
      </c>
      <c r="J639" s="3">
        <f t="array" aca="1" ref="J639" ca="1">IF(ISBLANK($H639),,VLOOKUP($H639,'data (deprecated)'!$E$2:INDIRECT("data!$H$"&amp;COUNTA('data (deprecated)'!$E:$E)),3, FALSE))</f>
        <v>0</v>
      </c>
      <c r="K639" s="3">
        <f t="array" aca="1" ref="K639" ca="1">IF(ISBLANK($H639),,VLOOKUP($H639,'data (deprecated)'!$E$2:INDIRECT("data!$H$"&amp;COUNTA('data (deprecated)'!$E:$E)),4, FALSE))</f>
        <v>0</v>
      </c>
      <c r="L639" s="3"/>
      <c r="M639" s="3"/>
      <c r="N639" s="3"/>
    </row>
    <row r="640" spans="1:14" ht="13">
      <c r="A640" s="2"/>
      <c r="B640" s="3"/>
      <c r="C640" s="4"/>
      <c r="D640" s="4"/>
      <c r="E640" s="3"/>
      <c r="F640" s="3"/>
      <c r="G640" s="16"/>
      <c r="I640" s="3">
        <f t="array" aca="1" ref="I640" ca="1">IF(ISBLANK($H640),,VLOOKUP($H640,'data (deprecated)'!$E$2:INDIRECT("data!$H$"&amp;COUNTA('data (deprecated)'!$E:$E)),2, FALSE))</f>
        <v>0</v>
      </c>
      <c r="J640" s="3">
        <f t="array" aca="1" ref="J640" ca="1">IF(ISBLANK($H640),,VLOOKUP($H640,'data (deprecated)'!$E$2:INDIRECT("data!$H$"&amp;COUNTA('data (deprecated)'!$E:$E)),3, FALSE))</f>
        <v>0</v>
      </c>
      <c r="K640" s="3">
        <f t="array" aca="1" ref="K640" ca="1">IF(ISBLANK($H640),,VLOOKUP($H640,'data (deprecated)'!$E$2:INDIRECT("data!$H$"&amp;COUNTA('data (deprecated)'!$E:$E)),4, FALSE))</f>
        <v>0</v>
      </c>
      <c r="L640" s="3"/>
      <c r="M640" s="3"/>
      <c r="N640" s="3"/>
    </row>
    <row r="641" spans="1:14" ht="13">
      <c r="A641" s="2"/>
      <c r="B641" s="3"/>
      <c r="C641" s="4"/>
      <c r="D641" s="4"/>
      <c r="E641" s="3"/>
      <c r="F641" s="3"/>
      <c r="G641" s="16"/>
      <c r="I641" s="3">
        <f t="array" aca="1" ref="I641" ca="1">IF(ISBLANK($H641),,VLOOKUP($H641,'data (deprecated)'!$E$2:INDIRECT("data!$H$"&amp;COUNTA('data (deprecated)'!$E:$E)),2, FALSE))</f>
        <v>0</v>
      </c>
      <c r="J641" s="3">
        <f t="array" aca="1" ref="J641" ca="1">IF(ISBLANK($H641),,VLOOKUP($H641,'data (deprecated)'!$E$2:INDIRECT("data!$H$"&amp;COUNTA('data (deprecated)'!$E:$E)),3, FALSE))</f>
        <v>0</v>
      </c>
      <c r="K641" s="3">
        <f t="array" aca="1" ref="K641" ca="1">IF(ISBLANK($H641),,VLOOKUP($H641,'data (deprecated)'!$E$2:INDIRECT("data!$H$"&amp;COUNTA('data (deprecated)'!$E:$E)),4, FALSE))</f>
        <v>0</v>
      </c>
      <c r="L641" s="3"/>
      <c r="M641" s="3"/>
      <c r="N641" s="3"/>
    </row>
    <row r="642" spans="1:14" ht="13">
      <c r="A642" s="2"/>
      <c r="B642" s="3"/>
      <c r="C642" s="4"/>
      <c r="D642" s="4"/>
      <c r="E642" s="3"/>
      <c r="F642" s="3"/>
      <c r="G642" s="16"/>
      <c r="I642" s="3">
        <f t="array" aca="1" ref="I642" ca="1">IF(ISBLANK($H642),,VLOOKUP($H642,'data (deprecated)'!$E$2:INDIRECT("data!$H$"&amp;COUNTA('data (deprecated)'!$E:$E)),2, FALSE))</f>
        <v>0</v>
      </c>
      <c r="J642" s="3">
        <f t="array" aca="1" ref="J642" ca="1">IF(ISBLANK($H642),,VLOOKUP($H642,'data (deprecated)'!$E$2:INDIRECT("data!$H$"&amp;COUNTA('data (deprecated)'!$E:$E)),3, FALSE))</f>
        <v>0</v>
      </c>
      <c r="K642" s="3">
        <f t="array" aca="1" ref="K642" ca="1">IF(ISBLANK($H642),,VLOOKUP($H642,'data (deprecated)'!$E$2:INDIRECT("data!$H$"&amp;COUNTA('data (deprecated)'!$E:$E)),4, FALSE))</f>
        <v>0</v>
      </c>
      <c r="L642" s="3"/>
      <c r="M642" s="3"/>
      <c r="N642" s="3"/>
    </row>
    <row r="643" spans="1:14" ht="13">
      <c r="A643" s="2"/>
      <c r="B643" s="3"/>
      <c r="C643" s="4"/>
      <c r="D643" s="4"/>
      <c r="E643" s="3"/>
      <c r="F643" s="3"/>
      <c r="G643" s="16"/>
      <c r="I643" s="3">
        <f t="array" aca="1" ref="I643" ca="1">IF(ISBLANK($H643),,VLOOKUP($H643,'data (deprecated)'!$E$2:INDIRECT("data!$H$"&amp;COUNTA('data (deprecated)'!$E:$E)),2, FALSE))</f>
        <v>0</v>
      </c>
      <c r="J643" s="3">
        <f t="array" aca="1" ref="J643" ca="1">IF(ISBLANK($H643),,VLOOKUP($H643,'data (deprecated)'!$E$2:INDIRECT("data!$H$"&amp;COUNTA('data (deprecated)'!$E:$E)),3, FALSE))</f>
        <v>0</v>
      </c>
      <c r="K643" s="3">
        <f t="array" aca="1" ref="K643" ca="1">IF(ISBLANK($H643),,VLOOKUP($H643,'data (deprecated)'!$E$2:INDIRECT("data!$H$"&amp;COUNTA('data (deprecated)'!$E:$E)),4, FALSE))</f>
        <v>0</v>
      </c>
      <c r="L643" s="3"/>
      <c r="M643" s="3"/>
      <c r="N643" s="3"/>
    </row>
    <row r="644" spans="1:14" ht="13">
      <c r="A644" s="2"/>
      <c r="B644" s="3"/>
      <c r="C644" s="4"/>
      <c r="D644" s="4"/>
      <c r="E644" s="3"/>
      <c r="F644" s="3"/>
      <c r="G644" s="16"/>
      <c r="I644" s="3">
        <f t="array" aca="1" ref="I644" ca="1">IF(ISBLANK($H644),,VLOOKUP($H644,'data (deprecated)'!$E$2:INDIRECT("data!$H$"&amp;COUNTA('data (deprecated)'!$E:$E)),2, FALSE))</f>
        <v>0</v>
      </c>
      <c r="J644" s="3">
        <f t="array" aca="1" ref="J644" ca="1">IF(ISBLANK($H644),,VLOOKUP($H644,'data (deprecated)'!$E$2:INDIRECT("data!$H$"&amp;COUNTA('data (deprecated)'!$E:$E)),3, FALSE))</f>
        <v>0</v>
      </c>
      <c r="K644" s="3">
        <f t="array" aca="1" ref="K644" ca="1">IF(ISBLANK($H644),,VLOOKUP($H644,'data (deprecated)'!$E$2:INDIRECT("data!$H$"&amp;COUNTA('data (deprecated)'!$E:$E)),4, FALSE))</f>
        <v>0</v>
      </c>
      <c r="L644" s="3"/>
      <c r="M644" s="3"/>
      <c r="N644" s="3"/>
    </row>
    <row r="645" spans="1:14" ht="13">
      <c r="A645" s="2"/>
      <c r="B645" s="3"/>
      <c r="C645" s="4"/>
      <c r="D645" s="4"/>
      <c r="E645" s="3"/>
      <c r="F645" s="3"/>
      <c r="G645" s="16"/>
      <c r="I645" s="3">
        <f t="array" aca="1" ref="I645" ca="1">IF(ISBLANK($H645),,VLOOKUP($H645,'data (deprecated)'!$E$2:INDIRECT("data!$H$"&amp;COUNTA('data (deprecated)'!$E:$E)),2, FALSE))</f>
        <v>0</v>
      </c>
      <c r="J645" s="3">
        <f t="array" aca="1" ref="J645" ca="1">IF(ISBLANK($H645),,VLOOKUP($H645,'data (deprecated)'!$E$2:INDIRECT("data!$H$"&amp;COUNTA('data (deprecated)'!$E:$E)),3, FALSE))</f>
        <v>0</v>
      </c>
      <c r="K645" s="3">
        <f t="array" aca="1" ref="K645" ca="1">IF(ISBLANK($H645),,VLOOKUP($H645,'data (deprecated)'!$E$2:INDIRECT("data!$H$"&amp;COUNTA('data (deprecated)'!$E:$E)),4, FALSE))</f>
        <v>0</v>
      </c>
      <c r="L645" s="3"/>
      <c r="M645" s="3"/>
      <c r="N645" s="3"/>
    </row>
    <row r="646" spans="1:14" ht="13">
      <c r="A646" s="2"/>
      <c r="B646" s="3"/>
      <c r="C646" s="4"/>
      <c r="D646" s="4"/>
      <c r="E646" s="3"/>
      <c r="F646" s="3"/>
      <c r="G646" s="16"/>
      <c r="I646" s="3">
        <f t="array" aca="1" ref="I646" ca="1">IF(ISBLANK($H646),,VLOOKUP($H646,'data (deprecated)'!$E$2:INDIRECT("data!$H$"&amp;COUNTA('data (deprecated)'!$E:$E)),2, FALSE))</f>
        <v>0</v>
      </c>
      <c r="J646" s="3">
        <f t="array" aca="1" ref="J646" ca="1">IF(ISBLANK($H646),,VLOOKUP($H646,'data (deprecated)'!$E$2:INDIRECT("data!$H$"&amp;COUNTA('data (deprecated)'!$E:$E)),3, FALSE))</f>
        <v>0</v>
      </c>
      <c r="K646" s="3">
        <f t="array" aca="1" ref="K646" ca="1">IF(ISBLANK($H646),,VLOOKUP($H646,'data (deprecated)'!$E$2:INDIRECT("data!$H$"&amp;COUNTA('data (deprecated)'!$E:$E)),4, FALSE))</f>
        <v>0</v>
      </c>
      <c r="L646" s="3"/>
      <c r="M646" s="3"/>
      <c r="N646" s="3"/>
    </row>
    <row r="647" spans="1:14" ht="13">
      <c r="A647" s="2"/>
      <c r="B647" s="3"/>
      <c r="C647" s="4"/>
      <c r="D647" s="4"/>
      <c r="E647" s="3"/>
      <c r="F647" s="3"/>
      <c r="G647" s="16"/>
      <c r="I647" s="3">
        <f t="array" aca="1" ref="I647" ca="1">IF(ISBLANK($H647),,VLOOKUP($H647,'data (deprecated)'!$E$2:INDIRECT("data!$H$"&amp;COUNTA('data (deprecated)'!$E:$E)),2, FALSE))</f>
        <v>0</v>
      </c>
      <c r="J647" s="3">
        <f t="array" aca="1" ref="J647" ca="1">IF(ISBLANK($H647),,VLOOKUP($H647,'data (deprecated)'!$E$2:INDIRECT("data!$H$"&amp;COUNTA('data (deprecated)'!$E:$E)),3, FALSE))</f>
        <v>0</v>
      </c>
      <c r="K647" s="3">
        <f t="array" aca="1" ref="K647" ca="1">IF(ISBLANK($H647),,VLOOKUP($H647,'data (deprecated)'!$E$2:INDIRECT("data!$H$"&amp;COUNTA('data (deprecated)'!$E:$E)),4, FALSE))</f>
        <v>0</v>
      </c>
      <c r="L647" s="3"/>
      <c r="M647" s="3"/>
      <c r="N647" s="3"/>
    </row>
    <row r="648" spans="1:14" ht="13">
      <c r="A648" s="2"/>
      <c r="B648" s="3"/>
      <c r="C648" s="4"/>
      <c r="D648" s="4"/>
      <c r="E648" s="3"/>
      <c r="F648" s="3"/>
      <c r="G648" s="16"/>
      <c r="I648" s="3">
        <f t="array" aca="1" ref="I648" ca="1">IF(ISBLANK($H648),,VLOOKUP($H648,'data (deprecated)'!$E$2:INDIRECT("data!$H$"&amp;COUNTA('data (deprecated)'!$E:$E)),2, FALSE))</f>
        <v>0</v>
      </c>
      <c r="J648" s="3">
        <f t="array" aca="1" ref="J648" ca="1">IF(ISBLANK($H648),,VLOOKUP($H648,'data (deprecated)'!$E$2:INDIRECT("data!$H$"&amp;COUNTA('data (deprecated)'!$E:$E)),3, FALSE))</f>
        <v>0</v>
      </c>
      <c r="K648" s="3">
        <f t="array" aca="1" ref="K648" ca="1">IF(ISBLANK($H648),,VLOOKUP($H648,'data (deprecated)'!$E$2:INDIRECT("data!$H$"&amp;COUNTA('data (deprecated)'!$E:$E)),4, FALSE))</f>
        <v>0</v>
      </c>
      <c r="L648" s="3"/>
      <c r="M648" s="3"/>
      <c r="N648" s="3"/>
    </row>
    <row r="649" spans="1:14" ht="13">
      <c r="A649" s="2"/>
      <c r="B649" s="3"/>
      <c r="C649" s="4"/>
      <c r="D649" s="4"/>
      <c r="E649" s="3"/>
      <c r="F649" s="3"/>
      <c r="G649" s="16"/>
      <c r="I649" s="3">
        <f t="array" aca="1" ref="I649" ca="1">IF(ISBLANK($H649),,VLOOKUP($H649,'data (deprecated)'!$E$2:INDIRECT("data!$H$"&amp;COUNTA('data (deprecated)'!$E:$E)),2, FALSE))</f>
        <v>0</v>
      </c>
      <c r="J649" s="3">
        <f t="array" aca="1" ref="J649" ca="1">IF(ISBLANK($H649),,VLOOKUP($H649,'data (deprecated)'!$E$2:INDIRECT("data!$H$"&amp;COUNTA('data (deprecated)'!$E:$E)),3, FALSE))</f>
        <v>0</v>
      </c>
      <c r="K649" s="3">
        <f t="array" aca="1" ref="K649" ca="1">IF(ISBLANK($H649),,VLOOKUP($H649,'data (deprecated)'!$E$2:INDIRECT("data!$H$"&amp;COUNTA('data (deprecated)'!$E:$E)),4, FALSE))</f>
        <v>0</v>
      </c>
      <c r="L649" s="3"/>
      <c r="M649" s="3"/>
      <c r="N649" s="3"/>
    </row>
    <row r="650" spans="1:14" ht="13">
      <c r="A650" s="2"/>
      <c r="B650" s="3"/>
      <c r="C650" s="4"/>
      <c r="D650" s="4"/>
      <c r="E650" s="3"/>
      <c r="F650" s="3"/>
      <c r="G650" s="16"/>
      <c r="I650" s="3">
        <f t="array" aca="1" ref="I650" ca="1">IF(ISBLANK($H650),,VLOOKUP($H650,'data (deprecated)'!$E$2:INDIRECT("data!$H$"&amp;COUNTA('data (deprecated)'!$E:$E)),2, FALSE))</f>
        <v>0</v>
      </c>
      <c r="J650" s="3">
        <f t="array" aca="1" ref="J650" ca="1">IF(ISBLANK($H650),,VLOOKUP($H650,'data (deprecated)'!$E$2:INDIRECT("data!$H$"&amp;COUNTA('data (deprecated)'!$E:$E)),3, FALSE))</f>
        <v>0</v>
      </c>
      <c r="K650" s="3">
        <f t="array" aca="1" ref="K650" ca="1">IF(ISBLANK($H650),,VLOOKUP($H650,'data (deprecated)'!$E$2:INDIRECT("data!$H$"&amp;COUNTA('data (deprecated)'!$E:$E)),4, FALSE))</f>
        <v>0</v>
      </c>
      <c r="L650" s="3"/>
      <c r="M650" s="3"/>
      <c r="N650" s="3"/>
    </row>
    <row r="651" spans="1:14" ht="13">
      <c r="A651" s="2"/>
      <c r="B651" s="3"/>
      <c r="C651" s="4"/>
      <c r="D651" s="4"/>
      <c r="E651" s="3"/>
      <c r="F651" s="3"/>
      <c r="G651" s="16"/>
      <c r="I651" s="3">
        <f t="array" aca="1" ref="I651" ca="1">IF(ISBLANK($H651),,VLOOKUP($H651,'data (deprecated)'!$E$2:INDIRECT("data!$H$"&amp;COUNTA('data (deprecated)'!$E:$E)),2, FALSE))</f>
        <v>0</v>
      </c>
      <c r="J651" s="3">
        <f t="array" aca="1" ref="J651" ca="1">IF(ISBLANK($H651),,VLOOKUP($H651,'data (deprecated)'!$E$2:INDIRECT("data!$H$"&amp;COUNTA('data (deprecated)'!$E:$E)),3, FALSE))</f>
        <v>0</v>
      </c>
      <c r="K651" s="3">
        <f t="array" aca="1" ref="K651" ca="1">IF(ISBLANK($H651),,VLOOKUP($H651,'data (deprecated)'!$E$2:INDIRECT("data!$H$"&amp;COUNTA('data (deprecated)'!$E:$E)),4, FALSE))</f>
        <v>0</v>
      </c>
      <c r="L651" s="3"/>
      <c r="M651" s="3"/>
      <c r="N651" s="3"/>
    </row>
    <row r="652" spans="1:14" ht="13">
      <c r="A652" s="2"/>
      <c r="B652" s="3"/>
      <c r="C652" s="4"/>
      <c r="D652" s="4"/>
      <c r="E652" s="3"/>
      <c r="F652" s="3"/>
      <c r="G652" s="16"/>
      <c r="I652" s="3">
        <f t="array" aca="1" ref="I652" ca="1">IF(ISBLANK($H652),,VLOOKUP($H652,'data (deprecated)'!$E$2:INDIRECT("data!$H$"&amp;COUNTA('data (deprecated)'!$E:$E)),2, FALSE))</f>
        <v>0</v>
      </c>
      <c r="J652" s="3">
        <f t="array" aca="1" ref="J652" ca="1">IF(ISBLANK($H652),,VLOOKUP($H652,'data (deprecated)'!$E$2:INDIRECT("data!$H$"&amp;COUNTA('data (deprecated)'!$E:$E)),3, FALSE))</f>
        <v>0</v>
      </c>
      <c r="K652" s="3">
        <f t="array" aca="1" ref="K652" ca="1">IF(ISBLANK($H652),,VLOOKUP($H652,'data (deprecated)'!$E$2:INDIRECT("data!$H$"&amp;COUNTA('data (deprecated)'!$E:$E)),4, FALSE))</f>
        <v>0</v>
      </c>
      <c r="L652" s="3"/>
      <c r="M652" s="3"/>
      <c r="N652" s="3"/>
    </row>
    <row r="653" spans="1:14" ht="13">
      <c r="A653" s="2"/>
      <c r="B653" s="3"/>
      <c r="C653" s="4"/>
      <c r="D653" s="4"/>
      <c r="E653" s="3"/>
      <c r="F653" s="3"/>
      <c r="G653" s="16"/>
      <c r="I653" s="3">
        <f t="array" aca="1" ref="I653" ca="1">IF(ISBLANK($H653),,VLOOKUP($H653,'data (deprecated)'!$E$2:INDIRECT("data!$H$"&amp;COUNTA('data (deprecated)'!$E:$E)),2, FALSE))</f>
        <v>0</v>
      </c>
      <c r="J653" s="3">
        <f t="array" aca="1" ref="J653" ca="1">IF(ISBLANK($H653),,VLOOKUP($H653,'data (deprecated)'!$E$2:INDIRECT("data!$H$"&amp;COUNTA('data (deprecated)'!$E:$E)),3, FALSE))</f>
        <v>0</v>
      </c>
      <c r="K653" s="3">
        <f t="array" aca="1" ref="K653" ca="1">IF(ISBLANK($H653),,VLOOKUP($H653,'data (deprecated)'!$E$2:INDIRECT("data!$H$"&amp;COUNTA('data (deprecated)'!$E:$E)),4, FALSE))</f>
        <v>0</v>
      </c>
      <c r="L653" s="3"/>
      <c r="M653" s="3"/>
      <c r="N653" s="3"/>
    </row>
    <row r="654" spans="1:14" ht="13">
      <c r="A654" s="2"/>
      <c r="B654" s="3"/>
      <c r="C654" s="4"/>
      <c r="D654" s="4"/>
      <c r="E654" s="3"/>
      <c r="F654" s="3"/>
      <c r="G654" s="16"/>
      <c r="I654" s="3">
        <f t="array" aca="1" ref="I654" ca="1">IF(ISBLANK($H654),,VLOOKUP($H654,'data (deprecated)'!$E$2:INDIRECT("data!$H$"&amp;COUNTA('data (deprecated)'!$E:$E)),2, FALSE))</f>
        <v>0</v>
      </c>
      <c r="J654" s="3">
        <f t="array" aca="1" ref="J654" ca="1">IF(ISBLANK($H654),,VLOOKUP($H654,'data (deprecated)'!$E$2:INDIRECT("data!$H$"&amp;COUNTA('data (deprecated)'!$E:$E)),3, FALSE))</f>
        <v>0</v>
      </c>
      <c r="K654" s="3">
        <f t="array" aca="1" ref="K654" ca="1">IF(ISBLANK($H654),,VLOOKUP($H654,'data (deprecated)'!$E$2:INDIRECT("data!$H$"&amp;COUNTA('data (deprecated)'!$E:$E)),4, FALSE))</f>
        <v>0</v>
      </c>
      <c r="L654" s="3"/>
      <c r="M654" s="3"/>
      <c r="N654" s="3"/>
    </row>
    <row r="655" spans="1:14" ht="13">
      <c r="A655" s="2"/>
      <c r="B655" s="3"/>
      <c r="C655" s="4"/>
      <c r="D655" s="4"/>
      <c r="E655" s="3"/>
      <c r="F655" s="3"/>
      <c r="G655" s="16"/>
      <c r="I655" s="3">
        <f t="array" aca="1" ref="I655" ca="1">IF(ISBLANK($H655),,VLOOKUP($H655,'data (deprecated)'!$E$2:INDIRECT("data!$H$"&amp;COUNTA('data (deprecated)'!$E:$E)),2, FALSE))</f>
        <v>0</v>
      </c>
      <c r="J655" s="3">
        <f t="array" aca="1" ref="J655" ca="1">IF(ISBLANK($H655),,VLOOKUP($H655,'data (deprecated)'!$E$2:INDIRECT("data!$H$"&amp;COUNTA('data (deprecated)'!$E:$E)),3, FALSE))</f>
        <v>0</v>
      </c>
      <c r="K655" s="3">
        <f t="array" aca="1" ref="K655" ca="1">IF(ISBLANK($H655),,VLOOKUP($H655,'data (deprecated)'!$E$2:INDIRECT("data!$H$"&amp;COUNTA('data (deprecated)'!$E:$E)),4, FALSE))</f>
        <v>0</v>
      </c>
      <c r="L655" s="3"/>
      <c r="M655" s="3"/>
      <c r="N655" s="3"/>
    </row>
    <row r="656" spans="1:14" ht="13">
      <c r="A656" s="2"/>
      <c r="B656" s="3"/>
      <c r="C656" s="4"/>
      <c r="D656" s="4"/>
      <c r="E656" s="3"/>
      <c r="F656" s="3"/>
      <c r="G656" s="16"/>
      <c r="I656" s="3">
        <f t="array" aca="1" ref="I656" ca="1">IF(ISBLANK($H656),,VLOOKUP($H656,'data (deprecated)'!$E$2:INDIRECT("data!$H$"&amp;COUNTA('data (deprecated)'!$E:$E)),2, FALSE))</f>
        <v>0</v>
      </c>
      <c r="J656" s="3">
        <f t="array" aca="1" ref="J656" ca="1">IF(ISBLANK($H656),,VLOOKUP($H656,'data (deprecated)'!$E$2:INDIRECT("data!$H$"&amp;COUNTA('data (deprecated)'!$E:$E)),3, FALSE))</f>
        <v>0</v>
      </c>
      <c r="K656" s="3">
        <f t="array" aca="1" ref="K656" ca="1">IF(ISBLANK($H656),,VLOOKUP($H656,'data (deprecated)'!$E$2:INDIRECT("data!$H$"&amp;COUNTA('data (deprecated)'!$E:$E)),4, FALSE))</f>
        <v>0</v>
      </c>
      <c r="L656" s="3"/>
      <c r="M656" s="3"/>
      <c r="N656" s="3"/>
    </row>
    <row r="657" spans="1:14" ht="13">
      <c r="A657" s="2"/>
      <c r="B657" s="3"/>
      <c r="C657" s="4"/>
      <c r="D657" s="4"/>
      <c r="E657" s="3"/>
      <c r="F657" s="3"/>
      <c r="G657" s="16"/>
      <c r="I657" s="3">
        <f t="array" aca="1" ref="I657" ca="1">IF(ISBLANK($H657),,VLOOKUP($H657,'data (deprecated)'!$E$2:INDIRECT("data!$H$"&amp;COUNTA('data (deprecated)'!$E:$E)),2, FALSE))</f>
        <v>0</v>
      </c>
      <c r="J657" s="3">
        <f t="array" aca="1" ref="J657" ca="1">IF(ISBLANK($H657),,VLOOKUP($H657,'data (deprecated)'!$E$2:INDIRECT("data!$H$"&amp;COUNTA('data (deprecated)'!$E:$E)),3, FALSE))</f>
        <v>0</v>
      </c>
      <c r="K657" s="3">
        <f t="array" aca="1" ref="K657" ca="1">IF(ISBLANK($H657),,VLOOKUP($H657,'data (deprecated)'!$E$2:INDIRECT("data!$H$"&amp;COUNTA('data (deprecated)'!$E:$E)),4, FALSE))</f>
        <v>0</v>
      </c>
      <c r="L657" s="3"/>
      <c r="M657" s="3"/>
      <c r="N657" s="3"/>
    </row>
    <row r="658" spans="1:14" ht="13">
      <c r="A658" s="2"/>
      <c r="B658" s="3"/>
      <c r="C658" s="4"/>
      <c r="D658" s="4"/>
      <c r="E658" s="3"/>
      <c r="F658" s="3"/>
      <c r="G658" s="16"/>
      <c r="I658" s="3">
        <f t="array" aca="1" ref="I658" ca="1">IF(ISBLANK($H658),,VLOOKUP($H658,'data (deprecated)'!$E$2:INDIRECT("data!$H$"&amp;COUNTA('data (deprecated)'!$E:$E)),2, FALSE))</f>
        <v>0</v>
      </c>
      <c r="J658" s="3">
        <f t="array" aca="1" ref="J658" ca="1">IF(ISBLANK($H658),,VLOOKUP($H658,'data (deprecated)'!$E$2:INDIRECT("data!$H$"&amp;COUNTA('data (deprecated)'!$E:$E)),3, FALSE))</f>
        <v>0</v>
      </c>
      <c r="K658" s="3">
        <f t="array" aca="1" ref="K658" ca="1">IF(ISBLANK($H658),,VLOOKUP($H658,'data (deprecated)'!$E$2:INDIRECT("data!$H$"&amp;COUNTA('data (deprecated)'!$E:$E)),4, FALSE))</f>
        <v>0</v>
      </c>
      <c r="L658" s="3"/>
      <c r="M658" s="3"/>
      <c r="N658" s="3"/>
    </row>
    <row r="659" spans="1:14" ht="13">
      <c r="A659" s="2"/>
      <c r="B659" s="3"/>
      <c r="C659" s="4"/>
      <c r="D659" s="4"/>
      <c r="E659" s="3"/>
      <c r="F659" s="3"/>
      <c r="G659" s="16"/>
      <c r="I659" s="3">
        <f t="array" aca="1" ref="I659" ca="1">IF(ISBLANK($H659),,VLOOKUP($H659,'data (deprecated)'!$E$2:INDIRECT("data!$H$"&amp;COUNTA('data (deprecated)'!$E:$E)),2, FALSE))</f>
        <v>0</v>
      </c>
      <c r="J659" s="3">
        <f t="array" aca="1" ref="J659" ca="1">IF(ISBLANK($H659),,VLOOKUP($H659,'data (deprecated)'!$E$2:INDIRECT("data!$H$"&amp;COUNTA('data (deprecated)'!$E:$E)),3, FALSE))</f>
        <v>0</v>
      </c>
      <c r="K659" s="3">
        <f t="array" aca="1" ref="K659" ca="1">IF(ISBLANK($H659),,VLOOKUP($H659,'data (deprecated)'!$E$2:INDIRECT("data!$H$"&amp;COUNTA('data (deprecated)'!$E:$E)),4, FALSE))</f>
        <v>0</v>
      </c>
      <c r="L659" s="3"/>
      <c r="M659" s="3"/>
      <c r="N659" s="3"/>
    </row>
    <row r="660" spans="1:14" ht="13">
      <c r="A660" s="2"/>
      <c r="B660" s="3"/>
      <c r="C660" s="4"/>
      <c r="D660" s="4"/>
      <c r="E660" s="3"/>
      <c r="F660" s="3"/>
      <c r="G660" s="16"/>
      <c r="I660" s="3">
        <f t="array" aca="1" ref="I660" ca="1">IF(ISBLANK($H660),,VLOOKUP($H660,'data (deprecated)'!$E$2:INDIRECT("data!$H$"&amp;COUNTA('data (deprecated)'!$E:$E)),2, FALSE))</f>
        <v>0</v>
      </c>
      <c r="J660" s="3">
        <f t="array" aca="1" ref="J660" ca="1">IF(ISBLANK($H660),,VLOOKUP($H660,'data (deprecated)'!$E$2:INDIRECT("data!$H$"&amp;COUNTA('data (deprecated)'!$E:$E)),3, FALSE))</f>
        <v>0</v>
      </c>
      <c r="K660" s="3">
        <f t="array" aca="1" ref="K660" ca="1">IF(ISBLANK($H660),,VLOOKUP($H660,'data (deprecated)'!$E$2:INDIRECT("data!$H$"&amp;COUNTA('data (deprecated)'!$E:$E)),4, FALSE))</f>
        <v>0</v>
      </c>
      <c r="L660" s="3"/>
      <c r="M660" s="3"/>
      <c r="N660" s="3"/>
    </row>
    <row r="661" spans="1:14" ht="13">
      <c r="A661" s="2"/>
      <c r="B661" s="3"/>
      <c r="C661" s="4"/>
      <c r="D661" s="4"/>
      <c r="E661" s="3"/>
      <c r="F661" s="3"/>
      <c r="G661" s="16"/>
      <c r="I661" s="3">
        <f t="array" aca="1" ref="I661" ca="1">IF(ISBLANK($H661),,VLOOKUP($H661,'data (deprecated)'!$E$2:INDIRECT("data!$H$"&amp;COUNTA('data (deprecated)'!$E:$E)),2, FALSE))</f>
        <v>0</v>
      </c>
      <c r="J661" s="3">
        <f t="array" aca="1" ref="J661" ca="1">IF(ISBLANK($H661),,VLOOKUP($H661,'data (deprecated)'!$E$2:INDIRECT("data!$H$"&amp;COUNTA('data (deprecated)'!$E:$E)),3, FALSE))</f>
        <v>0</v>
      </c>
      <c r="K661" s="3">
        <f t="array" aca="1" ref="K661" ca="1">IF(ISBLANK($H661),,VLOOKUP($H661,'data (deprecated)'!$E$2:INDIRECT("data!$H$"&amp;COUNTA('data (deprecated)'!$E:$E)),4, FALSE))</f>
        <v>0</v>
      </c>
      <c r="L661" s="3"/>
      <c r="M661" s="3"/>
      <c r="N661" s="3"/>
    </row>
    <row r="662" spans="1:14" ht="13">
      <c r="A662" s="2"/>
      <c r="B662" s="3"/>
      <c r="C662" s="4"/>
      <c r="D662" s="4"/>
      <c r="E662" s="3"/>
      <c r="F662" s="3"/>
      <c r="G662" s="16"/>
      <c r="I662" s="3">
        <f t="array" aca="1" ref="I662" ca="1">IF(ISBLANK($H662),,VLOOKUP($H662,'data (deprecated)'!$E$2:INDIRECT("data!$H$"&amp;COUNTA('data (deprecated)'!$E:$E)),2, FALSE))</f>
        <v>0</v>
      </c>
      <c r="J662" s="3">
        <f t="array" aca="1" ref="J662" ca="1">IF(ISBLANK($H662),,VLOOKUP($H662,'data (deprecated)'!$E$2:INDIRECT("data!$H$"&amp;COUNTA('data (deprecated)'!$E:$E)),3, FALSE))</f>
        <v>0</v>
      </c>
      <c r="K662" s="3">
        <f t="array" aca="1" ref="K662" ca="1">IF(ISBLANK($H662),,VLOOKUP($H662,'data (deprecated)'!$E$2:INDIRECT("data!$H$"&amp;COUNTA('data (deprecated)'!$E:$E)),4, FALSE))</f>
        <v>0</v>
      </c>
      <c r="L662" s="3"/>
      <c r="M662" s="3"/>
      <c r="N662" s="3"/>
    </row>
    <row r="663" spans="1:14" ht="13">
      <c r="A663" s="2"/>
      <c r="B663" s="3"/>
      <c r="C663" s="4"/>
      <c r="D663" s="4"/>
      <c r="E663" s="3"/>
      <c r="F663" s="3"/>
      <c r="G663" s="16"/>
      <c r="I663" s="3">
        <f t="array" aca="1" ref="I663" ca="1">IF(ISBLANK($H663),,VLOOKUP($H663,'data (deprecated)'!$E$2:INDIRECT("data!$H$"&amp;COUNTA('data (deprecated)'!$E:$E)),2, FALSE))</f>
        <v>0</v>
      </c>
      <c r="J663" s="3">
        <f t="array" aca="1" ref="J663" ca="1">IF(ISBLANK($H663),,VLOOKUP($H663,'data (deprecated)'!$E$2:INDIRECT("data!$H$"&amp;COUNTA('data (deprecated)'!$E:$E)),3, FALSE))</f>
        <v>0</v>
      </c>
      <c r="K663" s="3">
        <f t="array" aca="1" ref="K663" ca="1">IF(ISBLANK($H663),,VLOOKUP($H663,'data (deprecated)'!$E$2:INDIRECT("data!$H$"&amp;COUNTA('data (deprecated)'!$E:$E)),4, FALSE))</f>
        <v>0</v>
      </c>
      <c r="L663" s="3"/>
      <c r="M663" s="3"/>
      <c r="N663" s="3"/>
    </row>
    <row r="664" spans="1:14" ht="13">
      <c r="A664" s="2"/>
      <c r="B664" s="3"/>
      <c r="C664" s="4"/>
      <c r="D664" s="4"/>
      <c r="E664" s="3"/>
      <c r="F664" s="3"/>
      <c r="G664" s="16"/>
      <c r="I664" s="3">
        <f t="array" aca="1" ref="I664" ca="1">IF(ISBLANK($H664),,VLOOKUP($H664,'data (deprecated)'!$E$2:INDIRECT("data!$H$"&amp;COUNTA('data (deprecated)'!$E:$E)),2, FALSE))</f>
        <v>0</v>
      </c>
      <c r="J664" s="3">
        <f t="array" aca="1" ref="J664" ca="1">IF(ISBLANK($H664),,VLOOKUP($H664,'data (deprecated)'!$E$2:INDIRECT("data!$H$"&amp;COUNTA('data (deprecated)'!$E:$E)),3, FALSE))</f>
        <v>0</v>
      </c>
      <c r="K664" s="3">
        <f t="array" aca="1" ref="K664" ca="1">IF(ISBLANK($H664),,VLOOKUP($H664,'data (deprecated)'!$E$2:INDIRECT("data!$H$"&amp;COUNTA('data (deprecated)'!$E:$E)),4, FALSE))</f>
        <v>0</v>
      </c>
      <c r="L664" s="3"/>
      <c r="M664" s="3"/>
      <c r="N664" s="3"/>
    </row>
    <row r="665" spans="1:14" ht="13">
      <c r="A665" s="2"/>
      <c r="B665" s="3"/>
      <c r="C665" s="4"/>
      <c r="D665" s="4"/>
      <c r="E665" s="3"/>
      <c r="F665" s="3"/>
      <c r="G665" s="16"/>
      <c r="I665" s="3">
        <f t="array" aca="1" ref="I665" ca="1">IF(ISBLANK($H665),,VLOOKUP($H665,'data (deprecated)'!$E$2:INDIRECT("data!$H$"&amp;COUNTA('data (deprecated)'!$E:$E)),2, FALSE))</f>
        <v>0</v>
      </c>
      <c r="J665" s="3">
        <f t="array" aca="1" ref="J665" ca="1">IF(ISBLANK($H665),,VLOOKUP($H665,'data (deprecated)'!$E$2:INDIRECT("data!$H$"&amp;COUNTA('data (deprecated)'!$E:$E)),3, FALSE))</f>
        <v>0</v>
      </c>
      <c r="K665" s="3">
        <f t="array" aca="1" ref="K665" ca="1">IF(ISBLANK($H665),,VLOOKUP($H665,'data (deprecated)'!$E$2:INDIRECT("data!$H$"&amp;COUNTA('data (deprecated)'!$E:$E)),4, FALSE))</f>
        <v>0</v>
      </c>
      <c r="L665" s="3"/>
      <c r="M665" s="3"/>
      <c r="N665" s="3"/>
    </row>
    <row r="666" spans="1:14" ht="13">
      <c r="A666" s="2"/>
      <c r="B666" s="3"/>
      <c r="C666" s="4"/>
      <c r="D666" s="4"/>
      <c r="E666" s="3"/>
      <c r="F666" s="3"/>
      <c r="G666" s="16"/>
      <c r="I666" s="3">
        <f t="array" aca="1" ref="I666" ca="1">IF(ISBLANK($H666),,VLOOKUP($H666,'data (deprecated)'!$E$2:INDIRECT("data!$H$"&amp;COUNTA('data (deprecated)'!$E:$E)),2, FALSE))</f>
        <v>0</v>
      </c>
      <c r="J666" s="3">
        <f t="array" aca="1" ref="J666" ca="1">IF(ISBLANK($H666),,VLOOKUP($H666,'data (deprecated)'!$E$2:INDIRECT("data!$H$"&amp;COUNTA('data (deprecated)'!$E:$E)),3, FALSE))</f>
        <v>0</v>
      </c>
      <c r="K666" s="3">
        <f t="array" aca="1" ref="K666" ca="1">IF(ISBLANK($H666),,VLOOKUP($H666,'data (deprecated)'!$E$2:INDIRECT("data!$H$"&amp;COUNTA('data (deprecated)'!$E:$E)),4, FALSE))</f>
        <v>0</v>
      </c>
      <c r="L666" s="3"/>
      <c r="M666" s="3"/>
      <c r="N666" s="3"/>
    </row>
    <row r="667" spans="1:14" ht="13">
      <c r="A667" s="2"/>
      <c r="B667" s="3"/>
      <c r="C667" s="4"/>
      <c r="D667" s="4"/>
      <c r="E667" s="3"/>
      <c r="F667" s="3"/>
      <c r="G667" s="16"/>
      <c r="I667" s="3">
        <f t="array" aca="1" ref="I667" ca="1">IF(ISBLANK($H667),,VLOOKUP($H667,'data (deprecated)'!$E$2:INDIRECT("data!$H$"&amp;COUNTA('data (deprecated)'!$E:$E)),2, FALSE))</f>
        <v>0</v>
      </c>
      <c r="J667" s="3">
        <f t="array" aca="1" ref="J667" ca="1">IF(ISBLANK($H667),,VLOOKUP($H667,'data (deprecated)'!$E$2:INDIRECT("data!$H$"&amp;COUNTA('data (deprecated)'!$E:$E)),3, FALSE))</f>
        <v>0</v>
      </c>
      <c r="K667" s="3">
        <f t="array" aca="1" ref="K667" ca="1">IF(ISBLANK($H667),,VLOOKUP($H667,'data (deprecated)'!$E$2:INDIRECT("data!$H$"&amp;COUNTA('data (deprecated)'!$E:$E)),4, FALSE))</f>
        <v>0</v>
      </c>
      <c r="L667" s="3"/>
      <c r="M667" s="3"/>
      <c r="N667" s="3"/>
    </row>
    <row r="668" spans="1:14" ht="13">
      <c r="A668" s="2"/>
      <c r="B668" s="3"/>
      <c r="C668" s="4"/>
      <c r="D668" s="4"/>
      <c r="E668" s="3"/>
      <c r="F668" s="3"/>
      <c r="G668" s="16"/>
      <c r="I668" s="3">
        <f t="array" aca="1" ref="I668" ca="1">IF(ISBLANK($H668),,VLOOKUP($H668,'data (deprecated)'!$E$2:INDIRECT("data!$H$"&amp;COUNTA('data (deprecated)'!$E:$E)),2, FALSE))</f>
        <v>0</v>
      </c>
      <c r="J668" s="3">
        <f t="array" aca="1" ref="J668" ca="1">IF(ISBLANK($H668),,VLOOKUP($H668,'data (deprecated)'!$E$2:INDIRECT("data!$H$"&amp;COUNTA('data (deprecated)'!$E:$E)),3, FALSE))</f>
        <v>0</v>
      </c>
      <c r="K668" s="3">
        <f t="array" aca="1" ref="K668" ca="1">IF(ISBLANK($H668),,VLOOKUP($H668,'data (deprecated)'!$E$2:INDIRECT("data!$H$"&amp;COUNTA('data (deprecated)'!$E:$E)),4, FALSE))</f>
        <v>0</v>
      </c>
      <c r="L668" s="3"/>
      <c r="M668" s="3"/>
      <c r="N668" s="3"/>
    </row>
    <row r="669" spans="1:14" ht="13">
      <c r="A669" s="2"/>
      <c r="B669" s="3"/>
      <c r="C669" s="4"/>
      <c r="D669" s="4"/>
      <c r="E669" s="3"/>
      <c r="F669" s="3"/>
      <c r="G669" s="16"/>
      <c r="I669" s="3">
        <f t="array" aca="1" ref="I669" ca="1">IF(ISBLANK($H669),,VLOOKUP($H669,'data (deprecated)'!$E$2:INDIRECT("data!$H$"&amp;COUNTA('data (deprecated)'!$E:$E)),2, FALSE))</f>
        <v>0</v>
      </c>
      <c r="J669" s="3">
        <f t="array" aca="1" ref="J669" ca="1">IF(ISBLANK($H669),,VLOOKUP($H669,'data (deprecated)'!$E$2:INDIRECT("data!$H$"&amp;COUNTA('data (deprecated)'!$E:$E)),3, FALSE))</f>
        <v>0</v>
      </c>
      <c r="K669" s="3">
        <f t="array" aca="1" ref="K669" ca="1">IF(ISBLANK($H669),,VLOOKUP($H669,'data (deprecated)'!$E$2:INDIRECT("data!$H$"&amp;COUNTA('data (deprecated)'!$E:$E)),4, FALSE))</f>
        <v>0</v>
      </c>
      <c r="L669" s="3"/>
      <c r="M669" s="3"/>
      <c r="N669" s="3"/>
    </row>
    <row r="670" spans="1:14" ht="13">
      <c r="A670" s="2"/>
      <c r="B670" s="3"/>
      <c r="C670" s="4"/>
      <c r="D670" s="4"/>
      <c r="E670" s="3"/>
      <c r="F670" s="3"/>
      <c r="G670" s="16"/>
      <c r="I670" s="3">
        <f t="array" aca="1" ref="I670" ca="1">IF(ISBLANK($H670),,VLOOKUP($H670,'data (deprecated)'!$E$2:INDIRECT("data!$H$"&amp;COUNTA('data (deprecated)'!$E:$E)),2, FALSE))</f>
        <v>0</v>
      </c>
      <c r="J670" s="3">
        <f t="array" aca="1" ref="J670" ca="1">IF(ISBLANK($H670),,VLOOKUP($H670,'data (deprecated)'!$E$2:INDIRECT("data!$H$"&amp;COUNTA('data (deprecated)'!$E:$E)),3, FALSE))</f>
        <v>0</v>
      </c>
      <c r="K670" s="3">
        <f t="array" aca="1" ref="K670" ca="1">IF(ISBLANK($H670),,VLOOKUP($H670,'data (deprecated)'!$E$2:INDIRECT("data!$H$"&amp;COUNTA('data (deprecated)'!$E:$E)),4, FALSE))</f>
        <v>0</v>
      </c>
      <c r="L670" s="3"/>
      <c r="M670" s="3"/>
      <c r="N670" s="3"/>
    </row>
    <row r="671" spans="1:14" ht="13">
      <c r="A671" s="2"/>
      <c r="B671" s="3"/>
      <c r="C671" s="4"/>
      <c r="D671" s="4"/>
      <c r="E671" s="3"/>
      <c r="F671" s="3"/>
      <c r="G671" s="16"/>
      <c r="I671" s="3">
        <f t="array" aca="1" ref="I671" ca="1">IF(ISBLANK($H671),,VLOOKUP($H671,'data (deprecated)'!$E$2:INDIRECT("data!$H$"&amp;COUNTA('data (deprecated)'!$E:$E)),2, FALSE))</f>
        <v>0</v>
      </c>
      <c r="J671" s="3">
        <f t="array" aca="1" ref="J671" ca="1">IF(ISBLANK($H671),,VLOOKUP($H671,'data (deprecated)'!$E$2:INDIRECT("data!$H$"&amp;COUNTA('data (deprecated)'!$E:$E)),3, FALSE))</f>
        <v>0</v>
      </c>
      <c r="K671" s="3">
        <f t="array" aca="1" ref="K671" ca="1">IF(ISBLANK($H671),,VLOOKUP($H671,'data (deprecated)'!$E$2:INDIRECT("data!$H$"&amp;COUNTA('data (deprecated)'!$E:$E)),4, FALSE))</f>
        <v>0</v>
      </c>
      <c r="L671" s="3"/>
      <c r="M671" s="3"/>
      <c r="N671" s="3"/>
    </row>
    <row r="672" spans="1:14" ht="13">
      <c r="A672" s="2"/>
      <c r="B672" s="3"/>
      <c r="C672" s="4"/>
      <c r="D672" s="4"/>
      <c r="E672" s="3"/>
      <c r="F672" s="3"/>
      <c r="G672" s="16"/>
      <c r="I672" s="3">
        <f t="array" aca="1" ref="I672" ca="1">IF(ISBLANK($H672),,VLOOKUP($H672,'data (deprecated)'!$E$2:INDIRECT("data!$H$"&amp;COUNTA('data (deprecated)'!$E:$E)),2, FALSE))</f>
        <v>0</v>
      </c>
      <c r="J672" s="3">
        <f t="array" aca="1" ref="J672" ca="1">IF(ISBLANK($H672),,VLOOKUP($H672,'data (deprecated)'!$E$2:INDIRECT("data!$H$"&amp;COUNTA('data (deprecated)'!$E:$E)),3, FALSE))</f>
        <v>0</v>
      </c>
      <c r="K672" s="3">
        <f t="array" aca="1" ref="K672" ca="1">IF(ISBLANK($H672),,VLOOKUP($H672,'data (deprecated)'!$E$2:INDIRECT("data!$H$"&amp;COUNTA('data (deprecated)'!$E:$E)),4, FALSE))</f>
        <v>0</v>
      </c>
      <c r="L672" s="3"/>
      <c r="M672" s="3"/>
      <c r="N672" s="3"/>
    </row>
    <row r="673" spans="1:14" ht="13">
      <c r="A673" s="2"/>
      <c r="B673" s="3"/>
      <c r="C673" s="4"/>
      <c r="D673" s="4"/>
      <c r="E673" s="3"/>
      <c r="F673" s="3"/>
      <c r="G673" s="16"/>
      <c r="I673" s="3">
        <f t="array" aca="1" ref="I673" ca="1">IF(ISBLANK($H673),,VLOOKUP($H673,'data (deprecated)'!$E$2:INDIRECT("data!$H$"&amp;COUNTA('data (deprecated)'!$E:$E)),2, FALSE))</f>
        <v>0</v>
      </c>
      <c r="J673" s="3">
        <f t="array" aca="1" ref="J673" ca="1">IF(ISBLANK($H673),,VLOOKUP($H673,'data (deprecated)'!$E$2:INDIRECT("data!$H$"&amp;COUNTA('data (deprecated)'!$E:$E)),3, FALSE))</f>
        <v>0</v>
      </c>
      <c r="K673" s="3">
        <f t="array" aca="1" ref="K673" ca="1">IF(ISBLANK($H673),,VLOOKUP($H673,'data (deprecated)'!$E$2:INDIRECT("data!$H$"&amp;COUNTA('data (deprecated)'!$E:$E)),4, FALSE))</f>
        <v>0</v>
      </c>
      <c r="L673" s="3"/>
      <c r="M673" s="3"/>
      <c r="N673" s="3"/>
    </row>
    <row r="674" spans="1:14" ht="13">
      <c r="A674" s="2"/>
      <c r="B674" s="3"/>
      <c r="C674" s="4"/>
      <c r="D674" s="4"/>
      <c r="E674" s="3"/>
      <c r="F674" s="3"/>
      <c r="G674" s="16"/>
      <c r="I674" s="3">
        <f t="array" aca="1" ref="I674" ca="1">IF(ISBLANK($H674),,VLOOKUP($H674,'data (deprecated)'!$E$2:INDIRECT("data!$H$"&amp;COUNTA('data (deprecated)'!$E:$E)),2, FALSE))</f>
        <v>0</v>
      </c>
      <c r="J674" s="3">
        <f t="array" aca="1" ref="J674" ca="1">IF(ISBLANK($H674),,VLOOKUP($H674,'data (deprecated)'!$E$2:INDIRECT("data!$H$"&amp;COUNTA('data (deprecated)'!$E:$E)),3, FALSE))</f>
        <v>0</v>
      </c>
      <c r="K674" s="3">
        <f t="array" aca="1" ref="K674" ca="1">IF(ISBLANK($H674),,VLOOKUP($H674,'data (deprecated)'!$E$2:INDIRECT("data!$H$"&amp;COUNTA('data (deprecated)'!$E:$E)),4, FALSE))</f>
        <v>0</v>
      </c>
      <c r="L674" s="3"/>
      <c r="M674" s="3"/>
      <c r="N674" s="3"/>
    </row>
    <row r="675" spans="1:14" ht="13">
      <c r="A675" s="2"/>
      <c r="B675" s="3"/>
      <c r="C675" s="4"/>
      <c r="D675" s="4"/>
      <c r="E675" s="3"/>
      <c r="F675" s="3"/>
      <c r="G675" s="16"/>
      <c r="I675" s="3">
        <f t="array" aca="1" ref="I675" ca="1">IF(ISBLANK($H675),,VLOOKUP($H675,'data (deprecated)'!$E$2:INDIRECT("data!$H$"&amp;COUNTA('data (deprecated)'!$E:$E)),2, FALSE))</f>
        <v>0</v>
      </c>
      <c r="J675" s="3">
        <f t="array" aca="1" ref="J675" ca="1">IF(ISBLANK($H675),,VLOOKUP($H675,'data (deprecated)'!$E$2:INDIRECT("data!$H$"&amp;COUNTA('data (deprecated)'!$E:$E)),3, FALSE))</f>
        <v>0</v>
      </c>
      <c r="K675" s="3">
        <f t="array" aca="1" ref="K675" ca="1">IF(ISBLANK($H675),,VLOOKUP($H675,'data (deprecated)'!$E$2:INDIRECT("data!$H$"&amp;COUNTA('data (deprecated)'!$E:$E)),4, FALSE))</f>
        <v>0</v>
      </c>
      <c r="L675" s="3"/>
      <c r="M675" s="3"/>
      <c r="N675" s="3"/>
    </row>
    <row r="676" spans="1:14" ht="13">
      <c r="A676" s="2"/>
      <c r="B676" s="3"/>
      <c r="C676" s="4"/>
      <c r="D676" s="4"/>
      <c r="E676" s="3"/>
      <c r="F676" s="3"/>
      <c r="G676" s="16"/>
      <c r="I676" s="3">
        <f t="array" aca="1" ref="I676" ca="1">IF(ISBLANK($H676),,VLOOKUP($H676,'data (deprecated)'!$E$2:INDIRECT("data!$H$"&amp;COUNTA('data (deprecated)'!$E:$E)),2, FALSE))</f>
        <v>0</v>
      </c>
      <c r="J676" s="3">
        <f t="array" aca="1" ref="J676" ca="1">IF(ISBLANK($H676),,VLOOKUP($H676,'data (deprecated)'!$E$2:INDIRECT("data!$H$"&amp;COUNTA('data (deprecated)'!$E:$E)),3, FALSE))</f>
        <v>0</v>
      </c>
      <c r="K676" s="3">
        <f t="array" aca="1" ref="K676" ca="1">IF(ISBLANK($H676),,VLOOKUP($H676,'data (deprecated)'!$E$2:INDIRECT("data!$H$"&amp;COUNTA('data (deprecated)'!$E:$E)),4, FALSE))</f>
        <v>0</v>
      </c>
      <c r="L676" s="3"/>
      <c r="M676" s="3"/>
      <c r="N676" s="3"/>
    </row>
    <row r="677" spans="1:14" ht="13">
      <c r="A677" s="2"/>
      <c r="B677" s="3"/>
      <c r="C677" s="4"/>
      <c r="D677" s="4"/>
      <c r="E677" s="3"/>
      <c r="F677" s="3"/>
      <c r="G677" s="16"/>
      <c r="I677" s="3">
        <f t="array" aca="1" ref="I677" ca="1">IF(ISBLANK($H677),,VLOOKUP($H677,'data (deprecated)'!$E$2:INDIRECT("data!$H$"&amp;COUNTA('data (deprecated)'!$E:$E)),2, FALSE))</f>
        <v>0</v>
      </c>
      <c r="J677" s="3">
        <f t="array" aca="1" ref="J677" ca="1">IF(ISBLANK($H677),,VLOOKUP($H677,'data (deprecated)'!$E$2:INDIRECT("data!$H$"&amp;COUNTA('data (deprecated)'!$E:$E)),3, FALSE))</f>
        <v>0</v>
      </c>
      <c r="K677" s="3">
        <f t="array" aca="1" ref="K677" ca="1">IF(ISBLANK($H677),,VLOOKUP($H677,'data (deprecated)'!$E$2:INDIRECT("data!$H$"&amp;COUNTA('data (deprecated)'!$E:$E)),4, FALSE))</f>
        <v>0</v>
      </c>
      <c r="L677" s="3"/>
      <c r="M677" s="3"/>
      <c r="N677" s="3"/>
    </row>
    <row r="678" spans="1:14" ht="13">
      <c r="A678" s="2"/>
      <c r="B678" s="3"/>
      <c r="C678" s="4"/>
      <c r="D678" s="4"/>
      <c r="E678" s="3"/>
      <c r="F678" s="3"/>
      <c r="G678" s="16"/>
      <c r="I678" s="3">
        <f t="array" aca="1" ref="I678" ca="1">IF(ISBLANK($H678),,VLOOKUP($H678,'data (deprecated)'!$E$2:INDIRECT("data!$H$"&amp;COUNTA('data (deprecated)'!$E:$E)),2, FALSE))</f>
        <v>0</v>
      </c>
      <c r="J678" s="3">
        <f t="array" aca="1" ref="J678" ca="1">IF(ISBLANK($H678),,VLOOKUP($H678,'data (deprecated)'!$E$2:INDIRECT("data!$H$"&amp;COUNTA('data (deprecated)'!$E:$E)),3, FALSE))</f>
        <v>0</v>
      </c>
      <c r="K678" s="3">
        <f t="array" aca="1" ref="K678" ca="1">IF(ISBLANK($H678),,VLOOKUP($H678,'data (deprecated)'!$E$2:INDIRECT("data!$H$"&amp;COUNTA('data (deprecated)'!$E:$E)),4, FALSE))</f>
        <v>0</v>
      </c>
      <c r="L678" s="3"/>
      <c r="M678" s="3"/>
      <c r="N678" s="3"/>
    </row>
    <row r="679" spans="1:14" ht="13">
      <c r="A679" s="2"/>
      <c r="B679" s="3"/>
      <c r="C679" s="4"/>
      <c r="D679" s="4"/>
      <c r="E679" s="3"/>
      <c r="F679" s="3"/>
      <c r="G679" s="16"/>
      <c r="I679" s="3">
        <f t="array" aca="1" ref="I679" ca="1">IF(ISBLANK($H679),,VLOOKUP($H679,'data (deprecated)'!$E$2:INDIRECT("data!$H$"&amp;COUNTA('data (deprecated)'!$E:$E)),2, FALSE))</f>
        <v>0</v>
      </c>
      <c r="J679" s="3">
        <f t="array" aca="1" ref="J679" ca="1">IF(ISBLANK($H679),,VLOOKUP($H679,'data (deprecated)'!$E$2:INDIRECT("data!$H$"&amp;COUNTA('data (deprecated)'!$E:$E)),3, FALSE))</f>
        <v>0</v>
      </c>
      <c r="K679" s="3">
        <f t="array" aca="1" ref="K679" ca="1">IF(ISBLANK($H679),,VLOOKUP($H679,'data (deprecated)'!$E$2:INDIRECT("data!$H$"&amp;COUNTA('data (deprecated)'!$E:$E)),4, FALSE))</f>
        <v>0</v>
      </c>
      <c r="L679" s="3"/>
      <c r="M679" s="3"/>
      <c r="N679" s="3"/>
    </row>
    <row r="680" spans="1:14" ht="13">
      <c r="A680" s="2"/>
      <c r="B680" s="3"/>
      <c r="C680" s="4"/>
      <c r="D680" s="4"/>
      <c r="E680" s="3"/>
      <c r="F680" s="3"/>
      <c r="G680" s="16"/>
      <c r="I680" s="3">
        <f t="array" aca="1" ref="I680" ca="1">IF(ISBLANK($H680),,VLOOKUP($H680,'data (deprecated)'!$E$2:INDIRECT("data!$H$"&amp;COUNTA('data (deprecated)'!$E:$E)),2, FALSE))</f>
        <v>0</v>
      </c>
      <c r="J680" s="3">
        <f t="array" aca="1" ref="J680" ca="1">IF(ISBLANK($H680),,VLOOKUP($H680,'data (deprecated)'!$E$2:INDIRECT("data!$H$"&amp;COUNTA('data (deprecated)'!$E:$E)),3, FALSE))</f>
        <v>0</v>
      </c>
      <c r="K680" s="3">
        <f t="array" aca="1" ref="K680" ca="1">IF(ISBLANK($H680),,VLOOKUP($H680,'data (deprecated)'!$E$2:INDIRECT("data!$H$"&amp;COUNTA('data (deprecated)'!$E:$E)),4, FALSE))</f>
        <v>0</v>
      </c>
      <c r="L680" s="3"/>
      <c r="M680" s="3"/>
      <c r="N680" s="3"/>
    </row>
    <row r="681" spans="1:14" ht="13">
      <c r="A681" s="2"/>
      <c r="B681" s="3"/>
      <c r="C681" s="4"/>
      <c r="D681" s="4"/>
      <c r="E681" s="3"/>
      <c r="F681" s="3"/>
      <c r="G681" s="16"/>
      <c r="I681" s="3">
        <f t="array" aca="1" ref="I681" ca="1">IF(ISBLANK($H681),,VLOOKUP($H681,'data (deprecated)'!$E$2:INDIRECT("data!$H$"&amp;COUNTA('data (deprecated)'!$E:$E)),2, FALSE))</f>
        <v>0</v>
      </c>
      <c r="J681" s="3">
        <f t="array" aca="1" ref="J681" ca="1">IF(ISBLANK($H681),,VLOOKUP($H681,'data (deprecated)'!$E$2:INDIRECT("data!$H$"&amp;COUNTA('data (deprecated)'!$E:$E)),3, FALSE))</f>
        <v>0</v>
      </c>
      <c r="K681" s="3">
        <f t="array" aca="1" ref="K681" ca="1">IF(ISBLANK($H681),,VLOOKUP($H681,'data (deprecated)'!$E$2:INDIRECT("data!$H$"&amp;COUNTA('data (deprecated)'!$E:$E)),4, FALSE))</f>
        <v>0</v>
      </c>
      <c r="L681" s="3"/>
      <c r="M681" s="3"/>
      <c r="N681" s="3"/>
    </row>
    <row r="682" spans="1:14" ht="13">
      <c r="A682" s="2"/>
      <c r="B682" s="3"/>
      <c r="C682" s="4"/>
      <c r="D682" s="4"/>
      <c r="E682" s="3"/>
      <c r="F682" s="3"/>
      <c r="G682" s="16"/>
      <c r="I682" s="3">
        <f t="array" aca="1" ref="I682" ca="1">IF(ISBLANK($H682),,VLOOKUP($H682,'data (deprecated)'!$E$2:INDIRECT("data!$H$"&amp;COUNTA('data (deprecated)'!$E:$E)),2, FALSE))</f>
        <v>0</v>
      </c>
      <c r="J682" s="3">
        <f t="array" aca="1" ref="J682" ca="1">IF(ISBLANK($H682),,VLOOKUP($H682,'data (deprecated)'!$E$2:INDIRECT("data!$H$"&amp;COUNTA('data (deprecated)'!$E:$E)),3, FALSE))</f>
        <v>0</v>
      </c>
      <c r="K682" s="3">
        <f t="array" aca="1" ref="K682" ca="1">IF(ISBLANK($H682),,VLOOKUP($H682,'data (deprecated)'!$E$2:INDIRECT("data!$H$"&amp;COUNTA('data (deprecated)'!$E:$E)),4, FALSE))</f>
        <v>0</v>
      </c>
      <c r="L682" s="3"/>
      <c r="M682" s="3"/>
      <c r="N682" s="3"/>
    </row>
    <row r="683" spans="1:14" ht="13">
      <c r="A683" s="2"/>
      <c r="B683" s="3"/>
      <c r="C683" s="4"/>
      <c r="D683" s="4"/>
      <c r="E683" s="3"/>
      <c r="F683" s="3"/>
      <c r="G683" s="16"/>
      <c r="I683" s="3">
        <f t="array" aca="1" ref="I683" ca="1">IF(ISBLANK($H683),,VLOOKUP($H683,'data (deprecated)'!$E$2:INDIRECT("data!$H$"&amp;COUNTA('data (deprecated)'!$E:$E)),2, FALSE))</f>
        <v>0</v>
      </c>
      <c r="J683" s="3">
        <f t="array" aca="1" ref="J683" ca="1">IF(ISBLANK($H683),,VLOOKUP($H683,'data (deprecated)'!$E$2:INDIRECT("data!$H$"&amp;COUNTA('data (deprecated)'!$E:$E)),3, FALSE))</f>
        <v>0</v>
      </c>
      <c r="K683" s="3">
        <f t="array" aca="1" ref="K683" ca="1">IF(ISBLANK($H683),,VLOOKUP($H683,'data (deprecated)'!$E$2:INDIRECT("data!$H$"&amp;COUNTA('data (deprecated)'!$E:$E)),4, FALSE))</f>
        <v>0</v>
      </c>
      <c r="L683" s="3"/>
      <c r="M683" s="3"/>
      <c r="N683" s="3"/>
    </row>
    <row r="684" spans="1:14" ht="13">
      <c r="A684" s="2"/>
      <c r="B684" s="3"/>
      <c r="C684" s="4"/>
      <c r="D684" s="4"/>
      <c r="E684" s="3"/>
      <c r="F684" s="3"/>
      <c r="G684" s="16"/>
      <c r="I684" s="3">
        <f t="array" aca="1" ref="I684" ca="1">IF(ISBLANK($H684),,VLOOKUP($H684,'data (deprecated)'!$E$2:INDIRECT("data!$H$"&amp;COUNTA('data (deprecated)'!$E:$E)),2, FALSE))</f>
        <v>0</v>
      </c>
      <c r="J684" s="3">
        <f t="array" aca="1" ref="J684" ca="1">IF(ISBLANK($H684),,VLOOKUP($H684,'data (deprecated)'!$E$2:INDIRECT("data!$H$"&amp;COUNTA('data (deprecated)'!$E:$E)),3, FALSE))</f>
        <v>0</v>
      </c>
      <c r="K684" s="3">
        <f t="array" aca="1" ref="K684" ca="1">IF(ISBLANK($H684),,VLOOKUP($H684,'data (deprecated)'!$E$2:INDIRECT("data!$H$"&amp;COUNTA('data (deprecated)'!$E:$E)),4, FALSE))</f>
        <v>0</v>
      </c>
      <c r="L684" s="3"/>
      <c r="M684" s="3"/>
      <c r="N684" s="3"/>
    </row>
    <row r="685" spans="1:14" ht="13">
      <c r="A685" s="2"/>
      <c r="B685" s="3"/>
      <c r="C685" s="4"/>
      <c r="D685" s="4"/>
      <c r="E685" s="3"/>
      <c r="F685" s="3"/>
      <c r="G685" s="16"/>
      <c r="I685" s="3">
        <f t="array" aca="1" ref="I685" ca="1">IF(ISBLANK($H685),,VLOOKUP($H685,'data (deprecated)'!$E$2:INDIRECT("data!$H$"&amp;COUNTA('data (deprecated)'!$E:$E)),2, FALSE))</f>
        <v>0</v>
      </c>
      <c r="J685" s="3">
        <f t="array" aca="1" ref="J685" ca="1">IF(ISBLANK($H685),,VLOOKUP($H685,'data (deprecated)'!$E$2:INDIRECT("data!$H$"&amp;COUNTA('data (deprecated)'!$E:$E)),3, FALSE))</f>
        <v>0</v>
      </c>
      <c r="K685" s="3">
        <f t="array" aca="1" ref="K685" ca="1">IF(ISBLANK($H685),,VLOOKUP($H685,'data (deprecated)'!$E$2:INDIRECT("data!$H$"&amp;COUNTA('data (deprecated)'!$E:$E)),4, FALSE))</f>
        <v>0</v>
      </c>
      <c r="L685" s="3"/>
      <c r="M685" s="3"/>
      <c r="N685" s="3"/>
    </row>
    <row r="686" spans="1:14" ht="13">
      <c r="A686" s="2"/>
      <c r="B686" s="3"/>
      <c r="C686" s="4"/>
      <c r="D686" s="4"/>
      <c r="E686" s="3"/>
      <c r="F686" s="3"/>
      <c r="G686" s="16"/>
      <c r="I686" s="3">
        <f t="array" aca="1" ref="I686" ca="1">IF(ISBLANK($H686),,VLOOKUP($H686,'data (deprecated)'!$E$2:INDIRECT("data!$H$"&amp;COUNTA('data (deprecated)'!$E:$E)),2, FALSE))</f>
        <v>0</v>
      </c>
      <c r="J686" s="3">
        <f t="array" aca="1" ref="J686" ca="1">IF(ISBLANK($H686),,VLOOKUP($H686,'data (deprecated)'!$E$2:INDIRECT("data!$H$"&amp;COUNTA('data (deprecated)'!$E:$E)),3, FALSE))</f>
        <v>0</v>
      </c>
      <c r="K686" s="3">
        <f t="array" aca="1" ref="K686" ca="1">IF(ISBLANK($H686),,VLOOKUP($H686,'data (deprecated)'!$E$2:INDIRECT("data!$H$"&amp;COUNTA('data (deprecated)'!$E:$E)),4, FALSE))</f>
        <v>0</v>
      </c>
      <c r="L686" s="3"/>
      <c r="M686" s="3"/>
      <c r="N686" s="3"/>
    </row>
    <row r="687" spans="1:14" ht="13">
      <c r="A687" s="2"/>
      <c r="B687" s="3"/>
      <c r="C687" s="4"/>
      <c r="D687" s="4"/>
      <c r="E687" s="3"/>
      <c r="F687" s="3"/>
      <c r="G687" s="16"/>
      <c r="I687" s="3">
        <f t="array" aca="1" ref="I687" ca="1">IF(ISBLANK($H687),,VLOOKUP($H687,'data (deprecated)'!$E$2:INDIRECT("data!$H$"&amp;COUNTA('data (deprecated)'!$E:$E)),2, FALSE))</f>
        <v>0</v>
      </c>
      <c r="J687" s="3">
        <f t="array" aca="1" ref="J687" ca="1">IF(ISBLANK($H687),,VLOOKUP($H687,'data (deprecated)'!$E$2:INDIRECT("data!$H$"&amp;COUNTA('data (deprecated)'!$E:$E)),3, FALSE))</f>
        <v>0</v>
      </c>
      <c r="K687" s="3">
        <f t="array" aca="1" ref="K687" ca="1">IF(ISBLANK($H687),,VLOOKUP($H687,'data (deprecated)'!$E$2:INDIRECT("data!$H$"&amp;COUNTA('data (deprecated)'!$E:$E)),4, FALSE))</f>
        <v>0</v>
      </c>
      <c r="L687" s="3"/>
      <c r="M687" s="3"/>
      <c r="N687" s="3"/>
    </row>
    <row r="688" spans="1:14" ht="13">
      <c r="A688" s="2"/>
      <c r="B688" s="3"/>
      <c r="C688" s="4"/>
      <c r="D688" s="4"/>
      <c r="E688" s="3"/>
      <c r="F688" s="3"/>
      <c r="G688" s="16"/>
      <c r="I688" s="3">
        <f t="array" aca="1" ref="I688" ca="1">IF(ISBLANK($H688),,VLOOKUP($H688,'data (deprecated)'!$E$2:INDIRECT("data!$H$"&amp;COUNTA('data (deprecated)'!$E:$E)),2, FALSE))</f>
        <v>0</v>
      </c>
      <c r="J688" s="3">
        <f t="array" aca="1" ref="J688" ca="1">IF(ISBLANK($H688),,VLOOKUP($H688,'data (deprecated)'!$E$2:INDIRECT("data!$H$"&amp;COUNTA('data (deprecated)'!$E:$E)),3, FALSE))</f>
        <v>0</v>
      </c>
      <c r="K688" s="3">
        <f t="array" aca="1" ref="K688" ca="1">IF(ISBLANK($H688),,VLOOKUP($H688,'data (deprecated)'!$E$2:INDIRECT("data!$H$"&amp;COUNTA('data (deprecated)'!$E:$E)),4, FALSE))</f>
        <v>0</v>
      </c>
      <c r="L688" s="3"/>
      <c r="M688" s="3"/>
      <c r="N688" s="3"/>
    </row>
    <row r="689" spans="1:14" ht="13">
      <c r="A689" s="2"/>
      <c r="B689" s="3"/>
      <c r="C689" s="4"/>
      <c r="D689" s="4"/>
      <c r="E689" s="3"/>
      <c r="F689" s="3"/>
      <c r="G689" s="16"/>
      <c r="I689" s="3">
        <f t="array" aca="1" ref="I689" ca="1">IF(ISBLANK($H689),,VLOOKUP($H689,'data (deprecated)'!$E$2:INDIRECT("data!$H$"&amp;COUNTA('data (deprecated)'!$E:$E)),2, FALSE))</f>
        <v>0</v>
      </c>
      <c r="J689" s="3">
        <f t="array" aca="1" ref="J689" ca="1">IF(ISBLANK($H689),,VLOOKUP($H689,'data (deprecated)'!$E$2:INDIRECT("data!$H$"&amp;COUNTA('data (deprecated)'!$E:$E)),3, FALSE))</f>
        <v>0</v>
      </c>
      <c r="K689" s="3">
        <f t="array" aca="1" ref="K689" ca="1">IF(ISBLANK($H689),,VLOOKUP($H689,'data (deprecated)'!$E$2:INDIRECT("data!$H$"&amp;COUNTA('data (deprecated)'!$E:$E)),4, FALSE))</f>
        <v>0</v>
      </c>
      <c r="L689" s="3"/>
      <c r="M689" s="3"/>
      <c r="N689" s="3"/>
    </row>
    <row r="690" spans="1:14" ht="13">
      <c r="A690" s="2"/>
      <c r="B690" s="3"/>
      <c r="C690" s="4"/>
      <c r="D690" s="4"/>
      <c r="E690" s="3"/>
      <c r="F690" s="3"/>
      <c r="G690" s="16"/>
      <c r="I690" s="3">
        <f t="array" aca="1" ref="I690" ca="1">IF(ISBLANK($H690),,VLOOKUP($H690,'data (deprecated)'!$E$2:INDIRECT("data!$H$"&amp;COUNTA('data (deprecated)'!$E:$E)),2, FALSE))</f>
        <v>0</v>
      </c>
      <c r="J690" s="3">
        <f t="array" aca="1" ref="J690" ca="1">IF(ISBLANK($H690),,VLOOKUP($H690,'data (deprecated)'!$E$2:INDIRECT("data!$H$"&amp;COUNTA('data (deprecated)'!$E:$E)),3, FALSE))</f>
        <v>0</v>
      </c>
      <c r="K690" s="3">
        <f t="array" aca="1" ref="K690" ca="1">IF(ISBLANK($H690),,VLOOKUP($H690,'data (deprecated)'!$E$2:INDIRECT("data!$H$"&amp;COUNTA('data (deprecated)'!$E:$E)),4, FALSE))</f>
        <v>0</v>
      </c>
      <c r="L690" s="3"/>
      <c r="M690" s="3"/>
      <c r="N690" s="3"/>
    </row>
    <row r="691" spans="1:14" ht="13">
      <c r="A691" s="2"/>
      <c r="B691" s="3"/>
      <c r="C691" s="4"/>
      <c r="D691" s="4"/>
      <c r="E691" s="3"/>
      <c r="F691" s="3"/>
      <c r="G691" s="16"/>
      <c r="I691" s="3">
        <f t="array" aca="1" ref="I691" ca="1">IF(ISBLANK($H691),,VLOOKUP($H691,'data (deprecated)'!$E$2:INDIRECT("data!$H$"&amp;COUNTA('data (deprecated)'!$E:$E)),2, FALSE))</f>
        <v>0</v>
      </c>
      <c r="J691" s="3">
        <f t="array" aca="1" ref="J691" ca="1">IF(ISBLANK($H691),,VLOOKUP($H691,'data (deprecated)'!$E$2:INDIRECT("data!$H$"&amp;COUNTA('data (deprecated)'!$E:$E)),3, FALSE))</f>
        <v>0</v>
      </c>
      <c r="K691" s="3">
        <f t="array" aca="1" ref="K691" ca="1">IF(ISBLANK($H691),,VLOOKUP($H691,'data (deprecated)'!$E$2:INDIRECT("data!$H$"&amp;COUNTA('data (deprecated)'!$E:$E)),4, FALSE))</f>
        <v>0</v>
      </c>
      <c r="L691" s="3"/>
      <c r="M691" s="3"/>
      <c r="N691" s="3"/>
    </row>
    <row r="692" spans="1:14" ht="13">
      <c r="A692" s="2"/>
      <c r="B692" s="3"/>
      <c r="C692" s="4"/>
      <c r="D692" s="4"/>
      <c r="E692" s="3"/>
      <c r="F692" s="3"/>
      <c r="G692" s="16"/>
      <c r="I692" s="3">
        <f t="array" aca="1" ref="I692" ca="1">IF(ISBLANK($H692),,VLOOKUP($H692,'data (deprecated)'!$E$2:INDIRECT("data!$H$"&amp;COUNTA('data (deprecated)'!$E:$E)),2, FALSE))</f>
        <v>0</v>
      </c>
      <c r="J692" s="3">
        <f t="array" aca="1" ref="J692" ca="1">IF(ISBLANK($H692),,VLOOKUP($H692,'data (deprecated)'!$E$2:INDIRECT("data!$H$"&amp;COUNTA('data (deprecated)'!$E:$E)),3, FALSE))</f>
        <v>0</v>
      </c>
      <c r="K692" s="3">
        <f t="array" aca="1" ref="K692" ca="1">IF(ISBLANK($H692),,VLOOKUP($H692,'data (deprecated)'!$E$2:INDIRECT("data!$H$"&amp;COUNTA('data (deprecated)'!$E:$E)),4, FALSE))</f>
        <v>0</v>
      </c>
      <c r="L692" s="3"/>
      <c r="M692" s="3"/>
      <c r="N692" s="3"/>
    </row>
    <row r="693" spans="1:14" ht="13">
      <c r="A693" s="2"/>
      <c r="B693" s="3"/>
      <c r="C693" s="4"/>
      <c r="D693" s="4"/>
      <c r="E693" s="3"/>
      <c r="F693" s="3"/>
      <c r="G693" s="16"/>
      <c r="I693" s="3">
        <f t="array" aca="1" ref="I693" ca="1">IF(ISBLANK($H693),,VLOOKUP($H693,'data (deprecated)'!$E$2:INDIRECT("data!$H$"&amp;COUNTA('data (deprecated)'!$E:$E)),2, FALSE))</f>
        <v>0</v>
      </c>
      <c r="J693" s="3">
        <f t="array" aca="1" ref="J693" ca="1">IF(ISBLANK($H693),,VLOOKUP($H693,'data (deprecated)'!$E$2:INDIRECT("data!$H$"&amp;COUNTA('data (deprecated)'!$E:$E)),3, FALSE))</f>
        <v>0</v>
      </c>
      <c r="K693" s="3">
        <f t="array" aca="1" ref="K693" ca="1">IF(ISBLANK($H693),,VLOOKUP($H693,'data (deprecated)'!$E$2:INDIRECT("data!$H$"&amp;COUNTA('data (deprecated)'!$E:$E)),4, FALSE))</f>
        <v>0</v>
      </c>
      <c r="L693" s="3"/>
      <c r="M693" s="3"/>
      <c r="N693" s="3"/>
    </row>
    <row r="694" spans="1:14" ht="13">
      <c r="A694" s="2"/>
      <c r="B694" s="3"/>
      <c r="C694" s="4"/>
      <c r="D694" s="4"/>
      <c r="E694" s="3"/>
      <c r="F694" s="3"/>
      <c r="G694" s="16"/>
      <c r="I694" s="3">
        <f t="array" aca="1" ref="I694" ca="1">IF(ISBLANK($H694),,VLOOKUP($H694,'data (deprecated)'!$E$2:INDIRECT("data!$H$"&amp;COUNTA('data (deprecated)'!$E:$E)),2, FALSE))</f>
        <v>0</v>
      </c>
      <c r="J694" s="3">
        <f t="array" aca="1" ref="J694" ca="1">IF(ISBLANK($H694),,VLOOKUP($H694,'data (deprecated)'!$E$2:INDIRECT("data!$H$"&amp;COUNTA('data (deprecated)'!$E:$E)),3, FALSE))</f>
        <v>0</v>
      </c>
      <c r="K694" s="3">
        <f t="array" aca="1" ref="K694" ca="1">IF(ISBLANK($H694),,VLOOKUP($H694,'data (deprecated)'!$E$2:INDIRECT("data!$H$"&amp;COUNTA('data (deprecated)'!$E:$E)),4, FALSE))</f>
        <v>0</v>
      </c>
      <c r="L694" s="3"/>
      <c r="M694" s="3"/>
      <c r="N694" s="3"/>
    </row>
    <row r="695" spans="1:14" ht="13">
      <c r="A695" s="2"/>
      <c r="B695" s="3"/>
      <c r="C695" s="4"/>
      <c r="D695" s="4"/>
      <c r="E695" s="3"/>
      <c r="F695" s="3"/>
      <c r="G695" s="16"/>
      <c r="I695" s="3">
        <f t="array" aca="1" ref="I695" ca="1">IF(ISBLANK($H695),,VLOOKUP($H695,'data (deprecated)'!$E$2:INDIRECT("data!$H$"&amp;COUNTA('data (deprecated)'!$E:$E)),2, FALSE))</f>
        <v>0</v>
      </c>
      <c r="J695" s="3">
        <f t="array" aca="1" ref="J695" ca="1">IF(ISBLANK($H695),,VLOOKUP($H695,'data (deprecated)'!$E$2:INDIRECT("data!$H$"&amp;COUNTA('data (deprecated)'!$E:$E)),3, FALSE))</f>
        <v>0</v>
      </c>
      <c r="K695" s="3">
        <f t="array" aca="1" ref="K695" ca="1">IF(ISBLANK($H695),,VLOOKUP($H695,'data (deprecated)'!$E$2:INDIRECT("data!$H$"&amp;COUNTA('data (deprecated)'!$E:$E)),4, FALSE))</f>
        <v>0</v>
      </c>
      <c r="L695" s="3"/>
      <c r="M695" s="3"/>
      <c r="N695" s="3"/>
    </row>
    <row r="696" spans="1:14" ht="13">
      <c r="A696" s="2"/>
      <c r="B696" s="3"/>
      <c r="C696" s="4"/>
      <c r="D696" s="4"/>
      <c r="E696" s="3"/>
      <c r="F696" s="3"/>
      <c r="G696" s="16"/>
      <c r="I696" s="3">
        <f t="array" aca="1" ref="I696" ca="1">IF(ISBLANK($H696),,VLOOKUP($H696,'data (deprecated)'!$E$2:INDIRECT("data!$H$"&amp;COUNTA('data (deprecated)'!$E:$E)),2, FALSE))</f>
        <v>0</v>
      </c>
      <c r="J696" s="3">
        <f t="array" aca="1" ref="J696" ca="1">IF(ISBLANK($H696),,VLOOKUP($H696,'data (deprecated)'!$E$2:INDIRECT("data!$H$"&amp;COUNTA('data (deprecated)'!$E:$E)),3, FALSE))</f>
        <v>0</v>
      </c>
      <c r="K696" s="3">
        <f t="array" aca="1" ref="K696" ca="1">IF(ISBLANK($H696),,VLOOKUP($H696,'data (deprecated)'!$E$2:INDIRECT("data!$H$"&amp;COUNTA('data (deprecated)'!$E:$E)),4, FALSE))</f>
        <v>0</v>
      </c>
      <c r="L696" s="3"/>
      <c r="M696" s="3"/>
      <c r="N696" s="3"/>
    </row>
    <row r="697" spans="1:14" ht="13">
      <c r="A697" s="2"/>
      <c r="B697" s="3"/>
      <c r="C697" s="4"/>
      <c r="D697" s="4"/>
      <c r="E697" s="3"/>
      <c r="F697" s="3"/>
      <c r="G697" s="16"/>
      <c r="I697" s="3">
        <f t="array" aca="1" ref="I697" ca="1">IF(ISBLANK($H697),,VLOOKUP($H697,'data (deprecated)'!$E$2:INDIRECT("data!$H$"&amp;COUNTA('data (deprecated)'!$E:$E)),2, FALSE))</f>
        <v>0</v>
      </c>
      <c r="J697" s="3">
        <f t="array" aca="1" ref="J697" ca="1">IF(ISBLANK($H697),,VLOOKUP($H697,'data (deprecated)'!$E$2:INDIRECT("data!$H$"&amp;COUNTA('data (deprecated)'!$E:$E)),3, FALSE))</f>
        <v>0</v>
      </c>
      <c r="K697" s="3">
        <f t="array" aca="1" ref="K697" ca="1">IF(ISBLANK($H697),,VLOOKUP($H697,'data (deprecated)'!$E$2:INDIRECT("data!$H$"&amp;COUNTA('data (deprecated)'!$E:$E)),4, FALSE))</f>
        <v>0</v>
      </c>
      <c r="L697" s="3"/>
      <c r="M697" s="3"/>
      <c r="N697" s="3"/>
    </row>
    <row r="698" spans="1:14" ht="13">
      <c r="A698" s="2"/>
      <c r="B698" s="3"/>
      <c r="C698" s="4"/>
      <c r="D698" s="4"/>
      <c r="E698" s="3"/>
      <c r="F698" s="3"/>
      <c r="G698" s="16"/>
      <c r="I698" s="3">
        <f t="array" aca="1" ref="I698" ca="1">IF(ISBLANK($H698),,VLOOKUP($H698,'data (deprecated)'!$E$2:INDIRECT("data!$H$"&amp;COUNTA('data (deprecated)'!$E:$E)),2, FALSE))</f>
        <v>0</v>
      </c>
      <c r="J698" s="3">
        <f t="array" aca="1" ref="J698" ca="1">IF(ISBLANK($H698),,VLOOKUP($H698,'data (deprecated)'!$E$2:INDIRECT("data!$H$"&amp;COUNTA('data (deprecated)'!$E:$E)),3, FALSE))</f>
        <v>0</v>
      </c>
      <c r="K698" s="3">
        <f t="array" aca="1" ref="K698" ca="1">IF(ISBLANK($H698),,VLOOKUP($H698,'data (deprecated)'!$E$2:INDIRECT("data!$H$"&amp;COUNTA('data (deprecated)'!$E:$E)),4, FALSE))</f>
        <v>0</v>
      </c>
      <c r="L698" s="3"/>
      <c r="M698" s="3"/>
      <c r="N698" s="3"/>
    </row>
    <row r="699" spans="1:14" ht="13">
      <c r="A699" s="2"/>
      <c r="B699" s="3"/>
      <c r="C699" s="4"/>
      <c r="D699" s="4"/>
      <c r="E699" s="3"/>
      <c r="F699" s="3"/>
      <c r="G699" s="16"/>
      <c r="I699" s="3">
        <f t="array" aca="1" ref="I699" ca="1">IF(ISBLANK($H699),,VLOOKUP($H699,'data (deprecated)'!$E$2:INDIRECT("data!$H$"&amp;COUNTA('data (deprecated)'!$E:$E)),2, FALSE))</f>
        <v>0</v>
      </c>
      <c r="J699" s="3">
        <f t="array" aca="1" ref="J699" ca="1">IF(ISBLANK($H699),,VLOOKUP($H699,'data (deprecated)'!$E$2:INDIRECT("data!$H$"&amp;COUNTA('data (deprecated)'!$E:$E)),3, FALSE))</f>
        <v>0</v>
      </c>
      <c r="K699" s="3">
        <f t="array" aca="1" ref="K699" ca="1">IF(ISBLANK($H699),,VLOOKUP($H699,'data (deprecated)'!$E$2:INDIRECT("data!$H$"&amp;COUNTA('data (deprecated)'!$E:$E)),4, FALSE))</f>
        <v>0</v>
      </c>
      <c r="L699" s="3"/>
      <c r="M699" s="3"/>
      <c r="N699" s="3"/>
    </row>
    <row r="700" spans="1:14" ht="13">
      <c r="A700" s="2"/>
      <c r="B700" s="3"/>
      <c r="C700" s="4"/>
      <c r="D700" s="4"/>
      <c r="E700" s="3"/>
      <c r="F700" s="3"/>
      <c r="G700" s="16"/>
      <c r="I700" s="3">
        <f t="array" aca="1" ref="I700" ca="1">IF(ISBLANK($H700),,VLOOKUP($H700,'data (deprecated)'!$E$2:INDIRECT("data!$H$"&amp;COUNTA('data (deprecated)'!$E:$E)),2, FALSE))</f>
        <v>0</v>
      </c>
      <c r="J700" s="3">
        <f t="array" aca="1" ref="J700" ca="1">IF(ISBLANK($H700),,VLOOKUP($H700,'data (deprecated)'!$E$2:INDIRECT("data!$H$"&amp;COUNTA('data (deprecated)'!$E:$E)),3, FALSE))</f>
        <v>0</v>
      </c>
      <c r="K700" s="3">
        <f t="array" aca="1" ref="K700" ca="1">IF(ISBLANK($H700),,VLOOKUP($H700,'data (deprecated)'!$E$2:INDIRECT("data!$H$"&amp;COUNTA('data (deprecated)'!$E:$E)),4, FALSE))</f>
        <v>0</v>
      </c>
      <c r="L700" s="3"/>
      <c r="M700" s="3"/>
      <c r="N700" s="3"/>
    </row>
    <row r="701" spans="1:14" ht="13">
      <c r="A701" s="2"/>
      <c r="B701" s="3"/>
      <c r="C701" s="4"/>
      <c r="D701" s="4"/>
      <c r="E701" s="3"/>
      <c r="F701" s="3"/>
      <c r="G701" s="16"/>
      <c r="I701" s="3">
        <f t="array" aca="1" ref="I701" ca="1">IF(ISBLANK($H701),,VLOOKUP($H701,'data (deprecated)'!$E$2:INDIRECT("data!$H$"&amp;COUNTA('data (deprecated)'!$E:$E)),2, FALSE))</f>
        <v>0</v>
      </c>
      <c r="J701" s="3">
        <f t="array" aca="1" ref="J701" ca="1">IF(ISBLANK($H701),,VLOOKUP($H701,'data (deprecated)'!$E$2:INDIRECT("data!$H$"&amp;COUNTA('data (deprecated)'!$E:$E)),3, FALSE))</f>
        <v>0</v>
      </c>
      <c r="K701" s="3">
        <f t="array" aca="1" ref="K701" ca="1">IF(ISBLANK($H701),,VLOOKUP($H701,'data (deprecated)'!$E$2:INDIRECT("data!$H$"&amp;COUNTA('data (deprecated)'!$E:$E)),4, FALSE))</f>
        <v>0</v>
      </c>
      <c r="L701" s="3"/>
      <c r="M701" s="3"/>
      <c r="N701" s="3"/>
    </row>
    <row r="702" spans="1:14" ht="13">
      <c r="A702" s="2"/>
      <c r="B702" s="3"/>
      <c r="C702" s="4"/>
      <c r="D702" s="4"/>
      <c r="E702" s="3"/>
      <c r="F702" s="3"/>
      <c r="G702" s="16"/>
      <c r="I702" s="3">
        <f t="array" aca="1" ref="I702" ca="1">IF(ISBLANK($H702),,VLOOKUP($H702,'data (deprecated)'!$E$2:INDIRECT("data!$H$"&amp;COUNTA('data (deprecated)'!$E:$E)),2, FALSE))</f>
        <v>0</v>
      </c>
      <c r="J702" s="3">
        <f t="array" aca="1" ref="J702" ca="1">IF(ISBLANK($H702),,VLOOKUP($H702,'data (deprecated)'!$E$2:INDIRECT("data!$H$"&amp;COUNTA('data (deprecated)'!$E:$E)),3, FALSE))</f>
        <v>0</v>
      </c>
      <c r="K702" s="3">
        <f t="array" aca="1" ref="K702" ca="1">IF(ISBLANK($H702),,VLOOKUP($H702,'data (deprecated)'!$E$2:INDIRECT("data!$H$"&amp;COUNTA('data (deprecated)'!$E:$E)),4, FALSE))</f>
        <v>0</v>
      </c>
      <c r="L702" s="3"/>
      <c r="M702" s="3"/>
      <c r="N702" s="3"/>
    </row>
    <row r="703" spans="1:14" ht="13">
      <c r="A703" s="2"/>
      <c r="B703" s="3"/>
      <c r="C703" s="4"/>
      <c r="D703" s="4"/>
      <c r="E703" s="3"/>
      <c r="F703" s="3"/>
      <c r="G703" s="16"/>
      <c r="I703" s="3">
        <f t="array" aca="1" ref="I703" ca="1">IF(ISBLANK($H703),,VLOOKUP($H703,'data (deprecated)'!$E$2:INDIRECT("data!$H$"&amp;COUNTA('data (deprecated)'!$E:$E)),2, FALSE))</f>
        <v>0</v>
      </c>
      <c r="J703" s="3">
        <f t="array" aca="1" ref="J703" ca="1">IF(ISBLANK($H703),,VLOOKUP($H703,'data (deprecated)'!$E$2:INDIRECT("data!$H$"&amp;COUNTA('data (deprecated)'!$E:$E)),3, FALSE))</f>
        <v>0</v>
      </c>
      <c r="K703" s="3">
        <f t="array" aca="1" ref="K703" ca="1">IF(ISBLANK($H703),,VLOOKUP($H703,'data (deprecated)'!$E$2:INDIRECT("data!$H$"&amp;COUNTA('data (deprecated)'!$E:$E)),4, FALSE))</f>
        <v>0</v>
      </c>
      <c r="L703" s="3"/>
      <c r="M703" s="3"/>
      <c r="N703" s="3"/>
    </row>
    <row r="704" spans="1:14" ht="13">
      <c r="A704" s="2"/>
      <c r="B704" s="3"/>
      <c r="C704" s="4"/>
      <c r="D704" s="4"/>
      <c r="E704" s="3"/>
      <c r="F704" s="3"/>
      <c r="G704" s="16"/>
      <c r="I704" s="3">
        <f t="array" aca="1" ref="I704" ca="1">IF(ISBLANK($H704),,VLOOKUP($H704,'data (deprecated)'!$E$2:INDIRECT("data!$H$"&amp;COUNTA('data (deprecated)'!$E:$E)),2, FALSE))</f>
        <v>0</v>
      </c>
      <c r="J704" s="3">
        <f t="array" aca="1" ref="J704" ca="1">IF(ISBLANK($H704),,VLOOKUP($H704,'data (deprecated)'!$E$2:INDIRECT("data!$H$"&amp;COUNTA('data (deprecated)'!$E:$E)),3, FALSE))</f>
        <v>0</v>
      </c>
      <c r="K704" s="3">
        <f t="array" aca="1" ref="K704" ca="1">IF(ISBLANK($H704),,VLOOKUP($H704,'data (deprecated)'!$E$2:INDIRECT("data!$H$"&amp;COUNTA('data (deprecated)'!$E:$E)),4, FALSE))</f>
        <v>0</v>
      </c>
      <c r="L704" s="3"/>
      <c r="M704" s="3"/>
      <c r="N704" s="3"/>
    </row>
    <row r="705" spans="1:14" ht="13">
      <c r="A705" s="2"/>
      <c r="B705" s="3"/>
      <c r="C705" s="4"/>
      <c r="D705" s="4"/>
      <c r="E705" s="3"/>
      <c r="F705" s="3"/>
      <c r="G705" s="16"/>
      <c r="I705" s="3">
        <f t="array" aca="1" ref="I705" ca="1">IF(ISBLANK($H705),,VLOOKUP($H705,'data (deprecated)'!$E$2:INDIRECT("data!$H$"&amp;COUNTA('data (deprecated)'!$E:$E)),2, FALSE))</f>
        <v>0</v>
      </c>
      <c r="J705" s="3">
        <f t="array" aca="1" ref="J705" ca="1">IF(ISBLANK($H705),,VLOOKUP($H705,'data (deprecated)'!$E$2:INDIRECT("data!$H$"&amp;COUNTA('data (deprecated)'!$E:$E)),3, FALSE))</f>
        <v>0</v>
      </c>
      <c r="K705" s="3">
        <f t="array" aca="1" ref="K705" ca="1">IF(ISBLANK($H705),,VLOOKUP($H705,'data (deprecated)'!$E$2:INDIRECT("data!$H$"&amp;COUNTA('data (deprecated)'!$E:$E)),4, FALSE))</f>
        <v>0</v>
      </c>
      <c r="L705" s="3"/>
      <c r="M705" s="3"/>
      <c r="N705" s="3"/>
    </row>
    <row r="706" spans="1:14" ht="13">
      <c r="A706" s="2"/>
      <c r="B706" s="3"/>
      <c r="C706" s="4"/>
      <c r="D706" s="4"/>
      <c r="E706" s="3"/>
      <c r="F706" s="3"/>
      <c r="G706" s="16"/>
      <c r="I706" s="3">
        <f t="array" aca="1" ref="I706" ca="1">IF(ISBLANK($H706),,VLOOKUP($H706,'data (deprecated)'!$E$2:INDIRECT("data!$H$"&amp;COUNTA('data (deprecated)'!$E:$E)),2, FALSE))</f>
        <v>0</v>
      </c>
      <c r="J706" s="3">
        <f t="array" aca="1" ref="J706" ca="1">IF(ISBLANK($H706),,VLOOKUP($H706,'data (deprecated)'!$E$2:INDIRECT("data!$H$"&amp;COUNTA('data (deprecated)'!$E:$E)),3, FALSE))</f>
        <v>0</v>
      </c>
      <c r="K706" s="3">
        <f t="array" aca="1" ref="K706" ca="1">IF(ISBLANK($H706),,VLOOKUP($H706,'data (deprecated)'!$E$2:INDIRECT("data!$H$"&amp;COUNTA('data (deprecated)'!$E:$E)),4, FALSE))</f>
        <v>0</v>
      </c>
      <c r="L706" s="3"/>
      <c r="M706" s="3"/>
      <c r="N706" s="3"/>
    </row>
    <row r="707" spans="1:14" ht="13">
      <c r="A707" s="2"/>
      <c r="B707" s="3"/>
      <c r="C707" s="4"/>
      <c r="D707" s="4"/>
      <c r="E707" s="3"/>
      <c r="F707" s="3"/>
      <c r="G707" s="16"/>
      <c r="I707" s="3">
        <f t="array" aca="1" ref="I707" ca="1">IF(ISBLANK($H707),,VLOOKUP($H707,'data (deprecated)'!$E$2:INDIRECT("data!$H$"&amp;COUNTA('data (deprecated)'!$E:$E)),2, FALSE))</f>
        <v>0</v>
      </c>
      <c r="J707" s="3">
        <f t="array" aca="1" ref="J707" ca="1">IF(ISBLANK($H707),,VLOOKUP($H707,'data (deprecated)'!$E$2:INDIRECT("data!$H$"&amp;COUNTA('data (deprecated)'!$E:$E)),3, FALSE))</f>
        <v>0</v>
      </c>
      <c r="K707" s="3">
        <f t="array" aca="1" ref="K707" ca="1">IF(ISBLANK($H707),,VLOOKUP($H707,'data (deprecated)'!$E$2:INDIRECT("data!$H$"&amp;COUNTA('data (deprecated)'!$E:$E)),4, FALSE))</f>
        <v>0</v>
      </c>
      <c r="L707" s="3"/>
      <c r="M707" s="3"/>
      <c r="N707" s="3"/>
    </row>
    <row r="708" spans="1:14" ht="13">
      <c r="A708" s="2"/>
      <c r="B708" s="3"/>
      <c r="C708" s="4"/>
      <c r="D708" s="4"/>
      <c r="E708" s="3"/>
      <c r="F708" s="3"/>
      <c r="G708" s="16"/>
      <c r="I708" s="3">
        <f t="array" aca="1" ref="I708" ca="1">IF(ISBLANK($H708),,VLOOKUP($H708,'data (deprecated)'!$E$2:INDIRECT("data!$H$"&amp;COUNTA('data (deprecated)'!$E:$E)),2, FALSE))</f>
        <v>0</v>
      </c>
      <c r="J708" s="3">
        <f t="array" aca="1" ref="J708" ca="1">IF(ISBLANK($H708),,VLOOKUP($H708,'data (deprecated)'!$E$2:INDIRECT("data!$H$"&amp;COUNTA('data (deprecated)'!$E:$E)),3, FALSE))</f>
        <v>0</v>
      </c>
      <c r="K708" s="3">
        <f t="array" aca="1" ref="K708" ca="1">IF(ISBLANK($H708),,VLOOKUP($H708,'data (deprecated)'!$E$2:INDIRECT("data!$H$"&amp;COUNTA('data (deprecated)'!$E:$E)),4, FALSE))</f>
        <v>0</v>
      </c>
      <c r="L708" s="3"/>
      <c r="M708" s="3"/>
      <c r="N708" s="3"/>
    </row>
    <row r="709" spans="1:14" ht="13">
      <c r="A709" s="2"/>
      <c r="B709" s="3"/>
      <c r="C709" s="4"/>
      <c r="D709" s="4"/>
      <c r="E709" s="3"/>
      <c r="F709" s="3"/>
      <c r="G709" s="16"/>
      <c r="I709" s="3">
        <f t="array" aca="1" ref="I709" ca="1">IF(ISBLANK($H709),,VLOOKUP($H709,'data (deprecated)'!$E$2:INDIRECT("data!$H$"&amp;COUNTA('data (deprecated)'!$E:$E)),2, FALSE))</f>
        <v>0</v>
      </c>
      <c r="J709" s="3">
        <f t="array" aca="1" ref="J709" ca="1">IF(ISBLANK($H709),,VLOOKUP($H709,'data (deprecated)'!$E$2:INDIRECT("data!$H$"&amp;COUNTA('data (deprecated)'!$E:$E)),3, FALSE))</f>
        <v>0</v>
      </c>
      <c r="K709" s="3">
        <f t="array" aca="1" ref="K709" ca="1">IF(ISBLANK($H709),,VLOOKUP($H709,'data (deprecated)'!$E$2:INDIRECT("data!$H$"&amp;COUNTA('data (deprecated)'!$E:$E)),4, FALSE))</f>
        <v>0</v>
      </c>
      <c r="L709" s="3"/>
      <c r="M709" s="3"/>
      <c r="N709" s="3"/>
    </row>
    <row r="710" spans="1:14" ht="13">
      <c r="A710" s="2"/>
      <c r="B710" s="3"/>
      <c r="C710" s="4"/>
      <c r="D710" s="4"/>
      <c r="E710" s="3"/>
      <c r="F710" s="3"/>
      <c r="G710" s="16"/>
      <c r="I710" s="3">
        <f t="array" aca="1" ref="I710" ca="1">IF(ISBLANK($H710),,VLOOKUP($H710,'data (deprecated)'!$E$2:INDIRECT("data!$H$"&amp;COUNTA('data (deprecated)'!$E:$E)),2, FALSE))</f>
        <v>0</v>
      </c>
      <c r="J710" s="3">
        <f t="array" aca="1" ref="J710" ca="1">IF(ISBLANK($H710),,VLOOKUP($H710,'data (deprecated)'!$E$2:INDIRECT("data!$H$"&amp;COUNTA('data (deprecated)'!$E:$E)),3, FALSE))</f>
        <v>0</v>
      </c>
      <c r="K710" s="3">
        <f t="array" aca="1" ref="K710" ca="1">IF(ISBLANK($H710),,VLOOKUP($H710,'data (deprecated)'!$E$2:INDIRECT("data!$H$"&amp;COUNTA('data (deprecated)'!$E:$E)),4, FALSE))</f>
        <v>0</v>
      </c>
      <c r="L710" s="3"/>
      <c r="M710" s="3"/>
      <c r="N710" s="3"/>
    </row>
    <row r="711" spans="1:14" ht="13">
      <c r="A711" s="2"/>
      <c r="B711" s="3"/>
      <c r="C711" s="4"/>
      <c r="D711" s="4"/>
      <c r="E711" s="3"/>
      <c r="F711" s="3"/>
      <c r="G711" s="16"/>
      <c r="I711" s="3">
        <f t="array" aca="1" ref="I711" ca="1">IF(ISBLANK($H711),,VLOOKUP($H711,'data (deprecated)'!$E$2:INDIRECT("data!$H$"&amp;COUNTA('data (deprecated)'!$E:$E)),2, FALSE))</f>
        <v>0</v>
      </c>
      <c r="J711" s="3">
        <f t="array" aca="1" ref="J711" ca="1">IF(ISBLANK($H711),,VLOOKUP($H711,'data (deprecated)'!$E$2:INDIRECT("data!$H$"&amp;COUNTA('data (deprecated)'!$E:$E)),3, FALSE))</f>
        <v>0</v>
      </c>
      <c r="K711" s="3">
        <f t="array" aca="1" ref="K711" ca="1">IF(ISBLANK($H711),,VLOOKUP($H711,'data (deprecated)'!$E$2:INDIRECT("data!$H$"&amp;COUNTA('data (deprecated)'!$E:$E)),4, FALSE))</f>
        <v>0</v>
      </c>
      <c r="L711" s="3"/>
      <c r="M711" s="3"/>
      <c r="N711" s="3"/>
    </row>
    <row r="712" spans="1:14" ht="13">
      <c r="A712" s="2"/>
      <c r="B712" s="3"/>
      <c r="C712" s="4"/>
      <c r="D712" s="4"/>
      <c r="E712" s="3"/>
      <c r="F712" s="3"/>
      <c r="G712" s="16"/>
      <c r="I712" s="3">
        <f t="array" aca="1" ref="I712" ca="1">IF(ISBLANK($H712),,VLOOKUP($H712,'data (deprecated)'!$E$2:INDIRECT("data!$H$"&amp;COUNTA('data (deprecated)'!$E:$E)),2, FALSE))</f>
        <v>0</v>
      </c>
      <c r="J712" s="3">
        <f t="array" aca="1" ref="J712" ca="1">IF(ISBLANK($H712),,VLOOKUP($H712,'data (deprecated)'!$E$2:INDIRECT("data!$H$"&amp;COUNTA('data (deprecated)'!$E:$E)),3, FALSE))</f>
        <v>0</v>
      </c>
      <c r="K712" s="3">
        <f t="array" aca="1" ref="K712" ca="1">IF(ISBLANK($H712),,VLOOKUP($H712,'data (deprecated)'!$E$2:INDIRECT("data!$H$"&amp;COUNTA('data (deprecated)'!$E:$E)),4, FALSE))</f>
        <v>0</v>
      </c>
      <c r="L712" s="3"/>
      <c r="M712" s="3"/>
      <c r="N712" s="3"/>
    </row>
    <row r="713" spans="1:14" ht="13">
      <c r="A713" s="2"/>
      <c r="B713" s="3"/>
      <c r="C713" s="4"/>
      <c r="D713" s="4"/>
      <c r="E713" s="3"/>
      <c r="F713" s="3"/>
      <c r="G713" s="16"/>
      <c r="I713" s="3">
        <f t="array" aca="1" ref="I713" ca="1">IF(ISBLANK($H713),,VLOOKUP($H713,'data (deprecated)'!$E$2:INDIRECT("data!$H$"&amp;COUNTA('data (deprecated)'!$E:$E)),2, FALSE))</f>
        <v>0</v>
      </c>
      <c r="J713" s="3">
        <f t="array" aca="1" ref="J713" ca="1">IF(ISBLANK($H713),,VLOOKUP($H713,'data (deprecated)'!$E$2:INDIRECT("data!$H$"&amp;COUNTA('data (deprecated)'!$E:$E)),3, FALSE))</f>
        <v>0</v>
      </c>
      <c r="K713" s="3">
        <f t="array" aca="1" ref="K713" ca="1">IF(ISBLANK($H713),,VLOOKUP($H713,'data (deprecated)'!$E$2:INDIRECT("data!$H$"&amp;COUNTA('data (deprecated)'!$E:$E)),4, FALSE))</f>
        <v>0</v>
      </c>
      <c r="L713" s="3"/>
      <c r="M713" s="3"/>
      <c r="N713" s="3"/>
    </row>
    <row r="714" spans="1:14" ht="13">
      <c r="A714" s="2"/>
      <c r="B714" s="3"/>
      <c r="C714" s="4"/>
      <c r="D714" s="4"/>
      <c r="E714" s="3"/>
      <c r="F714" s="3"/>
      <c r="G714" s="16"/>
      <c r="I714" s="3">
        <f t="array" aca="1" ref="I714" ca="1">IF(ISBLANK($H714),,VLOOKUP($H714,'data (deprecated)'!$E$2:INDIRECT("data!$H$"&amp;COUNTA('data (deprecated)'!$E:$E)),2, FALSE))</f>
        <v>0</v>
      </c>
      <c r="J714" s="3">
        <f t="array" aca="1" ref="J714" ca="1">IF(ISBLANK($H714),,VLOOKUP($H714,'data (deprecated)'!$E$2:INDIRECT("data!$H$"&amp;COUNTA('data (deprecated)'!$E:$E)),3, FALSE))</f>
        <v>0</v>
      </c>
      <c r="K714" s="3">
        <f t="array" aca="1" ref="K714" ca="1">IF(ISBLANK($H714),,VLOOKUP($H714,'data (deprecated)'!$E$2:INDIRECT("data!$H$"&amp;COUNTA('data (deprecated)'!$E:$E)),4, FALSE))</f>
        <v>0</v>
      </c>
      <c r="L714" s="3"/>
      <c r="M714" s="3"/>
      <c r="N714" s="3"/>
    </row>
    <row r="715" spans="1:14" ht="13">
      <c r="A715" s="2"/>
      <c r="B715" s="3"/>
      <c r="C715" s="4"/>
      <c r="D715" s="4"/>
      <c r="E715" s="3"/>
      <c r="F715" s="3"/>
      <c r="G715" s="16"/>
      <c r="I715" s="3">
        <f t="array" aca="1" ref="I715" ca="1">IF(ISBLANK($H715),,VLOOKUP($H715,'data (deprecated)'!$E$2:INDIRECT("data!$H$"&amp;COUNTA('data (deprecated)'!$E:$E)),2, FALSE))</f>
        <v>0</v>
      </c>
      <c r="J715" s="3">
        <f t="array" aca="1" ref="J715" ca="1">IF(ISBLANK($H715),,VLOOKUP($H715,'data (deprecated)'!$E$2:INDIRECT("data!$H$"&amp;COUNTA('data (deprecated)'!$E:$E)),3, FALSE))</f>
        <v>0</v>
      </c>
      <c r="K715" s="3">
        <f t="array" aca="1" ref="K715" ca="1">IF(ISBLANK($H715),,VLOOKUP($H715,'data (deprecated)'!$E$2:INDIRECT("data!$H$"&amp;COUNTA('data (deprecated)'!$E:$E)),4, FALSE))</f>
        <v>0</v>
      </c>
      <c r="L715" s="3"/>
      <c r="M715" s="3"/>
      <c r="N715" s="3"/>
    </row>
    <row r="716" spans="1:14" ht="13">
      <c r="A716" s="2"/>
      <c r="B716" s="3"/>
      <c r="C716" s="4"/>
      <c r="D716" s="4"/>
      <c r="E716" s="3"/>
      <c r="F716" s="3"/>
      <c r="G716" s="16"/>
      <c r="I716" s="3">
        <f t="array" aca="1" ref="I716" ca="1">IF(ISBLANK($H716),,VLOOKUP($H716,'data (deprecated)'!$E$2:INDIRECT("data!$H$"&amp;COUNTA('data (deprecated)'!$E:$E)),2, FALSE))</f>
        <v>0</v>
      </c>
      <c r="J716" s="3">
        <f t="array" aca="1" ref="J716" ca="1">IF(ISBLANK($H716),,VLOOKUP($H716,'data (deprecated)'!$E$2:INDIRECT("data!$H$"&amp;COUNTA('data (deprecated)'!$E:$E)),3, FALSE))</f>
        <v>0</v>
      </c>
      <c r="K716" s="3">
        <f t="array" aca="1" ref="K716" ca="1">IF(ISBLANK($H716),,VLOOKUP($H716,'data (deprecated)'!$E$2:INDIRECT("data!$H$"&amp;COUNTA('data (deprecated)'!$E:$E)),4, FALSE))</f>
        <v>0</v>
      </c>
      <c r="L716" s="3"/>
      <c r="M716" s="3"/>
      <c r="N716" s="3"/>
    </row>
    <row r="717" spans="1:14" ht="13">
      <c r="A717" s="2"/>
      <c r="B717" s="3"/>
      <c r="C717" s="4"/>
      <c r="D717" s="4"/>
      <c r="E717" s="3"/>
      <c r="F717" s="3"/>
      <c r="G717" s="16"/>
      <c r="I717" s="3">
        <f t="array" aca="1" ref="I717" ca="1">IF(ISBLANK($H717),,VLOOKUP($H717,'data (deprecated)'!$E$2:INDIRECT("data!$H$"&amp;COUNTA('data (deprecated)'!$E:$E)),2, FALSE))</f>
        <v>0</v>
      </c>
      <c r="J717" s="3">
        <f t="array" aca="1" ref="J717" ca="1">IF(ISBLANK($H717),,VLOOKUP($H717,'data (deprecated)'!$E$2:INDIRECT("data!$H$"&amp;COUNTA('data (deprecated)'!$E:$E)),3, FALSE))</f>
        <v>0</v>
      </c>
      <c r="K717" s="3">
        <f t="array" aca="1" ref="K717" ca="1">IF(ISBLANK($H717),,VLOOKUP($H717,'data (deprecated)'!$E$2:INDIRECT("data!$H$"&amp;COUNTA('data (deprecated)'!$E:$E)),4, FALSE))</f>
        <v>0</v>
      </c>
      <c r="L717" s="3"/>
      <c r="M717" s="3"/>
      <c r="N717" s="3"/>
    </row>
    <row r="718" spans="1:14" ht="13">
      <c r="A718" s="2"/>
      <c r="B718" s="3"/>
      <c r="C718" s="4"/>
      <c r="D718" s="4"/>
      <c r="E718" s="3"/>
      <c r="F718" s="3"/>
      <c r="G718" s="16"/>
      <c r="I718" s="3">
        <f t="array" aca="1" ref="I718" ca="1">IF(ISBLANK($H718),,VLOOKUP($H718,'data (deprecated)'!$E$2:INDIRECT("data!$H$"&amp;COUNTA('data (deprecated)'!$E:$E)),2, FALSE))</f>
        <v>0</v>
      </c>
      <c r="J718" s="3">
        <f t="array" aca="1" ref="J718" ca="1">IF(ISBLANK($H718),,VLOOKUP($H718,'data (deprecated)'!$E$2:INDIRECT("data!$H$"&amp;COUNTA('data (deprecated)'!$E:$E)),3, FALSE))</f>
        <v>0</v>
      </c>
      <c r="K718" s="3">
        <f t="array" aca="1" ref="K718" ca="1">IF(ISBLANK($H718),,VLOOKUP($H718,'data (deprecated)'!$E$2:INDIRECT("data!$H$"&amp;COUNTA('data (deprecated)'!$E:$E)),4, FALSE))</f>
        <v>0</v>
      </c>
      <c r="L718" s="3"/>
      <c r="M718" s="3"/>
      <c r="N718" s="3"/>
    </row>
    <row r="719" spans="1:14" ht="13">
      <c r="A719" s="2"/>
      <c r="B719" s="3"/>
      <c r="C719" s="4"/>
      <c r="D719" s="4"/>
      <c r="E719" s="3"/>
      <c r="F719" s="3"/>
      <c r="G719" s="16"/>
      <c r="I719" s="3">
        <f t="array" aca="1" ref="I719" ca="1">IF(ISBLANK($H719),,VLOOKUP($H719,'data (deprecated)'!$E$2:INDIRECT("data!$H$"&amp;COUNTA('data (deprecated)'!$E:$E)),2, FALSE))</f>
        <v>0</v>
      </c>
      <c r="J719" s="3">
        <f t="array" aca="1" ref="J719" ca="1">IF(ISBLANK($H719),,VLOOKUP($H719,'data (deprecated)'!$E$2:INDIRECT("data!$H$"&amp;COUNTA('data (deprecated)'!$E:$E)),3, FALSE))</f>
        <v>0</v>
      </c>
      <c r="K719" s="3">
        <f t="array" aca="1" ref="K719" ca="1">IF(ISBLANK($H719),,VLOOKUP($H719,'data (deprecated)'!$E$2:INDIRECT("data!$H$"&amp;COUNTA('data (deprecated)'!$E:$E)),4, FALSE))</f>
        <v>0</v>
      </c>
      <c r="L719" s="3"/>
      <c r="M719" s="3"/>
      <c r="N719" s="3"/>
    </row>
    <row r="720" spans="1:14" ht="13">
      <c r="A720" s="2"/>
      <c r="B720" s="3"/>
      <c r="C720" s="4"/>
      <c r="D720" s="4"/>
      <c r="E720" s="3"/>
      <c r="F720" s="3"/>
      <c r="G720" s="16"/>
      <c r="I720" s="3">
        <f t="array" aca="1" ref="I720" ca="1">IF(ISBLANK($H720),,VLOOKUP($H720,'data (deprecated)'!$E$2:INDIRECT("data!$H$"&amp;COUNTA('data (deprecated)'!$E:$E)),2, FALSE))</f>
        <v>0</v>
      </c>
      <c r="J720" s="3">
        <f t="array" aca="1" ref="J720" ca="1">IF(ISBLANK($H720),,VLOOKUP($H720,'data (deprecated)'!$E$2:INDIRECT("data!$H$"&amp;COUNTA('data (deprecated)'!$E:$E)),3, FALSE))</f>
        <v>0</v>
      </c>
      <c r="K720" s="3">
        <f t="array" aca="1" ref="K720" ca="1">IF(ISBLANK($H720),,VLOOKUP($H720,'data (deprecated)'!$E$2:INDIRECT("data!$H$"&amp;COUNTA('data (deprecated)'!$E:$E)),4, FALSE))</f>
        <v>0</v>
      </c>
      <c r="L720" s="3"/>
      <c r="M720" s="3"/>
      <c r="N720" s="3"/>
    </row>
    <row r="721" spans="1:14" ht="13">
      <c r="A721" s="2"/>
      <c r="B721" s="3"/>
      <c r="C721" s="4"/>
      <c r="D721" s="4"/>
      <c r="E721" s="3"/>
      <c r="F721" s="3"/>
      <c r="G721" s="16"/>
      <c r="I721" s="3">
        <f t="array" aca="1" ref="I721" ca="1">IF(ISBLANK($H721),,VLOOKUP($H721,'data (deprecated)'!$E$2:INDIRECT("data!$H$"&amp;COUNTA('data (deprecated)'!$E:$E)),2, FALSE))</f>
        <v>0</v>
      </c>
      <c r="J721" s="3">
        <f t="array" aca="1" ref="J721" ca="1">IF(ISBLANK($H721),,VLOOKUP($H721,'data (deprecated)'!$E$2:INDIRECT("data!$H$"&amp;COUNTA('data (deprecated)'!$E:$E)),3, FALSE))</f>
        <v>0</v>
      </c>
      <c r="K721" s="3">
        <f t="array" aca="1" ref="K721" ca="1">IF(ISBLANK($H721),,VLOOKUP($H721,'data (deprecated)'!$E$2:INDIRECT("data!$H$"&amp;COUNTA('data (deprecated)'!$E:$E)),4, FALSE))</f>
        <v>0</v>
      </c>
      <c r="L721" s="3"/>
      <c r="M721" s="3"/>
      <c r="N721" s="3"/>
    </row>
    <row r="722" spans="1:14" ht="13">
      <c r="A722" s="2"/>
      <c r="B722" s="3"/>
      <c r="C722" s="4"/>
      <c r="D722" s="4"/>
      <c r="E722" s="3"/>
      <c r="F722" s="3"/>
      <c r="G722" s="16"/>
      <c r="I722" s="3">
        <f t="array" aca="1" ref="I722" ca="1">IF(ISBLANK($H722),,VLOOKUP($H722,'data (deprecated)'!$E$2:INDIRECT("data!$H$"&amp;COUNTA('data (deprecated)'!$E:$E)),2, FALSE))</f>
        <v>0</v>
      </c>
      <c r="J722" s="3">
        <f t="array" aca="1" ref="J722" ca="1">IF(ISBLANK($H722),,VLOOKUP($H722,'data (deprecated)'!$E$2:INDIRECT("data!$H$"&amp;COUNTA('data (deprecated)'!$E:$E)),3, FALSE))</f>
        <v>0</v>
      </c>
      <c r="K722" s="3">
        <f t="array" aca="1" ref="K722" ca="1">IF(ISBLANK($H722),,VLOOKUP($H722,'data (deprecated)'!$E$2:INDIRECT("data!$H$"&amp;COUNTA('data (deprecated)'!$E:$E)),4, FALSE))</f>
        <v>0</v>
      </c>
      <c r="L722" s="3"/>
      <c r="M722" s="3"/>
      <c r="N722" s="3"/>
    </row>
    <row r="723" spans="1:14" ht="13">
      <c r="A723" s="2"/>
      <c r="B723" s="3"/>
      <c r="C723" s="4"/>
      <c r="D723" s="4"/>
      <c r="E723" s="3"/>
      <c r="F723" s="3"/>
      <c r="G723" s="16"/>
      <c r="I723" s="3">
        <f t="array" aca="1" ref="I723" ca="1">IF(ISBLANK($H723),,VLOOKUP($H723,'data (deprecated)'!$E$2:INDIRECT("data!$H$"&amp;COUNTA('data (deprecated)'!$E:$E)),2, FALSE))</f>
        <v>0</v>
      </c>
      <c r="J723" s="3">
        <f t="array" aca="1" ref="J723" ca="1">IF(ISBLANK($H723),,VLOOKUP($H723,'data (deprecated)'!$E$2:INDIRECT("data!$H$"&amp;COUNTA('data (deprecated)'!$E:$E)),3, FALSE))</f>
        <v>0</v>
      </c>
      <c r="K723" s="3">
        <f t="array" aca="1" ref="K723" ca="1">IF(ISBLANK($H723),,VLOOKUP($H723,'data (deprecated)'!$E$2:INDIRECT("data!$H$"&amp;COUNTA('data (deprecated)'!$E:$E)),4, FALSE))</f>
        <v>0</v>
      </c>
      <c r="L723" s="3"/>
      <c r="M723" s="3"/>
      <c r="N723" s="3"/>
    </row>
    <row r="724" spans="1:14" ht="13">
      <c r="A724" s="2"/>
      <c r="B724" s="3"/>
      <c r="C724" s="4"/>
      <c r="D724" s="4"/>
      <c r="E724" s="3"/>
      <c r="F724" s="3"/>
      <c r="G724" s="16"/>
      <c r="I724" s="3">
        <f t="array" aca="1" ref="I724" ca="1">IF(ISBLANK($H724),,VLOOKUP($H724,'data (deprecated)'!$E$2:INDIRECT("data!$H$"&amp;COUNTA('data (deprecated)'!$E:$E)),2, FALSE))</f>
        <v>0</v>
      </c>
      <c r="J724" s="3">
        <f t="array" aca="1" ref="J724" ca="1">IF(ISBLANK($H724),,VLOOKUP($H724,'data (deprecated)'!$E$2:INDIRECT("data!$H$"&amp;COUNTA('data (deprecated)'!$E:$E)),3, FALSE))</f>
        <v>0</v>
      </c>
      <c r="K724" s="3">
        <f t="array" aca="1" ref="K724" ca="1">IF(ISBLANK($H724),,VLOOKUP($H724,'data (deprecated)'!$E$2:INDIRECT("data!$H$"&amp;COUNTA('data (deprecated)'!$E:$E)),4, FALSE))</f>
        <v>0</v>
      </c>
      <c r="L724" s="3"/>
      <c r="M724" s="3"/>
      <c r="N724" s="3"/>
    </row>
    <row r="725" spans="1:14" ht="13">
      <c r="A725" s="2"/>
      <c r="B725" s="3"/>
      <c r="C725" s="4"/>
      <c r="D725" s="4"/>
      <c r="E725" s="3"/>
      <c r="F725" s="3"/>
      <c r="G725" s="16"/>
      <c r="I725" s="3">
        <f t="array" aca="1" ref="I725" ca="1">IF(ISBLANK($H725),,VLOOKUP($H725,'data (deprecated)'!$E$2:INDIRECT("data!$H$"&amp;COUNTA('data (deprecated)'!$E:$E)),2, FALSE))</f>
        <v>0</v>
      </c>
      <c r="J725" s="3">
        <f t="array" aca="1" ref="J725" ca="1">IF(ISBLANK($H725),,VLOOKUP($H725,'data (deprecated)'!$E$2:INDIRECT("data!$H$"&amp;COUNTA('data (deprecated)'!$E:$E)),3, FALSE))</f>
        <v>0</v>
      </c>
      <c r="K725" s="3">
        <f t="array" aca="1" ref="K725" ca="1">IF(ISBLANK($H725),,VLOOKUP($H725,'data (deprecated)'!$E$2:INDIRECT("data!$H$"&amp;COUNTA('data (deprecated)'!$E:$E)),4, FALSE))</f>
        <v>0</v>
      </c>
      <c r="L725" s="3"/>
      <c r="M725" s="3"/>
      <c r="N725" s="3"/>
    </row>
    <row r="726" spans="1:14" ht="13">
      <c r="A726" s="2"/>
      <c r="B726" s="3"/>
      <c r="C726" s="4"/>
      <c r="D726" s="4"/>
      <c r="E726" s="3"/>
      <c r="F726" s="3"/>
      <c r="G726" s="16"/>
      <c r="I726" s="3">
        <f t="array" aca="1" ref="I726" ca="1">IF(ISBLANK($H726),,VLOOKUP($H726,'data (deprecated)'!$E$2:INDIRECT("data!$H$"&amp;COUNTA('data (deprecated)'!$E:$E)),2, FALSE))</f>
        <v>0</v>
      </c>
      <c r="J726" s="3">
        <f t="array" aca="1" ref="J726" ca="1">IF(ISBLANK($H726),,VLOOKUP($H726,'data (deprecated)'!$E$2:INDIRECT("data!$H$"&amp;COUNTA('data (deprecated)'!$E:$E)),3, FALSE))</f>
        <v>0</v>
      </c>
      <c r="K726" s="3">
        <f t="array" aca="1" ref="K726" ca="1">IF(ISBLANK($H726),,VLOOKUP($H726,'data (deprecated)'!$E$2:INDIRECT("data!$H$"&amp;COUNTA('data (deprecated)'!$E:$E)),4, FALSE))</f>
        <v>0</v>
      </c>
      <c r="L726" s="3"/>
      <c r="M726" s="3"/>
      <c r="N726" s="3"/>
    </row>
    <row r="727" spans="1:14" ht="13">
      <c r="A727" s="2"/>
      <c r="B727" s="3"/>
      <c r="C727" s="4"/>
      <c r="D727" s="4"/>
      <c r="E727" s="3"/>
      <c r="F727" s="3"/>
      <c r="G727" s="16"/>
      <c r="I727" s="3">
        <f t="array" aca="1" ref="I727" ca="1">IF(ISBLANK($H727),,VLOOKUP($H727,'data (deprecated)'!$E$2:INDIRECT("data!$H$"&amp;COUNTA('data (deprecated)'!$E:$E)),2, FALSE))</f>
        <v>0</v>
      </c>
      <c r="J727" s="3">
        <f t="array" aca="1" ref="J727" ca="1">IF(ISBLANK($H727),,VLOOKUP($H727,'data (deprecated)'!$E$2:INDIRECT("data!$H$"&amp;COUNTA('data (deprecated)'!$E:$E)),3, FALSE))</f>
        <v>0</v>
      </c>
      <c r="K727" s="3">
        <f t="array" aca="1" ref="K727" ca="1">IF(ISBLANK($H727),,VLOOKUP($H727,'data (deprecated)'!$E$2:INDIRECT("data!$H$"&amp;COUNTA('data (deprecated)'!$E:$E)),4, FALSE))</f>
        <v>0</v>
      </c>
      <c r="L727" s="3"/>
      <c r="M727" s="3"/>
      <c r="N727" s="3"/>
    </row>
    <row r="728" spans="1:14" ht="13">
      <c r="A728" s="2"/>
      <c r="B728" s="3"/>
      <c r="C728" s="4"/>
      <c r="D728" s="4"/>
      <c r="E728" s="3"/>
      <c r="F728" s="3"/>
      <c r="G728" s="16"/>
      <c r="I728" s="3">
        <f t="array" aca="1" ref="I728" ca="1">IF(ISBLANK($H728),,VLOOKUP($H728,'data (deprecated)'!$E$2:INDIRECT("data!$H$"&amp;COUNTA('data (deprecated)'!$E:$E)),2, FALSE))</f>
        <v>0</v>
      </c>
      <c r="J728" s="3">
        <f t="array" aca="1" ref="J728" ca="1">IF(ISBLANK($H728),,VLOOKUP($H728,'data (deprecated)'!$E$2:INDIRECT("data!$H$"&amp;COUNTA('data (deprecated)'!$E:$E)),3, FALSE))</f>
        <v>0</v>
      </c>
      <c r="K728" s="3">
        <f t="array" aca="1" ref="K728" ca="1">IF(ISBLANK($H728),,VLOOKUP($H728,'data (deprecated)'!$E$2:INDIRECT("data!$H$"&amp;COUNTA('data (deprecated)'!$E:$E)),4, FALSE))</f>
        <v>0</v>
      </c>
      <c r="L728" s="3"/>
      <c r="M728" s="3"/>
      <c r="N728" s="3"/>
    </row>
    <row r="729" spans="1:14" ht="13">
      <c r="A729" s="2"/>
      <c r="B729" s="3"/>
      <c r="C729" s="4"/>
      <c r="D729" s="4"/>
      <c r="E729" s="3"/>
      <c r="F729" s="3"/>
      <c r="G729" s="16"/>
      <c r="I729" s="3">
        <f t="array" aca="1" ref="I729" ca="1">IF(ISBLANK($H729),,VLOOKUP($H729,'data (deprecated)'!$E$2:INDIRECT("data!$H$"&amp;COUNTA('data (deprecated)'!$E:$E)),2, FALSE))</f>
        <v>0</v>
      </c>
      <c r="J729" s="3">
        <f t="array" aca="1" ref="J729" ca="1">IF(ISBLANK($H729),,VLOOKUP($H729,'data (deprecated)'!$E$2:INDIRECT("data!$H$"&amp;COUNTA('data (deprecated)'!$E:$E)),3, FALSE))</f>
        <v>0</v>
      </c>
      <c r="K729" s="3">
        <f t="array" aca="1" ref="K729" ca="1">IF(ISBLANK($H729),,VLOOKUP($H729,'data (deprecated)'!$E$2:INDIRECT("data!$H$"&amp;COUNTA('data (deprecated)'!$E:$E)),4, FALSE))</f>
        <v>0</v>
      </c>
      <c r="L729" s="3"/>
      <c r="M729" s="3"/>
      <c r="N729" s="3"/>
    </row>
    <row r="730" spans="1:14" ht="13">
      <c r="A730" s="2"/>
      <c r="B730" s="3"/>
      <c r="C730" s="4"/>
      <c r="D730" s="4"/>
      <c r="E730" s="3"/>
      <c r="F730" s="3"/>
      <c r="G730" s="16"/>
      <c r="I730" s="3">
        <f t="array" aca="1" ref="I730" ca="1">IF(ISBLANK($H730),,VLOOKUP($H730,'data (deprecated)'!$E$2:INDIRECT("data!$H$"&amp;COUNTA('data (deprecated)'!$E:$E)),2, FALSE))</f>
        <v>0</v>
      </c>
      <c r="J730" s="3">
        <f t="array" aca="1" ref="J730" ca="1">IF(ISBLANK($H730),,VLOOKUP($H730,'data (deprecated)'!$E$2:INDIRECT("data!$H$"&amp;COUNTA('data (deprecated)'!$E:$E)),3, FALSE))</f>
        <v>0</v>
      </c>
      <c r="K730" s="3">
        <f t="array" aca="1" ref="K730" ca="1">IF(ISBLANK($H730),,VLOOKUP($H730,'data (deprecated)'!$E$2:INDIRECT("data!$H$"&amp;COUNTA('data (deprecated)'!$E:$E)),4, FALSE))</f>
        <v>0</v>
      </c>
      <c r="L730" s="3"/>
      <c r="M730" s="3"/>
      <c r="N730" s="3"/>
    </row>
    <row r="731" spans="1:14" ht="13">
      <c r="A731" s="2"/>
      <c r="B731" s="3"/>
      <c r="C731" s="4"/>
      <c r="D731" s="4"/>
      <c r="E731" s="3"/>
      <c r="F731" s="3"/>
      <c r="G731" s="16"/>
      <c r="I731" s="3">
        <f t="array" aca="1" ref="I731" ca="1">IF(ISBLANK($H731),,VLOOKUP($H731,'data (deprecated)'!$E$2:INDIRECT("data!$H$"&amp;COUNTA('data (deprecated)'!$E:$E)),2, FALSE))</f>
        <v>0</v>
      </c>
      <c r="J731" s="3">
        <f t="array" aca="1" ref="J731" ca="1">IF(ISBLANK($H731),,VLOOKUP($H731,'data (deprecated)'!$E$2:INDIRECT("data!$H$"&amp;COUNTA('data (deprecated)'!$E:$E)),3, FALSE))</f>
        <v>0</v>
      </c>
      <c r="K731" s="3">
        <f t="array" aca="1" ref="K731" ca="1">IF(ISBLANK($H731),,VLOOKUP($H731,'data (deprecated)'!$E$2:INDIRECT("data!$H$"&amp;COUNTA('data (deprecated)'!$E:$E)),4, FALSE))</f>
        <v>0</v>
      </c>
      <c r="L731" s="3"/>
      <c r="M731" s="3"/>
      <c r="N731" s="3"/>
    </row>
    <row r="732" spans="1:14" ht="13">
      <c r="A732" s="2"/>
      <c r="B732" s="3"/>
      <c r="C732" s="4"/>
      <c r="D732" s="4"/>
      <c r="E732" s="3"/>
      <c r="F732" s="3"/>
      <c r="G732" s="16"/>
      <c r="I732" s="3">
        <f t="array" aca="1" ref="I732" ca="1">IF(ISBLANK($H732),,VLOOKUP($H732,'data (deprecated)'!$E$2:INDIRECT("data!$H$"&amp;COUNTA('data (deprecated)'!$E:$E)),2, FALSE))</f>
        <v>0</v>
      </c>
      <c r="J732" s="3">
        <f t="array" aca="1" ref="J732" ca="1">IF(ISBLANK($H732),,VLOOKUP($H732,'data (deprecated)'!$E$2:INDIRECT("data!$H$"&amp;COUNTA('data (deprecated)'!$E:$E)),3, FALSE))</f>
        <v>0</v>
      </c>
      <c r="K732" s="3">
        <f t="array" aca="1" ref="K732" ca="1">IF(ISBLANK($H732),,VLOOKUP($H732,'data (deprecated)'!$E$2:INDIRECT("data!$H$"&amp;COUNTA('data (deprecated)'!$E:$E)),4, FALSE))</f>
        <v>0</v>
      </c>
      <c r="L732" s="3"/>
      <c r="M732" s="3"/>
      <c r="N732" s="3"/>
    </row>
    <row r="733" spans="1:14" ht="13">
      <c r="A733" s="2"/>
      <c r="B733" s="3"/>
      <c r="C733" s="4"/>
      <c r="D733" s="4"/>
      <c r="E733" s="3"/>
      <c r="F733" s="3"/>
      <c r="G733" s="16"/>
      <c r="I733" s="3">
        <f t="array" aca="1" ref="I733" ca="1">IF(ISBLANK($H733),,VLOOKUP($H733,'data (deprecated)'!$E$2:INDIRECT("data!$H$"&amp;COUNTA('data (deprecated)'!$E:$E)),2, FALSE))</f>
        <v>0</v>
      </c>
      <c r="J733" s="3">
        <f t="array" aca="1" ref="J733" ca="1">IF(ISBLANK($H733),,VLOOKUP($H733,'data (deprecated)'!$E$2:INDIRECT("data!$H$"&amp;COUNTA('data (deprecated)'!$E:$E)),3, FALSE))</f>
        <v>0</v>
      </c>
      <c r="K733" s="3">
        <f t="array" aca="1" ref="K733" ca="1">IF(ISBLANK($H733),,VLOOKUP($H733,'data (deprecated)'!$E$2:INDIRECT("data!$H$"&amp;COUNTA('data (deprecated)'!$E:$E)),4, FALSE))</f>
        <v>0</v>
      </c>
      <c r="L733" s="3"/>
      <c r="M733" s="3"/>
      <c r="N733" s="3"/>
    </row>
    <row r="734" spans="1:14" ht="13">
      <c r="A734" s="2"/>
      <c r="B734" s="3"/>
      <c r="C734" s="4"/>
      <c r="D734" s="4"/>
      <c r="E734" s="3"/>
      <c r="F734" s="3"/>
      <c r="G734" s="16"/>
      <c r="I734" s="3">
        <f t="array" aca="1" ref="I734" ca="1">IF(ISBLANK($H734),,VLOOKUP($H734,'data (deprecated)'!$E$2:INDIRECT("data!$H$"&amp;COUNTA('data (deprecated)'!$E:$E)),2, FALSE))</f>
        <v>0</v>
      </c>
      <c r="J734" s="3">
        <f t="array" aca="1" ref="J734" ca="1">IF(ISBLANK($H734),,VLOOKUP($H734,'data (deprecated)'!$E$2:INDIRECT("data!$H$"&amp;COUNTA('data (deprecated)'!$E:$E)),3, FALSE))</f>
        <v>0</v>
      </c>
      <c r="K734" s="3">
        <f t="array" aca="1" ref="K734" ca="1">IF(ISBLANK($H734),,VLOOKUP($H734,'data (deprecated)'!$E$2:INDIRECT("data!$H$"&amp;COUNTA('data (deprecated)'!$E:$E)),4, FALSE))</f>
        <v>0</v>
      </c>
      <c r="L734" s="3"/>
      <c r="M734" s="3"/>
      <c r="N734" s="3"/>
    </row>
    <row r="735" spans="1:14" ht="13">
      <c r="A735" s="2"/>
      <c r="B735" s="3"/>
      <c r="C735" s="4"/>
      <c r="D735" s="4"/>
      <c r="E735" s="3"/>
      <c r="F735" s="3"/>
      <c r="G735" s="16"/>
      <c r="I735" s="3">
        <f t="array" aca="1" ref="I735" ca="1">IF(ISBLANK($H735),,VLOOKUP($H735,'data (deprecated)'!$E$2:INDIRECT("data!$H$"&amp;COUNTA('data (deprecated)'!$E:$E)),2, FALSE))</f>
        <v>0</v>
      </c>
      <c r="J735" s="3">
        <f t="array" aca="1" ref="J735" ca="1">IF(ISBLANK($H735),,VLOOKUP($H735,'data (deprecated)'!$E$2:INDIRECT("data!$H$"&amp;COUNTA('data (deprecated)'!$E:$E)),3, FALSE))</f>
        <v>0</v>
      </c>
      <c r="K735" s="3">
        <f t="array" aca="1" ref="K735" ca="1">IF(ISBLANK($H735),,VLOOKUP($H735,'data (deprecated)'!$E$2:INDIRECT("data!$H$"&amp;COUNTA('data (deprecated)'!$E:$E)),4, FALSE))</f>
        <v>0</v>
      </c>
      <c r="L735" s="3"/>
      <c r="M735" s="3"/>
      <c r="N735" s="3"/>
    </row>
    <row r="736" spans="1:14" ht="13">
      <c r="A736" s="2"/>
      <c r="B736" s="3"/>
      <c r="C736" s="4"/>
      <c r="D736" s="4"/>
      <c r="E736" s="3"/>
      <c r="F736" s="3"/>
      <c r="G736" s="16"/>
      <c r="I736" s="3">
        <f t="array" aca="1" ref="I736" ca="1">IF(ISBLANK($H736),,VLOOKUP($H736,'data (deprecated)'!$E$2:INDIRECT("data!$H$"&amp;COUNTA('data (deprecated)'!$E:$E)),2, FALSE))</f>
        <v>0</v>
      </c>
      <c r="J736" s="3">
        <f t="array" aca="1" ref="J736" ca="1">IF(ISBLANK($H736),,VLOOKUP($H736,'data (deprecated)'!$E$2:INDIRECT("data!$H$"&amp;COUNTA('data (deprecated)'!$E:$E)),3, FALSE))</f>
        <v>0</v>
      </c>
      <c r="K736" s="3">
        <f t="array" aca="1" ref="K736" ca="1">IF(ISBLANK($H736),,VLOOKUP($H736,'data (deprecated)'!$E$2:INDIRECT("data!$H$"&amp;COUNTA('data (deprecated)'!$E:$E)),4, FALSE))</f>
        <v>0</v>
      </c>
      <c r="L736" s="3"/>
      <c r="M736" s="3"/>
      <c r="N736" s="3"/>
    </row>
    <row r="737" spans="1:14" ht="13">
      <c r="A737" s="2"/>
      <c r="B737" s="3"/>
      <c r="C737" s="4"/>
      <c r="D737" s="4"/>
      <c r="E737" s="3"/>
      <c r="F737" s="3"/>
      <c r="G737" s="16"/>
      <c r="I737" s="3">
        <f t="array" aca="1" ref="I737" ca="1">IF(ISBLANK($H737),,VLOOKUP($H737,'data (deprecated)'!$E$2:INDIRECT("data!$H$"&amp;COUNTA('data (deprecated)'!$E:$E)),2, FALSE))</f>
        <v>0</v>
      </c>
      <c r="J737" s="3">
        <f t="array" aca="1" ref="J737" ca="1">IF(ISBLANK($H737),,VLOOKUP($H737,'data (deprecated)'!$E$2:INDIRECT("data!$H$"&amp;COUNTA('data (deprecated)'!$E:$E)),3, FALSE))</f>
        <v>0</v>
      </c>
      <c r="K737" s="3">
        <f t="array" aca="1" ref="K737" ca="1">IF(ISBLANK($H737),,VLOOKUP($H737,'data (deprecated)'!$E$2:INDIRECT("data!$H$"&amp;COUNTA('data (deprecated)'!$E:$E)),4, FALSE))</f>
        <v>0</v>
      </c>
      <c r="L737" s="3"/>
      <c r="M737" s="3"/>
      <c r="N737" s="3"/>
    </row>
    <row r="738" spans="1:14" ht="13">
      <c r="A738" s="2"/>
      <c r="B738" s="3"/>
      <c r="C738" s="4"/>
      <c r="D738" s="4"/>
      <c r="E738" s="3"/>
      <c r="F738" s="3"/>
      <c r="G738" s="16"/>
      <c r="I738" s="3">
        <f t="array" aca="1" ref="I738" ca="1">IF(ISBLANK($H738),,VLOOKUP($H738,'data (deprecated)'!$E$2:INDIRECT("data!$H$"&amp;COUNTA('data (deprecated)'!$E:$E)),2, FALSE))</f>
        <v>0</v>
      </c>
      <c r="J738" s="3">
        <f t="array" aca="1" ref="J738" ca="1">IF(ISBLANK($H738),,VLOOKUP($H738,'data (deprecated)'!$E$2:INDIRECT("data!$H$"&amp;COUNTA('data (deprecated)'!$E:$E)),3, FALSE))</f>
        <v>0</v>
      </c>
      <c r="K738" s="3">
        <f t="array" aca="1" ref="K738" ca="1">IF(ISBLANK($H738),,VLOOKUP($H738,'data (deprecated)'!$E$2:INDIRECT("data!$H$"&amp;COUNTA('data (deprecated)'!$E:$E)),4, FALSE))</f>
        <v>0</v>
      </c>
      <c r="L738" s="3"/>
      <c r="M738" s="3"/>
      <c r="N738" s="3"/>
    </row>
    <row r="739" spans="1:14" ht="13">
      <c r="A739" s="2"/>
      <c r="B739" s="3"/>
      <c r="C739" s="4"/>
      <c r="D739" s="4"/>
      <c r="E739" s="3"/>
      <c r="F739" s="3"/>
      <c r="G739" s="16"/>
      <c r="I739" s="3">
        <f t="array" aca="1" ref="I739" ca="1">IF(ISBLANK($H739),,VLOOKUP($H739,'data (deprecated)'!$E$2:INDIRECT("data!$H$"&amp;COUNTA('data (deprecated)'!$E:$E)),2, FALSE))</f>
        <v>0</v>
      </c>
      <c r="J739" s="3">
        <f t="array" aca="1" ref="J739" ca="1">IF(ISBLANK($H739),,VLOOKUP($H739,'data (deprecated)'!$E$2:INDIRECT("data!$H$"&amp;COUNTA('data (deprecated)'!$E:$E)),3, FALSE))</f>
        <v>0</v>
      </c>
      <c r="K739" s="3">
        <f t="array" aca="1" ref="K739" ca="1">IF(ISBLANK($H739),,VLOOKUP($H739,'data (deprecated)'!$E$2:INDIRECT("data!$H$"&amp;COUNTA('data (deprecated)'!$E:$E)),4, FALSE))</f>
        <v>0</v>
      </c>
      <c r="L739" s="3"/>
      <c r="M739" s="3"/>
      <c r="N739" s="3"/>
    </row>
    <row r="740" spans="1:14" ht="13">
      <c r="A740" s="2"/>
      <c r="B740" s="3"/>
      <c r="C740" s="4"/>
      <c r="D740" s="4"/>
      <c r="E740" s="3"/>
      <c r="F740" s="3"/>
      <c r="G740" s="16"/>
      <c r="I740" s="3">
        <f t="array" aca="1" ref="I740" ca="1">IF(ISBLANK($H740),,VLOOKUP($H740,'data (deprecated)'!$E$2:INDIRECT("data!$H$"&amp;COUNTA('data (deprecated)'!$E:$E)),2, FALSE))</f>
        <v>0</v>
      </c>
      <c r="J740" s="3">
        <f t="array" aca="1" ref="J740" ca="1">IF(ISBLANK($H740),,VLOOKUP($H740,'data (deprecated)'!$E$2:INDIRECT("data!$H$"&amp;COUNTA('data (deprecated)'!$E:$E)),3, FALSE))</f>
        <v>0</v>
      </c>
      <c r="K740" s="3">
        <f t="array" aca="1" ref="K740" ca="1">IF(ISBLANK($H740),,VLOOKUP($H740,'data (deprecated)'!$E$2:INDIRECT("data!$H$"&amp;COUNTA('data (deprecated)'!$E:$E)),4, FALSE))</f>
        <v>0</v>
      </c>
      <c r="L740" s="3"/>
      <c r="M740" s="3"/>
      <c r="N740" s="3"/>
    </row>
    <row r="741" spans="1:14" ht="13">
      <c r="A741" s="2"/>
      <c r="B741" s="3"/>
      <c r="C741" s="4"/>
      <c r="D741" s="4"/>
      <c r="E741" s="3"/>
      <c r="F741" s="3"/>
      <c r="G741" s="16"/>
      <c r="I741" s="3">
        <f t="array" aca="1" ref="I741" ca="1">IF(ISBLANK($H741),,VLOOKUP($H741,'data (deprecated)'!$E$2:INDIRECT("data!$H$"&amp;COUNTA('data (deprecated)'!$E:$E)),2, FALSE))</f>
        <v>0</v>
      </c>
      <c r="J741" s="3">
        <f t="array" aca="1" ref="J741" ca="1">IF(ISBLANK($H741),,VLOOKUP($H741,'data (deprecated)'!$E$2:INDIRECT("data!$H$"&amp;COUNTA('data (deprecated)'!$E:$E)),3, FALSE))</f>
        <v>0</v>
      </c>
      <c r="K741" s="3">
        <f t="array" aca="1" ref="K741" ca="1">IF(ISBLANK($H741),,VLOOKUP($H741,'data (deprecated)'!$E$2:INDIRECT("data!$H$"&amp;COUNTA('data (deprecated)'!$E:$E)),4, FALSE))</f>
        <v>0</v>
      </c>
      <c r="L741" s="3"/>
      <c r="M741" s="3"/>
      <c r="N741" s="3"/>
    </row>
    <row r="742" spans="1:14" ht="13">
      <c r="A742" s="2"/>
      <c r="B742" s="3"/>
      <c r="C742" s="4"/>
      <c r="D742" s="4"/>
      <c r="E742" s="3"/>
      <c r="F742" s="3"/>
      <c r="G742" s="16"/>
      <c r="I742" s="3">
        <f t="array" aca="1" ref="I742" ca="1">IF(ISBLANK($H742),,VLOOKUP($H742,'data (deprecated)'!$E$2:INDIRECT("data!$H$"&amp;COUNTA('data (deprecated)'!$E:$E)),2, FALSE))</f>
        <v>0</v>
      </c>
      <c r="J742" s="3">
        <f t="array" aca="1" ref="J742" ca="1">IF(ISBLANK($H742),,VLOOKUP($H742,'data (deprecated)'!$E$2:INDIRECT("data!$H$"&amp;COUNTA('data (deprecated)'!$E:$E)),3, FALSE))</f>
        <v>0</v>
      </c>
      <c r="K742" s="3">
        <f t="array" aca="1" ref="K742" ca="1">IF(ISBLANK($H742),,VLOOKUP($H742,'data (deprecated)'!$E$2:INDIRECT("data!$H$"&amp;COUNTA('data (deprecated)'!$E:$E)),4, FALSE))</f>
        <v>0</v>
      </c>
      <c r="L742" s="3"/>
      <c r="M742" s="3"/>
      <c r="N742" s="3"/>
    </row>
    <row r="743" spans="1:14" ht="13">
      <c r="A743" s="2"/>
      <c r="B743" s="3"/>
      <c r="C743" s="4"/>
      <c r="D743" s="4"/>
      <c r="E743" s="3"/>
      <c r="F743" s="3"/>
      <c r="G743" s="16"/>
      <c r="I743" s="3">
        <f t="array" aca="1" ref="I743" ca="1">IF(ISBLANK($H743),,VLOOKUP($H743,'data (deprecated)'!$E$2:INDIRECT("data!$H$"&amp;COUNTA('data (deprecated)'!$E:$E)),2, FALSE))</f>
        <v>0</v>
      </c>
      <c r="J743" s="3">
        <f t="array" aca="1" ref="J743" ca="1">IF(ISBLANK($H743),,VLOOKUP($H743,'data (deprecated)'!$E$2:INDIRECT("data!$H$"&amp;COUNTA('data (deprecated)'!$E:$E)),3, FALSE))</f>
        <v>0</v>
      </c>
      <c r="K743" s="3">
        <f t="array" aca="1" ref="K743" ca="1">IF(ISBLANK($H743),,VLOOKUP($H743,'data (deprecated)'!$E$2:INDIRECT("data!$H$"&amp;COUNTA('data (deprecated)'!$E:$E)),4, FALSE))</f>
        <v>0</v>
      </c>
      <c r="L743" s="3"/>
      <c r="M743" s="3"/>
      <c r="N743" s="3"/>
    </row>
    <row r="744" spans="1:14" ht="13">
      <c r="A744" s="2"/>
      <c r="B744" s="3"/>
      <c r="C744" s="4"/>
      <c r="D744" s="4"/>
      <c r="E744" s="3"/>
      <c r="F744" s="3"/>
      <c r="G744" s="16"/>
      <c r="I744" s="3">
        <f t="array" aca="1" ref="I744" ca="1">IF(ISBLANK($H744),,VLOOKUP($H744,'data (deprecated)'!$E$2:INDIRECT("data!$H$"&amp;COUNTA('data (deprecated)'!$E:$E)),2, FALSE))</f>
        <v>0</v>
      </c>
      <c r="J744" s="3">
        <f t="array" aca="1" ref="J744" ca="1">IF(ISBLANK($H744),,VLOOKUP($H744,'data (deprecated)'!$E$2:INDIRECT("data!$H$"&amp;COUNTA('data (deprecated)'!$E:$E)),3, FALSE))</f>
        <v>0</v>
      </c>
      <c r="K744" s="3">
        <f t="array" aca="1" ref="K744" ca="1">IF(ISBLANK($H744),,VLOOKUP($H744,'data (deprecated)'!$E$2:INDIRECT("data!$H$"&amp;COUNTA('data (deprecated)'!$E:$E)),4, FALSE))</f>
        <v>0</v>
      </c>
      <c r="L744" s="3"/>
      <c r="M744" s="3"/>
      <c r="N744" s="3"/>
    </row>
    <row r="745" spans="1:14" ht="13">
      <c r="A745" s="2"/>
      <c r="B745" s="3"/>
      <c r="C745" s="4"/>
      <c r="D745" s="4"/>
      <c r="E745" s="3"/>
      <c r="F745" s="3"/>
      <c r="G745" s="16"/>
      <c r="I745" s="3">
        <f t="array" aca="1" ref="I745" ca="1">IF(ISBLANK($H745),,VLOOKUP($H745,'data (deprecated)'!$E$2:INDIRECT("data!$H$"&amp;COUNTA('data (deprecated)'!$E:$E)),2, FALSE))</f>
        <v>0</v>
      </c>
      <c r="J745" s="3">
        <f t="array" aca="1" ref="J745" ca="1">IF(ISBLANK($H745),,VLOOKUP($H745,'data (deprecated)'!$E$2:INDIRECT("data!$H$"&amp;COUNTA('data (deprecated)'!$E:$E)),3, FALSE))</f>
        <v>0</v>
      </c>
      <c r="K745" s="3">
        <f t="array" aca="1" ref="K745" ca="1">IF(ISBLANK($H745),,VLOOKUP($H745,'data (deprecated)'!$E$2:INDIRECT("data!$H$"&amp;COUNTA('data (deprecated)'!$E:$E)),4, FALSE))</f>
        <v>0</v>
      </c>
      <c r="L745" s="3"/>
      <c r="M745" s="3"/>
      <c r="N745" s="3"/>
    </row>
    <row r="746" spans="1:14" ht="13">
      <c r="A746" s="2"/>
      <c r="B746" s="3"/>
      <c r="C746" s="4"/>
      <c r="D746" s="4"/>
      <c r="E746" s="3"/>
      <c r="F746" s="3"/>
      <c r="G746" s="16"/>
      <c r="I746" s="3">
        <f t="array" aca="1" ref="I746" ca="1">IF(ISBLANK($H746),,VLOOKUP($H746,'data (deprecated)'!$E$2:INDIRECT("data!$H$"&amp;COUNTA('data (deprecated)'!$E:$E)),2, FALSE))</f>
        <v>0</v>
      </c>
      <c r="J746" s="3">
        <f t="array" aca="1" ref="J746" ca="1">IF(ISBLANK($H746),,VLOOKUP($H746,'data (deprecated)'!$E$2:INDIRECT("data!$H$"&amp;COUNTA('data (deprecated)'!$E:$E)),3, FALSE))</f>
        <v>0</v>
      </c>
      <c r="K746" s="3">
        <f t="array" aca="1" ref="K746" ca="1">IF(ISBLANK($H746),,VLOOKUP($H746,'data (deprecated)'!$E$2:INDIRECT("data!$H$"&amp;COUNTA('data (deprecated)'!$E:$E)),4, FALSE))</f>
        <v>0</v>
      </c>
      <c r="L746" s="3"/>
      <c r="M746" s="3"/>
      <c r="N746" s="3"/>
    </row>
    <row r="747" spans="1:14" ht="13">
      <c r="A747" s="2"/>
      <c r="B747" s="3"/>
      <c r="C747" s="4"/>
      <c r="D747" s="4"/>
      <c r="E747" s="3"/>
      <c r="F747" s="3"/>
      <c r="G747" s="16"/>
      <c r="I747" s="3">
        <f t="array" aca="1" ref="I747" ca="1">IF(ISBLANK($H747),,VLOOKUP($H747,'data (deprecated)'!$E$2:INDIRECT("data!$H$"&amp;COUNTA('data (deprecated)'!$E:$E)),2, FALSE))</f>
        <v>0</v>
      </c>
      <c r="J747" s="3">
        <f t="array" aca="1" ref="J747" ca="1">IF(ISBLANK($H747),,VLOOKUP($H747,'data (deprecated)'!$E$2:INDIRECT("data!$H$"&amp;COUNTA('data (deprecated)'!$E:$E)),3, FALSE))</f>
        <v>0</v>
      </c>
      <c r="K747" s="3">
        <f t="array" aca="1" ref="K747" ca="1">IF(ISBLANK($H747),,VLOOKUP($H747,'data (deprecated)'!$E$2:INDIRECT("data!$H$"&amp;COUNTA('data (deprecated)'!$E:$E)),4, FALSE))</f>
        <v>0</v>
      </c>
      <c r="L747" s="3"/>
      <c r="M747" s="3"/>
      <c r="N747" s="3"/>
    </row>
    <row r="748" spans="1:14" ht="13">
      <c r="A748" s="2"/>
      <c r="B748" s="3"/>
      <c r="C748" s="4"/>
      <c r="D748" s="4"/>
      <c r="E748" s="3"/>
      <c r="F748" s="3"/>
      <c r="G748" s="16"/>
      <c r="I748" s="3">
        <f t="array" aca="1" ref="I748" ca="1">IF(ISBLANK($H748),,VLOOKUP($H748,'data (deprecated)'!$E$2:INDIRECT("data!$H$"&amp;COUNTA('data (deprecated)'!$E:$E)),2, FALSE))</f>
        <v>0</v>
      </c>
      <c r="J748" s="3">
        <f t="array" aca="1" ref="J748" ca="1">IF(ISBLANK($H748),,VLOOKUP($H748,'data (deprecated)'!$E$2:INDIRECT("data!$H$"&amp;COUNTA('data (deprecated)'!$E:$E)),3, FALSE))</f>
        <v>0</v>
      </c>
      <c r="K748" s="3">
        <f t="array" aca="1" ref="K748" ca="1">IF(ISBLANK($H748),,VLOOKUP($H748,'data (deprecated)'!$E$2:INDIRECT("data!$H$"&amp;COUNTA('data (deprecated)'!$E:$E)),4, FALSE))</f>
        <v>0</v>
      </c>
      <c r="L748" s="3"/>
      <c r="M748" s="3"/>
      <c r="N748" s="3"/>
    </row>
    <row r="749" spans="1:14" ht="13">
      <c r="A749" s="2"/>
      <c r="B749" s="3"/>
      <c r="C749" s="4"/>
      <c r="D749" s="4"/>
      <c r="E749" s="3"/>
      <c r="F749" s="3"/>
      <c r="G749" s="16"/>
      <c r="I749" s="3">
        <f t="array" aca="1" ref="I749" ca="1">IF(ISBLANK($H749),,VLOOKUP($H749,'data (deprecated)'!$E$2:INDIRECT("data!$H$"&amp;COUNTA('data (deprecated)'!$E:$E)),2, FALSE))</f>
        <v>0</v>
      </c>
      <c r="J749" s="3">
        <f t="array" aca="1" ref="J749" ca="1">IF(ISBLANK($H749),,VLOOKUP($H749,'data (deprecated)'!$E$2:INDIRECT("data!$H$"&amp;COUNTA('data (deprecated)'!$E:$E)),3, FALSE))</f>
        <v>0</v>
      </c>
      <c r="K749" s="3">
        <f t="array" aca="1" ref="K749" ca="1">IF(ISBLANK($H749),,VLOOKUP($H749,'data (deprecated)'!$E$2:INDIRECT("data!$H$"&amp;COUNTA('data (deprecated)'!$E:$E)),4, FALSE))</f>
        <v>0</v>
      </c>
      <c r="L749" s="3"/>
      <c r="M749" s="3"/>
      <c r="N749" s="3"/>
    </row>
    <row r="750" spans="1:14" ht="13">
      <c r="A750" s="2"/>
      <c r="B750" s="3"/>
      <c r="C750" s="4"/>
      <c r="D750" s="4"/>
      <c r="E750" s="3"/>
      <c r="F750" s="3"/>
      <c r="G750" s="16"/>
      <c r="I750" s="3">
        <f t="array" aca="1" ref="I750" ca="1">IF(ISBLANK($H750),,VLOOKUP($H750,'data (deprecated)'!$E$2:INDIRECT("data!$H$"&amp;COUNTA('data (deprecated)'!$E:$E)),2, FALSE))</f>
        <v>0</v>
      </c>
      <c r="J750" s="3">
        <f t="array" aca="1" ref="J750" ca="1">IF(ISBLANK($H750),,VLOOKUP($H750,'data (deprecated)'!$E$2:INDIRECT("data!$H$"&amp;COUNTA('data (deprecated)'!$E:$E)),3, FALSE))</f>
        <v>0</v>
      </c>
      <c r="K750" s="3">
        <f t="array" aca="1" ref="K750" ca="1">IF(ISBLANK($H750),,VLOOKUP($H750,'data (deprecated)'!$E$2:INDIRECT("data!$H$"&amp;COUNTA('data (deprecated)'!$E:$E)),4, FALSE))</f>
        <v>0</v>
      </c>
      <c r="L750" s="3"/>
      <c r="M750" s="3"/>
      <c r="N750" s="3"/>
    </row>
    <row r="751" spans="1:14" ht="13">
      <c r="A751" s="2"/>
      <c r="B751" s="3"/>
      <c r="C751" s="4"/>
      <c r="D751" s="4"/>
      <c r="E751" s="3"/>
      <c r="F751" s="3"/>
      <c r="G751" s="16"/>
      <c r="I751" s="3">
        <f t="array" aca="1" ref="I751" ca="1">IF(ISBLANK($H751),,VLOOKUP($H751,'data (deprecated)'!$E$2:INDIRECT("data!$H$"&amp;COUNTA('data (deprecated)'!$E:$E)),2, FALSE))</f>
        <v>0</v>
      </c>
      <c r="J751" s="3">
        <f t="array" aca="1" ref="J751" ca="1">IF(ISBLANK($H751),,VLOOKUP($H751,'data (deprecated)'!$E$2:INDIRECT("data!$H$"&amp;COUNTA('data (deprecated)'!$E:$E)),3, FALSE))</f>
        <v>0</v>
      </c>
      <c r="K751" s="3">
        <f t="array" aca="1" ref="K751" ca="1">IF(ISBLANK($H751),,VLOOKUP($H751,'data (deprecated)'!$E$2:INDIRECT("data!$H$"&amp;COUNTA('data (deprecated)'!$E:$E)),4, FALSE))</f>
        <v>0</v>
      </c>
      <c r="L751" s="3"/>
      <c r="M751" s="3"/>
      <c r="N751" s="3"/>
    </row>
    <row r="752" spans="1:14" ht="13">
      <c r="A752" s="2"/>
      <c r="B752" s="3"/>
      <c r="C752" s="4"/>
      <c r="D752" s="4"/>
      <c r="E752" s="3"/>
      <c r="F752" s="3"/>
      <c r="G752" s="16"/>
      <c r="I752" s="3">
        <f t="array" aca="1" ref="I752" ca="1">IF(ISBLANK($H752),,VLOOKUP($H752,'data (deprecated)'!$E$2:INDIRECT("data!$H$"&amp;COUNTA('data (deprecated)'!$E:$E)),2, FALSE))</f>
        <v>0</v>
      </c>
      <c r="J752" s="3">
        <f t="array" aca="1" ref="J752" ca="1">IF(ISBLANK($H752),,VLOOKUP($H752,'data (deprecated)'!$E$2:INDIRECT("data!$H$"&amp;COUNTA('data (deprecated)'!$E:$E)),3, FALSE))</f>
        <v>0</v>
      </c>
      <c r="K752" s="3">
        <f t="array" aca="1" ref="K752" ca="1">IF(ISBLANK($H752),,VLOOKUP($H752,'data (deprecated)'!$E$2:INDIRECT("data!$H$"&amp;COUNTA('data (deprecated)'!$E:$E)),4, FALSE))</f>
        <v>0</v>
      </c>
      <c r="L752" s="3"/>
      <c r="M752" s="3"/>
      <c r="N752" s="3"/>
    </row>
    <row r="753" spans="1:14" ht="13">
      <c r="A753" s="2"/>
      <c r="B753" s="3"/>
      <c r="C753" s="4"/>
      <c r="D753" s="4"/>
      <c r="E753" s="3"/>
      <c r="F753" s="3"/>
      <c r="G753" s="16"/>
      <c r="I753" s="3">
        <f t="array" aca="1" ref="I753" ca="1">IF(ISBLANK($H753),,VLOOKUP($H753,'data (deprecated)'!$E$2:INDIRECT("data!$H$"&amp;COUNTA('data (deprecated)'!$E:$E)),2, FALSE))</f>
        <v>0</v>
      </c>
      <c r="J753" s="3">
        <f t="array" aca="1" ref="J753" ca="1">IF(ISBLANK($H753),,VLOOKUP($H753,'data (deprecated)'!$E$2:INDIRECT("data!$H$"&amp;COUNTA('data (deprecated)'!$E:$E)),3, FALSE))</f>
        <v>0</v>
      </c>
      <c r="K753" s="3">
        <f t="array" aca="1" ref="K753" ca="1">IF(ISBLANK($H753),,VLOOKUP($H753,'data (deprecated)'!$E$2:INDIRECT("data!$H$"&amp;COUNTA('data (deprecated)'!$E:$E)),4, FALSE))</f>
        <v>0</v>
      </c>
      <c r="L753" s="3"/>
      <c r="M753" s="3"/>
      <c r="N753" s="3"/>
    </row>
    <row r="754" spans="1:14" ht="13">
      <c r="A754" s="2"/>
      <c r="B754" s="3"/>
      <c r="C754" s="4"/>
      <c r="D754" s="4"/>
      <c r="E754" s="3"/>
      <c r="F754" s="3"/>
      <c r="G754" s="16"/>
      <c r="I754" s="3">
        <f t="array" aca="1" ref="I754" ca="1">IF(ISBLANK($H754),,VLOOKUP($H754,'data (deprecated)'!$E$2:INDIRECT("data!$H$"&amp;COUNTA('data (deprecated)'!$E:$E)),2, FALSE))</f>
        <v>0</v>
      </c>
      <c r="J754" s="3">
        <f t="array" aca="1" ref="J754" ca="1">IF(ISBLANK($H754),,VLOOKUP($H754,'data (deprecated)'!$E$2:INDIRECT("data!$H$"&amp;COUNTA('data (deprecated)'!$E:$E)),3, FALSE))</f>
        <v>0</v>
      </c>
      <c r="K754" s="3">
        <f t="array" aca="1" ref="K754" ca="1">IF(ISBLANK($H754),,VLOOKUP($H754,'data (deprecated)'!$E$2:INDIRECT("data!$H$"&amp;COUNTA('data (deprecated)'!$E:$E)),4, FALSE))</f>
        <v>0</v>
      </c>
      <c r="L754" s="3"/>
      <c r="M754" s="3"/>
      <c r="N754" s="3"/>
    </row>
    <row r="755" spans="1:14" ht="13">
      <c r="A755" s="2"/>
      <c r="B755" s="3"/>
      <c r="C755" s="4"/>
      <c r="D755" s="4"/>
      <c r="E755" s="3"/>
      <c r="F755" s="3"/>
      <c r="G755" s="16"/>
      <c r="I755" s="3">
        <f t="array" aca="1" ref="I755" ca="1">IF(ISBLANK($H755),,VLOOKUP($H755,'data (deprecated)'!$E$2:INDIRECT("data!$H$"&amp;COUNTA('data (deprecated)'!$E:$E)),2, FALSE))</f>
        <v>0</v>
      </c>
      <c r="J755" s="3">
        <f t="array" aca="1" ref="J755" ca="1">IF(ISBLANK($H755),,VLOOKUP($H755,'data (deprecated)'!$E$2:INDIRECT("data!$H$"&amp;COUNTA('data (deprecated)'!$E:$E)),3, FALSE))</f>
        <v>0</v>
      </c>
      <c r="K755" s="3">
        <f t="array" aca="1" ref="K755" ca="1">IF(ISBLANK($H755),,VLOOKUP($H755,'data (deprecated)'!$E$2:INDIRECT("data!$H$"&amp;COUNTA('data (deprecated)'!$E:$E)),4, FALSE))</f>
        <v>0</v>
      </c>
      <c r="L755" s="3"/>
      <c r="M755" s="3"/>
      <c r="N755" s="3"/>
    </row>
    <row r="756" spans="1:14" ht="13">
      <c r="A756" s="2"/>
      <c r="B756" s="3"/>
      <c r="C756" s="4"/>
      <c r="D756" s="4"/>
      <c r="E756" s="3"/>
      <c r="F756" s="3"/>
      <c r="G756" s="16"/>
      <c r="I756" s="3">
        <f t="array" aca="1" ref="I756" ca="1">IF(ISBLANK($H756),,VLOOKUP($H756,'data (deprecated)'!$E$2:INDIRECT("data!$H$"&amp;COUNTA('data (deprecated)'!$E:$E)),2, FALSE))</f>
        <v>0</v>
      </c>
      <c r="J756" s="3">
        <f t="array" aca="1" ref="J756" ca="1">IF(ISBLANK($H756),,VLOOKUP($H756,'data (deprecated)'!$E$2:INDIRECT("data!$H$"&amp;COUNTA('data (deprecated)'!$E:$E)),3, FALSE))</f>
        <v>0</v>
      </c>
      <c r="K756" s="3">
        <f t="array" aca="1" ref="K756" ca="1">IF(ISBLANK($H756),,VLOOKUP($H756,'data (deprecated)'!$E$2:INDIRECT("data!$H$"&amp;COUNTA('data (deprecated)'!$E:$E)),4, FALSE))</f>
        <v>0</v>
      </c>
      <c r="L756" s="3"/>
      <c r="M756" s="3"/>
      <c r="N756" s="3"/>
    </row>
    <row r="757" spans="1:14" ht="13">
      <c r="A757" s="2"/>
      <c r="B757" s="3"/>
      <c r="C757" s="4"/>
      <c r="D757" s="4"/>
      <c r="E757" s="3"/>
      <c r="F757" s="3"/>
      <c r="G757" s="16"/>
      <c r="I757" s="3">
        <f t="array" aca="1" ref="I757" ca="1">IF(ISBLANK($H757),,VLOOKUP($H757,'data (deprecated)'!$E$2:INDIRECT("data!$H$"&amp;COUNTA('data (deprecated)'!$E:$E)),2, FALSE))</f>
        <v>0</v>
      </c>
      <c r="J757" s="3">
        <f t="array" aca="1" ref="J757" ca="1">IF(ISBLANK($H757),,VLOOKUP($H757,'data (deprecated)'!$E$2:INDIRECT("data!$H$"&amp;COUNTA('data (deprecated)'!$E:$E)),3, FALSE))</f>
        <v>0</v>
      </c>
      <c r="K757" s="3">
        <f t="array" aca="1" ref="K757" ca="1">IF(ISBLANK($H757),,VLOOKUP($H757,'data (deprecated)'!$E$2:INDIRECT("data!$H$"&amp;COUNTA('data (deprecated)'!$E:$E)),4, FALSE))</f>
        <v>0</v>
      </c>
      <c r="L757" s="3"/>
      <c r="M757" s="3"/>
      <c r="N757" s="3"/>
    </row>
    <row r="758" spans="1:14" ht="13">
      <c r="A758" s="2"/>
      <c r="B758" s="3"/>
      <c r="C758" s="4"/>
      <c r="D758" s="4"/>
      <c r="E758" s="3"/>
      <c r="F758" s="3"/>
      <c r="G758" s="16"/>
      <c r="I758" s="3">
        <f t="array" aca="1" ref="I758" ca="1">IF(ISBLANK($H758),,VLOOKUP($H758,'data (deprecated)'!$E$2:INDIRECT("data!$H$"&amp;COUNTA('data (deprecated)'!$E:$E)),2, FALSE))</f>
        <v>0</v>
      </c>
      <c r="J758" s="3">
        <f t="array" aca="1" ref="J758" ca="1">IF(ISBLANK($H758),,VLOOKUP($H758,'data (deprecated)'!$E$2:INDIRECT("data!$H$"&amp;COUNTA('data (deprecated)'!$E:$E)),3, FALSE))</f>
        <v>0</v>
      </c>
      <c r="K758" s="3">
        <f t="array" aca="1" ref="K758" ca="1">IF(ISBLANK($H758),,VLOOKUP($H758,'data (deprecated)'!$E$2:INDIRECT("data!$H$"&amp;COUNTA('data (deprecated)'!$E:$E)),4, FALSE))</f>
        <v>0</v>
      </c>
      <c r="L758" s="3"/>
      <c r="M758" s="3"/>
      <c r="N758" s="3"/>
    </row>
    <row r="759" spans="1:14" ht="13">
      <c r="A759" s="2"/>
      <c r="B759" s="3"/>
      <c r="C759" s="4"/>
      <c r="D759" s="4"/>
      <c r="E759" s="3"/>
      <c r="F759" s="3"/>
      <c r="G759" s="16"/>
      <c r="I759" s="3">
        <f t="array" aca="1" ref="I759" ca="1">IF(ISBLANK($H759),,VLOOKUP($H759,'data (deprecated)'!$E$2:INDIRECT("data!$H$"&amp;COUNTA('data (deprecated)'!$E:$E)),2, FALSE))</f>
        <v>0</v>
      </c>
      <c r="J759" s="3">
        <f t="array" aca="1" ref="J759" ca="1">IF(ISBLANK($H759),,VLOOKUP($H759,'data (deprecated)'!$E$2:INDIRECT("data!$H$"&amp;COUNTA('data (deprecated)'!$E:$E)),3, FALSE))</f>
        <v>0</v>
      </c>
      <c r="K759" s="3">
        <f t="array" aca="1" ref="K759" ca="1">IF(ISBLANK($H759),,VLOOKUP($H759,'data (deprecated)'!$E$2:INDIRECT("data!$H$"&amp;COUNTA('data (deprecated)'!$E:$E)),4, FALSE))</f>
        <v>0</v>
      </c>
      <c r="L759" s="3"/>
      <c r="M759" s="3"/>
      <c r="N759" s="3"/>
    </row>
    <row r="760" spans="1:14" ht="13">
      <c r="A760" s="2"/>
      <c r="B760" s="3"/>
      <c r="C760" s="4"/>
      <c r="D760" s="4"/>
      <c r="E760" s="3"/>
      <c r="F760" s="3"/>
      <c r="G760" s="16"/>
      <c r="I760" s="3">
        <f t="array" aca="1" ref="I760" ca="1">IF(ISBLANK($H760),,VLOOKUP($H760,'data (deprecated)'!$E$2:INDIRECT("data!$H$"&amp;COUNTA('data (deprecated)'!$E:$E)),2, FALSE))</f>
        <v>0</v>
      </c>
      <c r="J760" s="3">
        <f t="array" aca="1" ref="J760" ca="1">IF(ISBLANK($H760),,VLOOKUP($H760,'data (deprecated)'!$E$2:INDIRECT("data!$H$"&amp;COUNTA('data (deprecated)'!$E:$E)),3, FALSE))</f>
        <v>0</v>
      </c>
      <c r="K760" s="3">
        <f t="array" aca="1" ref="K760" ca="1">IF(ISBLANK($H760),,VLOOKUP($H760,'data (deprecated)'!$E$2:INDIRECT("data!$H$"&amp;COUNTA('data (deprecated)'!$E:$E)),4, FALSE))</f>
        <v>0</v>
      </c>
      <c r="L760" s="3"/>
      <c r="M760" s="3"/>
      <c r="N760" s="3"/>
    </row>
    <row r="761" spans="1:14" ht="13">
      <c r="A761" s="2"/>
      <c r="B761" s="3"/>
      <c r="C761" s="4"/>
      <c r="D761" s="4"/>
      <c r="E761" s="3"/>
      <c r="F761" s="3"/>
      <c r="G761" s="16"/>
      <c r="I761" s="3">
        <f t="array" aca="1" ref="I761" ca="1">IF(ISBLANK($H761),,VLOOKUP($H761,'data (deprecated)'!$E$2:INDIRECT("data!$H$"&amp;COUNTA('data (deprecated)'!$E:$E)),2, FALSE))</f>
        <v>0</v>
      </c>
      <c r="J761" s="3">
        <f t="array" aca="1" ref="J761" ca="1">IF(ISBLANK($H761),,VLOOKUP($H761,'data (deprecated)'!$E$2:INDIRECT("data!$H$"&amp;COUNTA('data (deprecated)'!$E:$E)),3, FALSE))</f>
        <v>0</v>
      </c>
      <c r="K761" s="3">
        <f t="array" aca="1" ref="K761" ca="1">IF(ISBLANK($H761),,VLOOKUP($H761,'data (deprecated)'!$E$2:INDIRECT("data!$H$"&amp;COUNTA('data (deprecated)'!$E:$E)),4, FALSE))</f>
        <v>0</v>
      </c>
      <c r="L761" s="3"/>
      <c r="M761" s="3"/>
      <c r="N761" s="3"/>
    </row>
    <row r="762" spans="1:14" ht="13">
      <c r="A762" s="2"/>
      <c r="B762" s="3"/>
      <c r="C762" s="4"/>
      <c r="D762" s="4"/>
      <c r="E762" s="3"/>
      <c r="F762" s="3"/>
      <c r="G762" s="16"/>
      <c r="I762" s="3">
        <f t="array" aca="1" ref="I762" ca="1">IF(ISBLANK($H762),,VLOOKUP($H762,'data (deprecated)'!$E$2:INDIRECT("data!$H$"&amp;COUNTA('data (deprecated)'!$E:$E)),2, FALSE))</f>
        <v>0</v>
      </c>
      <c r="J762" s="3">
        <f t="array" aca="1" ref="J762" ca="1">IF(ISBLANK($H762),,VLOOKUP($H762,'data (deprecated)'!$E$2:INDIRECT("data!$H$"&amp;COUNTA('data (deprecated)'!$E:$E)),3, FALSE))</f>
        <v>0</v>
      </c>
      <c r="K762" s="3">
        <f t="array" aca="1" ref="K762" ca="1">IF(ISBLANK($H762),,VLOOKUP($H762,'data (deprecated)'!$E$2:INDIRECT("data!$H$"&amp;COUNTA('data (deprecated)'!$E:$E)),4, FALSE))</f>
        <v>0</v>
      </c>
      <c r="L762" s="3"/>
      <c r="M762" s="3"/>
      <c r="N762" s="3"/>
    </row>
    <row r="763" spans="1:14" ht="13">
      <c r="A763" s="2"/>
      <c r="B763" s="3"/>
      <c r="C763" s="4"/>
      <c r="D763" s="4"/>
      <c r="E763" s="3"/>
      <c r="F763" s="3"/>
      <c r="G763" s="16"/>
      <c r="I763" s="3">
        <f t="array" aca="1" ref="I763" ca="1">IF(ISBLANK($H763),,VLOOKUP($H763,'data (deprecated)'!$E$2:INDIRECT("data!$H$"&amp;COUNTA('data (deprecated)'!$E:$E)),2, FALSE))</f>
        <v>0</v>
      </c>
      <c r="J763" s="3">
        <f t="array" aca="1" ref="J763" ca="1">IF(ISBLANK($H763),,VLOOKUP($H763,'data (deprecated)'!$E$2:INDIRECT("data!$H$"&amp;COUNTA('data (deprecated)'!$E:$E)),3, FALSE))</f>
        <v>0</v>
      </c>
      <c r="K763" s="3">
        <f t="array" aca="1" ref="K763" ca="1">IF(ISBLANK($H763),,VLOOKUP($H763,'data (deprecated)'!$E$2:INDIRECT("data!$H$"&amp;COUNTA('data (deprecated)'!$E:$E)),4, FALSE))</f>
        <v>0</v>
      </c>
      <c r="L763" s="3"/>
      <c r="M763" s="3"/>
      <c r="N763" s="3"/>
    </row>
    <row r="764" spans="1:14" ht="13">
      <c r="A764" s="2"/>
      <c r="B764" s="3"/>
      <c r="C764" s="4"/>
      <c r="D764" s="4"/>
      <c r="E764" s="3"/>
      <c r="F764" s="3"/>
      <c r="G764" s="16"/>
      <c r="I764" s="3">
        <f t="array" aca="1" ref="I764" ca="1">IF(ISBLANK($H764),,VLOOKUP($H764,'data (deprecated)'!$E$2:INDIRECT("data!$H$"&amp;COUNTA('data (deprecated)'!$E:$E)),2, FALSE))</f>
        <v>0</v>
      </c>
      <c r="J764" s="3">
        <f t="array" aca="1" ref="J764" ca="1">IF(ISBLANK($H764),,VLOOKUP($H764,'data (deprecated)'!$E$2:INDIRECT("data!$H$"&amp;COUNTA('data (deprecated)'!$E:$E)),3, FALSE))</f>
        <v>0</v>
      </c>
      <c r="K764" s="3">
        <f t="array" aca="1" ref="K764" ca="1">IF(ISBLANK($H764),,VLOOKUP($H764,'data (deprecated)'!$E$2:INDIRECT("data!$H$"&amp;COUNTA('data (deprecated)'!$E:$E)),4, FALSE))</f>
        <v>0</v>
      </c>
      <c r="L764" s="3"/>
      <c r="M764" s="3"/>
      <c r="N764" s="3"/>
    </row>
    <row r="765" spans="1:14" ht="13">
      <c r="A765" s="2"/>
      <c r="B765" s="3"/>
      <c r="C765" s="4"/>
      <c r="D765" s="4"/>
      <c r="E765" s="3"/>
      <c r="F765" s="3"/>
      <c r="G765" s="16"/>
      <c r="I765" s="3">
        <f t="array" aca="1" ref="I765" ca="1">IF(ISBLANK($H765),,VLOOKUP($H765,'data (deprecated)'!$E$2:INDIRECT("data!$H$"&amp;COUNTA('data (deprecated)'!$E:$E)),2, FALSE))</f>
        <v>0</v>
      </c>
      <c r="J765" s="3">
        <f t="array" aca="1" ref="J765" ca="1">IF(ISBLANK($H765),,VLOOKUP($H765,'data (deprecated)'!$E$2:INDIRECT("data!$H$"&amp;COUNTA('data (deprecated)'!$E:$E)),3, FALSE))</f>
        <v>0</v>
      </c>
      <c r="K765" s="3">
        <f t="array" aca="1" ref="K765" ca="1">IF(ISBLANK($H765),,VLOOKUP($H765,'data (deprecated)'!$E$2:INDIRECT("data!$H$"&amp;COUNTA('data (deprecated)'!$E:$E)),4, FALSE))</f>
        <v>0</v>
      </c>
      <c r="L765" s="3"/>
      <c r="M765" s="3"/>
      <c r="N765" s="3"/>
    </row>
    <row r="766" spans="1:14" ht="13">
      <c r="A766" s="2"/>
      <c r="B766" s="3"/>
      <c r="C766" s="4"/>
      <c r="D766" s="4"/>
      <c r="E766" s="3"/>
      <c r="F766" s="3"/>
      <c r="G766" s="16"/>
      <c r="I766" s="3">
        <f t="array" aca="1" ref="I766" ca="1">IF(ISBLANK($H766),,VLOOKUP($H766,'data (deprecated)'!$E$2:INDIRECT("data!$H$"&amp;COUNTA('data (deprecated)'!$E:$E)),2, FALSE))</f>
        <v>0</v>
      </c>
      <c r="J766" s="3">
        <f t="array" aca="1" ref="J766" ca="1">IF(ISBLANK($H766),,VLOOKUP($H766,'data (deprecated)'!$E$2:INDIRECT("data!$H$"&amp;COUNTA('data (deprecated)'!$E:$E)),3, FALSE))</f>
        <v>0</v>
      </c>
      <c r="K766" s="3">
        <f t="array" aca="1" ref="K766" ca="1">IF(ISBLANK($H766),,VLOOKUP($H766,'data (deprecated)'!$E$2:INDIRECT("data!$H$"&amp;COUNTA('data (deprecated)'!$E:$E)),4, FALSE))</f>
        <v>0</v>
      </c>
      <c r="L766" s="3"/>
      <c r="M766" s="3"/>
      <c r="N766" s="3"/>
    </row>
    <row r="767" spans="1:14" ht="13">
      <c r="A767" s="2"/>
      <c r="B767" s="3"/>
      <c r="C767" s="4"/>
      <c r="D767" s="4"/>
      <c r="E767" s="3"/>
      <c r="F767" s="3"/>
      <c r="G767" s="16"/>
      <c r="I767" s="3">
        <f t="array" aca="1" ref="I767" ca="1">IF(ISBLANK($H767),,VLOOKUP($H767,'data (deprecated)'!$E$2:INDIRECT("data!$H$"&amp;COUNTA('data (deprecated)'!$E:$E)),2, FALSE))</f>
        <v>0</v>
      </c>
      <c r="J767" s="3">
        <f t="array" aca="1" ref="J767" ca="1">IF(ISBLANK($H767),,VLOOKUP($H767,'data (deprecated)'!$E$2:INDIRECT("data!$H$"&amp;COUNTA('data (deprecated)'!$E:$E)),3, FALSE))</f>
        <v>0</v>
      </c>
      <c r="K767" s="3">
        <f t="array" aca="1" ref="K767" ca="1">IF(ISBLANK($H767),,VLOOKUP($H767,'data (deprecated)'!$E$2:INDIRECT("data!$H$"&amp;COUNTA('data (deprecated)'!$E:$E)),4, FALSE))</f>
        <v>0</v>
      </c>
      <c r="L767" s="3"/>
      <c r="M767" s="3"/>
      <c r="N767" s="3"/>
    </row>
    <row r="768" spans="1:14" ht="13">
      <c r="A768" s="2"/>
      <c r="B768" s="3"/>
      <c r="C768" s="4"/>
      <c r="D768" s="4"/>
      <c r="E768" s="3"/>
      <c r="F768" s="3"/>
      <c r="G768" s="16"/>
      <c r="I768" s="3">
        <f t="array" aca="1" ref="I768" ca="1">IF(ISBLANK($H768),,VLOOKUP($H768,'data (deprecated)'!$E$2:INDIRECT("data!$H$"&amp;COUNTA('data (deprecated)'!$E:$E)),2, FALSE))</f>
        <v>0</v>
      </c>
      <c r="J768" s="3">
        <f t="array" aca="1" ref="J768" ca="1">IF(ISBLANK($H768),,VLOOKUP($H768,'data (deprecated)'!$E$2:INDIRECT("data!$H$"&amp;COUNTA('data (deprecated)'!$E:$E)),3, FALSE))</f>
        <v>0</v>
      </c>
      <c r="K768" s="3">
        <f t="array" aca="1" ref="K768" ca="1">IF(ISBLANK($H768),,VLOOKUP($H768,'data (deprecated)'!$E$2:INDIRECT("data!$H$"&amp;COUNTA('data (deprecated)'!$E:$E)),4, FALSE))</f>
        <v>0</v>
      </c>
      <c r="L768" s="3"/>
      <c r="M768" s="3"/>
      <c r="N768" s="3"/>
    </row>
    <row r="769" spans="1:14" ht="13">
      <c r="A769" s="2"/>
      <c r="B769" s="3"/>
      <c r="C769" s="4"/>
      <c r="D769" s="4"/>
      <c r="E769" s="3"/>
      <c r="F769" s="3"/>
      <c r="G769" s="16"/>
      <c r="I769" s="3">
        <f t="array" aca="1" ref="I769" ca="1">IF(ISBLANK($H769),,VLOOKUP($H769,'data (deprecated)'!$E$2:INDIRECT("data!$H$"&amp;COUNTA('data (deprecated)'!$E:$E)),2, FALSE))</f>
        <v>0</v>
      </c>
      <c r="J769" s="3">
        <f t="array" aca="1" ref="J769" ca="1">IF(ISBLANK($H769),,VLOOKUP($H769,'data (deprecated)'!$E$2:INDIRECT("data!$H$"&amp;COUNTA('data (deprecated)'!$E:$E)),3, FALSE))</f>
        <v>0</v>
      </c>
      <c r="K769" s="3">
        <f t="array" aca="1" ref="K769" ca="1">IF(ISBLANK($H769),,VLOOKUP($H769,'data (deprecated)'!$E$2:INDIRECT("data!$H$"&amp;COUNTA('data (deprecated)'!$E:$E)),4, FALSE))</f>
        <v>0</v>
      </c>
      <c r="L769" s="3"/>
      <c r="M769" s="3"/>
      <c r="N769" s="3"/>
    </row>
    <row r="770" spans="1:14" ht="13">
      <c r="A770" s="2"/>
      <c r="B770" s="3"/>
      <c r="C770" s="4"/>
      <c r="D770" s="4"/>
      <c r="E770" s="3"/>
      <c r="F770" s="3"/>
      <c r="G770" s="16"/>
      <c r="I770" s="3">
        <f t="array" aca="1" ref="I770" ca="1">IF(ISBLANK($H770),,VLOOKUP($H770,'data (deprecated)'!$E$2:INDIRECT("data!$H$"&amp;COUNTA('data (deprecated)'!$E:$E)),2, FALSE))</f>
        <v>0</v>
      </c>
      <c r="J770" s="3">
        <f t="array" aca="1" ref="J770" ca="1">IF(ISBLANK($H770),,VLOOKUP($H770,'data (deprecated)'!$E$2:INDIRECT("data!$H$"&amp;COUNTA('data (deprecated)'!$E:$E)),3, FALSE))</f>
        <v>0</v>
      </c>
      <c r="K770" s="3">
        <f t="array" aca="1" ref="K770" ca="1">IF(ISBLANK($H770),,VLOOKUP($H770,'data (deprecated)'!$E$2:INDIRECT("data!$H$"&amp;COUNTA('data (deprecated)'!$E:$E)),4, FALSE))</f>
        <v>0</v>
      </c>
      <c r="L770" s="3"/>
      <c r="M770" s="3"/>
      <c r="N770" s="3"/>
    </row>
    <row r="771" spans="1:14" ht="13">
      <c r="A771" s="2"/>
      <c r="B771" s="3"/>
      <c r="C771" s="4"/>
      <c r="D771" s="4"/>
      <c r="E771" s="3"/>
      <c r="F771" s="3"/>
      <c r="G771" s="16"/>
      <c r="I771" s="3">
        <f t="array" aca="1" ref="I771" ca="1">IF(ISBLANK($H771),,VLOOKUP($H771,'data (deprecated)'!$E$2:INDIRECT("data!$H$"&amp;COUNTA('data (deprecated)'!$E:$E)),2, FALSE))</f>
        <v>0</v>
      </c>
      <c r="J771" s="3">
        <f t="array" aca="1" ref="J771" ca="1">IF(ISBLANK($H771),,VLOOKUP($H771,'data (deprecated)'!$E$2:INDIRECT("data!$H$"&amp;COUNTA('data (deprecated)'!$E:$E)),3, FALSE))</f>
        <v>0</v>
      </c>
      <c r="K771" s="3">
        <f t="array" aca="1" ref="K771" ca="1">IF(ISBLANK($H771),,VLOOKUP($H771,'data (deprecated)'!$E$2:INDIRECT("data!$H$"&amp;COUNTA('data (deprecated)'!$E:$E)),4, FALSE))</f>
        <v>0</v>
      </c>
      <c r="L771" s="3"/>
      <c r="M771" s="3"/>
      <c r="N771" s="3"/>
    </row>
    <row r="772" spans="1:14" ht="13">
      <c r="A772" s="2"/>
      <c r="B772" s="3"/>
      <c r="C772" s="4"/>
      <c r="D772" s="4"/>
      <c r="E772" s="3"/>
      <c r="F772" s="3"/>
      <c r="G772" s="16"/>
      <c r="I772" s="3">
        <f t="array" aca="1" ref="I772" ca="1">IF(ISBLANK($H772),,VLOOKUP($H772,'data (deprecated)'!$E$2:INDIRECT("data!$H$"&amp;COUNTA('data (deprecated)'!$E:$E)),2, FALSE))</f>
        <v>0</v>
      </c>
      <c r="J772" s="3">
        <f t="array" aca="1" ref="J772" ca="1">IF(ISBLANK($H772),,VLOOKUP($H772,'data (deprecated)'!$E$2:INDIRECT("data!$H$"&amp;COUNTA('data (deprecated)'!$E:$E)),3, FALSE))</f>
        <v>0</v>
      </c>
      <c r="K772" s="3">
        <f t="array" aca="1" ref="K772" ca="1">IF(ISBLANK($H772),,VLOOKUP($H772,'data (deprecated)'!$E$2:INDIRECT("data!$H$"&amp;COUNTA('data (deprecated)'!$E:$E)),4, FALSE))</f>
        <v>0</v>
      </c>
      <c r="L772" s="3"/>
      <c r="M772" s="3"/>
      <c r="N772" s="3"/>
    </row>
    <row r="773" spans="1:14" ht="13">
      <c r="A773" s="2"/>
      <c r="B773" s="3"/>
      <c r="C773" s="4"/>
      <c r="D773" s="4"/>
      <c r="E773" s="3"/>
      <c r="F773" s="3"/>
      <c r="G773" s="16"/>
      <c r="I773" s="3">
        <f t="array" aca="1" ref="I773" ca="1">IF(ISBLANK($H773),,VLOOKUP($H773,'data (deprecated)'!$E$2:INDIRECT("data!$H$"&amp;COUNTA('data (deprecated)'!$E:$E)),2, FALSE))</f>
        <v>0</v>
      </c>
      <c r="J773" s="3">
        <f t="array" aca="1" ref="J773" ca="1">IF(ISBLANK($H773),,VLOOKUP($H773,'data (deprecated)'!$E$2:INDIRECT("data!$H$"&amp;COUNTA('data (deprecated)'!$E:$E)),3, FALSE))</f>
        <v>0</v>
      </c>
      <c r="K773" s="3">
        <f t="array" aca="1" ref="K773" ca="1">IF(ISBLANK($H773),,VLOOKUP($H773,'data (deprecated)'!$E$2:INDIRECT("data!$H$"&amp;COUNTA('data (deprecated)'!$E:$E)),4, FALSE))</f>
        <v>0</v>
      </c>
      <c r="L773" s="3"/>
      <c r="M773" s="3"/>
      <c r="N773" s="3"/>
    </row>
    <row r="774" spans="1:14" ht="13">
      <c r="A774" s="2"/>
      <c r="B774" s="3"/>
      <c r="C774" s="4"/>
      <c r="D774" s="4"/>
      <c r="E774" s="3"/>
      <c r="F774" s="3"/>
      <c r="G774" s="16"/>
      <c r="I774" s="3">
        <f t="array" aca="1" ref="I774" ca="1">IF(ISBLANK($H774),,VLOOKUP($H774,'data (deprecated)'!$E$2:INDIRECT("data!$H$"&amp;COUNTA('data (deprecated)'!$E:$E)),2, FALSE))</f>
        <v>0</v>
      </c>
      <c r="J774" s="3">
        <f t="array" aca="1" ref="J774" ca="1">IF(ISBLANK($H774),,VLOOKUP($H774,'data (deprecated)'!$E$2:INDIRECT("data!$H$"&amp;COUNTA('data (deprecated)'!$E:$E)),3, FALSE))</f>
        <v>0</v>
      </c>
      <c r="K774" s="3">
        <f t="array" aca="1" ref="K774" ca="1">IF(ISBLANK($H774),,VLOOKUP($H774,'data (deprecated)'!$E$2:INDIRECT("data!$H$"&amp;COUNTA('data (deprecated)'!$E:$E)),4, FALSE))</f>
        <v>0</v>
      </c>
      <c r="L774" s="3"/>
      <c r="M774" s="3"/>
      <c r="N774" s="3"/>
    </row>
    <row r="775" spans="1:14" ht="13">
      <c r="A775" s="2"/>
      <c r="B775" s="3"/>
      <c r="C775" s="4"/>
      <c r="D775" s="4"/>
      <c r="E775" s="3"/>
      <c r="F775" s="3"/>
      <c r="G775" s="16"/>
      <c r="I775" s="3">
        <f t="array" aca="1" ref="I775" ca="1">IF(ISBLANK($H775),,VLOOKUP($H775,'data (deprecated)'!$E$2:INDIRECT("data!$H$"&amp;COUNTA('data (deprecated)'!$E:$E)),2, FALSE))</f>
        <v>0</v>
      </c>
      <c r="J775" s="3">
        <f t="array" aca="1" ref="J775" ca="1">IF(ISBLANK($H775),,VLOOKUP($H775,'data (deprecated)'!$E$2:INDIRECT("data!$H$"&amp;COUNTA('data (deprecated)'!$E:$E)),3, FALSE))</f>
        <v>0</v>
      </c>
      <c r="K775" s="3">
        <f t="array" aca="1" ref="K775" ca="1">IF(ISBLANK($H775),,VLOOKUP($H775,'data (deprecated)'!$E$2:INDIRECT("data!$H$"&amp;COUNTA('data (deprecated)'!$E:$E)),4, FALSE))</f>
        <v>0</v>
      </c>
      <c r="L775" s="3"/>
      <c r="M775" s="3"/>
      <c r="N775" s="3"/>
    </row>
    <row r="776" spans="1:14" ht="13">
      <c r="A776" s="2"/>
      <c r="B776" s="3"/>
      <c r="C776" s="4"/>
      <c r="D776" s="4"/>
      <c r="E776" s="3"/>
      <c r="F776" s="3"/>
      <c r="G776" s="16"/>
      <c r="I776" s="3">
        <f t="array" aca="1" ref="I776" ca="1">IF(ISBLANK($H776),,VLOOKUP($H776,'data (deprecated)'!$E$2:INDIRECT("data!$H$"&amp;COUNTA('data (deprecated)'!$E:$E)),2, FALSE))</f>
        <v>0</v>
      </c>
      <c r="J776" s="3">
        <f t="array" aca="1" ref="J776" ca="1">IF(ISBLANK($H776),,VLOOKUP($H776,'data (deprecated)'!$E$2:INDIRECT("data!$H$"&amp;COUNTA('data (deprecated)'!$E:$E)),3, FALSE))</f>
        <v>0</v>
      </c>
      <c r="K776" s="3">
        <f t="array" aca="1" ref="K776" ca="1">IF(ISBLANK($H776),,VLOOKUP($H776,'data (deprecated)'!$E$2:INDIRECT("data!$H$"&amp;COUNTA('data (deprecated)'!$E:$E)),4, FALSE))</f>
        <v>0</v>
      </c>
      <c r="L776" s="3"/>
      <c r="M776" s="3"/>
      <c r="N776" s="3"/>
    </row>
    <row r="777" spans="1:14" ht="13">
      <c r="A777" s="2"/>
      <c r="B777" s="3"/>
      <c r="C777" s="4"/>
      <c r="D777" s="4"/>
      <c r="E777" s="3"/>
      <c r="F777" s="3"/>
      <c r="G777" s="16"/>
      <c r="I777" s="3">
        <f t="array" aca="1" ref="I777" ca="1">IF(ISBLANK($H777),,VLOOKUP($H777,'data (deprecated)'!$E$2:INDIRECT("data!$H$"&amp;COUNTA('data (deprecated)'!$E:$E)),2, FALSE))</f>
        <v>0</v>
      </c>
      <c r="J777" s="3">
        <f t="array" aca="1" ref="J777" ca="1">IF(ISBLANK($H777),,VLOOKUP($H777,'data (deprecated)'!$E$2:INDIRECT("data!$H$"&amp;COUNTA('data (deprecated)'!$E:$E)),3, FALSE))</f>
        <v>0</v>
      </c>
      <c r="K777" s="3">
        <f t="array" aca="1" ref="K777" ca="1">IF(ISBLANK($H777),,VLOOKUP($H777,'data (deprecated)'!$E$2:INDIRECT("data!$H$"&amp;COUNTA('data (deprecated)'!$E:$E)),4, FALSE))</f>
        <v>0</v>
      </c>
      <c r="L777" s="3"/>
      <c r="M777" s="3"/>
      <c r="N777" s="3"/>
    </row>
    <row r="778" spans="1:14" ht="13">
      <c r="A778" s="2"/>
      <c r="B778" s="3"/>
      <c r="C778" s="4"/>
      <c r="D778" s="4"/>
      <c r="E778" s="3"/>
      <c r="F778" s="3"/>
      <c r="G778" s="16"/>
      <c r="I778" s="3">
        <f t="array" aca="1" ref="I778" ca="1">IF(ISBLANK($H778),,VLOOKUP($H778,'data (deprecated)'!$E$2:INDIRECT("data!$H$"&amp;COUNTA('data (deprecated)'!$E:$E)),2, FALSE))</f>
        <v>0</v>
      </c>
      <c r="J778" s="3">
        <f t="array" aca="1" ref="J778" ca="1">IF(ISBLANK($H778),,VLOOKUP($H778,'data (deprecated)'!$E$2:INDIRECT("data!$H$"&amp;COUNTA('data (deprecated)'!$E:$E)),3, FALSE))</f>
        <v>0</v>
      </c>
      <c r="K778" s="3">
        <f t="array" aca="1" ref="K778" ca="1">IF(ISBLANK($H778),,VLOOKUP($H778,'data (deprecated)'!$E$2:INDIRECT("data!$H$"&amp;COUNTA('data (deprecated)'!$E:$E)),4, FALSE))</f>
        <v>0</v>
      </c>
      <c r="L778" s="3"/>
      <c r="M778" s="3"/>
      <c r="N778" s="3"/>
    </row>
    <row r="779" spans="1:14" ht="13">
      <c r="A779" s="2"/>
      <c r="B779" s="3"/>
      <c r="C779" s="4"/>
      <c r="D779" s="4"/>
      <c r="E779" s="3"/>
      <c r="F779" s="3"/>
      <c r="G779" s="16"/>
      <c r="I779" s="3">
        <f t="array" aca="1" ref="I779" ca="1">IF(ISBLANK($H779),,VLOOKUP($H779,'data (deprecated)'!$E$2:INDIRECT("data!$H$"&amp;COUNTA('data (deprecated)'!$E:$E)),2, FALSE))</f>
        <v>0</v>
      </c>
      <c r="J779" s="3">
        <f t="array" aca="1" ref="J779" ca="1">IF(ISBLANK($H779),,VLOOKUP($H779,'data (deprecated)'!$E$2:INDIRECT("data!$H$"&amp;COUNTA('data (deprecated)'!$E:$E)),3, FALSE))</f>
        <v>0</v>
      </c>
      <c r="K779" s="3">
        <f t="array" aca="1" ref="K779" ca="1">IF(ISBLANK($H779),,VLOOKUP($H779,'data (deprecated)'!$E$2:INDIRECT("data!$H$"&amp;COUNTA('data (deprecated)'!$E:$E)),4, FALSE))</f>
        <v>0</v>
      </c>
      <c r="L779" s="3"/>
      <c r="M779" s="3"/>
      <c r="N779" s="3"/>
    </row>
    <row r="780" spans="1:14" ht="13">
      <c r="A780" s="2"/>
      <c r="B780" s="3"/>
      <c r="C780" s="4"/>
      <c r="D780" s="4"/>
      <c r="E780" s="3"/>
      <c r="F780" s="3"/>
      <c r="G780" s="16"/>
      <c r="I780" s="3">
        <f t="array" aca="1" ref="I780" ca="1">IF(ISBLANK($H780),,VLOOKUP($H780,'data (deprecated)'!$E$2:INDIRECT("data!$H$"&amp;COUNTA('data (deprecated)'!$E:$E)),2, FALSE))</f>
        <v>0</v>
      </c>
      <c r="J780" s="3">
        <f t="array" aca="1" ref="J780" ca="1">IF(ISBLANK($H780),,VLOOKUP($H780,'data (deprecated)'!$E$2:INDIRECT("data!$H$"&amp;COUNTA('data (deprecated)'!$E:$E)),3, FALSE))</f>
        <v>0</v>
      </c>
      <c r="K780" s="3">
        <f t="array" aca="1" ref="K780" ca="1">IF(ISBLANK($H780),,VLOOKUP($H780,'data (deprecated)'!$E$2:INDIRECT("data!$H$"&amp;COUNTA('data (deprecated)'!$E:$E)),4, FALSE))</f>
        <v>0</v>
      </c>
      <c r="L780" s="3"/>
      <c r="M780" s="3"/>
      <c r="N780" s="3"/>
    </row>
    <row r="781" spans="1:14" ht="13">
      <c r="A781" s="2"/>
      <c r="B781" s="3"/>
      <c r="C781" s="4"/>
      <c r="D781" s="4"/>
      <c r="E781" s="3"/>
      <c r="F781" s="3"/>
      <c r="G781" s="16"/>
      <c r="I781" s="3">
        <f t="array" aca="1" ref="I781" ca="1">IF(ISBLANK($H781),,VLOOKUP($H781,'data (deprecated)'!$E$2:INDIRECT("data!$H$"&amp;COUNTA('data (deprecated)'!$E:$E)),2, FALSE))</f>
        <v>0</v>
      </c>
      <c r="J781" s="3">
        <f t="array" aca="1" ref="J781" ca="1">IF(ISBLANK($H781),,VLOOKUP($H781,'data (deprecated)'!$E$2:INDIRECT("data!$H$"&amp;COUNTA('data (deprecated)'!$E:$E)),3, FALSE))</f>
        <v>0</v>
      </c>
      <c r="K781" s="3">
        <f t="array" aca="1" ref="K781" ca="1">IF(ISBLANK($H781),,VLOOKUP($H781,'data (deprecated)'!$E$2:INDIRECT("data!$H$"&amp;COUNTA('data (deprecated)'!$E:$E)),4, FALSE))</f>
        <v>0</v>
      </c>
      <c r="L781" s="3"/>
      <c r="M781" s="3"/>
      <c r="N781" s="3"/>
    </row>
    <row r="782" spans="1:14" ht="13">
      <c r="A782" s="2"/>
      <c r="B782" s="3"/>
      <c r="C782" s="4"/>
      <c r="D782" s="4"/>
      <c r="E782" s="3"/>
      <c r="F782" s="3"/>
      <c r="G782" s="16"/>
      <c r="I782" s="3">
        <f t="array" aca="1" ref="I782" ca="1">IF(ISBLANK($H782),,VLOOKUP($H782,'data (deprecated)'!$E$2:INDIRECT("data!$H$"&amp;COUNTA('data (deprecated)'!$E:$E)),2, FALSE))</f>
        <v>0</v>
      </c>
      <c r="J782" s="3">
        <f t="array" aca="1" ref="J782" ca="1">IF(ISBLANK($H782),,VLOOKUP($H782,'data (deprecated)'!$E$2:INDIRECT("data!$H$"&amp;COUNTA('data (deprecated)'!$E:$E)),3, FALSE))</f>
        <v>0</v>
      </c>
      <c r="K782" s="3">
        <f t="array" aca="1" ref="K782" ca="1">IF(ISBLANK($H782),,VLOOKUP($H782,'data (deprecated)'!$E$2:INDIRECT("data!$H$"&amp;COUNTA('data (deprecated)'!$E:$E)),4, FALSE))</f>
        <v>0</v>
      </c>
      <c r="L782" s="3"/>
      <c r="M782" s="3"/>
      <c r="N782" s="3"/>
    </row>
    <row r="783" spans="1:14" ht="13">
      <c r="A783" s="2"/>
      <c r="B783" s="3"/>
      <c r="C783" s="4"/>
      <c r="D783" s="4"/>
      <c r="E783" s="3"/>
      <c r="F783" s="3"/>
      <c r="G783" s="16"/>
      <c r="I783" s="3">
        <f t="array" aca="1" ref="I783" ca="1">IF(ISBLANK($H783),,VLOOKUP($H783,'data (deprecated)'!$E$2:INDIRECT("data!$H$"&amp;COUNTA('data (deprecated)'!$E:$E)),2, FALSE))</f>
        <v>0</v>
      </c>
      <c r="J783" s="3">
        <f t="array" aca="1" ref="J783" ca="1">IF(ISBLANK($H783),,VLOOKUP($H783,'data (deprecated)'!$E$2:INDIRECT("data!$H$"&amp;COUNTA('data (deprecated)'!$E:$E)),3, FALSE))</f>
        <v>0</v>
      </c>
      <c r="K783" s="3">
        <f t="array" aca="1" ref="K783" ca="1">IF(ISBLANK($H783),,VLOOKUP($H783,'data (deprecated)'!$E$2:INDIRECT("data!$H$"&amp;COUNTA('data (deprecated)'!$E:$E)),4, FALSE))</f>
        <v>0</v>
      </c>
      <c r="L783" s="3"/>
      <c r="M783" s="3"/>
      <c r="N783" s="3"/>
    </row>
    <row r="784" spans="1:14" ht="13">
      <c r="A784" s="2"/>
      <c r="B784" s="3"/>
      <c r="C784" s="4"/>
      <c r="D784" s="4"/>
      <c r="E784" s="3"/>
      <c r="F784" s="3"/>
      <c r="G784" s="16"/>
      <c r="I784" s="3">
        <f t="array" aca="1" ref="I784" ca="1">IF(ISBLANK($H784),,VLOOKUP($H784,'data (deprecated)'!$E$2:INDIRECT("data!$H$"&amp;COUNTA('data (deprecated)'!$E:$E)),2, FALSE))</f>
        <v>0</v>
      </c>
      <c r="J784" s="3">
        <f t="array" aca="1" ref="J784" ca="1">IF(ISBLANK($H784),,VLOOKUP($H784,'data (deprecated)'!$E$2:INDIRECT("data!$H$"&amp;COUNTA('data (deprecated)'!$E:$E)),3, FALSE))</f>
        <v>0</v>
      </c>
      <c r="K784" s="3">
        <f t="array" aca="1" ref="K784" ca="1">IF(ISBLANK($H784),,VLOOKUP($H784,'data (deprecated)'!$E$2:INDIRECT("data!$H$"&amp;COUNTA('data (deprecated)'!$E:$E)),4, FALSE))</f>
        <v>0</v>
      </c>
      <c r="L784" s="3"/>
      <c r="M784" s="3"/>
      <c r="N784" s="3"/>
    </row>
    <row r="785" spans="1:14" ht="13">
      <c r="A785" s="2"/>
      <c r="B785" s="3"/>
      <c r="C785" s="4"/>
      <c r="D785" s="4"/>
      <c r="E785" s="3"/>
      <c r="F785" s="3"/>
      <c r="G785" s="16"/>
      <c r="I785" s="3">
        <f t="array" aca="1" ref="I785" ca="1">IF(ISBLANK($H785),,VLOOKUP($H785,'data (deprecated)'!$E$2:INDIRECT("data!$H$"&amp;COUNTA('data (deprecated)'!$E:$E)),2, FALSE))</f>
        <v>0</v>
      </c>
      <c r="J785" s="3">
        <f t="array" aca="1" ref="J785" ca="1">IF(ISBLANK($H785),,VLOOKUP($H785,'data (deprecated)'!$E$2:INDIRECT("data!$H$"&amp;COUNTA('data (deprecated)'!$E:$E)),3, FALSE))</f>
        <v>0</v>
      </c>
      <c r="K785" s="3">
        <f t="array" aca="1" ref="K785" ca="1">IF(ISBLANK($H785),,VLOOKUP($H785,'data (deprecated)'!$E$2:INDIRECT("data!$H$"&amp;COUNTA('data (deprecated)'!$E:$E)),4, FALSE))</f>
        <v>0</v>
      </c>
      <c r="L785" s="3"/>
      <c r="M785" s="3"/>
      <c r="N785" s="3"/>
    </row>
    <row r="786" spans="1:14" ht="13">
      <c r="A786" s="2"/>
      <c r="B786" s="3"/>
      <c r="C786" s="4"/>
      <c r="D786" s="4"/>
      <c r="E786" s="3"/>
      <c r="F786" s="3"/>
      <c r="G786" s="16"/>
      <c r="I786" s="3">
        <f t="array" aca="1" ref="I786" ca="1">IF(ISBLANK($H786),,VLOOKUP($H786,'data (deprecated)'!$E$2:INDIRECT("data!$H$"&amp;COUNTA('data (deprecated)'!$E:$E)),2, FALSE))</f>
        <v>0</v>
      </c>
      <c r="J786" s="3">
        <f t="array" aca="1" ref="J786" ca="1">IF(ISBLANK($H786),,VLOOKUP($H786,'data (deprecated)'!$E$2:INDIRECT("data!$H$"&amp;COUNTA('data (deprecated)'!$E:$E)),3, FALSE))</f>
        <v>0</v>
      </c>
      <c r="K786" s="3">
        <f t="array" aca="1" ref="K786" ca="1">IF(ISBLANK($H786),,VLOOKUP($H786,'data (deprecated)'!$E$2:INDIRECT("data!$H$"&amp;COUNTA('data (deprecated)'!$E:$E)),4, FALSE))</f>
        <v>0</v>
      </c>
      <c r="L786" s="3"/>
      <c r="M786" s="3"/>
      <c r="N786" s="3"/>
    </row>
    <row r="787" spans="1:14" ht="13">
      <c r="A787" s="2"/>
      <c r="B787" s="3"/>
      <c r="C787" s="4"/>
      <c r="D787" s="4"/>
      <c r="E787" s="3"/>
      <c r="F787" s="3"/>
      <c r="G787" s="16"/>
      <c r="I787" s="3">
        <f t="array" aca="1" ref="I787" ca="1">IF(ISBLANK($H787),,VLOOKUP($H787,'data (deprecated)'!$E$2:INDIRECT("data!$H$"&amp;COUNTA('data (deprecated)'!$E:$E)),2, FALSE))</f>
        <v>0</v>
      </c>
      <c r="J787" s="3">
        <f t="array" aca="1" ref="J787" ca="1">IF(ISBLANK($H787),,VLOOKUP($H787,'data (deprecated)'!$E$2:INDIRECT("data!$H$"&amp;COUNTA('data (deprecated)'!$E:$E)),3, FALSE))</f>
        <v>0</v>
      </c>
      <c r="K787" s="3">
        <f t="array" aca="1" ref="K787" ca="1">IF(ISBLANK($H787),,VLOOKUP($H787,'data (deprecated)'!$E$2:INDIRECT("data!$H$"&amp;COUNTA('data (deprecated)'!$E:$E)),4, FALSE))</f>
        <v>0</v>
      </c>
      <c r="L787" s="3"/>
      <c r="M787" s="3"/>
      <c r="N787" s="3"/>
    </row>
    <row r="788" spans="1:14" ht="13">
      <c r="A788" s="2"/>
      <c r="B788" s="3"/>
      <c r="C788" s="4"/>
      <c r="D788" s="4"/>
      <c r="E788" s="3"/>
      <c r="F788" s="3"/>
      <c r="G788" s="16"/>
      <c r="I788" s="3">
        <f t="array" aca="1" ref="I788" ca="1">IF(ISBLANK($H788),,VLOOKUP($H788,'data (deprecated)'!$E$2:INDIRECT("data!$H$"&amp;COUNTA('data (deprecated)'!$E:$E)),2, FALSE))</f>
        <v>0</v>
      </c>
      <c r="J788" s="3">
        <f t="array" aca="1" ref="J788" ca="1">IF(ISBLANK($H788),,VLOOKUP($H788,'data (deprecated)'!$E$2:INDIRECT("data!$H$"&amp;COUNTA('data (deprecated)'!$E:$E)),3, FALSE))</f>
        <v>0</v>
      </c>
      <c r="K788" s="3">
        <f t="array" aca="1" ref="K788" ca="1">IF(ISBLANK($H788),,VLOOKUP($H788,'data (deprecated)'!$E$2:INDIRECT("data!$H$"&amp;COUNTA('data (deprecated)'!$E:$E)),4, FALSE))</f>
        <v>0</v>
      </c>
      <c r="L788" s="3"/>
      <c r="M788" s="3"/>
      <c r="N788" s="3"/>
    </row>
    <row r="789" spans="1:14" ht="13">
      <c r="A789" s="2"/>
      <c r="B789" s="3"/>
      <c r="C789" s="4"/>
      <c r="D789" s="4"/>
      <c r="E789" s="3"/>
      <c r="F789" s="3"/>
      <c r="G789" s="16"/>
      <c r="I789" s="3">
        <f t="array" aca="1" ref="I789" ca="1">IF(ISBLANK($H789),,VLOOKUP($H789,'data (deprecated)'!$E$2:INDIRECT("data!$H$"&amp;COUNTA('data (deprecated)'!$E:$E)),2, FALSE))</f>
        <v>0</v>
      </c>
      <c r="J789" s="3">
        <f t="array" aca="1" ref="J789" ca="1">IF(ISBLANK($H789),,VLOOKUP($H789,'data (deprecated)'!$E$2:INDIRECT("data!$H$"&amp;COUNTA('data (deprecated)'!$E:$E)),3, FALSE))</f>
        <v>0</v>
      </c>
      <c r="K789" s="3">
        <f t="array" aca="1" ref="K789" ca="1">IF(ISBLANK($H789),,VLOOKUP($H789,'data (deprecated)'!$E$2:INDIRECT("data!$H$"&amp;COUNTA('data (deprecated)'!$E:$E)),4, FALSE))</f>
        <v>0</v>
      </c>
      <c r="L789" s="3"/>
      <c r="M789" s="3"/>
      <c r="N789" s="3"/>
    </row>
    <row r="790" spans="1:14" ht="13">
      <c r="A790" s="2"/>
      <c r="B790" s="3"/>
      <c r="C790" s="4"/>
      <c r="D790" s="4"/>
      <c r="E790" s="3"/>
      <c r="F790" s="3"/>
      <c r="G790" s="16"/>
      <c r="I790" s="3">
        <f t="array" aca="1" ref="I790" ca="1">IF(ISBLANK($H790),,VLOOKUP($H790,'data (deprecated)'!$E$2:INDIRECT("data!$H$"&amp;COUNTA('data (deprecated)'!$E:$E)),2, FALSE))</f>
        <v>0</v>
      </c>
      <c r="J790" s="3">
        <f t="array" aca="1" ref="J790" ca="1">IF(ISBLANK($H790),,VLOOKUP($H790,'data (deprecated)'!$E$2:INDIRECT("data!$H$"&amp;COUNTA('data (deprecated)'!$E:$E)),3, FALSE))</f>
        <v>0</v>
      </c>
      <c r="K790" s="3">
        <f t="array" aca="1" ref="K790" ca="1">IF(ISBLANK($H790),,VLOOKUP($H790,'data (deprecated)'!$E$2:INDIRECT("data!$H$"&amp;COUNTA('data (deprecated)'!$E:$E)),4, FALSE))</f>
        <v>0</v>
      </c>
      <c r="L790" s="3"/>
      <c r="M790" s="3"/>
      <c r="N790" s="3"/>
    </row>
    <row r="791" spans="1:14" ht="13">
      <c r="A791" s="2"/>
      <c r="B791" s="3"/>
      <c r="C791" s="4"/>
      <c r="D791" s="4"/>
      <c r="E791" s="3"/>
      <c r="F791" s="3"/>
      <c r="G791" s="16"/>
      <c r="I791" s="3">
        <f t="array" aca="1" ref="I791" ca="1">IF(ISBLANK($H791),,VLOOKUP($H791,'data (deprecated)'!$E$2:INDIRECT("data!$H$"&amp;COUNTA('data (deprecated)'!$E:$E)),2, FALSE))</f>
        <v>0</v>
      </c>
      <c r="J791" s="3">
        <f t="array" aca="1" ref="J791" ca="1">IF(ISBLANK($H791),,VLOOKUP($H791,'data (deprecated)'!$E$2:INDIRECT("data!$H$"&amp;COUNTA('data (deprecated)'!$E:$E)),3, FALSE))</f>
        <v>0</v>
      </c>
      <c r="K791" s="3">
        <f t="array" aca="1" ref="K791" ca="1">IF(ISBLANK($H791),,VLOOKUP($H791,'data (deprecated)'!$E$2:INDIRECT("data!$H$"&amp;COUNTA('data (deprecated)'!$E:$E)),4, FALSE))</f>
        <v>0</v>
      </c>
      <c r="L791" s="3"/>
      <c r="M791" s="3"/>
      <c r="N791" s="3"/>
    </row>
    <row r="792" spans="1:14" ht="13">
      <c r="A792" s="2"/>
      <c r="B792" s="3"/>
      <c r="C792" s="4"/>
      <c r="D792" s="4"/>
      <c r="E792" s="3"/>
      <c r="F792" s="3"/>
      <c r="G792" s="16"/>
      <c r="I792" s="3">
        <f t="array" aca="1" ref="I792" ca="1">IF(ISBLANK($H792),,VLOOKUP($H792,'data (deprecated)'!$E$2:INDIRECT("data!$H$"&amp;COUNTA('data (deprecated)'!$E:$E)),2, FALSE))</f>
        <v>0</v>
      </c>
      <c r="J792" s="3">
        <f t="array" aca="1" ref="J792" ca="1">IF(ISBLANK($H792),,VLOOKUP($H792,'data (deprecated)'!$E$2:INDIRECT("data!$H$"&amp;COUNTA('data (deprecated)'!$E:$E)),3, FALSE))</f>
        <v>0</v>
      </c>
      <c r="K792" s="3">
        <f t="array" aca="1" ref="K792" ca="1">IF(ISBLANK($H792),,VLOOKUP($H792,'data (deprecated)'!$E$2:INDIRECT("data!$H$"&amp;COUNTA('data (deprecated)'!$E:$E)),4, FALSE))</f>
        <v>0</v>
      </c>
      <c r="L792" s="3"/>
      <c r="M792" s="3"/>
      <c r="N792" s="3"/>
    </row>
    <row r="793" spans="1:14" ht="13">
      <c r="A793" s="2"/>
      <c r="B793" s="3"/>
      <c r="C793" s="4"/>
      <c r="D793" s="4"/>
      <c r="E793" s="3"/>
      <c r="F793" s="3"/>
      <c r="G793" s="16"/>
      <c r="I793" s="3">
        <f t="array" aca="1" ref="I793" ca="1">IF(ISBLANK($H793),,VLOOKUP($H793,'data (deprecated)'!$E$2:INDIRECT("data!$H$"&amp;COUNTA('data (deprecated)'!$E:$E)),2, FALSE))</f>
        <v>0</v>
      </c>
      <c r="J793" s="3">
        <f t="array" aca="1" ref="J793" ca="1">IF(ISBLANK($H793),,VLOOKUP($H793,'data (deprecated)'!$E$2:INDIRECT("data!$H$"&amp;COUNTA('data (deprecated)'!$E:$E)),3, FALSE))</f>
        <v>0</v>
      </c>
      <c r="K793" s="3">
        <f t="array" aca="1" ref="K793" ca="1">IF(ISBLANK($H793),,VLOOKUP($H793,'data (deprecated)'!$E$2:INDIRECT("data!$H$"&amp;COUNTA('data (deprecated)'!$E:$E)),4, FALSE))</f>
        <v>0</v>
      </c>
      <c r="L793" s="3"/>
      <c r="M793" s="3"/>
      <c r="N793" s="3"/>
    </row>
    <row r="794" spans="1:14" ht="13">
      <c r="A794" s="2"/>
      <c r="B794" s="3"/>
      <c r="C794" s="4"/>
      <c r="D794" s="4"/>
      <c r="E794" s="3"/>
      <c r="F794" s="3"/>
      <c r="G794" s="16"/>
      <c r="I794" s="3">
        <f t="array" aca="1" ref="I794" ca="1">IF(ISBLANK($H794),,VLOOKUP($H794,'data (deprecated)'!$E$2:INDIRECT("data!$H$"&amp;COUNTA('data (deprecated)'!$E:$E)),2, FALSE))</f>
        <v>0</v>
      </c>
      <c r="J794" s="3">
        <f t="array" aca="1" ref="J794" ca="1">IF(ISBLANK($H794),,VLOOKUP($H794,'data (deprecated)'!$E$2:INDIRECT("data!$H$"&amp;COUNTA('data (deprecated)'!$E:$E)),3, FALSE))</f>
        <v>0</v>
      </c>
      <c r="K794" s="3">
        <f t="array" aca="1" ref="K794" ca="1">IF(ISBLANK($H794),,VLOOKUP($H794,'data (deprecated)'!$E$2:INDIRECT("data!$H$"&amp;COUNTA('data (deprecated)'!$E:$E)),4, FALSE))</f>
        <v>0</v>
      </c>
      <c r="L794" s="3"/>
      <c r="M794" s="3"/>
      <c r="N794" s="3"/>
    </row>
    <row r="795" spans="1:14" ht="13">
      <c r="A795" s="2"/>
      <c r="B795" s="3"/>
      <c r="C795" s="4"/>
      <c r="D795" s="4"/>
      <c r="E795" s="3"/>
      <c r="F795" s="3"/>
      <c r="G795" s="16"/>
      <c r="I795" s="3">
        <f t="array" aca="1" ref="I795" ca="1">IF(ISBLANK($H795),,VLOOKUP($H795,'data (deprecated)'!$E$2:INDIRECT("data!$H$"&amp;COUNTA('data (deprecated)'!$E:$E)),2, FALSE))</f>
        <v>0</v>
      </c>
      <c r="J795" s="3">
        <f t="array" aca="1" ref="J795" ca="1">IF(ISBLANK($H795),,VLOOKUP($H795,'data (deprecated)'!$E$2:INDIRECT("data!$H$"&amp;COUNTA('data (deprecated)'!$E:$E)),3, FALSE))</f>
        <v>0</v>
      </c>
      <c r="K795" s="3">
        <f t="array" aca="1" ref="K795" ca="1">IF(ISBLANK($H795),,VLOOKUP($H795,'data (deprecated)'!$E$2:INDIRECT("data!$H$"&amp;COUNTA('data (deprecated)'!$E:$E)),4, FALSE))</f>
        <v>0</v>
      </c>
      <c r="L795" s="3"/>
      <c r="M795" s="3"/>
      <c r="N795" s="3"/>
    </row>
    <row r="796" spans="1:14" ht="13">
      <c r="A796" s="2"/>
      <c r="B796" s="3"/>
      <c r="C796" s="4"/>
      <c r="D796" s="4"/>
      <c r="E796" s="3"/>
      <c r="F796" s="3"/>
      <c r="G796" s="16"/>
      <c r="I796" s="3">
        <f t="array" aca="1" ref="I796" ca="1">IF(ISBLANK($H796),,VLOOKUP($H796,'data (deprecated)'!$E$2:INDIRECT("data!$H$"&amp;COUNTA('data (deprecated)'!$E:$E)),2, FALSE))</f>
        <v>0</v>
      </c>
      <c r="J796" s="3">
        <f t="array" aca="1" ref="J796" ca="1">IF(ISBLANK($H796),,VLOOKUP($H796,'data (deprecated)'!$E$2:INDIRECT("data!$H$"&amp;COUNTA('data (deprecated)'!$E:$E)),3, FALSE))</f>
        <v>0</v>
      </c>
      <c r="K796" s="3">
        <f t="array" aca="1" ref="K796" ca="1">IF(ISBLANK($H796),,VLOOKUP($H796,'data (deprecated)'!$E$2:INDIRECT("data!$H$"&amp;COUNTA('data (deprecated)'!$E:$E)),4, FALSE))</f>
        <v>0</v>
      </c>
      <c r="L796" s="3"/>
      <c r="M796" s="3"/>
      <c r="N796" s="3"/>
    </row>
    <row r="797" spans="1:14" ht="13">
      <c r="A797" s="2"/>
      <c r="B797" s="3"/>
      <c r="C797" s="4"/>
      <c r="D797" s="4"/>
      <c r="E797" s="3"/>
      <c r="F797" s="3"/>
      <c r="G797" s="16"/>
      <c r="I797" s="3">
        <f t="array" aca="1" ref="I797" ca="1">IF(ISBLANK($H797),,VLOOKUP($H797,'data (deprecated)'!$E$2:INDIRECT("data!$H$"&amp;COUNTA('data (deprecated)'!$E:$E)),2, FALSE))</f>
        <v>0</v>
      </c>
      <c r="J797" s="3">
        <f t="array" aca="1" ref="J797" ca="1">IF(ISBLANK($H797),,VLOOKUP($H797,'data (deprecated)'!$E$2:INDIRECT("data!$H$"&amp;COUNTA('data (deprecated)'!$E:$E)),3, FALSE))</f>
        <v>0</v>
      </c>
      <c r="K797" s="3">
        <f t="array" aca="1" ref="K797" ca="1">IF(ISBLANK($H797),,VLOOKUP($H797,'data (deprecated)'!$E$2:INDIRECT("data!$H$"&amp;COUNTA('data (deprecated)'!$E:$E)),4, FALSE))</f>
        <v>0</v>
      </c>
      <c r="L797" s="3"/>
      <c r="M797" s="3"/>
      <c r="N797" s="3"/>
    </row>
    <row r="798" spans="1:14" ht="13">
      <c r="A798" s="2"/>
      <c r="B798" s="3"/>
      <c r="C798" s="4"/>
      <c r="D798" s="4"/>
      <c r="E798" s="3"/>
      <c r="F798" s="3"/>
      <c r="G798" s="16"/>
      <c r="I798" s="3">
        <f t="array" aca="1" ref="I798" ca="1">IF(ISBLANK($H798),,VLOOKUP($H798,'data (deprecated)'!$E$2:INDIRECT("data!$H$"&amp;COUNTA('data (deprecated)'!$E:$E)),2, FALSE))</f>
        <v>0</v>
      </c>
      <c r="J798" s="3">
        <f t="array" aca="1" ref="J798" ca="1">IF(ISBLANK($H798),,VLOOKUP($H798,'data (deprecated)'!$E$2:INDIRECT("data!$H$"&amp;COUNTA('data (deprecated)'!$E:$E)),3, FALSE))</f>
        <v>0</v>
      </c>
      <c r="K798" s="3">
        <f t="array" aca="1" ref="K798" ca="1">IF(ISBLANK($H798),,VLOOKUP($H798,'data (deprecated)'!$E$2:INDIRECT("data!$H$"&amp;COUNTA('data (deprecated)'!$E:$E)),4, FALSE))</f>
        <v>0</v>
      </c>
      <c r="L798" s="3"/>
      <c r="M798" s="3"/>
      <c r="N798" s="3"/>
    </row>
    <row r="799" spans="1:14" ht="13">
      <c r="A799" s="2"/>
      <c r="B799" s="3"/>
      <c r="C799" s="4"/>
      <c r="D799" s="4"/>
      <c r="E799" s="3"/>
      <c r="F799" s="3"/>
      <c r="G799" s="16"/>
      <c r="I799" s="3">
        <f t="array" aca="1" ref="I799" ca="1">IF(ISBLANK($H799),,VLOOKUP($H799,'data (deprecated)'!$E$2:INDIRECT("data!$H$"&amp;COUNTA('data (deprecated)'!$E:$E)),2, FALSE))</f>
        <v>0</v>
      </c>
      <c r="J799" s="3">
        <f t="array" aca="1" ref="J799" ca="1">IF(ISBLANK($H799),,VLOOKUP($H799,'data (deprecated)'!$E$2:INDIRECT("data!$H$"&amp;COUNTA('data (deprecated)'!$E:$E)),3, FALSE))</f>
        <v>0</v>
      </c>
      <c r="K799" s="3">
        <f t="array" aca="1" ref="K799" ca="1">IF(ISBLANK($H799),,VLOOKUP($H799,'data (deprecated)'!$E$2:INDIRECT("data!$H$"&amp;COUNTA('data (deprecated)'!$E:$E)),4, FALSE))</f>
        <v>0</v>
      </c>
      <c r="L799" s="3"/>
      <c r="M799" s="3"/>
      <c r="N799" s="3"/>
    </row>
    <row r="800" spans="1:14" ht="13">
      <c r="A800" s="2"/>
      <c r="B800" s="3"/>
      <c r="C800" s="4"/>
      <c r="D800" s="4"/>
      <c r="E800" s="3"/>
      <c r="F800" s="3"/>
      <c r="G800" s="16"/>
      <c r="I800" s="3">
        <f t="array" aca="1" ref="I800" ca="1">IF(ISBLANK($H800),,VLOOKUP($H800,'data (deprecated)'!$E$2:INDIRECT("data!$H$"&amp;COUNTA('data (deprecated)'!$E:$E)),2, FALSE))</f>
        <v>0</v>
      </c>
      <c r="J800" s="3">
        <f t="array" aca="1" ref="J800" ca="1">IF(ISBLANK($H800),,VLOOKUP($H800,'data (deprecated)'!$E$2:INDIRECT("data!$H$"&amp;COUNTA('data (deprecated)'!$E:$E)),3, FALSE))</f>
        <v>0</v>
      </c>
      <c r="K800" s="3">
        <f t="array" aca="1" ref="K800" ca="1">IF(ISBLANK($H800),,VLOOKUP($H800,'data (deprecated)'!$E$2:INDIRECT("data!$H$"&amp;COUNTA('data (deprecated)'!$E:$E)),4, FALSE))</f>
        <v>0</v>
      </c>
      <c r="L800" s="3"/>
      <c r="M800" s="3"/>
      <c r="N800" s="3"/>
    </row>
    <row r="801" spans="1:14" ht="13">
      <c r="A801" s="2"/>
      <c r="B801" s="3"/>
      <c r="C801" s="4"/>
      <c r="D801" s="4"/>
      <c r="E801" s="3"/>
      <c r="F801" s="3"/>
      <c r="G801" s="16"/>
      <c r="I801" s="3">
        <f t="array" aca="1" ref="I801" ca="1">IF(ISBLANK($H801),,VLOOKUP($H801,'data (deprecated)'!$E$2:INDIRECT("data!$H$"&amp;COUNTA('data (deprecated)'!$E:$E)),2, FALSE))</f>
        <v>0</v>
      </c>
      <c r="J801" s="3">
        <f t="array" aca="1" ref="J801" ca="1">IF(ISBLANK($H801),,VLOOKUP($H801,'data (deprecated)'!$E$2:INDIRECT("data!$H$"&amp;COUNTA('data (deprecated)'!$E:$E)),3, FALSE))</f>
        <v>0</v>
      </c>
      <c r="K801" s="3">
        <f t="array" aca="1" ref="K801" ca="1">IF(ISBLANK($H801),,VLOOKUP($H801,'data (deprecated)'!$E$2:INDIRECT("data!$H$"&amp;COUNTA('data (deprecated)'!$E:$E)),4, FALSE))</f>
        <v>0</v>
      </c>
      <c r="L801" s="3"/>
      <c r="M801" s="3"/>
      <c r="N801" s="3"/>
    </row>
    <row r="802" spans="1:14" ht="13">
      <c r="A802" s="2"/>
      <c r="B802" s="3"/>
      <c r="C802" s="4"/>
      <c r="D802" s="4"/>
      <c r="E802" s="3"/>
      <c r="F802" s="3"/>
      <c r="G802" s="16"/>
      <c r="I802" s="3">
        <f t="array" aca="1" ref="I802" ca="1">IF(ISBLANK($H802),,VLOOKUP($H802,'data (deprecated)'!$E$2:INDIRECT("data!$H$"&amp;COUNTA('data (deprecated)'!$E:$E)),2, FALSE))</f>
        <v>0</v>
      </c>
      <c r="J802" s="3">
        <f t="array" aca="1" ref="J802" ca="1">IF(ISBLANK($H802),,VLOOKUP($H802,'data (deprecated)'!$E$2:INDIRECT("data!$H$"&amp;COUNTA('data (deprecated)'!$E:$E)),3, FALSE))</f>
        <v>0</v>
      </c>
      <c r="K802" s="3">
        <f t="array" aca="1" ref="K802" ca="1">IF(ISBLANK($H802),,VLOOKUP($H802,'data (deprecated)'!$E$2:INDIRECT("data!$H$"&amp;COUNTA('data (deprecated)'!$E:$E)),4, FALSE))</f>
        <v>0</v>
      </c>
      <c r="L802" s="3"/>
      <c r="M802" s="3"/>
      <c r="N802" s="3"/>
    </row>
    <row r="803" spans="1:14" ht="13">
      <c r="A803" s="2"/>
      <c r="B803" s="3"/>
      <c r="C803" s="4"/>
      <c r="D803" s="4"/>
      <c r="E803" s="3"/>
      <c r="F803" s="3"/>
      <c r="G803" s="16"/>
      <c r="I803" s="3">
        <f t="array" aca="1" ref="I803" ca="1">IF(ISBLANK($H803),,VLOOKUP($H803,'data (deprecated)'!$E$2:INDIRECT("data!$H$"&amp;COUNTA('data (deprecated)'!$E:$E)),2, FALSE))</f>
        <v>0</v>
      </c>
      <c r="J803" s="3">
        <f t="array" aca="1" ref="J803" ca="1">IF(ISBLANK($H803),,VLOOKUP($H803,'data (deprecated)'!$E$2:INDIRECT("data!$H$"&amp;COUNTA('data (deprecated)'!$E:$E)),3, FALSE))</f>
        <v>0</v>
      </c>
      <c r="K803" s="3">
        <f t="array" aca="1" ref="K803" ca="1">IF(ISBLANK($H803),,VLOOKUP($H803,'data (deprecated)'!$E$2:INDIRECT("data!$H$"&amp;COUNTA('data (deprecated)'!$E:$E)),4, FALSE))</f>
        <v>0</v>
      </c>
      <c r="L803" s="3"/>
      <c r="M803" s="3"/>
      <c r="N803" s="3"/>
    </row>
    <row r="804" spans="1:14" ht="13">
      <c r="A804" s="2"/>
      <c r="B804" s="3"/>
      <c r="C804" s="4"/>
      <c r="D804" s="4"/>
      <c r="E804" s="3"/>
      <c r="F804" s="3"/>
      <c r="G804" s="16"/>
      <c r="I804" s="3">
        <f t="array" aca="1" ref="I804" ca="1">IF(ISBLANK($H804),,VLOOKUP($H804,'data (deprecated)'!$E$2:INDIRECT("data!$H$"&amp;COUNTA('data (deprecated)'!$E:$E)),2, FALSE))</f>
        <v>0</v>
      </c>
      <c r="J804" s="3">
        <f t="array" aca="1" ref="J804" ca="1">IF(ISBLANK($H804),,VLOOKUP($H804,'data (deprecated)'!$E$2:INDIRECT("data!$H$"&amp;COUNTA('data (deprecated)'!$E:$E)),3, FALSE))</f>
        <v>0</v>
      </c>
      <c r="K804" s="3">
        <f t="array" aca="1" ref="K804" ca="1">IF(ISBLANK($H804),,VLOOKUP($H804,'data (deprecated)'!$E$2:INDIRECT("data!$H$"&amp;COUNTA('data (deprecated)'!$E:$E)),4, FALSE))</f>
        <v>0</v>
      </c>
      <c r="L804" s="3"/>
      <c r="M804" s="3"/>
      <c r="N804" s="3"/>
    </row>
    <row r="805" spans="1:14" ht="13">
      <c r="A805" s="2"/>
      <c r="B805" s="3"/>
      <c r="C805" s="4"/>
      <c r="D805" s="4"/>
      <c r="E805" s="3"/>
      <c r="F805" s="3"/>
      <c r="G805" s="16"/>
      <c r="I805" s="3">
        <f t="array" aca="1" ref="I805" ca="1">IF(ISBLANK($H805),,VLOOKUP($H805,'data (deprecated)'!$E$2:INDIRECT("data!$H$"&amp;COUNTA('data (deprecated)'!$E:$E)),2, FALSE))</f>
        <v>0</v>
      </c>
      <c r="J805" s="3">
        <f t="array" aca="1" ref="J805" ca="1">IF(ISBLANK($H805),,VLOOKUP($H805,'data (deprecated)'!$E$2:INDIRECT("data!$H$"&amp;COUNTA('data (deprecated)'!$E:$E)),3, FALSE))</f>
        <v>0</v>
      </c>
      <c r="K805" s="3">
        <f t="array" aca="1" ref="K805" ca="1">IF(ISBLANK($H805),,VLOOKUP($H805,'data (deprecated)'!$E$2:INDIRECT("data!$H$"&amp;COUNTA('data (deprecated)'!$E:$E)),4, FALSE))</f>
        <v>0</v>
      </c>
      <c r="L805" s="3"/>
      <c r="M805" s="3"/>
      <c r="N805" s="3"/>
    </row>
    <row r="806" spans="1:14" ht="13">
      <c r="A806" s="2"/>
      <c r="B806" s="3"/>
      <c r="C806" s="4"/>
      <c r="D806" s="4"/>
      <c r="E806" s="3"/>
      <c r="F806" s="3"/>
      <c r="G806" s="16"/>
      <c r="I806" s="3">
        <f t="array" aca="1" ref="I806" ca="1">IF(ISBLANK($H806),,VLOOKUP($H806,'data (deprecated)'!$E$2:INDIRECT("data!$H$"&amp;COUNTA('data (deprecated)'!$E:$E)),2, FALSE))</f>
        <v>0</v>
      </c>
      <c r="J806" s="3">
        <f t="array" aca="1" ref="J806" ca="1">IF(ISBLANK($H806),,VLOOKUP($H806,'data (deprecated)'!$E$2:INDIRECT("data!$H$"&amp;COUNTA('data (deprecated)'!$E:$E)),3, FALSE))</f>
        <v>0</v>
      </c>
      <c r="K806" s="3">
        <f t="array" aca="1" ref="K806" ca="1">IF(ISBLANK($H806),,VLOOKUP($H806,'data (deprecated)'!$E$2:INDIRECT("data!$H$"&amp;COUNTA('data (deprecated)'!$E:$E)),4, FALSE))</f>
        <v>0</v>
      </c>
      <c r="L806" s="3"/>
      <c r="M806" s="3"/>
      <c r="N806" s="3"/>
    </row>
    <row r="807" spans="1:14" ht="13">
      <c r="A807" s="2"/>
      <c r="B807" s="3"/>
      <c r="C807" s="4"/>
      <c r="D807" s="4"/>
      <c r="E807" s="3"/>
      <c r="F807" s="3"/>
      <c r="G807" s="16"/>
      <c r="I807" s="3">
        <f t="array" aca="1" ref="I807" ca="1">IF(ISBLANK($H807),,VLOOKUP($H807,'data (deprecated)'!$E$2:INDIRECT("data!$H$"&amp;COUNTA('data (deprecated)'!$E:$E)),2, FALSE))</f>
        <v>0</v>
      </c>
      <c r="J807" s="3">
        <f t="array" aca="1" ref="J807" ca="1">IF(ISBLANK($H807),,VLOOKUP($H807,'data (deprecated)'!$E$2:INDIRECT("data!$H$"&amp;COUNTA('data (deprecated)'!$E:$E)),3, FALSE))</f>
        <v>0</v>
      </c>
      <c r="K807" s="3">
        <f t="array" aca="1" ref="K807" ca="1">IF(ISBLANK($H807),,VLOOKUP($H807,'data (deprecated)'!$E$2:INDIRECT("data!$H$"&amp;COUNTA('data (deprecated)'!$E:$E)),4, FALSE))</f>
        <v>0</v>
      </c>
      <c r="L807" s="3"/>
      <c r="M807" s="3"/>
      <c r="N807" s="3"/>
    </row>
    <row r="808" spans="1:14" ht="13">
      <c r="A808" s="2"/>
      <c r="B808" s="3"/>
      <c r="C808" s="4"/>
      <c r="D808" s="4"/>
      <c r="E808" s="3"/>
      <c r="F808" s="3"/>
      <c r="G808" s="16"/>
      <c r="I808" s="3">
        <f t="array" aca="1" ref="I808" ca="1">IF(ISBLANK($H808),,VLOOKUP($H808,'data (deprecated)'!$E$2:INDIRECT("data!$H$"&amp;COUNTA('data (deprecated)'!$E:$E)),2, FALSE))</f>
        <v>0</v>
      </c>
      <c r="J808" s="3">
        <f t="array" aca="1" ref="J808" ca="1">IF(ISBLANK($H808),,VLOOKUP($H808,'data (deprecated)'!$E$2:INDIRECT("data!$H$"&amp;COUNTA('data (deprecated)'!$E:$E)),3, FALSE))</f>
        <v>0</v>
      </c>
      <c r="K808" s="3">
        <f t="array" aca="1" ref="K808" ca="1">IF(ISBLANK($H808),,VLOOKUP($H808,'data (deprecated)'!$E$2:INDIRECT("data!$H$"&amp;COUNTA('data (deprecated)'!$E:$E)),4, FALSE))</f>
        <v>0</v>
      </c>
      <c r="L808" s="3"/>
      <c r="M808" s="3"/>
      <c r="N808" s="3"/>
    </row>
    <row r="809" spans="1:14" ht="13">
      <c r="A809" s="2"/>
      <c r="B809" s="3"/>
      <c r="C809" s="4"/>
      <c r="D809" s="4"/>
      <c r="E809" s="3"/>
      <c r="F809" s="3"/>
      <c r="G809" s="16"/>
      <c r="I809" s="3">
        <f t="array" aca="1" ref="I809" ca="1">IF(ISBLANK($H809),,VLOOKUP($H809,'data (deprecated)'!$E$2:INDIRECT("data!$H$"&amp;COUNTA('data (deprecated)'!$E:$E)),2, FALSE))</f>
        <v>0</v>
      </c>
      <c r="J809" s="3">
        <f t="array" aca="1" ref="J809" ca="1">IF(ISBLANK($H809),,VLOOKUP($H809,'data (deprecated)'!$E$2:INDIRECT("data!$H$"&amp;COUNTA('data (deprecated)'!$E:$E)),3, FALSE))</f>
        <v>0</v>
      </c>
      <c r="K809" s="3">
        <f t="array" aca="1" ref="K809" ca="1">IF(ISBLANK($H809),,VLOOKUP($H809,'data (deprecated)'!$E$2:INDIRECT("data!$H$"&amp;COUNTA('data (deprecated)'!$E:$E)),4, FALSE))</f>
        <v>0</v>
      </c>
      <c r="L809" s="3"/>
      <c r="M809" s="3"/>
      <c r="N809" s="3"/>
    </row>
    <row r="810" spans="1:14" ht="13">
      <c r="A810" s="2"/>
      <c r="B810" s="3"/>
      <c r="C810" s="4"/>
      <c r="D810" s="4"/>
      <c r="E810" s="3"/>
      <c r="F810" s="3"/>
      <c r="G810" s="16"/>
      <c r="I810" s="3">
        <f t="array" aca="1" ref="I810" ca="1">IF(ISBLANK($H810),,VLOOKUP($H810,'data (deprecated)'!$E$2:INDIRECT("data!$H$"&amp;COUNTA('data (deprecated)'!$E:$E)),2, FALSE))</f>
        <v>0</v>
      </c>
      <c r="J810" s="3">
        <f t="array" aca="1" ref="J810" ca="1">IF(ISBLANK($H810),,VLOOKUP($H810,'data (deprecated)'!$E$2:INDIRECT("data!$H$"&amp;COUNTA('data (deprecated)'!$E:$E)),3, FALSE))</f>
        <v>0</v>
      </c>
      <c r="K810" s="3">
        <f t="array" aca="1" ref="K810" ca="1">IF(ISBLANK($H810),,VLOOKUP($H810,'data (deprecated)'!$E$2:INDIRECT("data!$H$"&amp;COUNTA('data (deprecated)'!$E:$E)),4, FALSE))</f>
        <v>0</v>
      </c>
      <c r="L810" s="3"/>
      <c r="M810" s="3"/>
      <c r="N810" s="3"/>
    </row>
    <row r="811" spans="1:14" ht="13">
      <c r="A811" s="2"/>
      <c r="B811" s="3"/>
      <c r="C811" s="4"/>
      <c r="D811" s="4"/>
      <c r="E811" s="3"/>
      <c r="F811" s="3"/>
      <c r="G811" s="16"/>
      <c r="I811" s="3">
        <f t="array" aca="1" ref="I811" ca="1">IF(ISBLANK($H811),,VLOOKUP($H811,'data (deprecated)'!$E$2:INDIRECT("data!$H$"&amp;COUNTA('data (deprecated)'!$E:$E)),2, FALSE))</f>
        <v>0</v>
      </c>
      <c r="J811" s="3">
        <f t="array" aca="1" ref="J811" ca="1">IF(ISBLANK($H811),,VLOOKUP($H811,'data (deprecated)'!$E$2:INDIRECT("data!$H$"&amp;COUNTA('data (deprecated)'!$E:$E)),3, FALSE))</f>
        <v>0</v>
      </c>
      <c r="K811" s="3">
        <f t="array" aca="1" ref="K811" ca="1">IF(ISBLANK($H811),,VLOOKUP($H811,'data (deprecated)'!$E$2:INDIRECT("data!$H$"&amp;COUNTA('data (deprecated)'!$E:$E)),4, FALSE))</f>
        <v>0</v>
      </c>
      <c r="L811" s="3"/>
      <c r="M811" s="3"/>
      <c r="N811" s="3"/>
    </row>
    <row r="812" spans="1:14" ht="13">
      <c r="A812" s="2"/>
      <c r="B812" s="3"/>
      <c r="C812" s="4"/>
      <c r="D812" s="4"/>
      <c r="E812" s="3"/>
      <c r="F812" s="3"/>
      <c r="G812" s="16"/>
      <c r="I812" s="3">
        <f t="array" aca="1" ref="I812" ca="1">IF(ISBLANK($H812),,VLOOKUP($H812,'data (deprecated)'!$E$2:INDIRECT("data!$H$"&amp;COUNTA('data (deprecated)'!$E:$E)),2, FALSE))</f>
        <v>0</v>
      </c>
      <c r="J812" s="3">
        <f t="array" aca="1" ref="J812" ca="1">IF(ISBLANK($H812),,VLOOKUP($H812,'data (deprecated)'!$E$2:INDIRECT("data!$H$"&amp;COUNTA('data (deprecated)'!$E:$E)),3, FALSE))</f>
        <v>0</v>
      </c>
      <c r="K812" s="3">
        <f t="array" aca="1" ref="K812" ca="1">IF(ISBLANK($H812),,VLOOKUP($H812,'data (deprecated)'!$E$2:INDIRECT("data!$H$"&amp;COUNTA('data (deprecated)'!$E:$E)),4, FALSE))</f>
        <v>0</v>
      </c>
      <c r="L812" s="3"/>
      <c r="M812" s="3"/>
      <c r="N812" s="3"/>
    </row>
    <row r="813" spans="1:14" ht="13">
      <c r="A813" s="2"/>
      <c r="B813" s="3"/>
      <c r="C813" s="4"/>
      <c r="D813" s="4"/>
      <c r="E813" s="3"/>
      <c r="F813" s="3"/>
      <c r="G813" s="16"/>
      <c r="I813" s="3">
        <f t="array" aca="1" ref="I813" ca="1">IF(ISBLANK($H813),,VLOOKUP($H813,'data (deprecated)'!$E$2:INDIRECT("data!$H$"&amp;COUNTA('data (deprecated)'!$E:$E)),2, FALSE))</f>
        <v>0</v>
      </c>
      <c r="J813" s="3">
        <f t="array" aca="1" ref="J813" ca="1">IF(ISBLANK($H813),,VLOOKUP($H813,'data (deprecated)'!$E$2:INDIRECT("data!$H$"&amp;COUNTA('data (deprecated)'!$E:$E)),3, FALSE))</f>
        <v>0</v>
      </c>
      <c r="K813" s="3">
        <f t="array" aca="1" ref="K813" ca="1">IF(ISBLANK($H813),,VLOOKUP($H813,'data (deprecated)'!$E$2:INDIRECT("data!$H$"&amp;COUNTA('data (deprecated)'!$E:$E)),4, FALSE))</f>
        <v>0</v>
      </c>
      <c r="L813" s="3"/>
      <c r="M813" s="3"/>
      <c r="N813" s="3"/>
    </row>
    <row r="814" spans="1:14" ht="13">
      <c r="A814" s="2"/>
      <c r="B814" s="3"/>
      <c r="C814" s="4"/>
      <c r="D814" s="4"/>
      <c r="E814" s="3"/>
      <c r="F814" s="3"/>
      <c r="G814" s="16"/>
      <c r="I814" s="3">
        <f t="array" aca="1" ref="I814" ca="1">IF(ISBLANK($H814),,VLOOKUP($H814,'data (deprecated)'!$E$2:INDIRECT("data!$H$"&amp;COUNTA('data (deprecated)'!$E:$E)),2, FALSE))</f>
        <v>0</v>
      </c>
      <c r="J814" s="3">
        <f t="array" aca="1" ref="J814" ca="1">IF(ISBLANK($H814),,VLOOKUP($H814,'data (deprecated)'!$E$2:INDIRECT("data!$H$"&amp;COUNTA('data (deprecated)'!$E:$E)),3, FALSE))</f>
        <v>0</v>
      </c>
      <c r="K814" s="3">
        <f t="array" aca="1" ref="K814" ca="1">IF(ISBLANK($H814),,VLOOKUP($H814,'data (deprecated)'!$E$2:INDIRECT("data!$H$"&amp;COUNTA('data (deprecated)'!$E:$E)),4, FALSE))</f>
        <v>0</v>
      </c>
      <c r="L814" s="3"/>
      <c r="M814" s="3"/>
      <c r="N814" s="3"/>
    </row>
    <row r="815" spans="1:14" ht="13">
      <c r="A815" s="2"/>
      <c r="B815" s="3"/>
      <c r="C815" s="4"/>
      <c r="D815" s="4"/>
      <c r="E815" s="3"/>
      <c r="F815" s="3"/>
      <c r="G815" s="16"/>
      <c r="I815" s="3">
        <f t="array" aca="1" ref="I815" ca="1">IF(ISBLANK($H815),,VLOOKUP($H815,'data (deprecated)'!$E$2:INDIRECT("data!$H$"&amp;COUNTA('data (deprecated)'!$E:$E)),2, FALSE))</f>
        <v>0</v>
      </c>
      <c r="J815" s="3">
        <f t="array" aca="1" ref="J815" ca="1">IF(ISBLANK($H815),,VLOOKUP($H815,'data (deprecated)'!$E$2:INDIRECT("data!$H$"&amp;COUNTA('data (deprecated)'!$E:$E)),3, FALSE))</f>
        <v>0</v>
      </c>
      <c r="K815" s="3">
        <f t="array" aca="1" ref="K815" ca="1">IF(ISBLANK($H815),,VLOOKUP($H815,'data (deprecated)'!$E$2:INDIRECT("data!$H$"&amp;COUNTA('data (deprecated)'!$E:$E)),4, FALSE))</f>
        <v>0</v>
      </c>
      <c r="L815" s="3"/>
      <c r="M815" s="3"/>
      <c r="N815" s="3"/>
    </row>
    <row r="816" spans="1:14" ht="13">
      <c r="A816" s="2"/>
      <c r="B816" s="3"/>
      <c r="C816" s="4"/>
      <c r="D816" s="4"/>
      <c r="E816" s="3"/>
      <c r="F816" s="3"/>
      <c r="G816" s="16"/>
      <c r="I816" s="3">
        <f t="array" aca="1" ref="I816" ca="1">IF(ISBLANK($H816),,VLOOKUP($H816,'data (deprecated)'!$E$2:INDIRECT("data!$H$"&amp;COUNTA('data (deprecated)'!$E:$E)),2, FALSE))</f>
        <v>0</v>
      </c>
      <c r="J816" s="3">
        <f t="array" aca="1" ref="J816" ca="1">IF(ISBLANK($H816),,VLOOKUP($H816,'data (deprecated)'!$E$2:INDIRECT("data!$H$"&amp;COUNTA('data (deprecated)'!$E:$E)),3, FALSE))</f>
        <v>0</v>
      </c>
      <c r="K816" s="3">
        <f t="array" aca="1" ref="K816" ca="1">IF(ISBLANK($H816),,VLOOKUP($H816,'data (deprecated)'!$E$2:INDIRECT("data!$H$"&amp;COUNTA('data (deprecated)'!$E:$E)),4, FALSE))</f>
        <v>0</v>
      </c>
      <c r="L816" s="3"/>
      <c r="M816" s="3"/>
      <c r="N816" s="3"/>
    </row>
    <row r="817" spans="1:14" ht="13">
      <c r="A817" s="2"/>
      <c r="B817" s="3"/>
      <c r="C817" s="4"/>
      <c r="D817" s="4"/>
      <c r="E817" s="3"/>
      <c r="F817" s="3"/>
      <c r="G817" s="16"/>
      <c r="I817" s="3">
        <f t="array" aca="1" ref="I817" ca="1">IF(ISBLANK($H817),,VLOOKUP($H817,'data (deprecated)'!$E$2:INDIRECT("data!$H$"&amp;COUNTA('data (deprecated)'!$E:$E)),2, FALSE))</f>
        <v>0</v>
      </c>
      <c r="J817" s="3">
        <f t="array" aca="1" ref="J817" ca="1">IF(ISBLANK($H817),,VLOOKUP($H817,'data (deprecated)'!$E$2:INDIRECT("data!$H$"&amp;COUNTA('data (deprecated)'!$E:$E)),3, FALSE))</f>
        <v>0</v>
      </c>
      <c r="K817" s="3">
        <f t="array" aca="1" ref="K817" ca="1">IF(ISBLANK($H817),,VLOOKUP($H817,'data (deprecated)'!$E$2:INDIRECT("data!$H$"&amp;COUNTA('data (deprecated)'!$E:$E)),4, FALSE))</f>
        <v>0</v>
      </c>
      <c r="L817" s="3"/>
      <c r="M817" s="3"/>
      <c r="N817" s="3"/>
    </row>
    <row r="818" spans="1:14" ht="13">
      <c r="A818" s="2"/>
      <c r="B818" s="3"/>
      <c r="C818" s="4"/>
      <c r="D818" s="4"/>
      <c r="E818" s="3"/>
      <c r="F818" s="3"/>
      <c r="G818" s="16"/>
      <c r="I818" s="3">
        <f t="array" aca="1" ref="I818" ca="1">IF(ISBLANK($H818),,VLOOKUP($H818,'data (deprecated)'!$E$2:INDIRECT("data!$H$"&amp;COUNTA('data (deprecated)'!$E:$E)),2, FALSE))</f>
        <v>0</v>
      </c>
      <c r="J818" s="3">
        <f t="array" aca="1" ref="J818" ca="1">IF(ISBLANK($H818),,VLOOKUP($H818,'data (deprecated)'!$E$2:INDIRECT("data!$H$"&amp;COUNTA('data (deprecated)'!$E:$E)),3, FALSE))</f>
        <v>0</v>
      </c>
      <c r="K818" s="3">
        <f t="array" aca="1" ref="K818" ca="1">IF(ISBLANK($H818),,VLOOKUP($H818,'data (deprecated)'!$E$2:INDIRECT("data!$H$"&amp;COUNTA('data (deprecated)'!$E:$E)),4, FALSE))</f>
        <v>0</v>
      </c>
      <c r="L818" s="3"/>
      <c r="M818" s="3"/>
      <c r="N818" s="3"/>
    </row>
    <row r="819" spans="1:14" ht="13">
      <c r="A819" s="2"/>
      <c r="B819" s="3"/>
      <c r="C819" s="4"/>
      <c r="D819" s="4"/>
      <c r="E819" s="3"/>
      <c r="F819" s="3"/>
      <c r="G819" s="16"/>
      <c r="I819" s="3">
        <f t="array" aca="1" ref="I819" ca="1">IF(ISBLANK($H819),,VLOOKUP($H819,'data (deprecated)'!$E$2:INDIRECT("data!$H$"&amp;COUNTA('data (deprecated)'!$E:$E)),2, FALSE))</f>
        <v>0</v>
      </c>
      <c r="J819" s="3">
        <f t="array" aca="1" ref="J819" ca="1">IF(ISBLANK($H819),,VLOOKUP($H819,'data (deprecated)'!$E$2:INDIRECT("data!$H$"&amp;COUNTA('data (deprecated)'!$E:$E)),3, FALSE))</f>
        <v>0</v>
      </c>
      <c r="K819" s="3">
        <f t="array" aca="1" ref="K819" ca="1">IF(ISBLANK($H819),,VLOOKUP($H819,'data (deprecated)'!$E$2:INDIRECT("data!$H$"&amp;COUNTA('data (deprecated)'!$E:$E)),4, FALSE))</f>
        <v>0</v>
      </c>
      <c r="L819" s="3"/>
      <c r="M819" s="3"/>
      <c r="N819" s="3"/>
    </row>
    <row r="820" spans="1:14" ht="13">
      <c r="A820" s="2"/>
      <c r="B820" s="3"/>
      <c r="C820" s="4"/>
      <c r="D820" s="4"/>
      <c r="E820" s="3"/>
      <c r="F820" s="3"/>
      <c r="G820" s="16"/>
      <c r="I820" s="3">
        <f t="array" aca="1" ref="I820" ca="1">IF(ISBLANK($H820),,VLOOKUP($H820,'data (deprecated)'!$E$2:INDIRECT("data!$H$"&amp;COUNTA('data (deprecated)'!$E:$E)),2, FALSE))</f>
        <v>0</v>
      </c>
      <c r="J820" s="3">
        <f t="array" aca="1" ref="J820" ca="1">IF(ISBLANK($H820),,VLOOKUP($H820,'data (deprecated)'!$E$2:INDIRECT("data!$H$"&amp;COUNTA('data (deprecated)'!$E:$E)),3, FALSE))</f>
        <v>0</v>
      </c>
      <c r="K820" s="3">
        <f t="array" aca="1" ref="K820" ca="1">IF(ISBLANK($H820),,VLOOKUP($H820,'data (deprecated)'!$E$2:INDIRECT("data!$H$"&amp;COUNTA('data (deprecated)'!$E:$E)),4, FALSE))</f>
        <v>0</v>
      </c>
      <c r="L820" s="3"/>
      <c r="M820" s="3"/>
      <c r="N820" s="3"/>
    </row>
    <row r="821" spans="1:14" ht="13">
      <c r="A821" s="2"/>
      <c r="B821" s="3"/>
      <c r="C821" s="4"/>
      <c r="D821" s="4"/>
      <c r="E821" s="3"/>
      <c r="F821" s="3"/>
      <c r="G821" s="16"/>
      <c r="I821" s="3">
        <f t="array" aca="1" ref="I821" ca="1">IF(ISBLANK($H821),,VLOOKUP($H821,'data (deprecated)'!$E$2:INDIRECT("data!$H$"&amp;COUNTA('data (deprecated)'!$E:$E)),2, FALSE))</f>
        <v>0</v>
      </c>
      <c r="J821" s="3">
        <f t="array" aca="1" ref="J821" ca="1">IF(ISBLANK($H821),,VLOOKUP($H821,'data (deprecated)'!$E$2:INDIRECT("data!$H$"&amp;COUNTA('data (deprecated)'!$E:$E)),3, FALSE))</f>
        <v>0</v>
      </c>
      <c r="K821" s="3">
        <f t="array" aca="1" ref="K821" ca="1">IF(ISBLANK($H821),,VLOOKUP($H821,'data (deprecated)'!$E$2:INDIRECT("data!$H$"&amp;COUNTA('data (deprecated)'!$E:$E)),4, FALSE))</f>
        <v>0</v>
      </c>
      <c r="L821" s="3"/>
      <c r="M821" s="3"/>
      <c r="N821" s="3"/>
    </row>
    <row r="822" spans="1:14" ht="13">
      <c r="A822" s="2"/>
      <c r="B822" s="3"/>
      <c r="C822" s="4"/>
      <c r="D822" s="4"/>
      <c r="E822" s="3"/>
      <c r="F822" s="3"/>
      <c r="G822" s="16"/>
      <c r="I822" s="3">
        <f t="array" aca="1" ref="I822" ca="1">IF(ISBLANK($H822),,VLOOKUP($H822,'data (deprecated)'!$E$2:INDIRECT("data!$H$"&amp;COUNTA('data (deprecated)'!$E:$E)),2, FALSE))</f>
        <v>0</v>
      </c>
      <c r="J822" s="3">
        <f t="array" aca="1" ref="J822" ca="1">IF(ISBLANK($H822),,VLOOKUP($H822,'data (deprecated)'!$E$2:INDIRECT("data!$H$"&amp;COUNTA('data (deprecated)'!$E:$E)),3, FALSE))</f>
        <v>0</v>
      </c>
      <c r="K822" s="3">
        <f t="array" aca="1" ref="K822" ca="1">IF(ISBLANK($H822),,VLOOKUP($H822,'data (deprecated)'!$E$2:INDIRECT("data!$H$"&amp;COUNTA('data (deprecated)'!$E:$E)),4, FALSE))</f>
        <v>0</v>
      </c>
      <c r="L822" s="3"/>
      <c r="M822" s="3"/>
      <c r="N822" s="3"/>
    </row>
    <row r="823" spans="1:14" ht="13">
      <c r="A823" s="2"/>
      <c r="B823" s="3"/>
      <c r="C823" s="4"/>
      <c r="D823" s="4"/>
      <c r="E823" s="3"/>
      <c r="F823" s="3"/>
      <c r="G823" s="16"/>
      <c r="I823" s="3">
        <f t="array" aca="1" ref="I823" ca="1">IF(ISBLANK($H823),,VLOOKUP($H823,'data (deprecated)'!$E$2:INDIRECT("data!$H$"&amp;COUNTA('data (deprecated)'!$E:$E)),2, FALSE))</f>
        <v>0</v>
      </c>
      <c r="J823" s="3">
        <f t="array" aca="1" ref="J823" ca="1">IF(ISBLANK($H823),,VLOOKUP($H823,'data (deprecated)'!$E$2:INDIRECT("data!$H$"&amp;COUNTA('data (deprecated)'!$E:$E)),3, FALSE))</f>
        <v>0</v>
      </c>
      <c r="K823" s="3">
        <f t="array" aca="1" ref="K823" ca="1">IF(ISBLANK($H823),,VLOOKUP($H823,'data (deprecated)'!$E$2:INDIRECT("data!$H$"&amp;COUNTA('data (deprecated)'!$E:$E)),4, FALSE))</f>
        <v>0</v>
      </c>
      <c r="L823" s="3"/>
      <c r="M823" s="3"/>
      <c r="N823" s="3"/>
    </row>
    <row r="824" spans="1:14" ht="13">
      <c r="A824" s="2"/>
      <c r="B824" s="3"/>
      <c r="C824" s="4"/>
      <c r="D824" s="4"/>
      <c r="E824" s="3"/>
      <c r="F824" s="3"/>
      <c r="G824" s="16"/>
      <c r="I824" s="3">
        <f t="array" aca="1" ref="I824" ca="1">IF(ISBLANK($H824),,VLOOKUP($H824,'data (deprecated)'!$E$2:INDIRECT("data!$H$"&amp;COUNTA('data (deprecated)'!$E:$E)),2, FALSE))</f>
        <v>0</v>
      </c>
      <c r="J824" s="3">
        <f t="array" aca="1" ref="J824" ca="1">IF(ISBLANK($H824),,VLOOKUP($H824,'data (deprecated)'!$E$2:INDIRECT("data!$H$"&amp;COUNTA('data (deprecated)'!$E:$E)),3, FALSE))</f>
        <v>0</v>
      </c>
      <c r="K824" s="3">
        <f t="array" aca="1" ref="K824" ca="1">IF(ISBLANK($H824),,VLOOKUP($H824,'data (deprecated)'!$E$2:INDIRECT("data!$H$"&amp;COUNTA('data (deprecated)'!$E:$E)),4, FALSE))</f>
        <v>0</v>
      </c>
      <c r="L824" s="3"/>
      <c r="M824" s="3"/>
      <c r="N824" s="3"/>
    </row>
    <row r="825" spans="1:14" ht="13">
      <c r="A825" s="2"/>
      <c r="B825" s="3"/>
      <c r="C825" s="4"/>
      <c r="D825" s="4"/>
      <c r="E825" s="3"/>
      <c r="F825" s="3"/>
      <c r="G825" s="16"/>
      <c r="I825" s="3">
        <f t="array" aca="1" ref="I825" ca="1">IF(ISBLANK($H825),,VLOOKUP($H825,'data (deprecated)'!$E$2:INDIRECT("data!$H$"&amp;COUNTA('data (deprecated)'!$E:$E)),2, FALSE))</f>
        <v>0</v>
      </c>
      <c r="J825" s="3">
        <f t="array" aca="1" ref="J825" ca="1">IF(ISBLANK($H825),,VLOOKUP($H825,'data (deprecated)'!$E$2:INDIRECT("data!$H$"&amp;COUNTA('data (deprecated)'!$E:$E)),3, FALSE))</f>
        <v>0</v>
      </c>
      <c r="K825" s="3">
        <f t="array" aca="1" ref="K825" ca="1">IF(ISBLANK($H825),,VLOOKUP($H825,'data (deprecated)'!$E$2:INDIRECT("data!$H$"&amp;COUNTA('data (deprecated)'!$E:$E)),4, FALSE))</f>
        <v>0</v>
      </c>
      <c r="L825" s="3"/>
      <c r="M825" s="3"/>
      <c r="N825" s="3"/>
    </row>
    <row r="826" spans="1:14" ht="13">
      <c r="A826" s="2"/>
      <c r="B826" s="3"/>
      <c r="C826" s="4"/>
      <c r="D826" s="4"/>
      <c r="E826" s="3"/>
      <c r="F826" s="3"/>
      <c r="G826" s="16"/>
      <c r="I826" s="3">
        <f t="array" aca="1" ref="I826" ca="1">IF(ISBLANK($H826),,VLOOKUP($H826,'data (deprecated)'!$E$2:INDIRECT("data!$H$"&amp;COUNTA('data (deprecated)'!$E:$E)),2, FALSE))</f>
        <v>0</v>
      </c>
      <c r="J826" s="3">
        <f t="array" aca="1" ref="J826" ca="1">IF(ISBLANK($H826),,VLOOKUP($H826,'data (deprecated)'!$E$2:INDIRECT("data!$H$"&amp;COUNTA('data (deprecated)'!$E:$E)),3, FALSE))</f>
        <v>0</v>
      </c>
      <c r="K826" s="3">
        <f t="array" aca="1" ref="K826" ca="1">IF(ISBLANK($H826),,VLOOKUP($H826,'data (deprecated)'!$E$2:INDIRECT("data!$H$"&amp;COUNTA('data (deprecated)'!$E:$E)),4, FALSE))</f>
        <v>0</v>
      </c>
      <c r="L826" s="3"/>
      <c r="M826" s="3"/>
      <c r="N826" s="3"/>
    </row>
    <row r="827" spans="1:14" ht="13">
      <c r="A827" s="2"/>
      <c r="B827" s="3"/>
      <c r="C827" s="4"/>
      <c r="D827" s="4"/>
      <c r="E827" s="3"/>
      <c r="F827" s="3"/>
      <c r="G827" s="16"/>
      <c r="I827" s="3">
        <f t="array" aca="1" ref="I827" ca="1">IF(ISBLANK($H827),,VLOOKUP($H827,'data (deprecated)'!$E$2:INDIRECT("data!$H$"&amp;COUNTA('data (deprecated)'!$E:$E)),2, FALSE))</f>
        <v>0</v>
      </c>
      <c r="J827" s="3">
        <f t="array" aca="1" ref="J827" ca="1">IF(ISBLANK($H827),,VLOOKUP($H827,'data (deprecated)'!$E$2:INDIRECT("data!$H$"&amp;COUNTA('data (deprecated)'!$E:$E)),3, FALSE))</f>
        <v>0</v>
      </c>
      <c r="K827" s="3">
        <f t="array" aca="1" ref="K827" ca="1">IF(ISBLANK($H827),,VLOOKUP($H827,'data (deprecated)'!$E$2:INDIRECT("data!$H$"&amp;COUNTA('data (deprecated)'!$E:$E)),4, FALSE))</f>
        <v>0</v>
      </c>
      <c r="L827" s="3"/>
      <c r="M827" s="3"/>
      <c r="N827" s="3"/>
    </row>
    <row r="828" spans="1:14" ht="13">
      <c r="A828" s="2"/>
      <c r="B828" s="3"/>
      <c r="C828" s="4"/>
      <c r="D828" s="4"/>
      <c r="E828" s="3"/>
      <c r="F828" s="3"/>
      <c r="G828" s="16"/>
      <c r="I828" s="3">
        <f t="array" aca="1" ref="I828" ca="1">IF(ISBLANK($H828),,VLOOKUP($H828,'data (deprecated)'!$E$2:INDIRECT("data!$H$"&amp;COUNTA('data (deprecated)'!$E:$E)),2, FALSE))</f>
        <v>0</v>
      </c>
      <c r="J828" s="3">
        <f t="array" aca="1" ref="J828" ca="1">IF(ISBLANK($H828),,VLOOKUP($H828,'data (deprecated)'!$E$2:INDIRECT("data!$H$"&amp;COUNTA('data (deprecated)'!$E:$E)),3, FALSE))</f>
        <v>0</v>
      </c>
      <c r="K828" s="3">
        <f t="array" aca="1" ref="K828" ca="1">IF(ISBLANK($H828),,VLOOKUP($H828,'data (deprecated)'!$E$2:INDIRECT("data!$H$"&amp;COUNTA('data (deprecated)'!$E:$E)),4, FALSE))</f>
        <v>0</v>
      </c>
      <c r="L828" s="3"/>
      <c r="M828" s="3"/>
      <c r="N828" s="3"/>
    </row>
    <row r="829" spans="1:14" ht="13">
      <c r="A829" s="2"/>
      <c r="B829" s="3"/>
      <c r="C829" s="4"/>
      <c r="D829" s="4"/>
      <c r="E829" s="3"/>
      <c r="F829" s="3"/>
      <c r="G829" s="16"/>
      <c r="I829" s="3">
        <f t="array" aca="1" ref="I829" ca="1">IF(ISBLANK($H829),,VLOOKUP($H829,'data (deprecated)'!$E$2:INDIRECT("data!$H$"&amp;COUNTA('data (deprecated)'!$E:$E)),2, FALSE))</f>
        <v>0</v>
      </c>
      <c r="J829" s="3">
        <f t="array" aca="1" ref="J829" ca="1">IF(ISBLANK($H829),,VLOOKUP($H829,'data (deprecated)'!$E$2:INDIRECT("data!$H$"&amp;COUNTA('data (deprecated)'!$E:$E)),3, FALSE))</f>
        <v>0</v>
      </c>
      <c r="K829" s="3">
        <f t="array" aca="1" ref="K829" ca="1">IF(ISBLANK($H829),,VLOOKUP($H829,'data (deprecated)'!$E$2:INDIRECT("data!$H$"&amp;COUNTA('data (deprecated)'!$E:$E)),4, FALSE))</f>
        <v>0</v>
      </c>
      <c r="L829" s="3"/>
      <c r="M829" s="3"/>
      <c r="N829" s="3"/>
    </row>
    <row r="830" spans="1:14" ht="13">
      <c r="A830" s="2"/>
      <c r="B830" s="3"/>
      <c r="C830" s="4"/>
      <c r="D830" s="4"/>
      <c r="E830" s="3"/>
      <c r="F830" s="3"/>
      <c r="G830" s="16"/>
      <c r="I830" s="3">
        <f t="array" aca="1" ref="I830" ca="1">IF(ISBLANK($H830),,VLOOKUP($H830,'data (deprecated)'!$E$2:INDIRECT("data!$H$"&amp;COUNTA('data (deprecated)'!$E:$E)),2, FALSE))</f>
        <v>0</v>
      </c>
      <c r="J830" s="3">
        <f t="array" aca="1" ref="J830" ca="1">IF(ISBLANK($H830),,VLOOKUP($H830,'data (deprecated)'!$E$2:INDIRECT("data!$H$"&amp;COUNTA('data (deprecated)'!$E:$E)),3, FALSE))</f>
        <v>0</v>
      </c>
      <c r="K830" s="3">
        <f t="array" aca="1" ref="K830" ca="1">IF(ISBLANK($H830),,VLOOKUP($H830,'data (deprecated)'!$E$2:INDIRECT("data!$H$"&amp;COUNTA('data (deprecated)'!$E:$E)),4, FALSE))</f>
        <v>0</v>
      </c>
      <c r="L830" s="3"/>
      <c r="M830" s="3"/>
      <c r="N830" s="3"/>
    </row>
    <row r="831" spans="1:14" ht="13">
      <c r="A831" s="2"/>
      <c r="B831" s="3"/>
      <c r="C831" s="4"/>
      <c r="D831" s="4"/>
      <c r="E831" s="3"/>
      <c r="F831" s="3"/>
      <c r="G831" s="16"/>
      <c r="I831" s="3">
        <f t="array" aca="1" ref="I831" ca="1">IF(ISBLANK($H831),,VLOOKUP($H831,'data (deprecated)'!$E$2:INDIRECT("data!$H$"&amp;COUNTA('data (deprecated)'!$E:$E)),2, FALSE))</f>
        <v>0</v>
      </c>
      <c r="J831" s="3">
        <f t="array" aca="1" ref="J831" ca="1">IF(ISBLANK($H831),,VLOOKUP($H831,'data (deprecated)'!$E$2:INDIRECT("data!$H$"&amp;COUNTA('data (deprecated)'!$E:$E)),3, FALSE))</f>
        <v>0</v>
      </c>
      <c r="K831" s="3">
        <f t="array" aca="1" ref="K831" ca="1">IF(ISBLANK($H831),,VLOOKUP($H831,'data (deprecated)'!$E$2:INDIRECT("data!$H$"&amp;COUNTA('data (deprecated)'!$E:$E)),4, FALSE))</f>
        <v>0</v>
      </c>
      <c r="L831" s="3"/>
      <c r="M831" s="3"/>
      <c r="N831" s="3"/>
    </row>
    <row r="832" spans="1:14" ht="13">
      <c r="A832" s="2"/>
      <c r="B832" s="3"/>
      <c r="C832" s="4"/>
      <c r="D832" s="4"/>
      <c r="E832" s="3"/>
      <c r="F832" s="3"/>
      <c r="G832" s="16"/>
      <c r="I832" s="3">
        <f t="array" aca="1" ref="I832" ca="1">IF(ISBLANK($H832),,VLOOKUP($H832,'data (deprecated)'!$E$2:INDIRECT("data!$H$"&amp;COUNTA('data (deprecated)'!$E:$E)),2, FALSE))</f>
        <v>0</v>
      </c>
      <c r="J832" s="3">
        <f t="array" aca="1" ref="J832" ca="1">IF(ISBLANK($H832),,VLOOKUP($H832,'data (deprecated)'!$E$2:INDIRECT("data!$H$"&amp;COUNTA('data (deprecated)'!$E:$E)),3, FALSE))</f>
        <v>0</v>
      </c>
      <c r="K832" s="3">
        <f t="array" aca="1" ref="K832" ca="1">IF(ISBLANK($H832),,VLOOKUP($H832,'data (deprecated)'!$E$2:INDIRECT("data!$H$"&amp;COUNTA('data (deprecated)'!$E:$E)),4, FALSE))</f>
        <v>0</v>
      </c>
      <c r="L832" s="3"/>
      <c r="M832" s="3"/>
      <c r="N832" s="3"/>
    </row>
    <row r="833" spans="1:14" ht="13">
      <c r="A833" s="2"/>
      <c r="B833" s="3"/>
      <c r="C833" s="4"/>
      <c r="D833" s="4"/>
      <c r="E833" s="3"/>
      <c r="F833" s="3"/>
      <c r="G833" s="16"/>
      <c r="I833" s="3">
        <f t="array" aca="1" ref="I833" ca="1">IF(ISBLANK($H833),,VLOOKUP($H833,'data (deprecated)'!$E$2:INDIRECT("data!$H$"&amp;COUNTA('data (deprecated)'!$E:$E)),2, FALSE))</f>
        <v>0</v>
      </c>
      <c r="J833" s="3">
        <f t="array" aca="1" ref="J833" ca="1">IF(ISBLANK($H833),,VLOOKUP($H833,'data (deprecated)'!$E$2:INDIRECT("data!$H$"&amp;COUNTA('data (deprecated)'!$E:$E)),3, FALSE))</f>
        <v>0</v>
      </c>
      <c r="K833" s="3">
        <f t="array" aca="1" ref="K833" ca="1">IF(ISBLANK($H833),,VLOOKUP($H833,'data (deprecated)'!$E$2:INDIRECT("data!$H$"&amp;COUNTA('data (deprecated)'!$E:$E)),4, FALSE))</f>
        <v>0</v>
      </c>
      <c r="L833" s="3"/>
      <c r="M833" s="3"/>
      <c r="N833" s="3"/>
    </row>
    <row r="834" spans="1:14" ht="13">
      <c r="A834" s="2"/>
      <c r="B834" s="3"/>
      <c r="C834" s="4"/>
      <c r="D834" s="4"/>
      <c r="E834" s="3"/>
      <c r="F834" s="3"/>
      <c r="G834" s="16"/>
      <c r="I834" s="3">
        <f t="array" aca="1" ref="I834" ca="1">IF(ISBLANK($H834),,VLOOKUP($H834,'data (deprecated)'!$E$2:INDIRECT("data!$H$"&amp;COUNTA('data (deprecated)'!$E:$E)),2, FALSE))</f>
        <v>0</v>
      </c>
      <c r="J834" s="3">
        <f t="array" aca="1" ref="J834" ca="1">IF(ISBLANK($H834),,VLOOKUP($H834,'data (deprecated)'!$E$2:INDIRECT("data!$H$"&amp;COUNTA('data (deprecated)'!$E:$E)),3, FALSE))</f>
        <v>0</v>
      </c>
      <c r="K834" s="3">
        <f t="array" aca="1" ref="K834" ca="1">IF(ISBLANK($H834),,VLOOKUP($H834,'data (deprecated)'!$E$2:INDIRECT("data!$H$"&amp;COUNTA('data (deprecated)'!$E:$E)),4, FALSE))</f>
        <v>0</v>
      </c>
      <c r="L834" s="3"/>
      <c r="M834" s="3"/>
      <c r="N834" s="3"/>
    </row>
    <row r="835" spans="1:14" ht="13">
      <c r="A835" s="2"/>
      <c r="B835" s="3"/>
      <c r="C835" s="4"/>
      <c r="D835" s="4"/>
      <c r="E835" s="3"/>
      <c r="F835" s="3"/>
      <c r="G835" s="16"/>
      <c r="I835" s="3">
        <f t="array" aca="1" ref="I835" ca="1">IF(ISBLANK($H835),,VLOOKUP($H835,'data (deprecated)'!$E$2:INDIRECT("data!$H$"&amp;COUNTA('data (deprecated)'!$E:$E)),2, FALSE))</f>
        <v>0</v>
      </c>
      <c r="J835" s="3">
        <f t="array" aca="1" ref="J835" ca="1">IF(ISBLANK($H835),,VLOOKUP($H835,'data (deprecated)'!$E$2:INDIRECT("data!$H$"&amp;COUNTA('data (deprecated)'!$E:$E)),3, FALSE))</f>
        <v>0</v>
      </c>
      <c r="K835" s="3">
        <f t="array" aca="1" ref="K835" ca="1">IF(ISBLANK($H835),,VLOOKUP($H835,'data (deprecated)'!$E$2:INDIRECT("data!$H$"&amp;COUNTA('data (deprecated)'!$E:$E)),4, FALSE))</f>
        <v>0</v>
      </c>
      <c r="L835" s="3"/>
      <c r="M835" s="3"/>
      <c r="N835" s="3"/>
    </row>
    <row r="836" spans="1:14" ht="13">
      <c r="A836" s="2"/>
      <c r="B836" s="3"/>
      <c r="C836" s="4"/>
      <c r="D836" s="4"/>
      <c r="E836" s="3"/>
      <c r="F836" s="3"/>
      <c r="G836" s="16"/>
      <c r="I836" s="3">
        <f t="array" aca="1" ref="I836" ca="1">IF(ISBLANK($H836),,VLOOKUP($H836,'data (deprecated)'!$E$2:INDIRECT("data!$H$"&amp;COUNTA('data (deprecated)'!$E:$E)),2, FALSE))</f>
        <v>0</v>
      </c>
      <c r="J836" s="3">
        <f t="array" aca="1" ref="J836" ca="1">IF(ISBLANK($H836),,VLOOKUP($H836,'data (deprecated)'!$E$2:INDIRECT("data!$H$"&amp;COUNTA('data (deprecated)'!$E:$E)),3, FALSE))</f>
        <v>0</v>
      </c>
      <c r="K836" s="3">
        <f t="array" aca="1" ref="K836" ca="1">IF(ISBLANK($H836),,VLOOKUP($H836,'data (deprecated)'!$E$2:INDIRECT("data!$H$"&amp;COUNTA('data (deprecated)'!$E:$E)),4, FALSE))</f>
        <v>0</v>
      </c>
      <c r="L836" s="3"/>
      <c r="M836" s="3"/>
      <c r="N836" s="3"/>
    </row>
    <row r="837" spans="1:14" ht="13">
      <c r="A837" s="2"/>
      <c r="B837" s="3"/>
      <c r="C837" s="4"/>
      <c r="D837" s="4"/>
      <c r="E837" s="3"/>
      <c r="F837" s="3"/>
      <c r="G837" s="16"/>
      <c r="I837" s="3">
        <f t="array" aca="1" ref="I837" ca="1">IF(ISBLANK($H837),,VLOOKUP($H837,'data (deprecated)'!$E$2:INDIRECT("data!$H$"&amp;COUNTA('data (deprecated)'!$E:$E)),2, FALSE))</f>
        <v>0</v>
      </c>
      <c r="J837" s="3">
        <f t="array" aca="1" ref="J837" ca="1">IF(ISBLANK($H837),,VLOOKUP($H837,'data (deprecated)'!$E$2:INDIRECT("data!$H$"&amp;COUNTA('data (deprecated)'!$E:$E)),3, FALSE))</f>
        <v>0</v>
      </c>
      <c r="K837" s="3">
        <f t="array" aca="1" ref="K837" ca="1">IF(ISBLANK($H837),,VLOOKUP($H837,'data (deprecated)'!$E$2:INDIRECT("data!$H$"&amp;COUNTA('data (deprecated)'!$E:$E)),4, FALSE))</f>
        <v>0</v>
      </c>
      <c r="L837" s="3"/>
      <c r="M837" s="3"/>
      <c r="N837" s="3"/>
    </row>
    <row r="838" spans="1:14" ht="13">
      <c r="A838" s="2"/>
      <c r="B838" s="3"/>
      <c r="C838" s="4"/>
      <c r="D838" s="4"/>
      <c r="E838" s="3"/>
      <c r="F838" s="3"/>
      <c r="G838" s="16"/>
      <c r="I838" s="3">
        <f t="array" aca="1" ref="I838" ca="1">IF(ISBLANK($H838),,VLOOKUP($H838,'data (deprecated)'!$E$2:INDIRECT("data!$H$"&amp;COUNTA('data (deprecated)'!$E:$E)),2, FALSE))</f>
        <v>0</v>
      </c>
      <c r="J838" s="3">
        <f t="array" aca="1" ref="J838" ca="1">IF(ISBLANK($H838),,VLOOKUP($H838,'data (deprecated)'!$E$2:INDIRECT("data!$H$"&amp;COUNTA('data (deprecated)'!$E:$E)),3, FALSE))</f>
        <v>0</v>
      </c>
      <c r="K838" s="3">
        <f t="array" aca="1" ref="K838" ca="1">IF(ISBLANK($H838),,VLOOKUP($H838,'data (deprecated)'!$E$2:INDIRECT("data!$H$"&amp;COUNTA('data (deprecated)'!$E:$E)),4, FALSE))</f>
        <v>0</v>
      </c>
      <c r="L838" s="3"/>
      <c r="M838" s="3"/>
      <c r="N838" s="3"/>
    </row>
    <row r="839" spans="1:14" ht="13">
      <c r="A839" s="2"/>
      <c r="B839" s="3"/>
      <c r="C839" s="4"/>
      <c r="D839" s="4"/>
      <c r="E839" s="3"/>
      <c r="F839" s="3"/>
      <c r="G839" s="16"/>
      <c r="I839" s="3">
        <f t="array" aca="1" ref="I839" ca="1">IF(ISBLANK($H839),,VLOOKUP($H839,'data (deprecated)'!$E$2:INDIRECT("data!$H$"&amp;COUNTA('data (deprecated)'!$E:$E)),2, FALSE))</f>
        <v>0</v>
      </c>
      <c r="J839" s="3">
        <f t="array" aca="1" ref="J839" ca="1">IF(ISBLANK($H839),,VLOOKUP($H839,'data (deprecated)'!$E$2:INDIRECT("data!$H$"&amp;COUNTA('data (deprecated)'!$E:$E)),3, FALSE))</f>
        <v>0</v>
      </c>
      <c r="K839" s="3">
        <f t="array" aca="1" ref="K839" ca="1">IF(ISBLANK($H839),,VLOOKUP($H839,'data (deprecated)'!$E$2:INDIRECT("data!$H$"&amp;COUNTA('data (deprecated)'!$E:$E)),4, FALSE))</f>
        <v>0</v>
      </c>
      <c r="L839" s="3"/>
      <c r="M839" s="3"/>
      <c r="N839" s="3"/>
    </row>
    <row r="840" spans="1:14" ht="13">
      <c r="A840" s="2"/>
      <c r="B840" s="3"/>
      <c r="C840" s="4"/>
      <c r="D840" s="4"/>
      <c r="E840" s="3"/>
      <c r="F840" s="3"/>
      <c r="G840" s="16"/>
      <c r="I840" s="3">
        <f t="array" aca="1" ref="I840" ca="1">IF(ISBLANK($H840),,VLOOKUP($H840,'data (deprecated)'!$E$2:INDIRECT("data!$H$"&amp;COUNTA('data (deprecated)'!$E:$E)),2, FALSE))</f>
        <v>0</v>
      </c>
      <c r="J840" s="3">
        <f t="array" aca="1" ref="J840" ca="1">IF(ISBLANK($H840),,VLOOKUP($H840,'data (deprecated)'!$E$2:INDIRECT("data!$H$"&amp;COUNTA('data (deprecated)'!$E:$E)),3, FALSE))</f>
        <v>0</v>
      </c>
      <c r="K840" s="3">
        <f t="array" aca="1" ref="K840" ca="1">IF(ISBLANK($H840),,VLOOKUP($H840,'data (deprecated)'!$E$2:INDIRECT("data!$H$"&amp;COUNTA('data (deprecated)'!$E:$E)),4, FALSE))</f>
        <v>0</v>
      </c>
      <c r="L840" s="3"/>
      <c r="M840" s="3"/>
      <c r="N840" s="3"/>
    </row>
    <row r="841" spans="1:14" ht="13">
      <c r="A841" s="2"/>
      <c r="B841" s="3"/>
      <c r="C841" s="4"/>
      <c r="D841" s="4"/>
      <c r="E841" s="3"/>
      <c r="F841" s="3"/>
      <c r="G841" s="16"/>
      <c r="I841" s="3">
        <f t="array" aca="1" ref="I841" ca="1">IF(ISBLANK($H841),,VLOOKUP($H841,'data (deprecated)'!$E$2:INDIRECT("data!$H$"&amp;COUNTA('data (deprecated)'!$E:$E)),2, FALSE))</f>
        <v>0</v>
      </c>
      <c r="J841" s="3">
        <f t="array" aca="1" ref="J841" ca="1">IF(ISBLANK($H841),,VLOOKUP($H841,'data (deprecated)'!$E$2:INDIRECT("data!$H$"&amp;COUNTA('data (deprecated)'!$E:$E)),3, FALSE))</f>
        <v>0</v>
      </c>
      <c r="K841" s="3">
        <f t="array" aca="1" ref="K841" ca="1">IF(ISBLANK($H841),,VLOOKUP($H841,'data (deprecated)'!$E$2:INDIRECT("data!$H$"&amp;COUNTA('data (deprecated)'!$E:$E)),4, FALSE))</f>
        <v>0</v>
      </c>
      <c r="L841" s="3"/>
      <c r="M841" s="3"/>
      <c r="N841" s="3"/>
    </row>
    <row r="842" spans="1:14" ht="13">
      <c r="A842" s="2"/>
      <c r="B842" s="3"/>
      <c r="C842" s="4"/>
      <c r="D842" s="4"/>
      <c r="E842" s="3"/>
      <c r="F842" s="3"/>
      <c r="G842" s="16"/>
      <c r="I842" s="3">
        <f t="array" aca="1" ref="I842" ca="1">IF(ISBLANK($H842),,VLOOKUP($H842,'data (deprecated)'!$E$2:INDIRECT("data!$H$"&amp;COUNTA('data (deprecated)'!$E:$E)),2, FALSE))</f>
        <v>0</v>
      </c>
      <c r="J842" s="3">
        <f t="array" aca="1" ref="J842" ca="1">IF(ISBLANK($H842),,VLOOKUP($H842,'data (deprecated)'!$E$2:INDIRECT("data!$H$"&amp;COUNTA('data (deprecated)'!$E:$E)),3, FALSE))</f>
        <v>0</v>
      </c>
      <c r="K842" s="3">
        <f t="array" aca="1" ref="K842" ca="1">IF(ISBLANK($H842),,VLOOKUP($H842,'data (deprecated)'!$E$2:INDIRECT("data!$H$"&amp;COUNTA('data (deprecated)'!$E:$E)),4, FALSE))</f>
        <v>0</v>
      </c>
      <c r="L842" s="3"/>
      <c r="M842" s="3"/>
      <c r="N842" s="3"/>
    </row>
    <row r="843" spans="1:14" ht="13">
      <c r="A843" s="2"/>
      <c r="B843" s="3"/>
      <c r="C843" s="4"/>
      <c r="D843" s="4"/>
      <c r="E843" s="3"/>
      <c r="F843" s="3"/>
      <c r="G843" s="16"/>
      <c r="I843" s="3">
        <f t="array" aca="1" ref="I843" ca="1">IF(ISBLANK($H843),,VLOOKUP($H843,'data (deprecated)'!$E$2:INDIRECT("data!$H$"&amp;COUNTA('data (deprecated)'!$E:$E)),2, FALSE))</f>
        <v>0</v>
      </c>
      <c r="J843" s="3">
        <f t="array" aca="1" ref="J843" ca="1">IF(ISBLANK($H843),,VLOOKUP($H843,'data (deprecated)'!$E$2:INDIRECT("data!$H$"&amp;COUNTA('data (deprecated)'!$E:$E)),3, FALSE))</f>
        <v>0</v>
      </c>
      <c r="K843" s="3">
        <f t="array" aca="1" ref="K843" ca="1">IF(ISBLANK($H843),,VLOOKUP($H843,'data (deprecated)'!$E$2:INDIRECT("data!$H$"&amp;COUNTA('data (deprecated)'!$E:$E)),4, FALSE))</f>
        <v>0</v>
      </c>
      <c r="L843" s="3"/>
      <c r="M843" s="3"/>
      <c r="N843" s="3"/>
    </row>
    <row r="844" spans="1:14" ht="13">
      <c r="A844" s="2"/>
      <c r="B844" s="3"/>
      <c r="C844" s="4"/>
      <c r="D844" s="4"/>
      <c r="E844" s="3"/>
      <c r="F844" s="3"/>
      <c r="G844" s="16"/>
      <c r="I844" s="3">
        <f t="array" aca="1" ref="I844" ca="1">IF(ISBLANK($H844),,VLOOKUP($H844,'data (deprecated)'!$E$2:INDIRECT("data!$H$"&amp;COUNTA('data (deprecated)'!$E:$E)),2, FALSE))</f>
        <v>0</v>
      </c>
      <c r="J844" s="3">
        <f t="array" aca="1" ref="J844" ca="1">IF(ISBLANK($H844),,VLOOKUP($H844,'data (deprecated)'!$E$2:INDIRECT("data!$H$"&amp;COUNTA('data (deprecated)'!$E:$E)),3, FALSE))</f>
        <v>0</v>
      </c>
      <c r="K844" s="3">
        <f t="array" aca="1" ref="K844" ca="1">IF(ISBLANK($H844),,VLOOKUP($H844,'data (deprecated)'!$E$2:INDIRECT("data!$H$"&amp;COUNTA('data (deprecated)'!$E:$E)),4, FALSE))</f>
        <v>0</v>
      </c>
      <c r="L844" s="3"/>
      <c r="M844" s="3"/>
      <c r="N844" s="3"/>
    </row>
    <row r="845" spans="1:14" ht="13">
      <c r="A845" s="2"/>
      <c r="B845" s="3"/>
      <c r="C845" s="4"/>
      <c r="D845" s="4"/>
      <c r="E845" s="3"/>
      <c r="F845" s="3"/>
      <c r="G845" s="16"/>
      <c r="I845" s="3">
        <f t="array" aca="1" ref="I845" ca="1">IF(ISBLANK($H845),,VLOOKUP($H845,'data (deprecated)'!$E$2:INDIRECT("data!$H$"&amp;COUNTA('data (deprecated)'!$E:$E)),2, FALSE))</f>
        <v>0</v>
      </c>
      <c r="J845" s="3">
        <f t="array" aca="1" ref="J845" ca="1">IF(ISBLANK($H845),,VLOOKUP($H845,'data (deprecated)'!$E$2:INDIRECT("data!$H$"&amp;COUNTA('data (deprecated)'!$E:$E)),3, FALSE))</f>
        <v>0</v>
      </c>
      <c r="K845" s="3">
        <f t="array" aca="1" ref="K845" ca="1">IF(ISBLANK($H845),,VLOOKUP($H845,'data (deprecated)'!$E$2:INDIRECT("data!$H$"&amp;COUNTA('data (deprecated)'!$E:$E)),4, FALSE))</f>
        <v>0</v>
      </c>
      <c r="L845" s="3"/>
      <c r="M845" s="3"/>
      <c r="N845" s="3"/>
    </row>
    <row r="846" spans="1:14" ht="13">
      <c r="A846" s="2"/>
      <c r="B846" s="3"/>
      <c r="C846" s="4"/>
      <c r="D846" s="4"/>
      <c r="E846" s="3"/>
      <c r="F846" s="3"/>
      <c r="G846" s="16"/>
      <c r="I846" s="3">
        <f t="array" aca="1" ref="I846" ca="1">IF(ISBLANK($H846),,VLOOKUP($H846,'data (deprecated)'!$E$2:INDIRECT("data!$H$"&amp;COUNTA('data (deprecated)'!$E:$E)),2, FALSE))</f>
        <v>0</v>
      </c>
      <c r="J846" s="3">
        <f t="array" aca="1" ref="J846" ca="1">IF(ISBLANK($H846),,VLOOKUP($H846,'data (deprecated)'!$E$2:INDIRECT("data!$H$"&amp;COUNTA('data (deprecated)'!$E:$E)),3, FALSE))</f>
        <v>0</v>
      </c>
      <c r="K846" s="3">
        <f t="array" aca="1" ref="K846" ca="1">IF(ISBLANK($H846),,VLOOKUP($H846,'data (deprecated)'!$E$2:INDIRECT("data!$H$"&amp;COUNTA('data (deprecated)'!$E:$E)),4, FALSE))</f>
        <v>0</v>
      </c>
      <c r="L846" s="3"/>
      <c r="M846" s="3"/>
      <c r="N846" s="3"/>
    </row>
    <row r="847" spans="1:14" ht="13">
      <c r="A847" s="2"/>
      <c r="B847" s="3"/>
      <c r="C847" s="4"/>
      <c r="D847" s="4"/>
      <c r="E847" s="3"/>
      <c r="F847" s="3"/>
      <c r="G847" s="16"/>
      <c r="I847" s="3">
        <f t="array" aca="1" ref="I847" ca="1">IF(ISBLANK($H847),,VLOOKUP($H847,'data (deprecated)'!$E$2:INDIRECT("data!$H$"&amp;COUNTA('data (deprecated)'!$E:$E)),2, FALSE))</f>
        <v>0</v>
      </c>
      <c r="J847" s="3">
        <f t="array" aca="1" ref="J847" ca="1">IF(ISBLANK($H847),,VLOOKUP($H847,'data (deprecated)'!$E$2:INDIRECT("data!$H$"&amp;COUNTA('data (deprecated)'!$E:$E)),3, FALSE))</f>
        <v>0</v>
      </c>
      <c r="K847" s="3">
        <f t="array" aca="1" ref="K847" ca="1">IF(ISBLANK($H847),,VLOOKUP($H847,'data (deprecated)'!$E$2:INDIRECT("data!$H$"&amp;COUNTA('data (deprecated)'!$E:$E)),4, FALSE))</f>
        <v>0</v>
      </c>
      <c r="L847" s="3"/>
      <c r="M847" s="3"/>
      <c r="N847" s="3"/>
    </row>
    <row r="848" spans="1:14" ht="13">
      <c r="A848" s="2"/>
      <c r="B848" s="3"/>
      <c r="C848" s="4"/>
      <c r="D848" s="4"/>
      <c r="E848" s="3"/>
      <c r="F848" s="3"/>
      <c r="G848" s="16"/>
      <c r="I848" s="3">
        <f t="array" aca="1" ref="I848" ca="1">IF(ISBLANK($H848),,VLOOKUP($H848,'data (deprecated)'!$E$2:INDIRECT("data!$H$"&amp;COUNTA('data (deprecated)'!$E:$E)),2, FALSE))</f>
        <v>0</v>
      </c>
      <c r="J848" s="3">
        <f t="array" aca="1" ref="J848" ca="1">IF(ISBLANK($H848),,VLOOKUP($H848,'data (deprecated)'!$E$2:INDIRECT("data!$H$"&amp;COUNTA('data (deprecated)'!$E:$E)),3, FALSE))</f>
        <v>0</v>
      </c>
      <c r="K848" s="3">
        <f t="array" aca="1" ref="K848" ca="1">IF(ISBLANK($H848),,VLOOKUP($H848,'data (deprecated)'!$E$2:INDIRECT("data!$H$"&amp;COUNTA('data (deprecated)'!$E:$E)),4, FALSE))</f>
        <v>0</v>
      </c>
      <c r="L848" s="3"/>
      <c r="M848" s="3"/>
      <c r="N848" s="3"/>
    </row>
    <row r="849" spans="1:14" ht="13">
      <c r="A849" s="2"/>
      <c r="B849" s="3"/>
      <c r="C849" s="4"/>
      <c r="D849" s="4"/>
      <c r="E849" s="3"/>
      <c r="F849" s="3"/>
      <c r="G849" s="16"/>
      <c r="I849" s="3">
        <f t="array" aca="1" ref="I849" ca="1">IF(ISBLANK($H849),,VLOOKUP($H849,'data (deprecated)'!$E$2:INDIRECT("data!$H$"&amp;COUNTA('data (deprecated)'!$E:$E)),2, FALSE))</f>
        <v>0</v>
      </c>
      <c r="J849" s="3">
        <f t="array" aca="1" ref="J849" ca="1">IF(ISBLANK($H849),,VLOOKUP($H849,'data (deprecated)'!$E$2:INDIRECT("data!$H$"&amp;COUNTA('data (deprecated)'!$E:$E)),3, FALSE))</f>
        <v>0</v>
      </c>
      <c r="K849" s="3">
        <f t="array" aca="1" ref="K849" ca="1">IF(ISBLANK($H849),,VLOOKUP($H849,'data (deprecated)'!$E$2:INDIRECT("data!$H$"&amp;COUNTA('data (deprecated)'!$E:$E)),4, FALSE))</f>
        <v>0</v>
      </c>
      <c r="L849" s="3"/>
      <c r="M849" s="3"/>
      <c r="N849" s="3"/>
    </row>
    <row r="850" spans="1:14" ht="13">
      <c r="A850" s="2"/>
      <c r="B850" s="3"/>
      <c r="C850" s="4"/>
      <c r="D850" s="4"/>
      <c r="E850" s="3"/>
      <c r="F850" s="3"/>
      <c r="G850" s="16"/>
      <c r="I850" s="3">
        <f t="array" aca="1" ref="I850" ca="1">IF(ISBLANK($H850),,VLOOKUP($H850,'data (deprecated)'!$E$2:INDIRECT("data!$H$"&amp;COUNTA('data (deprecated)'!$E:$E)),2, FALSE))</f>
        <v>0</v>
      </c>
      <c r="J850" s="3">
        <f t="array" aca="1" ref="J850" ca="1">IF(ISBLANK($H850),,VLOOKUP($H850,'data (deprecated)'!$E$2:INDIRECT("data!$H$"&amp;COUNTA('data (deprecated)'!$E:$E)),3, FALSE))</f>
        <v>0</v>
      </c>
      <c r="K850" s="3">
        <f t="array" aca="1" ref="K850" ca="1">IF(ISBLANK($H850),,VLOOKUP($H850,'data (deprecated)'!$E$2:INDIRECT("data!$H$"&amp;COUNTA('data (deprecated)'!$E:$E)),4, FALSE))</f>
        <v>0</v>
      </c>
      <c r="L850" s="3"/>
      <c r="M850" s="3"/>
      <c r="N850" s="3"/>
    </row>
    <row r="851" spans="1:14" ht="13">
      <c r="A851" s="2"/>
      <c r="B851" s="3"/>
      <c r="C851" s="4"/>
      <c r="D851" s="4"/>
      <c r="E851" s="3"/>
      <c r="F851" s="3"/>
      <c r="G851" s="16"/>
      <c r="I851" s="3">
        <f t="array" aca="1" ref="I851" ca="1">IF(ISBLANK($H851),,VLOOKUP($H851,'data (deprecated)'!$E$2:INDIRECT("data!$H$"&amp;COUNTA('data (deprecated)'!$E:$E)),2, FALSE))</f>
        <v>0</v>
      </c>
      <c r="J851" s="3">
        <f t="array" aca="1" ref="J851" ca="1">IF(ISBLANK($H851),,VLOOKUP($H851,'data (deprecated)'!$E$2:INDIRECT("data!$H$"&amp;COUNTA('data (deprecated)'!$E:$E)),3, FALSE))</f>
        <v>0</v>
      </c>
      <c r="K851" s="3">
        <f t="array" aca="1" ref="K851" ca="1">IF(ISBLANK($H851),,VLOOKUP($H851,'data (deprecated)'!$E$2:INDIRECT("data!$H$"&amp;COUNTA('data (deprecated)'!$E:$E)),4, FALSE))</f>
        <v>0</v>
      </c>
      <c r="L851" s="3"/>
      <c r="M851" s="3"/>
      <c r="N851" s="3"/>
    </row>
    <row r="852" spans="1:14" ht="13">
      <c r="A852" s="2"/>
      <c r="B852" s="3"/>
      <c r="C852" s="4"/>
      <c r="D852" s="4"/>
      <c r="E852" s="3"/>
      <c r="F852" s="3"/>
      <c r="G852" s="16"/>
      <c r="I852" s="3">
        <f t="array" aca="1" ref="I852" ca="1">IF(ISBLANK($H852),,VLOOKUP($H852,'data (deprecated)'!$E$2:INDIRECT("data!$H$"&amp;COUNTA('data (deprecated)'!$E:$E)),2, FALSE))</f>
        <v>0</v>
      </c>
      <c r="J852" s="3">
        <f t="array" aca="1" ref="J852" ca="1">IF(ISBLANK($H852),,VLOOKUP($H852,'data (deprecated)'!$E$2:INDIRECT("data!$H$"&amp;COUNTA('data (deprecated)'!$E:$E)),3, FALSE))</f>
        <v>0</v>
      </c>
      <c r="K852" s="3">
        <f t="array" aca="1" ref="K852" ca="1">IF(ISBLANK($H852),,VLOOKUP($H852,'data (deprecated)'!$E$2:INDIRECT("data!$H$"&amp;COUNTA('data (deprecated)'!$E:$E)),4, FALSE))</f>
        <v>0</v>
      </c>
      <c r="L852" s="3"/>
      <c r="M852" s="3"/>
      <c r="N852" s="3"/>
    </row>
    <row r="853" spans="1:14" ht="13">
      <c r="A853" s="2"/>
      <c r="B853" s="3"/>
      <c r="C853" s="4"/>
      <c r="D853" s="4"/>
      <c r="E853" s="3"/>
      <c r="F853" s="3"/>
      <c r="G853" s="16"/>
      <c r="I853" s="3">
        <f t="array" aca="1" ref="I853" ca="1">IF(ISBLANK($H853),,VLOOKUP($H853,'data (deprecated)'!$E$2:INDIRECT("data!$H$"&amp;COUNTA('data (deprecated)'!$E:$E)),2, FALSE))</f>
        <v>0</v>
      </c>
      <c r="J853" s="3">
        <f t="array" aca="1" ref="J853" ca="1">IF(ISBLANK($H853),,VLOOKUP($H853,'data (deprecated)'!$E$2:INDIRECT("data!$H$"&amp;COUNTA('data (deprecated)'!$E:$E)),3, FALSE))</f>
        <v>0</v>
      </c>
      <c r="K853" s="3">
        <f t="array" aca="1" ref="K853" ca="1">IF(ISBLANK($H853),,VLOOKUP($H853,'data (deprecated)'!$E$2:INDIRECT("data!$H$"&amp;COUNTA('data (deprecated)'!$E:$E)),4, FALSE))</f>
        <v>0</v>
      </c>
      <c r="L853" s="3"/>
      <c r="M853" s="3"/>
      <c r="N853" s="3"/>
    </row>
    <row r="854" spans="1:14" ht="13">
      <c r="A854" s="2"/>
      <c r="B854" s="3"/>
      <c r="C854" s="4"/>
      <c r="D854" s="4"/>
      <c r="E854" s="3"/>
      <c r="F854" s="3"/>
      <c r="G854" s="16"/>
      <c r="I854" s="3">
        <f t="array" aca="1" ref="I854" ca="1">IF(ISBLANK($H854),,VLOOKUP($H854,'data (deprecated)'!$E$2:INDIRECT("data!$H$"&amp;COUNTA('data (deprecated)'!$E:$E)),2, FALSE))</f>
        <v>0</v>
      </c>
      <c r="J854" s="3">
        <f t="array" aca="1" ref="J854" ca="1">IF(ISBLANK($H854),,VLOOKUP($H854,'data (deprecated)'!$E$2:INDIRECT("data!$H$"&amp;COUNTA('data (deprecated)'!$E:$E)),3, FALSE))</f>
        <v>0</v>
      </c>
      <c r="K854" s="3">
        <f t="array" aca="1" ref="K854" ca="1">IF(ISBLANK($H854),,VLOOKUP($H854,'data (deprecated)'!$E$2:INDIRECT("data!$H$"&amp;COUNTA('data (deprecated)'!$E:$E)),4, FALSE))</f>
        <v>0</v>
      </c>
      <c r="L854" s="3"/>
      <c r="M854" s="3"/>
      <c r="N854" s="3"/>
    </row>
    <row r="855" spans="1:14" ht="13">
      <c r="A855" s="2"/>
      <c r="B855" s="3"/>
      <c r="C855" s="4"/>
      <c r="D855" s="4"/>
      <c r="E855" s="3"/>
      <c r="F855" s="3"/>
      <c r="G855" s="16"/>
      <c r="I855" s="3">
        <f t="array" aca="1" ref="I855" ca="1">IF(ISBLANK($H855),,VLOOKUP($H855,'data (deprecated)'!$E$2:INDIRECT("data!$H$"&amp;COUNTA('data (deprecated)'!$E:$E)),2, FALSE))</f>
        <v>0</v>
      </c>
      <c r="J855" s="3">
        <f t="array" aca="1" ref="J855" ca="1">IF(ISBLANK($H855),,VLOOKUP($H855,'data (deprecated)'!$E$2:INDIRECT("data!$H$"&amp;COUNTA('data (deprecated)'!$E:$E)),3, FALSE))</f>
        <v>0</v>
      </c>
      <c r="K855" s="3">
        <f t="array" aca="1" ref="K855" ca="1">IF(ISBLANK($H855),,VLOOKUP($H855,'data (deprecated)'!$E$2:INDIRECT("data!$H$"&amp;COUNTA('data (deprecated)'!$E:$E)),4, FALSE))</f>
        <v>0</v>
      </c>
      <c r="L855" s="3"/>
      <c r="M855" s="3"/>
      <c r="N855" s="3"/>
    </row>
    <row r="856" spans="1:14" ht="13">
      <c r="A856" s="2"/>
      <c r="B856" s="3"/>
      <c r="C856" s="4"/>
      <c r="D856" s="4"/>
      <c r="E856" s="3"/>
      <c r="F856" s="3"/>
      <c r="G856" s="16"/>
      <c r="I856" s="3">
        <f t="array" aca="1" ref="I856" ca="1">IF(ISBLANK($H856),,VLOOKUP($H856,'data (deprecated)'!$E$2:INDIRECT("data!$H$"&amp;COUNTA('data (deprecated)'!$E:$E)),2, FALSE))</f>
        <v>0</v>
      </c>
      <c r="J856" s="3">
        <f t="array" aca="1" ref="J856" ca="1">IF(ISBLANK($H856),,VLOOKUP($H856,'data (deprecated)'!$E$2:INDIRECT("data!$H$"&amp;COUNTA('data (deprecated)'!$E:$E)),3, FALSE))</f>
        <v>0</v>
      </c>
      <c r="K856" s="3">
        <f t="array" aca="1" ref="K856" ca="1">IF(ISBLANK($H856),,VLOOKUP($H856,'data (deprecated)'!$E$2:INDIRECT("data!$H$"&amp;COUNTA('data (deprecated)'!$E:$E)),4, FALSE))</f>
        <v>0</v>
      </c>
      <c r="L856" s="3"/>
      <c r="M856" s="3"/>
      <c r="N856" s="3"/>
    </row>
    <row r="857" spans="1:14" ht="13">
      <c r="A857" s="2"/>
      <c r="B857" s="3"/>
      <c r="C857" s="4"/>
      <c r="D857" s="4"/>
      <c r="E857" s="3"/>
      <c r="F857" s="3"/>
      <c r="G857" s="16"/>
      <c r="I857" s="3">
        <f t="array" aca="1" ref="I857" ca="1">IF(ISBLANK($H857),,VLOOKUP($H857,'data (deprecated)'!$E$2:INDIRECT("data!$H$"&amp;COUNTA('data (deprecated)'!$E:$E)),2, FALSE))</f>
        <v>0</v>
      </c>
      <c r="J857" s="3">
        <f t="array" aca="1" ref="J857" ca="1">IF(ISBLANK($H857),,VLOOKUP($H857,'data (deprecated)'!$E$2:INDIRECT("data!$H$"&amp;COUNTA('data (deprecated)'!$E:$E)),3, FALSE))</f>
        <v>0</v>
      </c>
      <c r="K857" s="3">
        <f t="array" aca="1" ref="K857" ca="1">IF(ISBLANK($H857),,VLOOKUP($H857,'data (deprecated)'!$E$2:INDIRECT("data!$H$"&amp;COUNTA('data (deprecated)'!$E:$E)),4, FALSE))</f>
        <v>0</v>
      </c>
      <c r="L857" s="3"/>
      <c r="M857" s="3"/>
      <c r="N857" s="3"/>
    </row>
    <row r="858" spans="1:14" ht="13">
      <c r="A858" s="2"/>
      <c r="B858" s="3"/>
      <c r="C858" s="4"/>
      <c r="D858" s="4"/>
      <c r="E858" s="3"/>
      <c r="F858" s="3"/>
      <c r="G858" s="16"/>
      <c r="I858" s="3">
        <f t="array" aca="1" ref="I858" ca="1">IF(ISBLANK($H858),,VLOOKUP($H858,'data (deprecated)'!$E$2:INDIRECT("data!$H$"&amp;COUNTA('data (deprecated)'!$E:$E)),2, FALSE))</f>
        <v>0</v>
      </c>
      <c r="J858" s="3">
        <f t="array" aca="1" ref="J858" ca="1">IF(ISBLANK($H858),,VLOOKUP($H858,'data (deprecated)'!$E$2:INDIRECT("data!$H$"&amp;COUNTA('data (deprecated)'!$E:$E)),3, FALSE))</f>
        <v>0</v>
      </c>
      <c r="K858" s="3">
        <f t="array" aca="1" ref="K858" ca="1">IF(ISBLANK($H858),,VLOOKUP($H858,'data (deprecated)'!$E$2:INDIRECT("data!$H$"&amp;COUNTA('data (deprecated)'!$E:$E)),4, FALSE))</f>
        <v>0</v>
      </c>
      <c r="L858" s="3"/>
      <c r="M858" s="3"/>
      <c r="N858" s="3"/>
    </row>
    <row r="859" spans="1:14" ht="13">
      <c r="A859" s="2"/>
      <c r="B859" s="3"/>
      <c r="C859" s="4"/>
      <c r="D859" s="4"/>
      <c r="E859" s="3"/>
      <c r="F859" s="3"/>
      <c r="G859" s="16"/>
      <c r="I859" s="3">
        <f t="array" aca="1" ref="I859" ca="1">IF(ISBLANK($H859),,VLOOKUP($H859,'data (deprecated)'!$E$2:INDIRECT("data!$H$"&amp;COUNTA('data (deprecated)'!$E:$E)),2, FALSE))</f>
        <v>0</v>
      </c>
      <c r="J859" s="3">
        <f t="array" aca="1" ref="J859" ca="1">IF(ISBLANK($H859),,VLOOKUP($H859,'data (deprecated)'!$E$2:INDIRECT("data!$H$"&amp;COUNTA('data (deprecated)'!$E:$E)),3, FALSE))</f>
        <v>0</v>
      </c>
      <c r="K859" s="3">
        <f t="array" aca="1" ref="K859" ca="1">IF(ISBLANK($H859),,VLOOKUP($H859,'data (deprecated)'!$E$2:INDIRECT("data!$H$"&amp;COUNTA('data (deprecated)'!$E:$E)),4, FALSE))</f>
        <v>0</v>
      </c>
      <c r="L859" s="3"/>
      <c r="M859" s="3"/>
      <c r="N859" s="3"/>
    </row>
    <row r="860" spans="1:14" ht="13">
      <c r="A860" s="2"/>
      <c r="B860" s="3"/>
      <c r="C860" s="4"/>
      <c r="D860" s="4"/>
      <c r="E860" s="3"/>
      <c r="F860" s="3"/>
      <c r="G860" s="16"/>
      <c r="I860" s="3">
        <f t="array" aca="1" ref="I860" ca="1">IF(ISBLANK($H860),,VLOOKUP($H860,'data (deprecated)'!$E$2:INDIRECT("data!$H$"&amp;COUNTA('data (deprecated)'!$E:$E)),2, FALSE))</f>
        <v>0</v>
      </c>
      <c r="J860" s="3">
        <f t="array" aca="1" ref="J860" ca="1">IF(ISBLANK($H860),,VLOOKUP($H860,'data (deprecated)'!$E$2:INDIRECT("data!$H$"&amp;COUNTA('data (deprecated)'!$E:$E)),3, FALSE))</f>
        <v>0</v>
      </c>
      <c r="K860" s="3">
        <f t="array" aca="1" ref="K860" ca="1">IF(ISBLANK($H860),,VLOOKUP($H860,'data (deprecated)'!$E$2:INDIRECT("data!$H$"&amp;COUNTA('data (deprecated)'!$E:$E)),4, FALSE))</f>
        <v>0</v>
      </c>
      <c r="L860" s="3"/>
      <c r="M860" s="3"/>
      <c r="N860" s="3"/>
    </row>
    <row r="861" spans="1:14" ht="13">
      <c r="A861" s="2"/>
      <c r="B861" s="3"/>
      <c r="C861" s="4"/>
      <c r="D861" s="4"/>
      <c r="E861" s="3"/>
      <c r="F861" s="3"/>
      <c r="G861" s="16"/>
      <c r="I861" s="3">
        <f t="array" aca="1" ref="I861" ca="1">IF(ISBLANK($H861),,VLOOKUP($H861,'data (deprecated)'!$E$2:INDIRECT("data!$H$"&amp;COUNTA('data (deprecated)'!$E:$E)),2, FALSE))</f>
        <v>0</v>
      </c>
      <c r="J861" s="3">
        <f t="array" aca="1" ref="J861" ca="1">IF(ISBLANK($H861),,VLOOKUP($H861,'data (deprecated)'!$E$2:INDIRECT("data!$H$"&amp;COUNTA('data (deprecated)'!$E:$E)),3, FALSE))</f>
        <v>0</v>
      </c>
      <c r="K861" s="3">
        <f t="array" aca="1" ref="K861" ca="1">IF(ISBLANK($H861),,VLOOKUP($H861,'data (deprecated)'!$E$2:INDIRECT("data!$H$"&amp;COUNTA('data (deprecated)'!$E:$E)),4, FALSE))</f>
        <v>0</v>
      </c>
      <c r="L861" s="3"/>
      <c r="M861" s="3"/>
      <c r="N861" s="3"/>
    </row>
    <row r="862" spans="1:14" ht="13">
      <c r="A862" s="2"/>
      <c r="B862" s="3"/>
      <c r="C862" s="4"/>
      <c r="D862" s="4"/>
      <c r="E862" s="3"/>
      <c r="F862" s="3"/>
      <c r="G862" s="16"/>
      <c r="I862" s="3">
        <f t="array" aca="1" ref="I862" ca="1">IF(ISBLANK($H862),,VLOOKUP($H862,'data (deprecated)'!$E$2:INDIRECT("data!$H$"&amp;COUNTA('data (deprecated)'!$E:$E)),2, FALSE))</f>
        <v>0</v>
      </c>
      <c r="J862" s="3">
        <f t="array" aca="1" ref="J862" ca="1">IF(ISBLANK($H862),,VLOOKUP($H862,'data (deprecated)'!$E$2:INDIRECT("data!$H$"&amp;COUNTA('data (deprecated)'!$E:$E)),3, FALSE))</f>
        <v>0</v>
      </c>
      <c r="K862" s="3">
        <f t="array" aca="1" ref="K862" ca="1">IF(ISBLANK($H862),,VLOOKUP($H862,'data (deprecated)'!$E$2:INDIRECT("data!$H$"&amp;COUNTA('data (deprecated)'!$E:$E)),4, FALSE))</f>
        <v>0</v>
      </c>
      <c r="L862" s="3"/>
      <c r="M862" s="3"/>
      <c r="N862" s="3"/>
    </row>
    <row r="863" spans="1:14" ht="13">
      <c r="A863" s="2"/>
      <c r="B863" s="3"/>
      <c r="C863" s="4"/>
      <c r="D863" s="4"/>
      <c r="E863" s="3"/>
      <c r="F863" s="3"/>
      <c r="G863" s="16"/>
      <c r="I863" s="3">
        <f t="array" aca="1" ref="I863" ca="1">IF(ISBLANK($H863),,VLOOKUP($H863,'data (deprecated)'!$E$2:INDIRECT("data!$H$"&amp;COUNTA('data (deprecated)'!$E:$E)),2, FALSE))</f>
        <v>0</v>
      </c>
      <c r="J863" s="3">
        <f t="array" aca="1" ref="J863" ca="1">IF(ISBLANK($H863),,VLOOKUP($H863,'data (deprecated)'!$E$2:INDIRECT("data!$H$"&amp;COUNTA('data (deprecated)'!$E:$E)),3, FALSE))</f>
        <v>0</v>
      </c>
      <c r="K863" s="3">
        <f t="array" aca="1" ref="K863" ca="1">IF(ISBLANK($H863),,VLOOKUP($H863,'data (deprecated)'!$E$2:INDIRECT("data!$H$"&amp;COUNTA('data (deprecated)'!$E:$E)),4, FALSE))</f>
        <v>0</v>
      </c>
      <c r="L863" s="3"/>
      <c r="M863" s="3"/>
      <c r="N863" s="3"/>
    </row>
    <row r="864" spans="1:14" ht="13">
      <c r="A864" s="2"/>
      <c r="B864" s="3"/>
      <c r="C864" s="4"/>
      <c r="D864" s="4"/>
      <c r="E864" s="3"/>
      <c r="F864" s="3"/>
      <c r="G864" s="16"/>
      <c r="I864" s="3">
        <f t="array" aca="1" ref="I864" ca="1">IF(ISBLANK($H864),,VLOOKUP($H864,'data (deprecated)'!$E$2:INDIRECT("data!$H$"&amp;COUNTA('data (deprecated)'!$E:$E)),2, FALSE))</f>
        <v>0</v>
      </c>
      <c r="J864" s="3">
        <f t="array" aca="1" ref="J864" ca="1">IF(ISBLANK($H864),,VLOOKUP($H864,'data (deprecated)'!$E$2:INDIRECT("data!$H$"&amp;COUNTA('data (deprecated)'!$E:$E)),3, FALSE))</f>
        <v>0</v>
      </c>
      <c r="K864" s="3">
        <f t="array" aca="1" ref="K864" ca="1">IF(ISBLANK($H864),,VLOOKUP($H864,'data (deprecated)'!$E$2:INDIRECT("data!$H$"&amp;COUNTA('data (deprecated)'!$E:$E)),4, FALSE))</f>
        <v>0</v>
      </c>
      <c r="L864" s="3"/>
      <c r="M864" s="3"/>
      <c r="N864" s="3"/>
    </row>
    <row r="865" spans="1:14" ht="13">
      <c r="A865" s="2"/>
      <c r="B865" s="3"/>
      <c r="C865" s="4"/>
      <c r="D865" s="4"/>
      <c r="E865" s="3"/>
      <c r="F865" s="3"/>
      <c r="G865" s="16"/>
      <c r="I865" s="3">
        <f t="array" aca="1" ref="I865" ca="1">IF(ISBLANK($H865),,VLOOKUP($H865,'data (deprecated)'!$E$2:INDIRECT("data!$H$"&amp;COUNTA('data (deprecated)'!$E:$E)),2, FALSE))</f>
        <v>0</v>
      </c>
      <c r="J865" s="3">
        <f t="array" aca="1" ref="J865" ca="1">IF(ISBLANK($H865),,VLOOKUP($H865,'data (deprecated)'!$E$2:INDIRECT("data!$H$"&amp;COUNTA('data (deprecated)'!$E:$E)),3, FALSE))</f>
        <v>0</v>
      </c>
      <c r="K865" s="3">
        <f t="array" aca="1" ref="K865" ca="1">IF(ISBLANK($H865),,VLOOKUP($H865,'data (deprecated)'!$E$2:INDIRECT("data!$H$"&amp;COUNTA('data (deprecated)'!$E:$E)),4, FALSE))</f>
        <v>0</v>
      </c>
      <c r="L865" s="3"/>
      <c r="M865" s="3"/>
      <c r="N865" s="3"/>
    </row>
    <row r="866" spans="1:14" ht="13">
      <c r="A866" s="2"/>
      <c r="B866" s="3"/>
      <c r="C866" s="4"/>
      <c r="D866" s="4"/>
      <c r="E866" s="3"/>
      <c r="F866" s="3"/>
      <c r="G866" s="16"/>
      <c r="I866" s="3">
        <f t="array" aca="1" ref="I866" ca="1">IF(ISBLANK($H866),,VLOOKUP($H866,'data (deprecated)'!$E$2:INDIRECT("data!$H$"&amp;COUNTA('data (deprecated)'!$E:$E)),2, FALSE))</f>
        <v>0</v>
      </c>
      <c r="J866" s="3">
        <f t="array" aca="1" ref="J866" ca="1">IF(ISBLANK($H866),,VLOOKUP($H866,'data (deprecated)'!$E$2:INDIRECT("data!$H$"&amp;COUNTA('data (deprecated)'!$E:$E)),3, FALSE))</f>
        <v>0</v>
      </c>
      <c r="K866" s="3">
        <f t="array" aca="1" ref="K866" ca="1">IF(ISBLANK($H866),,VLOOKUP($H866,'data (deprecated)'!$E$2:INDIRECT("data!$H$"&amp;COUNTA('data (deprecated)'!$E:$E)),4, FALSE))</f>
        <v>0</v>
      </c>
      <c r="L866" s="3"/>
      <c r="M866" s="3"/>
      <c r="N866" s="3"/>
    </row>
    <row r="867" spans="1:14" ht="13">
      <c r="A867" s="2"/>
      <c r="B867" s="3"/>
      <c r="C867" s="4"/>
      <c r="D867" s="4"/>
      <c r="E867" s="3"/>
      <c r="F867" s="3"/>
      <c r="G867" s="16"/>
      <c r="I867" s="3">
        <f t="array" aca="1" ref="I867" ca="1">IF(ISBLANK($H867),,VLOOKUP($H867,'data (deprecated)'!$E$2:INDIRECT("data!$H$"&amp;COUNTA('data (deprecated)'!$E:$E)),2, FALSE))</f>
        <v>0</v>
      </c>
      <c r="J867" s="3">
        <f t="array" aca="1" ref="J867" ca="1">IF(ISBLANK($H867),,VLOOKUP($H867,'data (deprecated)'!$E$2:INDIRECT("data!$H$"&amp;COUNTA('data (deprecated)'!$E:$E)),3, FALSE))</f>
        <v>0</v>
      </c>
      <c r="K867" s="3">
        <f t="array" aca="1" ref="K867" ca="1">IF(ISBLANK($H867),,VLOOKUP($H867,'data (deprecated)'!$E$2:INDIRECT("data!$H$"&amp;COUNTA('data (deprecated)'!$E:$E)),4, FALSE))</f>
        <v>0</v>
      </c>
      <c r="L867" s="3"/>
      <c r="M867" s="3"/>
      <c r="N867" s="3"/>
    </row>
    <row r="868" spans="1:14" ht="13">
      <c r="A868" s="2"/>
      <c r="B868" s="3"/>
      <c r="C868" s="4"/>
      <c r="D868" s="4"/>
      <c r="E868" s="3"/>
      <c r="F868" s="3"/>
      <c r="G868" s="16"/>
      <c r="I868" s="3">
        <f t="array" aca="1" ref="I868" ca="1">IF(ISBLANK($H868),,VLOOKUP($H868,'data (deprecated)'!$E$2:INDIRECT("data!$H$"&amp;COUNTA('data (deprecated)'!$E:$E)),2, FALSE))</f>
        <v>0</v>
      </c>
      <c r="J868" s="3">
        <f t="array" aca="1" ref="J868" ca="1">IF(ISBLANK($H868),,VLOOKUP($H868,'data (deprecated)'!$E$2:INDIRECT("data!$H$"&amp;COUNTA('data (deprecated)'!$E:$E)),3, FALSE))</f>
        <v>0</v>
      </c>
      <c r="K868" s="3">
        <f t="array" aca="1" ref="K868" ca="1">IF(ISBLANK($H868),,VLOOKUP($H868,'data (deprecated)'!$E$2:INDIRECT("data!$H$"&amp;COUNTA('data (deprecated)'!$E:$E)),4, FALSE))</f>
        <v>0</v>
      </c>
      <c r="L868" s="3"/>
      <c r="M868" s="3"/>
      <c r="N868" s="3"/>
    </row>
    <row r="869" spans="1:14" ht="13">
      <c r="A869" s="2"/>
      <c r="B869" s="3"/>
      <c r="C869" s="4"/>
      <c r="D869" s="4"/>
      <c r="E869" s="3"/>
      <c r="F869" s="3"/>
      <c r="G869" s="16"/>
      <c r="I869" s="3">
        <f t="array" aca="1" ref="I869" ca="1">IF(ISBLANK($H869),,VLOOKUP($H869,'data (deprecated)'!$E$2:INDIRECT("data!$H$"&amp;COUNTA('data (deprecated)'!$E:$E)),2, FALSE))</f>
        <v>0</v>
      </c>
      <c r="J869" s="3">
        <f t="array" aca="1" ref="J869" ca="1">IF(ISBLANK($H869),,VLOOKUP($H869,'data (deprecated)'!$E$2:INDIRECT("data!$H$"&amp;COUNTA('data (deprecated)'!$E:$E)),3, FALSE))</f>
        <v>0</v>
      </c>
      <c r="K869" s="3">
        <f t="array" aca="1" ref="K869" ca="1">IF(ISBLANK($H869),,VLOOKUP($H869,'data (deprecated)'!$E$2:INDIRECT("data!$H$"&amp;COUNTA('data (deprecated)'!$E:$E)),4, FALSE))</f>
        <v>0</v>
      </c>
      <c r="L869" s="3"/>
      <c r="M869" s="3"/>
      <c r="N869" s="3"/>
    </row>
    <row r="870" spans="1:14" ht="13">
      <c r="A870" s="2"/>
      <c r="B870" s="3"/>
      <c r="C870" s="4"/>
      <c r="D870" s="4"/>
      <c r="E870" s="3"/>
      <c r="F870" s="3"/>
      <c r="G870" s="16"/>
      <c r="I870" s="3">
        <f t="array" aca="1" ref="I870" ca="1">IF(ISBLANK($H870),,VLOOKUP($H870,'data (deprecated)'!$E$2:INDIRECT("data!$H$"&amp;COUNTA('data (deprecated)'!$E:$E)),2, FALSE))</f>
        <v>0</v>
      </c>
      <c r="J870" s="3">
        <f t="array" aca="1" ref="J870" ca="1">IF(ISBLANK($H870),,VLOOKUP($H870,'data (deprecated)'!$E$2:INDIRECT("data!$H$"&amp;COUNTA('data (deprecated)'!$E:$E)),3, FALSE))</f>
        <v>0</v>
      </c>
      <c r="K870" s="3">
        <f t="array" aca="1" ref="K870" ca="1">IF(ISBLANK($H870),,VLOOKUP($H870,'data (deprecated)'!$E$2:INDIRECT("data!$H$"&amp;COUNTA('data (deprecated)'!$E:$E)),4, FALSE))</f>
        <v>0</v>
      </c>
      <c r="L870" s="3"/>
      <c r="M870" s="3"/>
      <c r="N870" s="3"/>
    </row>
    <row r="871" spans="1:14" ht="13">
      <c r="A871" s="2"/>
      <c r="B871" s="3"/>
      <c r="C871" s="4"/>
      <c r="D871" s="4"/>
      <c r="E871" s="3"/>
      <c r="F871" s="3"/>
      <c r="G871" s="16"/>
      <c r="I871" s="3">
        <f t="array" aca="1" ref="I871" ca="1">IF(ISBLANK($H871),,VLOOKUP($H871,'data (deprecated)'!$E$2:INDIRECT("data!$H$"&amp;COUNTA('data (deprecated)'!$E:$E)),2, FALSE))</f>
        <v>0</v>
      </c>
      <c r="J871" s="3">
        <f t="array" aca="1" ref="J871" ca="1">IF(ISBLANK($H871),,VLOOKUP($H871,'data (deprecated)'!$E$2:INDIRECT("data!$H$"&amp;COUNTA('data (deprecated)'!$E:$E)),3, FALSE))</f>
        <v>0</v>
      </c>
      <c r="K871" s="3">
        <f t="array" aca="1" ref="K871" ca="1">IF(ISBLANK($H871),,VLOOKUP($H871,'data (deprecated)'!$E$2:INDIRECT("data!$H$"&amp;COUNTA('data (deprecated)'!$E:$E)),4, FALSE))</f>
        <v>0</v>
      </c>
      <c r="L871" s="3"/>
      <c r="M871" s="3"/>
      <c r="N871" s="3"/>
    </row>
    <row r="872" spans="1:14" ht="13">
      <c r="A872" s="2"/>
      <c r="B872" s="3"/>
      <c r="C872" s="4"/>
      <c r="D872" s="4"/>
      <c r="E872" s="3"/>
      <c r="F872" s="3"/>
      <c r="G872" s="16"/>
      <c r="I872" s="3">
        <f t="array" aca="1" ref="I872" ca="1">IF(ISBLANK($H872),,VLOOKUP($H872,'data (deprecated)'!$E$2:INDIRECT("data!$H$"&amp;COUNTA('data (deprecated)'!$E:$E)),2, FALSE))</f>
        <v>0</v>
      </c>
      <c r="J872" s="3">
        <f t="array" aca="1" ref="J872" ca="1">IF(ISBLANK($H872),,VLOOKUP($H872,'data (deprecated)'!$E$2:INDIRECT("data!$H$"&amp;COUNTA('data (deprecated)'!$E:$E)),3, FALSE))</f>
        <v>0</v>
      </c>
      <c r="K872" s="3">
        <f t="array" aca="1" ref="K872" ca="1">IF(ISBLANK($H872),,VLOOKUP($H872,'data (deprecated)'!$E$2:INDIRECT("data!$H$"&amp;COUNTA('data (deprecated)'!$E:$E)),4, FALSE))</f>
        <v>0</v>
      </c>
      <c r="L872" s="3"/>
      <c r="M872" s="3"/>
      <c r="N872" s="3"/>
    </row>
    <row r="873" spans="1:14" ht="13">
      <c r="A873" s="2"/>
      <c r="B873" s="3"/>
      <c r="C873" s="4"/>
      <c r="D873" s="4"/>
      <c r="E873" s="3"/>
      <c r="F873" s="3"/>
      <c r="G873" s="16"/>
      <c r="I873" s="3">
        <f t="array" aca="1" ref="I873" ca="1">IF(ISBLANK($H873),,VLOOKUP($H873,'data (deprecated)'!$E$2:INDIRECT("data!$H$"&amp;COUNTA('data (deprecated)'!$E:$E)),2, FALSE))</f>
        <v>0</v>
      </c>
      <c r="J873" s="3">
        <f t="array" aca="1" ref="J873" ca="1">IF(ISBLANK($H873),,VLOOKUP($H873,'data (deprecated)'!$E$2:INDIRECT("data!$H$"&amp;COUNTA('data (deprecated)'!$E:$E)),3, FALSE))</f>
        <v>0</v>
      </c>
      <c r="K873" s="3">
        <f t="array" aca="1" ref="K873" ca="1">IF(ISBLANK($H873),,VLOOKUP($H873,'data (deprecated)'!$E$2:INDIRECT("data!$H$"&amp;COUNTA('data (deprecated)'!$E:$E)),4, FALSE))</f>
        <v>0</v>
      </c>
      <c r="L873" s="3"/>
      <c r="M873" s="3"/>
      <c r="N873" s="3"/>
    </row>
    <row r="874" spans="1:14" ht="13">
      <c r="A874" s="2"/>
      <c r="B874" s="3"/>
      <c r="C874" s="4"/>
      <c r="D874" s="4"/>
      <c r="E874" s="3"/>
      <c r="F874" s="3"/>
      <c r="G874" s="16"/>
      <c r="I874" s="3">
        <f t="array" aca="1" ref="I874" ca="1">IF(ISBLANK($H874),,VLOOKUP($H874,'data (deprecated)'!$E$2:INDIRECT("data!$H$"&amp;COUNTA('data (deprecated)'!$E:$E)),2, FALSE))</f>
        <v>0</v>
      </c>
      <c r="J874" s="3">
        <f t="array" aca="1" ref="J874" ca="1">IF(ISBLANK($H874),,VLOOKUP($H874,'data (deprecated)'!$E$2:INDIRECT("data!$H$"&amp;COUNTA('data (deprecated)'!$E:$E)),3, FALSE))</f>
        <v>0</v>
      </c>
      <c r="K874" s="3">
        <f t="array" aca="1" ref="K874" ca="1">IF(ISBLANK($H874),,VLOOKUP($H874,'data (deprecated)'!$E$2:INDIRECT("data!$H$"&amp;COUNTA('data (deprecated)'!$E:$E)),4, FALSE))</f>
        <v>0</v>
      </c>
      <c r="L874" s="3"/>
      <c r="M874" s="3"/>
      <c r="N874" s="3"/>
    </row>
    <row r="875" spans="1:14" ht="13">
      <c r="A875" s="2"/>
      <c r="B875" s="3"/>
      <c r="C875" s="4"/>
      <c r="D875" s="4"/>
      <c r="E875" s="3"/>
      <c r="F875" s="3"/>
      <c r="G875" s="16"/>
      <c r="I875" s="3">
        <f t="array" aca="1" ref="I875" ca="1">IF(ISBLANK($H875),,VLOOKUP($H875,'data (deprecated)'!$E$2:INDIRECT("data!$H$"&amp;COUNTA('data (deprecated)'!$E:$E)),2, FALSE))</f>
        <v>0</v>
      </c>
      <c r="J875" s="3">
        <f t="array" aca="1" ref="J875" ca="1">IF(ISBLANK($H875),,VLOOKUP($H875,'data (deprecated)'!$E$2:INDIRECT("data!$H$"&amp;COUNTA('data (deprecated)'!$E:$E)),3, FALSE))</f>
        <v>0</v>
      </c>
      <c r="K875" s="3">
        <f t="array" aca="1" ref="K875" ca="1">IF(ISBLANK($H875),,VLOOKUP($H875,'data (deprecated)'!$E$2:INDIRECT("data!$H$"&amp;COUNTA('data (deprecated)'!$E:$E)),4, FALSE))</f>
        <v>0</v>
      </c>
      <c r="L875" s="3"/>
      <c r="M875" s="3"/>
      <c r="N875" s="3"/>
    </row>
    <row r="876" spans="1:14" ht="13">
      <c r="A876" s="2"/>
      <c r="B876" s="3"/>
      <c r="C876" s="4"/>
      <c r="D876" s="4"/>
      <c r="E876" s="3"/>
      <c r="F876" s="3"/>
      <c r="G876" s="16"/>
      <c r="I876" s="3">
        <f t="array" aca="1" ref="I876" ca="1">IF(ISBLANK($H876),,VLOOKUP($H876,'data (deprecated)'!$E$2:INDIRECT("data!$H$"&amp;COUNTA('data (deprecated)'!$E:$E)),2, FALSE))</f>
        <v>0</v>
      </c>
      <c r="J876" s="3">
        <f t="array" aca="1" ref="J876" ca="1">IF(ISBLANK($H876),,VLOOKUP($H876,'data (deprecated)'!$E$2:INDIRECT("data!$H$"&amp;COUNTA('data (deprecated)'!$E:$E)),3, FALSE))</f>
        <v>0</v>
      </c>
      <c r="K876" s="3">
        <f t="array" aca="1" ref="K876" ca="1">IF(ISBLANK($H876),,VLOOKUP($H876,'data (deprecated)'!$E$2:INDIRECT("data!$H$"&amp;COUNTA('data (deprecated)'!$E:$E)),4, FALSE))</f>
        <v>0</v>
      </c>
      <c r="L876" s="3"/>
      <c r="M876" s="3"/>
      <c r="N876" s="3"/>
    </row>
    <row r="877" spans="1:14" ht="13">
      <c r="A877" s="2"/>
      <c r="B877" s="3"/>
      <c r="C877" s="4"/>
      <c r="D877" s="4"/>
      <c r="E877" s="3"/>
      <c r="F877" s="3"/>
      <c r="G877" s="16"/>
      <c r="I877" s="3">
        <f t="array" aca="1" ref="I877" ca="1">IF(ISBLANK($H877),,VLOOKUP($H877,'data (deprecated)'!$E$2:INDIRECT("data!$H$"&amp;COUNTA('data (deprecated)'!$E:$E)),2, FALSE))</f>
        <v>0</v>
      </c>
      <c r="J877" s="3">
        <f t="array" aca="1" ref="J877" ca="1">IF(ISBLANK($H877),,VLOOKUP($H877,'data (deprecated)'!$E$2:INDIRECT("data!$H$"&amp;COUNTA('data (deprecated)'!$E:$E)),3, FALSE))</f>
        <v>0</v>
      </c>
      <c r="K877" s="3">
        <f t="array" aca="1" ref="K877" ca="1">IF(ISBLANK($H877),,VLOOKUP($H877,'data (deprecated)'!$E$2:INDIRECT("data!$H$"&amp;COUNTA('data (deprecated)'!$E:$E)),4, FALSE))</f>
        <v>0</v>
      </c>
      <c r="L877" s="3"/>
      <c r="M877" s="3"/>
      <c r="N877" s="3"/>
    </row>
    <row r="878" spans="1:14" ht="13">
      <c r="A878" s="2"/>
      <c r="B878" s="3"/>
      <c r="C878" s="4"/>
      <c r="D878" s="4"/>
      <c r="E878" s="3"/>
      <c r="F878" s="3"/>
      <c r="G878" s="16"/>
      <c r="I878" s="3">
        <f t="array" aca="1" ref="I878" ca="1">IF(ISBLANK($H878),,VLOOKUP($H878,'data (deprecated)'!$E$2:INDIRECT("data!$H$"&amp;COUNTA('data (deprecated)'!$E:$E)),2, FALSE))</f>
        <v>0</v>
      </c>
      <c r="J878" s="3">
        <f t="array" aca="1" ref="J878" ca="1">IF(ISBLANK($H878),,VLOOKUP($H878,'data (deprecated)'!$E$2:INDIRECT("data!$H$"&amp;COUNTA('data (deprecated)'!$E:$E)),3, FALSE))</f>
        <v>0</v>
      </c>
      <c r="K878" s="3">
        <f t="array" aca="1" ref="K878" ca="1">IF(ISBLANK($H878),,VLOOKUP($H878,'data (deprecated)'!$E$2:INDIRECT("data!$H$"&amp;COUNTA('data (deprecated)'!$E:$E)),4, FALSE))</f>
        <v>0</v>
      </c>
      <c r="L878" s="3"/>
      <c r="M878" s="3"/>
      <c r="N878" s="3"/>
    </row>
    <row r="879" spans="1:14" ht="13">
      <c r="A879" s="2"/>
      <c r="B879" s="3"/>
      <c r="C879" s="4"/>
      <c r="D879" s="4"/>
      <c r="E879" s="3"/>
      <c r="F879" s="3"/>
      <c r="G879" s="16"/>
      <c r="I879" s="3">
        <f t="array" aca="1" ref="I879" ca="1">IF(ISBLANK($H879),,VLOOKUP($H879,'data (deprecated)'!$E$2:INDIRECT("data!$H$"&amp;COUNTA('data (deprecated)'!$E:$E)),2, FALSE))</f>
        <v>0</v>
      </c>
      <c r="J879" s="3">
        <f t="array" aca="1" ref="J879" ca="1">IF(ISBLANK($H879),,VLOOKUP($H879,'data (deprecated)'!$E$2:INDIRECT("data!$H$"&amp;COUNTA('data (deprecated)'!$E:$E)),3, FALSE))</f>
        <v>0</v>
      </c>
      <c r="K879" s="3">
        <f t="array" aca="1" ref="K879" ca="1">IF(ISBLANK($H879),,VLOOKUP($H879,'data (deprecated)'!$E$2:INDIRECT("data!$H$"&amp;COUNTA('data (deprecated)'!$E:$E)),4, FALSE))</f>
        <v>0</v>
      </c>
      <c r="L879" s="3"/>
      <c r="M879" s="3"/>
      <c r="N879" s="3"/>
    </row>
    <row r="880" spans="1:14" ht="13">
      <c r="A880" s="2"/>
      <c r="B880" s="3"/>
      <c r="C880" s="4"/>
      <c r="D880" s="4"/>
      <c r="E880" s="3"/>
      <c r="F880" s="3"/>
      <c r="G880" s="16"/>
      <c r="I880" s="3">
        <f t="array" aca="1" ref="I880" ca="1">IF(ISBLANK($H880),,VLOOKUP($H880,'data (deprecated)'!$E$2:INDIRECT("data!$H$"&amp;COUNTA('data (deprecated)'!$E:$E)),2, FALSE))</f>
        <v>0</v>
      </c>
      <c r="J880" s="3">
        <f t="array" aca="1" ref="J880" ca="1">IF(ISBLANK($H880),,VLOOKUP($H880,'data (deprecated)'!$E$2:INDIRECT("data!$H$"&amp;COUNTA('data (deprecated)'!$E:$E)),3, FALSE))</f>
        <v>0</v>
      </c>
      <c r="K880" s="3">
        <f t="array" aca="1" ref="K880" ca="1">IF(ISBLANK($H880),,VLOOKUP($H880,'data (deprecated)'!$E$2:INDIRECT("data!$H$"&amp;COUNTA('data (deprecated)'!$E:$E)),4, FALSE))</f>
        <v>0</v>
      </c>
      <c r="L880" s="3"/>
      <c r="M880" s="3"/>
      <c r="N880" s="3"/>
    </row>
    <row r="881" spans="1:14" ht="13">
      <c r="A881" s="2"/>
      <c r="B881" s="3"/>
      <c r="C881" s="4"/>
      <c r="D881" s="4"/>
      <c r="E881" s="3"/>
      <c r="F881" s="3"/>
      <c r="G881" s="16"/>
      <c r="I881" s="3">
        <f t="array" aca="1" ref="I881" ca="1">IF(ISBLANK($H881),,VLOOKUP($H881,'data (deprecated)'!$E$2:INDIRECT("data!$H$"&amp;COUNTA('data (deprecated)'!$E:$E)),2, FALSE))</f>
        <v>0</v>
      </c>
      <c r="J881" s="3">
        <f t="array" aca="1" ref="J881" ca="1">IF(ISBLANK($H881),,VLOOKUP($H881,'data (deprecated)'!$E$2:INDIRECT("data!$H$"&amp;COUNTA('data (deprecated)'!$E:$E)),3, FALSE))</f>
        <v>0</v>
      </c>
      <c r="K881" s="3">
        <f t="array" aca="1" ref="K881" ca="1">IF(ISBLANK($H881),,VLOOKUP($H881,'data (deprecated)'!$E$2:INDIRECT("data!$H$"&amp;COUNTA('data (deprecated)'!$E:$E)),4, FALSE))</f>
        <v>0</v>
      </c>
      <c r="L881" s="3"/>
      <c r="M881" s="3"/>
      <c r="N881" s="3"/>
    </row>
    <row r="882" spans="1:14" ht="13">
      <c r="A882" s="2"/>
      <c r="B882" s="3"/>
      <c r="C882" s="4"/>
      <c r="D882" s="4"/>
      <c r="E882" s="3"/>
      <c r="F882" s="3"/>
      <c r="G882" s="16"/>
      <c r="I882" s="3">
        <f t="array" aca="1" ref="I882" ca="1">IF(ISBLANK($H882),,VLOOKUP($H882,'data (deprecated)'!$E$2:INDIRECT("data!$H$"&amp;COUNTA('data (deprecated)'!$E:$E)),2, FALSE))</f>
        <v>0</v>
      </c>
      <c r="J882" s="3">
        <f t="array" aca="1" ref="J882" ca="1">IF(ISBLANK($H882),,VLOOKUP($H882,'data (deprecated)'!$E$2:INDIRECT("data!$H$"&amp;COUNTA('data (deprecated)'!$E:$E)),3, FALSE))</f>
        <v>0</v>
      </c>
      <c r="K882" s="3">
        <f t="array" aca="1" ref="K882" ca="1">IF(ISBLANK($H882),,VLOOKUP($H882,'data (deprecated)'!$E$2:INDIRECT("data!$H$"&amp;COUNTA('data (deprecated)'!$E:$E)),4, FALSE))</f>
        <v>0</v>
      </c>
      <c r="L882" s="3"/>
      <c r="M882" s="3"/>
      <c r="N882" s="3"/>
    </row>
    <row r="883" spans="1:14" ht="13">
      <c r="A883" s="2"/>
      <c r="B883" s="3"/>
      <c r="C883" s="4"/>
      <c r="D883" s="4"/>
      <c r="E883" s="3"/>
      <c r="F883" s="3"/>
      <c r="G883" s="16"/>
      <c r="I883" s="3">
        <f t="array" aca="1" ref="I883" ca="1">IF(ISBLANK($H883),,VLOOKUP($H883,'data (deprecated)'!$E$2:INDIRECT("data!$H$"&amp;COUNTA('data (deprecated)'!$E:$E)),2, FALSE))</f>
        <v>0</v>
      </c>
      <c r="J883" s="3">
        <f t="array" aca="1" ref="J883" ca="1">IF(ISBLANK($H883),,VLOOKUP($H883,'data (deprecated)'!$E$2:INDIRECT("data!$H$"&amp;COUNTA('data (deprecated)'!$E:$E)),3, FALSE))</f>
        <v>0</v>
      </c>
      <c r="K883" s="3">
        <f t="array" aca="1" ref="K883" ca="1">IF(ISBLANK($H883),,VLOOKUP($H883,'data (deprecated)'!$E$2:INDIRECT("data!$H$"&amp;COUNTA('data (deprecated)'!$E:$E)),4, FALSE))</f>
        <v>0</v>
      </c>
      <c r="L883" s="3"/>
      <c r="M883" s="3"/>
      <c r="N883" s="3"/>
    </row>
    <row r="884" spans="1:14" ht="13">
      <c r="A884" s="2"/>
      <c r="B884" s="3"/>
      <c r="C884" s="4"/>
      <c r="D884" s="4"/>
      <c r="E884" s="3"/>
      <c r="F884" s="3"/>
      <c r="G884" s="16"/>
      <c r="I884" s="3">
        <f t="array" aca="1" ref="I884" ca="1">IF(ISBLANK($H884),,VLOOKUP($H884,'data (deprecated)'!$E$2:INDIRECT("data!$H$"&amp;COUNTA('data (deprecated)'!$E:$E)),2, FALSE))</f>
        <v>0</v>
      </c>
      <c r="J884" s="3">
        <f t="array" aca="1" ref="J884" ca="1">IF(ISBLANK($H884),,VLOOKUP($H884,'data (deprecated)'!$E$2:INDIRECT("data!$H$"&amp;COUNTA('data (deprecated)'!$E:$E)),3, FALSE))</f>
        <v>0</v>
      </c>
      <c r="K884" s="3">
        <f t="array" aca="1" ref="K884" ca="1">IF(ISBLANK($H884),,VLOOKUP($H884,'data (deprecated)'!$E$2:INDIRECT("data!$H$"&amp;COUNTA('data (deprecated)'!$E:$E)),4, FALSE))</f>
        <v>0</v>
      </c>
      <c r="L884" s="3"/>
      <c r="M884" s="3"/>
      <c r="N884" s="3"/>
    </row>
    <row r="885" spans="1:14" ht="13">
      <c r="A885" s="2"/>
      <c r="B885" s="3"/>
      <c r="C885" s="4"/>
      <c r="D885" s="4"/>
      <c r="E885" s="3"/>
      <c r="F885" s="3"/>
      <c r="G885" s="16"/>
      <c r="I885" s="3">
        <f t="array" aca="1" ref="I885" ca="1">IF(ISBLANK($H885),,VLOOKUP($H885,'data (deprecated)'!$E$2:INDIRECT("data!$H$"&amp;COUNTA('data (deprecated)'!$E:$E)),2, FALSE))</f>
        <v>0</v>
      </c>
      <c r="J885" s="3">
        <f t="array" aca="1" ref="J885" ca="1">IF(ISBLANK($H885),,VLOOKUP($H885,'data (deprecated)'!$E$2:INDIRECT("data!$H$"&amp;COUNTA('data (deprecated)'!$E:$E)),3, FALSE))</f>
        <v>0</v>
      </c>
      <c r="K885" s="3">
        <f t="array" aca="1" ref="K885" ca="1">IF(ISBLANK($H885),,VLOOKUP($H885,'data (deprecated)'!$E$2:INDIRECT("data!$H$"&amp;COUNTA('data (deprecated)'!$E:$E)),4, FALSE))</f>
        <v>0</v>
      </c>
      <c r="L885" s="3"/>
      <c r="M885" s="3"/>
      <c r="N885" s="3"/>
    </row>
    <row r="886" spans="1:14" ht="13">
      <c r="A886" s="2"/>
      <c r="B886" s="3"/>
      <c r="C886" s="4"/>
      <c r="D886" s="4"/>
      <c r="E886" s="3"/>
      <c r="F886" s="3"/>
      <c r="G886" s="16"/>
      <c r="I886" s="3">
        <f t="array" aca="1" ref="I886" ca="1">IF(ISBLANK($H886),,VLOOKUP($H886,'data (deprecated)'!$E$2:INDIRECT("data!$H$"&amp;COUNTA('data (deprecated)'!$E:$E)),2, FALSE))</f>
        <v>0</v>
      </c>
      <c r="J886" s="3">
        <f t="array" aca="1" ref="J886" ca="1">IF(ISBLANK($H886),,VLOOKUP($H886,'data (deprecated)'!$E$2:INDIRECT("data!$H$"&amp;COUNTA('data (deprecated)'!$E:$E)),3, FALSE))</f>
        <v>0</v>
      </c>
      <c r="K886" s="3">
        <f t="array" aca="1" ref="K886" ca="1">IF(ISBLANK($H886),,VLOOKUP($H886,'data (deprecated)'!$E$2:INDIRECT("data!$H$"&amp;COUNTA('data (deprecated)'!$E:$E)),4, FALSE))</f>
        <v>0</v>
      </c>
      <c r="L886" s="3"/>
      <c r="M886" s="3"/>
      <c r="N886" s="3"/>
    </row>
    <row r="887" spans="1:14" ht="13">
      <c r="A887" s="2"/>
      <c r="B887" s="3"/>
      <c r="C887" s="4"/>
      <c r="D887" s="4"/>
      <c r="E887" s="3"/>
      <c r="F887" s="3"/>
      <c r="G887" s="16"/>
      <c r="I887" s="3">
        <f t="array" aca="1" ref="I887" ca="1">IF(ISBLANK($H887),,VLOOKUP($H887,'data (deprecated)'!$E$2:INDIRECT("data!$H$"&amp;COUNTA('data (deprecated)'!$E:$E)),2, FALSE))</f>
        <v>0</v>
      </c>
      <c r="J887" s="3">
        <f t="array" aca="1" ref="J887" ca="1">IF(ISBLANK($H887),,VLOOKUP($H887,'data (deprecated)'!$E$2:INDIRECT("data!$H$"&amp;COUNTA('data (deprecated)'!$E:$E)),3, FALSE))</f>
        <v>0</v>
      </c>
      <c r="K887" s="3">
        <f t="array" aca="1" ref="K887" ca="1">IF(ISBLANK($H887),,VLOOKUP($H887,'data (deprecated)'!$E$2:INDIRECT("data!$H$"&amp;COUNTA('data (deprecated)'!$E:$E)),4, FALSE))</f>
        <v>0</v>
      </c>
      <c r="L887" s="3"/>
      <c r="M887" s="3"/>
      <c r="N887" s="3"/>
    </row>
    <row r="888" spans="1:14" ht="13">
      <c r="A888" s="2"/>
      <c r="B888" s="3"/>
      <c r="C888" s="4"/>
      <c r="D888" s="4"/>
      <c r="E888" s="3"/>
      <c r="F888" s="3"/>
      <c r="G888" s="16"/>
      <c r="I888" s="3">
        <f t="array" aca="1" ref="I888" ca="1">IF(ISBLANK($H888),,VLOOKUP($H888,'data (deprecated)'!$E$2:INDIRECT("data!$H$"&amp;COUNTA('data (deprecated)'!$E:$E)),2, FALSE))</f>
        <v>0</v>
      </c>
      <c r="J888" s="3">
        <f t="array" aca="1" ref="J888" ca="1">IF(ISBLANK($H888),,VLOOKUP($H888,'data (deprecated)'!$E$2:INDIRECT("data!$H$"&amp;COUNTA('data (deprecated)'!$E:$E)),3, FALSE))</f>
        <v>0</v>
      </c>
      <c r="K888" s="3">
        <f t="array" aca="1" ref="K888" ca="1">IF(ISBLANK($H888),,VLOOKUP($H888,'data (deprecated)'!$E$2:INDIRECT("data!$H$"&amp;COUNTA('data (deprecated)'!$E:$E)),4, FALSE))</f>
        <v>0</v>
      </c>
      <c r="L888" s="3"/>
      <c r="M888" s="3"/>
      <c r="N888" s="3"/>
    </row>
    <row r="889" spans="1:14" ht="13">
      <c r="A889" s="2"/>
      <c r="B889" s="3"/>
      <c r="C889" s="4"/>
      <c r="D889" s="4"/>
      <c r="E889" s="3"/>
      <c r="F889" s="3"/>
      <c r="G889" s="16"/>
      <c r="I889" s="3">
        <f t="array" aca="1" ref="I889" ca="1">IF(ISBLANK($H889),,VLOOKUP($H889,'data (deprecated)'!$E$2:INDIRECT("data!$H$"&amp;COUNTA('data (deprecated)'!$E:$E)),2, FALSE))</f>
        <v>0</v>
      </c>
      <c r="J889" s="3">
        <f t="array" aca="1" ref="J889" ca="1">IF(ISBLANK($H889),,VLOOKUP($H889,'data (deprecated)'!$E$2:INDIRECT("data!$H$"&amp;COUNTA('data (deprecated)'!$E:$E)),3, FALSE))</f>
        <v>0</v>
      </c>
      <c r="K889" s="3">
        <f t="array" aca="1" ref="K889" ca="1">IF(ISBLANK($H889),,VLOOKUP($H889,'data (deprecated)'!$E$2:INDIRECT("data!$H$"&amp;COUNTA('data (deprecated)'!$E:$E)),4, FALSE))</f>
        <v>0</v>
      </c>
      <c r="L889" s="3"/>
      <c r="M889" s="3"/>
      <c r="N889" s="3"/>
    </row>
    <row r="890" spans="1:14" ht="13">
      <c r="A890" s="2"/>
      <c r="B890" s="3"/>
      <c r="C890" s="4"/>
      <c r="D890" s="4"/>
      <c r="E890" s="3"/>
      <c r="F890" s="3"/>
      <c r="G890" s="16"/>
      <c r="I890" s="3">
        <f t="array" aca="1" ref="I890" ca="1">IF(ISBLANK($H890),,VLOOKUP($H890,'data (deprecated)'!$E$2:INDIRECT("data!$H$"&amp;COUNTA('data (deprecated)'!$E:$E)),2, FALSE))</f>
        <v>0</v>
      </c>
      <c r="J890" s="3">
        <f t="array" aca="1" ref="J890" ca="1">IF(ISBLANK($H890),,VLOOKUP($H890,'data (deprecated)'!$E$2:INDIRECT("data!$H$"&amp;COUNTA('data (deprecated)'!$E:$E)),3, FALSE))</f>
        <v>0</v>
      </c>
      <c r="K890" s="3">
        <f t="array" aca="1" ref="K890" ca="1">IF(ISBLANK($H890),,VLOOKUP($H890,'data (deprecated)'!$E$2:INDIRECT("data!$H$"&amp;COUNTA('data (deprecated)'!$E:$E)),4, FALSE))</f>
        <v>0</v>
      </c>
      <c r="L890" s="3"/>
      <c r="M890" s="3"/>
      <c r="N890" s="3"/>
    </row>
    <row r="891" spans="1:14" ht="13">
      <c r="A891" s="2"/>
      <c r="B891" s="3"/>
      <c r="C891" s="4"/>
      <c r="D891" s="4"/>
      <c r="E891" s="3"/>
      <c r="F891" s="3"/>
      <c r="G891" s="16"/>
      <c r="I891" s="3">
        <f t="array" aca="1" ref="I891" ca="1">IF(ISBLANK($H891),,VLOOKUP($H891,'data (deprecated)'!$E$2:INDIRECT("data!$H$"&amp;COUNTA('data (deprecated)'!$E:$E)),2, FALSE))</f>
        <v>0</v>
      </c>
      <c r="J891" s="3">
        <f t="array" aca="1" ref="J891" ca="1">IF(ISBLANK($H891),,VLOOKUP($H891,'data (deprecated)'!$E$2:INDIRECT("data!$H$"&amp;COUNTA('data (deprecated)'!$E:$E)),3, FALSE))</f>
        <v>0</v>
      </c>
      <c r="K891" s="3">
        <f t="array" aca="1" ref="K891" ca="1">IF(ISBLANK($H891),,VLOOKUP($H891,'data (deprecated)'!$E$2:INDIRECT("data!$H$"&amp;COUNTA('data (deprecated)'!$E:$E)),4, FALSE))</f>
        <v>0</v>
      </c>
      <c r="L891" s="3"/>
      <c r="M891" s="3"/>
      <c r="N891" s="3"/>
    </row>
    <row r="892" spans="1:14" ht="13">
      <c r="A892" s="2"/>
      <c r="B892" s="3"/>
      <c r="C892" s="4"/>
      <c r="D892" s="4"/>
      <c r="E892" s="3"/>
      <c r="F892" s="3"/>
      <c r="G892" s="16"/>
      <c r="I892" s="3">
        <f t="array" aca="1" ref="I892" ca="1">IF(ISBLANK($H892),,VLOOKUP($H892,'data (deprecated)'!$E$2:INDIRECT("data!$H$"&amp;COUNTA('data (deprecated)'!$E:$E)),2, FALSE))</f>
        <v>0</v>
      </c>
      <c r="J892" s="3">
        <f t="array" aca="1" ref="J892" ca="1">IF(ISBLANK($H892),,VLOOKUP($H892,'data (deprecated)'!$E$2:INDIRECT("data!$H$"&amp;COUNTA('data (deprecated)'!$E:$E)),3, FALSE))</f>
        <v>0</v>
      </c>
      <c r="K892" s="3">
        <f t="array" aca="1" ref="K892" ca="1">IF(ISBLANK($H892),,VLOOKUP($H892,'data (deprecated)'!$E$2:INDIRECT("data!$H$"&amp;COUNTA('data (deprecated)'!$E:$E)),4, FALSE))</f>
        <v>0</v>
      </c>
      <c r="L892" s="3"/>
      <c r="M892" s="3"/>
      <c r="N892" s="3"/>
    </row>
    <row r="893" spans="1:14" ht="13">
      <c r="A893" s="2"/>
      <c r="B893" s="3"/>
      <c r="C893" s="4"/>
      <c r="D893" s="4"/>
      <c r="E893" s="3"/>
      <c r="F893" s="3"/>
      <c r="G893" s="16"/>
      <c r="I893" s="3">
        <f t="array" aca="1" ref="I893" ca="1">IF(ISBLANK($H893),,VLOOKUP($H893,'data (deprecated)'!$E$2:INDIRECT("data!$H$"&amp;COUNTA('data (deprecated)'!$E:$E)),2, FALSE))</f>
        <v>0</v>
      </c>
      <c r="J893" s="3">
        <f t="array" aca="1" ref="J893" ca="1">IF(ISBLANK($H893),,VLOOKUP($H893,'data (deprecated)'!$E$2:INDIRECT("data!$H$"&amp;COUNTA('data (deprecated)'!$E:$E)),3, FALSE))</f>
        <v>0</v>
      </c>
      <c r="K893" s="3">
        <f t="array" aca="1" ref="K893" ca="1">IF(ISBLANK($H893),,VLOOKUP($H893,'data (deprecated)'!$E$2:INDIRECT("data!$H$"&amp;COUNTA('data (deprecated)'!$E:$E)),4, FALSE))</f>
        <v>0</v>
      </c>
      <c r="L893" s="3"/>
      <c r="M893" s="3"/>
      <c r="N893" s="3"/>
    </row>
    <row r="894" spans="1:14" ht="13">
      <c r="A894" s="2"/>
      <c r="B894" s="3"/>
      <c r="C894" s="4"/>
      <c r="D894" s="4"/>
      <c r="E894" s="3"/>
      <c r="F894" s="3"/>
      <c r="G894" s="16"/>
      <c r="I894" s="3">
        <f t="array" aca="1" ref="I894" ca="1">IF(ISBLANK($H894),,VLOOKUP($H894,'data (deprecated)'!$E$2:INDIRECT("data!$H$"&amp;COUNTA('data (deprecated)'!$E:$E)),2, FALSE))</f>
        <v>0</v>
      </c>
      <c r="J894" s="3">
        <f t="array" aca="1" ref="J894" ca="1">IF(ISBLANK($H894),,VLOOKUP($H894,'data (deprecated)'!$E$2:INDIRECT("data!$H$"&amp;COUNTA('data (deprecated)'!$E:$E)),3, FALSE))</f>
        <v>0</v>
      </c>
      <c r="K894" s="3">
        <f t="array" aca="1" ref="K894" ca="1">IF(ISBLANK($H894),,VLOOKUP($H894,'data (deprecated)'!$E$2:INDIRECT("data!$H$"&amp;COUNTA('data (deprecated)'!$E:$E)),4, FALSE))</f>
        <v>0</v>
      </c>
      <c r="L894" s="3"/>
      <c r="M894" s="3"/>
      <c r="N894" s="3"/>
    </row>
    <row r="895" spans="1:14" ht="13">
      <c r="A895" s="2"/>
      <c r="B895" s="3"/>
      <c r="C895" s="4"/>
      <c r="D895" s="4"/>
      <c r="E895" s="3"/>
      <c r="F895" s="3"/>
      <c r="G895" s="16"/>
      <c r="I895" s="3">
        <f t="array" aca="1" ref="I895" ca="1">IF(ISBLANK($H895),,VLOOKUP($H895,'data (deprecated)'!$E$2:INDIRECT("data!$H$"&amp;COUNTA('data (deprecated)'!$E:$E)),2, FALSE))</f>
        <v>0</v>
      </c>
      <c r="J895" s="3">
        <f t="array" aca="1" ref="J895" ca="1">IF(ISBLANK($H895),,VLOOKUP($H895,'data (deprecated)'!$E$2:INDIRECT("data!$H$"&amp;COUNTA('data (deprecated)'!$E:$E)),3, FALSE))</f>
        <v>0</v>
      </c>
      <c r="K895" s="3">
        <f t="array" aca="1" ref="K895" ca="1">IF(ISBLANK($H895),,VLOOKUP($H895,'data (deprecated)'!$E$2:INDIRECT("data!$H$"&amp;COUNTA('data (deprecated)'!$E:$E)),4, FALSE))</f>
        <v>0</v>
      </c>
      <c r="L895" s="3"/>
      <c r="M895" s="3"/>
      <c r="N895" s="3"/>
    </row>
    <row r="896" spans="1:14" ht="13">
      <c r="A896" s="2"/>
      <c r="B896" s="3"/>
      <c r="C896" s="4"/>
      <c r="D896" s="4"/>
      <c r="E896" s="3"/>
      <c r="F896" s="3"/>
      <c r="G896" s="16"/>
      <c r="I896" s="3">
        <f t="array" aca="1" ref="I896" ca="1">IF(ISBLANK($H896),,VLOOKUP($H896,'data (deprecated)'!$E$2:INDIRECT("data!$H$"&amp;COUNTA('data (deprecated)'!$E:$E)),2, FALSE))</f>
        <v>0</v>
      </c>
      <c r="J896" s="3">
        <f t="array" aca="1" ref="J896" ca="1">IF(ISBLANK($H896),,VLOOKUP($H896,'data (deprecated)'!$E$2:INDIRECT("data!$H$"&amp;COUNTA('data (deprecated)'!$E:$E)),3, FALSE))</f>
        <v>0</v>
      </c>
      <c r="K896" s="3">
        <f t="array" aca="1" ref="K896" ca="1">IF(ISBLANK($H896),,VLOOKUP($H896,'data (deprecated)'!$E$2:INDIRECT("data!$H$"&amp;COUNTA('data (deprecated)'!$E:$E)),4, FALSE))</f>
        <v>0</v>
      </c>
      <c r="L896" s="3"/>
      <c r="M896" s="3"/>
      <c r="N896" s="3"/>
    </row>
    <row r="897" spans="1:14" ht="13">
      <c r="A897" s="2"/>
      <c r="B897" s="3"/>
      <c r="C897" s="4"/>
      <c r="D897" s="4"/>
      <c r="E897" s="3"/>
      <c r="F897" s="3"/>
      <c r="G897" s="16"/>
      <c r="I897" s="3">
        <f t="array" aca="1" ref="I897" ca="1">IF(ISBLANK($H897),,VLOOKUP($H897,'data (deprecated)'!$E$2:INDIRECT("data!$H$"&amp;COUNTA('data (deprecated)'!$E:$E)),2, FALSE))</f>
        <v>0</v>
      </c>
      <c r="J897" s="3">
        <f t="array" aca="1" ref="J897" ca="1">IF(ISBLANK($H897),,VLOOKUP($H897,'data (deprecated)'!$E$2:INDIRECT("data!$H$"&amp;COUNTA('data (deprecated)'!$E:$E)),3, FALSE))</f>
        <v>0</v>
      </c>
      <c r="K897" s="3">
        <f t="array" aca="1" ref="K897" ca="1">IF(ISBLANK($H897),,VLOOKUP($H897,'data (deprecated)'!$E$2:INDIRECT("data!$H$"&amp;COUNTA('data (deprecated)'!$E:$E)),4, FALSE))</f>
        <v>0</v>
      </c>
      <c r="L897" s="3"/>
      <c r="M897" s="3"/>
      <c r="N897" s="3"/>
    </row>
    <row r="898" spans="1:14" ht="13">
      <c r="A898" s="2"/>
      <c r="B898" s="3"/>
      <c r="C898" s="4"/>
      <c r="D898" s="4"/>
      <c r="E898" s="3"/>
      <c r="F898" s="3"/>
      <c r="G898" s="16"/>
      <c r="I898" s="3">
        <f t="array" aca="1" ref="I898" ca="1">IF(ISBLANK($H898),,VLOOKUP($H898,'data (deprecated)'!$E$2:INDIRECT("data!$H$"&amp;COUNTA('data (deprecated)'!$E:$E)),2, FALSE))</f>
        <v>0</v>
      </c>
      <c r="J898" s="3">
        <f t="array" aca="1" ref="J898" ca="1">IF(ISBLANK($H898),,VLOOKUP($H898,'data (deprecated)'!$E$2:INDIRECT("data!$H$"&amp;COUNTA('data (deprecated)'!$E:$E)),3, FALSE))</f>
        <v>0</v>
      </c>
      <c r="K898" s="3">
        <f t="array" aca="1" ref="K898" ca="1">IF(ISBLANK($H898),,VLOOKUP($H898,'data (deprecated)'!$E$2:INDIRECT("data!$H$"&amp;COUNTA('data (deprecated)'!$E:$E)),4, FALSE))</f>
        <v>0</v>
      </c>
      <c r="L898" s="3"/>
      <c r="M898" s="3"/>
      <c r="N898" s="3"/>
    </row>
    <row r="899" spans="1:14" ht="13">
      <c r="A899" s="2"/>
      <c r="B899" s="3"/>
      <c r="C899" s="4"/>
      <c r="D899" s="4"/>
      <c r="E899" s="3"/>
      <c r="F899" s="3"/>
      <c r="G899" s="16"/>
      <c r="I899" s="3">
        <f t="array" aca="1" ref="I899" ca="1">IF(ISBLANK($H899),,VLOOKUP($H899,'data (deprecated)'!$E$2:INDIRECT("data!$H$"&amp;COUNTA('data (deprecated)'!$E:$E)),2, FALSE))</f>
        <v>0</v>
      </c>
      <c r="J899" s="3">
        <f t="array" aca="1" ref="J899" ca="1">IF(ISBLANK($H899),,VLOOKUP($H899,'data (deprecated)'!$E$2:INDIRECT("data!$H$"&amp;COUNTA('data (deprecated)'!$E:$E)),3, FALSE))</f>
        <v>0</v>
      </c>
      <c r="K899" s="3">
        <f t="array" aca="1" ref="K899" ca="1">IF(ISBLANK($H899),,VLOOKUP($H899,'data (deprecated)'!$E$2:INDIRECT("data!$H$"&amp;COUNTA('data (deprecated)'!$E:$E)),4, FALSE))</f>
        <v>0</v>
      </c>
      <c r="L899" s="3"/>
      <c r="M899" s="3"/>
      <c r="N899" s="3"/>
    </row>
    <row r="900" spans="1:14" ht="13">
      <c r="A900" s="2"/>
      <c r="B900" s="3"/>
      <c r="C900" s="4"/>
      <c r="D900" s="4"/>
      <c r="E900" s="3"/>
      <c r="F900" s="3"/>
      <c r="G900" s="16"/>
      <c r="I900" s="3">
        <f t="array" aca="1" ref="I900" ca="1">IF(ISBLANK($H900),,VLOOKUP($H900,'data (deprecated)'!$E$2:INDIRECT("data!$H$"&amp;COUNTA('data (deprecated)'!$E:$E)),2, FALSE))</f>
        <v>0</v>
      </c>
      <c r="J900" s="3">
        <f t="array" aca="1" ref="J900" ca="1">IF(ISBLANK($H900),,VLOOKUP($H900,'data (deprecated)'!$E$2:INDIRECT("data!$H$"&amp;COUNTA('data (deprecated)'!$E:$E)),3, FALSE))</f>
        <v>0</v>
      </c>
      <c r="K900" s="3">
        <f t="array" aca="1" ref="K900" ca="1">IF(ISBLANK($H900),,VLOOKUP($H900,'data (deprecated)'!$E$2:INDIRECT("data!$H$"&amp;COUNTA('data (deprecated)'!$E:$E)),4, FALSE))</f>
        <v>0</v>
      </c>
      <c r="L900" s="3"/>
      <c r="M900" s="3"/>
      <c r="N900" s="3"/>
    </row>
    <row r="901" spans="1:14" ht="13">
      <c r="A901" s="2"/>
      <c r="B901" s="3"/>
      <c r="C901" s="4"/>
      <c r="D901" s="4"/>
      <c r="E901" s="3"/>
      <c r="F901" s="3"/>
      <c r="G901" s="16"/>
      <c r="I901" s="3">
        <f t="array" aca="1" ref="I901" ca="1">IF(ISBLANK($H901),,VLOOKUP($H901,'data (deprecated)'!$E$2:INDIRECT("data!$H$"&amp;COUNTA('data (deprecated)'!$E:$E)),2, FALSE))</f>
        <v>0</v>
      </c>
      <c r="J901" s="3">
        <f t="array" aca="1" ref="J901" ca="1">IF(ISBLANK($H901),,VLOOKUP($H901,'data (deprecated)'!$E$2:INDIRECT("data!$H$"&amp;COUNTA('data (deprecated)'!$E:$E)),3, FALSE))</f>
        <v>0</v>
      </c>
      <c r="K901" s="3">
        <f t="array" aca="1" ref="K901" ca="1">IF(ISBLANK($H901),,VLOOKUP($H901,'data (deprecated)'!$E$2:INDIRECT("data!$H$"&amp;COUNTA('data (deprecated)'!$E:$E)),4, FALSE))</f>
        <v>0</v>
      </c>
      <c r="L901" s="3"/>
      <c r="M901" s="3"/>
      <c r="N901" s="3"/>
    </row>
    <row r="902" spans="1:14" ht="13">
      <c r="A902" s="2"/>
      <c r="B902" s="3"/>
      <c r="C902" s="4"/>
      <c r="D902" s="4"/>
      <c r="E902" s="3"/>
      <c r="F902" s="3"/>
      <c r="G902" s="16"/>
      <c r="I902" s="3">
        <f t="array" aca="1" ref="I902" ca="1">IF(ISBLANK($H902),,VLOOKUP($H902,'data (deprecated)'!$E$2:INDIRECT("data!$H$"&amp;COUNTA('data (deprecated)'!$E:$E)),2, FALSE))</f>
        <v>0</v>
      </c>
      <c r="J902" s="3">
        <f t="array" aca="1" ref="J902" ca="1">IF(ISBLANK($H902),,VLOOKUP($H902,'data (deprecated)'!$E$2:INDIRECT("data!$H$"&amp;COUNTA('data (deprecated)'!$E:$E)),3, FALSE))</f>
        <v>0</v>
      </c>
      <c r="K902" s="3">
        <f t="array" aca="1" ref="K902" ca="1">IF(ISBLANK($H902),,VLOOKUP($H902,'data (deprecated)'!$E$2:INDIRECT("data!$H$"&amp;COUNTA('data (deprecated)'!$E:$E)),4, FALSE))</f>
        <v>0</v>
      </c>
      <c r="L902" s="3"/>
      <c r="M902" s="3"/>
      <c r="N902" s="3"/>
    </row>
    <row r="903" spans="1:14" ht="13">
      <c r="A903" s="2"/>
      <c r="B903" s="3"/>
      <c r="C903" s="4"/>
      <c r="D903" s="4"/>
      <c r="E903" s="3"/>
      <c r="F903" s="3"/>
      <c r="G903" s="16"/>
      <c r="I903" s="3">
        <f t="array" aca="1" ref="I903" ca="1">IF(ISBLANK($H903),,VLOOKUP($H903,'data (deprecated)'!$E$2:INDIRECT("data!$H$"&amp;COUNTA('data (deprecated)'!$E:$E)),2, FALSE))</f>
        <v>0</v>
      </c>
      <c r="J903" s="3">
        <f t="array" aca="1" ref="J903" ca="1">IF(ISBLANK($H903),,VLOOKUP($H903,'data (deprecated)'!$E$2:INDIRECT("data!$H$"&amp;COUNTA('data (deprecated)'!$E:$E)),3, FALSE))</f>
        <v>0</v>
      </c>
      <c r="K903" s="3">
        <f t="array" aca="1" ref="K903" ca="1">IF(ISBLANK($H903),,VLOOKUP($H903,'data (deprecated)'!$E$2:INDIRECT("data!$H$"&amp;COUNTA('data (deprecated)'!$E:$E)),4, FALSE))</f>
        <v>0</v>
      </c>
      <c r="L903" s="3"/>
      <c r="M903" s="3"/>
      <c r="N903" s="3"/>
    </row>
    <row r="904" spans="1:14" ht="13">
      <c r="A904" s="2"/>
      <c r="B904" s="3"/>
      <c r="C904" s="4"/>
      <c r="D904" s="4"/>
      <c r="E904" s="3"/>
      <c r="F904" s="3"/>
      <c r="G904" s="16"/>
      <c r="I904" s="3">
        <f t="array" aca="1" ref="I904" ca="1">IF(ISBLANK($H904),,VLOOKUP($H904,'data (deprecated)'!$E$2:INDIRECT("data!$H$"&amp;COUNTA('data (deprecated)'!$E:$E)),2, FALSE))</f>
        <v>0</v>
      </c>
      <c r="J904" s="3">
        <f t="array" aca="1" ref="J904" ca="1">IF(ISBLANK($H904),,VLOOKUP($H904,'data (deprecated)'!$E$2:INDIRECT("data!$H$"&amp;COUNTA('data (deprecated)'!$E:$E)),3, FALSE))</f>
        <v>0</v>
      </c>
      <c r="K904" s="3">
        <f t="array" aca="1" ref="K904" ca="1">IF(ISBLANK($H904),,VLOOKUP($H904,'data (deprecated)'!$E$2:INDIRECT("data!$H$"&amp;COUNTA('data (deprecated)'!$E:$E)),4, FALSE))</f>
        <v>0</v>
      </c>
      <c r="L904" s="3"/>
      <c r="M904" s="3"/>
      <c r="N904" s="3"/>
    </row>
    <row r="905" spans="1:14" ht="13">
      <c r="A905" s="2"/>
      <c r="B905" s="3"/>
      <c r="C905" s="4"/>
      <c r="D905" s="4"/>
      <c r="E905" s="3"/>
      <c r="F905" s="3"/>
      <c r="G905" s="16"/>
      <c r="I905" s="3">
        <f t="array" aca="1" ref="I905" ca="1">IF(ISBLANK($H905),,VLOOKUP($H905,'data (deprecated)'!$E$2:INDIRECT("data!$H$"&amp;COUNTA('data (deprecated)'!$E:$E)),2, FALSE))</f>
        <v>0</v>
      </c>
      <c r="J905" s="3">
        <f t="array" aca="1" ref="J905" ca="1">IF(ISBLANK($H905),,VLOOKUP($H905,'data (deprecated)'!$E$2:INDIRECT("data!$H$"&amp;COUNTA('data (deprecated)'!$E:$E)),3, FALSE))</f>
        <v>0</v>
      </c>
      <c r="K905" s="3">
        <f t="array" aca="1" ref="K905" ca="1">IF(ISBLANK($H905),,VLOOKUP($H905,'data (deprecated)'!$E$2:INDIRECT("data!$H$"&amp;COUNTA('data (deprecated)'!$E:$E)),4, FALSE))</f>
        <v>0</v>
      </c>
      <c r="L905" s="3"/>
      <c r="M905" s="3"/>
      <c r="N905" s="3"/>
    </row>
    <row r="906" spans="1:14" ht="13">
      <c r="A906" s="2"/>
      <c r="B906" s="3"/>
      <c r="C906" s="4"/>
      <c r="D906" s="4"/>
      <c r="E906" s="3"/>
      <c r="F906" s="3"/>
      <c r="G906" s="16"/>
      <c r="I906" s="3">
        <f t="array" aca="1" ref="I906" ca="1">IF(ISBLANK($H906),,VLOOKUP($H906,'data (deprecated)'!$E$2:INDIRECT("data!$H$"&amp;COUNTA('data (deprecated)'!$E:$E)),2, FALSE))</f>
        <v>0</v>
      </c>
      <c r="J906" s="3">
        <f t="array" aca="1" ref="J906" ca="1">IF(ISBLANK($H906),,VLOOKUP($H906,'data (deprecated)'!$E$2:INDIRECT("data!$H$"&amp;COUNTA('data (deprecated)'!$E:$E)),3, FALSE))</f>
        <v>0</v>
      </c>
      <c r="K906" s="3">
        <f t="array" aca="1" ref="K906" ca="1">IF(ISBLANK($H906),,VLOOKUP($H906,'data (deprecated)'!$E$2:INDIRECT("data!$H$"&amp;COUNTA('data (deprecated)'!$E:$E)),4, FALSE))</f>
        <v>0</v>
      </c>
      <c r="L906" s="3"/>
      <c r="M906" s="3"/>
      <c r="N906" s="3"/>
    </row>
    <row r="907" spans="1:14" ht="13">
      <c r="A907" s="2"/>
      <c r="B907" s="3"/>
      <c r="C907" s="4"/>
      <c r="D907" s="4"/>
      <c r="E907" s="3"/>
      <c r="F907" s="3"/>
      <c r="G907" s="16"/>
      <c r="I907" s="3">
        <f t="array" aca="1" ref="I907" ca="1">IF(ISBLANK($H907),,VLOOKUP($H907,'data (deprecated)'!$E$2:INDIRECT("data!$H$"&amp;COUNTA('data (deprecated)'!$E:$E)),2, FALSE))</f>
        <v>0</v>
      </c>
      <c r="J907" s="3">
        <f t="array" aca="1" ref="J907" ca="1">IF(ISBLANK($H907),,VLOOKUP($H907,'data (deprecated)'!$E$2:INDIRECT("data!$H$"&amp;COUNTA('data (deprecated)'!$E:$E)),3, FALSE))</f>
        <v>0</v>
      </c>
      <c r="K907" s="3">
        <f t="array" aca="1" ref="K907" ca="1">IF(ISBLANK($H907),,VLOOKUP($H907,'data (deprecated)'!$E$2:INDIRECT("data!$H$"&amp;COUNTA('data (deprecated)'!$E:$E)),4, FALSE))</f>
        <v>0</v>
      </c>
      <c r="L907" s="3"/>
      <c r="M907" s="3"/>
      <c r="N907" s="3"/>
    </row>
    <row r="908" spans="1:14" ht="13">
      <c r="A908" s="2"/>
      <c r="B908" s="3"/>
      <c r="C908" s="4"/>
      <c r="D908" s="4"/>
      <c r="E908" s="3"/>
      <c r="F908" s="3"/>
      <c r="G908" s="16"/>
      <c r="I908" s="3">
        <f t="array" aca="1" ref="I908" ca="1">IF(ISBLANK($H908),,VLOOKUP($H908,'data (deprecated)'!$E$2:INDIRECT("data!$H$"&amp;COUNTA('data (deprecated)'!$E:$E)),2, FALSE))</f>
        <v>0</v>
      </c>
      <c r="J908" s="3">
        <f t="array" aca="1" ref="J908" ca="1">IF(ISBLANK($H908),,VLOOKUP($H908,'data (deprecated)'!$E$2:INDIRECT("data!$H$"&amp;COUNTA('data (deprecated)'!$E:$E)),3, FALSE))</f>
        <v>0</v>
      </c>
      <c r="K908" s="3">
        <f t="array" aca="1" ref="K908" ca="1">IF(ISBLANK($H908),,VLOOKUP($H908,'data (deprecated)'!$E$2:INDIRECT("data!$H$"&amp;COUNTA('data (deprecated)'!$E:$E)),4, FALSE))</f>
        <v>0</v>
      </c>
      <c r="L908" s="3"/>
      <c r="M908" s="3"/>
      <c r="N908" s="3"/>
    </row>
    <row r="909" spans="1:14" ht="13">
      <c r="A909" s="2"/>
      <c r="B909" s="3"/>
      <c r="C909" s="4"/>
      <c r="D909" s="4"/>
      <c r="E909" s="3"/>
      <c r="F909" s="3"/>
      <c r="G909" s="16"/>
      <c r="I909" s="3">
        <f t="array" aca="1" ref="I909" ca="1">IF(ISBLANK($H909),,VLOOKUP($H909,'data (deprecated)'!$E$2:INDIRECT("data!$H$"&amp;COUNTA('data (deprecated)'!$E:$E)),2, FALSE))</f>
        <v>0</v>
      </c>
      <c r="J909" s="3">
        <f t="array" aca="1" ref="J909" ca="1">IF(ISBLANK($H909),,VLOOKUP($H909,'data (deprecated)'!$E$2:INDIRECT("data!$H$"&amp;COUNTA('data (deprecated)'!$E:$E)),3, FALSE))</f>
        <v>0</v>
      </c>
      <c r="K909" s="3">
        <f t="array" aca="1" ref="K909" ca="1">IF(ISBLANK($H909),,VLOOKUP($H909,'data (deprecated)'!$E$2:INDIRECT("data!$H$"&amp;COUNTA('data (deprecated)'!$E:$E)),4, FALSE))</f>
        <v>0</v>
      </c>
      <c r="L909" s="3"/>
      <c r="M909" s="3"/>
      <c r="N909" s="3"/>
    </row>
    <row r="910" spans="1:14" ht="13">
      <c r="A910" s="2"/>
      <c r="B910" s="3"/>
      <c r="C910" s="4"/>
      <c r="D910" s="4"/>
      <c r="E910" s="3"/>
      <c r="F910" s="3"/>
      <c r="G910" s="16"/>
      <c r="I910" s="3">
        <f t="array" aca="1" ref="I910" ca="1">IF(ISBLANK($H910),,VLOOKUP($H910,'data (deprecated)'!$E$2:INDIRECT("data!$H$"&amp;COUNTA('data (deprecated)'!$E:$E)),2, FALSE))</f>
        <v>0</v>
      </c>
      <c r="J910" s="3">
        <f t="array" aca="1" ref="J910" ca="1">IF(ISBLANK($H910),,VLOOKUP($H910,'data (deprecated)'!$E$2:INDIRECT("data!$H$"&amp;COUNTA('data (deprecated)'!$E:$E)),3, FALSE))</f>
        <v>0</v>
      </c>
      <c r="K910" s="3">
        <f t="array" aca="1" ref="K910" ca="1">IF(ISBLANK($H910),,VLOOKUP($H910,'data (deprecated)'!$E$2:INDIRECT("data!$H$"&amp;COUNTA('data (deprecated)'!$E:$E)),4, FALSE))</f>
        <v>0</v>
      </c>
      <c r="L910" s="3"/>
      <c r="M910" s="3"/>
      <c r="N910" s="3"/>
    </row>
    <row r="911" spans="1:14" ht="13">
      <c r="A911" s="2"/>
      <c r="B911" s="3"/>
      <c r="C911" s="4"/>
      <c r="D911" s="4"/>
      <c r="E911" s="3"/>
      <c r="F911" s="3"/>
      <c r="G911" s="16"/>
      <c r="I911" s="3">
        <f t="array" aca="1" ref="I911" ca="1">IF(ISBLANK($H911),,VLOOKUP($H911,'data (deprecated)'!$E$2:INDIRECT("data!$H$"&amp;COUNTA('data (deprecated)'!$E:$E)),2, FALSE))</f>
        <v>0</v>
      </c>
      <c r="J911" s="3">
        <f t="array" aca="1" ref="J911" ca="1">IF(ISBLANK($H911),,VLOOKUP($H911,'data (deprecated)'!$E$2:INDIRECT("data!$H$"&amp;COUNTA('data (deprecated)'!$E:$E)),3, FALSE))</f>
        <v>0</v>
      </c>
      <c r="K911" s="3">
        <f t="array" aca="1" ref="K911" ca="1">IF(ISBLANK($H911),,VLOOKUP($H911,'data (deprecated)'!$E$2:INDIRECT("data!$H$"&amp;COUNTA('data (deprecated)'!$E:$E)),4, FALSE))</f>
        <v>0</v>
      </c>
      <c r="L911" s="3"/>
      <c r="M911" s="3"/>
      <c r="N911" s="3"/>
    </row>
    <row r="912" spans="1:14" ht="13">
      <c r="A912" s="2"/>
      <c r="B912" s="3"/>
      <c r="C912" s="4"/>
      <c r="D912" s="4"/>
      <c r="E912" s="3"/>
      <c r="F912" s="3"/>
      <c r="G912" s="16"/>
      <c r="I912" s="3">
        <f t="array" aca="1" ref="I912" ca="1">IF(ISBLANK($H912),,VLOOKUP($H912,'data (deprecated)'!$E$2:INDIRECT("data!$H$"&amp;COUNTA('data (deprecated)'!$E:$E)),2, FALSE))</f>
        <v>0</v>
      </c>
      <c r="J912" s="3">
        <f t="array" aca="1" ref="J912" ca="1">IF(ISBLANK($H912),,VLOOKUP($H912,'data (deprecated)'!$E$2:INDIRECT("data!$H$"&amp;COUNTA('data (deprecated)'!$E:$E)),3, FALSE))</f>
        <v>0</v>
      </c>
      <c r="K912" s="3">
        <f t="array" aca="1" ref="K912" ca="1">IF(ISBLANK($H912),,VLOOKUP($H912,'data (deprecated)'!$E$2:INDIRECT("data!$H$"&amp;COUNTA('data (deprecated)'!$E:$E)),4, FALSE))</f>
        <v>0</v>
      </c>
      <c r="L912" s="3"/>
      <c r="M912" s="3"/>
      <c r="N912" s="3"/>
    </row>
    <row r="913" spans="1:14" ht="13">
      <c r="A913" s="2"/>
      <c r="B913" s="3"/>
      <c r="C913" s="4"/>
      <c r="D913" s="4"/>
      <c r="E913" s="3"/>
      <c r="F913" s="3"/>
      <c r="G913" s="16"/>
      <c r="I913" s="3">
        <f t="array" aca="1" ref="I913" ca="1">IF(ISBLANK($H913),,VLOOKUP($H913,'data (deprecated)'!$E$2:INDIRECT("data!$H$"&amp;COUNTA('data (deprecated)'!$E:$E)),2, FALSE))</f>
        <v>0</v>
      </c>
      <c r="J913" s="3">
        <f t="array" aca="1" ref="J913" ca="1">IF(ISBLANK($H913),,VLOOKUP($H913,'data (deprecated)'!$E$2:INDIRECT("data!$H$"&amp;COUNTA('data (deprecated)'!$E:$E)),3, FALSE))</f>
        <v>0</v>
      </c>
      <c r="K913" s="3">
        <f t="array" aca="1" ref="K913" ca="1">IF(ISBLANK($H913),,VLOOKUP($H913,'data (deprecated)'!$E$2:INDIRECT("data!$H$"&amp;COUNTA('data (deprecated)'!$E:$E)),4, FALSE))</f>
        <v>0</v>
      </c>
      <c r="L913" s="3"/>
      <c r="M913" s="3"/>
      <c r="N913" s="3"/>
    </row>
    <row r="914" spans="1:14" ht="13">
      <c r="A914" s="2"/>
      <c r="B914" s="3"/>
      <c r="C914" s="4"/>
      <c r="D914" s="4"/>
      <c r="E914" s="3"/>
      <c r="F914" s="3"/>
      <c r="G914" s="16"/>
      <c r="I914" s="3">
        <f t="array" aca="1" ref="I914" ca="1">IF(ISBLANK($H914),,VLOOKUP($H914,'data (deprecated)'!$E$2:INDIRECT("data!$H$"&amp;COUNTA('data (deprecated)'!$E:$E)),2, FALSE))</f>
        <v>0</v>
      </c>
      <c r="J914" s="3">
        <f t="array" aca="1" ref="J914" ca="1">IF(ISBLANK($H914),,VLOOKUP($H914,'data (deprecated)'!$E$2:INDIRECT("data!$H$"&amp;COUNTA('data (deprecated)'!$E:$E)),3, FALSE))</f>
        <v>0</v>
      </c>
      <c r="K914" s="3">
        <f t="array" aca="1" ref="K914" ca="1">IF(ISBLANK($H914),,VLOOKUP($H914,'data (deprecated)'!$E$2:INDIRECT("data!$H$"&amp;COUNTA('data (deprecated)'!$E:$E)),4, FALSE))</f>
        <v>0</v>
      </c>
      <c r="L914" s="3"/>
      <c r="M914" s="3"/>
      <c r="N914" s="3"/>
    </row>
    <row r="915" spans="1:14" ht="13">
      <c r="A915" s="2"/>
      <c r="B915" s="3"/>
      <c r="C915" s="4"/>
      <c r="D915" s="4"/>
      <c r="E915" s="3"/>
      <c r="F915" s="3"/>
      <c r="G915" s="16"/>
      <c r="I915" s="3">
        <f t="array" aca="1" ref="I915" ca="1">IF(ISBLANK($H915),,VLOOKUP($H915,'data (deprecated)'!$E$2:INDIRECT("data!$H$"&amp;COUNTA('data (deprecated)'!$E:$E)),2, FALSE))</f>
        <v>0</v>
      </c>
      <c r="J915" s="3">
        <f t="array" aca="1" ref="J915" ca="1">IF(ISBLANK($H915),,VLOOKUP($H915,'data (deprecated)'!$E$2:INDIRECT("data!$H$"&amp;COUNTA('data (deprecated)'!$E:$E)),3, FALSE))</f>
        <v>0</v>
      </c>
      <c r="K915" s="3">
        <f t="array" aca="1" ref="K915" ca="1">IF(ISBLANK($H915),,VLOOKUP($H915,'data (deprecated)'!$E$2:INDIRECT("data!$H$"&amp;COUNTA('data (deprecated)'!$E:$E)),4, FALSE))</f>
        <v>0</v>
      </c>
      <c r="L915" s="3"/>
      <c r="M915" s="3"/>
      <c r="N915" s="3"/>
    </row>
    <row r="916" spans="1:14" ht="13">
      <c r="A916" s="2"/>
      <c r="B916" s="3"/>
      <c r="C916" s="4"/>
      <c r="D916" s="4"/>
      <c r="E916" s="3"/>
      <c r="F916" s="3"/>
      <c r="G916" s="16"/>
      <c r="I916" s="3">
        <f t="array" aca="1" ref="I916" ca="1">IF(ISBLANK($H916),,VLOOKUP($H916,'data (deprecated)'!$E$2:INDIRECT("data!$H$"&amp;COUNTA('data (deprecated)'!$E:$E)),2, FALSE))</f>
        <v>0</v>
      </c>
      <c r="J916" s="3">
        <f t="array" aca="1" ref="J916" ca="1">IF(ISBLANK($H916),,VLOOKUP($H916,'data (deprecated)'!$E$2:INDIRECT("data!$H$"&amp;COUNTA('data (deprecated)'!$E:$E)),3, FALSE))</f>
        <v>0</v>
      </c>
      <c r="K916" s="3">
        <f t="array" aca="1" ref="K916" ca="1">IF(ISBLANK($H916),,VLOOKUP($H916,'data (deprecated)'!$E$2:INDIRECT("data!$H$"&amp;COUNTA('data (deprecated)'!$E:$E)),4, FALSE))</f>
        <v>0</v>
      </c>
      <c r="L916" s="3"/>
      <c r="M916" s="3"/>
      <c r="N916" s="3"/>
    </row>
    <row r="917" spans="1:14" ht="13">
      <c r="A917" s="2"/>
      <c r="B917" s="3"/>
      <c r="C917" s="4"/>
      <c r="D917" s="4"/>
      <c r="E917" s="3"/>
      <c r="F917" s="3"/>
      <c r="G917" s="16"/>
      <c r="I917" s="3">
        <f t="array" aca="1" ref="I917" ca="1">IF(ISBLANK($H917),,VLOOKUP($H917,'data (deprecated)'!$E$2:INDIRECT("data!$H$"&amp;COUNTA('data (deprecated)'!$E:$E)),2, FALSE))</f>
        <v>0</v>
      </c>
      <c r="J917" s="3">
        <f t="array" aca="1" ref="J917" ca="1">IF(ISBLANK($H917),,VLOOKUP($H917,'data (deprecated)'!$E$2:INDIRECT("data!$H$"&amp;COUNTA('data (deprecated)'!$E:$E)),3, FALSE))</f>
        <v>0</v>
      </c>
      <c r="K917" s="3">
        <f t="array" aca="1" ref="K917" ca="1">IF(ISBLANK($H917),,VLOOKUP($H917,'data (deprecated)'!$E$2:INDIRECT("data!$H$"&amp;COUNTA('data (deprecated)'!$E:$E)),4, FALSE))</f>
        <v>0</v>
      </c>
      <c r="L917" s="3"/>
      <c r="M917" s="3"/>
      <c r="N917" s="3"/>
    </row>
    <row r="918" spans="1:14" ht="13">
      <c r="A918" s="2"/>
      <c r="B918" s="3"/>
      <c r="C918" s="4"/>
      <c r="D918" s="4"/>
      <c r="E918" s="3"/>
      <c r="F918" s="3"/>
      <c r="G918" s="16"/>
      <c r="I918" s="3">
        <f t="array" aca="1" ref="I918" ca="1">IF(ISBLANK($H918),,VLOOKUP($H918,'data (deprecated)'!$E$2:INDIRECT("data!$H$"&amp;COUNTA('data (deprecated)'!$E:$E)),2, FALSE))</f>
        <v>0</v>
      </c>
      <c r="J918" s="3">
        <f t="array" aca="1" ref="J918" ca="1">IF(ISBLANK($H918),,VLOOKUP($H918,'data (deprecated)'!$E$2:INDIRECT("data!$H$"&amp;COUNTA('data (deprecated)'!$E:$E)),3, FALSE))</f>
        <v>0</v>
      </c>
      <c r="K918" s="3">
        <f t="array" aca="1" ref="K918" ca="1">IF(ISBLANK($H918),,VLOOKUP($H918,'data (deprecated)'!$E$2:INDIRECT("data!$H$"&amp;COUNTA('data (deprecated)'!$E:$E)),4, FALSE))</f>
        <v>0</v>
      </c>
      <c r="L918" s="3"/>
      <c r="M918" s="3"/>
      <c r="N918" s="3"/>
    </row>
    <row r="919" spans="1:14" ht="13">
      <c r="A919" s="2"/>
      <c r="B919" s="3"/>
      <c r="C919" s="4"/>
      <c r="D919" s="4"/>
      <c r="E919" s="3"/>
      <c r="F919" s="3"/>
      <c r="G919" s="16"/>
      <c r="I919" s="3">
        <f t="array" aca="1" ref="I919" ca="1">IF(ISBLANK($H919),,VLOOKUP($H919,'data (deprecated)'!$E$2:INDIRECT("data!$H$"&amp;COUNTA('data (deprecated)'!$E:$E)),2, FALSE))</f>
        <v>0</v>
      </c>
      <c r="J919" s="3">
        <f t="array" aca="1" ref="J919" ca="1">IF(ISBLANK($H919),,VLOOKUP($H919,'data (deprecated)'!$E$2:INDIRECT("data!$H$"&amp;COUNTA('data (deprecated)'!$E:$E)),3, FALSE))</f>
        <v>0</v>
      </c>
      <c r="K919" s="3">
        <f t="array" aca="1" ref="K919" ca="1">IF(ISBLANK($H919),,VLOOKUP($H919,'data (deprecated)'!$E$2:INDIRECT("data!$H$"&amp;COUNTA('data (deprecated)'!$E:$E)),4, FALSE))</f>
        <v>0</v>
      </c>
      <c r="L919" s="3"/>
      <c r="M919" s="3"/>
      <c r="N919" s="3"/>
    </row>
    <row r="920" spans="1:14" ht="13">
      <c r="A920" s="2"/>
      <c r="B920" s="3"/>
      <c r="C920" s="4"/>
      <c r="D920" s="4"/>
      <c r="E920" s="3"/>
      <c r="F920" s="3"/>
      <c r="G920" s="16"/>
      <c r="I920" s="3">
        <f t="array" aca="1" ref="I920" ca="1">IF(ISBLANK($H920),,VLOOKUP($H920,'data (deprecated)'!$E$2:INDIRECT("data!$H$"&amp;COUNTA('data (deprecated)'!$E:$E)),2, FALSE))</f>
        <v>0</v>
      </c>
      <c r="J920" s="3">
        <f t="array" aca="1" ref="J920" ca="1">IF(ISBLANK($H920),,VLOOKUP($H920,'data (deprecated)'!$E$2:INDIRECT("data!$H$"&amp;COUNTA('data (deprecated)'!$E:$E)),3, FALSE))</f>
        <v>0</v>
      </c>
      <c r="K920" s="3">
        <f t="array" aca="1" ref="K920" ca="1">IF(ISBLANK($H920),,VLOOKUP($H920,'data (deprecated)'!$E$2:INDIRECT("data!$H$"&amp;COUNTA('data (deprecated)'!$E:$E)),4, FALSE))</f>
        <v>0</v>
      </c>
      <c r="L920" s="3"/>
      <c r="M920" s="3"/>
      <c r="N920" s="3"/>
    </row>
    <row r="921" spans="1:14" ht="13">
      <c r="A921" s="2"/>
      <c r="B921" s="3"/>
      <c r="C921" s="4"/>
      <c r="D921" s="4"/>
      <c r="E921" s="3"/>
      <c r="F921" s="3"/>
      <c r="G921" s="16"/>
      <c r="I921" s="3">
        <f t="array" aca="1" ref="I921" ca="1">IF(ISBLANK($H921),,VLOOKUP($H921,'data (deprecated)'!$E$2:INDIRECT("data!$H$"&amp;COUNTA('data (deprecated)'!$E:$E)),2, FALSE))</f>
        <v>0</v>
      </c>
      <c r="J921" s="3">
        <f t="array" aca="1" ref="J921" ca="1">IF(ISBLANK($H921),,VLOOKUP($H921,'data (deprecated)'!$E$2:INDIRECT("data!$H$"&amp;COUNTA('data (deprecated)'!$E:$E)),3, FALSE))</f>
        <v>0</v>
      </c>
      <c r="K921" s="3">
        <f t="array" aca="1" ref="K921" ca="1">IF(ISBLANK($H921),,VLOOKUP($H921,'data (deprecated)'!$E$2:INDIRECT("data!$H$"&amp;COUNTA('data (deprecated)'!$E:$E)),4, FALSE))</f>
        <v>0</v>
      </c>
      <c r="L921" s="3"/>
      <c r="M921" s="3"/>
      <c r="N921" s="3"/>
    </row>
    <row r="922" spans="1:14" ht="13">
      <c r="A922" s="2"/>
      <c r="B922" s="3"/>
      <c r="C922" s="4"/>
      <c r="D922" s="4"/>
      <c r="E922" s="3"/>
      <c r="F922" s="3"/>
      <c r="G922" s="16"/>
      <c r="I922" s="3">
        <f t="array" aca="1" ref="I922" ca="1">IF(ISBLANK($H922),,VLOOKUP($H922,'data (deprecated)'!$E$2:INDIRECT("data!$H$"&amp;COUNTA('data (deprecated)'!$E:$E)),2, FALSE))</f>
        <v>0</v>
      </c>
      <c r="J922" s="3">
        <f t="array" aca="1" ref="J922" ca="1">IF(ISBLANK($H922),,VLOOKUP($H922,'data (deprecated)'!$E$2:INDIRECT("data!$H$"&amp;COUNTA('data (deprecated)'!$E:$E)),3, FALSE))</f>
        <v>0</v>
      </c>
      <c r="K922" s="3">
        <f t="array" aca="1" ref="K922" ca="1">IF(ISBLANK($H922),,VLOOKUP($H922,'data (deprecated)'!$E$2:INDIRECT("data!$H$"&amp;COUNTA('data (deprecated)'!$E:$E)),4, FALSE))</f>
        <v>0</v>
      </c>
      <c r="L922" s="3"/>
      <c r="M922" s="3"/>
      <c r="N922" s="3"/>
    </row>
    <row r="923" spans="1:14" ht="13">
      <c r="A923" s="2"/>
      <c r="B923" s="3"/>
      <c r="C923" s="4"/>
      <c r="D923" s="4"/>
      <c r="E923" s="3"/>
      <c r="F923" s="3"/>
      <c r="G923" s="16"/>
      <c r="I923" s="3">
        <f t="array" aca="1" ref="I923" ca="1">IF(ISBLANK($H923),,VLOOKUP($H923,'data (deprecated)'!$E$2:INDIRECT("data!$H$"&amp;COUNTA('data (deprecated)'!$E:$E)),2, FALSE))</f>
        <v>0</v>
      </c>
      <c r="J923" s="3">
        <f t="array" aca="1" ref="J923" ca="1">IF(ISBLANK($H923),,VLOOKUP($H923,'data (deprecated)'!$E$2:INDIRECT("data!$H$"&amp;COUNTA('data (deprecated)'!$E:$E)),3, FALSE))</f>
        <v>0</v>
      </c>
      <c r="K923" s="3">
        <f t="array" aca="1" ref="K923" ca="1">IF(ISBLANK($H923),,VLOOKUP($H923,'data (deprecated)'!$E$2:INDIRECT("data!$H$"&amp;COUNTA('data (deprecated)'!$E:$E)),4, FALSE))</f>
        <v>0</v>
      </c>
      <c r="L923" s="3"/>
      <c r="M923" s="3"/>
      <c r="N923" s="3"/>
    </row>
    <row r="924" spans="1:14" ht="13">
      <c r="A924" s="2"/>
      <c r="B924" s="3"/>
      <c r="C924" s="4"/>
      <c r="D924" s="4"/>
      <c r="E924" s="3"/>
      <c r="F924" s="3"/>
      <c r="G924" s="16"/>
      <c r="I924" s="3">
        <f t="array" aca="1" ref="I924" ca="1">IF(ISBLANK($H924),,VLOOKUP($H924,'data (deprecated)'!$E$2:INDIRECT("data!$H$"&amp;COUNTA('data (deprecated)'!$E:$E)),2, FALSE))</f>
        <v>0</v>
      </c>
      <c r="J924" s="3">
        <f t="array" aca="1" ref="J924" ca="1">IF(ISBLANK($H924),,VLOOKUP($H924,'data (deprecated)'!$E$2:INDIRECT("data!$H$"&amp;COUNTA('data (deprecated)'!$E:$E)),3, FALSE))</f>
        <v>0</v>
      </c>
      <c r="K924" s="3">
        <f t="array" aca="1" ref="K924" ca="1">IF(ISBLANK($H924),,VLOOKUP($H924,'data (deprecated)'!$E$2:INDIRECT("data!$H$"&amp;COUNTA('data (deprecated)'!$E:$E)),4, FALSE))</f>
        <v>0</v>
      </c>
      <c r="L924" s="3"/>
      <c r="M924" s="3"/>
      <c r="N924" s="3"/>
    </row>
    <row r="925" spans="1:14" ht="13">
      <c r="A925" s="2"/>
      <c r="B925" s="3"/>
      <c r="C925" s="4"/>
      <c r="D925" s="4"/>
      <c r="E925" s="3"/>
      <c r="F925" s="3"/>
      <c r="G925" s="16"/>
      <c r="I925" s="3">
        <f t="array" aca="1" ref="I925" ca="1">IF(ISBLANK($H925),,VLOOKUP($H925,'data (deprecated)'!$E$2:INDIRECT("data!$H$"&amp;COUNTA('data (deprecated)'!$E:$E)),2, FALSE))</f>
        <v>0</v>
      </c>
      <c r="J925" s="3">
        <f t="array" aca="1" ref="J925" ca="1">IF(ISBLANK($H925),,VLOOKUP($H925,'data (deprecated)'!$E$2:INDIRECT("data!$H$"&amp;COUNTA('data (deprecated)'!$E:$E)),3, FALSE))</f>
        <v>0</v>
      </c>
      <c r="K925" s="3">
        <f t="array" aca="1" ref="K925" ca="1">IF(ISBLANK($H925),,VLOOKUP($H925,'data (deprecated)'!$E$2:INDIRECT("data!$H$"&amp;COUNTA('data (deprecated)'!$E:$E)),4, FALSE))</f>
        <v>0</v>
      </c>
      <c r="L925" s="3"/>
      <c r="M925" s="3"/>
      <c r="N925" s="3"/>
    </row>
    <row r="926" spans="1:14" ht="13">
      <c r="A926" s="2"/>
      <c r="B926" s="3"/>
      <c r="C926" s="4"/>
      <c r="D926" s="4"/>
      <c r="E926" s="3"/>
      <c r="F926" s="3"/>
      <c r="G926" s="16"/>
      <c r="I926" s="3">
        <f t="array" aca="1" ref="I926" ca="1">IF(ISBLANK($H926),,VLOOKUP($H926,'data (deprecated)'!$E$2:INDIRECT("data!$H$"&amp;COUNTA('data (deprecated)'!$E:$E)),2, FALSE))</f>
        <v>0</v>
      </c>
      <c r="J926" s="3">
        <f t="array" aca="1" ref="J926" ca="1">IF(ISBLANK($H926),,VLOOKUP($H926,'data (deprecated)'!$E$2:INDIRECT("data!$H$"&amp;COUNTA('data (deprecated)'!$E:$E)),3, FALSE))</f>
        <v>0</v>
      </c>
      <c r="K926" s="3">
        <f t="array" aca="1" ref="K926" ca="1">IF(ISBLANK($H926),,VLOOKUP($H926,'data (deprecated)'!$E$2:INDIRECT("data!$H$"&amp;COUNTA('data (deprecated)'!$E:$E)),4, FALSE))</f>
        <v>0</v>
      </c>
      <c r="L926" s="3"/>
      <c r="M926" s="3"/>
      <c r="N926" s="3"/>
    </row>
    <row r="927" spans="1:14" ht="13">
      <c r="A927" s="2"/>
      <c r="B927" s="3"/>
      <c r="C927" s="4"/>
      <c r="D927" s="4"/>
      <c r="E927" s="3"/>
      <c r="F927" s="3"/>
      <c r="G927" s="16"/>
      <c r="I927" s="3">
        <f t="array" aca="1" ref="I927" ca="1">IF(ISBLANK($H927),,VLOOKUP($H927,'data (deprecated)'!$E$2:INDIRECT("data!$H$"&amp;COUNTA('data (deprecated)'!$E:$E)),2, FALSE))</f>
        <v>0</v>
      </c>
      <c r="J927" s="3">
        <f t="array" aca="1" ref="J927" ca="1">IF(ISBLANK($H927),,VLOOKUP($H927,'data (deprecated)'!$E$2:INDIRECT("data!$H$"&amp;COUNTA('data (deprecated)'!$E:$E)),3, FALSE))</f>
        <v>0</v>
      </c>
      <c r="K927" s="3">
        <f t="array" aca="1" ref="K927" ca="1">IF(ISBLANK($H927),,VLOOKUP($H927,'data (deprecated)'!$E$2:INDIRECT("data!$H$"&amp;COUNTA('data (deprecated)'!$E:$E)),4, FALSE))</f>
        <v>0</v>
      </c>
      <c r="L927" s="3"/>
      <c r="M927" s="3"/>
      <c r="N927" s="3"/>
    </row>
    <row r="928" spans="1:14" ht="13">
      <c r="A928" s="2"/>
      <c r="B928" s="3"/>
      <c r="C928" s="4"/>
      <c r="D928" s="4"/>
      <c r="E928" s="3"/>
      <c r="F928" s="3"/>
      <c r="G928" s="16"/>
      <c r="I928" s="3">
        <f t="array" aca="1" ref="I928" ca="1">IF(ISBLANK($H928),,VLOOKUP($H928,'data (deprecated)'!$E$2:INDIRECT("data!$H$"&amp;COUNTA('data (deprecated)'!$E:$E)),2, FALSE))</f>
        <v>0</v>
      </c>
      <c r="J928" s="3">
        <f t="array" aca="1" ref="J928" ca="1">IF(ISBLANK($H928),,VLOOKUP($H928,'data (deprecated)'!$E$2:INDIRECT("data!$H$"&amp;COUNTA('data (deprecated)'!$E:$E)),3, FALSE))</f>
        <v>0</v>
      </c>
      <c r="K928" s="3">
        <f t="array" aca="1" ref="K928" ca="1">IF(ISBLANK($H928),,VLOOKUP($H928,'data (deprecated)'!$E$2:INDIRECT("data!$H$"&amp;COUNTA('data (deprecated)'!$E:$E)),4, FALSE))</f>
        <v>0</v>
      </c>
      <c r="L928" s="3"/>
      <c r="M928" s="3"/>
      <c r="N928" s="3"/>
    </row>
    <row r="929" spans="1:14" ht="13">
      <c r="A929" s="2"/>
      <c r="B929" s="3"/>
      <c r="C929" s="4"/>
      <c r="D929" s="4"/>
      <c r="E929" s="3"/>
      <c r="F929" s="3"/>
      <c r="G929" s="16"/>
      <c r="I929" s="3">
        <f t="array" aca="1" ref="I929" ca="1">IF(ISBLANK($H929),,VLOOKUP($H929,'data (deprecated)'!$E$2:INDIRECT("data!$H$"&amp;COUNTA('data (deprecated)'!$E:$E)),2, FALSE))</f>
        <v>0</v>
      </c>
      <c r="J929" s="3">
        <f t="array" aca="1" ref="J929" ca="1">IF(ISBLANK($H929),,VLOOKUP($H929,'data (deprecated)'!$E$2:INDIRECT("data!$H$"&amp;COUNTA('data (deprecated)'!$E:$E)),3, FALSE))</f>
        <v>0</v>
      </c>
      <c r="K929" s="3">
        <f t="array" aca="1" ref="K929" ca="1">IF(ISBLANK($H929),,VLOOKUP($H929,'data (deprecated)'!$E$2:INDIRECT("data!$H$"&amp;COUNTA('data (deprecated)'!$E:$E)),4, FALSE))</f>
        <v>0</v>
      </c>
      <c r="L929" s="3"/>
      <c r="M929" s="3"/>
      <c r="N929" s="3"/>
    </row>
    <row r="930" spans="1:14" ht="13">
      <c r="A930" s="2"/>
      <c r="B930" s="3"/>
      <c r="C930" s="4"/>
      <c r="D930" s="4"/>
      <c r="E930" s="3"/>
      <c r="F930" s="3"/>
      <c r="G930" s="16"/>
      <c r="I930" s="3">
        <f t="array" aca="1" ref="I930" ca="1">IF(ISBLANK($H930),,VLOOKUP($H930,'data (deprecated)'!$E$2:INDIRECT("data!$H$"&amp;COUNTA('data (deprecated)'!$E:$E)),2, FALSE))</f>
        <v>0</v>
      </c>
      <c r="J930" s="3">
        <f t="array" aca="1" ref="J930" ca="1">IF(ISBLANK($H930),,VLOOKUP($H930,'data (deprecated)'!$E$2:INDIRECT("data!$H$"&amp;COUNTA('data (deprecated)'!$E:$E)),3, FALSE))</f>
        <v>0</v>
      </c>
      <c r="K930" s="3">
        <f t="array" aca="1" ref="K930" ca="1">IF(ISBLANK($H930),,VLOOKUP($H930,'data (deprecated)'!$E$2:INDIRECT("data!$H$"&amp;COUNTA('data (deprecated)'!$E:$E)),4, FALSE))</f>
        <v>0</v>
      </c>
      <c r="L930" s="3"/>
      <c r="M930" s="3"/>
      <c r="N930" s="3"/>
    </row>
    <row r="931" spans="1:14" ht="13">
      <c r="A931" s="2"/>
      <c r="B931" s="3"/>
      <c r="C931" s="4"/>
      <c r="D931" s="4"/>
      <c r="E931" s="3"/>
      <c r="F931" s="3"/>
      <c r="G931" s="16"/>
      <c r="I931" s="3">
        <f t="array" aca="1" ref="I931" ca="1">IF(ISBLANK($H931),,VLOOKUP($H931,'data (deprecated)'!$E$2:INDIRECT("data!$H$"&amp;COUNTA('data (deprecated)'!$E:$E)),2, FALSE))</f>
        <v>0</v>
      </c>
      <c r="J931" s="3">
        <f t="array" aca="1" ref="J931" ca="1">IF(ISBLANK($H931),,VLOOKUP($H931,'data (deprecated)'!$E$2:INDIRECT("data!$H$"&amp;COUNTA('data (deprecated)'!$E:$E)),3, FALSE))</f>
        <v>0</v>
      </c>
      <c r="K931" s="3">
        <f t="array" aca="1" ref="K931" ca="1">IF(ISBLANK($H931),,VLOOKUP($H931,'data (deprecated)'!$E$2:INDIRECT("data!$H$"&amp;COUNTA('data (deprecated)'!$E:$E)),4, FALSE))</f>
        <v>0</v>
      </c>
      <c r="L931" s="3"/>
      <c r="M931" s="3"/>
      <c r="N931" s="3"/>
    </row>
    <row r="932" spans="1:14" ht="13">
      <c r="A932" s="2"/>
      <c r="B932" s="3"/>
      <c r="C932" s="4"/>
      <c r="D932" s="4"/>
      <c r="E932" s="3"/>
      <c r="F932" s="3"/>
      <c r="G932" s="16"/>
      <c r="I932" s="3">
        <f t="array" aca="1" ref="I932" ca="1">IF(ISBLANK($H932),,VLOOKUP($H932,'data (deprecated)'!$E$2:INDIRECT("data!$H$"&amp;COUNTA('data (deprecated)'!$E:$E)),2, FALSE))</f>
        <v>0</v>
      </c>
      <c r="J932" s="3">
        <f t="array" aca="1" ref="J932" ca="1">IF(ISBLANK($H932),,VLOOKUP($H932,'data (deprecated)'!$E$2:INDIRECT("data!$H$"&amp;COUNTA('data (deprecated)'!$E:$E)),3, FALSE))</f>
        <v>0</v>
      </c>
      <c r="K932" s="3">
        <f t="array" aca="1" ref="K932" ca="1">IF(ISBLANK($H932),,VLOOKUP($H932,'data (deprecated)'!$E$2:INDIRECT("data!$H$"&amp;COUNTA('data (deprecated)'!$E:$E)),4, FALSE))</f>
        <v>0</v>
      </c>
      <c r="L932" s="3"/>
      <c r="M932" s="3"/>
      <c r="N932" s="3"/>
    </row>
    <row r="933" spans="1:14" ht="13">
      <c r="A933" s="2"/>
      <c r="B933" s="3"/>
      <c r="C933" s="4"/>
      <c r="D933" s="4"/>
      <c r="E933" s="3"/>
      <c r="F933" s="3"/>
      <c r="G933" s="16"/>
      <c r="I933" s="3">
        <f t="array" aca="1" ref="I933" ca="1">IF(ISBLANK($H933),,VLOOKUP($H933,'data (deprecated)'!$E$2:INDIRECT("data!$H$"&amp;COUNTA('data (deprecated)'!$E:$E)),2, FALSE))</f>
        <v>0</v>
      </c>
      <c r="J933" s="3">
        <f t="array" aca="1" ref="J933" ca="1">IF(ISBLANK($H933),,VLOOKUP($H933,'data (deprecated)'!$E$2:INDIRECT("data!$H$"&amp;COUNTA('data (deprecated)'!$E:$E)),3, FALSE))</f>
        <v>0</v>
      </c>
      <c r="K933" s="3">
        <f t="array" aca="1" ref="K933" ca="1">IF(ISBLANK($H933),,VLOOKUP($H933,'data (deprecated)'!$E$2:INDIRECT("data!$H$"&amp;COUNTA('data (deprecated)'!$E:$E)),4, FALSE))</f>
        <v>0</v>
      </c>
      <c r="L933" s="3"/>
      <c r="M933" s="3"/>
      <c r="N933" s="3"/>
    </row>
    <row r="934" spans="1:14" ht="13">
      <c r="A934" s="2"/>
      <c r="B934" s="3"/>
      <c r="C934" s="4"/>
      <c r="D934" s="4"/>
      <c r="E934" s="3"/>
      <c r="F934" s="3"/>
      <c r="G934" s="16"/>
      <c r="I934" s="3">
        <f t="array" aca="1" ref="I934" ca="1">IF(ISBLANK($H934),,VLOOKUP($H934,'data (deprecated)'!$E$2:INDIRECT("data!$H$"&amp;COUNTA('data (deprecated)'!$E:$E)),2, FALSE))</f>
        <v>0</v>
      </c>
      <c r="J934" s="3">
        <f t="array" aca="1" ref="J934" ca="1">IF(ISBLANK($H934),,VLOOKUP($H934,'data (deprecated)'!$E$2:INDIRECT("data!$H$"&amp;COUNTA('data (deprecated)'!$E:$E)),3, FALSE))</f>
        <v>0</v>
      </c>
      <c r="K934" s="3">
        <f t="array" aca="1" ref="K934" ca="1">IF(ISBLANK($H934),,VLOOKUP($H934,'data (deprecated)'!$E$2:INDIRECT("data!$H$"&amp;COUNTA('data (deprecated)'!$E:$E)),4, FALSE))</f>
        <v>0</v>
      </c>
      <c r="L934" s="3"/>
      <c r="M934" s="3"/>
      <c r="N934" s="3"/>
    </row>
    <row r="935" spans="1:14" ht="13">
      <c r="A935" s="2"/>
      <c r="B935" s="3"/>
      <c r="C935" s="4"/>
      <c r="D935" s="4"/>
      <c r="E935" s="3"/>
      <c r="F935" s="3"/>
      <c r="G935" s="16"/>
      <c r="I935" s="3">
        <f t="array" aca="1" ref="I935" ca="1">IF(ISBLANK($H935),,VLOOKUP($H935,'data (deprecated)'!$E$2:INDIRECT("data!$H$"&amp;COUNTA('data (deprecated)'!$E:$E)),2, FALSE))</f>
        <v>0</v>
      </c>
      <c r="J935" s="3">
        <f t="array" aca="1" ref="J935" ca="1">IF(ISBLANK($H935),,VLOOKUP($H935,'data (deprecated)'!$E$2:INDIRECT("data!$H$"&amp;COUNTA('data (deprecated)'!$E:$E)),3, FALSE))</f>
        <v>0</v>
      </c>
      <c r="K935" s="3">
        <f t="array" aca="1" ref="K935" ca="1">IF(ISBLANK($H935),,VLOOKUP($H935,'data (deprecated)'!$E$2:INDIRECT("data!$H$"&amp;COUNTA('data (deprecated)'!$E:$E)),4, FALSE))</f>
        <v>0</v>
      </c>
      <c r="L935" s="3"/>
      <c r="M935" s="3"/>
      <c r="N935" s="3"/>
    </row>
    <row r="936" spans="1:14" ht="13">
      <c r="A936" s="2"/>
      <c r="B936" s="3"/>
      <c r="C936" s="4"/>
      <c r="D936" s="4"/>
      <c r="E936" s="3"/>
      <c r="F936" s="3"/>
      <c r="G936" s="16"/>
      <c r="I936" s="3">
        <f t="array" aca="1" ref="I936" ca="1">IF(ISBLANK($H936),,VLOOKUP($H936,'data (deprecated)'!$E$2:INDIRECT("data!$H$"&amp;COUNTA('data (deprecated)'!$E:$E)),2, FALSE))</f>
        <v>0</v>
      </c>
      <c r="J936" s="3">
        <f t="array" aca="1" ref="J936" ca="1">IF(ISBLANK($H936),,VLOOKUP($H936,'data (deprecated)'!$E$2:INDIRECT("data!$H$"&amp;COUNTA('data (deprecated)'!$E:$E)),3, FALSE))</f>
        <v>0</v>
      </c>
      <c r="K936" s="3">
        <f t="array" aca="1" ref="K936" ca="1">IF(ISBLANK($H936),,VLOOKUP($H936,'data (deprecated)'!$E$2:INDIRECT("data!$H$"&amp;COUNTA('data (deprecated)'!$E:$E)),4, FALSE))</f>
        <v>0</v>
      </c>
      <c r="L936" s="3"/>
      <c r="M936" s="3"/>
      <c r="N936" s="3"/>
    </row>
    <row r="937" spans="1:14" ht="13">
      <c r="A937" s="2"/>
      <c r="B937" s="3"/>
      <c r="C937" s="4"/>
      <c r="D937" s="4"/>
      <c r="E937" s="3"/>
      <c r="F937" s="3"/>
      <c r="G937" s="16"/>
      <c r="I937" s="3">
        <f t="array" aca="1" ref="I937" ca="1">IF(ISBLANK($H937),,VLOOKUP($H937,'data (deprecated)'!$E$2:INDIRECT("data!$H$"&amp;COUNTA('data (deprecated)'!$E:$E)),2, FALSE))</f>
        <v>0</v>
      </c>
      <c r="J937" s="3">
        <f t="array" aca="1" ref="J937" ca="1">IF(ISBLANK($H937),,VLOOKUP($H937,'data (deprecated)'!$E$2:INDIRECT("data!$H$"&amp;COUNTA('data (deprecated)'!$E:$E)),3, FALSE))</f>
        <v>0</v>
      </c>
      <c r="K937" s="3">
        <f t="array" aca="1" ref="K937" ca="1">IF(ISBLANK($H937),,VLOOKUP($H937,'data (deprecated)'!$E$2:INDIRECT("data!$H$"&amp;COUNTA('data (deprecated)'!$E:$E)),4, FALSE))</f>
        <v>0</v>
      </c>
      <c r="L937" s="3"/>
      <c r="M937" s="3"/>
      <c r="N937" s="3"/>
    </row>
    <row r="938" spans="1:14" ht="13">
      <c r="A938" s="2"/>
      <c r="B938" s="3"/>
      <c r="C938" s="4"/>
      <c r="D938" s="4"/>
      <c r="E938" s="3"/>
      <c r="F938" s="3"/>
      <c r="G938" s="16"/>
      <c r="I938" s="3">
        <f t="array" aca="1" ref="I938" ca="1">IF(ISBLANK($H938),,VLOOKUP($H938,'data (deprecated)'!$E$2:INDIRECT("data!$H$"&amp;COUNTA('data (deprecated)'!$E:$E)),2, FALSE))</f>
        <v>0</v>
      </c>
      <c r="J938" s="3">
        <f t="array" aca="1" ref="J938" ca="1">IF(ISBLANK($H938),,VLOOKUP($H938,'data (deprecated)'!$E$2:INDIRECT("data!$H$"&amp;COUNTA('data (deprecated)'!$E:$E)),3, FALSE))</f>
        <v>0</v>
      </c>
      <c r="K938" s="3">
        <f t="array" aca="1" ref="K938" ca="1">IF(ISBLANK($H938),,VLOOKUP($H938,'data (deprecated)'!$E$2:INDIRECT("data!$H$"&amp;COUNTA('data (deprecated)'!$E:$E)),4, FALSE))</f>
        <v>0</v>
      </c>
      <c r="L938" s="3"/>
      <c r="M938" s="3"/>
      <c r="N938" s="3"/>
    </row>
    <row r="939" spans="1:14" ht="13">
      <c r="A939" s="2"/>
      <c r="B939" s="3"/>
      <c r="C939" s="4"/>
      <c r="D939" s="4"/>
      <c r="E939" s="3"/>
      <c r="F939" s="3"/>
      <c r="G939" s="16"/>
      <c r="I939" s="3">
        <f t="array" aca="1" ref="I939" ca="1">IF(ISBLANK($H939),,VLOOKUP($H939,'data (deprecated)'!$E$2:INDIRECT("data!$H$"&amp;COUNTA('data (deprecated)'!$E:$E)),2, FALSE))</f>
        <v>0</v>
      </c>
      <c r="J939" s="3">
        <f t="array" aca="1" ref="J939" ca="1">IF(ISBLANK($H939),,VLOOKUP($H939,'data (deprecated)'!$E$2:INDIRECT("data!$H$"&amp;COUNTA('data (deprecated)'!$E:$E)),3, FALSE))</f>
        <v>0</v>
      </c>
      <c r="K939" s="3">
        <f t="array" aca="1" ref="K939" ca="1">IF(ISBLANK($H939),,VLOOKUP($H939,'data (deprecated)'!$E$2:INDIRECT("data!$H$"&amp;COUNTA('data (deprecated)'!$E:$E)),4, FALSE))</f>
        <v>0</v>
      </c>
      <c r="L939" s="3"/>
      <c r="M939" s="3"/>
      <c r="N939" s="3"/>
    </row>
    <row r="940" spans="1:14" ht="13">
      <c r="A940" s="2"/>
      <c r="B940" s="3"/>
      <c r="C940" s="4"/>
      <c r="D940" s="4"/>
      <c r="E940" s="3"/>
      <c r="F940" s="3"/>
      <c r="G940" s="16"/>
      <c r="I940" s="3">
        <f t="array" aca="1" ref="I940" ca="1">IF(ISBLANK($H940),,VLOOKUP($H940,'data (deprecated)'!$E$2:INDIRECT("data!$H$"&amp;COUNTA('data (deprecated)'!$E:$E)),2, FALSE))</f>
        <v>0</v>
      </c>
      <c r="J940" s="3">
        <f t="array" aca="1" ref="J940" ca="1">IF(ISBLANK($H940),,VLOOKUP($H940,'data (deprecated)'!$E$2:INDIRECT("data!$H$"&amp;COUNTA('data (deprecated)'!$E:$E)),3, FALSE))</f>
        <v>0</v>
      </c>
      <c r="K940" s="3">
        <f t="array" aca="1" ref="K940" ca="1">IF(ISBLANK($H940),,VLOOKUP($H940,'data (deprecated)'!$E$2:INDIRECT("data!$H$"&amp;COUNTA('data (deprecated)'!$E:$E)),4, FALSE))</f>
        <v>0</v>
      </c>
      <c r="L940" s="3"/>
      <c r="M940" s="3"/>
      <c r="N940" s="3"/>
    </row>
    <row r="941" spans="1:14" ht="13">
      <c r="A941" s="2"/>
      <c r="B941" s="3"/>
      <c r="C941" s="4"/>
      <c r="D941" s="4"/>
      <c r="E941" s="3"/>
      <c r="F941" s="3"/>
      <c r="G941" s="16"/>
      <c r="I941" s="3">
        <f t="array" aca="1" ref="I941" ca="1">IF(ISBLANK($H941),,VLOOKUP($H941,'data (deprecated)'!$E$2:INDIRECT("data!$H$"&amp;COUNTA('data (deprecated)'!$E:$E)),2, FALSE))</f>
        <v>0</v>
      </c>
      <c r="J941" s="3">
        <f t="array" aca="1" ref="J941" ca="1">IF(ISBLANK($H941),,VLOOKUP($H941,'data (deprecated)'!$E$2:INDIRECT("data!$H$"&amp;COUNTA('data (deprecated)'!$E:$E)),3, FALSE))</f>
        <v>0</v>
      </c>
      <c r="K941" s="3">
        <f t="array" aca="1" ref="K941" ca="1">IF(ISBLANK($H941),,VLOOKUP($H941,'data (deprecated)'!$E$2:INDIRECT("data!$H$"&amp;COUNTA('data (deprecated)'!$E:$E)),4, FALSE))</f>
        <v>0</v>
      </c>
      <c r="L941" s="3"/>
      <c r="M941" s="3"/>
      <c r="N941" s="3"/>
    </row>
    <row r="942" spans="1:14" ht="13">
      <c r="A942" s="2"/>
      <c r="B942" s="3"/>
      <c r="C942" s="4"/>
      <c r="D942" s="4"/>
      <c r="E942" s="3"/>
      <c r="F942" s="3"/>
      <c r="G942" s="16"/>
      <c r="I942" s="3">
        <f t="array" aca="1" ref="I942" ca="1">IF(ISBLANK($H942),,VLOOKUP($H942,'data (deprecated)'!$E$2:INDIRECT("data!$H$"&amp;COUNTA('data (deprecated)'!$E:$E)),2, FALSE))</f>
        <v>0</v>
      </c>
      <c r="J942" s="3">
        <f t="array" aca="1" ref="J942" ca="1">IF(ISBLANK($H942),,VLOOKUP($H942,'data (deprecated)'!$E$2:INDIRECT("data!$H$"&amp;COUNTA('data (deprecated)'!$E:$E)),3, FALSE))</f>
        <v>0</v>
      </c>
      <c r="K942" s="3">
        <f t="array" aca="1" ref="K942" ca="1">IF(ISBLANK($H942),,VLOOKUP($H942,'data (deprecated)'!$E$2:INDIRECT("data!$H$"&amp;COUNTA('data (deprecated)'!$E:$E)),4, FALSE))</f>
        <v>0</v>
      </c>
      <c r="L942" s="3"/>
      <c r="M942" s="3"/>
      <c r="N942" s="3"/>
    </row>
    <row r="943" spans="1:14" ht="13">
      <c r="A943" s="2"/>
      <c r="B943" s="3"/>
      <c r="C943" s="4"/>
      <c r="D943" s="4"/>
      <c r="E943" s="3"/>
      <c r="F943" s="3"/>
      <c r="G943" s="16"/>
      <c r="I943" s="3">
        <f t="array" aca="1" ref="I943" ca="1">IF(ISBLANK($H943),,VLOOKUP($H943,'data (deprecated)'!$E$2:INDIRECT("data!$H$"&amp;COUNTA('data (deprecated)'!$E:$E)),2, FALSE))</f>
        <v>0</v>
      </c>
      <c r="J943" s="3">
        <f t="array" aca="1" ref="J943" ca="1">IF(ISBLANK($H943),,VLOOKUP($H943,'data (deprecated)'!$E$2:INDIRECT("data!$H$"&amp;COUNTA('data (deprecated)'!$E:$E)),3, FALSE))</f>
        <v>0</v>
      </c>
      <c r="K943" s="3">
        <f t="array" aca="1" ref="K943" ca="1">IF(ISBLANK($H943),,VLOOKUP($H943,'data (deprecated)'!$E$2:INDIRECT("data!$H$"&amp;COUNTA('data (deprecated)'!$E:$E)),4, FALSE))</f>
        <v>0</v>
      </c>
      <c r="L943" s="3"/>
      <c r="M943" s="3"/>
      <c r="N943" s="3"/>
    </row>
    <row r="944" spans="1:14" ht="13">
      <c r="A944" s="2"/>
      <c r="B944" s="3"/>
      <c r="C944" s="4"/>
      <c r="D944" s="4"/>
      <c r="E944" s="3"/>
      <c r="F944" s="3"/>
      <c r="G944" s="16"/>
      <c r="I944" s="3">
        <f t="array" aca="1" ref="I944" ca="1">IF(ISBLANK($H944),,VLOOKUP($H944,'data (deprecated)'!$E$2:INDIRECT("data!$H$"&amp;COUNTA('data (deprecated)'!$E:$E)),2, FALSE))</f>
        <v>0</v>
      </c>
      <c r="J944" s="3">
        <f t="array" aca="1" ref="J944" ca="1">IF(ISBLANK($H944),,VLOOKUP($H944,'data (deprecated)'!$E$2:INDIRECT("data!$H$"&amp;COUNTA('data (deprecated)'!$E:$E)),3, FALSE))</f>
        <v>0</v>
      </c>
      <c r="K944" s="3">
        <f t="array" aca="1" ref="K944" ca="1">IF(ISBLANK($H944),,VLOOKUP($H944,'data (deprecated)'!$E$2:INDIRECT("data!$H$"&amp;COUNTA('data (deprecated)'!$E:$E)),4, FALSE))</f>
        <v>0</v>
      </c>
      <c r="L944" s="3"/>
      <c r="M944" s="3"/>
      <c r="N944" s="3"/>
    </row>
    <row r="945" spans="1:14" ht="13">
      <c r="A945" s="2"/>
      <c r="B945" s="3"/>
      <c r="C945" s="4"/>
      <c r="D945" s="4"/>
      <c r="E945" s="3"/>
      <c r="F945" s="3"/>
      <c r="G945" s="16"/>
      <c r="I945" s="3">
        <f t="array" aca="1" ref="I945" ca="1">IF(ISBLANK($H945),,VLOOKUP($H945,'data (deprecated)'!$E$2:INDIRECT("data!$H$"&amp;COUNTA('data (deprecated)'!$E:$E)),2, FALSE))</f>
        <v>0</v>
      </c>
      <c r="J945" s="3">
        <f t="array" aca="1" ref="J945" ca="1">IF(ISBLANK($H945),,VLOOKUP($H945,'data (deprecated)'!$E$2:INDIRECT("data!$H$"&amp;COUNTA('data (deprecated)'!$E:$E)),3, FALSE))</f>
        <v>0</v>
      </c>
      <c r="K945" s="3">
        <f t="array" aca="1" ref="K945" ca="1">IF(ISBLANK($H945),,VLOOKUP($H945,'data (deprecated)'!$E$2:INDIRECT("data!$H$"&amp;COUNTA('data (deprecated)'!$E:$E)),4, FALSE))</f>
        <v>0</v>
      </c>
      <c r="L945" s="3"/>
      <c r="M945" s="3"/>
      <c r="N945" s="3"/>
    </row>
    <row r="946" spans="1:14" ht="13">
      <c r="A946" s="2"/>
      <c r="B946" s="3"/>
      <c r="C946" s="4"/>
      <c r="D946" s="4"/>
      <c r="E946" s="3"/>
      <c r="F946" s="3"/>
      <c r="G946" s="16"/>
      <c r="I946" s="3">
        <f t="array" aca="1" ref="I946" ca="1">IF(ISBLANK($H946),,VLOOKUP($H946,'data (deprecated)'!$E$2:INDIRECT("data!$H$"&amp;COUNTA('data (deprecated)'!$E:$E)),2, FALSE))</f>
        <v>0</v>
      </c>
      <c r="J946" s="3">
        <f t="array" aca="1" ref="J946" ca="1">IF(ISBLANK($H946),,VLOOKUP($H946,'data (deprecated)'!$E$2:INDIRECT("data!$H$"&amp;COUNTA('data (deprecated)'!$E:$E)),3, FALSE))</f>
        <v>0</v>
      </c>
      <c r="K946" s="3">
        <f t="array" aca="1" ref="K946" ca="1">IF(ISBLANK($H946),,VLOOKUP($H946,'data (deprecated)'!$E$2:INDIRECT("data!$H$"&amp;COUNTA('data (deprecated)'!$E:$E)),4, FALSE))</f>
        <v>0</v>
      </c>
      <c r="L946" s="3"/>
      <c r="M946" s="3"/>
      <c r="N946" s="3"/>
    </row>
    <row r="947" spans="1:14" ht="13">
      <c r="A947" s="2"/>
      <c r="B947" s="3"/>
      <c r="C947" s="4"/>
      <c r="D947" s="4"/>
      <c r="E947" s="3"/>
      <c r="F947" s="3"/>
      <c r="G947" s="16"/>
      <c r="I947" s="3">
        <f t="array" aca="1" ref="I947" ca="1">IF(ISBLANK($H947),,VLOOKUP($H947,'data (deprecated)'!$E$2:INDIRECT("data!$H$"&amp;COUNTA('data (deprecated)'!$E:$E)),2, FALSE))</f>
        <v>0</v>
      </c>
      <c r="J947" s="3">
        <f t="array" aca="1" ref="J947" ca="1">IF(ISBLANK($H947),,VLOOKUP($H947,'data (deprecated)'!$E$2:INDIRECT("data!$H$"&amp;COUNTA('data (deprecated)'!$E:$E)),3, FALSE))</f>
        <v>0</v>
      </c>
      <c r="K947" s="3">
        <f t="array" aca="1" ref="K947" ca="1">IF(ISBLANK($H947),,VLOOKUP($H947,'data (deprecated)'!$E$2:INDIRECT("data!$H$"&amp;COUNTA('data (deprecated)'!$E:$E)),4, FALSE))</f>
        <v>0</v>
      </c>
      <c r="L947" s="3"/>
      <c r="M947" s="3"/>
      <c r="N947" s="3"/>
    </row>
    <row r="948" spans="1:14" ht="13">
      <c r="A948" s="2"/>
      <c r="B948" s="3"/>
      <c r="C948" s="4"/>
      <c r="D948" s="4"/>
      <c r="E948" s="3"/>
      <c r="F948" s="3"/>
      <c r="G948" s="16"/>
      <c r="I948" s="3">
        <f t="array" aca="1" ref="I948" ca="1">IF(ISBLANK($H948),,VLOOKUP($H948,'data (deprecated)'!$E$2:INDIRECT("data!$H$"&amp;COUNTA('data (deprecated)'!$E:$E)),2, FALSE))</f>
        <v>0</v>
      </c>
      <c r="J948" s="3">
        <f t="array" aca="1" ref="J948" ca="1">IF(ISBLANK($H948),,VLOOKUP($H948,'data (deprecated)'!$E$2:INDIRECT("data!$H$"&amp;COUNTA('data (deprecated)'!$E:$E)),3, FALSE))</f>
        <v>0</v>
      </c>
      <c r="K948" s="3">
        <f t="array" aca="1" ref="K948" ca="1">IF(ISBLANK($H948),,VLOOKUP($H948,'data (deprecated)'!$E$2:INDIRECT("data!$H$"&amp;COUNTA('data (deprecated)'!$E:$E)),4, FALSE))</f>
        <v>0</v>
      </c>
      <c r="L948" s="3"/>
      <c r="M948" s="3"/>
      <c r="N948" s="3"/>
    </row>
    <row r="949" spans="1:14" ht="13">
      <c r="A949" s="2"/>
      <c r="B949" s="3"/>
      <c r="C949" s="4"/>
      <c r="D949" s="4"/>
      <c r="E949" s="3"/>
      <c r="F949" s="3"/>
      <c r="G949" s="16"/>
      <c r="I949" s="3">
        <f t="array" aca="1" ref="I949" ca="1">IF(ISBLANK($H949),,VLOOKUP($H949,'data (deprecated)'!$E$2:INDIRECT("data!$H$"&amp;COUNTA('data (deprecated)'!$E:$E)),2, FALSE))</f>
        <v>0</v>
      </c>
      <c r="J949" s="3">
        <f t="array" aca="1" ref="J949" ca="1">IF(ISBLANK($H949),,VLOOKUP($H949,'data (deprecated)'!$E$2:INDIRECT("data!$H$"&amp;COUNTA('data (deprecated)'!$E:$E)),3, FALSE))</f>
        <v>0</v>
      </c>
      <c r="K949" s="3">
        <f t="array" aca="1" ref="K949" ca="1">IF(ISBLANK($H949),,VLOOKUP($H949,'data (deprecated)'!$E$2:INDIRECT("data!$H$"&amp;COUNTA('data (deprecated)'!$E:$E)),4, FALSE))</f>
        <v>0</v>
      </c>
      <c r="L949" s="3"/>
      <c r="M949" s="3"/>
      <c r="N949" s="3"/>
    </row>
    <row r="950" spans="1:14" ht="13">
      <c r="A950" s="2"/>
      <c r="B950" s="3"/>
      <c r="C950" s="4"/>
      <c r="D950" s="4"/>
      <c r="E950" s="3"/>
      <c r="F950" s="3"/>
      <c r="G950" s="16"/>
      <c r="I950" s="3">
        <f t="array" aca="1" ref="I950" ca="1">IF(ISBLANK($H950),,VLOOKUP($H950,'data (deprecated)'!$E$2:INDIRECT("data!$H$"&amp;COUNTA('data (deprecated)'!$E:$E)),2, FALSE))</f>
        <v>0</v>
      </c>
      <c r="J950" s="3">
        <f t="array" aca="1" ref="J950" ca="1">IF(ISBLANK($H950),,VLOOKUP($H950,'data (deprecated)'!$E$2:INDIRECT("data!$H$"&amp;COUNTA('data (deprecated)'!$E:$E)),3, FALSE))</f>
        <v>0</v>
      </c>
      <c r="K950" s="3">
        <f t="array" aca="1" ref="K950" ca="1">IF(ISBLANK($H950),,VLOOKUP($H950,'data (deprecated)'!$E$2:INDIRECT("data!$H$"&amp;COUNTA('data (deprecated)'!$E:$E)),4, FALSE))</f>
        <v>0</v>
      </c>
      <c r="L950" s="3"/>
      <c r="M950" s="3"/>
      <c r="N950" s="3"/>
    </row>
    <row r="951" spans="1:14" ht="13">
      <c r="A951" s="2"/>
      <c r="B951" s="3"/>
      <c r="C951" s="4"/>
      <c r="D951" s="4"/>
      <c r="E951" s="3"/>
      <c r="F951" s="3"/>
      <c r="G951" s="16"/>
      <c r="I951" s="3">
        <f t="array" aca="1" ref="I951" ca="1">IF(ISBLANK($H951),,VLOOKUP($H951,'data (deprecated)'!$E$2:INDIRECT("data!$H$"&amp;COUNTA('data (deprecated)'!$E:$E)),2, FALSE))</f>
        <v>0</v>
      </c>
      <c r="J951" s="3">
        <f t="array" aca="1" ref="J951" ca="1">IF(ISBLANK($H951),,VLOOKUP($H951,'data (deprecated)'!$E$2:INDIRECT("data!$H$"&amp;COUNTA('data (deprecated)'!$E:$E)),3, FALSE))</f>
        <v>0</v>
      </c>
      <c r="K951" s="3">
        <f t="array" aca="1" ref="K951" ca="1">IF(ISBLANK($H951),,VLOOKUP($H951,'data (deprecated)'!$E$2:INDIRECT("data!$H$"&amp;COUNTA('data (deprecated)'!$E:$E)),4, FALSE))</f>
        <v>0</v>
      </c>
      <c r="L951" s="3"/>
      <c r="M951" s="3"/>
      <c r="N951" s="3"/>
    </row>
    <row r="952" spans="1:14" ht="13">
      <c r="A952" s="2"/>
      <c r="B952" s="3"/>
      <c r="C952" s="4"/>
      <c r="D952" s="4"/>
      <c r="E952" s="3"/>
      <c r="F952" s="3"/>
      <c r="G952" s="16"/>
      <c r="I952" s="3">
        <f t="array" aca="1" ref="I952" ca="1">IF(ISBLANK($H952),,VLOOKUP($H952,'data (deprecated)'!$E$2:INDIRECT("data!$H$"&amp;COUNTA('data (deprecated)'!$E:$E)),2, FALSE))</f>
        <v>0</v>
      </c>
      <c r="J952" s="3">
        <f t="array" aca="1" ref="J952" ca="1">IF(ISBLANK($H952),,VLOOKUP($H952,'data (deprecated)'!$E$2:INDIRECT("data!$H$"&amp;COUNTA('data (deprecated)'!$E:$E)),3, FALSE))</f>
        <v>0</v>
      </c>
      <c r="K952" s="3">
        <f t="array" aca="1" ref="K952" ca="1">IF(ISBLANK($H952),,VLOOKUP($H952,'data (deprecated)'!$E$2:INDIRECT("data!$H$"&amp;COUNTA('data (deprecated)'!$E:$E)),4, FALSE))</f>
        <v>0</v>
      </c>
      <c r="L952" s="3"/>
      <c r="M952" s="3"/>
      <c r="N952" s="3"/>
    </row>
    <row r="953" spans="1:14" ht="13">
      <c r="A953" s="2"/>
      <c r="B953" s="3"/>
      <c r="C953" s="4"/>
      <c r="D953" s="4"/>
      <c r="E953" s="3"/>
      <c r="F953" s="3"/>
      <c r="G953" s="16"/>
      <c r="I953" s="3">
        <f t="array" aca="1" ref="I953" ca="1">IF(ISBLANK($H953),,VLOOKUP($H953,'data (deprecated)'!$E$2:INDIRECT("data!$H$"&amp;COUNTA('data (deprecated)'!$E:$E)),2, FALSE))</f>
        <v>0</v>
      </c>
      <c r="J953" s="3">
        <f t="array" aca="1" ref="J953" ca="1">IF(ISBLANK($H953),,VLOOKUP($H953,'data (deprecated)'!$E$2:INDIRECT("data!$H$"&amp;COUNTA('data (deprecated)'!$E:$E)),3, FALSE))</f>
        <v>0</v>
      </c>
      <c r="K953" s="3">
        <f t="array" aca="1" ref="K953" ca="1">IF(ISBLANK($H953),,VLOOKUP($H953,'data (deprecated)'!$E$2:INDIRECT("data!$H$"&amp;COUNTA('data (deprecated)'!$E:$E)),4, FALSE))</f>
        <v>0</v>
      </c>
      <c r="L953" s="3"/>
      <c r="M953" s="3"/>
      <c r="N953" s="3"/>
    </row>
    <row r="954" spans="1:14" ht="13">
      <c r="A954" s="2"/>
      <c r="B954" s="3"/>
      <c r="C954" s="4"/>
      <c r="D954" s="4"/>
      <c r="E954" s="3"/>
      <c r="F954" s="3"/>
      <c r="G954" s="16"/>
      <c r="I954" s="3">
        <f t="array" aca="1" ref="I954" ca="1">IF(ISBLANK($H954),,VLOOKUP($H954,'data (deprecated)'!$E$2:INDIRECT("data!$H$"&amp;COUNTA('data (deprecated)'!$E:$E)),2, FALSE))</f>
        <v>0</v>
      </c>
      <c r="J954" s="3">
        <f t="array" aca="1" ref="J954" ca="1">IF(ISBLANK($H954),,VLOOKUP($H954,'data (deprecated)'!$E$2:INDIRECT("data!$H$"&amp;COUNTA('data (deprecated)'!$E:$E)),3, FALSE))</f>
        <v>0</v>
      </c>
      <c r="K954" s="3">
        <f t="array" aca="1" ref="K954" ca="1">IF(ISBLANK($H954),,VLOOKUP($H954,'data (deprecated)'!$E$2:INDIRECT("data!$H$"&amp;COUNTA('data (deprecated)'!$E:$E)),4, FALSE))</f>
        <v>0</v>
      </c>
      <c r="L954" s="3"/>
      <c r="M954" s="3"/>
      <c r="N954" s="3"/>
    </row>
    <row r="955" spans="1:14" ht="13">
      <c r="A955" s="2"/>
      <c r="B955" s="3"/>
      <c r="C955" s="4"/>
      <c r="D955" s="4"/>
      <c r="E955" s="3"/>
      <c r="F955" s="3"/>
      <c r="G955" s="16"/>
      <c r="I955" s="3">
        <f t="array" aca="1" ref="I955" ca="1">IF(ISBLANK($H955),,VLOOKUP($H955,'data (deprecated)'!$E$2:INDIRECT("data!$H$"&amp;COUNTA('data (deprecated)'!$E:$E)),2, FALSE))</f>
        <v>0</v>
      </c>
      <c r="J955" s="3">
        <f t="array" aca="1" ref="J955" ca="1">IF(ISBLANK($H955),,VLOOKUP($H955,'data (deprecated)'!$E$2:INDIRECT("data!$H$"&amp;COUNTA('data (deprecated)'!$E:$E)),3, FALSE))</f>
        <v>0</v>
      </c>
      <c r="K955" s="3">
        <f t="array" aca="1" ref="K955" ca="1">IF(ISBLANK($H955),,VLOOKUP($H955,'data (deprecated)'!$E$2:INDIRECT("data!$H$"&amp;COUNTA('data (deprecated)'!$E:$E)),4, FALSE))</f>
        <v>0</v>
      </c>
      <c r="L955" s="3"/>
      <c r="M955" s="3"/>
      <c r="N955" s="3"/>
    </row>
    <row r="956" spans="1:14" ht="13">
      <c r="A956" s="2"/>
      <c r="B956" s="3"/>
      <c r="C956" s="4"/>
      <c r="D956" s="4"/>
      <c r="E956" s="3"/>
      <c r="F956" s="3"/>
      <c r="G956" s="16"/>
      <c r="I956" s="3">
        <f t="array" aca="1" ref="I956" ca="1">IF(ISBLANK($H956),,VLOOKUP($H956,'data (deprecated)'!$E$2:INDIRECT("data!$H$"&amp;COUNTA('data (deprecated)'!$E:$E)),2, FALSE))</f>
        <v>0</v>
      </c>
      <c r="J956" s="3">
        <f t="array" aca="1" ref="J956" ca="1">IF(ISBLANK($H956),,VLOOKUP($H956,'data (deprecated)'!$E$2:INDIRECT("data!$H$"&amp;COUNTA('data (deprecated)'!$E:$E)),3, FALSE))</f>
        <v>0</v>
      </c>
      <c r="K956" s="3">
        <f t="array" aca="1" ref="K956" ca="1">IF(ISBLANK($H956),,VLOOKUP($H956,'data (deprecated)'!$E$2:INDIRECT("data!$H$"&amp;COUNTA('data (deprecated)'!$E:$E)),4, FALSE))</f>
        <v>0</v>
      </c>
      <c r="L956" s="3"/>
      <c r="M956" s="3"/>
      <c r="N956" s="3"/>
    </row>
    <row r="957" spans="1:14" ht="13">
      <c r="A957" s="2"/>
      <c r="B957" s="3"/>
      <c r="C957" s="4"/>
      <c r="D957" s="4"/>
      <c r="E957" s="3"/>
      <c r="F957" s="3"/>
      <c r="G957" s="16"/>
      <c r="I957" s="3">
        <f t="array" aca="1" ref="I957" ca="1">IF(ISBLANK($H957),,VLOOKUP($H957,'data (deprecated)'!$E$2:INDIRECT("data!$H$"&amp;COUNTA('data (deprecated)'!$E:$E)),2, FALSE))</f>
        <v>0</v>
      </c>
      <c r="J957" s="3">
        <f t="array" aca="1" ref="J957" ca="1">IF(ISBLANK($H957),,VLOOKUP($H957,'data (deprecated)'!$E$2:INDIRECT("data!$H$"&amp;COUNTA('data (deprecated)'!$E:$E)),3, FALSE))</f>
        <v>0</v>
      </c>
      <c r="K957" s="3">
        <f t="array" aca="1" ref="K957" ca="1">IF(ISBLANK($H957),,VLOOKUP($H957,'data (deprecated)'!$E$2:INDIRECT("data!$H$"&amp;COUNTA('data (deprecated)'!$E:$E)),4, FALSE))</f>
        <v>0</v>
      </c>
      <c r="L957" s="3"/>
      <c r="M957" s="3"/>
      <c r="N957" s="3"/>
    </row>
    <row r="958" spans="1:14" ht="13">
      <c r="A958" s="2"/>
      <c r="B958" s="3"/>
      <c r="C958" s="4"/>
      <c r="D958" s="4"/>
      <c r="E958" s="3"/>
      <c r="F958" s="3"/>
      <c r="G958" s="16"/>
      <c r="I958" s="3">
        <f t="array" aca="1" ref="I958" ca="1">IF(ISBLANK($H958),,VLOOKUP($H958,'data (deprecated)'!$E$2:INDIRECT("data!$H$"&amp;COUNTA('data (deprecated)'!$E:$E)),2, FALSE))</f>
        <v>0</v>
      </c>
      <c r="J958" s="3">
        <f t="array" aca="1" ref="J958" ca="1">IF(ISBLANK($H958),,VLOOKUP($H958,'data (deprecated)'!$E$2:INDIRECT("data!$H$"&amp;COUNTA('data (deprecated)'!$E:$E)),3, FALSE))</f>
        <v>0</v>
      </c>
      <c r="K958" s="3">
        <f t="array" aca="1" ref="K958" ca="1">IF(ISBLANK($H958),,VLOOKUP($H958,'data (deprecated)'!$E$2:INDIRECT("data!$H$"&amp;COUNTA('data (deprecated)'!$E:$E)),4, FALSE))</f>
        <v>0</v>
      </c>
      <c r="L958" s="3"/>
      <c r="M958" s="3"/>
      <c r="N958" s="3"/>
    </row>
    <row r="959" spans="1:14" ht="13">
      <c r="A959" s="2"/>
      <c r="B959" s="3"/>
      <c r="C959" s="4"/>
      <c r="D959" s="4"/>
      <c r="E959" s="3"/>
      <c r="F959" s="3"/>
      <c r="G959" s="16"/>
      <c r="I959" s="3">
        <f t="array" aca="1" ref="I959" ca="1">IF(ISBLANK($H959),,VLOOKUP($H959,'data (deprecated)'!$E$2:INDIRECT("data!$H$"&amp;COUNTA('data (deprecated)'!$E:$E)),2, FALSE))</f>
        <v>0</v>
      </c>
      <c r="J959" s="3">
        <f t="array" aca="1" ref="J959" ca="1">IF(ISBLANK($H959),,VLOOKUP($H959,'data (deprecated)'!$E$2:INDIRECT("data!$H$"&amp;COUNTA('data (deprecated)'!$E:$E)),3, FALSE))</f>
        <v>0</v>
      </c>
      <c r="K959" s="3">
        <f t="array" aca="1" ref="K959" ca="1">IF(ISBLANK($H959),,VLOOKUP($H959,'data (deprecated)'!$E$2:INDIRECT("data!$H$"&amp;COUNTA('data (deprecated)'!$E:$E)),4, FALSE))</f>
        <v>0</v>
      </c>
      <c r="L959" s="3"/>
      <c r="M959" s="3"/>
      <c r="N959" s="3"/>
    </row>
    <row r="960" spans="1:14" ht="13">
      <c r="A960" s="2"/>
      <c r="B960" s="3"/>
      <c r="C960" s="4"/>
      <c r="D960" s="4"/>
      <c r="E960" s="3"/>
      <c r="F960" s="3"/>
      <c r="G960" s="16"/>
      <c r="I960" s="3">
        <f t="array" aca="1" ref="I960" ca="1">IF(ISBLANK($H960),,VLOOKUP($H960,'data (deprecated)'!$E$2:INDIRECT("data!$H$"&amp;COUNTA('data (deprecated)'!$E:$E)),2, FALSE))</f>
        <v>0</v>
      </c>
      <c r="J960" s="3">
        <f t="array" aca="1" ref="J960" ca="1">IF(ISBLANK($H960),,VLOOKUP($H960,'data (deprecated)'!$E$2:INDIRECT("data!$H$"&amp;COUNTA('data (deprecated)'!$E:$E)),3, FALSE))</f>
        <v>0</v>
      </c>
      <c r="K960" s="3">
        <f t="array" aca="1" ref="K960" ca="1">IF(ISBLANK($H960),,VLOOKUP($H960,'data (deprecated)'!$E$2:INDIRECT("data!$H$"&amp;COUNTA('data (deprecated)'!$E:$E)),4, FALSE))</f>
        <v>0</v>
      </c>
      <c r="L960" s="3"/>
      <c r="M960" s="3"/>
      <c r="N960" s="3"/>
    </row>
    <row r="961" spans="1:14" ht="13">
      <c r="A961" s="2"/>
      <c r="B961" s="3"/>
      <c r="C961" s="4"/>
      <c r="D961" s="4"/>
      <c r="E961" s="3"/>
      <c r="F961" s="3"/>
      <c r="G961" s="16"/>
      <c r="I961" s="3">
        <f t="array" aca="1" ref="I961" ca="1">IF(ISBLANK($H961),,VLOOKUP($H961,'data (deprecated)'!$E$2:INDIRECT("data!$H$"&amp;COUNTA('data (deprecated)'!$E:$E)),2, FALSE))</f>
        <v>0</v>
      </c>
      <c r="J961" s="3">
        <f t="array" aca="1" ref="J961" ca="1">IF(ISBLANK($H961),,VLOOKUP($H961,'data (deprecated)'!$E$2:INDIRECT("data!$H$"&amp;COUNTA('data (deprecated)'!$E:$E)),3, FALSE))</f>
        <v>0</v>
      </c>
      <c r="K961" s="3">
        <f t="array" aca="1" ref="K961" ca="1">IF(ISBLANK($H961),,VLOOKUP($H961,'data (deprecated)'!$E$2:INDIRECT("data!$H$"&amp;COUNTA('data (deprecated)'!$E:$E)),4, FALSE))</f>
        <v>0</v>
      </c>
      <c r="L961" s="3"/>
      <c r="M961" s="3"/>
      <c r="N961" s="3"/>
    </row>
    <row r="962" spans="1:14" ht="13">
      <c r="A962" s="2"/>
      <c r="B962" s="3"/>
      <c r="C962" s="4"/>
      <c r="D962" s="4"/>
      <c r="E962" s="3"/>
      <c r="F962" s="3"/>
      <c r="G962" s="16"/>
      <c r="I962" s="3">
        <f t="array" aca="1" ref="I962" ca="1">IF(ISBLANK($H962),,VLOOKUP($H962,'data (deprecated)'!$E$2:INDIRECT("data!$H$"&amp;COUNTA('data (deprecated)'!$E:$E)),2, FALSE))</f>
        <v>0</v>
      </c>
      <c r="J962" s="3">
        <f t="array" aca="1" ref="J962" ca="1">IF(ISBLANK($H962),,VLOOKUP($H962,'data (deprecated)'!$E$2:INDIRECT("data!$H$"&amp;COUNTA('data (deprecated)'!$E:$E)),3, FALSE))</f>
        <v>0</v>
      </c>
      <c r="K962" s="3">
        <f t="array" aca="1" ref="K962" ca="1">IF(ISBLANK($H962),,VLOOKUP($H962,'data (deprecated)'!$E$2:INDIRECT("data!$H$"&amp;COUNTA('data (deprecated)'!$E:$E)),4, FALSE))</f>
        <v>0</v>
      </c>
      <c r="L962" s="3"/>
      <c r="M962" s="3"/>
      <c r="N962" s="3"/>
    </row>
    <row r="963" spans="1:14" ht="13">
      <c r="A963" s="2"/>
      <c r="B963" s="3"/>
      <c r="C963" s="4"/>
      <c r="D963" s="4"/>
      <c r="E963" s="3"/>
      <c r="F963" s="3"/>
      <c r="G963" s="16"/>
      <c r="I963" s="3">
        <f t="array" aca="1" ref="I963" ca="1">IF(ISBLANK($H963),,VLOOKUP($H963,'data (deprecated)'!$E$2:INDIRECT("data!$H$"&amp;COUNTA('data (deprecated)'!$E:$E)),2, FALSE))</f>
        <v>0</v>
      </c>
      <c r="J963" s="3">
        <f t="array" aca="1" ref="J963" ca="1">IF(ISBLANK($H963),,VLOOKUP($H963,'data (deprecated)'!$E$2:INDIRECT("data!$H$"&amp;COUNTA('data (deprecated)'!$E:$E)),3, FALSE))</f>
        <v>0</v>
      </c>
      <c r="K963" s="3">
        <f t="array" aca="1" ref="K963" ca="1">IF(ISBLANK($H963),,VLOOKUP($H963,'data (deprecated)'!$E$2:INDIRECT("data!$H$"&amp;COUNTA('data (deprecated)'!$E:$E)),4, FALSE))</f>
        <v>0</v>
      </c>
      <c r="L963" s="3"/>
      <c r="M963" s="3"/>
      <c r="N963" s="3"/>
    </row>
    <row r="964" spans="1:14" ht="13">
      <c r="A964" s="2"/>
      <c r="B964" s="3"/>
      <c r="C964" s="4"/>
      <c r="D964" s="4"/>
      <c r="E964" s="3"/>
      <c r="F964" s="3"/>
      <c r="G964" s="16"/>
      <c r="I964" s="3">
        <f t="array" aca="1" ref="I964" ca="1">IF(ISBLANK($H964),,VLOOKUP($H964,'data (deprecated)'!$E$2:INDIRECT("data!$H$"&amp;COUNTA('data (deprecated)'!$E:$E)),2, FALSE))</f>
        <v>0</v>
      </c>
      <c r="J964" s="3">
        <f t="array" aca="1" ref="J964" ca="1">IF(ISBLANK($H964),,VLOOKUP($H964,'data (deprecated)'!$E$2:INDIRECT("data!$H$"&amp;COUNTA('data (deprecated)'!$E:$E)),3, FALSE))</f>
        <v>0</v>
      </c>
      <c r="K964" s="3">
        <f t="array" aca="1" ref="K964" ca="1">IF(ISBLANK($H964),,VLOOKUP($H964,'data (deprecated)'!$E$2:INDIRECT("data!$H$"&amp;COUNTA('data (deprecated)'!$E:$E)),4, FALSE))</f>
        <v>0</v>
      </c>
      <c r="L964" s="3"/>
      <c r="M964" s="3"/>
      <c r="N964" s="3"/>
    </row>
    <row r="965" spans="1:14" ht="13">
      <c r="A965" s="2"/>
      <c r="B965" s="3"/>
      <c r="C965" s="4"/>
      <c r="D965" s="4"/>
      <c r="E965" s="3"/>
      <c r="F965" s="3"/>
      <c r="G965" s="16"/>
      <c r="I965" s="3">
        <f t="array" aca="1" ref="I965" ca="1">IF(ISBLANK($H965),,VLOOKUP($H965,'data (deprecated)'!$E$2:INDIRECT("data!$H$"&amp;COUNTA('data (deprecated)'!$E:$E)),2, FALSE))</f>
        <v>0</v>
      </c>
      <c r="J965" s="3">
        <f t="array" aca="1" ref="J965" ca="1">IF(ISBLANK($H965),,VLOOKUP($H965,'data (deprecated)'!$E$2:INDIRECT("data!$H$"&amp;COUNTA('data (deprecated)'!$E:$E)),3, FALSE))</f>
        <v>0</v>
      </c>
      <c r="K965" s="3">
        <f t="array" aca="1" ref="K965" ca="1">IF(ISBLANK($H965),,VLOOKUP($H965,'data (deprecated)'!$E$2:INDIRECT("data!$H$"&amp;COUNTA('data (deprecated)'!$E:$E)),4, FALSE))</f>
        <v>0</v>
      </c>
      <c r="L965" s="3"/>
      <c r="M965" s="3"/>
      <c r="N965" s="3"/>
    </row>
    <row r="966" spans="1:14" ht="13">
      <c r="A966" s="2"/>
      <c r="B966" s="3"/>
      <c r="C966" s="4"/>
      <c r="D966" s="4"/>
      <c r="E966" s="3"/>
      <c r="F966" s="3"/>
      <c r="G966" s="16"/>
      <c r="I966" s="3">
        <f t="array" aca="1" ref="I966" ca="1">IF(ISBLANK($H966),,VLOOKUP($H966,'data (deprecated)'!$E$2:INDIRECT("data!$H$"&amp;COUNTA('data (deprecated)'!$E:$E)),2, FALSE))</f>
        <v>0</v>
      </c>
      <c r="J966" s="3">
        <f t="array" aca="1" ref="J966" ca="1">IF(ISBLANK($H966),,VLOOKUP($H966,'data (deprecated)'!$E$2:INDIRECT("data!$H$"&amp;COUNTA('data (deprecated)'!$E:$E)),3, FALSE))</f>
        <v>0</v>
      </c>
      <c r="K966" s="3">
        <f t="array" aca="1" ref="K966" ca="1">IF(ISBLANK($H966),,VLOOKUP($H966,'data (deprecated)'!$E$2:INDIRECT("data!$H$"&amp;COUNTA('data (deprecated)'!$E:$E)),4, FALSE))</f>
        <v>0</v>
      </c>
      <c r="L966" s="3"/>
      <c r="M966" s="3"/>
      <c r="N966" s="3"/>
    </row>
    <row r="967" spans="1:14" ht="13">
      <c r="A967" s="2"/>
      <c r="B967" s="3"/>
      <c r="C967" s="4"/>
      <c r="D967" s="4"/>
      <c r="E967" s="3"/>
      <c r="F967" s="3"/>
      <c r="G967" s="16"/>
      <c r="I967" s="3">
        <f t="array" aca="1" ref="I967" ca="1">IF(ISBLANK($H967),,VLOOKUP($H967,'data (deprecated)'!$E$2:INDIRECT("data!$H$"&amp;COUNTA('data (deprecated)'!$E:$E)),2, FALSE))</f>
        <v>0</v>
      </c>
      <c r="J967" s="3">
        <f t="array" aca="1" ref="J967" ca="1">IF(ISBLANK($H967),,VLOOKUP($H967,'data (deprecated)'!$E$2:INDIRECT("data!$H$"&amp;COUNTA('data (deprecated)'!$E:$E)),3, FALSE))</f>
        <v>0</v>
      </c>
      <c r="K967" s="3">
        <f t="array" aca="1" ref="K967" ca="1">IF(ISBLANK($H967),,VLOOKUP($H967,'data (deprecated)'!$E$2:INDIRECT("data!$H$"&amp;COUNTA('data (deprecated)'!$E:$E)),4, FALSE))</f>
        <v>0</v>
      </c>
      <c r="L967" s="3"/>
      <c r="M967" s="3"/>
      <c r="N967" s="3"/>
    </row>
    <row r="968" spans="1:14" ht="13">
      <c r="A968" s="2"/>
      <c r="B968" s="3"/>
      <c r="C968" s="4"/>
      <c r="D968" s="4"/>
      <c r="E968" s="3"/>
      <c r="F968" s="3"/>
      <c r="G968" s="16"/>
      <c r="I968" s="3">
        <f t="array" aca="1" ref="I968" ca="1">IF(ISBLANK($H968),,VLOOKUP($H968,'data (deprecated)'!$E$2:INDIRECT("data!$H$"&amp;COUNTA('data (deprecated)'!$E:$E)),2, FALSE))</f>
        <v>0</v>
      </c>
      <c r="J968" s="3">
        <f t="array" aca="1" ref="J968" ca="1">IF(ISBLANK($H968),,VLOOKUP($H968,'data (deprecated)'!$E$2:INDIRECT("data!$H$"&amp;COUNTA('data (deprecated)'!$E:$E)),3, FALSE))</f>
        <v>0</v>
      </c>
      <c r="K968" s="3">
        <f t="array" aca="1" ref="K968" ca="1">IF(ISBLANK($H968),,VLOOKUP($H968,'data (deprecated)'!$E$2:INDIRECT("data!$H$"&amp;COUNTA('data (deprecated)'!$E:$E)),4, FALSE))</f>
        <v>0</v>
      </c>
      <c r="L968" s="3"/>
      <c r="M968" s="3"/>
      <c r="N968" s="3"/>
    </row>
    <row r="969" spans="1:14" ht="13">
      <c r="A969" s="2"/>
      <c r="B969" s="3"/>
      <c r="C969" s="4"/>
      <c r="D969" s="4"/>
      <c r="E969" s="3"/>
      <c r="F969" s="3"/>
      <c r="G969" s="16"/>
      <c r="I969" s="3">
        <f t="array" aca="1" ref="I969" ca="1">IF(ISBLANK($H969),,VLOOKUP($H969,'data (deprecated)'!$E$2:INDIRECT("data!$H$"&amp;COUNTA('data (deprecated)'!$E:$E)),2, FALSE))</f>
        <v>0</v>
      </c>
      <c r="J969" s="3">
        <f t="array" aca="1" ref="J969" ca="1">IF(ISBLANK($H969),,VLOOKUP($H969,'data (deprecated)'!$E$2:INDIRECT("data!$H$"&amp;COUNTA('data (deprecated)'!$E:$E)),3, FALSE))</f>
        <v>0</v>
      </c>
      <c r="K969" s="3">
        <f t="array" aca="1" ref="K969" ca="1">IF(ISBLANK($H969),,VLOOKUP($H969,'data (deprecated)'!$E$2:INDIRECT("data!$H$"&amp;COUNTA('data (deprecated)'!$E:$E)),4, FALSE))</f>
        <v>0</v>
      </c>
      <c r="L969" s="3"/>
      <c r="M969" s="3"/>
      <c r="N969" s="3"/>
    </row>
    <row r="970" spans="1:14" ht="13">
      <c r="A970" s="2"/>
      <c r="B970" s="3"/>
      <c r="C970" s="4"/>
      <c r="D970" s="4"/>
      <c r="E970" s="3"/>
      <c r="F970" s="3"/>
      <c r="G970" s="16"/>
      <c r="I970" s="3">
        <f t="array" aca="1" ref="I970" ca="1">IF(ISBLANK($H970),,VLOOKUP($H970,'data (deprecated)'!$E$2:INDIRECT("data!$H$"&amp;COUNTA('data (deprecated)'!$E:$E)),2, FALSE))</f>
        <v>0</v>
      </c>
      <c r="J970" s="3">
        <f t="array" aca="1" ref="J970" ca="1">IF(ISBLANK($H970),,VLOOKUP($H970,'data (deprecated)'!$E$2:INDIRECT("data!$H$"&amp;COUNTA('data (deprecated)'!$E:$E)),3, FALSE))</f>
        <v>0</v>
      </c>
      <c r="K970" s="3">
        <f t="array" aca="1" ref="K970" ca="1">IF(ISBLANK($H970),,VLOOKUP($H970,'data (deprecated)'!$E$2:INDIRECT("data!$H$"&amp;COUNTA('data (deprecated)'!$E:$E)),4, FALSE))</f>
        <v>0</v>
      </c>
      <c r="L970" s="3"/>
      <c r="M970" s="3"/>
      <c r="N970" s="3"/>
    </row>
    <row r="971" spans="1:14" ht="13">
      <c r="A971" s="2"/>
      <c r="B971" s="3"/>
      <c r="C971" s="4"/>
      <c r="D971" s="4"/>
      <c r="E971" s="3"/>
      <c r="F971" s="3"/>
      <c r="G971" s="16"/>
      <c r="I971" s="3">
        <f t="array" aca="1" ref="I971" ca="1">IF(ISBLANK($H971),,VLOOKUP($H971,'data (deprecated)'!$E$2:INDIRECT("data!$H$"&amp;COUNTA('data (deprecated)'!$E:$E)),2, FALSE))</f>
        <v>0</v>
      </c>
      <c r="J971" s="3">
        <f t="array" aca="1" ref="J971" ca="1">IF(ISBLANK($H971),,VLOOKUP($H971,'data (deprecated)'!$E$2:INDIRECT("data!$H$"&amp;COUNTA('data (deprecated)'!$E:$E)),3, FALSE))</f>
        <v>0</v>
      </c>
      <c r="K971" s="3">
        <f t="array" aca="1" ref="K971" ca="1">IF(ISBLANK($H971),,VLOOKUP($H971,'data (deprecated)'!$E$2:INDIRECT("data!$H$"&amp;COUNTA('data (deprecated)'!$E:$E)),4, FALSE))</f>
        <v>0</v>
      </c>
      <c r="L971" s="3"/>
      <c r="M971" s="3"/>
      <c r="N971" s="3"/>
    </row>
    <row r="972" spans="1:14" ht="13">
      <c r="A972" s="2"/>
      <c r="B972" s="3"/>
      <c r="C972" s="4"/>
      <c r="D972" s="4"/>
      <c r="E972" s="3"/>
      <c r="F972" s="3"/>
      <c r="G972" s="16"/>
      <c r="I972" s="3">
        <f t="array" aca="1" ref="I972" ca="1">IF(ISBLANK($H972),,VLOOKUP($H972,'data (deprecated)'!$E$2:INDIRECT("data!$H$"&amp;COUNTA('data (deprecated)'!$E:$E)),2, FALSE))</f>
        <v>0</v>
      </c>
      <c r="J972" s="3">
        <f t="array" aca="1" ref="J972" ca="1">IF(ISBLANK($H972),,VLOOKUP($H972,'data (deprecated)'!$E$2:INDIRECT("data!$H$"&amp;COUNTA('data (deprecated)'!$E:$E)),3, FALSE))</f>
        <v>0</v>
      </c>
      <c r="K972" s="3">
        <f t="array" aca="1" ref="K972" ca="1">IF(ISBLANK($H972),,VLOOKUP($H972,'data (deprecated)'!$E$2:INDIRECT("data!$H$"&amp;COUNTA('data (deprecated)'!$E:$E)),4, FALSE))</f>
        <v>0</v>
      </c>
      <c r="L972" s="3"/>
      <c r="M972" s="3"/>
      <c r="N972" s="3"/>
    </row>
    <row r="973" spans="1:14" ht="13">
      <c r="A973" s="2"/>
      <c r="B973" s="3"/>
      <c r="C973" s="4"/>
      <c r="D973" s="4"/>
      <c r="E973" s="3"/>
      <c r="F973" s="3"/>
      <c r="G973" s="16"/>
      <c r="I973" s="3">
        <f t="array" aca="1" ref="I973" ca="1">IF(ISBLANK($H973),,VLOOKUP($H973,'data (deprecated)'!$E$2:INDIRECT("data!$H$"&amp;COUNTA('data (deprecated)'!$E:$E)),2, FALSE))</f>
        <v>0</v>
      </c>
      <c r="J973" s="3">
        <f t="array" aca="1" ref="J973" ca="1">IF(ISBLANK($H973),,VLOOKUP($H973,'data (deprecated)'!$E$2:INDIRECT("data!$H$"&amp;COUNTA('data (deprecated)'!$E:$E)),3, FALSE))</f>
        <v>0</v>
      </c>
      <c r="K973" s="3">
        <f t="array" aca="1" ref="K973" ca="1">IF(ISBLANK($H973),,VLOOKUP($H973,'data (deprecated)'!$E$2:INDIRECT("data!$H$"&amp;COUNTA('data (deprecated)'!$E:$E)),4, FALSE))</f>
        <v>0</v>
      </c>
      <c r="L973" s="3"/>
      <c r="M973" s="3"/>
      <c r="N973" s="3"/>
    </row>
    <row r="974" spans="1:14" ht="13">
      <c r="A974" s="2"/>
      <c r="B974" s="3"/>
      <c r="C974" s="4"/>
      <c r="D974" s="4"/>
      <c r="E974" s="3"/>
      <c r="F974" s="3"/>
      <c r="G974" s="16"/>
      <c r="I974" s="3">
        <f t="array" aca="1" ref="I974" ca="1">IF(ISBLANK($H974),,VLOOKUP($H974,'data (deprecated)'!$E$2:INDIRECT("data!$H$"&amp;COUNTA('data (deprecated)'!$E:$E)),2, FALSE))</f>
        <v>0</v>
      </c>
      <c r="J974" s="3">
        <f t="array" aca="1" ref="J974" ca="1">IF(ISBLANK($H974),,VLOOKUP($H974,'data (deprecated)'!$E$2:INDIRECT("data!$H$"&amp;COUNTA('data (deprecated)'!$E:$E)),3, FALSE))</f>
        <v>0</v>
      </c>
      <c r="K974" s="3">
        <f t="array" aca="1" ref="K974" ca="1">IF(ISBLANK($H974),,VLOOKUP($H974,'data (deprecated)'!$E$2:INDIRECT("data!$H$"&amp;COUNTA('data (deprecated)'!$E:$E)),4, FALSE))</f>
        <v>0</v>
      </c>
      <c r="L974" s="3"/>
      <c r="M974" s="3"/>
      <c r="N974" s="3"/>
    </row>
    <row r="975" spans="1:14" ht="13">
      <c r="A975" s="2"/>
      <c r="B975" s="3"/>
      <c r="C975" s="4"/>
      <c r="D975" s="4"/>
      <c r="E975" s="3"/>
      <c r="F975" s="3"/>
      <c r="G975" s="16"/>
      <c r="I975" s="3">
        <f t="array" aca="1" ref="I975" ca="1">IF(ISBLANK($H975),,VLOOKUP($H975,'data (deprecated)'!$E$2:INDIRECT("data!$H$"&amp;COUNTA('data (deprecated)'!$E:$E)),2, FALSE))</f>
        <v>0</v>
      </c>
      <c r="J975" s="3">
        <f t="array" aca="1" ref="J975" ca="1">IF(ISBLANK($H975),,VLOOKUP($H975,'data (deprecated)'!$E$2:INDIRECT("data!$H$"&amp;COUNTA('data (deprecated)'!$E:$E)),3, FALSE))</f>
        <v>0</v>
      </c>
      <c r="K975" s="3">
        <f t="array" aca="1" ref="K975" ca="1">IF(ISBLANK($H975),,VLOOKUP($H975,'data (deprecated)'!$E$2:INDIRECT("data!$H$"&amp;COUNTA('data (deprecated)'!$E:$E)),4, FALSE))</f>
        <v>0</v>
      </c>
      <c r="L975" s="3"/>
      <c r="M975" s="3"/>
      <c r="N975" s="3"/>
    </row>
    <row r="976" spans="1:14" ht="13">
      <c r="A976" s="2"/>
      <c r="B976" s="3"/>
      <c r="C976" s="4"/>
      <c r="D976" s="4"/>
      <c r="E976" s="3"/>
      <c r="F976" s="3"/>
      <c r="G976" s="16"/>
      <c r="I976" s="3">
        <f t="array" aca="1" ref="I976" ca="1">IF(ISBLANK($H976),,VLOOKUP($H976,'data (deprecated)'!$E$2:INDIRECT("data!$H$"&amp;COUNTA('data (deprecated)'!$E:$E)),2, FALSE))</f>
        <v>0</v>
      </c>
      <c r="J976" s="3">
        <f t="array" aca="1" ref="J976" ca="1">IF(ISBLANK($H976),,VLOOKUP($H976,'data (deprecated)'!$E$2:INDIRECT("data!$H$"&amp;COUNTA('data (deprecated)'!$E:$E)),3, FALSE))</f>
        <v>0</v>
      </c>
      <c r="K976" s="3">
        <f t="array" aca="1" ref="K976" ca="1">IF(ISBLANK($H976),,VLOOKUP($H976,'data (deprecated)'!$E$2:INDIRECT("data!$H$"&amp;COUNTA('data (deprecated)'!$E:$E)),4, FALSE))</f>
        <v>0</v>
      </c>
      <c r="L976" s="3"/>
      <c r="M976" s="3"/>
      <c r="N976" s="3"/>
    </row>
    <row r="977" spans="1:14" ht="13">
      <c r="A977" s="2"/>
      <c r="B977" s="3"/>
      <c r="C977" s="4"/>
      <c r="D977" s="4"/>
      <c r="E977" s="3"/>
      <c r="F977" s="3"/>
      <c r="G977" s="16"/>
      <c r="I977" s="3">
        <f t="array" aca="1" ref="I977" ca="1">IF(ISBLANK($H977),,VLOOKUP($H977,'data (deprecated)'!$E$2:INDIRECT("data!$H$"&amp;COUNTA('data (deprecated)'!$E:$E)),2, FALSE))</f>
        <v>0</v>
      </c>
      <c r="J977" s="3">
        <f t="array" aca="1" ref="J977" ca="1">IF(ISBLANK($H977),,VLOOKUP($H977,'data (deprecated)'!$E$2:INDIRECT("data!$H$"&amp;COUNTA('data (deprecated)'!$E:$E)),3, FALSE))</f>
        <v>0</v>
      </c>
      <c r="K977" s="3">
        <f t="array" aca="1" ref="K977" ca="1">IF(ISBLANK($H977),,VLOOKUP($H977,'data (deprecated)'!$E$2:INDIRECT("data!$H$"&amp;COUNTA('data (deprecated)'!$E:$E)),4, FALSE))</f>
        <v>0</v>
      </c>
      <c r="L977" s="3"/>
      <c r="M977" s="3"/>
      <c r="N977" s="3"/>
    </row>
    <row r="978" spans="1:14" ht="13">
      <c r="A978" s="2"/>
      <c r="B978" s="3"/>
      <c r="C978" s="4"/>
      <c r="D978" s="4"/>
      <c r="E978" s="3"/>
      <c r="F978" s="3"/>
      <c r="G978" s="16"/>
      <c r="I978" s="3">
        <f t="array" aca="1" ref="I978" ca="1">IF(ISBLANK($H978),,VLOOKUP($H978,'data (deprecated)'!$E$2:INDIRECT("data!$H$"&amp;COUNTA('data (deprecated)'!$E:$E)),2, FALSE))</f>
        <v>0</v>
      </c>
      <c r="J978" s="3">
        <f t="array" aca="1" ref="J978" ca="1">IF(ISBLANK($H978),,VLOOKUP($H978,'data (deprecated)'!$E$2:INDIRECT("data!$H$"&amp;COUNTA('data (deprecated)'!$E:$E)),3, FALSE))</f>
        <v>0</v>
      </c>
      <c r="K978" s="3">
        <f t="array" aca="1" ref="K978" ca="1">IF(ISBLANK($H978),,VLOOKUP($H978,'data (deprecated)'!$E$2:INDIRECT("data!$H$"&amp;COUNTA('data (deprecated)'!$E:$E)),4, FALSE))</f>
        <v>0</v>
      </c>
      <c r="L978" s="3"/>
      <c r="M978" s="3"/>
      <c r="N978" s="3"/>
    </row>
    <row r="979" spans="1:14" ht="13">
      <c r="A979" s="2"/>
      <c r="B979" s="3"/>
      <c r="C979" s="4"/>
      <c r="D979" s="4"/>
      <c r="E979" s="3"/>
      <c r="F979" s="3"/>
      <c r="G979" s="16"/>
      <c r="I979" s="3">
        <f t="array" aca="1" ref="I979" ca="1">IF(ISBLANK($H979),,VLOOKUP($H979,'data (deprecated)'!$E$2:INDIRECT("data!$H$"&amp;COUNTA('data (deprecated)'!$E:$E)),2, FALSE))</f>
        <v>0</v>
      </c>
      <c r="J979" s="3">
        <f t="array" aca="1" ref="J979" ca="1">IF(ISBLANK($H979),,VLOOKUP($H979,'data (deprecated)'!$E$2:INDIRECT("data!$H$"&amp;COUNTA('data (deprecated)'!$E:$E)),3, FALSE))</f>
        <v>0</v>
      </c>
      <c r="K979" s="3">
        <f t="array" aca="1" ref="K979" ca="1">IF(ISBLANK($H979),,VLOOKUP($H979,'data (deprecated)'!$E$2:INDIRECT("data!$H$"&amp;COUNTA('data (deprecated)'!$E:$E)),4, FALSE))</f>
        <v>0</v>
      </c>
      <c r="L979" s="3"/>
      <c r="M979" s="3"/>
      <c r="N979" s="3"/>
    </row>
    <row r="980" spans="1:14" ht="13">
      <c r="A980" s="2"/>
      <c r="B980" s="3"/>
      <c r="C980" s="4"/>
      <c r="D980" s="4"/>
      <c r="E980" s="3"/>
      <c r="F980" s="3"/>
      <c r="G980" s="16"/>
      <c r="I980" s="3">
        <f t="array" aca="1" ref="I980" ca="1">IF(ISBLANK($H980),,VLOOKUP($H980,'data (deprecated)'!$E$2:INDIRECT("data!$H$"&amp;COUNTA('data (deprecated)'!$E:$E)),2, FALSE))</f>
        <v>0</v>
      </c>
      <c r="J980" s="3">
        <f t="array" aca="1" ref="J980" ca="1">IF(ISBLANK($H980),,VLOOKUP($H980,'data (deprecated)'!$E$2:INDIRECT("data!$H$"&amp;COUNTA('data (deprecated)'!$E:$E)),3, FALSE))</f>
        <v>0</v>
      </c>
      <c r="K980" s="3">
        <f t="array" aca="1" ref="K980" ca="1">IF(ISBLANK($H980),,VLOOKUP($H980,'data (deprecated)'!$E$2:INDIRECT("data!$H$"&amp;COUNTA('data (deprecated)'!$E:$E)),4, FALSE))</f>
        <v>0</v>
      </c>
      <c r="L980" s="3"/>
      <c r="M980" s="3"/>
      <c r="N980" s="3"/>
    </row>
    <row r="981" spans="1:14" ht="13">
      <c r="A981" s="2"/>
      <c r="B981" s="3"/>
      <c r="C981" s="4"/>
      <c r="D981" s="4"/>
      <c r="E981" s="3"/>
      <c r="F981" s="3"/>
      <c r="G981" s="16"/>
      <c r="I981" s="3">
        <f t="array" aca="1" ref="I981" ca="1">IF(ISBLANK($H981),,VLOOKUP($H981,'data (deprecated)'!$E$2:INDIRECT("data!$H$"&amp;COUNTA('data (deprecated)'!$E:$E)),2, FALSE))</f>
        <v>0</v>
      </c>
      <c r="J981" s="3">
        <f t="array" aca="1" ref="J981" ca="1">IF(ISBLANK($H981),,VLOOKUP($H981,'data (deprecated)'!$E$2:INDIRECT("data!$H$"&amp;COUNTA('data (deprecated)'!$E:$E)),3, FALSE))</f>
        <v>0</v>
      </c>
      <c r="K981" s="3">
        <f t="array" aca="1" ref="K981" ca="1">IF(ISBLANK($H981),,VLOOKUP($H981,'data (deprecated)'!$E$2:INDIRECT("data!$H$"&amp;COUNTA('data (deprecated)'!$E:$E)),4, FALSE))</f>
        <v>0</v>
      </c>
      <c r="L981" s="3"/>
      <c r="M981" s="3"/>
      <c r="N981" s="3"/>
    </row>
    <row r="982" spans="1:14" ht="13">
      <c r="A982" s="2"/>
      <c r="B982" s="3"/>
      <c r="C982" s="4"/>
      <c r="D982" s="4"/>
      <c r="E982" s="3"/>
      <c r="F982" s="3"/>
      <c r="G982" s="16"/>
      <c r="I982" s="3">
        <f t="array" aca="1" ref="I982" ca="1">IF(ISBLANK($H982),,VLOOKUP($H982,'data (deprecated)'!$E$2:INDIRECT("data!$H$"&amp;COUNTA('data (deprecated)'!$E:$E)),2, FALSE))</f>
        <v>0</v>
      </c>
      <c r="J982" s="3">
        <f t="array" aca="1" ref="J982" ca="1">IF(ISBLANK($H982),,VLOOKUP($H982,'data (deprecated)'!$E$2:INDIRECT("data!$H$"&amp;COUNTA('data (deprecated)'!$E:$E)),3, FALSE))</f>
        <v>0</v>
      </c>
      <c r="K982" s="3">
        <f t="array" aca="1" ref="K982" ca="1">IF(ISBLANK($H982),,VLOOKUP($H982,'data (deprecated)'!$E$2:INDIRECT("data!$H$"&amp;COUNTA('data (deprecated)'!$E:$E)),4, FALSE))</f>
        <v>0</v>
      </c>
      <c r="L982" s="3"/>
      <c r="M982" s="3"/>
      <c r="N982" s="3"/>
    </row>
    <row r="983" spans="1:14" ht="13">
      <c r="A983" s="2"/>
      <c r="B983" s="3"/>
      <c r="C983" s="4"/>
      <c r="D983" s="4"/>
      <c r="E983" s="3"/>
      <c r="F983" s="3"/>
      <c r="G983" s="16"/>
      <c r="I983" s="3">
        <f t="array" aca="1" ref="I983" ca="1">IF(ISBLANK($H983),,VLOOKUP($H983,'data (deprecated)'!$E$2:INDIRECT("data!$H$"&amp;COUNTA('data (deprecated)'!$E:$E)),2, FALSE))</f>
        <v>0</v>
      </c>
      <c r="J983" s="3">
        <f t="array" aca="1" ref="J983" ca="1">IF(ISBLANK($H983),,VLOOKUP($H983,'data (deprecated)'!$E$2:INDIRECT("data!$H$"&amp;COUNTA('data (deprecated)'!$E:$E)),3, FALSE))</f>
        <v>0</v>
      </c>
      <c r="K983" s="3">
        <f t="array" aca="1" ref="K983" ca="1">IF(ISBLANK($H983),,VLOOKUP($H983,'data (deprecated)'!$E$2:INDIRECT("data!$H$"&amp;COUNTA('data (deprecated)'!$E:$E)),4, FALSE))</f>
        <v>0</v>
      </c>
      <c r="L983" s="3"/>
      <c r="M983" s="3"/>
      <c r="N983" s="3"/>
    </row>
    <row r="984" spans="1:14" ht="13">
      <c r="A984" s="2"/>
      <c r="B984" s="3"/>
      <c r="C984" s="4"/>
      <c r="D984" s="4"/>
      <c r="E984" s="3"/>
      <c r="F984" s="3"/>
      <c r="G984" s="16"/>
      <c r="I984" s="3">
        <f t="array" aca="1" ref="I984" ca="1">IF(ISBLANK($H984),,VLOOKUP($H984,'data (deprecated)'!$E$2:INDIRECT("data!$H$"&amp;COUNTA('data (deprecated)'!$E:$E)),2, FALSE))</f>
        <v>0</v>
      </c>
      <c r="J984" s="3">
        <f t="array" aca="1" ref="J984" ca="1">IF(ISBLANK($H984),,VLOOKUP($H984,'data (deprecated)'!$E$2:INDIRECT("data!$H$"&amp;COUNTA('data (deprecated)'!$E:$E)),3, FALSE))</f>
        <v>0</v>
      </c>
      <c r="K984" s="3">
        <f t="array" aca="1" ref="K984" ca="1">IF(ISBLANK($H984),,VLOOKUP($H984,'data (deprecated)'!$E$2:INDIRECT("data!$H$"&amp;COUNTA('data (deprecated)'!$E:$E)),4, FALSE))</f>
        <v>0</v>
      </c>
      <c r="L984" s="3"/>
      <c r="M984" s="3"/>
      <c r="N984" s="3"/>
    </row>
    <row r="985" spans="1:14" ht="13">
      <c r="A985" s="2"/>
      <c r="B985" s="3"/>
      <c r="C985" s="4"/>
      <c r="D985" s="4"/>
      <c r="E985" s="3"/>
      <c r="F985" s="3"/>
      <c r="G985" s="16"/>
      <c r="I985" s="3">
        <f t="array" aca="1" ref="I985" ca="1">IF(ISBLANK($H985),,VLOOKUP($H985,'data (deprecated)'!$E$2:INDIRECT("data!$H$"&amp;COUNTA('data (deprecated)'!$E:$E)),2, FALSE))</f>
        <v>0</v>
      </c>
      <c r="J985" s="3">
        <f t="array" aca="1" ref="J985" ca="1">IF(ISBLANK($H985),,VLOOKUP($H985,'data (deprecated)'!$E$2:INDIRECT("data!$H$"&amp;COUNTA('data (deprecated)'!$E:$E)),3, FALSE))</f>
        <v>0</v>
      </c>
      <c r="K985" s="3">
        <f t="array" aca="1" ref="K985" ca="1">IF(ISBLANK($H985),,VLOOKUP($H985,'data (deprecated)'!$E$2:INDIRECT("data!$H$"&amp;COUNTA('data (deprecated)'!$E:$E)),4, FALSE))</f>
        <v>0</v>
      </c>
      <c r="L985" s="3"/>
      <c r="M985" s="3"/>
      <c r="N985" s="3"/>
    </row>
    <row r="986" spans="1:14" ht="13">
      <c r="A986" s="2"/>
      <c r="B986" s="3"/>
      <c r="C986" s="4"/>
      <c r="D986" s="4"/>
      <c r="E986" s="3"/>
      <c r="F986" s="3"/>
      <c r="G986" s="16"/>
      <c r="I986" s="3">
        <f t="array" aca="1" ref="I986" ca="1">IF(ISBLANK($H986),,VLOOKUP($H986,'data (deprecated)'!$E$2:INDIRECT("data!$H$"&amp;COUNTA('data (deprecated)'!$E:$E)),2, FALSE))</f>
        <v>0</v>
      </c>
      <c r="J986" s="3">
        <f t="array" aca="1" ref="J986" ca="1">IF(ISBLANK($H986),,VLOOKUP($H986,'data (deprecated)'!$E$2:INDIRECT("data!$H$"&amp;COUNTA('data (deprecated)'!$E:$E)),3, FALSE))</f>
        <v>0</v>
      </c>
      <c r="K986" s="3">
        <f t="array" aca="1" ref="K986" ca="1">IF(ISBLANK($H986),,VLOOKUP($H986,'data (deprecated)'!$E$2:INDIRECT("data!$H$"&amp;COUNTA('data (deprecated)'!$E:$E)),4, FALSE))</f>
        <v>0</v>
      </c>
      <c r="L986" s="3"/>
      <c r="M986" s="3"/>
      <c r="N986" s="3"/>
    </row>
    <row r="987" spans="1:14" ht="13">
      <c r="A987" s="2"/>
      <c r="B987" s="3"/>
      <c r="C987" s="4"/>
      <c r="D987" s="4"/>
      <c r="E987" s="3"/>
      <c r="F987" s="3"/>
      <c r="G987" s="16"/>
      <c r="I987" s="3">
        <f t="array" aca="1" ref="I987" ca="1">IF(ISBLANK($H987),,VLOOKUP($H987,'data (deprecated)'!$E$2:INDIRECT("data!$H$"&amp;COUNTA('data (deprecated)'!$E:$E)),2, FALSE))</f>
        <v>0</v>
      </c>
      <c r="J987" s="3">
        <f t="array" aca="1" ref="J987" ca="1">IF(ISBLANK($H987),,VLOOKUP($H987,'data (deprecated)'!$E$2:INDIRECT("data!$H$"&amp;COUNTA('data (deprecated)'!$E:$E)),3, FALSE))</f>
        <v>0</v>
      </c>
      <c r="K987" s="3">
        <f t="array" aca="1" ref="K987" ca="1">IF(ISBLANK($H987),,VLOOKUP($H987,'data (deprecated)'!$E$2:INDIRECT("data!$H$"&amp;COUNTA('data (deprecated)'!$E:$E)),4, FALSE))</f>
        <v>0</v>
      </c>
      <c r="L987" s="3"/>
      <c r="M987" s="3"/>
      <c r="N987" s="3"/>
    </row>
    <row r="988" spans="1:14" ht="13">
      <c r="A988" s="2"/>
      <c r="B988" s="3"/>
      <c r="C988" s="4"/>
      <c r="D988" s="4"/>
      <c r="E988" s="3"/>
      <c r="F988" s="3"/>
      <c r="G988" s="16"/>
      <c r="I988" s="3">
        <f t="array" aca="1" ref="I988" ca="1">IF(ISBLANK($H988),,VLOOKUP($H988,'data (deprecated)'!$E$2:INDIRECT("data!$H$"&amp;COUNTA('data (deprecated)'!$E:$E)),2, FALSE))</f>
        <v>0</v>
      </c>
      <c r="J988" s="3">
        <f t="array" aca="1" ref="J988" ca="1">IF(ISBLANK($H988),,VLOOKUP($H988,'data (deprecated)'!$E$2:INDIRECT("data!$H$"&amp;COUNTA('data (deprecated)'!$E:$E)),3, FALSE))</f>
        <v>0</v>
      </c>
      <c r="K988" s="3">
        <f t="array" aca="1" ref="K988" ca="1">IF(ISBLANK($H988),,VLOOKUP($H988,'data (deprecated)'!$E$2:INDIRECT("data!$H$"&amp;COUNTA('data (deprecated)'!$E:$E)),4, FALSE))</f>
        <v>0</v>
      </c>
      <c r="L988" s="3"/>
      <c r="M988" s="3"/>
      <c r="N988" s="3"/>
    </row>
    <row r="989" spans="1:14" ht="13">
      <c r="A989" s="2"/>
      <c r="B989" s="3"/>
      <c r="C989" s="4"/>
      <c r="D989" s="4"/>
      <c r="E989" s="3"/>
      <c r="F989" s="3"/>
      <c r="G989" s="16"/>
      <c r="I989" s="3">
        <f t="array" aca="1" ref="I989" ca="1">IF(ISBLANK($H989),,VLOOKUP($H989,'data (deprecated)'!$E$2:INDIRECT("data!$H$"&amp;COUNTA('data (deprecated)'!$E:$E)),2, FALSE))</f>
        <v>0</v>
      </c>
      <c r="J989" s="3">
        <f t="array" aca="1" ref="J989" ca="1">IF(ISBLANK($H989),,VLOOKUP($H989,'data (deprecated)'!$E$2:INDIRECT("data!$H$"&amp;COUNTA('data (deprecated)'!$E:$E)),3, FALSE))</f>
        <v>0</v>
      </c>
      <c r="K989" s="3">
        <f t="array" aca="1" ref="K989" ca="1">IF(ISBLANK($H989),,VLOOKUP($H989,'data (deprecated)'!$E$2:INDIRECT("data!$H$"&amp;COUNTA('data (deprecated)'!$E:$E)),4, FALSE))</f>
        <v>0</v>
      </c>
      <c r="L989" s="3"/>
      <c r="M989" s="3"/>
      <c r="N989" s="3"/>
    </row>
    <row r="990" spans="1:14" ht="13">
      <c r="A990" s="2"/>
      <c r="B990" s="3"/>
      <c r="C990" s="4"/>
      <c r="D990" s="4"/>
      <c r="E990" s="3"/>
      <c r="F990" s="3"/>
      <c r="G990" s="16"/>
      <c r="I990" s="3">
        <f t="array" aca="1" ref="I990" ca="1">IF(ISBLANK($H990),,VLOOKUP($H990,'data (deprecated)'!$E$2:INDIRECT("data!$H$"&amp;COUNTA('data (deprecated)'!$E:$E)),2, FALSE))</f>
        <v>0</v>
      </c>
      <c r="J990" s="3">
        <f t="array" aca="1" ref="J990" ca="1">IF(ISBLANK($H990),,VLOOKUP($H990,'data (deprecated)'!$E$2:INDIRECT("data!$H$"&amp;COUNTA('data (deprecated)'!$E:$E)),3, FALSE))</f>
        <v>0</v>
      </c>
      <c r="K990" s="3">
        <f t="array" aca="1" ref="K990" ca="1">IF(ISBLANK($H990),,VLOOKUP($H990,'data (deprecated)'!$E$2:INDIRECT("data!$H$"&amp;COUNTA('data (deprecated)'!$E:$E)),4, FALSE))</f>
        <v>0</v>
      </c>
      <c r="L990" s="3"/>
      <c r="M990" s="3"/>
      <c r="N990" s="3"/>
    </row>
    <row r="991" spans="1:14" ht="13">
      <c r="A991" s="2"/>
      <c r="B991" s="3"/>
      <c r="C991" s="4"/>
      <c r="D991" s="4"/>
      <c r="E991" s="3"/>
      <c r="F991" s="3"/>
      <c r="G991" s="16"/>
      <c r="I991" s="3">
        <f t="array" aca="1" ref="I991" ca="1">IF(ISBLANK($H991),,VLOOKUP($H991,'data (deprecated)'!$E$2:INDIRECT("data!$H$"&amp;COUNTA('data (deprecated)'!$E:$E)),2, FALSE))</f>
        <v>0</v>
      </c>
      <c r="J991" s="3">
        <f t="array" aca="1" ref="J991" ca="1">IF(ISBLANK($H991),,VLOOKUP($H991,'data (deprecated)'!$E$2:INDIRECT("data!$H$"&amp;COUNTA('data (deprecated)'!$E:$E)),3, FALSE))</f>
        <v>0</v>
      </c>
      <c r="K991" s="3">
        <f t="array" aca="1" ref="K991" ca="1">IF(ISBLANK($H991),,VLOOKUP($H991,'data (deprecated)'!$E$2:INDIRECT("data!$H$"&amp;COUNTA('data (deprecated)'!$E:$E)),4, FALSE))</f>
        <v>0</v>
      </c>
      <c r="L991" s="3"/>
      <c r="M991" s="3"/>
      <c r="N991" s="3"/>
    </row>
    <row r="992" spans="1:14" ht="13">
      <c r="A992" s="2"/>
      <c r="B992" s="3"/>
      <c r="C992" s="4"/>
      <c r="D992" s="4"/>
      <c r="E992" s="3"/>
      <c r="F992" s="3"/>
      <c r="G992" s="16"/>
      <c r="I992" s="3">
        <f t="array" aca="1" ref="I992" ca="1">IF(ISBLANK($H992),,VLOOKUP($H992,'data (deprecated)'!$E$2:INDIRECT("data!$H$"&amp;COUNTA('data (deprecated)'!$E:$E)),2, FALSE))</f>
        <v>0</v>
      </c>
      <c r="J992" s="3">
        <f t="array" aca="1" ref="J992" ca="1">IF(ISBLANK($H992),,VLOOKUP($H992,'data (deprecated)'!$E$2:INDIRECT("data!$H$"&amp;COUNTA('data (deprecated)'!$E:$E)),3, FALSE))</f>
        <v>0</v>
      </c>
      <c r="K992" s="3">
        <f t="array" aca="1" ref="K992" ca="1">IF(ISBLANK($H992),,VLOOKUP($H992,'data (deprecated)'!$E$2:INDIRECT("data!$H$"&amp;COUNTA('data (deprecated)'!$E:$E)),4, FALSE))</f>
        <v>0</v>
      </c>
      <c r="L992" s="3"/>
      <c r="M992" s="3"/>
      <c r="N992" s="3"/>
    </row>
    <row r="993" spans="1:14" ht="13">
      <c r="A993" s="2"/>
      <c r="B993" s="3"/>
      <c r="C993" s="4"/>
      <c r="D993" s="4"/>
      <c r="E993" s="3"/>
      <c r="F993" s="3"/>
      <c r="G993" s="16"/>
      <c r="I993" s="3">
        <f t="array" aca="1" ref="I993" ca="1">IF(ISBLANK($H993),,VLOOKUP($H993,'data (deprecated)'!$E$2:INDIRECT("data!$H$"&amp;COUNTA('data (deprecated)'!$E:$E)),2, FALSE))</f>
        <v>0</v>
      </c>
      <c r="J993" s="3">
        <f t="array" aca="1" ref="J993" ca="1">IF(ISBLANK($H993),,VLOOKUP($H993,'data (deprecated)'!$E$2:INDIRECT("data!$H$"&amp;COUNTA('data (deprecated)'!$E:$E)),3, FALSE))</f>
        <v>0</v>
      </c>
      <c r="K993" s="3">
        <f t="array" aca="1" ref="K993" ca="1">IF(ISBLANK($H993),,VLOOKUP($H993,'data (deprecated)'!$E$2:INDIRECT("data!$H$"&amp;COUNTA('data (deprecated)'!$E:$E)),4, FALSE))</f>
        <v>0</v>
      </c>
      <c r="L993" s="3"/>
      <c r="M993" s="3"/>
      <c r="N993" s="3"/>
    </row>
    <row r="994" spans="1:14" ht="13">
      <c r="A994" s="2"/>
      <c r="B994" s="3"/>
      <c r="C994" s="4"/>
      <c r="D994" s="4"/>
      <c r="E994" s="3"/>
      <c r="F994" s="3"/>
      <c r="G994" s="16"/>
      <c r="I994" s="3">
        <f t="array" aca="1" ref="I994" ca="1">IF(ISBLANK($H994),,VLOOKUP($H994,'data (deprecated)'!$E$2:INDIRECT("data!$H$"&amp;COUNTA('data (deprecated)'!$E:$E)),2, FALSE))</f>
        <v>0</v>
      </c>
      <c r="J994" s="3">
        <f t="array" aca="1" ref="J994" ca="1">IF(ISBLANK($H994),,VLOOKUP($H994,'data (deprecated)'!$E$2:INDIRECT("data!$H$"&amp;COUNTA('data (deprecated)'!$E:$E)),3, FALSE))</f>
        <v>0</v>
      </c>
      <c r="K994" s="3">
        <f t="array" aca="1" ref="K994" ca="1">IF(ISBLANK($H994),,VLOOKUP($H994,'data (deprecated)'!$E$2:INDIRECT("data!$H$"&amp;COUNTA('data (deprecated)'!$E:$E)),4, FALSE))</f>
        <v>0</v>
      </c>
      <c r="L994" s="3"/>
      <c r="M994" s="3"/>
      <c r="N994" s="3"/>
    </row>
    <row r="995" spans="1:14" ht="13">
      <c r="A995" s="2"/>
      <c r="B995" s="3"/>
      <c r="C995" s="4"/>
      <c r="D995" s="4"/>
      <c r="E995" s="3"/>
      <c r="F995" s="3"/>
      <c r="G995" s="16"/>
      <c r="I995" s="3">
        <f t="array" aca="1" ref="I995" ca="1">IF(ISBLANK($H995),,VLOOKUP($H995,'data (deprecated)'!$E$2:INDIRECT("data!$H$"&amp;COUNTA('data (deprecated)'!$E:$E)),2, FALSE))</f>
        <v>0</v>
      </c>
      <c r="J995" s="3">
        <f t="array" aca="1" ref="J995" ca="1">IF(ISBLANK($H995),,VLOOKUP($H995,'data (deprecated)'!$E$2:INDIRECT("data!$H$"&amp;COUNTA('data (deprecated)'!$E:$E)),3, FALSE))</f>
        <v>0</v>
      </c>
      <c r="K995" s="3">
        <f t="array" aca="1" ref="K995" ca="1">IF(ISBLANK($H995),,VLOOKUP($H995,'data (deprecated)'!$E$2:INDIRECT("data!$H$"&amp;COUNTA('data (deprecated)'!$E:$E)),4, FALSE))</f>
        <v>0</v>
      </c>
      <c r="L995" s="3"/>
      <c r="M995" s="3"/>
      <c r="N995" s="3"/>
    </row>
    <row r="996" spans="1:14" ht="13">
      <c r="A996" s="2"/>
      <c r="B996" s="3"/>
      <c r="C996" s="4"/>
      <c r="D996" s="4"/>
      <c r="E996" s="3"/>
      <c r="F996" s="3"/>
      <c r="G996" s="16"/>
      <c r="I996" s="3">
        <f t="array" aca="1" ref="I996" ca="1">IF(ISBLANK($H996),,VLOOKUP($H996,'data (deprecated)'!$E$2:INDIRECT("data!$H$"&amp;COUNTA('data (deprecated)'!$E:$E)),2, FALSE))</f>
        <v>0</v>
      </c>
      <c r="J996" s="3">
        <f t="array" aca="1" ref="J996" ca="1">IF(ISBLANK($H996),,VLOOKUP($H996,'data (deprecated)'!$E$2:INDIRECT("data!$H$"&amp;COUNTA('data (deprecated)'!$E:$E)),3, FALSE))</f>
        <v>0</v>
      </c>
      <c r="K996" s="3">
        <f t="array" aca="1" ref="K996" ca="1">IF(ISBLANK($H996),,VLOOKUP($H996,'data (deprecated)'!$E$2:INDIRECT("data!$H$"&amp;COUNTA('data (deprecated)'!$E:$E)),4, FALSE))</f>
        <v>0</v>
      </c>
      <c r="L996" s="3"/>
      <c r="M996" s="3"/>
      <c r="N996" s="3"/>
    </row>
  </sheetData>
  <autoFilter ref="A1:N996" xr:uid="{00000000-0009-0000-0000-000003000000}">
    <filterColumn colId="12">
      <filters>
        <filter val="0"/>
      </filters>
    </filterColumn>
  </autoFilter>
  <customSheetViews>
    <customSheetView guid="{C6D8AC44-BC03-4E7B-80FF-BEBAE45ADEEA}" filter="1" showAutoFilter="1">
      <pageMargins left="0.7" right="0.7" top="0.75" bottom="0.75" header="0.3" footer="0.3"/>
      <autoFilter ref="A1:M996" xr:uid="{EAA045FA-D771-424E-BA5F-60BA0F6DE8EA}">
        <filterColumn colId="4">
          <filters blank="1">
            <filter val="Chatham Sq"/>
            <filter val="Online"/>
          </filters>
        </filterColumn>
        <filterColumn colId="5">
          <filters>
            <filter val="en"/>
          </filters>
        </filterColumn>
      </autoFilter>
    </customSheetView>
  </customSheetViews>
  <conditionalFormatting sqref="C2:C996">
    <cfRule type="cellIs" dxfId="309" priority="8" operator="lessThan">
      <formula>"12:00:00 PM"</formula>
    </cfRule>
  </conditionalFormatting>
  <conditionalFormatting sqref="E2:E996">
    <cfRule type="containsText" dxfId="308" priority="2" operator="containsText" text="SNFL">
      <formula>NOT(ISERROR(SEARCH(("SNFL"),(E2))))</formula>
    </cfRule>
    <cfRule type="containsText" dxfId="307" priority="3" operator="containsText" text="Chatham Sq">
      <formula>NOT(ISERROR(SEARCH(("Chatham Sq"),(E2))))</formula>
    </cfRule>
    <cfRule type="containsText" dxfId="306" priority="4" operator="containsText" text="Seward Park">
      <formula>NOT(ISERROR(SEARCH(("Seward Park"),(E2))))</formula>
    </cfRule>
  </conditionalFormatting>
  <conditionalFormatting sqref="F2:F996">
    <cfRule type="containsText" dxfId="305" priority="5" operator="containsText" text="zh">
      <formula>NOT(ISERROR(SEARCH(("zh"),(F2))))</formula>
    </cfRule>
  </conditionalFormatting>
  <conditionalFormatting sqref="G2:G996">
    <cfRule type="containsText" dxfId="304" priority="1" operator="containsText" text="CANCELED">
      <formula>NOT(ISERROR(SEARCH(("CANCELED"),(G2))))</formula>
    </cfRule>
  </conditionalFormatting>
  <conditionalFormatting sqref="H2:H47 H49:H996">
    <cfRule type="expression" dxfId="303" priority="12">
      <formula>(M:M = 1)</formula>
    </cfRule>
  </conditionalFormatting>
  <conditionalFormatting sqref="P1">
    <cfRule type="expression" dxfId="302" priority="9">
      <formula>ISERROR(P2)</formula>
    </cfRule>
  </conditionalFormatting>
  <conditionalFormatting sqref="P2">
    <cfRule type="expression" dxfId="301" priority="7">
      <formula>ISERROR(P2)</formula>
    </cfRule>
  </conditionalFormatting>
  <conditionalFormatting sqref="P2:P996">
    <cfRule type="notContainsBlanks" dxfId="300" priority="6">
      <formula>LEN(TRIM(P2))&gt;0</formula>
    </cfRule>
  </conditionalFormatting>
  <dataValidations count="1">
    <dataValidation type="custom" allowBlank="1" showDropDown="1" showInputMessage="1" showErrorMessage="1" prompt="Enter a valid date" sqref="A2:A996" xr:uid="{00000000-0002-0000-0300-000000000000}">
      <formula1>OR(NOT(ISERROR(DATEVALUE(A2))), AND(ISNUMBER(A2), LEFT(CELL("format", A2))="D"))</formula1>
    </dataValidation>
  </dataValidations>
  <hyperlinks>
    <hyperlink ref="L2" r:id="rId2" xr:uid="{00000000-0004-0000-0300-000000000000}"/>
    <hyperlink ref="L3" r:id="rId3" xr:uid="{00000000-0004-0000-0300-000001000000}"/>
    <hyperlink ref="L4" r:id="rId4" xr:uid="{00000000-0004-0000-0300-000002000000}"/>
    <hyperlink ref="L5" r:id="rId5" xr:uid="{00000000-0004-0000-0300-000003000000}"/>
    <hyperlink ref="L8" r:id="rId6" xr:uid="{00000000-0004-0000-0300-000004000000}"/>
    <hyperlink ref="L9" r:id="rId7" xr:uid="{00000000-0004-0000-0300-000005000000}"/>
    <hyperlink ref="L10" r:id="rId8" xr:uid="{00000000-0004-0000-0300-000006000000}"/>
    <hyperlink ref="L11" r:id="rId9" xr:uid="{00000000-0004-0000-0300-000007000000}"/>
    <hyperlink ref="L12" r:id="rId10" xr:uid="{00000000-0004-0000-0300-000008000000}"/>
    <hyperlink ref="L14" r:id="rId11" xr:uid="{00000000-0004-0000-0300-000009000000}"/>
    <hyperlink ref="L15" r:id="rId12" xr:uid="{00000000-0004-0000-0300-00000A000000}"/>
    <hyperlink ref="L16" r:id="rId13" xr:uid="{00000000-0004-0000-0300-00000B000000}"/>
    <hyperlink ref="L17" r:id="rId14" xr:uid="{00000000-0004-0000-0300-00000C000000}"/>
    <hyperlink ref="L18" r:id="rId15" xr:uid="{00000000-0004-0000-0300-00000D000000}"/>
    <hyperlink ref="L20" r:id="rId16" xr:uid="{00000000-0004-0000-0300-00000E000000}"/>
    <hyperlink ref="L22" r:id="rId17" xr:uid="{00000000-0004-0000-0300-00000F000000}"/>
    <hyperlink ref="L24" r:id="rId18" xr:uid="{00000000-0004-0000-0300-000010000000}"/>
    <hyperlink ref="L25" r:id="rId19" xr:uid="{00000000-0004-0000-0300-000011000000}"/>
    <hyperlink ref="L26" r:id="rId20" xr:uid="{00000000-0004-0000-0300-000012000000}"/>
    <hyperlink ref="L27" r:id="rId21" xr:uid="{00000000-0004-0000-0300-000013000000}"/>
    <hyperlink ref="L28" r:id="rId22" xr:uid="{00000000-0004-0000-0300-000014000000}"/>
    <hyperlink ref="L30" r:id="rId23" xr:uid="{00000000-0004-0000-0300-000015000000}"/>
    <hyperlink ref="L31" r:id="rId24" xr:uid="{00000000-0004-0000-0300-000016000000}"/>
    <hyperlink ref="L33" r:id="rId25" xr:uid="{00000000-0004-0000-0300-000017000000}"/>
    <hyperlink ref="L34" r:id="rId26" xr:uid="{00000000-0004-0000-0300-000018000000}"/>
    <hyperlink ref="L35" r:id="rId27" xr:uid="{00000000-0004-0000-0300-000019000000}"/>
    <hyperlink ref="L36" r:id="rId28" xr:uid="{00000000-0004-0000-0300-00001A000000}"/>
    <hyperlink ref="L37" r:id="rId29" xr:uid="{00000000-0004-0000-0300-00001B000000}"/>
    <hyperlink ref="L39" r:id="rId30" xr:uid="{00000000-0004-0000-0300-00001C000000}"/>
    <hyperlink ref="L40" r:id="rId31" xr:uid="{00000000-0004-0000-0300-00001D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U992"/>
  <sheetViews>
    <sheetView workbookViewId="0">
      <pane ySplit="1" topLeftCell="A2" activePane="bottomLeft" state="frozen"/>
      <selection pane="bottomLeft" activeCell="P30" sqref="P30"/>
    </sheetView>
  </sheetViews>
  <sheetFormatPr baseColWidth="10" defaultColWidth="12.6640625" defaultRowHeight="15.75" customHeight="1" outlineLevelCol="1"/>
  <cols>
    <col min="1" max="1" width="9.6640625" bestFit="1" customWidth="1"/>
    <col min="2" max="2" width="4.33203125" customWidth="1"/>
    <col min="3" max="3" width="8.83203125" customWidth="1"/>
    <col min="4" max="4" width="12.83203125" bestFit="1" customWidth="1"/>
    <col min="5" max="5" width="12.6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12.1640625" customWidth="1"/>
    <col min="17" max="17" width="13.5" customWidth="1"/>
  </cols>
  <sheetData>
    <row r="1" spans="1:47"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c r="P1" s="21" t="s">
        <v>133</v>
      </c>
      <c r="Q1" s="134" t="s">
        <v>1403</v>
      </c>
      <c r="R1" s="140"/>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47" ht="15.75" customHeight="1">
      <c r="A2" s="2">
        <v>45170</v>
      </c>
      <c r="B2" s="3" t="str">
        <f t="shared" ref="B2:B256" si="0">IF(ISBLANK($A2),,CHOOSE(WEEKDAY($A2), "Sun", "Mon", "Tue", "Wed", "Thur", "Fri", "Sat"))</f>
        <v>Fri</v>
      </c>
      <c r="C2" s="4">
        <f t="array" ref="C2">IF(ISBLANK($A2),,CHOOSE(WEEKDAY($A2),,IF(WEEKDAY($A1)=2,INDEX(start_time,4),INDEX(start_time,2)),INDEX(start_time,3),,IF(WEEKDAY($A1)=5,INDEX(start_time,5),INDEX(start_time,1)),INDEX(start_time,2),IF(WEEKDAY($A1)=7,INDEX(start_time,4),INDEX(start_time,1))))</f>
        <v>0.45833333333333331</v>
      </c>
      <c r="D2" s="4">
        <f t="shared" ref="D2:D5" si="1">IF(ISBLANK(C2),,C2+TIME(2,0,0))</f>
        <v>0.54166666666666663</v>
      </c>
      <c r="E2" s="3" t="str">
        <f t="array" ref="E2">IF(ISBLANK($A2),,CHOOSE(WEEKDAY($A2),,IF(WEEKDAY($A1)=2,INDEX(location,3),INDEX(location,1)),INDEX(location,3),,INDEX(location,2),INDEX(location,1),INDEX(location,2)))</f>
        <v>Chatham Sq</v>
      </c>
      <c r="F2" s="3" t="str">
        <f t="array" ref="F2">IF(ISBLANK($A2),,CHOOSE(WEEKDAY($A2),,INDEX(languages,2),INDEX(languages,1),,INDEX(languages,1),INDEX(languages,2),INDEX(languages,1)))</f>
        <v>zh</v>
      </c>
      <c r="G2" s="5">
        <v>13</v>
      </c>
      <c r="H2" s="3" t="s">
        <v>138</v>
      </c>
      <c r="I2" s="3" t="e">
        <f t="array" aca="1" ref="I2" ca="1">IF(ISBLANK($H2),,VLOOKUP($H2,'data (deprecated)'!$E$2:INDIRECT("data!$H$"&amp;COUNTA('data (deprecated)'!$E:$E)),2, FALSE))</f>
        <v>#REF!</v>
      </c>
      <c r="J2" s="3" t="e">
        <f t="array" aca="1" ref="J2" ca="1">IF(ISBLANK($H2),,VLOOKUP($H2,'data (deprecated)'!$E$2:INDIRECT("data!$H$"&amp;COUNTA('data (deprecated)'!$E:$E)),3, FALSE))</f>
        <v>#REF!</v>
      </c>
      <c r="K2" s="3" t="e">
        <f t="array" aca="1" ref="K2" ca="1">IF(ISBLANK($H2),,VLOOKUP($H2,'data (deprecated)'!$E$2:INDIRECT("data!$H$"&amp;COUNTA('data (deprecated)'!$E:$E)),4, FALSE))</f>
        <v>#REF!</v>
      </c>
      <c r="L2" s="10" t="s">
        <v>197</v>
      </c>
      <c r="M2" s="3">
        <v>0</v>
      </c>
      <c r="N2" s="3">
        <v>0</v>
      </c>
      <c r="O2" s="3"/>
      <c r="P2" s="3" t="str">
        <f ca="1">IFERROR(__xludf.DUMMYFUNCTION("FILTER($A$2:$A$992, COUNTIF(library_closing, $A$2:$A$992) + COUNTIF('data (deprecated)'!$I$2:INDIRECT(""data!$I""&amp;COUNTA('data (deprecated)'!$I:$I)), $A$2:$A$992) &gt; 0)"),"#N/A")</f>
        <v>#N/A</v>
      </c>
      <c r="Q2" s="136" t="s">
        <v>135</v>
      </c>
      <c r="R2" s="141">
        <v>345</v>
      </c>
      <c r="U2" s="23"/>
    </row>
    <row r="3" spans="1:47" ht="15.75" customHeight="1">
      <c r="A3" s="26">
        <v>45174</v>
      </c>
      <c r="B3" s="3" t="str">
        <f t="shared" si="0"/>
        <v>Tue</v>
      </c>
      <c r="C3" s="4">
        <f t="array" ref="C3">IF(ISBLANK($A3),,CHOOSE(WEEKDAY($A3),,IF(WEEKDAY($A2)=2,INDEX(start_time,4),INDEX(start_time,2)),INDEX(start_time,3),,IF(WEEKDAY($A2)=5,INDEX(start_time,5),INDEX(start_time,1)),INDEX(start_time,2),IF(WEEKDAY($A2)=7,INDEX(start_time,4),INDEX(start_time,1))))</f>
        <v>0.58333333333333337</v>
      </c>
      <c r="D3" s="4">
        <f t="shared" si="1"/>
        <v>0.66666666666666674</v>
      </c>
      <c r="E3" s="3" t="str">
        <f t="array" ref="E3">IF(ISBLANK($A3),,CHOOSE(WEEKDAY($A3),,IF(WEEKDAY($A2)=2,INDEX(location,3),INDEX(location,1)),INDEX(location,3),,INDEX(location,2),INDEX(location,1),INDEX(location,2)))</f>
        <v>Online</v>
      </c>
      <c r="F3" s="3" t="str">
        <f t="array" ref="F3">IF(ISBLANK($A3),,CHOOSE(WEEKDAY($A3),,INDEX(languages,2),INDEX(languages,1),,INDEX(languages,1),INDEX(languages,2),INDEX(languages,1)))</f>
        <v>en</v>
      </c>
      <c r="G3" s="5">
        <v>11</v>
      </c>
      <c r="H3" s="3" t="s">
        <v>178</v>
      </c>
      <c r="I3" s="3" t="e">
        <f t="array" aca="1" ref="I3" ca="1">IF(ISBLANK($H3),,VLOOKUP($H3,'data (deprecated)'!$E$2:INDIRECT("data!$H$"&amp;COUNTA('data (deprecated)'!$E:$E)),2, FALSE))</f>
        <v>#REF!</v>
      </c>
      <c r="J3" s="3" t="e">
        <f t="array" aca="1" ref="J3" ca="1">IF(ISBLANK($H3),,VLOOKUP($H3,'data (deprecated)'!$E$2:INDIRECT("data!$H$"&amp;COUNTA('data (deprecated)'!$E:$E)),3, FALSE))</f>
        <v>#REF!</v>
      </c>
      <c r="K3" s="3" t="e">
        <f t="array" aca="1" ref="K3" ca="1">IF(ISBLANK($H3),,VLOOKUP($H3,'data (deprecated)'!$E$2:INDIRECT("data!$H$"&amp;COUNTA('data (deprecated)'!$E:$E)),4, FALSE))</f>
        <v>#REF!</v>
      </c>
      <c r="L3" s="10" t="s">
        <v>198</v>
      </c>
      <c r="M3" s="3">
        <v>0</v>
      </c>
      <c r="N3" s="3">
        <v>0</v>
      </c>
      <c r="O3" s="3"/>
      <c r="Q3" s="142" t="s">
        <v>1404</v>
      </c>
      <c r="R3" s="143">
        <v>-1</v>
      </c>
      <c r="U3" s="23"/>
    </row>
    <row r="4" spans="1:47" ht="15.75" customHeight="1">
      <c r="A4" s="26">
        <v>45177</v>
      </c>
      <c r="B4" s="3" t="str">
        <f t="shared" si="0"/>
        <v>Fri</v>
      </c>
      <c r="C4" s="4">
        <f t="array" ref="C4">IF(ISBLANK($A4),,CHOOSE(WEEKDAY($A4),,IF(WEEKDAY($A2)=2,INDEX(start_time,4),INDEX(start_time,2)),INDEX(start_time,3),,IF(WEEKDAY($A2)=5,INDEX(start_time,5),INDEX(start_time,1)),INDEX(start_time,2),IF(WEEKDAY($A2)=7,INDEX(start_time,4),INDEX(start_time,1))))</f>
        <v>0.45833333333333331</v>
      </c>
      <c r="D4" s="4">
        <f t="shared" si="1"/>
        <v>0.54166666666666663</v>
      </c>
      <c r="E4" s="3" t="str">
        <f t="array" ref="E4">IF(ISBLANK($A4),,CHOOSE(WEEKDAY($A4),,IF(WEEKDAY($A2)=2,INDEX(location,3),INDEX(location,1)),INDEX(location,3),,INDEX(location,2),INDEX(location,1),INDEX(location,2)))</f>
        <v>Chatham Sq</v>
      </c>
      <c r="F4" s="3" t="str">
        <f t="array" ref="F4">IF(ISBLANK($A4),,CHOOSE(WEEKDAY($A4),,INDEX(languages,2),INDEX(languages,1),,INDEX(languages,1),INDEX(languages,2),INDEX(languages,1)))</f>
        <v>zh</v>
      </c>
      <c r="G4" s="5">
        <v>12</v>
      </c>
      <c r="H4" s="27" t="s">
        <v>138</v>
      </c>
      <c r="I4" s="3" t="e">
        <f t="array" aca="1" ref="I4" ca="1">IF(ISBLANK($H4),,VLOOKUP($H4,'data (deprecated)'!$E$2:INDIRECT("data!$H$"&amp;COUNTA('data (deprecated)'!$E:$E)),2, FALSE))</f>
        <v>#REF!</v>
      </c>
      <c r="J4" s="3" t="e">
        <f t="array" aca="1" ref="J4" ca="1">IF(ISBLANK($H4),,VLOOKUP($H4,'data (deprecated)'!$E$2:INDIRECT("data!$H$"&amp;COUNTA('data (deprecated)'!$E:$E)),3, FALSE))</f>
        <v>#REF!</v>
      </c>
      <c r="K4" s="3" t="e">
        <f t="array" aca="1" ref="K4" ca="1">IF(ISBLANK($H4),,VLOOKUP($H4,'data (deprecated)'!$E$2:INDIRECT("data!$H$"&amp;COUNTA('data (deprecated)'!$E:$E)),4, FALSE))</f>
        <v>#REF!</v>
      </c>
      <c r="L4" s="6" t="s">
        <v>197</v>
      </c>
      <c r="M4" s="3">
        <v>0</v>
      </c>
      <c r="N4" s="3">
        <v>0</v>
      </c>
      <c r="O4" s="3"/>
      <c r="U4" s="23"/>
    </row>
    <row r="5" spans="1:47" ht="15.75" customHeight="1">
      <c r="A5" s="26">
        <v>45178</v>
      </c>
      <c r="B5" s="3" t="str">
        <f t="shared" si="0"/>
        <v>Sat</v>
      </c>
      <c r="C5" s="4">
        <f t="array" ref="C5">IF(ISBLANK($A5),,CHOOSE(WEEKDAY($A5),,IF(WEEKDAY($A4)=2,INDEX(start_time,4),INDEX(start_time,2)),INDEX(start_time,3),,IF(WEEKDAY($A4)=5,INDEX(start_time,5),INDEX(start_time,1)),INDEX(start_time,2),IF(WEEKDAY($A4)=7,INDEX(start_time,4),INDEX(start_time,1))))</f>
        <v>0.4375</v>
      </c>
      <c r="D5" s="4">
        <f t="shared" si="1"/>
        <v>0.52083333333333337</v>
      </c>
      <c r="E5" s="3" t="str">
        <f t="array" ref="E5">IF(ISBLANK($A5),,CHOOSE(WEEKDAY($A5),,IF(WEEKDAY($A4)=2,INDEX(location,3),INDEX(location,1)),INDEX(location,3),,INDEX(location,2),INDEX(location,1),INDEX(location,2)))</f>
        <v>SNFL</v>
      </c>
      <c r="F5" s="3" t="str">
        <f t="array" ref="F5">IF(ISBLANK($A5),,CHOOSE(WEEKDAY($A5),,INDEX(languages,2),INDEX(languages,1),,INDEX(languages,1),INDEX(languages,2),INDEX(languages,1)))</f>
        <v>en</v>
      </c>
      <c r="G5" s="5">
        <v>3</v>
      </c>
      <c r="H5" s="3" t="s">
        <v>154</v>
      </c>
      <c r="I5" s="3" t="e">
        <f t="array" aca="1" ref="I5" ca="1">IF(ISBLANK($H5),,VLOOKUP($H5,'data (deprecated)'!$E$2:INDIRECT("data!$H$"&amp;COUNTA('data (deprecated)'!$E:$E)),2, FALSE))</f>
        <v>#REF!</v>
      </c>
      <c r="J5" s="3" t="e">
        <f t="array" aca="1" ref="J5" ca="1">IF(ISBLANK($H5),,VLOOKUP($H5,'data (deprecated)'!$E$2:INDIRECT("data!$H$"&amp;COUNTA('data (deprecated)'!$E:$E)),3, FALSE))</f>
        <v>#REF!</v>
      </c>
      <c r="K5" s="3" t="e">
        <f t="array" aca="1" ref="K5" ca="1">IF(ISBLANK($H5),,VLOOKUP($H5,'data (deprecated)'!$E$2:INDIRECT("data!$H$"&amp;COUNTA('data (deprecated)'!$E:$E)),4, FALSE))</f>
        <v>#REF!</v>
      </c>
      <c r="L5" s="6" t="s">
        <v>199</v>
      </c>
      <c r="M5" s="3">
        <v>0</v>
      </c>
      <c r="N5" s="3">
        <v>0</v>
      </c>
      <c r="O5" s="3"/>
      <c r="S5" s="14"/>
    </row>
    <row r="6" spans="1:47">
      <c r="A6" s="26">
        <v>45178</v>
      </c>
      <c r="B6" s="3" t="str">
        <f t="shared" si="0"/>
        <v>Sat</v>
      </c>
      <c r="C6" s="4">
        <f t="array" ref="C6">IF(ISBLANK($A6),,CHOOSE(WEEKDAY($A6),,IF(WEEKDAY($A5)=2,INDEX(start_time,4),INDEX(start_time,2)),INDEX(start_time,3),,IF(WEEKDAY($A5)=5,INDEX(start_time,5),INDEX(start_time,1)),INDEX(start_time,2),IF(WEEKDAY($A5)=7,INDEX(start_time,4),INDEX(start_time,1))))</f>
        <v>0.625</v>
      </c>
      <c r="D6" s="4">
        <v>0.66666666666666663</v>
      </c>
      <c r="E6" s="3" t="str">
        <f t="array" ref="E6">IF(ISBLANK($A6),,CHOOSE(WEEKDAY($A6),,IF(WEEKDAY($A5)=2,INDEX(location,3),INDEX(location,1)),INDEX(location,3),,INDEX(location,2),INDEX(location,1),INDEX(location,2)))</f>
        <v>SNFL</v>
      </c>
      <c r="F6" s="3" t="str">
        <f t="array" ref="F6">IF(ISBLANK($A6),,CHOOSE(WEEKDAY($A6),,INDEX(languages,2),INDEX(languages,1),,INDEX(languages,1),INDEX(languages,2),INDEX(languages,1)))</f>
        <v>en</v>
      </c>
      <c r="G6" s="5">
        <v>3</v>
      </c>
      <c r="H6" s="3" t="s">
        <v>200</v>
      </c>
      <c r="I6" s="3" t="e">
        <f t="array" aca="1" ref="I6" ca="1">IF(ISBLANK($H6),,VLOOKUP($H6,'data (deprecated)'!$E$2:INDIRECT("data!$H$"&amp;COUNTA('data (deprecated)'!$E:$E)),2, FALSE))</f>
        <v>#REF!</v>
      </c>
      <c r="J6" s="3" t="e">
        <f t="array" aca="1" ref="J6" ca="1">IF(ISBLANK($H6),,VLOOKUP($H6,'data (deprecated)'!$E$2:INDIRECT("data!$H$"&amp;COUNTA('data (deprecated)'!$E:$E)),3, FALSE))</f>
        <v>#REF!</v>
      </c>
      <c r="K6" s="3" t="e">
        <f t="array" aca="1" ref="K6" ca="1">IF(ISBLANK($H6),,VLOOKUP($H6,'data (deprecated)'!$E$2:INDIRECT("data!$H$"&amp;COUNTA('data (deprecated)'!$E:$E)),4, FALSE))</f>
        <v>#REF!</v>
      </c>
      <c r="L6" s="10" t="s">
        <v>201</v>
      </c>
      <c r="M6" s="3">
        <v>0</v>
      </c>
      <c r="N6" s="3">
        <v>0</v>
      </c>
      <c r="O6" s="3"/>
      <c r="Q6" s="3"/>
      <c r="U6" s="12"/>
    </row>
    <row r="7" spans="1:47" ht="15.75" customHeight="1">
      <c r="A7" s="2">
        <v>45178</v>
      </c>
      <c r="B7" s="3" t="str">
        <f t="shared" si="0"/>
        <v>Sat</v>
      </c>
      <c r="C7" s="4">
        <v>0.66666666666666663</v>
      </c>
      <c r="D7" s="4">
        <v>0.70833333333333337</v>
      </c>
      <c r="E7" s="3" t="str">
        <f t="array" ref="E7">IF(ISBLANK($A7),,CHOOSE(WEEKDAY($A7),,IF(WEEKDAY($A6)=2,INDEX(location,3),INDEX(location,1)),INDEX(location,3),,INDEX(location,2),INDEX(location,1),INDEX(location,2)))</f>
        <v>SNFL</v>
      </c>
      <c r="F7" s="3" t="str">
        <f t="array" ref="F7">IF(ISBLANK($A7),,CHOOSE(WEEKDAY($A7),,INDEX(languages,2),INDEX(languages,1),,INDEX(languages,1),INDEX(languages,2),INDEX(languages,1)))</f>
        <v>en</v>
      </c>
      <c r="G7" s="5">
        <v>8</v>
      </c>
      <c r="H7" s="3" t="s">
        <v>91</v>
      </c>
      <c r="I7" s="3" t="e">
        <f t="array" aca="1" ref="I7" ca="1">IF(ISBLANK($H7),,VLOOKUP($H7,'data (deprecated)'!$E$2:INDIRECT("data!$H$"&amp;COUNTA('data (deprecated)'!$E:$E)),2, FALSE))</f>
        <v>#REF!</v>
      </c>
      <c r="J7" s="3" t="e">
        <f t="array" aca="1" ref="J7" ca="1">IF(ISBLANK($H7),,VLOOKUP($H7,'data (deprecated)'!$E$2:INDIRECT("data!$H$"&amp;COUNTA('data (deprecated)'!$E:$E)),3, FALSE))</f>
        <v>#REF!</v>
      </c>
      <c r="K7" s="3" t="e">
        <f t="array" aca="1" ref="K7" ca="1">IF(ISBLANK($H7),,VLOOKUP($H7,'data (deprecated)'!$E$2:INDIRECT("data!$H$"&amp;COUNTA('data (deprecated)'!$E:$E)),4, FALSE))</f>
        <v>#REF!</v>
      </c>
      <c r="L7" s="10" t="s">
        <v>202</v>
      </c>
      <c r="M7" s="3">
        <v>0</v>
      </c>
      <c r="N7" s="3">
        <v>0</v>
      </c>
      <c r="O7" s="3"/>
      <c r="Q7" s="3"/>
    </row>
    <row r="8" spans="1:47" ht="15.75" customHeight="1">
      <c r="A8" s="26">
        <v>45180</v>
      </c>
      <c r="B8" s="3" t="str">
        <f t="shared" si="0"/>
        <v>Mon</v>
      </c>
      <c r="C8" s="4">
        <f t="array" ref="C8">IF(ISBLANK($A8),,CHOOSE(WEEKDAY($A8),,IF(WEEKDAY($A7)=2,INDEX(start_time,4),INDEX(start_time,2)),INDEX(start_time,3),,IF(WEEKDAY($A7)=5,INDEX(start_time,5),INDEX(start_time,1)),INDEX(start_time,2),IF(WEEKDAY($A7)=7,INDEX(start_time,4),INDEX(start_time,1))))</f>
        <v>0.45833333333333331</v>
      </c>
      <c r="D8" s="4">
        <f t="shared" ref="D8:D24" si="2">IF(ISBLANK(C8),,C8+TIME(2,0,0))</f>
        <v>0.54166666666666663</v>
      </c>
      <c r="E8" s="3" t="str">
        <f t="array" ref="E8">IF(ISBLANK($A8),,CHOOSE(WEEKDAY($A8),,IF(WEEKDAY($A7)=2,INDEX(location,3),INDEX(location,1)),INDEX(location,3),,INDEX(location,2),INDEX(location,1),INDEX(location,2)))</f>
        <v>Chatham Sq</v>
      </c>
      <c r="F8" s="3" t="str">
        <f t="array" ref="F8">IF(ISBLANK($A8),,CHOOSE(WEEKDAY($A8),,INDEX(languages,2),INDEX(languages,1),,INDEX(languages,1),INDEX(languages,2),INDEX(languages,1)))</f>
        <v>zh</v>
      </c>
      <c r="G8" s="5">
        <v>15</v>
      </c>
      <c r="H8" s="27" t="s">
        <v>138</v>
      </c>
      <c r="I8" s="3" t="e">
        <f t="array" aca="1" ref="I8" ca="1">IF(ISBLANK($H8),,VLOOKUP($H8,'data (deprecated)'!$E$2:INDIRECT("data!$H$"&amp;COUNTA('data (deprecated)'!$E:$E)),2, FALSE))</f>
        <v>#REF!</v>
      </c>
      <c r="J8" s="3" t="e">
        <f t="array" aca="1" ref="J8" ca="1">IF(ISBLANK($H8),,VLOOKUP($H8,'data (deprecated)'!$E$2:INDIRECT("data!$H$"&amp;COUNTA('data (deprecated)'!$E:$E)),3, FALSE))</f>
        <v>#REF!</v>
      </c>
      <c r="K8" s="3" t="e">
        <f t="array" aca="1" ref="K8" ca="1">IF(ISBLANK($H8),,VLOOKUP($H8,'data (deprecated)'!$E$2:INDIRECT("data!$H$"&amp;COUNTA('data (deprecated)'!$E:$E)),4, FALSE))</f>
        <v>#REF!</v>
      </c>
      <c r="L8" s="10" t="s">
        <v>197</v>
      </c>
      <c r="M8" s="3">
        <v>0</v>
      </c>
      <c r="N8" s="3">
        <v>0</v>
      </c>
      <c r="O8" s="3"/>
      <c r="Q8" s="3"/>
    </row>
    <row r="9" spans="1:47" ht="15.75" customHeight="1">
      <c r="A9" s="26">
        <v>45180</v>
      </c>
      <c r="B9" s="3" t="str">
        <f t="shared" si="0"/>
        <v>Mon</v>
      </c>
      <c r="C9" s="4">
        <f t="array" ref="C9">IF(ISBLANK($A9),,CHOOSE(WEEKDAY($A9),,IF(WEEKDAY($A8)=2,INDEX(start_time,4),INDEX(start_time,2)),INDEX(start_time,3),,IF(WEEKDAY($A8)=5,INDEX(start_time,5),INDEX(start_time,1)),INDEX(start_time,2),IF(WEEKDAY($A8)=7,INDEX(start_time,4),INDEX(start_time,1))))</f>
        <v>0.625</v>
      </c>
      <c r="D9" s="4">
        <f t="shared" si="2"/>
        <v>0.70833333333333337</v>
      </c>
      <c r="E9" s="3" t="str">
        <f t="array" ref="E9">IF(ISBLANK($A9),,CHOOSE(WEEKDAY($A9),,IF(WEEKDAY($A8)=2,INDEX(location,3),INDEX(location,1)),INDEX(location,3),,INDEX(location,2),INDEX(location,1),INDEX(location,2)))</f>
        <v>Online</v>
      </c>
      <c r="F9" s="3" t="str">
        <f t="array" ref="F9">IF(ISBLANK($A9),,CHOOSE(WEEKDAY($A9),,INDEX(languages,2),INDEX(languages,1),,INDEX(languages,1),INDEX(languages,2),INDEX(languages,1)))</f>
        <v>zh</v>
      </c>
      <c r="G9" s="5">
        <v>35</v>
      </c>
      <c r="H9" s="27" t="s">
        <v>129</v>
      </c>
      <c r="I9" s="3" t="e">
        <f t="array" aca="1" ref="I9" ca="1">IF(ISBLANK($H9),,VLOOKUP($H9,'data (deprecated)'!$E$2:INDIRECT("data!$H$"&amp;COUNTA('data (deprecated)'!$E:$E)),2, FALSE))</f>
        <v>#REF!</v>
      </c>
      <c r="J9" s="3" t="e">
        <f t="array" aca="1" ref="J9" ca="1">IF(ISBLANK($H9),,VLOOKUP($H9,'data (deprecated)'!$E$2:INDIRECT("data!$H$"&amp;COUNTA('data (deprecated)'!$E:$E)),3, FALSE))</f>
        <v>#REF!</v>
      </c>
      <c r="K9" s="3" t="e">
        <f t="array" aca="1" ref="K9" ca="1">IF(ISBLANK($H9),,VLOOKUP($H9,'data (deprecated)'!$E$2:INDIRECT("data!$H$"&amp;COUNTA('data (deprecated)'!$E:$E)),4, FALSE))</f>
        <v>#REF!</v>
      </c>
      <c r="L9" s="10" t="s">
        <v>203</v>
      </c>
      <c r="M9" s="3">
        <v>0</v>
      </c>
      <c r="N9" s="3">
        <v>0</v>
      </c>
      <c r="O9" s="3"/>
      <c r="Q9" s="3"/>
      <c r="R9" s="22"/>
    </row>
    <row r="10" spans="1:47" ht="15.75" customHeight="1">
      <c r="A10" s="26">
        <v>45181</v>
      </c>
      <c r="B10" s="3" t="str">
        <f t="shared" si="0"/>
        <v>Tue</v>
      </c>
      <c r="C10" s="4">
        <f t="array" ref="C10">IF(ISBLANK($A10),,CHOOSE(WEEKDAY($A10),,IF(WEEKDAY($A9)=2,INDEX(start_time,4),INDEX(start_time,2)),INDEX(start_time,3),,IF(WEEKDAY($A9)=5,INDEX(start_time,5),INDEX(start_time,1)),INDEX(start_time,2),IF(WEEKDAY($A9)=7,INDEX(start_time,4),INDEX(start_time,1))))</f>
        <v>0.58333333333333337</v>
      </c>
      <c r="D10" s="4">
        <f t="shared" si="2"/>
        <v>0.66666666666666674</v>
      </c>
      <c r="E10" s="3" t="str">
        <f t="array" ref="E10">IF(ISBLANK($A10),,CHOOSE(WEEKDAY($A10),,IF(WEEKDAY($A9)=2,INDEX(location,3),INDEX(location,1)),INDEX(location,3),,INDEX(location,2),INDEX(location,1),INDEX(location,2)))</f>
        <v>Online</v>
      </c>
      <c r="F10" s="3" t="str">
        <f t="array" ref="F10">IF(ISBLANK($A10),,CHOOSE(WEEKDAY($A10),,INDEX(languages,2),INDEX(languages,1),,INDEX(languages,1),INDEX(languages,2),INDEX(languages,1)))</f>
        <v>en</v>
      </c>
      <c r="G10" s="5">
        <v>7</v>
      </c>
      <c r="H10" s="3" t="s">
        <v>185</v>
      </c>
      <c r="I10" s="3" t="e">
        <f t="array" aca="1" ref="I10" ca="1">IF(ISBLANK($H10),,VLOOKUP($H10,'data (deprecated)'!$E$2:INDIRECT("data!$H$"&amp;COUNTA('data (deprecated)'!$E:$E)),2, FALSE))</f>
        <v>#REF!</v>
      </c>
      <c r="J10" s="3" t="e">
        <f t="array" aca="1" ref="J10" ca="1">IF(ISBLANK($H10),,VLOOKUP($H10,'data (deprecated)'!$E$2:INDIRECT("data!$H$"&amp;COUNTA('data (deprecated)'!$E:$E)),3, FALSE))</f>
        <v>#REF!</v>
      </c>
      <c r="K10" s="3" t="e">
        <f t="array" aca="1" ref="K10" ca="1">IF(ISBLANK($H10),,VLOOKUP($H10,'data (deprecated)'!$E$2:INDIRECT("data!$H$"&amp;COUNTA('data (deprecated)'!$E:$E)),4, FALSE))</f>
        <v>#REF!</v>
      </c>
      <c r="L10" s="10" t="s">
        <v>204</v>
      </c>
      <c r="M10" s="3">
        <v>0</v>
      </c>
      <c r="N10" s="3">
        <v>0</v>
      </c>
      <c r="O10" s="3"/>
    </row>
    <row r="11" spans="1:47" ht="15.75" customHeight="1">
      <c r="A11" s="2">
        <v>45185</v>
      </c>
      <c r="B11" s="3" t="str">
        <f t="shared" si="0"/>
        <v>Sat</v>
      </c>
      <c r="C11" s="4">
        <v>0.45833333333333331</v>
      </c>
      <c r="D11" s="4">
        <f t="shared" si="2"/>
        <v>0.54166666666666663</v>
      </c>
      <c r="E11" s="3" t="str">
        <f t="array" ref="E11">IF(ISBLANK($A11),,CHOOSE(WEEKDAY($A11),,IF(WEEKDAY(#REF!)=2,INDEX(location,3),INDEX(location,1)),INDEX(location,3),,INDEX(location,2),INDEX(location,1),INDEX(location,2)))</f>
        <v>SNFL</v>
      </c>
      <c r="F11" s="3" t="str">
        <f t="array" ref="F11">IF(ISBLANK($A11),,CHOOSE(WEEKDAY($A11),,INDEX(languages,2),INDEX(languages,1),,INDEX(languages,1),INDEX(languages,2),INDEX(languages,1)))</f>
        <v>en</v>
      </c>
      <c r="G11" s="5">
        <v>20</v>
      </c>
      <c r="H11" s="3" t="s">
        <v>205</v>
      </c>
      <c r="I11" s="3" t="e">
        <f t="array" aca="1" ref="I11" ca="1">IF(ISBLANK($H11),,VLOOKUP($H11,'data (deprecated)'!$E$2:INDIRECT("data!$H$"&amp;COUNTA('data (deprecated)'!$E:$E)),2, FALSE))</f>
        <v>#REF!</v>
      </c>
      <c r="J11" s="3" t="e">
        <f t="array" aca="1" ref="J11" ca="1">IF(ISBLANK($H11),,VLOOKUP($H11,'data (deprecated)'!$E$2:INDIRECT("data!$H$"&amp;COUNTA('data (deprecated)'!$E:$E)),3, FALSE))</f>
        <v>#REF!</v>
      </c>
      <c r="K11" s="3" t="e">
        <f t="array" aca="1" ref="K11" ca="1">IF(ISBLANK($H11),,VLOOKUP($H11,'data (deprecated)'!$E$2:INDIRECT("data!$H$"&amp;COUNTA('data (deprecated)'!$E:$E)),4, FALSE))</f>
        <v>#REF!</v>
      </c>
      <c r="L11" s="10" t="s">
        <v>206</v>
      </c>
      <c r="M11" s="3">
        <v>0</v>
      </c>
      <c r="N11" s="3">
        <v>1</v>
      </c>
      <c r="O11" s="3"/>
    </row>
    <row r="12" spans="1:47" ht="15.75" customHeight="1">
      <c r="A12" s="2">
        <v>45185</v>
      </c>
      <c r="B12" s="3" t="str">
        <f t="shared" si="0"/>
        <v>Sat</v>
      </c>
      <c r="C12" s="4">
        <v>0.58333333333333337</v>
      </c>
      <c r="D12" s="4">
        <f t="shared" si="2"/>
        <v>0.66666666666666674</v>
      </c>
      <c r="E12" s="3" t="str">
        <f t="array" ref="E12">IF(ISBLANK($A12),,CHOOSE(WEEKDAY($A12),,IF(WEEKDAY($A11)=2,INDEX(location,3),INDEX(location,1)),INDEX(location,3),,INDEX(location,2),INDEX(location,1),INDEX(location,2)))</f>
        <v>SNFL</v>
      </c>
      <c r="F12" s="3" t="str">
        <f t="array" ref="F12">IF(ISBLANK($A12),,CHOOSE(WEEKDAY($A12),,INDEX(languages,2),INDEX(languages,1),,INDEX(languages,1),INDEX(languages,2),INDEX(languages,1)))</f>
        <v>en</v>
      </c>
      <c r="G12" s="5">
        <v>18</v>
      </c>
      <c r="H12" s="3" t="s">
        <v>205</v>
      </c>
      <c r="I12" s="3" t="e">
        <f t="array" aca="1" ref="I12" ca="1">IF(ISBLANK($H12),,VLOOKUP($H12,'data (deprecated)'!$E$2:INDIRECT("data!$H$"&amp;COUNTA('data (deprecated)'!$E:$E)),2, FALSE))</f>
        <v>#REF!</v>
      </c>
      <c r="J12" s="3" t="e">
        <f t="array" aca="1" ref="J12" ca="1">IF(ISBLANK($H12),,VLOOKUP($H12,'data (deprecated)'!$E$2:INDIRECT("data!$H$"&amp;COUNTA('data (deprecated)'!$E:$E)),3, FALSE))</f>
        <v>#REF!</v>
      </c>
      <c r="K12" s="3" t="e">
        <f t="array" aca="1" ref="K12" ca="1">IF(ISBLANK($H12),,VLOOKUP($H12,'data (deprecated)'!$E$2:INDIRECT("data!$H$"&amp;COUNTA('data (deprecated)'!$E:$E)),4, FALSE))</f>
        <v>#REF!</v>
      </c>
      <c r="L12" s="10" t="s">
        <v>206</v>
      </c>
      <c r="M12" s="3">
        <v>0</v>
      </c>
      <c r="N12" s="3">
        <v>1</v>
      </c>
      <c r="O12" s="3"/>
    </row>
    <row r="13" spans="1:47" ht="15.75" customHeight="1">
      <c r="A13" s="2">
        <v>45187</v>
      </c>
      <c r="B13" s="3" t="str">
        <f t="shared" si="0"/>
        <v>Mon</v>
      </c>
      <c r="C13" s="4">
        <f t="array" ref="C13">IF(ISBLANK($A13),,CHOOSE(WEEKDAY($A13),,IF(WEEKDAY($A12)=2,INDEX(start_time,4),INDEX(start_time,2)),INDEX(start_time,3),,IF(WEEKDAY($A12)=5,INDEX(start_time,5),INDEX(start_time,1)),INDEX(start_time,2),IF(WEEKDAY($A12)=7,INDEX(start_time,4),INDEX(start_time,1))))</f>
        <v>0.45833333333333331</v>
      </c>
      <c r="D13" s="4">
        <f t="shared" si="2"/>
        <v>0.54166666666666663</v>
      </c>
      <c r="E13" s="3" t="str">
        <f t="array" ref="E13">IF(ISBLANK($A13),,CHOOSE(WEEKDAY($A13),,IF(WEEKDAY($A15)=2,INDEX(location,3),INDEX(location,1)),INDEX(location,3),,INDEX(location,2),INDEX(location,1),INDEX(location,2)))</f>
        <v>Chatham Sq</v>
      </c>
      <c r="F13" s="3" t="str">
        <f t="array" ref="F13">IF(ISBLANK($A13),,CHOOSE(WEEKDAY($A13),,INDEX(languages,2),INDEX(languages,1),,INDEX(languages,1),INDEX(languages,2),INDEX(languages,1)))</f>
        <v>zh</v>
      </c>
      <c r="G13" s="5">
        <v>12</v>
      </c>
      <c r="H13" s="3" t="s">
        <v>138</v>
      </c>
      <c r="I13" s="3" t="e">
        <f t="array" aca="1" ref="I13" ca="1">IF(ISBLANK($H13),,VLOOKUP($H13,'data (deprecated)'!$E$2:INDIRECT("data!$H$"&amp;COUNTA('data (deprecated)'!$E:$E)),2, FALSE))</f>
        <v>#REF!</v>
      </c>
      <c r="J13" s="3" t="e">
        <f t="array" aca="1" ref="J13" ca="1">IF(ISBLANK($H13),,VLOOKUP($H13,'data (deprecated)'!$E$2:INDIRECT("data!$H$"&amp;COUNTA('data (deprecated)'!$E:$E)),3, FALSE))</f>
        <v>#REF!</v>
      </c>
      <c r="K13" s="3" t="e">
        <f t="array" aca="1" ref="K13" ca="1">IF(ISBLANK($H13),,VLOOKUP($H13,'data (deprecated)'!$E$2:INDIRECT("data!$H$"&amp;COUNTA('data (deprecated)'!$E:$E)),4, FALSE))</f>
        <v>#REF!</v>
      </c>
      <c r="L13" s="10" t="s">
        <v>197</v>
      </c>
      <c r="M13" s="3">
        <v>0</v>
      </c>
      <c r="N13" s="3">
        <v>0</v>
      </c>
      <c r="O13" s="3"/>
    </row>
    <row r="14" spans="1:47" ht="15.75" customHeight="1">
      <c r="A14" s="2">
        <v>45187</v>
      </c>
      <c r="B14" s="3" t="str">
        <f t="shared" si="0"/>
        <v>Mon</v>
      </c>
      <c r="C14" s="4">
        <f t="array" ref="C14">IF(ISBLANK($A14),,CHOOSE(WEEKDAY($A14),,IF(WEEKDAY($A13)=2,INDEX(start_time,4),INDEX(start_time,2)),INDEX(start_time,3),,IF(WEEKDAY($A13)=5,INDEX(start_time,5),INDEX(start_time,1)),INDEX(start_time,2),IF(WEEKDAY($A13)=7,INDEX(start_time,4),INDEX(start_time,1))))</f>
        <v>0.625</v>
      </c>
      <c r="D14" s="4">
        <f t="shared" si="2"/>
        <v>0.70833333333333337</v>
      </c>
      <c r="E14" s="3" t="str">
        <f t="array" ref="E14">IF(ISBLANK($A14),,CHOOSE(WEEKDAY($A14),,IF(WEEKDAY($A13)=2,INDEX(location,3),INDEX(location,1)),INDEX(location,3),,INDEX(location,2),INDEX(location,1),INDEX(location,2)))</f>
        <v>Online</v>
      </c>
      <c r="F14" s="3" t="str">
        <f t="array" ref="F14">IF(ISBLANK($A14),,CHOOSE(WEEKDAY($A14),,INDEX(languages,2),INDEX(languages,1),,INDEX(languages,1),INDEX(languages,2),INDEX(languages,1)))</f>
        <v>zh</v>
      </c>
      <c r="G14" s="5">
        <v>39</v>
      </c>
      <c r="H14" s="3" t="s">
        <v>129</v>
      </c>
      <c r="I14" s="3" t="e">
        <f t="array" aca="1" ref="I14" ca="1">IF(ISBLANK($H14),,VLOOKUP($H14,'data (deprecated)'!$E$2:INDIRECT("data!$H$"&amp;COUNTA('data (deprecated)'!$E:$E)),2, FALSE))</f>
        <v>#REF!</v>
      </c>
      <c r="J14" s="3" t="e">
        <f t="array" aca="1" ref="J14" ca="1">IF(ISBLANK($H14),,VLOOKUP($H14,'data (deprecated)'!$E$2:INDIRECT("data!$H$"&amp;COUNTA('data (deprecated)'!$E:$E)),3, FALSE))</f>
        <v>#REF!</v>
      </c>
      <c r="K14" s="3" t="e">
        <f t="array" aca="1" ref="K14" ca="1">IF(ISBLANK($H14),,VLOOKUP($H14,'data (deprecated)'!$E$2:INDIRECT("data!$H$"&amp;COUNTA('data (deprecated)'!$E:$E)),4, FALSE))</f>
        <v>#REF!</v>
      </c>
      <c r="L14" s="10" t="s">
        <v>207</v>
      </c>
      <c r="M14" s="3">
        <v>0</v>
      </c>
      <c r="N14" s="3">
        <v>0</v>
      </c>
      <c r="O14" s="3"/>
    </row>
    <row r="15" spans="1:47" ht="15.75" customHeight="1">
      <c r="A15" s="2">
        <v>45188</v>
      </c>
      <c r="B15" s="3" t="str">
        <f t="shared" si="0"/>
        <v>Tue</v>
      </c>
      <c r="C15" s="4">
        <f t="array" ref="C15">IF(ISBLANK($A15),,CHOOSE(WEEKDAY($A15),,IF(WEEKDAY($A12)=2,INDEX(start_time,4),INDEX(start_time,2)),INDEX(start_time,3),,IF(WEEKDAY($A12)=5,INDEX(start_time,5),INDEX(start_time,1)),INDEX(start_time,2),IF(WEEKDAY($A12)=7,INDEX(start_time,4),INDEX(start_time,1))))</f>
        <v>0.58333333333333337</v>
      </c>
      <c r="D15" s="4">
        <f t="shared" si="2"/>
        <v>0.66666666666666674</v>
      </c>
      <c r="E15" s="3" t="str">
        <f t="array" ref="E15">IF(ISBLANK($A15),,CHOOSE(WEEKDAY($A15),,IF(WEEKDAY($A12)=2,INDEX(location,3),INDEX(location,1)),INDEX(location,3),,INDEX(location,2),INDEX(location,1),INDEX(location,2)))</f>
        <v>Online</v>
      </c>
      <c r="F15" s="3" t="str">
        <f t="array" ref="F15">IF(ISBLANK($A15),,CHOOSE(WEEKDAY($A15),,INDEX(languages,2),INDEX(languages,1),,INDEX(languages,1),INDEX(languages,2),INDEX(languages,1)))</f>
        <v>en</v>
      </c>
      <c r="G15" s="5">
        <v>16</v>
      </c>
      <c r="H15" s="3" t="s">
        <v>191</v>
      </c>
      <c r="I15" s="3" t="e">
        <f t="array" aca="1" ref="I15" ca="1">IF(ISBLANK($H15),,VLOOKUP($H15,'data (deprecated)'!$E$2:INDIRECT("data!$H$"&amp;COUNTA('data (deprecated)'!$E:$E)),2, FALSE))</f>
        <v>#REF!</v>
      </c>
      <c r="J15" s="3" t="e">
        <f t="array" aca="1" ref="J15" ca="1">IF(ISBLANK($H15),,VLOOKUP($H15,'data (deprecated)'!$E$2:INDIRECT("data!$H$"&amp;COUNTA('data (deprecated)'!$E:$E)),3, FALSE))</f>
        <v>#REF!</v>
      </c>
      <c r="K15" s="3" t="e">
        <f t="array" aca="1" ref="K15" ca="1">IF(ISBLANK($H15),,VLOOKUP($H15,'data (deprecated)'!$E$2:INDIRECT("data!$H$"&amp;COUNTA('data (deprecated)'!$E:$E)),4, FALSE))</f>
        <v>#REF!</v>
      </c>
      <c r="L15" s="10" t="s">
        <v>208</v>
      </c>
      <c r="M15" s="3">
        <v>0</v>
      </c>
      <c r="N15" s="3">
        <v>0</v>
      </c>
      <c r="O15" s="3"/>
    </row>
    <row r="16" spans="1:47" ht="15.75" customHeight="1">
      <c r="A16" s="2">
        <v>45191</v>
      </c>
      <c r="B16" s="3" t="str">
        <f t="shared" si="0"/>
        <v>Fri</v>
      </c>
      <c r="C16" s="4">
        <f t="array" ref="C16">IF(ISBLANK($A16),,CHOOSE(WEEKDAY($A16),,IF(WEEKDAY(#REF!)=2,INDEX(start_time,4),INDEX(start_time,2)),INDEX(start_time,3),,IF(WEEKDAY(#REF!)=5,INDEX(start_time,5),INDEX(start_time,1)),INDEX(start_time,2),IF(WEEKDAY(#REF!)=7,INDEX(start_time,4),INDEX(start_time,1))))</f>
        <v>0.45833333333333331</v>
      </c>
      <c r="D16" s="4">
        <f t="shared" si="2"/>
        <v>0.54166666666666663</v>
      </c>
      <c r="E16" s="3" t="str">
        <f t="array" ref="E16">IF(ISBLANK($A16),,CHOOSE(WEEKDAY($A16),,IF(WEEKDAY(#REF!)=2,INDEX(location,3),INDEX(location,1)),INDEX(location,3),,INDEX(location,2),INDEX(location,1),INDEX(location,2)))</f>
        <v>Chatham Sq</v>
      </c>
      <c r="F16" s="3" t="str">
        <f t="array" ref="F16">IF(ISBLANK($A16),,CHOOSE(WEEKDAY($A16),,INDEX(languages,2),INDEX(languages,1),,INDEX(languages,1),INDEX(languages,2),INDEX(languages,1)))</f>
        <v>zh</v>
      </c>
      <c r="G16" s="16"/>
      <c r="H16" s="3" t="s">
        <v>138</v>
      </c>
      <c r="I16" s="3" t="e">
        <f t="array" aca="1" ref="I16" ca="1">IF(ISBLANK($H16),,VLOOKUP($H16,'data (deprecated)'!$E$2:INDIRECT("data!$H$"&amp;COUNTA('data (deprecated)'!$E:$E)),2, FALSE))</f>
        <v>#REF!</v>
      </c>
      <c r="J16" s="3" t="e">
        <f t="array" aca="1" ref="J16" ca="1">IF(ISBLANK($H16),,VLOOKUP($H16,'data (deprecated)'!$E$2:INDIRECT("data!$H$"&amp;COUNTA('data (deprecated)'!$E:$E)),3, FALSE))</f>
        <v>#REF!</v>
      </c>
      <c r="K16" s="3" t="e">
        <f t="array" aca="1" ref="K16" ca="1">IF(ISBLANK($H16),,VLOOKUP($H16,'data (deprecated)'!$E$2:INDIRECT("data!$H$"&amp;COUNTA('data (deprecated)'!$E:$E)),4, FALSE))</f>
        <v>#REF!</v>
      </c>
      <c r="L16" s="10" t="s">
        <v>197</v>
      </c>
      <c r="M16" s="3">
        <v>1</v>
      </c>
      <c r="N16" s="3">
        <v>0</v>
      </c>
      <c r="O16" s="3"/>
    </row>
    <row r="17" spans="1:27" ht="15.75" customHeight="1">
      <c r="A17" s="2">
        <v>45192</v>
      </c>
      <c r="B17" s="3" t="str">
        <f t="shared" si="0"/>
        <v>Sat</v>
      </c>
      <c r="C17" s="4">
        <v>0.45833333333333331</v>
      </c>
      <c r="D17" s="4">
        <f t="shared" si="2"/>
        <v>0.54166666666666663</v>
      </c>
      <c r="E17" s="3" t="str">
        <f t="array" ref="E17">IF(ISBLANK($A17),,CHOOSE(WEEKDAY($A17),,IF(WEEKDAY($A16)=2,INDEX(location,3),INDEX(location,1)),INDEX(location,3),,INDEX(location,2),INDEX(location,1),INDEX(location,2)))</f>
        <v>SNFL</v>
      </c>
      <c r="F17" s="3" t="str">
        <f t="array" ref="F17">IF(ISBLANK($A17),,CHOOSE(WEEKDAY($A17),,INDEX(languages,2),INDEX(languages,1),,INDEX(languages,1),INDEX(languages,2),INDEX(languages,1)))</f>
        <v>en</v>
      </c>
      <c r="G17" s="5">
        <v>18</v>
      </c>
      <c r="H17" s="3" t="s">
        <v>205</v>
      </c>
      <c r="I17" s="3" t="e">
        <f t="array" aca="1" ref="I17" ca="1">IF(ISBLANK($H17),,VLOOKUP($H17,'data (deprecated)'!$E$2:INDIRECT("data!$H$"&amp;COUNTA('data (deprecated)'!$E:$E)),2, FALSE))</f>
        <v>#REF!</v>
      </c>
      <c r="J17" s="3" t="e">
        <f t="array" aca="1" ref="J17" ca="1">IF(ISBLANK($H17),,VLOOKUP($H17,'data (deprecated)'!$E$2:INDIRECT("data!$H$"&amp;COUNTA('data (deprecated)'!$E:$E)),3, FALSE))</f>
        <v>#REF!</v>
      </c>
      <c r="K17" s="3" t="e">
        <f t="array" aca="1" ref="K17" ca="1">IF(ISBLANK($H17),,VLOOKUP($H17,'data (deprecated)'!$E$2:INDIRECT("data!$H$"&amp;COUNTA('data (deprecated)'!$E:$E)),4, FALSE))</f>
        <v>#REF!</v>
      </c>
      <c r="L17" s="10" t="s">
        <v>206</v>
      </c>
      <c r="M17" s="3">
        <v>0</v>
      </c>
      <c r="N17" s="3">
        <v>1</v>
      </c>
      <c r="O17" s="3"/>
    </row>
    <row r="18" spans="1:27" ht="15.75" customHeight="1">
      <c r="A18" s="2">
        <v>45192</v>
      </c>
      <c r="B18" s="3" t="str">
        <f t="shared" si="0"/>
        <v>Sat</v>
      </c>
      <c r="C18" s="4">
        <v>0.58333333333333337</v>
      </c>
      <c r="D18" s="4">
        <f t="shared" si="2"/>
        <v>0.66666666666666674</v>
      </c>
      <c r="E18" s="3" t="str">
        <f t="array" ref="E18">IF(ISBLANK($A18),,CHOOSE(WEEKDAY($A18),,IF(WEEKDAY($A17)=2,INDEX(location,3),INDEX(location,1)),INDEX(location,3),,INDEX(location,2),INDEX(location,1),INDEX(location,2)))</f>
        <v>SNFL</v>
      </c>
      <c r="F18" s="3" t="str">
        <f t="array" ref="F18">IF(ISBLANK($A18),,CHOOSE(WEEKDAY($A18),,INDEX(languages,2),INDEX(languages,1),,INDEX(languages,1),INDEX(languages,2),INDEX(languages,1)))</f>
        <v>en</v>
      </c>
      <c r="G18" s="5">
        <v>16</v>
      </c>
      <c r="H18" s="3" t="s">
        <v>205</v>
      </c>
      <c r="I18" s="3" t="e">
        <f t="array" aca="1" ref="I18" ca="1">IF(ISBLANK($H18),,VLOOKUP($H18,'data (deprecated)'!$E$2:INDIRECT("data!$H$"&amp;COUNTA('data (deprecated)'!$E:$E)),2, FALSE))</f>
        <v>#REF!</v>
      </c>
      <c r="J18" s="3" t="e">
        <f t="array" aca="1" ref="J18" ca="1">IF(ISBLANK($H18),,VLOOKUP($H18,'data (deprecated)'!$E$2:INDIRECT("data!$H$"&amp;COUNTA('data (deprecated)'!$E:$E)),3, FALSE))</f>
        <v>#REF!</v>
      </c>
      <c r="K18" s="3" t="e">
        <f t="array" aca="1" ref="K18" ca="1">IF(ISBLANK($H18),,VLOOKUP($H18,'data (deprecated)'!$E$2:INDIRECT("data!$H$"&amp;COUNTA('data (deprecated)'!$E:$E)),4, FALSE))</f>
        <v>#REF!</v>
      </c>
      <c r="L18" s="10" t="s">
        <v>206</v>
      </c>
      <c r="M18" s="3">
        <v>0</v>
      </c>
      <c r="N18" s="3">
        <v>1</v>
      </c>
      <c r="O18" s="3"/>
    </row>
    <row r="19" spans="1:27" ht="15.75" customHeight="1">
      <c r="A19" s="2">
        <v>45194</v>
      </c>
      <c r="B19" s="3" t="str">
        <f t="shared" si="0"/>
        <v>Mon</v>
      </c>
      <c r="C19" s="4">
        <f t="array" ref="C19">IF(ISBLANK($A19),,CHOOSE(WEEKDAY($A19),,IF(WEEKDAY($A18)=2,INDEX(start_time,4),INDEX(start_time,2)),INDEX(start_time,3),,IF(WEEKDAY($A18)=5,INDEX(start_time,5),INDEX(start_time,1)),INDEX(start_time,2),IF(WEEKDAY($A18)=7,INDEX(start_time,4),INDEX(start_time,1))))</f>
        <v>0.45833333333333331</v>
      </c>
      <c r="D19" s="4">
        <f t="shared" si="2"/>
        <v>0.54166666666666663</v>
      </c>
      <c r="E19" s="3" t="str">
        <f t="array" ref="E19">IF(ISBLANK($A19),,CHOOSE(WEEKDAY($A19),,IF(WEEKDAY($A18)=2,INDEX(location,3),INDEX(location,1)),INDEX(location,3),,INDEX(location,2),INDEX(location,1),INDEX(location,2)))</f>
        <v>Chatham Sq</v>
      </c>
      <c r="F19" s="3" t="str">
        <f t="array" ref="F19">IF(ISBLANK($A19),,CHOOSE(WEEKDAY($A19),,INDEX(languages,2),INDEX(languages,1),,INDEX(languages,1),INDEX(languages,2),INDEX(languages,1)))</f>
        <v>zh</v>
      </c>
      <c r="G19" s="5">
        <v>15</v>
      </c>
      <c r="H19" s="3" t="s">
        <v>138</v>
      </c>
      <c r="I19" s="3" t="e">
        <f t="array" aca="1" ref="I19" ca="1">IF(ISBLANK($H19),,VLOOKUP($H19,'data (deprecated)'!$E$2:INDIRECT("data!$H$"&amp;COUNTA('data (deprecated)'!$E:$E)),2, FALSE))</f>
        <v>#REF!</v>
      </c>
      <c r="J19" s="3" t="e">
        <f t="array" aca="1" ref="J19" ca="1">IF(ISBLANK($H19),,VLOOKUP($H19,'data (deprecated)'!$E$2:INDIRECT("data!$H$"&amp;COUNTA('data (deprecated)'!$E:$E)),3, FALSE))</f>
        <v>#REF!</v>
      </c>
      <c r="K19" s="3" t="e">
        <f t="array" aca="1" ref="K19" ca="1">IF(ISBLANK($H19),,VLOOKUP($H19,'data (deprecated)'!$E$2:INDIRECT("data!$H$"&amp;COUNTA('data (deprecated)'!$E:$E)),4, FALSE))</f>
        <v>#REF!</v>
      </c>
      <c r="L19" s="10" t="s">
        <v>197</v>
      </c>
      <c r="M19" s="3">
        <v>0</v>
      </c>
      <c r="N19" s="3">
        <v>0</v>
      </c>
      <c r="O19" s="3"/>
    </row>
    <row r="20" spans="1:27" ht="15.75" customHeight="1">
      <c r="A20" s="2">
        <v>45194</v>
      </c>
      <c r="B20" s="3" t="str">
        <f t="shared" si="0"/>
        <v>Mon</v>
      </c>
      <c r="C20" s="4">
        <f t="array" ref="C20">IF(ISBLANK($A20),,CHOOSE(WEEKDAY($A20),,IF(WEEKDAY($A19)=2,INDEX(start_time,4),INDEX(start_time,2)),INDEX(start_time,3),,IF(WEEKDAY($A19)=5,INDEX(start_time,5),INDEX(start_time,1)),INDEX(start_time,2),IF(WEEKDAY($A19)=7,INDEX(start_time,4),INDEX(start_time,1))))</f>
        <v>0.625</v>
      </c>
      <c r="D20" s="4">
        <f t="shared" si="2"/>
        <v>0.70833333333333337</v>
      </c>
      <c r="E20" s="3" t="str">
        <f t="array" ref="E20">IF(ISBLANK($A20),,CHOOSE(WEEKDAY($A20),,IF(WEEKDAY($A19)=2,INDEX(location,3),INDEX(location,1)),INDEX(location,3),,INDEX(location,2),INDEX(location,1),INDEX(location,2)))</f>
        <v>Online</v>
      </c>
      <c r="F20" s="3" t="str">
        <f t="array" ref="F20">IF(ISBLANK($A20),,CHOOSE(WEEKDAY($A20),,INDEX(languages,2),INDEX(languages,1),,INDEX(languages,1),INDEX(languages,2),INDEX(languages,1)))</f>
        <v>zh</v>
      </c>
      <c r="G20" s="5">
        <v>32</v>
      </c>
      <c r="H20" s="3" t="s">
        <v>209</v>
      </c>
      <c r="I20" s="3" t="e">
        <f t="array" aca="1" ref="I20" ca="1">IF(ISBLANK($H20),,VLOOKUP($H20,'data (deprecated)'!$E$2:INDIRECT("data!$H$"&amp;COUNTA('data (deprecated)'!$E:$E)),2, FALSE))</f>
        <v>#REF!</v>
      </c>
      <c r="J20" s="3" t="e">
        <f t="array" aca="1" ref="J20" ca="1">IF(ISBLANK($H20),,VLOOKUP($H20,'data (deprecated)'!$E$2:INDIRECT("data!$H$"&amp;COUNTA('data (deprecated)'!$E:$E)),3, FALSE))</f>
        <v>#REF!</v>
      </c>
      <c r="K20" s="3" t="e">
        <f t="array" aca="1" ref="K20" ca="1">IF(ISBLANK($H20),,VLOOKUP($H20,'data (deprecated)'!$E$2:INDIRECT("data!$H$"&amp;COUNTA('data (deprecated)'!$E:$E)),4, FALSE))</f>
        <v>#REF!</v>
      </c>
      <c r="L20" s="10" t="s">
        <v>210</v>
      </c>
      <c r="M20" s="3">
        <v>0</v>
      </c>
      <c r="N20" s="3">
        <v>0</v>
      </c>
      <c r="O20" s="3"/>
      <c r="P20" s="2"/>
      <c r="Q20" s="25"/>
    </row>
    <row r="21" spans="1:27" ht="15.75" customHeight="1">
      <c r="A21" s="2">
        <v>45195</v>
      </c>
      <c r="B21" s="3" t="str">
        <f t="shared" si="0"/>
        <v>Tue</v>
      </c>
      <c r="C21" s="4">
        <f t="array" ref="C21">IF(ISBLANK($A21),,CHOOSE(WEEKDAY($A21),,IF(WEEKDAY($A20)=2,INDEX(start_time,4),INDEX(start_time,2)),INDEX(start_time,3),,IF(WEEKDAY($A20)=5,INDEX(start_time,5),INDEX(start_time,1)),INDEX(start_time,2),IF(WEEKDAY($A20)=7,INDEX(start_time,4),INDEX(start_time,1))))</f>
        <v>0.58333333333333337</v>
      </c>
      <c r="D21" s="4">
        <f t="shared" si="2"/>
        <v>0.66666666666666674</v>
      </c>
      <c r="E21" s="3" t="str">
        <f t="array" ref="E21">IF(ISBLANK($A21),,CHOOSE(WEEKDAY($A21),,IF(WEEKDAY($A20)=2,INDEX(location,3),INDEX(location,1)),INDEX(location,3),,INDEX(location,2),INDEX(location,1),INDEX(location,2)))</f>
        <v>Online</v>
      </c>
      <c r="F21" s="3" t="str">
        <f t="array" ref="F21">IF(ISBLANK($A21),,CHOOSE(WEEKDAY($A21),,INDEX(languages,2),INDEX(languages,1),,INDEX(languages,1),INDEX(languages,2),INDEX(languages,1)))</f>
        <v>en</v>
      </c>
      <c r="G21" s="5">
        <v>19</v>
      </c>
      <c r="H21" s="3" t="s">
        <v>211</v>
      </c>
      <c r="I21" s="3" t="e">
        <f t="array" aca="1" ref="I21" ca="1">IF(ISBLANK($H21),,VLOOKUP($H21,'data (deprecated)'!$E$2:INDIRECT("data!$H$"&amp;COUNTA('data (deprecated)'!$E:$E)),2, FALSE))</f>
        <v>#REF!</v>
      </c>
      <c r="J21" s="3" t="e">
        <f t="array" aca="1" ref="J21" ca="1">IF(ISBLANK($H21),,VLOOKUP($H21,'data (deprecated)'!$E$2:INDIRECT("data!$H$"&amp;COUNTA('data (deprecated)'!$E:$E)),3, FALSE))</f>
        <v>#REF!</v>
      </c>
      <c r="K21" s="3" t="e">
        <f t="array" aca="1" ref="K21" ca="1">IF(ISBLANK($H21),,VLOOKUP($H21,'data (deprecated)'!$E$2:INDIRECT("data!$H$"&amp;COUNTA('data (deprecated)'!$E:$E)),4, FALSE))</f>
        <v>#REF!</v>
      </c>
      <c r="L21" s="10" t="s">
        <v>212</v>
      </c>
      <c r="M21" s="3">
        <v>0</v>
      </c>
      <c r="N21" s="3">
        <v>0</v>
      </c>
      <c r="O21" s="3"/>
      <c r="P21" s="2"/>
      <c r="Q21" s="25"/>
    </row>
    <row r="22" spans="1:27" ht="15.75" customHeight="1">
      <c r="A22" s="2">
        <v>45198</v>
      </c>
      <c r="B22" s="3" t="str">
        <f t="shared" si="0"/>
        <v>Fri</v>
      </c>
      <c r="C22" s="4">
        <f t="array" ref="C22">IF(ISBLANK($A22),,CHOOSE(WEEKDAY($A22),,IF(WEEKDAY(#REF!)=2,INDEX(start_time,4),INDEX(start_time,2)),INDEX(start_time,3),,IF(WEEKDAY(#REF!)=5,INDEX(start_time,5),INDEX(start_time,1)),INDEX(start_time,2),IF(WEEKDAY(#REF!)=7,INDEX(start_time,4),INDEX(start_time,1))))</f>
        <v>0.45833333333333331</v>
      </c>
      <c r="D22" s="4">
        <f t="shared" si="2"/>
        <v>0.54166666666666663</v>
      </c>
      <c r="E22" s="3" t="str">
        <f t="array" ref="E22">IF(ISBLANK($A22),,CHOOSE(WEEKDAY($A22),,IF(WEEKDAY(#REF!)=2,INDEX(location,3),INDEX(location,1)),INDEX(location,3),,INDEX(location,2),INDEX(location,1),INDEX(location,2)))</f>
        <v>Chatham Sq</v>
      </c>
      <c r="F22" s="3" t="str">
        <f t="array" ref="F22">IF(ISBLANK($A22),,CHOOSE(WEEKDAY($A22),,INDEX(languages,2),INDEX(languages,1),,INDEX(languages,1),INDEX(languages,2),INDEX(languages,1)))</f>
        <v>zh</v>
      </c>
      <c r="G22" s="5">
        <v>9</v>
      </c>
      <c r="H22" s="3" t="s">
        <v>138</v>
      </c>
      <c r="I22" s="3" t="e">
        <f t="array" aca="1" ref="I22" ca="1">IF(ISBLANK($H22),,VLOOKUP($H22,'data (deprecated)'!$E$2:INDIRECT("data!$H$"&amp;COUNTA('data (deprecated)'!$E:$E)),2, FALSE))</f>
        <v>#REF!</v>
      </c>
      <c r="J22" s="3" t="e">
        <f t="array" aca="1" ref="J22" ca="1">IF(ISBLANK($H22),,VLOOKUP($H22,'data (deprecated)'!$E$2:INDIRECT("data!$H$"&amp;COUNTA('data (deprecated)'!$E:$E)),3, FALSE))</f>
        <v>#REF!</v>
      </c>
      <c r="K22" s="3" t="e">
        <f t="array" aca="1" ref="K22" ca="1">IF(ISBLANK($H22),,VLOOKUP($H22,'data (deprecated)'!$E$2:INDIRECT("data!$H$"&amp;COUNTA('data (deprecated)'!$E:$E)),4, FALSE))</f>
        <v>#REF!</v>
      </c>
      <c r="L22" s="10" t="s">
        <v>197</v>
      </c>
      <c r="M22" s="3">
        <v>0</v>
      </c>
      <c r="N22" s="3">
        <v>0</v>
      </c>
      <c r="O22" s="3"/>
      <c r="P22" s="2"/>
      <c r="Q22" s="25"/>
    </row>
    <row r="23" spans="1:27" ht="15.75" customHeight="1">
      <c r="A23" s="2">
        <v>45199</v>
      </c>
      <c r="B23" s="3" t="str">
        <f t="shared" si="0"/>
        <v>Sat</v>
      </c>
      <c r="C23" s="4">
        <v>0.45833333333333331</v>
      </c>
      <c r="D23" s="4">
        <f t="shared" si="2"/>
        <v>0.54166666666666663</v>
      </c>
      <c r="E23" s="3" t="str">
        <f t="array" ref="E23">IF(ISBLANK($A23),,CHOOSE(WEEKDAY($A23),,IF(WEEKDAY($A22)=2,INDEX(location,3),INDEX(location,1)),INDEX(location,3),,INDEX(location,2),INDEX(location,1),INDEX(location,2)))</f>
        <v>SNFL</v>
      </c>
      <c r="F23" s="3" t="str">
        <f t="array" ref="F23">IF(ISBLANK($A23),,CHOOSE(WEEKDAY($A23),,INDEX(languages,2),INDEX(languages,1),,INDEX(languages,1),INDEX(languages,2),INDEX(languages,1)))</f>
        <v>en</v>
      </c>
      <c r="G23" s="16"/>
      <c r="H23" s="3" t="s">
        <v>205</v>
      </c>
      <c r="I23" s="3" t="e">
        <f t="array" aca="1" ref="I23" ca="1">IF(ISBLANK($H23),,VLOOKUP($H23,'data (deprecated)'!$E$2:INDIRECT("data!$H$"&amp;COUNTA('data (deprecated)'!$E:$E)),2, FALSE))</f>
        <v>#REF!</v>
      </c>
      <c r="J23" s="3" t="e">
        <f t="array" aca="1" ref="J23" ca="1">IF(ISBLANK($H23),,VLOOKUP($H23,'data (deprecated)'!$E$2:INDIRECT("data!$H$"&amp;COUNTA('data (deprecated)'!$E:$E)),3, FALSE))</f>
        <v>#REF!</v>
      </c>
      <c r="K23" s="3" t="e">
        <f t="array" aca="1" ref="K23" ca="1">IF(ISBLANK($H23),,VLOOKUP($H23,'data (deprecated)'!$E$2:INDIRECT("data!$H$"&amp;COUNTA('data (deprecated)'!$E:$E)),4, FALSE))</f>
        <v>#REF!</v>
      </c>
      <c r="L23" s="10" t="s">
        <v>206</v>
      </c>
      <c r="M23" s="3">
        <v>1</v>
      </c>
      <c r="N23" s="3">
        <v>1</v>
      </c>
      <c r="O23" s="3"/>
      <c r="P23" s="2"/>
      <c r="Q23" s="25"/>
    </row>
    <row r="24" spans="1:27" ht="15.75" customHeight="1">
      <c r="A24" s="2">
        <v>45199</v>
      </c>
      <c r="B24" s="3" t="str">
        <f t="shared" si="0"/>
        <v>Sat</v>
      </c>
      <c r="C24" s="4">
        <v>0.58333333333333337</v>
      </c>
      <c r="D24" s="4">
        <f t="shared" si="2"/>
        <v>0.66666666666666674</v>
      </c>
      <c r="E24" s="3" t="str">
        <f t="array" ref="E24">IF(ISBLANK($A24),,CHOOSE(WEEKDAY($A24),,IF(WEEKDAY($A23)=2,INDEX(location,3),INDEX(location,1)),INDEX(location,3),,INDEX(location,2),INDEX(location,1),INDEX(location,2)))</f>
        <v>SNFL</v>
      </c>
      <c r="F24" s="3" t="str">
        <f t="array" ref="F24">IF(ISBLANK($A24),,CHOOSE(WEEKDAY($A24),,INDEX(languages,2),INDEX(languages,1),,INDEX(languages,1),INDEX(languages,2),INDEX(languages,1)))</f>
        <v>en</v>
      </c>
      <c r="G24" s="5">
        <v>15</v>
      </c>
      <c r="H24" s="3" t="s">
        <v>205</v>
      </c>
      <c r="I24" s="3" t="e">
        <f t="array" aca="1" ref="I24" ca="1">IF(ISBLANK($H24),,VLOOKUP($H24,'data (deprecated)'!$E$2:INDIRECT("data!$H$"&amp;COUNTA('data (deprecated)'!$E:$E)),2, FALSE))</f>
        <v>#REF!</v>
      </c>
      <c r="J24" s="3" t="e">
        <f t="array" aca="1" ref="J24" ca="1">IF(ISBLANK($H24),,VLOOKUP($H24,'data (deprecated)'!$E$2:INDIRECT("data!$H$"&amp;COUNTA('data (deprecated)'!$E:$E)),3, FALSE))</f>
        <v>#REF!</v>
      </c>
      <c r="K24" s="3" t="e">
        <f t="array" aca="1" ref="K24" ca="1">IF(ISBLANK($H24),,VLOOKUP($H24,'data (deprecated)'!$E$2:INDIRECT("data!$H$"&amp;COUNTA('data (deprecated)'!$E:$E)),4, FALSE))</f>
        <v>#REF!</v>
      </c>
      <c r="L24" s="10" t="s">
        <v>206</v>
      </c>
      <c r="M24" s="3">
        <v>0</v>
      </c>
      <c r="N24" s="3">
        <v>1</v>
      </c>
      <c r="O24" s="3"/>
      <c r="P24" s="2"/>
      <c r="Q24" s="25"/>
    </row>
    <row r="25" spans="1:27" ht="15.75" customHeight="1">
      <c r="A25" s="2">
        <v>45199</v>
      </c>
      <c r="B25" s="3" t="str">
        <f t="shared" si="0"/>
        <v>Sat</v>
      </c>
      <c r="C25" s="4">
        <v>0.66666666666666663</v>
      </c>
      <c r="D25" s="4">
        <v>0.70833333333333337</v>
      </c>
      <c r="E25" s="3" t="str">
        <f t="array" ref="E25">IF(ISBLANK($A25),,CHOOSE(WEEKDAY($A25),,IF(WEEKDAY($A24)=2,INDEX(location,3),INDEX(location,1)),INDEX(location,3),,INDEX(location,2),INDEX(location,1),INDEX(location,2)))</f>
        <v>SNFL</v>
      </c>
      <c r="F25" s="3" t="str">
        <f t="array" ref="F25">IF(ISBLANK($A25),,CHOOSE(WEEKDAY($A25),,INDEX(languages,2),INDEX(languages,1),,INDEX(languages,1),INDEX(languages,2),INDEX(languages,1)))</f>
        <v>en</v>
      </c>
      <c r="G25" s="5">
        <v>9</v>
      </c>
      <c r="H25" s="3" t="s">
        <v>91</v>
      </c>
      <c r="I25" s="3" t="e">
        <f t="array" aca="1" ref="I25" ca="1">IF(ISBLANK($H25),,VLOOKUP($H25,'data (deprecated)'!$E$2:INDIRECT("data!$H$"&amp;COUNTA('data (deprecated)'!$E:$E)),2, FALSE))</f>
        <v>#REF!</v>
      </c>
      <c r="J25" s="3" t="e">
        <f t="array" aca="1" ref="J25" ca="1">IF(ISBLANK($H25),,VLOOKUP($H25,'data (deprecated)'!$E$2:INDIRECT("data!$H$"&amp;COUNTA('data (deprecated)'!$E:$E)),3, FALSE))</f>
        <v>#REF!</v>
      </c>
      <c r="K25" s="3" t="e">
        <f t="array" aca="1" ref="K25" ca="1">IF(ISBLANK($H25),,VLOOKUP($H25,'data (deprecated)'!$E$2:INDIRECT("data!$H$"&amp;COUNTA('data (deprecated)'!$E:$E)),4, FALSE))</f>
        <v>#REF!</v>
      </c>
      <c r="L25" s="10" t="s">
        <v>213</v>
      </c>
      <c r="M25" s="3">
        <v>0</v>
      </c>
      <c r="N25" s="3">
        <v>0</v>
      </c>
      <c r="O25" s="3"/>
      <c r="P25" s="2"/>
      <c r="Q25" s="25"/>
    </row>
    <row r="26" spans="1:27" ht="15.75" customHeight="1">
      <c r="A26" s="2"/>
      <c r="B26" s="3"/>
      <c r="C26" s="4"/>
      <c r="D26" s="4"/>
      <c r="E26" s="3"/>
      <c r="F26" s="3"/>
      <c r="G26" s="16"/>
      <c r="I26" s="3"/>
      <c r="J26" s="3"/>
      <c r="K26" s="3"/>
      <c r="L26" s="3"/>
      <c r="M26" s="3"/>
      <c r="N26" s="3"/>
      <c r="O26" s="3"/>
      <c r="P26" s="2"/>
      <c r="Q26" s="25"/>
    </row>
    <row r="27" spans="1:27" ht="15.75" customHeight="1">
      <c r="A27" s="2"/>
      <c r="B27" s="3"/>
      <c r="C27" s="4"/>
      <c r="D27" s="4"/>
      <c r="E27" s="3"/>
      <c r="F27" s="3"/>
      <c r="G27" s="16"/>
      <c r="I27" s="3"/>
      <c r="J27" s="3"/>
      <c r="K27" s="3"/>
      <c r="L27" s="3"/>
      <c r="M27" s="3"/>
      <c r="N27" s="3"/>
      <c r="O27" s="3"/>
      <c r="P27" s="2"/>
      <c r="Q27" s="25"/>
    </row>
    <row r="28" spans="1:27" ht="15.75" customHeight="1">
      <c r="A28" s="2"/>
      <c r="B28" s="3"/>
      <c r="C28" s="4"/>
      <c r="D28" s="4"/>
      <c r="E28" s="3"/>
      <c r="F28" s="3"/>
      <c r="G28" s="16"/>
      <c r="I28" s="3"/>
      <c r="J28" s="3"/>
      <c r="K28" s="3"/>
      <c r="L28" s="3"/>
      <c r="M28" s="3"/>
      <c r="N28" s="3"/>
      <c r="O28" s="3"/>
      <c r="P28" s="2"/>
      <c r="Q28" s="25"/>
      <c r="AA28" s="3"/>
    </row>
    <row r="29" spans="1:27" ht="15.75" customHeight="1">
      <c r="A29" s="2"/>
      <c r="B29" s="3"/>
      <c r="C29" s="4"/>
      <c r="D29" s="4"/>
      <c r="E29" s="3"/>
      <c r="F29" s="3"/>
      <c r="G29" s="16"/>
      <c r="I29" s="3"/>
      <c r="J29" s="3"/>
      <c r="K29" s="3"/>
      <c r="L29" s="3"/>
      <c r="M29" s="3"/>
      <c r="N29" s="3"/>
      <c r="P29" s="2"/>
      <c r="Q29" s="25"/>
    </row>
    <row r="30" spans="1:27" ht="15.75" customHeight="1">
      <c r="A30" s="2"/>
      <c r="B30" s="3"/>
      <c r="C30" s="4"/>
      <c r="D30" s="4"/>
      <c r="E30" s="3"/>
      <c r="F30" s="3"/>
      <c r="G30" s="16"/>
      <c r="I30" s="3"/>
      <c r="J30" s="3"/>
      <c r="K30" s="3"/>
      <c r="L30" s="3"/>
      <c r="M30" s="3"/>
      <c r="N30" s="3"/>
      <c r="P30" s="2"/>
      <c r="Q30" s="25"/>
    </row>
    <row r="31" spans="1:27" ht="15.75" customHeight="1">
      <c r="A31" s="2"/>
      <c r="B31" s="3"/>
      <c r="C31" s="4"/>
      <c r="D31" s="4"/>
      <c r="E31" s="3"/>
      <c r="F31" s="3"/>
      <c r="G31" s="16"/>
      <c r="I31" s="3"/>
      <c r="J31" s="3"/>
      <c r="K31" s="3"/>
      <c r="L31" s="3"/>
      <c r="M31" s="3"/>
      <c r="N31" s="3"/>
      <c r="O31" s="16"/>
      <c r="P31" s="2"/>
      <c r="Q31" s="25"/>
    </row>
    <row r="32" spans="1:27" ht="15.75" customHeight="1">
      <c r="A32" s="2"/>
      <c r="B32" s="3"/>
      <c r="C32" s="4"/>
      <c r="D32" s="4"/>
      <c r="E32" s="3"/>
      <c r="F32" s="3"/>
      <c r="G32" s="16"/>
      <c r="I32" s="3"/>
      <c r="J32" s="3"/>
      <c r="K32" s="3"/>
      <c r="L32" s="3"/>
      <c r="M32" s="3"/>
      <c r="N32" s="3"/>
      <c r="P32" s="2"/>
      <c r="Q32" s="25"/>
    </row>
    <row r="33" spans="1:17" ht="15.75" customHeight="1">
      <c r="A33" s="2"/>
      <c r="B33" s="3"/>
      <c r="C33" s="4"/>
      <c r="D33" s="4"/>
      <c r="E33" s="3"/>
      <c r="F33" s="3"/>
      <c r="G33" s="16"/>
      <c r="I33" s="3"/>
      <c r="J33" s="3"/>
      <c r="K33" s="3"/>
      <c r="L33" s="3"/>
      <c r="M33" s="3"/>
      <c r="N33" s="3"/>
      <c r="P33" s="2"/>
      <c r="Q33" s="25"/>
    </row>
    <row r="34" spans="1:17" ht="15.75" customHeight="1">
      <c r="A34" s="2"/>
      <c r="B34" s="3"/>
      <c r="C34" s="4"/>
      <c r="D34" s="4"/>
      <c r="E34" s="3"/>
      <c r="F34" s="3"/>
      <c r="G34" s="16"/>
      <c r="I34" s="3"/>
      <c r="J34" s="3"/>
      <c r="K34" s="3"/>
      <c r="L34" s="3"/>
      <c r="M34" s="3"/>
      <c r="N34" s="3"/>
      <c r="P34" s="2"/>
      <c r="Q34" s="25"/>
    </row>
    <row r="35" spans="1:17" ht="15.75" customHeight="1">
      <c r="A35" s="2"/>
      <c r="B35" s="3"/>
      <c r="C35" s="4"/>
      <c r="D35" s="4"/>
      <c r="E35" s="3"/>
      <c r="F35" s="3"/>
      <c r="G35" s="16"/>
      <c r="I35" s="3"/>
      <c r="J35" s="3"/>
      <c r="K35" s="3"/>
      <c r="L35" s="3"/>
      <c r="M35" s="3"/>
      <c r="N35" s="3"/>
      <c r="O35" s="14"/>
      <c r="P35" s="2"/>
      <c r="Q35" s="25"/>
    </row>
    <row r="36" spans="1:17" ht="15.75" customHeight="1">
      <c r="A36" s="2"/>
      <c r="B36" s="3"/>
      <c r="C36" s="4"/>
      <c r="D36" s="4"/>
      <c r="E36" s="3"/>
      <c r="F36" s="3"/>
      <c r="G36" s="16"/>
      <c r="H36" s="24"/>
      <c r="I36" s="3"/>
      <c r="J36" s="3"/>
      <c r="K36" s="3"/>
      <c r="L36" s="3"/>
      <c r="M36" s="3"/>
      <c r="N36" s="3"/>
      <c r="P36" s="2"/>
      <c r="Q36" s="25"/>
    </row>
    <row r="37" spans="1:17" ht="15.75" customHeight="1">
      <c r="A37" s="2"/>
      <c r="B37" s="3"/>
      <c r="C37" s="4"/>
      <c r="D37" s="4"/>
      <c r="E37" s="3"/>
      <c r="F37" s="3"/>
      <c r="G37" s="16"/>
      <c r="I37" s="3"/>
      <c r="J37" s="3"/>
      <c r="K37" s="3"/>
      <c r="L37" s="3"/>
      <c r="M37" s="3"/>
      <c r="N37" s="3"/>
      <c r="P37" s="2"/>
      <c r="Q37" s="25"/>
    </row>
    <row r="38" spans="1:17" ht="15.75" customHeight="1">
      <c r="A38" s="2"/>
      <c r="B38" s="3"/>
      <c r="C38" s="4"/>
      <c r="D38" s="4"/>
      <c r="E38" s="3"/>
      <c r="F38" s="3"/>
      <c r="G38" s="16"/>
      <c r="I38" s="3"/>
      <c r="J38" s="3"/>
      <c r="K38" s="3"/>
      <c r="L38" s="3"/>
      <c r="M38" s="3"/>
      <c r="N38" s="3"/>
      <c r="Q38" s="25"/>
    </row>
    <row r="39" spans="1:17" ht="15.75" customHeight="1">
      <c r="A39" s="2"/>
      <c r="B39" s="3"/>
      <c r="C39" s="4"/>
      <c r="D39" s="4"/>
      <c r="E39" s="3"/>
      <c r="F39" s="3"/>
      <c r="G39" s="16"/>
      <c r="I39" s="3"/>
      <c r="J39" s="3"/>
      <c r="K39" s="3"/>
      <c r="L39" s="3"/>
      <c r="M39" s="3"/>
      <c r="N39" s="3"/>
    </row>
    <row r="40" spans="1:17" ht="15.75" customHeight="1">
      <c r="A40" s="2"/>
      <c r="B40" s="3"/>
      <c r="C40" s="4"/>
      <c r="D40" s="4"/>
      <c r="E40" s="3"/>
      <c r="F40" s="3"/>
      <c r="G40" s="16"/>
      <c r="I40" s="3"/>
      <c r="J40" s="3"/>
      <c r="K40" s="3"/>
      <c r="L40" s="3"/>
      <c r="M40" s="3"/>
      <c r="N40" s="3"/>
    </row>
    <row r="41" spans="1:17" ht="15.75" customHeight="1">
      <c r="A41" s="2"/>
      <c r="B41" s="3"/>
      <c r="C41" s="4"/>
      <c r="D41" s="4"/>
      <c r="E41" s="3"/>
      <c r="F41" s="3"/>
      <c r="G41" s="16"/>
      <c r="I41" s="3"/>
      <c r="J41" s="3"/>
      <c r="K41" s="3"/>
      <c r="L41" s="3"/>
      <c r="M41" s="3"/>
      <c r="N41" s="3"/>
    </row>
    <row r="42" spans="1:17" ht="15.75" customHeight="1">
      <c r="A42" s="2"/>
      <c r="B42" s="3"/>
      <c r="C42" s="4"/>
      <c r="D42" s="4"/>
      <c r="E42" s="3"/>
      <c r="F42" s="3"/>
      <c r="G42" s="16"/>
      <c r="I42" s="3"/>
      <c r="J42" s="3"/>
      <c r="K42" s="3"/>
      <c r="L42" s="3"/>
      <c r="M42" s="3"/>
      <c r="N42" s="3"/>
    </row>
    <row r="43" spans="1:17" ht="15.75" customHeight="1">
      <c r="A43" s="2"/>
      <c r="B43" s="3"/>
      <c r="C43" s="4"/>
      <c r="D43" s="4"/>
      <c r="E43" s="3"/>
      <c r="F43" s="3"/>
      <c r="G43" s="16"/>
      <c r="I43" s="3"/>
      <c r="J43" s="3"/>
      <c r="K43" s="3"/>
      <c r="L43" s="3"/>
      <c r="M43" s="3"/>
      <c r="N43" s="3"/>
    </row>
    <row r="44" spans="1:17" ht="15.75" customHeight="1">
      <c r="A44" s="2"/>
      <c r="B44" s="3"/>
      <c r="C44" s="4"/>
      <c r="D44" s="4"/>
      <c r="E44" s="3"/>
      <c r="F44" s="3"/>
      <c r="G44" s="16"/>
      <c r="I44" s="3"/>
      <c r="J44" s="3"/>
      <c r="K44" s="3"/>
      <c r="L44" s="3"/>
      <c r="M44" s="3"/>
      <c r="N44" s="3"/>
    </row>
    <row r="45" spans="1:17" ht="15.75" customHeight="1">
      <c r="A45" s="2"/>
      <c r="B45" s="3"/>
      <c r="C45" s="4"/>
      <c r="D45" s="4"/>
      <c r="E45" s="3"/>
      <c r="F45" s="3"/>
      <c r="G45" s="16"/>
      <c r="I45" s="3"/>
      <c r="J45" s="3"/>
      <c r="K45" s="3"/>
      <c r="L45" s="3"/>
      <c r="M45" s="3"/>
      <c r="N45" s="3"/>
    </row>
    <row r="46" spans="1:17" ht="15.75" customHeight="1">
      <c r="A46" s="2"/>
      <c r="B46" s="3"/>
      <c r="C46" s="4"/>
      <c r="D46" s="4"/>
      <c r="E46" s="3"/>
      <c r="F46" s="3"/>
      <c r="G46" s="16"/>
      <c r="I46" s="3"/>
      <c r="J46" s="3"/>
      <c r="K46" s="3"/>
      <c r="L46" s="3"/>
      <c r="M46" s="3"/>
      <c r="N46" s="3"/>
    </row>
    <row r="47" spans="1:17" ht="15.75" customHeight="1">
      <c r="A47" s="2"/>
      <c r="B47" s="3"/>
      <c r="C47" s="4"/>
      <c r="D47" s="4"/>
      <c r="E47" s="3"/>
      <c r="F47" s="3"/>
      <c r="G47" s="16"/>
      <c r="I47" s="3"/>
      <c r="J47" s="3"/>
      <c r="K47" s="3"/>
      <c r="L47" s="3"/>
      <c r="M47" s="3"/>
      <c r="N47" s="3"/>
    </row>
    <row r="48" spans="1:17"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row r="991" spans="1:14" ht="13">
      <c r="A991" s="2"/>
      <c r="B991" s="3"/>
      <c r="C991" s="4"/>
      <c r="D991" s="4"/>
      <c r="E991" s="3"/>
      <c r="F991" s="3"/>
      <c r="G991" s="16"/>
      <c r="I991" s="3"/>
      <c r="J991" s="3"/>
      <c r="K991" s="3"/>
      <c r="L991" s="3"/>
      <c r="M991" s="3"/>
      <c r="N991" s="3"/>
    </row>
    <row r="992" spans="1:14" ht="13">
      <c r="A992" s="2"/>
      <c r="B992" s="3"/>
      <c r="C992" s="4"/>
      <c r="D992" s="4"/>
      <c r="E992" s="3"/>
      <c r="F992" s="3"/>
      <c r="G992" s="16"/>
      <c r="I992" s="3"/>
      <c r="J992" s="3"/>
      <c r="K992" s="3"/>
      <c r="L992" s="3"/>
      <c r="M992" s="3"/>
      <c r="N992" s="3"/>
    </row>
  </sheetData>
  <autoFilter ref="A1:N992" xr:uid="{00000000-0009-0000-0000-000004000000}"/>
  <customSheetViews>
    <customSheetView guid="{C6D8AC44-BC03-4E7B-80FF-BEBAE45ADEEA}" filter="1" showAutoFilter="1">
      <pageMargins left="0.7" right="0.7" top="0.75" bottom="0.75" header="0.3" footer="0.3"/>
      <autoFilter ref="A1:M992" xr:uid="{27BDAE4C-A762-8940-A4BC-98AD9F175BDA}">
        <filterColumn colId="4">
          <filters blank="1">
            <filter val="Chatham Sq"/>
            <filter val="Online"/>
          </filters>
        </filterColumn>
        <filterColumn colId="5">
          <filters>
            <filter val="en"/>
          </filters>
        </filterColumn>
      </autoFilter>
    </customSheetView>
  </customSheetViews>
  <conditionalFormatting sqref="C2:C992">
    <cfRule type="cellIs" dxfId="297" priority="8" operator="lessThan">
      <formula>"12:00:00 PM"</formula>
    </cfRule>
  </conditionalFormatting>
  <conditionalFormatting sqref="E2:E992">
    <cfRule type="containsText" dxfId="296" priority="2" operator="containsText" text="SNFL">
      <formula>NOT(ISERROR(SEARCH(("SNFL"),(E2))))</formula>
    </cfRule>
    <cfRule type="containsText" dxfId="295" priority="3" operator="containsText" text="Chatham Sq">
      <formula>NOT(ISERROR(SEARCH(("Chatham Sq"),(E2))))</formula>
    </cfRule>
    <cfRule type="containsText" dxfId="294" priority="4" operator="containsText" text="Seward Park">
      <formula>NOT(ISERROR(SEARCH(("Seward Park"),(E2))))</formula>
    </cfRule>
  </conditionalFormatting>
  <conditionalFormatting sqref="F2:F992">
    <cfRule type="containsText" dxfId="293" priority="5" operator="containsText" text="zh">
      <formula>NOT(ISERROR(SEARCH(("zh"),(F2))))</formula>
    </cfRule>
  </conditionalFormatting>
  <conditionalFormatting sqref="G2:G992">
    <cfRule type="containsText" dxfId="292" priority="1" operator="containsText" text="CANCELED">
      <formula>NOT(ISERROR(SEARCH(("CANCELED"),(G2))))</formula>
    </cfRule>
  </conditionalFormatting>
  <conditionalFormatting sqref="H24:H992">
    <cfRule type="expression" dxfId="291" priority="12">
      <formula>(M:M = 1)</formula>
    </cfRule>
  </conditionalFormatting>
  <conditionalFormatting sqref="P1">
    <cfRule type="expression" dxfId="290" priority="9">
      <formula>ISERROR(P2)</formula>
    </cfRule>
  </conditionalFormatting>
  <conditionalFormatting sqref="P2">
    <cfRule type="expression" dxfId="289" priority="7">
      <formula>ISERROR(P2)</formula>
    </cfRule>
  </conditionalFormatting>
  <conditionalFormatting sqref="P2:P992">
    <cfRule type="notContainsBlanks" dxfId="288" priority="6">
      <formula>LEN(TRIM(P2))&gt;0</formula>
    </cfRule>
  </conditionalFormatting>
  <dataValidations count="1">
    <dataValidation type="custom" allowBlank="1" showDropDown="1" showInputMessage="1" showErrorMessage="1" prompt="Enter a valid date" sqref="A2:A992" xr:uid="{00000000-0002-0000-0400-000000000000}">
      <formula1>OR(NOT(ISERROR(DATEVALUE(A2))), AND(ISNUMBER(A2), LEFT(CELL("format", A2))="D"))</formula1>
    </dataValidation>
  </dataValidations>
  <hyperlinks>
    <hyperlink ref="L2" r:id="rId2" xr:uid="{00000000-0004-0000-0400-000000000000}"/>
    <hyperlink ref="L3" r:id="rId3" xr:uid="{00000000-0004-0000-0400-000001000000}"/>
    <hyperlink ref="L4" r:id="rId4" xr:uid="{00000000-0004-0000-0400-000002000000}"/>
    <hyperlink ref="L5" r:id="rId5" xr:uid="{00000000-0004-0000-0400-000003000000}"/>
    <hyperlink ref="L6" r:id="rId6" xr:uid="{00000000-0004-0000-0400-000004000000}"/>
    <hyperlink ref="L7" r:id="rId7" xr:uid="{00000000-0004-0000-0400-000005000000}"/>
    <hyperlink ref="L8" r:id="rId8" xr:uid="{00000000-0004-0000-0400-000006000000}"/>
    <hyperlink ref="L9" r:id="rId9" xr:uid="{00000000-0004-0000-0400-000007000000}"/>
    <hyperlink ref="L10" r:id="rId10" xr:uid="{00000000-0004-0000-0400-000008000000}"/>
    <hyperlink ref="L11" r:id="rId11" xr:uid="{00000000-0004-0000-0400-000009000000}"/>
    <hyperlink ref="L12" r:id="rId12" xr:uid="{00000000-0004-0000-0400-00000A000000}"/>
    <hyperlink ref="L13" r:id="rId13" xr:uid="{00000000-0004-0000-0400-00000B000000}"/>
    <hyperlink ref="L14" r:id="rId14" xr:uid="{00000000-0004-0000-0400-00000C000000}"/>
    <hyperlink ref="L15" r:id="rId15" xr:uid="{00000000-0004-0000-0400-00000D000000}"/>
    <hyperlink ref="L16" r:id="rId16" xr:uid="{00000000-0004-0000-0400-00000E000000}"/>
    <hyperlink ref="L17" r:id="rId17" xr:uid="{00000000-0004-0000-0400-00000F000000}"/>
    <hyperlink ref="L18" r:id="rId18" xr:uid="{00000000-0004-0000-0400-000010000000}"/>
    <hyperlink ref="L19" r:id="rId19" xr:uid="{00000000-0004-0000-0400-000011000000}"/>
    <hyperlink ref="L20" r:id="rId20" xr:uid="{00000000-0004-0000-0400-000012000000}"/>
    <hyperlink ref="L21" r:id="rId21" xr:uid="{00000000-0004-0000-0400-000013000000}"/>
    <hyperlink ref="L22" r:id="rId22" xr:uid="{00000000-0004-0000-0400-000014000000}"/>
    <hyperlink ref="L23" r:id="rId23" xr:uid="{00000000-0004-0000-0400-000015000000}"/>
    <hyperlink ref="L24" r:id="rId24" xr:uid="{00000000-0004-0000-0400-000016000000}"/>
    <hyperlink ref="L25" r:id="rId25" xr:uid="{00000000-0004-0000-0400-000017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U991"/>
  <sheetViews>
    <sheetView workbookViewId="0">
      <pane ySplit="1" topLeftCell="A2" activePane="bottomLeft" state="frozen"/>
      <selection pane="bottomLeft"/>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2.6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12.1640625" customWidth="1"/>
    <col min="17" max="17" width="13.5" customWidth="1"/>
  </cols>
  <sheetData>
    <row r="1" spans="1:47"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c r="P1" s="21" t="s">
        <v>133</v>
      </c>
      <c r="Q1" s="134" t="s">
        <v>1403</v>
      </c>
      <c r="R1" s="140"/>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row>
    <row r="2" spans="1:47" ht="15.75" customHeight="1">
      <c r="A2" s="2">
        <v>45201</v>
      </c>
      <c r="B2" s="3" t="str">
        <f t="shared" ref="B2:B256" si="0">IF(ISBLANK($A2),,CHOOSE(WEEKDAY($A2), "Sun", "Mon", "Tue", "Wed", "Thur", "Fri", "Sat"))</f>
        <v>Mon</v>
      </c>
      <c r="C2" s="4">
        <v>0.45833333333333331</v>
      </c>
      <c r="D2" s="4">
        <f t="shared" ref="D2:D7" si="1">IF(ISBLANK(C2),,C2+TIME(2,0,0))</f>
        <v>0.54166666666666663</v>
      </c>
      <c r="E2" s="3" t="s">
        <v>12</v>
      </c>
      <c r="F2" s="3" t="str">
        <f t="array" ref="F2">IF(ISBLANK($A2),,CHOOSE(WEEKDAY($A2),,INDEX(languages,2),INDEX(languages,1),,INDEX(languages,2),INDEX(languages,2),INDEX(languages,1)))</f>
        <v>zh</v>
      </c>
      <c r="G2" s="5">
        <v>14</v>
      </c>
      <c r="H2" s="3" t="s">
        <v>138</v>
      </c>
      <c r="I2" s="3" t="e">
        <f t="array" aca="1" ref="I2" ca="1">IF(ISBLANK($H2),,VLOOKUP($H2,'data (deprecated)'!$E$2:INDIRECT("data!$H$"&amp;COUNTA('data (deprecated)'!$E:$E)),2, FALSE))</f>
        <v>#REF!</v>
      </c>
      <c r="J2" s="3" t="e">
        <f t="array" aca="1" ref="J2" ca="1">IF(ISBLANK($H2),,VLOOKUP($H2,'data (deprecated)'!$E$2:INDIRECT("data!$H$"&amp;COUNTA('data (deprecated)'!$E:$E)),3, FALSE))</f>
        <v>#REF!</v>
      </c>
      <c r="K2" s="3" t="e">
        <f t="array" aca="1" ref="K2" ca="1">IF(ISBLANK($H2),,VLOOKUP($H2,'data (deprecated)'!$E$2:INDIRECT("data!$H$"&amp;COUNTA('data (deprecated)'!$E:$E)),4, FALSE))</f>
        <v>#REF!</v>
      </c>
      <c r="L2" s="10" t="s">
        <v>214</v>
      </c>
      <c r="M2" s="3">
        <v>0</v>
      </c>
      <c r="N2" s="3">
        <v>0</v>
      </c>
      <c r="O2" s="3"/>
      <c r="P2" s="3" t="str">
        <f ca="1">IFERROR(__xludf.DUMMYFUNCTION("FILTER($A$2:$A$991, COUNTIF(library_closing, $A$2:$A$991) + COUNTIF('data (deprecated)'!$I$2:INDIRECT(""data!$I""&amp;COUNTA('data (deprecated)'!$I:$I)), $A$2:$A$991) &gt; 0)"),"#N/A")</f>
        <v>#N/A</v>
      </c>
      <c r="Q2" s="136" t="s">
        <v>135</v>
      </c>
      <c r="R2" s="141">
        <v>345</v>
      </c>
      <c r="U2" s="23"/>
    </row>
    <row r="3" spans="1:47" ht="15.75" customHeight="1">
      <c r="A3" s="26">
        <v>45201</v>
      </c>
      <c r="B3" s="3" t="str">
        <f t="shared" si="0"/>
        <v>Mon</v>
      </c>
      <c r="C3" s="4">
        <f t="array" ref="C3">IF(ISBLANK($A3),,CHOOSE(WEEKDAY($A3),,IF(WEEKDAY($A2)=2,INDEX(start_time,4),INDEX(start_time,2)),INDEX(start_time,3),,IF(WEEKDAY($A2)=5,INDEX(start_time,5),INDEX(start_time,1)),INDEX(start_time,2),IF(WEEKDAY($A2)=7,INDEX(start_time,4),INDEX(start_time,1))))</f>
        <v>0.625</v>
      </c>
      <c r="D3" s="4">
        <f t="shared" si="1"/>
        <v>0.70833333333333337</v>
      </c>
      <c r="E3" s="3" t="str">
        <f t="array" ref="E3">IF(ISBLANK($A3),,CHOOSE(WEEKDAY($A3),,IF(WEEKDAY($A2)=2,INDEX(location,3),INDEX(location,1)),INDEX(location,3),,INDEX(location,4),INDEX(location,1),INDEX(location,2)))</f>
        <v>Online</v>
      </c>
      <c r="F3" s="3" t="str">
        <f t="array" ref="F3">IF(ISBLANK($A3),,CHOOSE(WEEKDAY($A3),,INDEX(languages,2),INDEX(languages,1),,INDEX(languages,2),INDEX(languages,2),INDEX(languages,1)))</f>
        <v>zh</v>
      </c>
      <c r="G3" s="5">
        <v>29</v>
      </c>
      <c r="H3" s="3" t="s">
        <v>209</v>
      </c>
      <c r="I3" s="3" t="e">
        <f t="array" aca="1" ref="I3" ca="1">IF(ISBLANK($H3),,VLOOKUP($H3,'data (deprecated)'!$E$2:INDIRECT("data!$H$"&amp;COUNTA('data (deprecated)'!$E:$E)),2, FALSE))</f>
        <v>#REF!</v>
      </c>
      <c r="J3" s="3" t="e">
        <f t="array" aca="1" ref="J3" ca="1">IF(ISBLANK($H3),,VLOOKUP($H3,'data (deprecated)'!$E$2:INDIRECT("data!$H$"&amp;COUNTA('data (deprecated)'!$E:$E)),3, FALSE))</f>
        <v>#REF!</v>
      </c>
      <c r="K3" s="3" t="e">
        <f t="array" aca="1" ref="K3" ca="1">IF(ISBLANK($H3),,VLOOKUP($H3,'data (deprecated)'!$E$2:INDIRECT("data!$H$"&amp;COUNTA('data (deprecated)'!$E:$E)),4, FALSE))</f>
        <v>#REF!</v>
      </c>
      <c r="L3" s="10" t="s">
        <v>215</v>
      </c>
      <c r="M3" s="3">
        <v>0</v>
      </c>
      <c r="N3" s="3">
        <v>0</v>
      </c>
      <c r="O3" s="3"/>
      <c r="Q3" s="142" t="s">
        <v>1404</v>
      </c>
      <c r="R3" s="143">
        <v>-4</v>
      </c>
      <c r="U3" s="23"/>
    </row>
    <row r="4" spans="1:47" ht="15.75" customHeight="1">
      <c r="A4" s="2">
        <v>45204</v>
      </c>
      <c r="B4" s="3" t="str">
        <f t="shared" si="0"/>
        <v>Thur</v>
      </c>
      <c r="C4" s="4">
        <f t="array" ref="C4">IF(ISBLANK($A4),,CHOOSE(WEEKDAY($A4),,IF(WEEKDAY($A3)=2,INDEX(start_time,4),INDEX(start_time,2)),INDEX(start_time,3),,IF(WEEKDAY($A3)=5,INDEX(start_time,3),INDEX(start_time,2)),INDEX(start_time,2),IF(WEEKDAY($A3)=7,INDEX(start_time,4),INDEX(start_time,1))))</f>
        <v>0.45833333333333331</v>
      </c>
      <c r="D4" s="4">
        <f t="shared" si="1"/>
        <v>0.54166666666666663</v>
      </c>
      <c r="E4" s="3" t="str">
        <f t="array" ref="E4">IF(ISBLANK($A4),,CHOOSE(WEEKDAY($A4),,IF(WEEKDAY($A3)=2,INDEX(location,3),INDEX(location,1)),INDEX(location,3),,INDEX(location,3),INDEX(location,1),INDEX(location,2)))</f>
        <v>Online</v>
      </c>
      <c r="F4" s="3" t="str">
        <f t="array" ref="F4">IF(ISBLANK($A4),,CHOOSE(WEEKDAY($A4),,INDEX(languages,2),INDEX(languages,1),,INDEX(languages,1),INDEX(languages,2),INDEX(languages,1)))</f>
        <v>en</v>
      </c>
      <c r="G4" s="5">
        <v>10</v>
      </c>
      <c r="H4" s="3" t="s">
        <v>105</v>
      </c>
      <c r="I4" s="3" t="e">
        <f t="array" aca="1" ref="I4" ca="1">IF(ISBLANK($H4),,VLOOKUP($H4,'data (deprecated)'!$E$2:INDIRECT("data!$H$"&amp;COUNTA('data (deprecated)'!$E:$E)),2, FALSE))</f>
        <v>#REF!</v>
      </c>
      <c r="J4" s="3" t="e">
        <f t="array" aca="1" ref="J4" ca="1">IF(ISBLANK($H4),,VLOOKUP($H4,'data (deprecated)'!$E$2:INDIRECT("data!$H$"&amp;COUNTA('data (deprecated)'!$E:$E)),3, FALSE))</f>
        <v>#REF!</v>
      </c>
      <c r="K4" s="3" t="e">
        <f t="array" aca="1" ref="K4" ca="1">IF(ISBLANK($H4),,VLOOKUP($H4,'data (deprecated)'!$E$2:INDIRECT("data!$H$"&amp;COUNTA('data (deprecated)'!$E:$E)),4, FALSE))</f>
        <v>#REF!</v>
      </c>
      <c r="L4" s="10" t="s">
        <v>216</v>
      </c>
      <c r="M4" s="3">
        <v>0</v>
      </c>
      <c r="N4" s="3">
        <v>0</v>
      </c>
      <c r="O4" s="3"/>
      <c r="U4" s="23"/>
    </row>
    <row r="5" spans="1:47" ht="15.75" customHeight="1">
      <c r="A5" s="2">
        <v>45204</v>
      </c>
      <c r="B5" s="3" t="str">
        <f t="shared" si="0"/>
        <v>Thur</v>
      </c>
      <c r="C5" s="4">
        <f t="array" ref="C5">IF(ISBLANK($A5),,CHOOSE(WEEKDAY($A5),,IF(WEEKDAY($A4)=2,INDEX(start_time,4),INDEX(start_time,2)),INDEX(start_time,3),,IF(WEEKDAY($A4)=5,INDEX(start_time,3),INDEX(start_time,2)),INDEX(start_time,2),IF(WEEKDAY($A4)=7,INDEX(start_time,4),INDEX(start_time,1))))</f>
        <v>0.58333333333333337</v>
      </c>
      <c r="D5" s="4">
        <f t="shared" si="1"/>
        <v>0.66666666666666674</v>
      </c>
      <c r="E5" s="3" t="str">
        <f t="array" ref="E5">IF(ISBLANK($A5),,CHOOSE(WEEKDAY($A5),,IF(WEEKDAY($A4)=2,INDEX(location,3),INDEX(location,1)),INDEX(location,3),,INDEX(location,3),INDEX(location,1),INDEX(location,2)))</f>
        <v>Online</v>
      </c>
      <c r="F5" s="3" t="str">
        <f t="array" ref="F5">IF(ISBLANK($A5),,CHOOSE(WEEKDAY($A5),,INDEX(languages,2),INDEX(languages,1),,INDEX(languages,1),INDEX(languages,2),INDEX(languages,1)))</f>
        <v>en</v>
      </c>
      <c r="G5" s="5">
        <v>13</v>
      </c>
      <c r="H5" s="3" t="s">
        <v>89</v>
      </c>
      <c r="I5" s="3" t="e">
        <f t="array" aca="1" ref="I5" ca="1">IF(ISBLANK($H5),,VLOOKUP($H5,'data (deprecated)'!$E$2:INDIRECT("data!$H$"&amp;COUNTA('data (deprecated)'!$E:$E)),2, FALSE))</f>
        <v>#REF!</v>
      </c>
      <c r="J5" s="3" t="e">
        <f t="array" aca="1" ref="J5" ca="1">IF(ISBLANK($H5),,VLOOKUP($H5,'data (deprecated)'!$E$2:INDIRECT("data!$H$"&amp;COUNTA('data (deprecated)'!$E:$E)),3, FALSE))</f>
        <v>#REF!</v>
      </c>
      <c r="K5" s="3" t="e">
        <f t="array" aca="1" ref="K5" ca="1">IF(ISBLANK($H5),,VLOOKUP($H5,'data (deprecated)'!$E$2:INDIRECT("data!$H$"&amp;COUNTA('data (deprecated)'!$E:$E)),4, FALSE))</f>
        <v>#REF!</v>
      </c>
      <c r="L5" s="10" t="s">
        <v>217</v>
      </c>
      <c r="M5" s="3">
        <v>0</v>
      </c>
      <c r="N5" s="3">
        <v>0</v>
      </c>
      <c r="O5" s="3"/>
      <c r="S5" s="14"/>
    </row>
    <row r="6" spans="1:47">
      <c r="A6" s="26">
        <v>45206</v>
      </c>
      <c r="B6" s="3" t="str">
        <f t="shared" si="0"/>
        <v>Sat</v>
      </c>
      <c r="C6" s="4">
        <v>0.45833333333333331</v>
      </c>
      <c r="D6" s="4">
        <f t="shared" si="1"/>
        <v>0.54166666666666663</v>
      </c>
      <c r="E6" s="3" t="str">
        <f t="array" ref="E6">IF(ISBLANK($A6),,CHOOSE(WEEKDAY($A6),,IF(WEEKDAY($A5)=2,INDEX(location,3),INDEX(location,1)),INDEX(location,3),,INDEX(location,4),INDEX(location,1),INDEX(location,2)))</f>
        <v>SNFL</v>
      </c>
      <c r="F6" s="3" t="str">
        <f t="array" ref="F6">IF(ISBLANK($A6),,CHOOSE(WEEKDAY($A6),,INDEX(languages,2),INDEX(languages,1),,INDEX(languages,2),INDEX(languages,2),INDEX(languages,1)))</f>
        <v>en</v>
      </c>
      <c r="G6" s="5">
        <v>18</v>
      </c>
      <c r="H6" s="3" t="s">
        <v>205</v>
      </c>
      <c r="I6" s="3" t="e">
        <f t="array" aca="1" ref="I6" ca="1">IF(ISBLANK($H6),,VLOOKUP($H6,'data (deprecated)'!$E$2:INDIRECT("data!$H$"&amp;COUNTA('data (deprecated)'!$E:$E)),2, FALSE))</f>
        <v>#REF!</v>
      </c>
      <c r="J6" s="3" t="e">
        <f t="array" aca="1" ref="J6" ca="1">IF(ISBLANK($H6),,VLOOKUP($H6,'data (deprecated)'!$E$2:INDIRECT("data!$H$"&amp;COUNTA('data (deprecated)'!$E:$E)),3, FALSE))</f>
        <v>#REF!</v>
      </c>
      <c r="K6" s="3" t="e">
        <f t="array" aca="1" ref="K6" ca="1">IF(ISBLANK($H6),,VLOOKUP($H6,'data (deprecated)'!$E$2:INDIRECT("data!$H$"&amp;COUNTA('data (deprecated)'!$E:$E)),4, FALSE))</f>
        <v>#REF!</v>
      </c>
      <c r="L6" s="6" t="s">
        <v>218</v>
      </c>
      <c r="M6" s="3">
        <v>0</v>
      </c>
      <c r="N6" s="3">
        <v>1</v>
      </c>
      <c r="O6" s="3"/>
      <c r="Q6" s="3"/>
      <c r="U6" s="12"/>
    </row>
    <row r="7" spans="1:47" ht="15.75" customHeight="1">
      <c r="A7" s="26">
        <v>45206</v>
      </c>
      <c r="B7" s="3" t="str">
        <f t="shared" si="0"/>
        <v>Sat</v>
      </c>
      <c r="C7" s="4">
        <v>0.58333333333333337</v>
      </c>
      <c r="D7" s="4">
        <f t="shared" si="1"/>
        <v>0.66666666666666674</v>
      </c>
      <c r="E7" s="3" t="str">
        <f t="array" ref="E7">IF(ISBLANK($A7),,CHOOSE(WEEKDAY($A7),,IF(WEEKDAY($A6)=2,INDEX(location,3),INDEX(location,1)),INDEX(location,3),,INDEX(location,4),INDEX(location,1),INDEX(location,2)))</f>
        <v>SNFL</v>
      </c>
      <c r="F7" s="3" t="str">
        <f t="array" ref="F7">IF(ISBLANK($A7),,CHOOSE(WEEKDAY($A7),,INDEX(languages,2),INDEX(languages,1),,INDEX(languages,2),INDEX(languages,2),INDEX(languages,1)))</f>
        <v>en</v>
      </c>
      <c r="G7" s="5">
        <v>16</v>
      </c>
      <c r="H7" s="3" t="s">
        <v>205</v>
      </c>
      <c r="I7" s="3" t="e">
        <f t="array" aca="1" ref="I7" ca="1">IF(ISBLANK($H7),,VLOOKUP($H7,'data (deprecated)'!$E$2:INDIRECT("data!$H$"&amp;COUNTA('data (deprecated)'!$E:$E)),2, FALSE))</f>
        <v>#REF!</v>
      </c>
      <c r="J7" s="3" t="e">
        <f t="array" aca="1" ref="J7" ca="1">IF(ISBLANK($H7),,VLOOKUP($H7,'data (deprecated)'!$E$2:INDIRECT("data!$H$"&amp;COUNTA('data (deprecated)'!$E:$E)),3, FALSE))</f>
        <v>#REF!</v>
      </c>
      <c r="K7" s="3" t="e">
        <f t="array" aca="1" ref="K7" ca="1">IF(ISBLANK($H7),,VLOOKUP($H7,'data (deprecated)'!$E$2:INDIRECT("data!$H$"&amp;COUNTA('data (deprecated)'!$E:$E)),4, FALSE))</f>
        <v>#REF!</v>
      </c>
      <c r="L7" s="6" t="s">
        <v>218</v>
      </c>
      <c r="M7" s="3">
        <v>0</v>
      </c>
      <c r="N7" s="3">
        <v>1</v>
      </c>
      <c r="O7" s="3"/>
      <c r="Q7" s="3"/>
    </row>
    <row r="8" spans="1:47" ht="15.75" customHeight="1">
      <c r="A8" s="2">
        <v>45206</v>
      </c>
      <c r="B8" s="3" t="str">
        <f t="shared" si="0"/>
        <v>Sat</v>
      </c>
      <c r="C8" s="4">
        <v>0.66666666666666663</v>
      </c>
      <c r="D8" s="4">
        <v>0.70833333333333337</v>
      </c>
      <c r="E8" s="3" t="str">
        <f t="array" ref="E8">IF(ISBLANK($A8),,CHOOSE(WEEKDAY($A8),,IF(WEEKDAY($A7)=2,INDEX(location,3),INDEX(location,1)),INDEX(location,3),,INDEX(location,4),INDEX(location,1),INDEX(location,2)))</f>
        <v>SNFL</v>
      </c>
      <c r="F8" s="3" t="str">
        <f t="array" ref="F8">IF(ISBLANK($A8),,CHOOSE(WEEKDAY($A8),,INDEX(languages,2),INDEX(languages,1),,INDEX(languages,2),INDEX(languages,2),INDEX(languages,1)))</f>
        <v>en</v>
      </c>
      <c r="G8" s="5">
        <v>8</v>
      </c>
      <c r="H8" s="3" t="s">
        <v>91</v>
      </c>
      <c r="I8" s="3" t="e">
        <f t="array" aca="1" ref="I8" ca="1">IF(ISBLANK($H8),,VLOOKUP($H8,'data (deprecated)'!$E$2:INDIRECT("data!$H$"&amp;COUNTA('data (deprecated)'!$E:$E)),2, FALSE))</f>
        <v>#REF!</v>
      </c>
      <c r="J8" s="3" t="e">
        <f t="array" aca="1" ref="J8" ca="1">IF(ISBLANK($H8),,VLOOKUP($H8,'data (deprecated)'!$E$2:INDIRECT("data!$H$"&amp;COUNTA('data (deprecated)'!$E:$E)),3, FALSE))</f>
        <v>#REF!</v>
      </c>
      <c r="K8" s="3" t="e">
        <f t="array" aca="1" ref="K8" ca="1">IF(ISBLANK($H8),,VLOOKUP($H8,'data (deprecated)'!$E$2:INDIRECT("data!$H$"&amp;COUNTA('data (deprecated)'!$E:$E)),4, FALSE))</f>
        <v>#REF!</v>
      </c>
      <c r="L8" s="10" t="s">
        <v>219</v>
      </c>
      <c r="M8" s="3">
        <v>0</v>
      </c>
      <c r="N8" s="3">
        <v>1</v>
      </c>
      <c r="O8" s="3"/>
      <c r="Q8" s="3"/>
    </row>
    <row r="9" spans="1:47" ht="15.75" customHeight="1">
      <c r="A9" s="2">
        <v>45211</v>
      </c>
      <c r="B9" s="3" t="str">
        <f t="shared" si="0"/>
        <v>Thur</v>
      </c>
      <c r="C9" s="4">
        <f t="array" ref="C9">IF(ISBLANK($A9),,CHOOSE(WEEKDAY($A9),,IF(WEEKDAY($A8)=2,INDEX(start_time,4),INDEX(start_time,2)),INDEX(start_time,3),,IF(WEEKDAY($A8)=5,INDEX(start_time,3),INDEX(start_time,2)),INDEX(start_time,2),IF(WEEKDAY($A8)=7,INDEX(start_time,4),INDEX(start_time,1))))</f>
        <v>0.45833333333333331</v>
      </c>
      <c r="D9" s="4">
        <f t="shared" ref="D9:D19" si="2">IF(ISBLANK(C9),,C9+TIME(2,0,0))</f>
        <v>0.54166666666666663</v>
      </c>
      <c r="E9" s="3" t="str">
        <f t="array" ref="E9">IF(ISBLANK($A9),,CHOOSE(WEEKDAY($A9),,IF(WEEKDAY($A8)=2,INDEX(location,3),INDEX(location,1)),INDEX(location,3),,INDEX(location,3),INDEX(location,1),INDEX(location,2)))</f>
        <v>Online</v>
      </c>
      <c r="F9" s="3" t="str">
        <f t="array" ref="F9">IF(ISBLANK($A9),,CHOOSE(WEEKDAY($A9),,INDEX(languages,2),INDEX(languages,1),,INDEX(languages,1),INDEX(languages,2),INDEX(languages,1)))</f>
        <v>en</v>
      </c>
      <c r="G9" s="5">
        <v>10</v>
      </c>
      <c r="H9" s="3" t="s">
        <v>117</v>
      </c>
      <c r="I9" s="3" t="e">
        <f t="array" aca="1" ref="I9" ca="1">IF(ISBLANK($H9),,VLOOKUP($H9,'data (deprecated)'!$E$2:INDIRECT("data!$H$"&amp;COUNTA('data (deprecated)'!$E:$E)),2, FALSE))</f>
        <v>#REF!</v>
      </c>
      <c r="J9" s="3" t="e">
        <f t="array" aca="1" ref="J9" ca="1">IF(ISBLANK($H9),,VLOOKUP($H9,'data (deprecated)'!$E$2:INDIRECT("data!$H$"&amp;COUNTA('data (deprecated)'!$E:$E)),3, FALSE))</f>
        <v>#REF!</v>
      </c>
      <c r="K9" s="3" t="e">
        <f t="array" aca="1" ref="K9" ca="1">IF(ISBLANK($H9),,VLOOKUP($H9,'data (deprecated)'!$E$2:INDIRECT("data!$H$"&amp;COUNTA('data (deprecated)'!$E:$E)),4, FALSE))</f>
        <v>#REF!</v>
      </c>
      <c r="L9" s="10" t="s">
        <v>220</v>
      </c>
      <c r="M9" s="3">
        <v>0</v>
      </c>
      <c r="N9" s="3">
        <v>0</v>
      </c>
      <c r="O9" s="3"/>
      <c r="Q9" s="3"/>
      <c r="R9" s="22"/>
    </row>
    <row r="10" spans="1:47" ht="15.75" customHeight="1">
      <c r="A10" s="2">
        <v>45211</v>
      </c>
      <c r="B10" s="3" t="str">
        <f t="shared" si="0"/>
        <v>Thur</v>
      </c>
      <c r="C10" s="4">
        <f t="array" ref="C10">IF(ISBLANK($A10),,CHOOSE(WEEKDAY($A10),,IF(WEEKDAY($A9)=2,INDEX(start_time,4),INDEX(start_time,2)),INDEX(start_time,3),,IF(WEEKDAY($A9)=5,INDEX(start_time,3),INDEX(start_time,2)),INDEX(start_time,2),IF(WEEKDAY($A9)=7,INDEX(start_time,4),INDEX(start_time,1))))</f>
        <v>0.58333333333333337</v>
      </c>
      <c r="D10" s="4">
        <f t="shared" si="2"/>
        <v>0.66666666666666674</v>
      </c>
      <c r="E10" s="3" t="str">
        <f t="array" ref="E10">IF(ISBLANK($A10),,CHOOSE(WEEKDAY($A10),,IF(WEEKDAY($A9)=2,INDEX(location,3),INDEX(location,1)),INDEX(location,3),,INDEX(location,3),INDEX(location,1),INDEX(location,2)))</f>
        <v>Online</v>
      </c>
      <c r="F10" s="3" t="str">
        <f t="array" ref="F10">IF(ISBLANK($A10),,CHOOSE(WEEKDAY($A10),,INDEX(languages,2),INDEX(languages,1),,INDEX(languages,1),INDEX(languages,2),INDEX(languages,1)))</f>
        <v>en</v>
      </c>
      <c r="G10" s="5">
        <v>11</v>
      </c>
      <c r="H10" s="3" t="s">
        <v>221</v>
      </c>
      <c r="I10" s="3" t="e">
        <f t="array" aca="1" ref="I10" ca="1">IF(ISBLANK($H10),,VLOOKUP($H10,'data (deprecated)'!$E$2:INDIRECT("data!$H$"&amp;COUNTA('data (deprecated)'!$E:$E)),2, FALSE))</f>
        <v>#REF!</v>
      </c>
      <c r="J10" s="3" t="e">
        <f t="array" aca="1" ref="J10" ca="1">IF(ISBLANK($H10),,VLOOKUP($H10,'data (deprecated)'!$E$2:INDIRECT("data!$H$"&amp;COUNTA('data (deprecated)'!$E:$E)),3, FALSE))</f>
        <v>#REF!</v>
      </c>
      <c r="K10" s="3" t="e">
        <f t="array" aca="1" ref="K10" ca="1">IF(ISBLANK($H10),,VLOOKUP($H10,'data (deprecated)'!$E$2:INDIRECT("data!$H$"&amp;COUNTA('data (deprecated)'!$E:$E)),4, FALSE))</f>
        <v>#REF!</v>
      </c>
      <c r="L10" s="10" t="s">
        <v>222</v>
      </c>
      <c r="M10" s="3">
        <v>0</v>
      </c>
      <c r="N10" s="3">
        <v>0</v>
      </c>
      <c r="O10" s="3"/>
    </row>
    <row r="11" spans="1:47" ht="15.75" customHeight="1">
      <c r="A11" s="26">
        <v>45213</v>
      </c>
      <c r="B11" s="3" t="str">
        <f t="shared" si="0"/>
        <v>Sat</v>
      </c>
      <c r="C11" s="4">
        <v>0.45833333333333331</v>
      </c>
      <c r="D11" s="4">
        <f t="shared" si="2"/>
        <v>0.54166666666666663</v>
      </c>
      <c r="E11" s="3" t="str">
        <f t="array" ref="E11">IF(ISBLANK($A11),,CHOOSE(WEEKDAY($A11),,IF(WEEKDAY(#REF!)=2,INDEX(location,3),INDEX(location,1)),INDEX(location,3),,INDEX(location,4),INDEX(location,1),INDEX(location,2)))</f>
        <v>SNFL</v>
      </c>
      <c r="F11" s="3" t="str">
        <f t="array" ref="F11">IF(ISBLANK($A11),,CHOOSE(WEEKDAY($A11),,INDEX(languages,2),INDEX(languages,1),,INDEX(languages,2),INDEX(languages,2),INDEX(languages,1)))</f>
        <v>en</v>
      </c>
      <c r="G11" s="5">
        <v>13</v>
      </c>
      <c r="H11" s="3" t="s">
        <v>205</v>
      </c>
      <c r="I11" s="3" t="e">
        <f t="array" aca="1" ref="I11" ca="1">IF(ISBLANK($H11),,VLOOKUP($H11,'data (deprecated)'!$E$2:INDIRECT("data!$H$"&amp;COUNTA('data (deprecated)'!$E:$E)),2, FALSE))</f>
        <v>#REF!</v>
      </c>
      <c r="J11" s="3" t="e">
        <f t="array" aca="1" ref="J11" ca="1">IF(ISBLANK($H11),,VLOOKUP($H11,'data (deprecated)'!$E$2:INDIRECT("data!$H$"&amp;COUNTA('data (deprecated)'!$E:$E)),3, FALSE))</f>
        <v>#REF!</v>
      </c>
      <c r="K11" s="3" t="e">
        <f t="array" aca="1" ref="K11" ca="1">IF(ISBLANK($H11),,VLOOKUP($H11,'data (deprecated)'!$E$2:INDIRECT("data!$H$"&amp;COUNTA('data (deprecated)'!$E:$E)),4, FALSE))</f>
        <v>#REF!</v>
      </c>
      <c r="L11" s="10" t="s">
        <v>218</v>
      </c>
      <c r="M11" s="3">
        <v>0</v>
      </c>
      <c r="N11" s="3">
        <v>1</v>
      </c>
      <c r="O11" s="3"/>
    </row>
    <row r="12" spans="1:47" ht="15.75" customHeight="1">
      <c r="A12" s="26">
        <v>45213</v>
      </c>
      <c r="B12" s="3" t="str">
        <f t="shared" si="0"/>
        <v>Sat</v>
      </c>
      <c r="C12" s="4">
        <v>0.58333333333333337</v>
      </c>
      <c r="D12" s="4">
        <f t="shared" si="2"/>
        <v>0.66666666666666674</v>
      </c>
      <c r="E12" s="3" t="str">
        <f t="array" ref="E12">IF(ISBLANK($A12),,CHOOSE(WEEKDAY($A12),,IF(WEEKDAY($A11)=2,INDEX(location,3),INDEX(location,1)),INDEX(location,3),,INDEX(location,4),INDEX(location,1),INDEX(location,2)))</f>
        <v>SNFL</v>
      </c>
      <c r="F12" s="3" t="str">
        <f t="array" ref="F12">IF(ISBLANK($A12),,CHOOSE(WEEKDAY($A12),,INDEX(languages,2),INDEX(languages,1),,INDEX(languages,2),INDEX(languages,2),INDEX(languages,1)))</f>
        <v>en</v>
      </c>
      <c r="G12" s="5">
        <v>14</v>
      </c>
      <c r="H12" s="3" t="s">
        <v>205</v>
      </c>
      <c r="I12" s="3" t="e">
        <f t="array" aca="1" ref="I12" ca="1">IF(ISBLANK($H12),,VLOOKUP($H12,'data (deprecated)'!$E$2:INDIRECT("data!$H$"&amp;COUNTA('data (deprecated)'!$E:$E)),2, FALSE))</f>
        <v>#REF!</v>
      </c>
      <c r="J12" s="3" t="e">
        <f t="array" aca="1" ref="J12" ca="1">IF(ISBLANK($H12),,VLOOKUP($H12,'data (deprecated)'!$E$2:INDIRECT("data!$H$"&amp;COUNTA('data (deprecated)'!$E:$E)),3, FALSE))</f>
        <v>#REF!</v>
      </c>
      <c r="K12" s="3" t="e">
        <f t="array" aca="1" ref="K12" ca="1">IF(ISBLANK($H12),,VLOOKUP($H12,'data (deprecated)'!$E$2:INDIRECT("data!$H$"&amp;COUNTA('data (deprecated)'!$E:$E)),4, FALSE))</f>
        <v>#REF!</v>
      </c>
      <c r="L12" s="10" t="s">
        <v>218</v>
      </c>
      <c r="M12" s="3">
        <v>0</v>
      </c>
      <c r="N12" s="3">
        <v>1</v>
      </c>
      <c r="O12" s="3"/>
    </row>
    <row r="13" spans="1:47" ht="15.75" customHeight="1">
      <c r="A13" s="26">
        <v>45215</v>
      </c>
      <c r="B13" s="3" t="str">
        <f t="shared" si="0"/>
        <v>Mon</v>
      </c>
      <c r="C13" s="4">
        <f t="array" ref="C13">IF(ISBLANK($A13),,CHOOSE(WEEKDAY($A13),,IF(WEEKDAY($A12)=2,INDEX(start_time,4),INDEX(start_time,2)),INDEX(start_time,3),,IF(WEEKDAY($A12)=5,INDEX(start_time,5),INDEX(start_time,1)),INDEX(start_time,2),IF(WEEKDAY($A12)=7,INDEX(start_time,4),INDEX(start_time,1))))</f>
        <v>0.45833333333333331</v>
      </c>
      <c r="D13" s="4">
        <f t="shared" si="2"/>
        <v>0.54166666666666663</v>
      </c>
      <c r="E13" s="3" t="str">
        <f t="array" ref="E13">IF(ISBLANK($A13),,CHOOSE(WEEKDAY($A13),,IF(WEEKDAY($A12)=2,INDEX(location,3),INDEX(location,1)),INDEX(location,3),,INDEX(location,4),INDEX(location,1),INDEX(location,2)))</f>
        <v>Chatham Sq</v>
      </c>
      <c r="F13" s="3" t="str">
        <f t="array" ref="F13">IF(ISBLANK($A13),,CHOOSE(WEEKDAY($A13),,INDEX(languages,2),INDEX(languages,1),,INDEX(languages,2),INDEX(languages,2),INDEX(languages,1)))</f>
        <v>zh</v>
      </c>
      <c r="G13" s="5">
        <v>15</v>
      </c>
      <c r="H13" s="3" t="s">
        <v>138</v>
      </c>
      <c r="I13" s="3" t="e">
        <f t="array" aca="1" ref="I13" ca="1">IF(ISBLANK($H13),,VLOOKUP($H13,'data (deprecated)'!$E$2:INDIRECT("data!$H$"&amp;COUNTA('data (deprecated)'!$E:$E)),2, FALSE))</f>
        <v>#REF!</v>
      </c>
      <c r="J13" s="3" t="e">
        <f t="array" aca="1" ref="J13" ca="1">IF(ISBLANK($H13),,VLOOKUP($H13,'data (deprecated)'!$E$2:INDIRECT("data!$H$"&amp;COUNTA('data (deprecated)'!$E:$E)),3, FALSE))</f>
        <v>#REF!</v>
      </c>
      <c r="K13" s="3" t="e">
        <f t="array" aca="1" ref="K13" ca="1">IF(ISBLANK($H13),,VLOOKUP($H13,'data (deprecated)'!$E$2:INDIRECT("data!$H$"&amp;COUNTA('data (deprecated)'!$E:$E)),4, FALSE))</f>
        <v>#REF!</v>
      </c>
      <c r="L13" s="10" t="s">
        <v>214</v>
      </c>
      <c r="M13" s="3">
        <v>0</v>
      </c>
      <c r="N13" s="3">
        <v>0</v>
      </c>
      <c r="O13" s="3"/>
    </row>
    <row r="14" spans="1:47" ht="15.75" customHeight="1">
      <c r="A14" s="26">
        <v>45215</v>
      </c>
      <c r="B14" s="3" t="str">
        <f t="shared" si="0"/>
        <v>Mon</v>
      </c>
      <c r="C14" s="4">
        <f t="array" ref="C14">IF(ISBLANK($A14),,CHOOSE(WEEKDAY($A14),,IF(WEEKDAY($A13)=2,INDEX(start_time,4),INDEX(start_time,2)),INDEX(start_time,3),,IF(WEEKDAY($A13)=5,INDEX(start_time,5),INDEX(start_time,1)),INDEX(start_time,2),IF(WEEKDAY($A13)=7,INDEX(start_time,4),INDEX(start_time,1))))</f>
        <v>0.625</v>
      </c>
      <c r="D14" s="4">
        <f t="shared" si="2"/>
        <v>0.70833333333333337</v>
      </c>
      <c r="E14" s="3" t="str">
        <f t="array" ref="E14">IF(ISBLANK($A14),,CHOOSE(WEEKDAY($A14),,IF(WEEKDAY($A13)=2,INDEX(location,3),INDEX(location,1)),INDEX(location,3),,INDEX(location,4),INDEX(location,1),INDEX(location,2)))</f>
        <v>Online</v>
      </c>
      <c r="F14" s="3" t="str">
        <f t="array" ref="F14">IF(ISBLANK($A14),,CHOOSE(WEEKDAY($A14),,INDEX(languages,2),INDEX(languages,1),,INDEX(languages,2),INDEX(languages,2),INDEX(languages,1)))</f>
        <v>zh</v>
      </c>
      <c r="G14" s="5">
        <v>31</v>
      </c>
      <c r="H14" s="3" t="s">
        <v>223</v>
      </c>
      <c r="I14" s="3" t="e">
        <f t="array" aca="1" ref="I14" ca="1">IF(ISBLANK($H14),,VLOOKUP($H14,'data (deprecated)'!$E$2:INDIRECT("data!$H$"&amp;COUNTA('data (deprecated)'!$E:$E)),2, FALSE))</f>
        <v>#REF!</v>
      </c>
      <c r="J14" s="3" t="e">
        <f t="array" aca="1" ref="J14" ca="1">IF(ISBLANK($H14),,VLOOKUP($H14,'data (deprecated)'!$E$2:INDIRECT("data!$H$"&amp;COUNTA('data (deprecated)'!$E:$E)),3, FALSE))</f>
        <v>#REF!</v>
      </c>
      <c r="K14" s="3" t="e">
        <f t="array" aca="1" ref="K14" ca="1">IF(ISBLANK($H14),,VLOOKUP($H14,'data (deprecated)'!$E$2:INDIRECT("data!$H$"&amp;COUNTA('data (deprecated)'!$E:$E)),4, FALSE))</f>
        <v>#REF!</v>
      </c>
      <c r="L14" s="10" t="s">
        <v>224</v>
      </c>
      <c r="M14" s="3">
        <v>0</v>
      </c>
      <c r="N14" s="3">
        <v>0</v>
      </c>
      <c r="O14" s="3"/>
    </row>
    <row r="15" spans="1:47" ht="15.75" customHeight="1">
      <c r="A15" s="2">
        <v>45218</v>
      </c>
      <c r="B15" s="3" t="str">
        <f t="shared" si="0"/>
        <v>Thur</v>
      </c>
      <c r="C15" s="4">
        <f t="array" ref="C15">IF(ISBLANK($A15),,CHOOSE(WEEKDAY($A15),,IF(WEEKDAY($A14)=2,INDEX(start_time,4),INDEX(start_time,2)),INDEX(start_time,3),,IF(WEEKDAY($A14)=5,INDEX(start_time,3),INDEX(start_time,2)),INDEX(start_time,2),IF(WEEKDAY($A14)=7,INDEX(start_time,4),INDEX(start_time,1))))</f>
        <v>0.45833333333333331</v>
      </c>
      <c r="D15" s="4">
        <f t="shared" si="2"/>
        <v>0.54166666666666663</v>
      </c>
      <c r="E15" s="3" t="str">
        <f t="array" ref="E15">IF(ISBLANK($A15),,CHOOSE(WEEKDAY($A15),,IF(WEEKDAY($A14)=2,INDEX(location,3),INDEX(location,1)),INDEX(location,3),,INDEX(location,3),INDEX(location,1),INDEX(location,2)))</f>
        <v>Online</v>
      </c>
      <c r="F15" s="3" t="str">
        <f t="array" ref="F15">IF(ISBLANK($A15),,CHOOSE(WEEKDAY($A15),,INDEX(languages,2),INDEX(languages,1),,INDEX(languages,1),INDEX(languages,2),INDEX(languages,1)))</f>
        <v>en</v>
      </c>
      <c r="G15" s="5">
        <v>11</v>
      </c>
      <c r="H15" s="3" t="s">
        <v>149</v>
      </c>
      <c r="I15" s="3" t="e">
        <f t="array" aca="1" ref="I15" ca="1">IF(ISBLANK($H15),,VLOOKUP($H15,'data (deprecated)'!$E$2:INDIRECT("data!$H$"&amp;COUNTA('data (deprecated)'!$E:$E)),2, FALSE))</f>
        <v>#REF!</v>
      </c>
      <c r="J15" s="3" t="e">
        <f t="array" aca="1" ref="J15" ca="1">IF(ISBLANK($H15),,VLOOKUP($H15,'data (deprecated)'!$E$2:INDIRECT("data!$H$"&amp;COUNTA('data (deprecated)'!$E:$E)),3, FALSE))</f>
        <v>#REF!</v>
      </c>
      <c r="K15" s="3" t="e">
        <f t="array" aca="1" ref="K15" ca="1">IF(ISBLANK($H15),,VLOOKUP($H15,'data (deprecated)'!$E$2:INDIRECT("data!$H$"&amp;COUNTA('data (deprecated)'!$E:$E)),4, FALSE))</f>
        <v>#REF!</v>
      </c>
      <c r="L15" s="10" t="s">
        <v>225</v>
      </c>
      <c r="M15" s="3">
        <v>0</v>
      </c>
      <c r="N15" s="3">
        <v>0</v>
      </c>
      <c r="O15" s="3"/>
    </row>
    <row r="16" spans="1:47" ht="15.75" customHeight="1">
      <c r="A16" s="2">
        <v>45218</v>
      </c>
      <c r="B16" s="3" t="str">
        <f t="shared" si="0"/>
        <v>Thur</v>
      </c>
      <c r="C16" s="4">
        <f t="array" ref="C16">IF(ISBLANK($A16),,CHOOSE(WEEKDAY($A16),,IF(WEEKDAY($A15)=2,INDEX(start_time,4),INDEX(start_time,2)),INDEX(start_time,3),,IF(WEEKDAY($A15)=5,INDEX(start_time,3),INDEX(start_time,2)),INDEX(start_time,2),IF(WEEKDAY($A15)=7,INDEX(start_time,4),INDEX(start_time,1))))</f>
        <v>0.58333333333333337</v>
      </c>
      <c r="D16" s="4">
        <f t="shared" si="2"/>
        <v>0.66666666666666674</v>
      </c>
      <c r="E16" s="3" t="str">
        <f t="array" ref="E16">IF(ISBLANK($A16),,CHOOSE(WEEKDAY($A16),,IF(WEEKDAY($A15)=2,INDEX(location,3),INDEX(location,1)),INDEX(location,3),,INDEX(location,3),INDEX(location,1),INDEX(location,2)))</f>
        <v>Online</v>
      </c>
      <c r="F16" s="3" t="str">
        <f t="array" ref="F16">IF(ISBLANK($A16),,CHOOSE(WEEKDAY($A16),,INDEX(languages,2),INDEX(languages,1),,INDEX(languages,1),INDEX(languages,2),INDEX(languages,1)))</f>
        <v>en</v>
      </c>
      <c r="G16" s="5">
        <v>5</v>
      </c>
      <c r="H16" s="24" t="s">
        <v>226</v>
      </c>
      <c r="I16" s="3" t="e">
        <f t="array" aca="1" ref="I16" ca="1">IF(ISBLANK($H16),,VLOOKUP($H16,'data (deprecated)'!$E$2:INDIRECT("data!$H$"&amp;COUNTA('data (deprecated)'!$E:$E)),2, FALSE))</f>
        <v>#REF!</v>
      </c>
      <c r="J16" s="3" t="e">
        <f t="array" aca="1" ref="J16" ca="1">IF(ISBLANK($H16),,VLOOKUP($H16,'data (deprecated)'!$E$2:INDIRECT("data!$H$"&amp;COUNTA('data (deprecated)'!$E:$E)),3, FALSE))</f>
        <v>#REF!</v>
      </c>
      <c r="K16" s="3" t="e">
        <f t="array" aca="1" ref="K16" ca="1">IF(ISBLANK($H16),,VLOOKUP($H16,'data (deprecated)'!$E$2:INDIRECT("data!$H$"&amp;COUNTA('data (deprecated)'!$E:$E)),4, FALSE))</f>
        <v>#REF!</v>
      </c>
      <c r="L16" s="10" t="s">
        <v>227</v>
      </c>
      <c r="M16" s="3">
        <v>0</v>
      </c>
      <c r="N16" s="3">
        <v>0</v>
      </c>
      <c r="O16" s="3"/>
    </row>
    <row r="17" spans="1:27" ht="15.75" customHeight="1">
      <c r="A17" s="2">
        <v>45219</v>
      </c>
      <c r="B17" s="3" t="str">
        <f t="shared" si="0"/>
        <v>Fri</v>
      </c>
      <c r="C17" s="4">
        <f t="array" ref="C17">IF(ISBLANK($A17),,CHOOSE(WEEKDAY($A17),,IF(WEEKDAY($A16)=2,INDEX(start_time,4),INDEX(start_time,2)),INDEX(start_time,3),,IF(WEEKDAY($A16)=5,INDEX(start_time,5),INDEX(start_time,1)),INDEX(start_time,2),IF(WEEKDAY($A16)=7,INDEX(start_time,4),INDEX(start_time,1))))</f>
        <v>0.45833333333333331</v>
      </c>
      <c r="D17" s="4">
        <f t="shared" si="2"/>
        <v>0.54166666666666663</v>
      </c>
      <c r="E17" s="3" t="str">
        <f t="array" ref="E17">IF(ISBLANK($A17),,CHOOSE(WEEKDAY($A17),,IF(WEEKDAY($A16)=2,INDEX(location,3),INDEX(location,1)),INDEX(location,3),,INDEX(location,4),INDEX(location,1),INDEX(location,2)))</f>
        <v>Chatham Sq</v>
      </c>
      <c r="F17" s="3" t="str">
        <f t="array" ref="F17">IF(ISBLANK($A17),,CHOOSE(WEEKDAY($A17),,INDEX(languages,2),INDEX(languages,1),,INDEX(languages,2),INDEX(languages,2),INDEX(languages,1)))</f>
        <v>zh</v>
      </c>
      <c r="G17" s="5">
        <v>10</v>
      </c>
      <c r="H17" s="3" t="s">
        <v>138</v>
      </c>
      <c r="I17" s="3" t="e">
        <f t="array" aca="1" ref="I17" ca="1">IF(ISBLANK($H17),,VLOOKUP($H17,'data (deprecated)'!$E$2:INDIRECT("data!$H$"&amp;COUNTA('data (deprecated)'!$E:$E)),2, FALSE))</f>
        <v>#REF!</v>
      </c>
      <c r="J17" s="3" t="e">
        <f t="array" aca="1" ref="J17" ca="1">IF(ISBLANK($H17),,VLOOKUP($H17,'data (deprecated)'!$E$2:INDIRECT("data!$H$"&amp;COUNTA('data (deprecated)'!$E:$E)),3, FALSE))</f>
        <v>#REF!</v>
      </c>
      <c r="K17" s="3" t="e">
        <f t="array" aca="1" ref="K17" ca="1">IF(ISBLANK($H17),,VLOOKUP($H17,'data (deprecated)'!$E$2:INDIRECT("data!$H$"&amp;COUNTA('data (deprecated)'!$E:$E)),4, FALSE))</f>
        <v>#REF!</v>
      </c>
      <c r="L17" s="10" t="s">
        <v>214</v>
      </c>
      <c r="M17" s="3">
        <v>0</v>
      </c>
      <c r="N17" s="3">
        <v>0</v>
      </c>
      <c r="O17" s="3"/>
    </row>
    <row r="18" spans="1:27" ht="15.75" customHeight="1">
      <c r="A18" s="2">
        <v>45220</v>
      </c>
      <c r="B18" s="3" t="str">
        <f t="shared" si="0"/>
        <v>Sat</v>
      </c>
      <c r="C18" s="4">
        <v>0.45833333333333331</v>
      </c>
      <c r="D18" s="4">
        <f t="shared" si="2"/>
        <v>0.54166666666666663</v>
      </c>
      <c r="E18" s="3" t="str">
        <f t="array" ref="E18">IF(ISBLANK($A18),,CHOOSE(WEEKDAY($A18),,IF(WEEKDAY($A17)=2,INDEX(location,3),INDEX(location,1)),INDEX(location,3),,INDEX(location,4),INDEX(location,1),INDEX(location,2)))</f>
        <v>SNFL</v>
      </c>
      <c r="F18" s="3" t="str">
        <f t="array" ref="F18">IF(ISBLANK($A18),,CHOOSE(WEEKDAY($A18),,INDEX(languages,2),INDEX(languages,1),,INDEX(languages,2),INDEX(languages,2),INDEX(languages,1)))</f>
        <v>en</v>
      </c>
      <c r="G18" s="16"/>
      <c r="H18" s="3" t="s">
        <v>205</v>
      </c>
      <c r="I18" s="3" t="e">
        <f t="array" aca="1" ref="I18" ca="1">IF(ISBLANK($H18),,VLOOKUP($H18,'data (deprecated)'!$E$2:INDIRECT("data!$H$"&amp;COUNTA('data (deprecated)'!$E:$E)),2, FALSE))</f>
        <v>#REF!</v>
      </c>
      <c r="J18" s="3" t="e">
        <f t="array" aca="1" ref="J18" ca="1">IF(ISBLANK($H18),,VLOOKUP($H18,'data (deprecated)'!$E$2:INDIRECT("data!$H$"&amp;COUNTA('data (deprecated)'!$E:$E)),3, FALSE))</f>
        <v>#REF!</v>
      </c>
      <c r="K18" s="3" t="e">
        <f t="array" aca="1" ref="K18" ca="1">IF(ISBLANK($H18),,VLOOKUP($H18,'data (deprecated)'!$E$2:INDIRECT("data!$H$"&amp;COUNTA('data (deprecated)'!$E:$E)),4, FALSE))</f>
        <v>#REF!</v>
      </c>
      <c r="L18" s="10" t="s">
        <v>218</v>
      </c>
      <c r="M18" s="3">
        <v>1</v>
      </c>
      <c r="N18" s="3">
        <v>1</v>
      </c>
      <c r="O18" s="3"/>
    </row>
    <row r="19" spans="1:27" ht="15.75" customHeight="1">
      <c r="A19" s="2">
        <v>45220</v>
      </c>
      <c r="B19" s="3" t="str">
        <f t="shared" si="0"/>
        <v>Sat</v>
      </c>
      <c r="C19" s="4">
        <v>0.58333333333333337</v>
      </c>
      <c r="D19" s="4">
        <f t="shared" si="2"/>
        <v>0.66666666666666674</v>
      </c>
      <c r="E19" s="3" t="str">
        <f t="array" ref="E19">IF(ISBLANK($A19),,CHOOSE(WEEKDAY($A19),,IF(WEEKDAY($A18)=2,INDEX(location,3),INDEX(location,1)),INDEX(location,3),,INDEX(location,4),INDEX(location,1),INDEX(location,2)))</f>
        <v>SNFL</v>
      </c>
      <c r="F19" s="3" t="str">
        <f t="array" ref="F19">IF(ISBLANK($A19),,CHOOSE(WEEKDAY($A19),,INDEX(languages,2),INDEX(languages,1),,INDEX(languages,2),INDEX(languages,2),INDEX(languages,1)))</f>
        <v>en</v>
      </c>
      <c r="G19" s="16"/>
      <c r="H19" s="3" t="s">
        <v>205</v>
      </c>
      <c r="I19" s="3" t="e">
        <f t="array" aca="1" ref="I19" ca="1">IF(ISBLANK($H19),,VLOOKUP($H19,'data (deprecated)'!$E$2:INDIRECT("data!$H$"&amp;COUNTA('data (deprecated)'!$E:$E)),2, FALSE))</f>
        <v>#REF!</v>
      </c>
      <c r="J19" s="3" t="e">
        <f t="array" aca="1" ref="J19" ca="1">IF(ISBLANK($H19),,VLOOKUP($H19,'data (deprecated)'!$E$2:INDIRECT("data!$H$"&amp;COUNTA('data (deprecated)'!$E:$E)),3, FALSE))</f>
        <v>#REF!</v>
      </c>
      <c r="K19" s="3" t="e">
        <f t="array" aca="1" ref="K19" ca="1">IF(ISBLANK($H19),,VLOOKUP($H19,'data (deprecated)'!$E$2:INDIRECT("data!$H$"&amp;COUNTA('data (deprecated)'!$E:$E)),4, FALSE))</f>
        <v>#REF!</v>
      </c>
      <c r="L19" s="10" t="s">
        <v>218</v>
      </c>
      <c r="M19" s="3">
        <v>1</v>
      </c>
      <c r="N19" s="3">
        <v>1</v>
      </c>
      <c r="O19" s="3"/>
      <c r="P19" s="2"/>
      <c r="Q19" s="25"/>
    </row>
    <row r="20" spans="1:27" ht="15.75" customHeight="1">
      <c r="A20" s="2">
        <v>45220</v>
      </c>
      <c r="B20" s="3" t="str">
        <f t="shared" si="0"/>
        <v>Sat</v>
      </c>
      <c r="C20" s="4">
        <v>0.66666666666666663</v>
      </c>
      <c r="D20" s="4">
        <v>0.70833333333333337</v>
      </c>
      <c r="E20" s="3" t="str">
        <f t="array" ref="E20">IF(ISBLANK($A20),,CHOOSE(WEEKDAY($A20),,IF(WEEKDAY($A19)=2,INDEX(location,3),INDEX(location,1)),INDEX(location,3),,INDEX(location,4),INDEX(location,1),INDEX(location,2)))</f>
        <v>SNFL</v>
      </c>
      <c r="F20" s="3" t="str">
        <f t="array" ref="F20">IF(ISBLANK($A20),,CHOOSE(WEEKDAY($A20),,INDEX(languages,2),INDEX(languages,1),,INDEX(languages,2),INDEX(languages,2),INDEX(languages,1)))</f>
        <v>en</v>
      </c>
      <c r="G20" s="16"/>
      <c r="H20" s="3" t="s">
        <v>91</v>
      </c>
      <c r="I20" s="3" t="e">
        <f t="array" aca="1" ref="I20" ca="1">IF(ISBLANK($H20),,VLOOKUP($H20,'data (deprecated)'!$E$2:INDIRECT("data!$H$"&amp;COUNTA('data (deprecated)'!$E:$E)),2, FALSE))</f>
        <v>#REF!</v>
      </c>
      <c r="J20" s="3" t="e">
        <f t="array" aca="1" ref="J20" ca="1">IF(ISBLANK($H20),,VLOOKUP($H20,'data (deprecated)'!$E$2:INDIRECT("data!$H$"&amp;COUNTA('data (deprecated)'!$E:$E)),3, FALSE))</f>
        <v>#REF!</v>
      </c>
      <c r="K20" s="3" t="e">
        <f t="array" aca="1" ref="K20" ca="1">IF(ISBLANK($H20),,VLOOKUP($H20,'data (deprecated)'!$E$2:INDIRECT("data!$H$"&amp;COUNTA('data (deprecated)'!$E:$E)),4, FALSE))</f>
        <v>#REF!</v>
      </c>
      <c r="L20" s="10" t="s">
        <v>219</v>
      </c>
      <c r="M20" s="3">
        <v>1</v>
      </c>
      <c r="N20" s="3">
        <v>1</v>
      </c>
      <c r="O20" s="3"/>
      <c r="P20" s="2"/>
      <c r="Q20" s="25"/>
    </row>
    <row r="21" spans="1:27" ht="15.75" customHeight="1">
      <c r="A21" s="2">
        <v>45222</v>
      </c>
      <c r="B21" s="3" t="str">
        <f t="shared" si="0"/>
        <v>Mon</v>
      </c>
      <c r="C21" s="4">
        <f t="array" ref="C21">IF(ISBLANK($A21),,CHOOSE(WEEKDAY($A21),,IF(WEEKDAY($A20)=2,INDEX(start_time,4),INDEX(start_time,2)),INDEX(start_time,3),,IF(WEEKDAY($A20)=5,INDEX(start_time,5),INDEX(start_time,1)),INDEX(start_time,2),IF(WEEKDAY($A20)=7,INDEX(start_time,4),INDEX(start_time,1))))</f>
        <v>0.45833333333333331</v>
      </c>
      <c r="D21" s="4">
        <f t="shared" ref="D21:D26" si="3">IF(ISBLANK(C21),,C21+TIME(2,0,0))</f>
        <v>0.54166666666666663</v>
      </c>
      <c r="E21" s="3" t="str">
        <f t="array" ref="E21">IF(ISBLANK($A21),,CHOOSE(WEEKDAY($A21),,IF(WEEKDAY($A20)=2,INDEX(location,3),INDEX(location,1)),INDEX(location,3),,INDEX(location,4),INDEX(location,1),INDEX(location,2)))</f>
        <v>Chatham Sq</v>
      </c>
      <c r="F21" s="3" t="str">
        <f t="array" ref="F21">IF(ISBLANK($A21),,CHOOSE(WEEKDAY($A21),,INDEX(languages,2),INDEX(languages,1),,INDEX(languages,2),INDEX(languages,2),INDEX(languages,1)))</f>
        <v>zh</v>
      </c>
      <c r="G21" s="5">
        <v>16</v>
      </c>
      <c r="H21" s="3" t="s">
        <v>138</v>
      </c>
      <c r="I21" s="3" t="e">
        <f t="array" aca="1" ref="I21" ca="1">IF(ISBLANK($H21),,VLOOKUP($H21,'data (deprecated)'!$E$2:INDIRECT("data!$H$"&amp;COUNTA('data (deprecated)'!$E:$E)),2, FALSE))</f>
        <v>#REF!</v>
      </c>
      <c r="J21" s="3" t="e">
        <f t="array" aca="1" ref="J21" ca="1">IF(ISBLANK($H21),,VLOOKUP($H21,'data (deprecated)'!$E$2:INDIRECT("data!$H$"&amp;COUNTA('data (deprecated)'!$E:$E)),3, FALSE))</f>
        <v>#REF!</v>
      </c>
      <c r="K21" s="3" t="e">
        <f t="array" aca="1" ref="K21" ca="1">IF(ISBLANK($H21),,VLOOKUP($H21,'data (deprecated)'!$E$2:INDIRECT("data!$H$"&amp;COUNTA('data (deprecated)'!$E:$E)),4, FALSE))</f>
        <v>#REF!</v>
      </c>
      <c r="L21" s="10" t="s">
        <v>214</v>
      </c>
      <c r="M21" s="3">
        <v>0</v>
      </c>
      <c r="N21" s="3">
        <v>0</v>
      </c>
      <c r="O21" s="3"/>
      <c r="P21" s="2"/>
      <c r="Q21" s="25"/>
    </row>
    <row r="22" spans="1:27" ht="15.75" customHeight="1">
      <c r="A22" s="2">
        <v>45222</v>
      </c>
      <c r="B22" s="3" t="str">
        <f t="shared" si="0"/>
        <v>Mon</v>
      </c>
      <c r="C22" s="4">
        <f t="array" ref="C22">IF(ISBLANK($A22),,CHOOSE(WEEKDAY($A22),,IF(WEEKDAY($A21)=2,INDEX(start_time,4),INDEX(start_time,2)),INDEX(start_time,3),,IF(WEEKDAY($A21)=5,INDEX(start_time,5),INDEX(start_time,1)),INDEX(start_time,2),IF(WEEKDAY($A21)=7,INDEX(start_time,4),INDEX(start_time,1))))</f>
        <v>0.625</v>
      </c>
      <c r="D22" s="4">
        <f t="shared" si="3"/>
        <v>0.70833333333333337</v>
      </c>
      <c r="E22" s="3" t="str">
        <f t="array" ref="E22">IF(ISBLANK($A22),,CHOOSE(WEEKDAY($A22),,IF(WEEKDAY($A21)=2,INDEX(location,3),INDEX(location,1)),INDEX(location,3),,INDEX(location,4),INDEX(location,1),INDEX(location,2)))</f>
        <v>Online</v>
      </c>
      <c r="F22" s="3" t="str">
        <f t="array" ref="F22">IF(ISBLANK($A22),,CHOOSE(WEEKDAY($A22),,INDEX(languages,2),INDEX(languages,1),,INDEX(languages,2),INDEX(languages,2),INDEX(languages,1)))</f>
        <v>zh</v>
      </c>
      <c r="G22" s="5">
        <v>31</v>
      </c>
      <c r="H22" s="3" t="s">
        <v>228</v>
      </c>
      <c r="I22" s="3" t="e">
        <f t="array" aca="1" ref="I22" ca="1">IF(ISBLANK($H22),,VLOOKUP($H22,'data (deprecated)'!$E$2:INDIRECT("data!$H$"&amp;COUNTA('data (deprecated)'!$E:$E)),2, FALSE))</f>
        <v>#REF!</v>
      </c>
      <c r="J22" s="3" t="e">
        <f t="array" aca="1" ref="J22" ca="1">IF(ISBLANK($H22),,VLOOKUP($H22,'data (deprecated)'!$E$2:INDIRECT("data!$H$"&amp;COUNTA('data (deprecated)'!$E:$E)),3, FALSE))</f>
        <v>#REF!</v>
      </c>
      <c r="K22" s="3" t="e">
        <f t="array" aca="1" ref="K22" ca="1">IF(ISBLANK($H22),,VLOOKUP($H22,'data (deprecated)'!$E$2:INDIRECT("data!$H$"&amp;COUNTA('data (deprecated)'!$E:$E)),4, FALSE))</f>
        <v>#REF!</v>
      </c>
      <c r="L22" s="10" t="s">
        <v>229</v>
      </c>
      <c r="M22" s="3">
        <v>0</v>
      </c>
      <c r="N22" s="3">
        <v>0</v>
      </c>
      <c r="O22" s="3"/>
      <c r="P22" s="2"/>
      <c r="Q22" s="25"/>
    </row>
    <row r="23" spans="1:27" ht="15.75" customHeight="1">
      <c r="A23" s="2">
        <v>45225</v>
      </c>
      <c r="B23" s="3" t="str">
        <f t="shared" si="0"/>
        <v>Thur</v>
      </c>
      <c r="C23" s="4">
        <f t="array" ref="C23">IF(ISBLANK($A23),,CHOOSE(WEEKDAY($A23),,IF(WEEKDAY($A22)=2,INDEX(start_time,4),INDEX(start_time,2)),INDEX(start_time,3),,IF(WEEKDAY($A22)=5,INDEX(start_time,3),INDEX(start_time,2)),INDEX(start_time,2),IF(WEEKDAY($A22)=7,INDEX(start_time,4),INDEX(start_time,1))))</f>
        <v>0.45833333333333331</v>
      </c>
      <c r="D23" s="4">
        <f t="shared" si="3"/>
        <v>0.54166666666666663</v>
      </c>
      <c r="E23" s="3" t="str">
        <f t="array" ref="E23">IF(ISBLANK($A23),,CHOOSE(WEEKDAY($A23),,IF(WEEKDAY($A22)=2,INDEX(location,3),INDEX(location,1)),INDEX(location,3),,INDEX(location,3),INDEX(location,1),INDEX(location,2)))</f>
        <v>Online</v>
      </c>
      <c r="F23" s="3" t="str">
        <f t="array" ref="F23">IF(ISBLANK($A23),,CHOOSE(WEEKDAY($A23),,INDEX(languages,2),INDEX(languages,1),,INDEX(languages,1),INDEX(languages,2),INDEX(languages,1)))</f>
        <v>en</v>
      </c>
      <c r="G23" s="5">
        <v>12</v>
      </c>
      <c r="H23" s="3" t="s">
        <v>114</v>
      </c>
      <c r="I23" s="3" t="e">
        <f t="array" aca="1" ref="I23" ca="1">IF(ISBLANK($H23),,VLOOKUP($H23,'data (deprecated)'!$E$2:INDIRECT("data!$H$"&amp;COUNTA('data (deprecated)'!$E:$E)),2, FALSE))</f>
        <v>#REF!</v>
      </c>
      <c r="J23" s="3" t="e">
        <f t="array" aca="1" ref="J23" ca="1">IF(ISBLANK($H23),,VLOOKUP($H23,'data (deprecated)'!$E$2:INDIRECT("data!$H$"&amp;COUNTA('data (deprecated)'!$E:$E)),3, FALSE))</f>
        <v>#REF!</v>
      </c>
      <c r="K23" s="3" t="e">
        <f t="array" aca="1" ref="K23" ca="1">IF(ISBLANK($H23),,VLOOKUP($H23,'data (deprecated)'!$E$2:INDIRECT("data!$H$"&amp;COUNTA('data (deprecated)'!$E:$E)),4, FALSE))</f>
        <v>#REF!</v>
      </c>
      <c r="L23" s="10" t="s">
        <v>230</v>
      </c>
      <c r="M23" s="3">
        <v>0</v>
      </c>
      <c r="N23" s="3">
        <v>0</v>
      </c>
      <c r="O23" s="3"/>
      <c r="P23" s="2"/>
      <c r="Q23" s="25"/>
    </row>
    <row r="24" spans="1:27" ht="15.75" customHeight="1">
      <c r="A24" s="2">
        <v>45225</v>
      </c>
      <c r="B24" s="3" t="str">
        <f t="shared" si="0"/>
        <v>Thur</v>
      </c>
      <c r="C24" s="4">
        <f t="array" ref="C24">IF(ISBLANK($A24),,CHOOSE(WEEKDAY($A24),,IF(WEEKDAY($A23)=2,INDEX(start_time,4),INDEX(start_time,2)),INDEX(start_time,3),,IF(WEEKDAY($A23)=5,INDEX(start_time,3),INDEX(start_time,2)),INDEX(start_time,2),IF(WEEKDAY($A23)=7,INDEX(start_time,4),INDEX(start_time,1))))</f>
        <v>0.58333333333333337</v>
      </c>
      <c r="D24" s="4">
        <f t="shared" si="3"/>
        <v>0.66666666666666674</v>
      </c>
      <c r="E24" s="3" t="str">
        <f t="array" ref="E24">IF(ISBLANK($A24),,CHOOSE(WEEKDAY($A24),,IF(WEEKDAY($A23)=2,INDEX(location,3),INDEX(location,1)),INDEX(location,3),,INDEX(location,3),INDEX(location,1),INDEX(location,2)))</f>
        <v>Online</v>
      </c>
      <c r="F24" s="3" t="str">
        <f t="array" ref="F24">IF(ISBLANK($A24),,CHOOSE(WEEKDAY($A24),,INDEX(languages,2),INDEX(languages,1),,INDEX(languages,1),INDEX(languages,2),INDEX(languages,1)))</f>
        <v>en</v>
      </c>
      <c r="G24" s="5">
        <v>15</v>
      </c>
      <c r="H24" s="3" t="s">
        <v>121</v>
      </c>
      <c r="I24" s="3" t="e">
        <f t="array" aca="1" ref="I24" ca="1">IF(ISBLANK($H24),,VLOOKUP($H24,'data (deprecated)'!$E$2:INDIRECT("data!$H$"&amp;COUNTA('data (deprecated)'!$E:$E)),2, FALSE))</f>
        <v>#REF!</v>
      </c>
      <c r="J24" s="3" t="e">
        <f t="array" aca="1" ref="J24" ca="1">IF(ISBLANK($H24),,VLOOKUP($H24,'data (deprecated)'!$E$2:INDIRECT("data!$H$"&amp;COUNTA('data (deprecated)'!$E:$E)),3, FALSE))</f>
        <v>#REF!</v>
      </c>
      <c r="K24" s="3" t="e">
        <f t="array" aca="1" ref="K24" ca="1">IF(ISBLANK($H24),,VLOOKUP($H24,'data (deprecated)'!$E$2:INDIRECT("data!$H$"&amp;COUNTA('data (deprecated)'!$E:$E)),4, FALSE))</f>
        <v>#REF!</v>
      </c>
      <c r="L24" s="10" t="s">
        <v>231</v>
      </c>
      <c r="M24" s="3">
        <v>0</v>
      </c>
      <c r="N24" s="3">
        <v>0</v>
      </c>
      <c r="O24" s="3"/>
      <c r="P24" s="2"/>
      <c r="Q24" s="25"/>
    </row>
    <row r="25" spans="1:27" ht="15.75" customHeight="1">
      <c r="A25" s="2">
        <v>45227</v>
      </c>
      <c r="B25" s="3" t="str">
        <f t="shared" si="0"/>
        <v>Sat</v>
      </c>
      <c r="C25" s="4">
        <v>0.45833333333333331</v>
      </c>
      <c r="D25" s="4">
        <f t="shared" si="3"/>
        <v>0.54166666666666663</v>
      </c>
      <c r="E25" s="3" t="str">
        <f t="array" ref="E25">IF(ISBLANK($A25),,CHOOSE(WEEKDAY($A25),,IF(WEEKDAY($A24)=2,INDEX(location,3),INDEX(location,1)),INDEX(location,3),,INDEX(location,4),INDEX(location,1),INDEX(location,2)))</f>
        <v>SNFL</v>
      </c>
      <c r="F25" s="3" t="str">
        <f t="array" ref="F25">IF(ISBLANK($A25),,CHOOSE(WEEKDAY($A25),,INDEX(languages,2),INDEX(languages,1),,INDEX(languages,2),INDEX(languages,2),INDEX(languages,1)))</f>
        <v>en</v>
      </c>
      <c r="G25" s="5">
        <v>17</v>
      </c>
      <c r="H25" s="3" t="s">
        <v>205</v>
      </c>
      <c r="I25" s="3" t="e">
        <f t="array" aca="1" ref="I25" ca="1">IF(ISBLANK($H25),,VLOOKUP($H25,'data (deprecated)'!$E$2:INDIRECT("data!$H$"&amp;COUNTA('data (deprecated)'!$E:$E)),2, FALSE))</f>
        <v>#REF!</v>
      </c>
      <c r="J25" s="3" t="e">
        <f t="array" aca="1" ref="J25" ca="1">IF(ISBLANK($H25),,VLOOKUP($H25,'data (deprecated)'!$E$2:INDIRECT("data!$H$"&amp;COUNTA('data (deprecated)'!$E:$E)),3, FALSE))</f>
        <v>#REF!</v>
      </c>
      <c r="K25" s="3" t="e">
        <f t="array" aca="1" ref="K25" ca="1">IF(ISBLANK($H25),,VLOOKUP($H25,'data (deprecated)'!$E$2:INDIRECT("data!$H$"&amp;COUNTA('data (deprecated)'!$E:$E)),4, FALSE))</f>
        <v>#REF!</v>
      </c>
      <c r="L25" s="10" t="s">
        <v>218</v>
      </c>
      <c r="M25" s="3">
        <v>0</v>
      </c>
      <c r="N25" s="3">
        <v>1</v>
      </c>
      <c r="O25" s="3"/>
      <c r="P25" s="2"/>
      <c r="Q25" s="25"/>
    </row>
    <row r="26" spans="1:27" ht="15.75" customHeight="1">
      <c r="A26" s="2">
        <v>45227</v>
      </c>
      <c r="B26" s="3" t="str">
        <f t="shared" si="0"/>
        <v>Sat</v>
      </c>
      <c r="C26" s="4">
        <v>0.58333333333333337</v>
      </c>
      <c r="D26" s="4">
        <f t="shared" si="3"/>
        <v>0.66666666666666674</v>
      </c>
      <c r="E26" s="3" t="str">
        <f t="array" ref="E26">IF(ISBLANK($A26),,CHOOSE(WEEKDAY($A26),,IF(WEEKDAY($A25)=2,INDEX(location,3),INDEX(location,1)),INDEX(location,3),,INDEX(location,4),INDEX(location,1),INDEX(location,2)))</f>
        <v>SNFL</v>
      </c>
      <c r="F26" s="3" t="str">
        <f t="array" ref="F26">IF(ISBLANK($A26),,CHOOSE(WEEKDAY($A26),,INDEX(languages,2),INDEX(languages,1),,INDEX(languages,2),INDEX(languages,2),INDEX(languages,1)))</f>
        <v>en</v>
      </c>
      <c r="G26" s="5">
        <v>17</v>
      </c>
      <c r="H26" s="3" t="s">
        <v>205</v>
      </c>
      <c r="I26" s="3" t="e">
        <f t="array" aca="1" ref="I26" ca="1">IF(ISBLANK($H26),,VLOOKUP($H26,'data (deprecated)'!$E$2:INDIRECT("data!$H$"&amp;COUNTA('data (deprecated)'!$E:$E)),2, FALSE))</f>
        <v>#REF!</v>
      </c>
      <c r="J26" s="3" t="e">
        <f t="array" aca="1" ref="J26" ca="1">IF(ISBLANK($H26),,VLOOKUP($H26,'data (deprecated)'!$E$2:INDIRECT("data!$H$"&amp;COUNTA('data (deprecated)'!$E:$E)),3, FALSE))</f>
        <v>#REF!</v>
      </c>
      <c r="K26" s="3" t="e">
        <f t="array" aca="1" ref="K26" ca="1">IF(ISBLANK($H26),,VLOOKUP($H26,'data (deprecated)'!$E$2:INDIRECT("data!$H$"&amp;COUNTA('data (deprecated)'!$E:$E)),4, FALSE))</f>
        <v>#REF!</v>
      </c>
      <c r="L26" s="10" t="s">
        <v>218</v>
      </c>
      <c r="M26" s="3">
        <v>0</v>
      </c>
      <c r="N26" s="3">
        <v>1</v>
      </c>
      <c r="O26" s="3"/>
      <c r="P26" s="2"/>
      <c r="Q26" s="25"/>
    </row>
    <row r="27" spans="1:27" ht="15.75" customHeight="1">
      <c r="A27" s="2">
        <v>45227</v>
      </c>
      <c r="B27" s="3" t="str">
        <f t="shared" si="0"/>
        <v>Sat</v>
      </c>
      <c r="C27" s="4">
        <v>0.66666666666666663</v>
      </c>
      <c r="D27" s="4">
        <v>0.70833333333333337</v>
      </c>
      <c r="E27" s="3" t="str">
        <f t="array" ref="E27">IF(ISBLANK($A27),,CHOOSE(WEEKDAY($A27),,IF(WEEKDAY($A26)=2,INDEX(location,3),INDEX(location,1)),INDEX(location,3),,INDEX(location,4),INDEX(location,1),INDEX(location,2)))</f>
        <v>SNFL</v>
      </c>
      <c r="F27" s="3" t="str">
        <f t="array" ref="F27">IF(ISBLANK($A27),,CHOOSE(WEEKDAY($A27),,INDEX(languages,2),INDEX(languages,1),,INDEX(languages,2),INDEX(languages,2),INDEX(languages,1)))</f>
        <v>en</v>
      </c>
      <c r="G27" s="5">
        <v>9</v>
      </c>
      <c r="H27" s="3" t="s">
        <v>91</v>
      </c>
      <c r="I27" s="3" t="e">
        <f t="array" aca="1" ref="I27" ca="1">IF(ISBLANK($H27),,VLOOKUP($H27,'data (deprecated)'!$E$2:INDIRECT("data!$H$"&amp;COUNTA('data (deprecated)'!$E:$E)),2, FALSE))</f>
        <v>#REF!</v>
      </c>
      <c r="J27" s="3" t="e">
        <f t="array" aca="1" ref="J27" ca="1">IF(ISBLANK($H27),,VLOOKUP($H27,'data (deprecated)'!$E$2:INDIRECT("data!$H$"&amp;COUNTA('data (deprecated)'!$E:$E)),3, FALSE))</f>
        <v>#REF!</v>
      </c>
      <c r="K27" s="3" t="e">
        <f t="array" aca="1" ref="K27" ca="1">IF(ISBLANK($H27),,VLOOKUP($H27,'data (deprecated)'!$E$2:INDIRECT("data!$H$"&amp;COUNTA('data (deprecated)'!$E:$E)),4, FALSE))</f>
        <v>#REF!</v>
      </c>
      <c r="L27" s="10" t="s">
        <v>219</v>
      </c>
      <c r="M27" s="3">
        <v>0</v>
      </c>
      <c r="N27" s="3">
        <v>1</v>
      </c>
      <c r="O27" s="3"/>
      <c r="P27" s="2"/>
      <c r="Q27" s="25"/>
      <c r="AA27" s="3"/>
    </row>
    <row r="28" spans="1:27" ht="15.75" customHeight="1">
      <c r="A28" s="2">
        <v>45229</v>
      </c>
      <c r="B28" s="3" t="str">
        <f t="shared" si="0"/>
        <v>Mon</v>
      </c>
      <c r="C28" s="4">
        <f t="array" ref="C28">IF(ISBLANK($A28),,CHOOSE(WEEKDAY($A28),,IF(WEEKDAY($A27)=2,INDEX(start_time,4),INDEX(start_time,2)),INDEX(start_time,3),,IF(WEEKDAY($A27)=5,INDEX(start_time,5),INDEX(start_time,1)),INDEX(start_time,2),IF(WEEKDAY($A27)=7,INDEX(start_time,4),INDEX(start_time,1))))</f>
        <v>0.45833333333333331</v>
      </c>
      <c r="D28" s="4">
        <f t="shared" ref="D28:D282" si="4">IF(ISBLANK(C28),,C28+TIME(2,0,0))</f>
        <v>0.54166666666666663</v>
      </c>
      <c r="E28" s="3" t="str">
        <f t="array" ref="E28">IF(ISBLANK($A28),,CHOOSE(WEEKDAY($A28),,IF(WEEKDAY($A27)=2,INDEX(location,3),INDEX(location,1)),INDEX(location,3),,INDEX(location,4),INDEX(location,1),INDEX(location,2)))</f>
        <v>Chatham Sq</v>
      </c>
      <c r="F28" s="3" t="str">
        <f t="array" ref="F28">IF(ISBLANK($A28),,CHOOSE(WEEKDAY($A28),,INDEX(languages,2),INDEX(languages,1),,INDEX(languages,2),INDEX(languages,2),INDEX(languages,1)))</f>
        <v>zh</v>
      </c>
      <c r="G28" s="16"/>
      <c r="H28" s="3" t="s">
        <v>138</v>
      </c>
      <c r="I28" s="3" t="e">
        <f t="array" aca="1" ref="I28" ca="1">IF(ISBLANK($H28),,VLOOKUP($H28,'data (deprecated)'!$E$2:INDIRECT("data!$H$"&amp;COUNTA('data (deprecated)'!$E:$E)),2, FALSE))</f>
        <v>#REF!</v>
      </c>
      <c r="J28" s="3" t="e">
        <f t="array" aca="1" ref="J28" ca="1">IF(ISBLANK($H28),,VLOOKUP($H28,'data (deprecated)'!$E$2:INDIRECT("data!$H$"&amp;COUNTA('data (deprecated)'!$E:$E)),3, FALSE))</f>
        <v>#REF!</v>
      </c>
      <c r="K28" s="3" t="e">
        <f t="array" aca="1" ref="K28" ca="1">IF(ISBLANK($H28),,VLOOKUP($H28,'data (deprecated)'!$E$2:INDIRECT("data!$H$"&amp;COUNTA('data (deprecated)'!$E:$E)),4, FALSE))</f>
        <v>#REF!</v>
      </c>
      <c r="L28" s="10" t="s">
        <v>214</v>
      </c>
      <c r="M28" s="3">
        <v>1</v>
      </c>
      <c r="N28" s="3">
        <v>0</v>
      </c>
      <c r="P28" s="2"/>
      <c r="Q28" s="25"/>
    </row>
    <row r="29" spans="1:27" ht="15.75" customHeight="1">
      <c r="A29" s="2">
        <v>45229</v>
      </c>
      <c r="B29" s="3" t="str">
        <f t="shared" si="0"/>
        <v>Mon</v>
      </c>
      <c r="C29" s="4">
        <f t="array" ref="C29">IF(ISBLANK($A29),,CHOOSE(WEEKDAY($A29),,IF(WEEKDAY($A28)=2,INDEX(start_time,4),INDEX(start_time,2)),INDEX(start_time,3),,IF(WEEKDAY($A28)=5,INDEX(start_time,5),INDEX(start_time,1)),INDEX(start_time,2),IF(WEEKDAY($A28)=7,INDEX(start_time,4),INDEX(start_time,1))))</f>
        <v>0.625</v>
      </c>
      <c r="D29" s="4">
        <f t="shared" si="4"/>
        <v>0.70833333333333337</v>
      </c>
      <c r="E29" s="3" t="str">
        <f t="array" ref="E29">IF(ISBLANK($A29),,CHOOSE(WEEKDAY($A29),,IF(WEEKDAY($A28)=2,INDEX(location,3),INDEX(location,1)),INDEX(location,3),,INDEX(location,4),INDEX(location,1),INDEX(location,2)))</f>
        <v>Online</v>
      </c>
      <c r="F29" s="3" t="str">
        <f t="array" ref="F29">IF(ISBLANK($A29),,CHOOSE(WEEKDAY($A29),,INDEX(languages,2),INDEX(languages,1),,INDEX(languages,2),INDEX(languages,2),INDEX(languages,1)))</f>
        <v>zh</v>
      </c>
      <c r="G29" s="16"/>
      <c r="H29" s="3" t="s">
        <v>232</v>
      </c>
      <c r="I29" s="3" t="e">
        <f t="array" aca="1" ref="I29" ca="1">IF(ISBLANK($H29),,VLOOKUP($H29,'data (deprecated)'!$E$2:INDIRECT("data!$H$"&amp;COUNTA('data (deprecated)'!$E:$E)),2, FALSE))</f>
        <v>#REF!</v>
      </c>
      <c r="J29" s="3" t="e">
        <f t="array" aca="1" ref="J29" ca="1">IF(ISBLANK($H29),,VLOOKUP($H29,'data (deprecated)'!$E$2:INDIRECT("data!$H$"&amp;COUNTA('data (deprecated)'!$E:$E)),3, FALSE))</f>
        <v>#REF!</v>
      </c>
      <c r="K29" s="3" t="e">
        <f t="array" aca="1" ref="K29" ca="1">IF(ISBLANK($H29),,VLOOKUP($H29,'data (deprecated)'!$E$2:INDIRECT("data!$H$"&amp;COUNTA('data (deprecated)'!$E:$E)),4, FALSE))</f>
        <v>#REF!</v>
      </c>
      <c r="L29" s="10" t="s">
        <v>233</v>
      </c>
      <c r="M29" s="3">
        <v>1</v>
      </c>
      <c r="N29" s="3">
        <v>0</v>
      </c>
      <c r="P29" s="2"/>
      <c r="Q29" s="25"/>
    </row>
    <row r="30" spans="1:27" ht="15.75" customHeight="1">
      <c r="A30" s="2"/>
      <c r="B30" s="3"/>
      <c r="C30" s="4"/>
      <c r="D30" s="4"/>
      <c r="E30" s="3"/>
      <c r="F30" s="3"/>
      <c r="G30" s="16"/>
      <c r="I30" s="3"/>
      <c r="J30" s="3"/>
      <c r="K30" s="3"/>
      <c r="L30" s="3"/>
      <c r="M30" s="3"/>
      <c r="N30" s="3"/>
      <c r="O30" s="16"/>
      <c r="P30" s="2"/>
      <c r="Q30" s="25"/>
    </row>
    <row r="31" spans="1:27" ht="15.75" customHeight="1">
      <c r="A31" s="2"/>
      <c r="B31" s="3"/>
      <c r="C31" s="4"/>
      <c r="D31" s="4"/>
      <c r="E31" s="3"/>
      <c r="F31" s="3"/>
      <c r="G31" s="16"/>
      <c r="I31" s="3"/>
      <c r="J31" s="3"/>
      <c r="K31" s="3"/>
      <c r="L31" s="3"/>
      <c r="M31" s="3"/>
      <c r="N31" s="3"/>
      <c r="P31" s="2"/>
      <c r="Q31" s="25"/>
    </row>
    <row r="32" spans="1:27" ht="15.75" customHeight="1">
      <c r="A32" s="2"/>
      <c r="B32" s="3"/>
      <c r="C32" s="4"/>
      <c r="D32" s="4"/>
      <c r="E32" s="3"/>
      <c r="F32" s="3"/>
      <c r="G32" s="16"/>
      <c r="I32" s="3"/>
      <c r="J32" s="3"/>
      <c r="K32" s="3"/>
      <c r="L32" s="3"/>
      <c r="M32" s="3"/>
      <c r="N32" s="3"/>
      <c r="P32" s="2"/>
      <c r="Q32" s="25"/>
    </row>
    <row r="33" spans="1:17" ht="15.75" customHeight="1">
      <c r="A33" s="2"/>
      <c r="B33" s="3"/>
      <c r="C33" s="4"/>
      <c r="D33" s="4"/>
      <c r="E33" s="3"/>
      <c r="F33" s="3"/>
      <c r="G33" s="16"/>
      <c r="I33" s="3"/>
      <c r="J33" s="3"/>
      <c r="K33" s="3"/>
      <c r="L33" s="3"/>
      <c r="M33" s="3"/>
      <c r="N33" s="3"/>
      <c r="P33" s="2"/>
      <c r="Q33" s="25"/>
    </row>
    <row r="34" spans="1:17" ht="15.75" customHeight="1">
      <c r="A34" s="2"/>
      <c r="B34" s="3"/>
      <c r="C34" s="4"/>
      <c r="D34" s="4"/>
      <c r="E34" s="3"/>
      <c r="F34" s="3"/>
      <c r="G34" s="16"/>
      <c r="I34" s="3"/>
      <c r="J34" s="3"/>
      <c r="K34" s="3"/>
      <c r="L34" s="3"/>
      <c r="M34" s="3"/>
      <c r="N34" s="3"/>
      <c r="O34" s="14"/>
      <c r="P34" s="2"/>
      <c r="Q34" s="25"/>
    </row>
    <row r="35" spans="1:17" ht="15.75" customHeight="1">
      <c r="A35" s="2"/>
      <c r="B35" s="3"/>
      <c r="C35" s="4"/>
      <c r="D35" s="4"/>
      <c r="E35" s="3"/>
      <c r="F35" s="3"/>
      <c r="G35" s="16"/>
      <c r="H35" s="24"/>
      <c r="I35" s="3"/>
      <c r="J35" s="3"/>
      <c r="K35" s="3"/>
      <c r="L35" s="3"/>
      <c r="M35" s="3"/>
      <c r="N35" s="3"/>
      <c r="P35" s="2"/>
      <c r="Q35" s="25"/>
    </row>
    <row r="36" spans="1:17" ht="15.75" customHeight="1">
      <c r="A36" s="2"/>
      <c r="B36" s="3"/>
      <c r="C36" s="4"/>
      <c r="D36" s="4"/>
      <c r="E36" s="3"/>
      <c r="F36" s="3"/>
      <c r="G36" s="16"/>
      <c r="I36" s="3"/>
      <c r="J36" s="3"/>
      <c r="K36" s="3"/>
      <c r="L36" s="3"/>
      <c r="M36" s="3"/>
      <c r="N36" s="3"/>
      <c r="P36" s="2"/>
      <c r="Q36" s="25"/>
    </row>
    <row r="37" spans="1:17" ht="15.75" customHeight="1">
      <c r="A37" s="2"/>
      <c r="B37" s="3"/>
      <c r="C37" s="4"/>
      <c r="D37" s="4"/>
      <c r="E37" s="3"/>
      <c r="F37" s="3"/>
      <c r="G37" s="16"/>
      <c r="I37" s="3"/>
      <c r="J37" s="3"/>
      <c r="K37" s="3"/>
      <c r="L37" s="3"/>
      <c r="M37" s="3"/>
      <c r="N37" s="3"/>
      <c r="Q37" s="25"/>
    </row>
    <row r="38" spans="1:17" ht="15.75" customHeight="1">
      <c r="A38" s="2"/>
      <c r="B38" s="3"/>
      <c r="C38" s="4"/>
      <c r="D38" s="4"/>
      <c r="E38" s="3"/>
      <c r="F38" s="3"/>
      <c r="G38" s="16"/>
      <c r="I38" s="3"/>
      <c r="J38" s="3"/>
      <c r="K38" s="3"/>
      <c r="L38" s="3"/>
      <c r="M38" s="3"/>
      <c r="N38" s="3"/>
    </row>
    <row r="39" spans="1:17" ht="15.75" customHeight="1">
      <c r="A39" s="2"/>
      <c r="B39" s="3"/>
      <c r="C39" s="4"/>
      <c r="D39" s="4"/>
      <c r="E39" s="3"/>
      <c r="F39" s="3"/>
      <c r="G39" s="16"/>
      <c r="I39" s="3"/>
      <c r="J39" s="3"/>
      <c r="K39" s="3"/>
      <c r="L39" s="3"/>
      <c r="M39" s="3"/>
      <c r="N39" s="3"/>
    </row>
    <row r="40" spans="1:17" ht="15.75" customHeight="1">
      <c r="A40" s="2"/>
      <c r="B40" s="3"/>
      <c r="C40" s="4"/>
      <c r="D40" s="4"/>
      <c r="E40" s="3"/>
      <c r="F40" s="3"/>
      <c r="G40" s="16"/>
      <c r="I40" s="3"/>
      <c r="J40" s="3"/>
      <c r="K40" s="3"/>
      <c r="L40" s="3"/>
      <c r="M40" s="3"/>
      <c r="N40" s="3"/>
    </row>
    <row r="41" spans="1:17" ht="15.75" customHeight="1">
      <c r="A41" s="2"/>
      <c r="B41" s="3"/>
      <c r="C41" s="4"/>
      <c r="D41" s="4"/>
      <c r="E41" s="3"/>
      <c r="F41" s="3"/>
      <c r="G41" s="16"/>
      <c r="I41" s="3"/>
      <c r="J41" s="3"/>
      <c r="K41" s="3"/>
      <c r="L41" s="3"/>
      <c r="M41" s="3"/>
      <c r="N41" s="3"/>
    </row>
    <row r="42" spans="1:17" ht="15.75" customHeight="1">
      <c r="A42" s="2"/>
      <c r="B42" s="3"/>
      <c r="C42" s="4"/>
      <c r="D42" s="4"/>
      <c r="E42" s="3"/>
      <c r="F42" s="3"/>
      <c r="G42" s="16"/>
      <c r="I42" s="3"/>
      <c r="J42" s="3"/>
      <c r="K42" s="3"/>
      <c r="L42" s="3"/>
      <c r="M42" s="3"/>
      <c r="N42" s="3"/>
    </row>
    <row r="43" spans="1:17" ht="15.75" customHeight="1">
      <c r="A43" s="2"/>
      <c r="B43" s="3"/>
      <c r="C43" s="4"/>
      <c r="D43" s="4"/>
      <c r="E43" s="3"/>
      <c r="F43" s="3"/>
      <c r="G43" s="16"/>
      <c r="I43" s="3"/>
      <c r="J43" s="3"/>
      <c r="K43" s="3"/>
      <c r="L43" s="3"/>
      <c r="M43" s="3"/>
      <c r="N43" s="3"/>
    </row>
    <row r="44" spans="1:17" ht="15.75" customHeight="1">
      <c r="A44" s="2"/>
      <c r="B44" s="3"/>
      <c r="C44" s="4"/>
      <c r="D44" s="4"/>
      <c r="E44" s="3"/>
      <c r="F44" s="3"/>
      <c r="G44" s="16"/>
      <c r="I44" s="3"/>
      <c r="J44" s="3"/>
      <c r="K44" s="3"/>
      <c r="L44" s="3"/>
      <c r="M44" s="3"/>
      <c r="N44" s="3"/>
    </row>
    <row r="45" spans="1:17" ht="15.75" customHeight="1">
      <c r="A45" s="2"/>
      <c r="B45" s="3"/>
      <c r="C45" s="4"/>
      <c r="D45" s="4"/>
      <c r="E45" s="3"/>
      <c r="F45" s="3"/>
      <c r="G45" s="16"/>
      <c r="I45" s="3"/>
      <c r="J45" s="3"/>
      <c r="K45" s="3"/>
      <c r="L45" s="3"/>
      <c r="M45" s="3"/>
      <c r="N45" s="3"/>
    </row>
    <row r="46" spans="1:17" ht="15.75" customHeight="1">
      <c r="A46" s="2"/>
      <c r="B46" s="3"/>
      <c r="C46" s="4"/>
      <c r="D46" s="4"/>
      <c r="E46" s="3"/>
      <c r="F46" s="3"/>
      <c r="G46" s="16"/>
      <c r="I46" s="3"/>
      <c r="J46" s="3"/>
      <c r="K46" s="3"/>
      <c r="L46" s="3"/>
      <c r="M46" s="3"/>
      <c r="N46" s="3"/>
    </row>
    <row r="47" spans="1:17" ht="15.75" customHeight="1">
      <c r="A47" s="2"/>
      <c r="B47" s="3"/>
      <c r="C47" s="4"/>
      <c r="D47" s="4"/>
      <c r="E47" s="3"/>
      <c r="F47" s="3"/>
      <c r="G47" s="16"/>
      <c r="I47" s="3"/>
      <c r="J47" s="3"/>
      <c r="K47" s="3"/>
      <c r="L47" s="3"/>
      <c r="M47" s="3"/>
      <c r="N47" s="3"/>
    </row>
    <row r="48" spans="1:17"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row r="991" spans="1:14" ht="13">
      <c r="A991" s="2"/>
      <c r="B991" s="3"/>
      <c r="C991" s="4"/>
      <c r="D991" s="4"/>
      <c r="E991" s="3"/>
      <c r="F991" s="3"/>
      <c r="G991" s="16"/>
      <c r="I991" s="3"/>
      <c r="J991" s="3"/>
      <c r="K991" s="3"/>
      <c r="L991" s="3"/>
      <c r="M991" s="3"/>
      <c r="N991" s="3"/>
    </row>
  </sheetData>
  <autoFilter ref="A1:N991" xr:uid="{00000000-0009-0000-0000-000005000000}"/>
  <customSheetViews>
    <customSheetView guid="{C6D8AC44-BC03-4E7B-80FF-BEBAE45ADEEA}" filter="1" showAutoFilter="1">
      <pageMargins left="0.7" right="0.7" top="0.75" bottom="0.75" header="0.3" footer="0.3"/>
      <autoFilter ref="A1:M991" xr:uid="{273F0DE3-85CF-BA4D-8749-91E7C1CBF869}">
        <filterColumn colId="4">
          <filters blank="1">
            <filter val="Chatham Sq"/>
            <filter val="Online"/>
          </filters>
        </filterColumn>
        <filterColumn colId="5">
          <filters>
            <filter val="en"/>
          </filters>
        </filterColumn>
      </autoFilter>
    </customSheetView>
  </customSheetViews>
  <conditionalFormatting sqref="C2:C991">
    <cfRule type="cellIs" dxfId="285" priority="8" operator="lessThan">
      <formula>"12:00:00 PM"</formula>
    </cfRule>
  </conditionalFormatting>
  <conditionalFormatting sqref="E2:E991">
    <cfRule type="containsText" dxfId="284" priority="2" operator="containsText" text="SNFL">
      <formula>NOT(ISERROR(SEARCH(("SNFL"),(E2))))</formula>
    </cfRule>
    <cfRule type="containsText" dxfId="283" priority="3" operator="containsText" text="Chatham Sq">
      <formula>NOT(ISERROR(SEARCH(("Chatham Sq"),(E2))))</formula>
    </cfRule>
    <cfRule type="containsText" dxfId="282" priority="4" operator="containsText" text="Seward Park">
      <formula>NOT(ISERROR(SEARCH(("Seward Park"),(E2))))</formula>
    </cfRule>
  </conditionalFormatting>
  <conditionalFormatting sqref="F2:F991">
    <cfRule type="containsText" dxfId="281" priority="5" operator="containsText" text="zh">
      <formula>NOT(ISERROR(SEARCH(("zh"),(F2))))</formula>
    </cfRule>
  </conditionalFormatting>
  <conditionalFormatting sqref="G2:G991">
    <cfRule type="containsText" dxfId="280" priority="1" operator="containsText" text="CANCELED">
      <formula>NOT(ISERROR(SEARCH(("CANCELED"),(G2))))</formula>
    </cfRule>
  </conditionalFormatting>
  <conditionalFormatting sqref="H2:H991">
    <cfRule type="expression" dxfId="279" priority="12">
      <formula>(M:M = 1)</formula>
    </cfRule>
  </conditionalFormatting>
  <conditionalFormatting sqref="P1">
    <cfRule type="expression" dxfId="278" priority="9">
      <formula>ISERROR(P2)</formula>
    </cfRule>
  </conditionalFormatting>
  <conditionalFormatting sqref="P2">
    <cfRule type="expression" dxfId="277" priority="7">
      <formula>ISERROR(P2)</formula>
    </cfRule>
  </conditionalFormatting>
  <conditionalFormatting sqref="P2:P991">
    <cfRule type="notContainsBlanks" dxfId="276" priority="6">
      <formula>LEN(TRIM(P2))&gt;0</formula>
    </cfRule>
  </conditionalFormatting>
  <dataValidations count="1">
    <dataValidation type="custom" allowBlank="1" showDropDown="1" showInputMessage="1" showErrorMessage="1" prompt="Enter a valid date" sqref="A2:A991" xr:uid="{00000000-0002-0000-0500-000000000000}">
      <formula1>OR(NOT(ISERROR(DATEVALUE(A2))), AND(ISNUMBER(A2), LEFT(CELL("format", A2))="D"))</formula1>
    </dataValidation>
  </dataValidations>
  <hyperlinks>
    <hyperlink ref="L2" r:id="rId2" xr:uid="{00000000-0004-0000-0500-000000000000}"/>
    <hyperlink ref="L3" r:id="rId3" xr:uid="{00000000-0004-0000-0500-000001000000}"/>
    <hyperlink ref="L4" r:id="rId4" xr:uid="{00000000-0004-0000-0500-000002000000}"/>
    <hyperlink ref="L5" r:id="rId5" xr:uid="{00000000-0004-0000-0500-000003000000}"/>
    <hyperlink ref="L6" r:id="rId6" xr:uid="{00000000-0004-0000-0500-000004000000}"/>
    <hyperlink ref="L7" r:id="rId7" xr:uid="{00000000-0004-0000-0500-000005000000}"/>
    <hyperlink ref="L8" r:id="rId8" xr:uid="{00000000-0004-0000-0500-000006000000}"/>
    <hyperlink ref="L9" r:id="rId9" xr:uid="{00000000-0004-0000-0500-000007000000}"/>
    <hyperlink ref="L10" r:id="rId10" xr:uid="{00000000-0004-0000-0500-000008000000}"/>
    <hyperlink ref="L11" r:id="rId11" xr:uid="{00000000-0004-0000-0500-000009000000}"/>
    <hyperlink ref="L12" r:id="rId12" xr:uid="{00000000-0004-0000-0500-00000A000000}"/>
    <hyperlink ref="L13" r:id="rId13" xr:uid="{00000000-0004-0000-0500-00000B000000}"/>
    <hyperlink ref="L14" r:id="rId14" xr:uid="{00000000-0004-0000-0500-00000C000000}"/>
    <hyperlink ref="L15" r:id="rId15" xr:uid="{00000000-0004-0000-0500-00000D000000}"/>
    <hyperlink ref="L16" r:id="rId16" xr:uid="{00000000-0004-0000-0500-00000E000000}"/>
    <hyperlink ref="L17" r:id="rId17" xr:uid="{00000000-0004-0000-0500-00000F000000}"/>
    <hyperlink ref="L18" r:id="rId18" xr:uid="{00000000-0004-0000-0500-000010000000}"/>
    <hyperlink ref="L19" r:id="rId19" xr:uid="{00000000-0004-0000-0500-000011000000}"/>
    <hyperlink ref="L20" r:id="rId20" xr:uid="{00000000-0004-0000-0500-000012000000}"/>
    <hyperlink ref="L21" r:id="rId21" xr:uid="{00000000-0004-0000-0500-000013000000}"/>
    <hyperlink ref="L22" r:id="rId22" xr:uid="{00000000-0004-0000-0500-000014000000}"/>
    <hyperlink ref="L23" r:id="rId23" xr:uid="{00000000-0004-0000-0500-000015000000}"/>
    <hyperlink ref="L24" r:id="rId24" xr:uid="{00000000-0004-0000-0500-000016000000}"/>
    <hyperlink ref="L25" r:id="rId25" xr:uid="{00000000-0004-0000-0500-000017000000}"/>
    <hyperlink ref="L26" r:id="rId26" xr:uid="{00000000-0004-0000-0500-000018000000}"/>
    <hyperlink ref="L27" r:id="rId27" xr:uid="{00000000-0004-0000-0500-000019000000}"/>
    <hyperlink ref="L28" r:id="rId28" xr:uid="{00000000-0004-0000-0500-00001A000000}"/>
    <hyperlink ref="L29" r:id="rId29" xr:uid="{00000000-0004-0000-0500-00001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V999"/>
  <sheetViews>
    <sheetView workbookViewId="0">
      <pane ySplit="1" topLeftCell="A2" activePane="bottomLeft" state="frozen"/>
      <selection pane="bottomLeft" activeCell="A25" sqref="A25"/>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2.6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5" width="8" customWidth="1"/>
    <col min="16" max="16" width="12.1640625" customWidth="1"/>
    <col min="18" max="18" width="13.5" customWidth="1"/>
  </cols>
  <sheetData>
    <row r="1" spans="1:48"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c r="Q1" s="21" t="s">
        <v>133</v>
      </c>
      <c r="R1" s="134" t="s">
        <v>1403</v>
      </c>
      <c r="S1" s="140"/>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row>
    <row r="2" spans="1:48" ht="15.75" customHeight="1">
      <c r="A2" s="2">
        <v>45232</v>
      </c>
      <c r="B2" s="3" t="str">
        <f t="shared" ref="B2:B256" si="0">IF(ISBLANK($A2),,CHOOSE(WEEKDAY($A2), "Sun", "Mon", "Tue", "Wed", "Thur", "Fri", "Sat"))</f>
        <v>Thur</v>
      </c>
      <c r="C2" s="4">
        <f ca="1">IFERROR(__xludf.DUMMYFUNCTION("IF(ISBLANK($A2),,CHOOSE(WEEKDAY($A2),,IF(WEEKDAY($A1)=2,INDEX(start_time,4),INDEX(start_time,2)),INDEX(start_time,3),,IF(ISDATE(A1),IF(WEEKDAY($A1)=5,INDEX(start_time,3),INDEX(start_time,2)),INDEX(start_time,2)),INDEX(start_time,2),IF(WEEKDAY($A1)=7,INDEX"&amp;"(start_time,4),INDEX(start_time,1))))"),0.458333333333333)</f>
        <v>0.45833333333333298</v>
      </c>
      <c r="D2" s="4">
        <f t="shared" ref="D2:D6" ca="1" si="1">IF(ISBLANK(C2),,C2+TIME(2,0,0))</f>
        <v>0.5416666666666663</v>
      </c>
      <c r="E2" s="3" t="str">
        <f t="array" ref="E2">IF(ISBLANK($A2),,CHOOSE(WEEKDAY($A2),,IF(WEEKDAY($A1)=2,INDEX(location,3),INDEX(location,1)),INDEX(location,3),,INDEX(location,3),INDEX(location,1),INDEX(location,2)))</f>
        <v>Online</v>
      </c>
      <c r="F2" s="3" t="str">
        <f t="array" ref="F2">IF(ISBLANK($A2),,CHOOSE(WEEKDAY($A2),,INDEX(languages,2),INDEX(languages,1),,INDEX(languages,1),INDEX(languages,2),INDEX(languages,1)))</f>
        <v>en</v>
      </c>
      <c r="G2" s="5">
        <v>14</v>
      </c>
      <c r="H2" s="3" t="s">
        <v>156</v>
      </c>
      <c r="I2" s="3" t="e">
        <f t="array" aca="1" ref="I2" ca="1">IF(ISBLANK($H2),,VLOOKUP($H2,'data (deprecated)'!$E$2:INDIRECT("data!$H$"&amp;COUNTA('data (deprecated)'!$E:$E)),2, FALSE))</f>
        <v>#REF!</v>
      </c>
      <c r="J2" s="3" t="e">
        <f t="array" aca="1" ref="J2" ca="1">IF(ISBLANK($H2),,VLOOKUP($H2,'data (deprecated)'!$E$2:INDIRECT("data!$H$"&amp;COUNTA('data (deprecated)'!$E:$E)),3, FALSE))</f>
        <v>#REF!</v>
      </c>
      <c r="K2" s="3" t="e">
        <f t="array" aca="1" ref="K2" ca="1">IF(ISBLANK($H2),,VLOOKUP($H2,'data (deprecated)'!$E$2:INDIRECT("data!$H$"&amp;COUNTA('data (deprecated)'!$E:$E)),4, FALSE))</f>
        <v>#REF!</v>
      </c>
      <c r="L2" s="10" t="s">
        <v>235</v>
      </c>
      <c r="M2" s="3">
        <v>0</v>
      </c>
      <c r="N2" s="3">
        <v>0</v>
      </c>
      <c r="O2" s="3">
        <v>28</v>
      </c>
      <c r="P2" s="3"/>
      <c r="Q2" s="3" t="str">
        <f ca="1">IFERROR(__xludf.DUMMYFUNCTION("FILTER($A$2:$A$988, COUNTIF(library_closing, $A$2:$A$988) + COUNTIF('data (deprecated)'!$I$2:INDIRECT(""data!$I""&amp;COUNTA('data (deprecated)'!$I:$I)), $A$2:$A$988) &gt; 0)"),"#N/A")</f>
        <v>#N/A</v>
      </c>
      <c r="R2" s="136" t="s">
        <v>135</v>
      </c>
      <c r="S2" s="141">
        <v>296</v>
      </c>
      <c r="V2" s="23"/>
    </row>
    <row r="3" spans="1:48" ht="15.75" customHeight="1">
      <c r="A3" s="26">
        <v>45232</v>
      </c>
      <c r="B3" s="3" t="str">
        <f t="shared" si="0"/>
        <v>Thur</v>
      </c>
      <c r="C3" s="4">
        <f t="array" ref="C3">IF(ISBLANK($A3),,CHOOSE(WEEKDAY($A3),,IF(WEEKDAY($A2)=2,INDEX(start_time,4),INDEX(start_time,2)),INDEX(start_time,3),,IF(WEEKDAY($A2)=5,INDEX(start_time,3),INDEX(start_time,2)),INDEX(start_time,2),IF(WEEKDAY($A2)=7,INDEX(start_time,4),INDEX(start_time,1))))</f>
        <v>0.58333333333333337</v>
      </c>
      <c r="D3" s="4">
        <f t="shared" si="1"/>
        <v>0.66666666666666674</v>
      </c>
      <c r="E3" s="3" t="str">
        <f t="array" ref="E3">IF(ISBLANK($A3),,CHOOSE(WEEKDAY($A3),,IF(WEEKDAY($A2)=2,INDEX(location,3),INDEX(location,1)),INDEX(location,3),,INDEX(location,3),INDEX(location,1),INDEX(location,2)))</f>
        <v>Online</v>
      </c>
      <c r="F3" s="3" t="str">
        <f t="array" ref="F3">IF(ISBLANK($A3),,CHOOSE(WEEKDAY($A3),,INDEX(languages,2),INDEX(languages,1),,INDEX(languages,1),INDEX(languages,2),INDEX(languages,1)))</f>
        <v>en</v>
      </c>
      <c r="G3" s="5">
        <v>17</v>
      </c>
      <c r="H3" s="3" t="s">
        <v>89</v>
      </c>
      <c r="I3" s="3" t="e">
        <f t="array" aca="1" ref="I3" ca="1">IF(ISBLANK($H3),,VLOOKUP($H3,'data (deprecated)'!$E$2:INDIRECT("data!$H$"&amp;COUNTA('data (deprecated)'!$E:$E)),2, FALSE))</f>
        <v>#REF!</v>
      </c>
      <c r="J3" s="3" t="e">
        <f t="array" aca="1" ref="J3" ca="1">IF(ISBLANK($H3),,VLOOKUP($H3,'data (deprecated)'!$E$2:INDIRECT("data!$H$"&amp;COUNTA('data (deprecated)'!$E:$E)),3, FALSE))</f>
        <v>#REF!</v>
      </c>
      <c r="K3" s="3" t="e">
        <f t="array" aca="1" ref="K3" ca="1">IF(ISBLANK($H3),,VLOOKUP($H3,'data (deprecated)'!$E$2:INDIRECT("data!$H$"&amp;COUNTA('data (deprecated)'!$E:$E)),4, FALSE))</f>
        <v>#REF!</v>
      </c>
      <c r="L3" s="10" t="s">
        <v>236</v>
      </c>
      <c r="M3" s="3">
        <v>0</v>
      </c>
      <c r="N3" s="3">
        <v>0</v>
      </c>
      <c r="O3" s="3">
        <v>36</v>
      </c>
      <c r="P3" s="3"/>
      <c r="R3" s="142" t="s">
        <v>1404</v>
      </c>
      <c r="S3" s="143">
        <v>-1</v>
      </c>
      <c r="V3" s="23"/>
    </row>
    <row r="4" spans="1:48" ht="15.75" customHeight="1">
      <c r="A4" s="2">
        <v>45233</v>
      </c>
      <c r="B4" s="3" t="str">
        <f t="shared" si="0"/>
        <v>Fri</v>
      </c>
      <c r="C4" s="4">
        <f t="array" ref="C4">IF(ISBLANK($A4),,CHOOSE(WEEKDAY($A4),,IF(WEEKDAY($A3)=2,INDEX(start_time,4),INDEX(start_time,2)),INDEX(start_time,3),,IF(WEEKDAY($A3)=5,INDEX(start_time,3),INDEX(start_time,2)),INDEX(start_time,2),IF(WEEKDAY($A3)=7,INDEX(start_time,4),INDEX(start_time,1))))</f>
        <v>0.45833333333333331</v>
      </c>
      <c r="D4" s="4">
        <f t="shared" si="1"/>
        <v>0.54166666666666663</v>
      </c>
      <c r="E4" s="3" t="str">
        <f t="array" ref="E4">IF(ISBLANK($A4),,CHOOSE(WEEKDAY($A4),,IF(WEEKDAY($A3)=2,INDEX(location,3),INDEX(location,1)),INDEX(location,3),,INDEX(location,3),INDEX(location,1),INDEX(location,2)))</f>
        <v>Chatham Sq</v>
      </c>
      <c r="F4" s="3" t="str">
        <f t="array" ref="F4">IF(ISBLANK($A4),,CHOOSE(WEEKDAY($A4),,INDEX(languages,2),INDEX(languages,1),,INDEX(languages,1),INDEX(languages,2),INDEX(languages,1)))</f>
        <v>zh</v>
      </c>
      <c r="G4" s="5">
        <v>11</v>
      </c>
      <c r="H4" s="3" t="s">
        <v>138</v>
      </c>
      <c r="I4" s="3" t="e">
        <f t="array" aca="1" ref="I4" ca="1">IF(ISBLANK($H4),,VLOOKUP($H4,'data (deprecated)'!$E$2:INDIRECT("data!$H$"&amp;COUNTA('data (deprecated)'!$E:$E)),2, FALSE))</f>
        <v>#REF!</v>
      </c>
      <c r="J4" s="3" t="e">
        <f t="array" aca="1" ref="J4" ca="1">IF(ISBLANK($H4),,VLOOKUP($H4,'data (deprecated)'!$E$2:INDIRECT("data!$H$"&amp;COUNTA('data (deprecated)'!$E:$E)),3, FALSE))</f>
        <v>#REF!</v>
      </c>
      <c r="K4" s="3" t="e">
        <f t="array" aca="1" ref="K4" ca="1">IF(ISBLANK($H4),,VLOOKUP($H4,'data (deprecated)'!$E$2:INDIRECT("data!$H$"&amp;COUNTA('data (deprecated)'!$E:$E)),4, FALSE))</f>
        <v>#REF!</v>
      </c>
      <c r="L4" s="10" t="s">
        <v>237</v>
      </c>
      <c r="M4" s="3">
        <v>0</v>
      </c>
      <c r="N4" s="3">
        <v>0</v>
      </c>
      <c r="P4" s="3"/>
      <c r="V4" s="23"/>
    </row>
    <row r="5" spans="1:48" ht="15.75" customHeight="1">
      <c r="A5" s="2">
        <v>45234</v>
      </c>
      <c r="B5" s="3" t="str">
        <f t="shared" si="0"/>
        <v>Sat</v>
      </c>
      <c r="C5" s="4">
        <v>0.45833333333333331</v>
      </c>
      <c r="D5" s="4">
        <f t="shared" si="1"/>
        <v>0.54166666666666663</v>
      </c>
      <c r="E5" s="3" t="str">
        <f t="array" ref="E5">IF(ISBLANK($A5),,CHOOSE(WEEKDAY($A5),,IF(WEEKDAY($A4)=2,INDEX(location,3),INDEX(location,1)),INDEX(location,3),,INDEX(location,3),INDEX(location,1),INDEX(location,2)))</f>
        <v>SNFL</v>
      </c>
      <c r="F5" s="3" t="str">
        <f t="array" ref="F5">IF(ISBLANK($A5),,CHOOSE(WEEKDAY($A5),,INDEX(languages,2),INDEX(languages,1),,INDEX(languages,1),INDEX(languages,2),INDEX(languages,1)))</f>
        <v>en</v>
      </c>
      <c r="G5" s="5">
        <v>13</v>
      </c>
      <c r="H5" s="3" t="s">
        <v>205</v>
      </c>
      <c r="I5" s="3" t="e">
        <f t="array" aca="1" ref="I5" ca="1">IF(ISBLANK($H5),,VLOOKUP($H5,'data (deprecated)'!$E$2:INDIRECT("data!$H$"&amp;COUNTA('data (deprecated)'!$E:$E)),2, FALSE))</f>
        <v>#REF!</v>
      </c>
      <c r="J5" s="3" t="e">
        <f t="array" aca="1" ref="J5" ca="1">IF(ISBLANK($H5),,VLOOKUP($H5,'data (deprecated)'!$E$2:INDIRECT("data!$H$"&amp;COUNTA('data (deprecated)'!$E:$E)),3, FALSE))</f>
        <v>#REF!</v>
      </c>
      <c r="K5" s="3" t="e">
        <f t="array" aca="1" ref="K5" ca="1">IF(ISBLANK($H5),,VLOOKUP($H5,'data (deprecated)'!$E$2:INDIRECT("data!$H$"&amp;COUNTA('data (deprecated)'!$E:$E)),4, FALSE))</f>
        <v>#REF!</v>
      </c>
      <c r="L5" s="10" t="s">
        <v>238</v>
      </c>
      <c r="M5" s="3">
        <v>0</v>
      </c>
      <c r="N5" s="3">
        <v>1</v>
      </c>
      <c r="P5" s="3"/>
      <c r="T5" s="14"/>
    </row>
    <row r="6" spans="1:48">
      <c r="A6" s="26">
        <v>45234</v>
      </c>
      <c r="B6" s="3" t="str">
        <f t="shared" si="0"/>
        <v>Sat</v>
      </c>
      <c r="C6" s="28">
        <v>0.58333333333333337</v>
      </c>
      <c r="D6" s="4">
        <f t="shared" si="1"/>
        <v>0.66666666666666674</v>
      </c>
      <c r="E6" s="3" t="str">
        <f t="array" ref="E6">IF(ISBLANK($A6),,CHOOSE(WEEKDAY($A6),,IF(WEEKDAY($A5)=2,INDEX(location,3),INDEX(location,1)),INDEX(location,3),,INDEX(location,3),INDEX(location,1),INDEX(location,2)))</f>
        <v>SNFL</v>
      </c>
      <c r="F6" s="3" t="str">
        <f t="array" ref="F6">IF(ISBLANK($A6),,CHOOSE(WEEKDAY($A6),,INDEX(languages,2),INDEX(languages,1),,INDEX(languages,1),INDEX(languages,2),INDEX(languages,1)))</f>
        <v>en</v>
      </c>
      <c r="G6" s="5">
        <v>13</v>
      </c>
      <c r="H6" s="3" t="s">
        <v>205</v>
      </c>
      <c r="I6" s="3" t="e">
        <f t="array" aca="1" ref="I6" ca="1">IF(ISBLANK($H6),,VLOOKUP($H6,'data (deprecated)'!$E$2:INDIRECT("data!$H$"&amp;COUNTA('data (deprecated)'!$E:$E)),2, FALSE))</f>
        <v>#REF!</v>
      </c>
      <c r="J6" s="3" t="e">
        <f t="array" aca="1" ref="J6" ca="1">IF(ISBLANK($H6),,VLOOKUP($H6,'data (deprecated)'!$E$2:INDIRECT("data!$H$"&amp;COUNTA('data (deprecated)'!$E:$E)),3, FALSE))</f>
        <v>#REF!</v>
      </c>
      <c r="K6" s="3" t="e">
        <f t="array" aca="1" ref="K6" ca="1">IF(ISBLANK($H6),,VLOOKUP($H6,'data (deprecated)'!$E$2:INDIRECT("data!$H$"&amp;COUNTA('data (deprecated)'!$E:$E)),4, FALSE))</f>
        <v>#REF!</v>
      </c>
      <c r="L6" s="6" t="s">
        <v>238</v>
      </c>
      <c r="M6" s="3">
        <v>0</v>
      </c>
      <c r="N6" s="3">
        <v>1</v>
      </c>
      <c r="P6" s="3"/>
      <c r="R6" s="3"/>
      <c r="V6" s="12"/>
    </row>
    <row r="7" spans="1:48" ht="15.75" customHeight="1">
      <c r="A7" s="2">
        <v>45234</v>
      </c>
      <c r="B7" s="3" t="str">
        <f t="shared" si="0"/>
        <v>Sat</v>
      </c>
      <c r="C7" s="4">
        <v>0.66666666666666663</v>
      </c>
      <c r="D7" s="4">
        <v>0.70833333333333337</v>
      </c>
      <c r="E7" s="3" t="str">
        <f t="array" ref="E7">IF(ISBLANK($A7),,CHOOSE(WEEKDAY($A7),,IF(WEEKDAY($A6)=2,INDEX(location,3),INDEX(location,1)),INDEX(location,3),,INDEX(location,3),INDEX(location,1),INDEX(location,2)))</f>
        <v>SNFL</v>
      </c>
      <c r="F7" s="3" t="str">
        <f t="array" ref="F7">IF(ISBLANK($A7),,CHOOSE(WEEKDAY($A7),,INDEX(languages,2),INDEX(languages,1),,INDEX(languages,1),INDEX(languages,2),INDEX(languages,1)))</f>
        <v>en</v>
      </c>
      <c r="G7" s="5">
        <v>11</v>
      </c>
      <c r="H7" s="3" t="s">
        <v>91</v>
      </c>
      <c r="I7" s="3" t="e">
        <f t="array" aca="1" ref="I7" ca="1">IF(ISBLANK($H7),,VLOOKUP($H7,'data (deprecated)'!$E$2:INDIRECT("data!$H$"&amp;COUNTA('data (deprecated)'!$E:$E)),2, FALSE))</f>
        <v>#REF!</v>
      </c>
      <c r="J7" s="3" t="e">
        <f t="array" aca="1" ref="J7" ca="1">IF(ISBLANK($H7),,VLOOKUP($H7,'data (deprecated)'!$E$2:INDIRECT("data!$H$"&amp;COUNTA('data (deprecated)'!$E:$E)),3, FALSE))</f>
        <v>#REF!</v>
      </c>
      <c r="K7" s="3" t="e">
        <f t="array" aca="1" ref="K7" ca="1">IF(ISBLANK($H7),,VLOOKUP($H7,'data (deprecated)'!$E$2:INDIRECT("data!$H$"&amp;COUNTA('data (deprecated)'!$E:$E)),4, FALSE))</f>
        <v>#REF!</v>
      </c>
      <c r="L7" s="10" t="s">
        <v>239</v>
      </c>
      <c r="M7" s="3">
        <v>0</v>
      </c>
      <c r="N7" s="3">
        <v>1</v>
      </c>
      <c r="P7" s="3"/>
      <c r="R7" s="3"/>
    </row>
    <row r="8" spans="1:48" ht="15.75" customHeight="1">
      <c r="A8" s="26">
        <v>45236</v>
      </c>
      <c r="B8" s="3" t="str">
        <f t="shared" si="0"/>
        <v>Mon</v>
      </c>
      <c r="C8" s="4">
        <f t="array" ref="C8">IF(ISBLANK($A8),,CHOOSE(WEEKDAY($A8),,IF(WEEKDAY($A7)=2,INDEX(start_time,4),INDEX(start_time,2)),INDEX(start_time,3),,IF(WEEKDAY($A7)=5,INDEX(start_time,3),INDEX(start_time,2)),INDEX(start_time,2),IF(WEEKDAY($A7)=7,INDEX(start_time,4),INDEX(start_time,1))))</f>
        <v>0.45833333333333331</v>
      </c>
      <c r="D8" s="4">
        <f t="shared" ref="D8:D262" si="2">IF(ISBLANK(C8),,C8+TIME(2,0,0))</f>
        <v>0.54166666666666663</v>
      </c>
      <c r="E8" s="3" t="str">
        <f t="array" ref="E8">IF(ISBLANK($A8),,CHOOSE(WEEKDAY($A8),,IF(WEEKDAY($A7)=2,INDEX(location,3),INDEX(location,1)),INDEX(location,3),,INDEX(location,3),INDEX(location,1),INDEX(location,2)))</f>
        <v>Chatham Sq</v>
      </c>
      <c r="F8" s="3" t="str">
        <f t="array" ref="F8">IF(ISBLANK($A8),,CHOOSE(WEEKDAY($A8),,INDEX(languages,2),INDEX(languages,1),,INDEX(languages,1),INDEX(languages,2),INDEX(languages,1)))</f>
        <v>zh</v>
      </c>
      <c r="G8" s="5">
        <v>14</v>
      </c>
      <c r="H8" s="3" t="s">
        <v>138</v>
      </c>
      <c r="I8" s="3" t="e">
        <f t="array" aca="1" ref="I8" ca="1">IF(ISBLANK($H8),,VLOOKUP($H8,'data (deprecated)'!$E$2:INDIRECT("data!$H$"&amp;COUNTA('data (deprecated)'!$E:$E)),2, FALSE))</f>
        <v>#REF!</v>
      </c>
      <c r="J8" s="3" t="e">
        <f t="array" aca="1" ref="J8" ca="1">IF(ISBLANK($H8),,VLOOKUP($H8,'data (deprecated)'!$E$2:INDIRECT("data!$H$"&amp;COUNTA('data (deprecated)'!$E:$E)),3, FALSE))</f>
        <v>#REF!</v>
      </c>
      <c r="K8" s="3" t="e">
        <f t="array" aca="1" ref="K8" ca="1">IF(ISBLANK($H8),,VLOOKUP($H8,'data (deprecated)'!$E$2:INDIRECT("data!$H$"&amp;COUNTA('data (deprecated)'!$E:$E)),4, FALSE))</f>
        <v>#REF!</v>
      </c>
      <c r="L8" s="6" t="s">
        <v>237</v>
      </c>
      <c r="M8" s="3">
        <v>0</v>
      </c>
      <c r="N8" s="3">
        <v>0</v>
      </c>
      <c r="P8" s="3"/>
      <c r="R8" s="3"/>
    </row>
    <row r="9" spans="1:48" ht="15.75" customHeight="1">
      <c r="A9" s="26">
        <v>45236</v>
      </c>
      <c r="B9" s="3" t="str">
        <f t="shared" si="0"/>
        <v>Mon</v>
      </c>
      <c r="C9" s="4">
        <f t="array" ref="C9">IF(ISBLANK($A9),,CHOOSE(WEEKDAY($A9),,IF(WEEKDAY($A8)=2,INDEX(start_time,4),INDEX(start_time,2)),INDEX(start_time,3),,IF(WEEKDAY($A8)=5,INDEX(start_time,3),INDEX(start_time,2)),INDEX(start_time,2),IF(WEEKDAY($A8)=7,INDEX(start_time,4),INDEX(start_time,1))))</f>
        <v>0.625</v>
      </c>
      <c r="D9" s="4">
        <f t="shared" si="2"/>
        <v>0.70833333333333337</v>
      </c>
      <c r="E9" s="3" t="str">
        <f t="array" ref="E9">IF(ISBLANK($A9),,CHOOSE(WEEKDAY($A9),,IF(WEEKDAY($A8)=2,INDEX(location,3),INDEX(location,1)),INDEX(location,3),,INDEX(location,3),INDEX(location,1),INDEX(location,2)))</f>
        <v>Online</v>
      </c>
      <c r="F9" s="3" t="str">
        <f t="array" ref="F9">IF(ISBLANK($A9),,CHOOSE(WEEKDAY($A9),,INDEX(languages,2),INDEX(languages,1),,INDEX(languages,1),INDEX(languages,2),INDEX(languages,1)))</f>
        <v>zh</v>
      </c>
      <c r="G9" s="5">
        <v>22</v>
      </c>
      <c r="H9" s="3" t="s">
        <v>232</v>
      </c>
      <c r="I9" s="3" t="e">
        <f t="array" aca="1" ref="I9" ca="1">IF(ISBLANK($H9),,VLOOKUP($H9,'data (deprecated)'!$E$2:INDIRECT("data!$H$"&amp;COUNTA('data (deprecated)'!$E:$E)),2, FALSE))</f>
        <v>#REF!</v>
      </c>
      <c r="J9" s="3" t="e">
        <f t="array" aca="1" ref="J9" ca="1">IF(ISBLANK($H9),,VLOOKUP($H9,'data (deprecated)'!$E$2:INDIRECT("data!$H$"&amp;COUNTA('data (deprecated)'!$E:$E)),3, FALSE))</f>
        <v>#REF!</v>
      </c>
      <c r="K9" s="3" t="e">
        <f t="array" aca="1" ref="K9" ca="1">IF(ISBLANK($H9),,VLOOKUP($H9,'data (deprecated)'!$E$2:INDIRECT("data!$H$"&amp;COUNTA('data (deprecated)'!$E:$E)),4, FALSE))</f>
        <v>#REF!</v>
      </c>
      <c r="L9" s="10" t="s">
        <v>240</v>
      </c>
      <c r="M9" s="3">
        <v>0</v>
      </c>
      <c r="N9" s="3">
        <v>0</v>
      </c>
      <c r="P9" s="3"/>
      <c r="R9" s="3"/>
      <c r="S9" s="22"/>
    </row>
    <row r="10" spans="1:48" ht="15.75" customHeight="1">
      <c r="A10" s="2">
        <v>45239</v>
      </c>
      <c r="B10" s="3" t="str">
        <f t="shared" si="0"/>
        <v>Thur</v>
      </c>
      <c r="C10" s="4">
        <f t="array" ref="C10">IF(ISBLANK($A10),,CHOOSE(WEEKDAY($A10),,IF(WEEKDAY($A9)=2,INDEX(start_time,4),INDEX(start_time,2)),INDEX(start_time,3),,IF(WEEKDAY($A9)=5,INDEX(start_time,3),INDEX(start_time,2)),INDEX(start_time,2),IF(WEEKDAY($A9)=7,INDEX(start_time,4),INDEX(start_time,1))))</f>
        <v>0.45833333333333331</v>
      </c>
      <c r="D10" s="4">
        <f t="shared" si="2"/>
        <v>0.54166666666666663</v>
      </c>
      <c r="E10" s="3" t="str">
        <f t="array" ref="E10">IF(ISBLANK($A10),,CHOOSE(WEEKDAY($A10),,IF(WEEKDAY($A9)=2,INDEX(location,3),INDEX(location,1)),INDEX(location,3),,INDEX(location,3),INDEX(location,1),INDEX(location,2)))</f>
        <v>Online</v>
      </c>
      <c r="F10" s="3" t="str">
        <f t="array" ref="F10">IF(ISBLANK($A10),,CHOOSE(WEEKDAY($A10),,INDEX(languages,2),INDEX(languages,1),,INDEX(languages,1),INDEX(languages,2),INDEX(languages,1)))</f>
        <v>en</v>
      </c>
      <c r="G10" s="5">
        <v>10</v>
      </c>
      <c r="H10" s="3" t="s">
        <v>164</v>
      </c>
      <c r="I10" s="3" t="e">
        <f t="array" aca="1" ref="I10" ca="1">IF(ISBLANK($H10),,VLOOKUP($H10,'data (deprecated)'!$E$2:INDIRECT("data!$H$"&amp;COUNTA('data (deprecated)'!$E:$E)),2, FALSE))</f>
        <v>#REF!</v>
      </c>
      <c r="J10" s="3" t="e">
        <f t="array" aca="1" ref="J10" ca="1">IF(ISBLANK($H10),,VLOOKUP($H10,'data (deprecated)'!$E$2:INDIRECT("data!$H$"&amp;COUNTA('data (deprecated)'!$E:$E)),3, FALSE))</f>
        <v>#REF!</v>
      </c>
      <c r="K10" s="3" t="e">
        <f t="array" aca="1" ref="K10" ca="1">IF(ISBLANK($H10),,VLOOKUP($H10,'data (deprecated)'!$E$2:INDIRECT("data!$H$"&amp;COUNTA('data (deprecated)'!$E:$E)),4, FALSE))</f>
        <v>#REF!</v>
      </c>
      <c r="L10" s="10" t="s">
        <v>241</v>
      </c>
      <c r="M10" s="3">
        <v>0</v>
      </c>
      <c r="N10" s="3">
        <v>0</v>
      </c>
      <c r="O10" s="3">
        <v>19</v>
      </c>
      <c r="P10" s="3"/>
    </row>
    <row r="11" spans="1:48" ht="15.75" customHeight="1">
      <c r="A11" s="2">
        <v>45239</v>
      </c>
      <c r="B11" s="3" t="str">
        <f t="shared" si="0"/>
        <v>Thur</v>
      </c>
      <c r="C11" s="4">
        <f t="array" ref="C11">IF(ISBLANK($A11),,CHOOSE(WEEKDAY($A11),,IF(WEEKDAY($A10)=2,INDEX(start_time,4),INDEX(start_time,2)),INDEX(start_time,3),,IF(WEEKDAY($A10)=5,INDEX(start_time,3),INDEX(start_time,2)),INDEX(start_time,2),IF(WEEKDAY($A10)=7,INDEX(start_time,4),INDEX(start_time,1))))</f>
        <v>0.58333333333333337</v>
      </c>
      <c r="D11" s="4">
        <f t="shared" si="2"/>
        <v>0.66666666666666674</v>
      </c>
      <c r="E11" s="3" t="str">
        <f t="array" ref="E11">IF(ISBLANK($A11),,CHOOSE(WEEKDAY($A11),,IF(WEEKDAY($A10)=2,INDEX(location,3),INDEX(location,1)),INDEX(location,3),,INDEX(location,3),INDEX(location,1),INDEX(location,2)))</f>
        <v>Online</v>
      </c>
      <c r="F11" s="3" t="str">
        <f t="array" ref="F11">IF(ISBLANK($A11),,CHOOSE(WEEKDAY($A11),,INDEX(languages,2),INDEX(languages,1),,INDEX(languages,1),INDEX(languages,2),INDEX(languages,1)))</f>
        <v>en</v>
      </c>
      <c r="G11" s="5">
        <v>3</v>
      </c>
      <c r="H11" s="3" t="s">
        <v>183</v>
      </c>
      <c r="I11" s="3" t="e">
        <f t="array" aca="1" ref="I11" ca="1">IF(ISBLANK($H11),,VLOOKUP($H11,'data (deprecated)'!$E$2:INDIRECT("data!$H$"&amp;COUNTA('data (deprecated)'!$E:$E)),2, FALSE))</f>
        <v>#REF!</v>
      </c>
      <c r="J11" s="3" t="e">
        <f t="array" aca="1" ref="J11" ca="1">IF(ISBLANK($H11),,VLOOKUP($H11,'data (deprecated)'!$E$2:INDIRECT("data!$H$"&amp;COUNTA('data (deprecated)'!$E:$E)),3, FALSE))</f>
        <v>#REF!</v>
      </c>
      <c r="K11" s="3" t="e">
        <f t="array" aca="1" ref="K11" ca="1">IF(ISBLANK($H11),,VLOOKUP($H11,'data (deprecated)'!$E$2:INDIRECT("data!$H$"&amp;COUNTA('data (deprecated)'!$E:$E)),4, FALSE))</f>
        <v>#REF!</v>
      </c>
      <c r="L11" s="10" t="s">
        <v>242</v>
      </c>
      <c r="M11" s="3">
        <v>0</v>
      </c>
      <c r="N11" s="3">
        <v>0</v>
      </c>
      <c r="O11" s="3">
        <v>15</v>
      </c>
      <c r="P11" s="3"/>
    </row>
    <row r="12" spans="1:48" ht="15.75" customHeight="1">
      <c r="A12" s="26">
        <v>45243</v>
      </c>
      <c r="B12" s="3" t="str">
        <f t="shared" si="0"/>
        <v>Mon</v>
      </c>
      <c r="C12" s="4">
        <f t="array" ref="C12">IF(ISBLANK($A12),,CHOOSE(WEEKDAY($A12),,IF(WEEKDAY($A11)=2,INDEX(start_time,4),INDEX(start_time,2)),INDEX(start_time,3),,IF(WEEKDAY($A11)=5,INDEX(start_time,3),INDEX(start_time,2)),INDEX(start_time,2),IF(WEEKDAY($A11)=7,INDEX(start_time,4),INDEX(start_time,1))))</f>
        <v>0.45833333333333331</v>
      </c>
      <c r="D12" s="4">
        <f t="shared" si="2"/>
        <v>0.54166666666666663</v>
      </c>
      <c r="E12" s="3" t="str">
        <f t="array" ref="E12">IF(ISBLANK($A12),,CHOOSE(WEEKDAY($A12),,IF(WEEKDAY($A11)=2,INDEX(location,3),INDEX(location,1)),INDEX(location,3),,INDEX(location,3),INDEX(location,1),INDEX(location,2)))</f>
        <v>Chatham Sq</v>
      </c>
      <c r="F12" s="3" t="str">
        <f t="array" ref="F12">IF(ISBLANK($A12),,CHOOSE(WEEKDAY($A12),,INDEX(languages,2),INDEX(languages,1),,INDEX(languages,1),INDEX(languages,2),INDEX(languages,1)))</f>
        <v>zh</v>
      </c>
      <c r="G12" s="5">
        <v>18</v>
      </c>
      <c r="H12" s="3" t="s">
        <v>138</v>
      </c>
      <c r="I12" s="3" t="e">
        <f t="array" aca="1" ref="I12" ca="1">IF(ISBLANK($H12),,VLOOKUP($H12,'data (deprecated)'!$E$2:INDIRECT("data!$H$"&amp;COUNTA('data (deprecated)'!$E:$E)),2, FALSE))</f>
        <v>#REF!</v>
      </c>
      <c r="J12" s="3" t="e">
        <f t="array" aca="1" ref="J12" ca="1">IF(ISBLANK($H12),,VLOOKUP($H12,'data (deprecated)'!$E$2:INDIRECT("data!$H$"&amp;COUNTA('data (deprecated)'!$E:$E)),3, FALSE))</f>
        <v>#REF!</v>
      </c>
      <c r="K12" s="3" t="e">
        <f t="array" aca="1" ref="K12" ca="1">IF(ISBLANK($H12),,VLOOKUP($H12,'data (deprecated)'!$E$2:INDIRECT("data!$H$"&amp;COUNTA('data (deprecated)'!$E:$E)),4, FALSE))</f>
        <v>#REF!</v>
      </c>
      <c r="L12" s="10" t="s">
        <v>237</v>
      </c>
      <c r="M12" s="3">
        <v>0</v>
      </c>
      <c r="N12" s="3">
        <v>0</v>
      </c>
      <c r="P12" s="3"/>
    </row>
    <row r="13" spans="1:48" ht="15.75" customHeight="1">
      <c r="A13" s="26">
        <v>45243</v>
      </c>
      <c r="B13" s="3" t="str">
        <f t="shared" si="0"/>
        <v>Mon</v>
      </c>
      <c r="C13" s="4">
        <f t="array" ref="C13">IF(ISBLANK($A13),,CHOOSE(WEEKDAY($A13),,IF(WEEKDAY($A12)=2,INDEX(start_time,4),INDEX(start_time,2)),INDEX(start_time,3),,IF(WEEKDAY($A12)=5,INDEX(start_time,3),INDEX(start_time,2)),INDEX(start_time,2),IF(WEEKDAY($A12)=7,INDEX(start_time,4),INDEX(start_time,1))))</f>
        <v>0.625</v>
      </c>
      <c r="D13" s="4">
        <f t="shared" si="2"/>
        <v>0.70833333333333337</v>
      </c>
      <c r="E13" s="3" t="str">
        <f t="array" ref="E13">IF(ISBLANK($A13),,CHOOSE(WEEKDAY($A13),,IF(WEEKDAY($A12)=2,INDEX(location,3),INDEX(location,1)),INDEX(location,3),,INDEX(location,3),INDEX(location,1),INDEX(location,2)))</f>
        <v>Online</v>
      </c>
      <c r="F13" s="3" t="str">
        <f t="array" ref="F13">IF(ISBLANK($A13),,CHOOSE(WEEKDAY($A13),,INDEX(languages,2),INDEX(languages,1),,INDEX(languages,1),INDEX(languages,2),INDEX(languages,1)))</f>
        <v>zh</v>
      </c>
      <c r="G13" s="5">
        <v>25</v>
      </c>
      <c r="H13" s="3" t="s">
        <v>107</v>
      </c>
      <c r="I13" s="3" t="e">
        <f t="array" aca="1" ref="I13" ca="1">IF(ISBLANK($H13),,VLOOKUP($H13,'data (deprecated)'!$E$2:INDIRECT("data!$H$"&amp;COUNTA('data (deprecated)'!$E:$E)),2, FALSE))</f>
        <v>#REF!</v>
      </c>
      <c r="J13" s="3" t="e">
        <f t="array" aca="1" ref="J13" ca="1">IF(ISBLANK($H13),,VLOOKUP($H13,'data (deprecated)'!$E$2:INDIRECT("data!$H$"&amp;COUNTA('data (deprecated)'!$E:$E)),3, FALSE))</f>
        <v>#REF!</v>
      </c>
      <c r="K13" s="3" t="e">
        <f t="array" aca="1" ref="K13" ca="1">IF(ISBLANK($H13),,VLOOKUP($H13,'data (deprecated)'!$E$2:INDIRECT("data!$H$"&amp;COUNTA('data (deprecated)'!$E:$E)),4, FALSE))</f>
        <v>#REF!</v>
      </c>
      <c r="L13" s="10" t="s">
        <v>243</v>
      </c>
      <c r="M13" s="3">
        <v>0</v>
      </c>
      <c r="N13" s="3">
        <v>0</v>
      </c>
      <c r="P13" s="3"/>
    </row>
    <row r="14" spans="1:48" ht="15.75" customHeight="1">
      <c r="A14" s="26">
        <v>45246</v>
      </c>
      <c r="B14" s="3" t="str">
        <f t="shared" si="0"/>
        <v>Thur</v>
      </c>
      <c r="C14" s="4">
        <f t="array" ref="C14">IF(ISBLANK($A14),,CHOOSE(WEEKDAY($A14),,IF(WEEKDAY($A13)=2,INDEX(start_time,4),INDEX(start_time,2)),INDEX(start_time,3),,IF(WEEKDAY($A13)=5,INDEX(start_time,3),INDEX(start_time,2)),INDEX(start_time,2),IF(WEEKDAY($A13)=7,INDEX(start_time,4),INDEX(start_time,1))))</f>
        <v>0.45833333333333331</v>
      </c>
      <c r="D14" s="4">
        <f t="shared" si="2"/>
        <v>0.54166666666666663</v>
      </c>
      <c r="E14" s="3" t="str">
        <f t="array" ref="E14">IF(ISBLANK($A14),,CHOOSE(WEEKDAY($A14),,IF(WEEKDAY($A13)=2,INDEX(location,3),INDEX(location,1)),INDEX(location,3),,INDEX(location,3),INDEX(location,1),INDEX(location,2)))</f>
        <v>Online</v>
      </c>
      <c r="F14" s="3" t="str">
        <f t="array" ref="F14">IF(ISBLANK($A14),,CHOOSE(WEEKDAY($A14),,INDEX(languages,2),INDEX(languages,1),,INDEX(languages,1),INDEX(languages,2),INDEX(languages,1)))</f>
        <v>en</v>
      </c>
      <c r="G14" s="16"/>
      <c r="H14" s="3" t="s">
        <v>173</v>
      </c>
      <c r="I14" s="3" t="e">
        <f t="array" aca="1" ref="I14" ca="1">IF(ISBLANK($H14),,VLOOKUP($H14,'data (deprecated)'!$E$2:INDIRECT("data!$H$"&amp;COUNTA('data (deprecated)'!$E:$E)),2, FALSE))</f>
        <v>#REF!</v>
      </c>
      <c r="J14" s="3" t="e">
        <f t="array" aca="1" ref="J14" ca="1">IF(ISBLANK($H14),,VLOOKUP($H14,'data (deprecated)'!$E$2:INDIRECT("data!$H$"&amp;COUNTA('data (deprecated)'!$E:$E)),3, FALSE))</f>
        <v>#REF!</v>
      </c>
      <c r="K14" s="3" t="e">
        <f t="array" aca="1" ref="K14" ca="1">IF(ISBLANK($H14),,VLOOKUP($H14,'data (deprecated)'!$E$2:INDIRECT("data!$H$"&amp;COUNTA('data (deprecated)'!$E:$E)),4, FALSE))</f>
        <v>#REF!</v>
      </c>
      <c r="L14" s="10" t="s">
        <v>244</v>
      </c>
      <c r="M14" s="3">
        <v>1</v>
      </c>
      <c r="N14" s="3">
        <v>0</v>
      </c>
      <c r="P14" s="3"/>
    </row>
    <row r="15" spans="1:48" ht="15.75" customHeight="1">
      <c r="A15" s="26">
        <v>45246</v>
      </c>
      <c r="B15" s="3" t="str">
        <f t="shared" si="0"/>
        <v>Thur</v>
      </c>
      <c r="C15" s="4">
        <f t="array" ref="C15">IF(ISBLANK($A15),,CHOOSE(WEEKDAY($A15),,IF(WEEKDAY($A14)=2,INDEX(start_time,4),INDEX(start_time,2)),INDEX(start_time,3),,IF(WEEKDAY($A14)=5,INDEX(start_time,3),INDEX(start_time,2)),INDEX(start_time,2),IF(WEEKDAY($A14)=7,INDEX(start_time,4),INDEX(start_time,1))))</f>
        <v>0.58333333333333337</v>
      </c>
      <c r="D15" s="4">
        <f t="shared" si="2"/>
        <v>0.66666666666666674</v>
      </c>
      <c r="E15" s="3" t="str">
        <f t="array" ref="E15">IF(ISBLANK($A15),,CHOOSE(WEEKDAY($A15),,IF(WEEKDAY($A14)=2,INDEX(location,3),INDEX(location,1)),INDEX(location,3),,INDEX(location,3),INDEX(location,1),INDEX(location,2)))</f>
        <v>Online</v>
      </c>
      <c r="F15" s="3" t="str">
        <f t="array" ref="F15">IF(ISBLANK($A15),,CHOOSE(WEEKDAY($A15),,INDEX(languages,2),INDEX(languages,1),,INDEX(languages,1),INDEX(languages,2),INDEX(languages,1)))</f>
        <v>en</v>
      </c>
      <c r="G15" s="16"/>
      <c r="H15" s="3" t="s">
        <v>245</v>
      </c>
      <c r="I15" s="3" t="e">
        <f t="array" aca="1" ref="I15" ca="1">IF(ISBLANK($H15),,VLOOKUP($H15,'data (deprecated)'!$E$2:INDIRECT("data!$H$"&amp;COUNTA('data (deprecated)'!$E:$E)),2, FALSE))</f>
        <v>#REF!</v>
      </c>
      <c r="J15" s="3" t="e">
        <f t="array" aca="1" ref="J15" ca="1">IF(ISBLANK($H15),,VLOOKUP($H15,'data (deprecated)'!$E$2:INDIRECT("data!$H$"&amp;COUNTA('data (deprecated)'!$E:$E)),3, FALSE))</f>
        <v>#REF!</v>
      </c>
      <c r="K15" s="3" t="e">
        <f t="array" aca="1" ref="K15" ca="1">IF(ISBLANK($H15),,VLOOKUP($H15,'data (deprecated)'!$E$2:INDIRECT("data!$H$"&amp;COUNTA('data (deprecated)'!$E:$E)),4, FALSE))</f>
        <v>#REF!</v>
      </c>
      <c r="L15" s="10" t="s">
        <v>246</v>
      </c>
      <c r="M15" s="3">
        <v>1</v>
      </c>
      <c r="N15" s="3">
        <v>0</v>
      </c>
      <c r="P15" s="3"/>
    </row>
    <row r="16" spans="1:48" ht="15.75" customHeight="1">
      <c r="A16" s="2">
        <v>45248</v>
      </c>
      <c r="B16" s="3" t="str">
        <f t="shared" si="0"/>
        <v>Sat</v>
      </c>
      <c r="C16" s="4">
        <v>0.45833333333333331</v>
      </c>
      <c r="D16" s="4">
        <f t="shared" si="2"/>
        <v>0.54166666666666663</v>
      </c>
      <c r="E16" s="3" t="str">
        <f t="array" ref="E16">IF(ISBLANK($A16),,CHOOSE(WEEKDAY($A16),,IF(WEEKDAY($A15)=2,INDEX(location,3),INDEX(location,1)),INDEX(location,3),,INDEX(location,3),INDEX(location,1),INDEX(location,2)))</f>
        <v>SNFL</v>
      </c>
      <c r="F16" s="3" t="str">
        <f t="array" ref="F16">IF(ISBLANK($A16),,CHOOSE(WEEKDAY($A16),,INDEX(languages,2),INDEX(languages,1),,INDEX(languages,1),INDEX(languages,2),INDEX(languages,1)))</f>
        <v>en</v>
      </c>
      <c r="G16" s="5">
        <v>14</v>
      </c>
      <c r="H16" s="3" t="s">
        <v>205</v>
      </c>
      <c r="I16" s="3" t="e">
        <f t="array" aca="1" ref="I16" ca="1">IF(ISBLANK($H16),,VLOOKUP($H16,'data (deprecated)'!$E$2:INDIRECT("data!$H$"&amp;COUNTA('data (deprecated)'!$E:$E)),2, FALSE))</f>
        <v>#REF!</v>
      </c>
      <c r="J16" s="3" t="e">
        <f t="array" aca="1" ref="J16" ca="1">IF(ISBLANK($H16),,VLOOKUP($H16,'data (deprecated)'!$E$2:INDIRECT("data!$H$"&amp;COUNTA('data (deprecated)'!$E:$E)),3, FALSE))</f>
        <v>#REF!</v>
      </c>
      <c r="K16" s="3" t="e">
        <f t="array" aca="1" ref="K16" ca="1">IF(ISBLANK($H16),,VLOOKUP($H16,'data (deprecated)'!$E$2:INDIRECT("data!$H$"&amp;COUNTA('data (deprecated)'!$E:$E)),4, FALSE))</f>
        <v>#REF!</v>
      </c>
      <c r="L16" s="10" t="s">
        <v>238</v>
      </c>
      <c r="M16" s="3">
        <v>0</v>
      </c>
      <c r="N16" s="3">
        <v>1</v>
      </c>
      <c r="P16" s="3"/>
    </row>
    <row r="17" spans="1:28" ht="15.75" customHeight="1">
      <c r="A17" s="2">
        <v>45248</v>
      </c>
      <c r="B17" s="3" t="str">
        <f t="shared" si="0"/>
        <v>Sat</v>
      </c>
      <c r="C17" s="28">
        <v>0.58333333333333337</v>
      </c>
      <c r="D17" s="4">
        <f t="shared" si="2"/>
        <v>0.66666666666666674</v>
      </c>
      <c r="E17" s="3" t="str">
        <f t="array" ref="E17">IF(ISBLANK($A17),,CHOOSE(WEEKDAY($A17),,IF(WEEKDAY($A16)=2,INDEX(location,3),INDEX(location,1)),INDEX(location,3),,INDEX(location,3),INDEX(location,1),INDEX(location,2)))</f>
        <v>SNFL</v>
      </c>
      <c r="F17" s="3" t="str">
        <f t="array" ref="F17">IF(ISBLANK($A17),,CHOOSE(WEEKDAY($A17),,INDEX(languages,2),INDEX(languages,1),,INDEX(languages,1),INDEX(languages,2),INDEX(languages,1)))</f>
        <v>en</v>
      </c>
      <c r="G17" s="5">
        <v>14</v>
      </c>
      <c r="H17" s="3" t="s">
        <v>205</v>
      </c>
      <c r="I17" s="3" t="e">
        <f t="array" aca="1" ref="I17" ca="1">IF(ISBLANK($H17),,VLOOKUP($H17,'data (deprecated)'!$E$2:INDIRECT("data!$H$"&amp;COUNTA('data (deprecated)'!$E:$E)),2, FALSE))</f>
        <v>#REF!</v>
      </c>
      <c r="J17" s="3" t="e">
        <f t="array" aca="1" ref="J17" ca="1">IF(ISBLANK($H17),,VLOOKUP($H17,'data (deprecated)'!$E$2:INDIRECT("data!$H$"&amp;COUNTA('data (deprecated)'!$E:$E)),3, FALSE))</f>
        <v>#REF!</v>
      </c>
      <c r="K17" s="3" t="e">
        <f t="array" aca="1" ref="K17" ca="1">IF(ISBLANK($H17),,VLOOKUP($H17,'data (deprecated)'!$E$2:INDIRECT("data!$H$"&amp;COUNTA('data (deprecated)'!$E:$E)),4, FALSE))</f>
        <v>#REF!</v>
      </c>
      <c r="L17" s="10" t="s">
        <v>238</v>
      </c>
      <c r="M17" s="3">
        <v>0</v>
      </c>
      <c r="N17" s="3">
        <v>1</v>
      </c>
      <c r="P17" s="3"/>
      <c r="Q17" s="2"/>
      <c r="R17" s="25"/>
    </row>
    <row r="18" spans="1:28" ht="15.75" customHeight="1">
      <c r="A18" s="2">
        <v>45248</v>
      </c>
      <c r="B18" s="3" t="str">
        <f t="shared" si="0"/>
        <v>Sat</v>
      </c>
      <c r="C18" s="4">
        <f t="array" ref="C18">IF(ISBLANK($A18),,CHOOSE(WEEKDAY($A18),,IF(WEEKDAY($A17)=2,INDEX(start_time,4),INDEX(start_time,2)),INDEX(start_time,3),,IF(WEEKDAY($A17)=5,INDEX(start_time,3),INDEX(start_time,2)),INDEX(start_time,2),IF(WEEKDAY($A17)=7,INDEX(start_time,4),INDEX(start_time,1))))</f>
        <v>0.625</v>
      </c>
      <c r="D18" s="4">
        <f t="shared" si="2"/>
        <v>0.70833333333333337</v>
      </c>
      <c r="E18" s="3" t="str">
        <f t="array" ref="E18">IF(ISBLANK($A18),,CHOOSE(WEEKDAY($A18),,IF(WEEKDAY($A17)=2,INDEX(location,3),INDEX(location,1)),INDEX(location,3),,INDEX(location,3),INDEX(location,1),INDEX(location,2)))</f>
        <v>SNFL</v>
      </c>
      <c r="F18" s="3" t="str">
        <f t="array" ref="F18">IF(ISBLANK($A18),,CHOOSE(WEEKDAY($A18),,INDEX(languages,2),INDEX(languages,1),,INDEX(languages,1),INDEX(languages,2),INDEX(languages,1)))</f>
        <v>en</v>
      </c>
      <c r="G18" s="5">
        <v>10</v>
      </c>
      <c r="H18" s="3" t="s">
        <v>91</v>
      </c>
      <c r="I18" s="3" t="e">
        <f t="array" aca="1" ref="I18" ca="1">IF(ISBLANK($H18),,VLOOKUP($H18,'data (deprecated)'!$E$2:INDIRECT("data!$H$"&amp;COUNTA('data (deprecated)'!$E:$E)),2, FALSE))</f>
        <v>#REF!</v>
      </c>
      <c r="J18" s="3" t="e">
        <f t="array" aca="1" ref="J18" ca="1">IF(ISBLANK($H18),,VLOOKUP($H18,'data (deprecated)'!$E$2:INDIRECT("data!$H$"&amp;COUNTA('data (deprecated)'!$E:$E)),3, FALSE))</f>
        <v>#REF!</v>
      </c>
      <c r="K18" s="3" t="e">
        <f t="array" aca="1" ref="K18" ca="1">IF(ISBLANK($H18),,VLOOKUP($H18,'data (deprecated)'!$E$2:INDIRECT("data!$H$"&amp;COUNTA('data (deprecated)'!$E:$E)),4, FALSE))</f>
        <v>#REF!</v>
      </c>
      <c r="L18" s="10" t="s">
        <v>239</v>
      </c>
      <c r="M18" s="3">
        <v>0</v>
      </c>
      <c r="N18" s="3">
        <v>1</v>
      </c>
      <c r="P18" s="3"/>
      <c r="Q18" s="2"/>
      <c r="R18" s="25"/>
    </row>
    <row r="19" spans="1:28" ht="15.75" customHeight="1">
      <c r="A19" s="2">
        <v>45255</v>
      </c>
      <c r="B19" s="3" t="str">
        <f t="shared" si="0"/>
        <v>Sat</v>
      </c>
      <c r="C19" s="4">
        <v>0.45833333333333331</v>
      </c>
      <c r="D19" s="4">
        <f t="shared" si="2"/>
        <v>0.54166666666666663</v>
      </c>
      <c r="E19" s="3" t="str">
        <f t="array" ref="E19">IF(ISBLANK($A19),,CHOOSE(WEEKDAY($A19),,IF(WEEKDAY(#REF!)=2,INDEX(location,3),INDEX(location,1)),INDEX(location,3),,INDEX(location,3),INDEX(location,1),INDEX(location,2)))</f>
        <v>SNFL</v>
      </c>
      <c r="F19" s="3" t="str">
        <f t="array" ref="F19">IF(ISBLANK($A19),,CHOOSE(WEEKDAY($A19),,INDEX(languages,2),INDEX(languages,1),,INDEX(languages,1),INDEX(languages,2),INDEX(languages,1)))</f>
        <v>en</v>
      </c>
      <c r="G19" s="5">
        <v>11</v>
      </c>
      <c r="H19" s="3" t="s">
        <v>205</v>
      </c>
      <c r="I19" s="3" t="e">
        <f t="array" aca="1" ref="I19" ca="1">IF(ISBLANK($H19),,VLOOKUP($H19,'data (deprecated)'!$E$2:INDIRECT("data!$H$"&amp;COUNTA('data (deprecated)'!$E:$E)),2, FALSE))</f>
        <v>#REF!</v>
      </c>
      <c r="J19" s="3" t="e">
        <f t="array" aca="1" ref="J19" ca="1">IF(ISBLANK($H19),,VLOOKUP($H19,'data (deprecated)'!$E$2:INDIRECT("data!$H$"&amp;COUNTA('data (deprecated)'!$E:$E)),3, FALSE))</f>
        <v>#REF!</v>
      </c>
      <c r="K19" s="3" t="e">
        <f t="array" aca="1" ref="K19" ca="1">IF(ISBLANK($H19),,VLOOKUP($H19,'data (deprecated)'!$E$2:INDIRECT("data!$H$"&amp;COUNTA('data (deprecated)'!$E:$E)),4, FALSE))</f>
        <v>#REF!</v>
      </c>
      <c r="L19" s="10" t="s">
        <v>238</v>
      </c>
      <c r="M19" s="3">
        <v>0</v>
      </c>
      <c r="N19" s="3">
        <v>1</v>
      </c>
      <c r="P19" s="3"/>
      <c r="Q19" s="2"/>
      <c r="R19" s="25"/>
    </row>
    <row r="20" spans="1:28" ht="15.75" customHeight="1">
      <c r="A20" s="2">
        <v>45255</v>
      </c>
      <c r="B20" s="3" t="str">
        <f t="shared" si="0"/>
        <v>Sat</v>
      </c>
      <c r="C20" s="4">
        <v>0.58333333333333337</v>
      </c>
      <c r="D20" s="4">
        <f t="shared" si="2"/>
        <v>0.66666666666666674</v>
      </c>
      <c r="E20" s="3" t="str">
        <f t="array" ref="E20">IF(ISBLANK($A20),,CHOOSE(WEEKDAY($A20),,IF(WEEKDAY($A19)=2,INDEX(location,3),INDEX(location,1)),INDEX(location,3),,INDEX(location,3),INDEX(location,1),INDEX(location,2)))</f>
        <v>SNFL</v>
      </c>
      <c r="F20" s="3" t="str">
        <f t="array" ref="F20">IF(ISBLANK($A20),,CHOOSE(WEEKDAY($A20),,INDEX(languages,2),INDEX(languages,1),,INDEX(languages,1),INDEX(languages,2),INDEX(languages,1)))</f>
        <v>en</v>
      </c>
      <c r="G20" s="5">
        <v>12</v>
      </c>
      <c r="H20" s="3" t="s">
        <v>205</v>
      </c>
      <c r="I20" s="3" t="e">
        <f t="array" aca="1" ref="I20" ca="1">IF(ISBLANK($H20),,VLOOKUP($H20,'data (deprecated)'!$E$2:INDIRECT("data!$H$"&amp;COUNTA('data (deprecated)'!$E:$E)),2, FALSE))</f>
        <v>#REF!</v>
      </c>
      <c r="J20" s="3" t="e">
        <f t="array" aca="1" ref="J20" ca="1">IF(ISBLANK($H20),,VLOOKUP($H20,'data (deprecated)'!$E$2:INDIRECT("data!$H$"&amp;COUNTA('data (deprecated)'!$E:$E)),3, FALSE))</f>
        <v>#REF!</v>
      </c>
      <c r="K20" s="3" t="e">
        <f t="array" aca="1" ref="K20" ca="1">IF(ISBLANK($H20),,VLOOKUP($H20,'data (deprecated)'!$E$2:INDIRECT("data!$H$"&amp;COUNTA('data (deprecated)'!$E:$E)),4, FALSE))</f>
        <v>#REF!</v>
      </c>
      <c r="L20" s="10" t="s">
        <v>238</v>
      </c>
      <c r="M20" s="3">
        <v>0</v>
      </c>
      <c r="N20" s="3">
        <v>1</v>
      </c>
      <c r="P20" s="3"/>
      <c r="Q20" s="2"/>
      <c r="R20" s="25"/>
    </row>
    <row r="21" spans="1:28" ht="15.75" customHeight="1">
      <c r="A21" s="2">
        <v>45255</v>
      </c>
      <c r="B21" s="3" t="str">
        <f t="shared" si="0"/>
        <v>Sat</v>
      </c>
      <c r="C21" s="4">
        <f t="array" ref="C21">IF(ISBLANK($A21),,CHOOSE(WEEKDAY($A21),,IF(WEEKDAY($A20)=2,INDEX(start_time,4),INDEX(start_time,2)),INDEX(start_time,3),,IF(WEEKDAY($A20)=5,INDEX(start_time,3),INDEX(start_time,2)),INDEX(start_time,2),IF(WEEKDAY($A20)=7,INDEX(start_time,4),INDEX(start_time,1))))</f>
        <v>0.625</v>
      </c>
      <c r="D21" s="4">
        <f t="shared" si="2"/>
        <v>0.70833333333333337</v>
      </c>
      <c r="E21" s="3" t="str">
        <f t="array" ref="E21">IF(ISBLANK($A21),,CHOOSE(WEEKDAY($A21),,IF(WEEKDAY($A20)=2,INDEX(location,3),INDEX(location,1)),INDEX(location,3),,INDEX(location,3),INDEX(location,1),INDEX(location,2)))</f>
        <v>SNFL</v>
      </c>
      <c r="F21" s="3" t="str">
        <f t="array" ref="F21">IF(ISBLANK($A21),,CHOOSE(WEEKDAY($A21),,INDEX(languages,2),INDEX(languages,1),,INDEX(languages,1),INDEX(languages,2),INDEX(languages,1)))</f>
        <v>en</v>
      </c>
      <c r="G21" s="5">
        <v>10</v>
      </c>
      <c r="H21" s="3" t="s">
        <v>91</v>
      </c>
      <c r="I21" s="3" t="e">
        <f t="array" aca="1" ref="I21" ca="1">IF(ISBLANK($H21),,VLOOKUP($H21,'data (deprecated)'!$E$2:INDIRECT("data!$H$"&amp;COUNTA('data (deprecated)'!$E:$E)),2, FALSE))</f>
        <v>#REF!</v>
      </c>
      <c r="J21" s="3" t="e">
        <f t="array" aca="1" ref="J21" ca="1">IF(ISBLANK($H21),,VLOOKUP($H21,'data (deprecated)'!$E$2:INDIRECT("data!$H$"&amp;COUNTA('data (deprecated)'!$E:$E)),3, FALSE))</f>
        <v>#REF!</v>
      </c>
      <c r="K21" s="3" t="e">
        <f t="array" aca="1" ref="K21" ca="1">IF(ISBLANK($H21),,VLOOKUP($H21,'data (deprecated)'!$E$2:INDIRECT("data!$H$"&amp;COUNTA('data (deprecated)'!$E:$E)),4, FALSE))</f>
        <v>#REF!</v>
      </c>
      <c r="L21" s="10" t="s">
        <v>239</v>
      </c>
      <c r="M21" s="3">
        <v>0</v>
      </c>
      <c r="N21" s="3">
        <v>1</v>
      </c>
      <c r="P21" s="3"/>
      <c r="Q21" s="2"/>
      <c r="R21" s="25"/>
    </row>
    <row r="22" spans="1:28" ht="15.75" customHeight="1">
      <c r="A22" s="2">
        <v>45257</v>
      </c>
      <c r="B22" s="3" t="str">
        <f t="shared" si="0"/>
        <v>Mon</v>
      </c>
      <c r="C22" s="4">
        <f t="array" ref="C22">IF(ISBLANK($A22),,CHOOSE(WEEKDAY($A22),,IF(WEEKDAY($A21)=2,INDEX(start_time,4),INDEX(start_time,2)),INDEX(start_time,3),,IF(WEEKDAY($A21)=5,INDEX(start_time,3),INDEX(start_time,2)),INDEX(start_time,2),IF(WEEKDAY($A21)=7,INDEX(start_time,4),INDEX(start_time,1))))</f>
        <v>0.45833333333333331</v>
      </c>
      <c r="D22" s="4">
        <f t="shared" si="2"/>
        <v>0.54166666666666663</v>
      </c>
      <c r="E22" s="3" t="str">
        <f t="array" ref="E22">IF(ISBLANK($A22),,CHOOSE(WEEKDAY($A22),,IF(WEEKDAY($A21)=2,INDEX(location,3),INDEX(location,1)),INDEX(location,3),,INDEX(location,3),INDEX(location,1),INDEX(location,2)))</f>
        <v>Chatham Sq</v>
      </c>
      <c r="F22" s="3" t="str">
        <f t="array" ref="F22">IF(ISBLANK($A22),,CHOOSE(WEEKDAY($A22),,INDEX(languages,2),INDEX(languages,1),,INDEX(languages,1),INDEX(languages,2),INDEX(languages,1)))</f>
        <v>zh</v>
      </c>
      <c r="G22" s="5">
        <v>15</v>
      </c>
      <c r="H22" s="3" t="s">
        <v>138</v>
      </c>
      <c r="I22" s="3" t="e">
        <f t="array" aca="1" ref="I22" ca="1">IF(ISBLANK($H22),,VLOOKUP($H22,'data (deprecated)'!$E$2:INDIRECT("data!$H$"&amp;COUNTA('data (deprecated)'!$E:$E)),2, FALSE))</f>
        <v>#REF!</v>
      </c>
      <c r="J22" s="3" t="e">
        <f t="array" aca="1" ref="J22" ca="1">IF(ISBLANK($H22),,VLOOKUP($H22,'data (deprecated)'!$E$2:INDIRECT("data!$H$"&amp;COUNTA('data (deprecated)'!$E:$E)),3, FALSE))</f>
        <v>#REF!</v>
      </c>
      <c r="K22" s="3" t="e">
        <f t="array" aca="1" ref="K22" ca="1">IF(ISBLANK($H22),,VLOOKUP($H22,'data (deprecated)'!$E$2:INDIRECT("data!$H$"&amp;COUNTA('data (deprecated)'!$E:$E)),4, FALSE))</f>
        <v>#REF!</v>
      </c>
      <c r="L22" s="10" t="s">
        <v>237</v>
      </c>
      <c r="M22" s="3">
        <v>0</v>
      </c>
      <c r="N22" s="3">
        <v>0</v>
      </c>
      <c r="P22" s="3"/>
      <c r="Q22" s="2"/>
      <c r="R22" s="25"/>
    </row>
    <row r="23" spans="1:28" ht="15.75" customHeight="1">
      <c r="A23" s="2">
        <v>45257</v>
      </c>
      <c r="B23" s="3" t="str">
        <f t="shared" si="0"/>
        <v>Mon</v>
      </c>
      <c r="C23" s="4">
        <f t="array" ref="C23">IF(ISBLANK($A23),,CHOOSE(WEEKDAY($A23),,IF(WEEKDAY($A22)=2,INDEX(start_time,4),INDEX(start_time,2)),INDEX(start_time,3),,IF(WEEKDAY($A22)=5,INDEX(start_time,3),INDEX(start_time,2)),INDEX(start_time,2),IF(WEEKDAY($A22)=7,INDEX(start_time,4),INDEX(start_time,1))))</f>
        <v>0.625</v>
      </c>
      <c r="D23" s="4">
        <f t="shared" si="2"/>
        <v>0.70833333333333337</v>
      </c>
      <c r="E23" s="3" t="str">
        <f t="array" ref="E23">IF(ISBLANK($A23),,CHOOSE(WEEKDAY($A23),,IF(WEEKDAY($A22)=2,INDEX(location,3),INDEX(location,1)),INDEX(location,3),,INDEX(location,3),INDEX(location,1),INDEX(location,2)))</f>
        <v>Online</v>
      </c>
      <c r="F23" s="3" t="str">
        <f t="array" ref="F23">IF(ISBLANK($A23),,CHOOSE(WEEKDAY($A23),,INDEX(languages,2),INDEX(languages,1),,INDEX(languages,1),INDEX(languages,2),INDEX(languages,1)))</f>
        <v>zh</v>
      </c>
      <c r="G23" s="5">
        <v>25</v>
      </c>
      <c r="H23" s="3" t="s">
        <v>112</v>
      </c>
      <c r="I23" s="3" t="e">
        <f t="array" aca="1" ref="I23" ca="1">IF(ISBLANK($H23),,VLOOKUP($H23,'data (deprecated)'!$E$2:INDIRECT("data!$H$"&amp;COUNTA('data (deprecated)'!$E:$E)),2, FALSE))</f>
        <v>#REF!</v>
      </c>
      <c r="J23" s="3" t="e">
        <f t="array" aca="1" ref="J23" ca="1">IF(ISBLANK($H23),,VLOOKUP($H23,'data (deprecated)'!$E$2:INDIRECT("data!$H$"&amp;COUNTA('data (deprecated)'!$E:$E)),3, FALSE))</f>
        <v>#REF!</v>
      </c>
      <c r="K23" s="3" t="e">
        <f t="array" aca="1" ref="K23" ca="1">IF(ISBLANK($H23),,VLOOKUP($H23,'data (deprecated)'!$E$2:INDIRECT("data!$H$"&amp;COUNTA('data (deprecated)'!$E:$E)),4, FALSE))</f>
        <v>#REF!</v>
      </c>
      <c r="L23" s="10" t="s">
        <v>247</v>
      </c>
      <c r="M23" s="3">
        <v>0</v>
      </c>
      <c r="N23" s="3">
        <v>0</v>
      </c>
      <c r="P23" s="3"/>
      <c r="Q23" s="2"/>
      <c r="R23" s="25"/>
    </row>
    <row r="24" spans="1:28" ht="15.75" customHeight="1">
      <c r="A24" s="2">
        <v>45260</v>
      </c>
      <c r="B24" s="3" t="str">
        <f t="shared" si="0"/>
        <v>Thur</v>
      </c>
      <c r="C24" s="4">
        <f t="array" ref="C24">IF(ISBLANK($A24),,CHOOSE(WEEKDAY($A24),,IF(WEEKDAY($A23)=2,INDEX(start_time,4),INDEX(start_time,2)),INDEX(start_time,3),,IF(WEEKDAY($A23)=5,INDEX(start_time,3),INDEX(start_time,2)),INDEX(start_time,2),IF(WEEKDAY($A23)=7,INDEX(start_time,4),INDEX(start_time,1))))</f>
        <v>0.45833333333333331</v>
      </c>
      <c r="D24" s="4">
        <f t="shared" si="2"/>
        <v>0.54166666666666663</v>
      </c>
      <c r="E24" s="3" t="str">
        <f t="array" ref="E24">IF(ISBLANK($A24),,CHOOSE(WEEKDAY($A24),,IF(WEEKDAY($A23)=2,INDEX(location,3),INDEX(location,1)),INDEX(location,3),,INDEX(location,3),INDEX(location,1),INDEX(location,2)))</f>
        <v>Online</v>
      </c>
      <c r="F24" s="3" t="str">
        <f t="array" ref="F24">IF(ISBLANK($A24),,CHOOSE(WEEKDAY($A24),,INDEX(languages,2),INDEX(languages,1),,INDEX(languages,1),INDEX(languages,2),INDEX(languages,1)))</f>
        <v>en</v>
      </c>
      <c r="G24" s="5">
        <v>8</v>
      </c>
      <c r="H24" s="3" t="s">
        <v>178</v>
      </c>
      <c r="I24" s="3" t="e">
        <f t="array" aca="1" ref="I24" ca="1">IF(ISBLANK($H24),,VLOOKUP($H24,'data (deprecated)'!$E$2:INDIRECT("data!$H$"&amp;COUNTA('data (deprecated)'!$E:$E)),2, FALSE))</f>
        <v>#REF!</v>
      </c>
      <c r="J24" s="3" t="e">
        <f t="array" aca="1" ref="J24" ca="1">IF(ISBLANK($H24),,VLOOKUP($H24,'data (deprecated)'!$E$2:INDIRECT("data!$H$"&amp;COUNTA('data (deprecated)'!$E:$E)),3, FALSE))</f>
        <v>#REF!</v>
      </c>
      <c r="K24" s="3" t="e">
        <f t="array" aca="1" ref="K24" ca="1">IF(ISBLANK($H24),,VLOOKUP($H24,'data (deprecated)'!$E$2:INDIRECT("data!$H$"&amp;COUNTA('data (deprecated)'!$E:$E)),4, FALSE))</f>
        <v>#REF!</v>
      </c>
      <c r="L24" s="10" t="s">
        <v>248</v>
      </c>
      <c r="M24" s="3">
        <v>0</v>
      </c>
      <c r="N24" s="3">
        <v>0</v>
      </c>
      <c r="O24" s="3">
        <v>19</v>
      </c>
      <c r="P24" s="3"/>
      <c r="Q24" s="2"/>
      <c r="R24" s="25"/>
      <c r="AB24" s="3"/>
    </row>
    <row r="25" spans="1:28" ht="15.75" customHeight="1">
      <c r="A25" s="2">
        <v>45260</v>
      </c>
      <c r="B25" s="3" t="str">
        <f t="shared" si="0"/>
        <v>Thur</v>
      </c>
      <c r="C25" s="4">
        <f t="array" ref="C25">IF(ISBLANK($A25),,CHOOSE(WEEKDAY($A25),,IF(WEEKDAY($A24)=2,INDEX(start_time,4),INDEX(start_time,2)),INDEX(start_time,3),,IF(WEEKDAY($A24)=5,INDEX(start_time,3),INDEX(start_time,2)),INDEX(start_time,2),IF(WEEKDAY($A24)=7,INDEX(start_time,4),INDEX(start_time,1))))</f>
        <v>0.58333333333333337</v>
      </c>
      <c r="D25" s="4">
        <f t="shared" si="2"/>
        <v>0.66666666666666674</v>
      </c>
      <c r="E25" s="3" t="str">
        <f t="array" ref="E25">IF(ISBLANK($A25),,CHOOSE(WEEKDAY($A25),,IF(WEEKDAY($A24)=2,INDEX(location,3),INDEX(location,1)),INDEX(location,3),,INDEX(location,3),INDEX(location,1),INDEX(location,2)))</f>
        <v>Online</v>
      </c>
      <c r="F25" s="3" t="str">
        <f t="array" ref="F25">IF(ISBLANK($A25),,CHOOSE(WEEKDAY($A25),,INDEX(languages,2),INDEX(languages,1),,INDEX(languages,1),INDEX(languages,2),INDEX(languages,1)))</f>
        <v>en</v>
      </c>
      <c r="G25" s="5">
        <v>6</v>
      </c>
      <c r="H25" s="3" t="s">
        <v>121</v>
      </c>
      <c r="I25" s="3" t="e">
        <f t="array" aca="1" ref="I25" ca="1">IF(ISBLANK($H25),,VLOOKUP($H25,'data (deprecated)'!$E$2:INDIRECT("data!$H$"&amp;COUNTA('data (deprecated)'!$E:$E)),2, FALSE))</f>
        <v>#REF!</v>
      </c>
      <c r="J25" s="3" t="e">
        <f t="array" aca="1" ref="J25" ca="1">IF(ISBLANK($H25),,VLOOKUP($H25,'data (deprecated)'!$E$2:INDIRECT("data!$H$"&amp;COUNTA('data (deprecated)'!$E:$E)),3, FALSE))</f>
        <v>#REF!</v>
      </c>
      <c r="K25" s="3" t="e">
        <f t="array" aca="1" ref="K25" ca="1">IF(ISBLANK($H25),,VLOOKUP($H25,'data (deprecated)'!$E$2:INDIRECT("data!$H$"&amp;COUNTA('data (deprecated)'!$E:$E)),4, FALSE))</f>
        <v>#REF!</v>
      </c>
      <c r="L25" s="10" t="s">
        <v>249</v>
      </c>
      <c r="M25" s="3">
        <v>0</v>
      </c>
      <c r="N25" s="3">
        <v>0</v>
      </c>
      <c r="O25" s="3">
        <v>12</v>
      </c>
      <c r="Q25" s="2"/>
      <c r="R25" s="25"/>
    </row>
    <row r="26" spans="1:28" ht="15.75" customHeight="1">
      <c r="A26" s="2"/>
      <c r="B26" s="3"/>
      <c r="C26" s="4"/>
      <c r="D26" s="4"/>
      <c r="E26" s="3"/>
      <c r="F26" s="3"/>
      <c r="G26" s="16"/>
      <c r="I26" s="3"/>
      <c r="J26" s="3"/>
      <c r="K26" s="3"/>
      <c r="L26" s="3"/>
      <c r="M26" s="3"/>
      <c r="N26" s="3"/>
      <c r="Q26" s="2"/>
      <c r="R26" s="25"/>
    </row>
    <row r="27" spans="1:28" ht="15.75" customHeight="1">
      <c r="A27" s="2"/>
      <c r="B27" s="3"/>
      <c r="C27" s="4"/>
      <c r="D27" s="4"/>
      <c r="E27" s="3"/>
      <c r="F27" s="3"/>
      <c r="G27" s="16"/>
      <c r="I27" s="3"/>
      <c r="J27" s="3"/>
      <c r="K27" s="3"/>
      <c r="L27" s="3"/>
      <c r="M27" s="3"/>
      <c r="N27" s="3"/>
      <c r="P27" s="16"/>
      <c r="Q27" s="2"/>
      <c r="R27" s="25"/>
    </row>
    <row r="28" spans="1:28" ht="15.75" customHeight="1">
      <c r="A28" s="2"/>
      <c r="B28" s="3"/>
      <c r="C28" s="4"/>
      <c r="D28" s="4"/>
      <c r="E28" s="3"/>
      <c r="F28" s="3"/>
      <c r="G28" s="16"/>
      <c r="I28" s="3"/>
      <c r="J28" s="3"/>
      <c r="K28" s="3"/>
      <c r="L28" s="3"/>
      <c r="M28" s="3"/>
      <c r="N28" s="3"/>
      <c r="Q28" s="2"/>
      <c r="R28" s="25"/>
    </row>
    <row r="29" spans="1:28" ht="15.75" customHeight="1">
      <c r="A29" s="2"/>
      <c r="B29" s="3"/>
      <c r="C29" s="4"/>
      <c r="D29" s="4"/>
      <c r="E29" s="3"/>
      <c r="F29" s="3"/>
      <c r="G29" s="16"/>
      <c r="I29" s="3"/>
      <c r="J29" s="3"/>
      <c r="K29" s="3"/>
      <c r="L29" s="3"/>
      <c r="M29" s="3"/>
      <c r="N29" s="3"/>
      <c r="Q29" s="2"/>
      <c r="R29" s="25"/>
    </row>
    <row r="30" spans="1:28" ht="15.75" customHeight="1">
      <c r="A30" s="2"/>
      <c r="B30" s="3"/>
      <c r="C30" s="4"/>
      <c r="D30" s="4"/>
      <c r="E30" s="3"/>
      <c r="F30" s="3"/>
      <c r="G30" s="16"/>
      <c r="I30" s="3"/>
      <c r="J30" s="3"/>
      <c r="K30" s="3"/>
      <c r="L30" s="3"/>
      <c r="M30" s="3"/>
      <c r="N30" s="3"/>
      <c r="Q30" s="2"/>
      <c r="R30" s="25"/>
    </row>
    <row r="31" spans="1:28" ht="15.75" customHeight="1">
      <c r="A31" s="2"/>
      <c r="B31" s="3"/>
      <c r="C31" s="4"/>
      <c r="D31" s="4"/>
      <c r="E31" s="3"/>
      <c r="F31" s="3"/>
      <c r="G31" s="16"/>
      <c r="I31" s="3"/>
      <c r="J31" s="3"/>
      <c r="K31" s="3"/>
      <c r="L31" s="3"/>
      <c r="M31" s="3"/>
      <c r="N31" s="3"/>
      <c r="P31" s="14"/>
      <c r="Q31" s="2"/>
      <c r="R31" s="25"/>
    </row>
    <row r="32" spans="1:28" ht="15.75" customHeight="1">
      <c r="A32" s="2"/>
      <c r="B32" s="3"/>
      <c r="C32" s="4"/>
      <c r="D32" s="4"/>
      <c r="E32" s="3"/>
      <c r="F32" s="3"/>
      <c r="G32" s="16"/>
      <c r="H32" s="24"/>
      <c r="I32" s="3"/>
      <c r="J32" s="3"/>
      <c r="K32" s="3"/>
      <c r="L32" s="3"/>
      <c r="M32" s="3"/>
      <c r="N32" s="3"/>
      <c r="Q32" s="2"/>
      <c r="R32" s="25"/>
    </row>
    <row r="33" spans="1:18" ht="15.75" customHeight="1">
      <c r="A33" s="2"/>
      <c r="B33" s="3"/>
      <c r="C33" s="4"/>
      <c r="D33" s="4"/>
      <c r="E33" s="3"/>
      <c r="F33" s="3"/>
      <c r="G33" s="16"/>
      <c r="I33" s="3"/>
      <c r="J33" s="3"/>
      <c r="K33" s="3"/>
      <c r="L33" s="3"/>
      <c r="M33" s="3"/>
      <c r="N33" s="3"/>
      <c r="Q33" s="2"/>
      <c r="R33" s="25"/>
    </row>
    <row r="34" spans="1:18" ht="15.75" customHeight="1">
      <c r="A34" s="2"/>
      <c r="B34" s="3"/>
      <c r="C34" s="4"/>
      <c r="D34" s="4"/>
      <c r="E34" s="3"/>
      <c r="F34" s="3"/>
      <c r="G34" s="16"/>
      <c r="I34" s="3"/>
      <c r="J34" s="3"/>
      <c r="K34" s="3"/>
      <c r="L34" s="3"/>
      <c r="M34" s="3"/>
      <c r="N34" s="3"/>
      <c r="R34" s="25"/>
    </row>
    <row r="35" spans="1:18" ht="15.75" customHeight="1">
      <c r="A35" s="2"/>
      <c r="B35" s="3"/>
      <c r="C35" s="4"/>
      <c r="D35" s="4"/>
      <c r="E35" s="3"/>
      <c r="F35" s="3"/>
      <c r="G35" s="16"/>
      <c r="I35" s="3"/>
      <c r="J35" s="3"/>
      <c r="K35" s="3"/>
      <c r="L35" s="3"/>
      <c r="M35" s="3"/>
      <c r="N35" s="3"/>
    </row>
    <row r="36" spans="1:18" ht="15.75" customHeight="1">
      <c r="A36" s="2"/>
      <c r="B36" s="3"/>
      <c r="C36" s="4"/>
      <c r="D36" s="4"/>
      <c r="E36" s="3"/>
      <c r="F36" s="3"/>
      <c r="G36" s="16"/>
      <c r="I36" s="3"/>
      <c r="J36" s="3"/>
      <c r="K36" s="3"/>
      <c r="L36" s="3"/>
      <c r="M36" s="3"/>
      <c r="N36" s="3"/>
    </row>
    <row r="37" spans="1:18" ht="15.75" customHeight="1">
      <c r="A37" s="2"/>
      <c r="B37" s="3"/>
      <c r="C37" s="4"/>
      <c r="D37" s="4"/>
      <c r="E37" s="3"/>
      <c r="F37" s="3"/>
      <c r="G37" s="16"/>
      <c r="I37" s="3"/>
      <c r="J37" s="3"/>
      <c r="K37" s="3"/>
      <c r="L37" s="3"/>
      <c r="M37" s="3"/>
      <c r="N37" s="3"/>
    </row>
    <row r="38" spans="1:18" ht="15.75" customHeight="1">
      <c r="A38" s="2"/>
      <c r="B38" s="3"/>
      <c r="C38" s="4"/>
      <c r="D38" s="4"/>
      <c r="E38" s="3"/>
      <c r="F38" s="3"/>
      <c r="G38" s="16"/>
      <c r="I38" s="3"/>
      <c r="J38" s="3"/>
      <c r="K38" s="3"/>
      <c r="L38" s="3"/>
      <c r="M38" s="3"/>
      <c r="N38" s="3"/>
    </row>
    <row r="39" spans="1:18" ht="15.75" customHeight="1">
      <c r="A39" s="2"/>
      <c r="B39" s="3"/>
      <c r="C39" s="4"/>
      <c r="D39" s="4"/>
      <c r="E39" s="3"/>
      <c r="F39" s="3"/>
      <c r="G39" s="16"/>
      <c r="I39" s="3"/>
      <c r="J39" s="3"/>
      <c r="K39" s="3"/>
      <c r="L39" s="3"/>
      <c r="M39" s="3"/>
      <c r="N39" s="3"/>
    </row>
    <row r="40" spans="1:18" ht="15.75" customHeight="1">
      <c r="A40" s="2"/>
      <c r="B40" s="3"/>
      <c r="C40" s="4"/>
      <c r="D40" s="4"/>
      <c r="E40" s="3"/>
      <c r="F40" s="3"/>
      <c r="G40" s="16"/>
      <c r="I40" s="3"/>
      <c r="J40" s="3"/>
      <c r="K40" s="3"/>
      <c r="L40" s="3"/>
      <c r="M40" s="3"/>
      <c r="N40" s="3"/>
    </row>
    <row r="41" spans="1:18" ht="15.75" customHeight="1">
      <c r="A41" s="2"/>
      <c r="B41" s="3"/>
      <c r="C41" s="4"/>
      <c r="D41" s="4"/>
      <c r="E41" s="3"/>
      <c r="F41" s="3"/>
      <c r="G41" s="16"/>
      <c r="I41" s="3"/>
      <c r="J41" s="3"/>
      <c r="K41" s="3"/>
      <c r="L41" s="3"/>
      <c r="M41" s="3"/>
      <c r="N41" s="3"/>
    </row>
    <row r="42" spans="1:18" ht="15.75" customHeight="1">
      <c r="A42" s="2"/>
      <c r="B42" s="3"/>
      <c r="C42" s="4"/>
      <c r="D42" s="4"/>
      <c r="E42" s="3"/>
      <c r="F42" s="3"/>
      <c r="G42" s="16"/>
      <c r="I42" s="3"/>
      <c r="J42" s="3"/>
      <c r="K42" s="3"/>
      <c r="L42" s="3"/>
      <c r="M42" s="3"/>
      <c r="N42" s="3"/>
    </row>
    <row r="43" spans="1:18" ht="15.75" customHeight="1">
      <c r="A43" s="2"/>
      <c r="B43" s="3"/>
      <c r="C43" s="4"/>
      <c r="D43" s="4"/>
      <c r="E43" s="3"/>
      <c r="F43" s="3"/>
      <c r="G43" s="16"/>
      <c r="I43" s="3"/>
      <c r="J43" s="3"/>
      <c r="K43" s="3"/>
      <c r="L43" s="3"/>
      <c r="M43" s="3"/>
      <c r="N43" s="3"/>
    </row>
    <row r="44" spans="1:18" ht="15.75" customHeight="1">
      <c r="A44" s="2"/>
      <c r="B44" s="3"/>
      <c r="C44" s="4"/>
      <c r="D44" s="4"/>
      <c r="E44" s="3"/>
      <c r="F44" s="3"/>
      <c r="G44" s="16"/>
      <c r="I44" s="3"/>
      <c r="J44" s="3"/>
      <c r="K44" s="3"/>
      <c r="L44" s="3"/>
      <c r="M44" s="3"/>
      <c r="N44" s="3"/>
    </row>
    <row r="45" spans="1:18" ht="15.75" customHeight="1">
      <c r="A45" s="2"/>
      <c r="B45" s="3"/>
      <c r="C45" s="4"/>
      <c r="D45" s="4"/>
      <c r="E45" s="3"/>
      <c r="F45" s="3"/>
      <c r="G45" s="16"/>
      <c r="I45" s="3"/>
      <c r="J45" s="3"/>
      <c r="K45" s="3"/>
      <c r="L45" s="3"/>
      <c r="M45" s="3"/>
      <c r="N45" s="3"/>
    </row>
    <row r="46" spans="1:18" ht="15.75" customHeight="1">
      <c r="A46" s="2"/>
      <c r="B46" s="3"/>
      <c r="C46" s="4"/>
      <c r="D46" s="4"/>
      <c r="E46" s="3"/>
      <c r="F46" s="3"/>
      <c r="G46" s="16"/>
      <c r="I46" s="3"/>
      <c r="J46" s="3"/>
      <c r="K46" s="3"/>
      <c r="L46" s="3"/>
      <c r="M46" s="3"/>
      <c r="N46" s="3"/>
    </row>
    <row r="47" spans="1:18" ht="15.75" customHeight="1">
      <c r="A47" s="2"/>
      <c r="B47" s="3"/>
      <c r="C47" s="4"/>
      <c r="D47" s="4"/>
      <c r="E47" s="3"/>
      <c r="F47" s="3"/>
      <c r="G47" s="16"/>
      <c r="I47" s="3"/>
      <c r="J47" s="3"/>
      <c r="K47" s="3"/>
      <c r="L47" s="3"/>
      <c r="M47" s="3"/>
      <c r="N47" s="3"/>
    </row>
    <row r="48" spans="1:18"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C989" s="4"/>
      <c r="D989" s="4"/>
      <c r="E989" s="3"/>
      <c r="F989" s="3"/>
      <c r="G989" s="16"/>
      <c r="I989" s="3"/>
      <c r="J989" s="3"/>
      <c r="K989" s="3"/>
      <c r="L989" s="3"/>
      <c r="M989" s="3"/>
      <c r="N989" s="3"/>
    </row>
    <row r="990" spans="1:14" ht="13">
      <c r="A990" s="2"/>
      <c r="C990" s="4"/>
      <c r="D990" s="4"/>
      <c r="E990" s="3"/>
      <c r="F990" s="3"/>
      <c r="G990" s="16"/>
      <c r="I990" s="3"/>
      <c r="J990" s="3"/>
      <c r="K990" s="3"/>
      <c r="L990" s="3"/>
      <c r="M990" s="3"/>
      <c r="N990" s="3"/>
    </row>
    <row r="991" spans="1:14" ht="13">
      <c r="A991" s="2"/>
      <c r="C991" s="4"/>
      <c r="D991" s="4"/>
      <c r="E991" s="3"/>
      <c r="F991" s="3"/>
      <c r="G991" s="16"/>
      <c r="I991" s="3"/>
      <c r="J991" s="3"/>
      <c r="K991" s="3"/>
      <c r="L991" s="3"/>
      <c r="M991" s="3"/>
      <c r="N991" s="3"/>
    </row>
    <row r="992" spans="1:14" ht="13">
      <c r="A992" s="2"/>
      <c r="C992" s="4"/>
      <c r="D992" s="4"/>
      <c r="E992" s="3"/>
      <c r="F992" s="3"/>
      <c r="G992" s="16"/>
      <c r="I992" s="3"/>
      <c r="J992" s="3"/>
      <c r="K992" s="3"/>
      <c r="L992" s="3"/>
      <c r="M992" s="3"/>
      <c r="N992" s="3"/>
    </row>
    <row r="993" spans="1:14" ht="13">
      <c r="A993" s="2"/>
      <c r="C993" s="4"/>
      <c r="D993" s="4"/>
      <c r="E993" s="3"/>
      <c r="F993" s="3"/>
      <c r="G993" s="16"/>
      <c r="I993" s="3"/>
      <c r="J993" s="3"/>
      <c r="K993" s="3"/>
      <c r="L993" s="3"/>
      <c r="M993" s="3"/>
      <c r="N993" s="3"/>
    </row>
    <row r="994" spans="1:14" ht="13">
      <c r="A994" s="2"/>
      <c r="C994" s="4"/>
      <c r="D994" s="4"/>
      <c r="E994" s="3"/>
      <c r="F994" s="3"/>
      <c r="G994" s="16"/>
      <c r="I994" s="3"/>
      <c r="J994" s="3"/>
      <c r="K994" s="3"/>
      <c r="L994" s="3"/>
      <c r="M994" s="3"/>
      <c r="N994" s="3"/>
    </row>
    <row r="995" spans="1:14" ht="13">
      <c r="A995" s="2"/>
      <c r="C995" s="4"/>
      <c r="D995" s="4"/>
      <c r="E995" s="3"/>
      <c r="F995" s="3"/>
      <c r="G995" s="16"/>
      <c r="I995" s="3"/>
      <c r="J995" s="3"/>
      <c r="K995" s="3"/>
      <c r="L995" s="3"/>
      <c r="M995" s="3"/>
      <c r="N995" s="3"/>
    </row>
    <row r="996" spans="1:14" ht="13">
      <c r="A996" s="2"/>
      <c r="C996" s="4"/>
      <c r="D996" s="4"/>
      <c r="E996" s="3"/>
      <c r="F996" s="3"/>
      <c r="G996" s="16"/>
      <c r="I996" s="3"/>
      <c r="J996" s="3"/>
      <c r="K996" s="3"/>
      <c r="L996" s="3"/>
      <c r="M996" s="3"/>
      <c r="N996" s="3"/>
    </row>
    <row r="997" spans="1:14" ht="13">
      <c r="A997" s="2"/>
      <c r="C997" s="4"/>
      <c r="D997" s="4"/>
      <c r="E997" s="3"/>
      <c r="F997" s="3"/>
      <c r="G997" s="16"/>
      <c r="I997" s="3"/>
      <c r="J997" s="3"/>
      <c r="K997" s="3"/>
      <c r="L997" s="3"/>
      <c r="M997" s="3"/>
      <c r="N997" s="3"/>
    </row>
    <row r="998" spans="1:14" ht="13">
      <c r="A998" s="2"/>
      <c r="C998" s="4"/>
      <c r="D998" s="4"/>
      <c r="E998" s="3"/>
      <c r="F998" s="3"/>
      <c r="G998" s="16"/>
      <c r="I998" s="3"/>
      <c r="J998" s="3"/>
      <c r="K998" s="3"/>
      <c r="L998" s="3"/>
      <c r="M998" s="3"/>
      <c r="N998" s="3"/>
    </row>
    <row r="999" spans="1:14" ht="13">
      <c r="A999" s="2"/>
      <c r="C999" s="4"/>
      <c r="D999" s="4"/>
      <c r="E999" s="3"/>
      <c r="F999" s="3"/>
      <c r="G999" s="16"/>
      <c r="I999" s="3"/>
      <c r="J999" s="3"/>
      <c r="K999" s="3"/>
      <c r="L999" s="3"/>
      <c r="M999" s="3"/>
      <c r="N999" s="3"/>
    </row>
  </sheetData>
  <autoFilter ref="A1:O999" xr:uid="{00000000-0009-0000-0000-000006000000}"/>
  <customSheetViews>
    <customSheetView guid="{C6D8AC44-BC03-4E7B-80FF-BEBAE45ADEEA}" filter="1" showAutoFilter="1">
      <pageMargins left="0.7" right="0.7" top="0.75" bottom="0.75" header="0.3" footer="0.3"/>
      <autoFilter ref="A1:M988" xr:uid="{EA67F05A-CEE9-5845-997B-A703FC7B27F1}">
        <filterColumn colId="4">
          <filters blank="1">
            <filter val="Chatham Sq"/>
            <filter val="Online"/>
          </filters>
        </filterColumn>
        <filterColumn colId="5">
          <filters>
            <filter val="en"/>
          </filters>
        </filterColumn>
      </autoFilter>
    </customSheetView>
  </customSheetViews>
  <conditionalFormatting sqref="C2:C999">
    <cfRule type="cellIs" dxfId="273" priority="8" operator="lessThan">
      <formula>"12:00:00 PM"</formula>
    </cfRule>
  </conditionalFormatting>
  <conditionalFormatting sqref="E2:E999">
    <cfRule type="containsText" dxfId="272" priority="2" operator="containsText" text="SNFL">
      <formula>NOT(ISERROR(SEARCH(("SNFL"),(E2))))</formula>
    </cfRule>
    <cfRule type="containsText" dxfId="271" priority="3" operator="containsText" text="Chatham Sq">
      <formula>NOT(ISERROR(SEARCH(("Chatham Sq"),(E2))))</formula>
    </cfRule>
    <cfRule type="containsText" dxfId="270" priority="4" operator="containsText" text="Seward Park">
      <formula>NOT(ISERROR(SEARCH(("Seward Park"),(E2))))</formula>
    </cfRule>
  </conditionalFormatting>
  <conditionalFormatting sqref="F2:F999">
    <cfRule type="containsText" dxfId="269" priority="5" operator="containsText" text="zh">
      <formula>NOT(ISERROR(SEARCH(("zh"),(F2))))</formula>
    </cfRule>
  </conditionalFormatting>
  <conditionalFormatting sqref="G2:G999">
    <cfRule type="containsText" dxfId="268" priority="1" operator="containsText" text="CANCELED">
      <formula>NOT(ISERROR(SEARCH(("CANCELED"),(G2))))</formula>
    </cfRule>
  </conditionalFormatting>
  <conditionalFormatting sqref="H2:H999">
    <cfRule type="expression" dxfId="267" priority="12">
      <formula>(M:M = 1)</formula>
    </cfRule>
  </conditionalFormatting>
  <conditionalFormatting sqref="Q1">
    <cfRule type="expression" dxfId="266" priority="9">
      <formula>ISERROR(Q2)</formula>
    </cfRule>
  </conditionalFormatting>
  <conditionalFormatting sqref="Q2">
    <cfRule type="expression" dxfId="265" priority="7">
      <formula>ISERROR(Q2)</formula>
    </cfRule>
  </conditionalFormatting>
  <conditionalFormatting sqref="Q2:Q999">
    <cfRule type="notContainsBlanks" dxfId="264" priority="6">
      <formula>LEN(TRIM(Q2))&gt;0</formula>
    </cfRule>
  </conditionalFormatting>
  <dataValidations count="1">
    <dataValidation type="custom" allowBlank="1" showDropDown="1" showInputMessage="1" showErrorMessage="1" prompt="Enter a valid date" sqref="A2:A999" xr:uid="{00000000-0002-0000-0600-000000000000}">
      <formula1>OR(NOT(ISERROR(DATEVALUE(A2))), AND(ISNUMBER(A2), LEFT(CELL("format", A2))="D"))</formula1>
    </dataValidation>
  </dataValidations>
  <hyperlinks>
    <hyperlink ref="L2" r:id="rId2" xr:uid="{00000000-0004-0000-0600-000000000000}"/>
    <hyperlink ref="L3" r:id="rId3" xr:uid="{00000000-0004-0000-0600-000001000000}"/>
    <hyperlink ref="L4" r:id="rId4" xr:uid="{00000000-0004-0000-0600-000002000000}"/>
    <hyperlink ref="L5" r:id="rId5" xr:uid="{00000000-0004-0000-0600-000003000000}"/>
    <hyperlink ref="L6" r:id="rId6" xr:uid="{00000000-0004-0000-0600-000004000000}"/>
    <hyperlink ref="L7" r:id="rId7" xr:uid="{00000000-0004-0000-0600-000005000000}"/>
    <hyperlink ref="L8" r:id="rId8" xr:uid="{00000000-0004-0000-0600-000006000000}"/>
    <hyperlink ref="L9" r:id="rId9" xr:uid="{00000000-0004-0000-0600-000007000000}"/>
    <hyperlink ref="L10" r:id="rId10" xr:uid="{00000000-0004-0000-0600-000008000000}"/>
    <hyperlink ref="L11" r:id="rId11" xr:uid="{00000000-0004-0000-0600-000009000000}"/>
    <hyperlink ref="L12" r:id="rId12" xr:uid="{00000000-0004-0000-0600-00000A000000}"/>
    <hyperlink ref="L13" r:id="rId13" xr:uid="{00000000-0004-0000-0600-00000B000000}"/>
    <hyperlink ref="L14" r:id="rId14" xr:uid="{00000000-0004-0000-0600-00000C000000}"/>
    <hyperlink ref="L15" r:id="rId15" xr:uid="{00000000-0004-0000-0600-00000D000000}"/>
    <hyperlink ref="L16" r:id="rId16" xr:uid="{00000000-0004-0000-0600-00000E000000}"/>
    <hyperlink ref="L17" r:id="rId17" xr:uid="{00000000-0004-0000-0600-00000F000000}"/>
    <hyperlink ref="L18" r:id="rId18" xr:uid="{00000000-0004-0000-0600-000010000000}"/>
    <hyperlink ref="L19" r:id="rId19" xr:uid="{00000000-0004-0000-0600-000011000000}"/>
    <hyperlink ref="L20" r:id="rId20" xr:uid="{00000000-0004-0000-0600-000012000000}"/>
    <hyperlink ref="L21" r:id="rId21" xr:uid="{00000000-0004-0000-0600-000013000000}"/>
    <hyperlink ref="L22" r:id="rId22" xr:uid="{00000000-0004-0000-0600-000014000000}"/>
    <hyperlink ref="L23" r:id="rId23" xr:uid="{00000000-0004-0000-0600-000015000000}"/>
    <hyperlink ref="L24" r:id="rId24" xr:uid="{00000000-0004-0000-0600-000016000000}"/>
    <hyperlink ref="L25" r:id="rId25" xr:uid="{00000000-0004-0000-0600-000017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V991"/>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2.6640625" customWidth="1"/>
    <col min="6" max="6" width="5.33203125" customWidth="1"/>
    <col min="7" max="7" width="5.6640625" customWidth="1"/>
    <col min="8" max="8" width="39.6640625" customWidth="1"/>
    <col min="9" max="9" width="22.5" customWidth="1" outlineLevel="1"/>
    <col min="10" max="11" width="12.1640625" customWidth="1" outlineLevel="1"/>
    <col min="12" max="12" width="23.1640625" customWidth="1"/>
    <col min="13" max="14" width="8" customWidth="1"/>
    <col min="15" max="15" width="11.5" customWidth="1"/>
    <col min="16" max="16" width="12.1640625" customWidth="1"/>
    <col min="18" max="18" width="13.5" customWidth="1"/>
  </cols>
  <sheetData>
    <row r="1" spans="1:48"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c r="Q1" s="21" t="s">
        <v>133</v>
      </c>
      <c r="R1" s="134" t="s">
        <v>1403</v>
      </c>
      <c r="S1" s="140"/>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row>
    <row r="2" spans="1:48" ht="15.75" customHeight="1">
      <c r="A2" s="2">
        <v>45261</v>
      </c>
      <c r="B2" s="3" t="str">
        <f t="shared" ref="B2:B256" si="0">IF(ISBLANK($A2),,CHOOSE(WEEKDAY($A2), "Sun", "Mon", "Tue", "Wed", "Thur", "Fri", "Sat"))</f>
        <v>Fri</v>
      </c>
      <c r="C2" s="4">
        <f ca="1">IFERROR(__xludf.DUMMYFUNCTION("IF(ISBLANK($A2),,CHOOSE(WEEKDAY($A2),,IF(WEEKDAY($A1)=2,INDEX(start_time,4),INDEX(start_time,2)),INDEX(start_time,3),,IF(ISDATE(A1),IF(WEEKDAY($A1)=5,INDEX(start_time,3),INDEX(start_time,2)),INDEX(start_time,2)),INDEX(start_time,2),IF(WEEKDAY($A1)=7,INDEX"&amp;"(start_time,4),INDEX(start_time,1))))"),0.458333333333333)</f>
        <v>0.45833333333333298</v>
      </c>
      <c r="D2" s="4">
        <f t="shared" ref="D2:D4" ca="1" si="1">IF(ISBLANK(C2),,C2+TIME(2,0,0))</f>
        <v>0.5416666666666663</v>
      </c>
      <c r="E2" s="3" t="str">
        <f t="array" ref="E2">IF(ISBLANK($A2),,CHOOSE(WEEKDAY($A2),,IF(WEEKDAY($A1)=2,INDEX(location,3),INDEX(location,1)),INDEX(location,3),,INDEX(location,3),INDEX(location,1),INDEX(location,2)))</f>
        <v>Chatham Sq</v>
      </c>
      <c r="F2" s="3" t="str">
        <f t="array" ref="F2">IF(ISBLANK($A2),,CHOOSE(WEEKDAY($A2),,INDEX(languages,2),INDEX(languages,1),,INDEX(languages,1),INDEX(languages,2),INDEX(languages,1)))</f>
        <v>zh</v>
      </c>
      <c r="G2" s="16"/>
      <c r="H2" s="3" t="s">
        <v>138</v>
      </c>
      <c r="I2" s="3" t="e">
        <f t="array" aca="1" ref="I2" ca="1">IF(ISBLANK($H2),,VLOOKUP($H2,'data (deprecated)'!$E$2:INDIRECT("data!$H$"&amp;COUNTA('data (deprecated)'!$E:$E)),2, FALSE))</f>
        <v>#REF!</v>
      </c>
      <c r="J2" s="3" t="e">
        <f t="array" aca="1" ref="J2" ca="1">IF(ISBLANK($H2),,VLOOKUP($H2,'data (deprecated)'!$E$2:INDIRECT("data!$H$"&amp;COUNTA('data (deprecated)'!$E:$E)),3, FALSE))</f>
        <v>#REF!</v>
      </c>
      <c r="K2" s="3" t="e">
        <f t="array" aca="1" ref="K2" ca="1">IF(ISBLANK($H2),,VLOOKUP($H2,'data (deprecated)'!$E$2:INDIRECT("data!$H$"&amp;COUNTA('data (deprecated)'!$E:$E)),4, FALSE))</f>
        <v>#REF!</v>
      </c>
      <c r="L2" s="10" t="s">
        <v>250</v>
      </c>
      <c r="M2" s="3">
        <v>1</v>
      </c>
      <c r="N2" s="3">
        <v>0</v>
      </c>
      <c r="O2" s="3"/>
      <c r="P2" s="3"/>
      <c r="Q2" s="3" t="str">
        <f ca="1">IFERROR(__xludf.DUMMYFUNCTION("FILTER($A$2:$A$980, COUNTIF(library_closing, $A$2:$A$980) + COUNTIF('data (deprecated)'!$I$2:INDIRECT(""data!$I""&amp;COUNTA('data (deprecated)'!$I:$I)), $A$2:$A$980) &gt; 0)"),"#N/A")</f>
        <v>#N/A</v>
      </c>
      <c r="R2" s="136" t="s">
        <v>135</v>
      </c>
      <c r="S2" s="141">
        <v>176</v>
      </c>
      <c r="V2" s="23"/>
    </row>
    <row r="3" spans="1:48" ht="15.75" customHeight="1">
      <c r="A3" s="26">
        <v>45262</v>
      </c>
      <c r="B3" s="3" t="str">
        <f t="shared" si="0"/>
        <v>Sat</v>
      </c>
      <c r="C3" s="4">
        <v>0.45833333333333331</v>
      </c>
      <c r="D3" s="4">
        <f t="shared" si="1"/>
        <v>0.54166666666666663</v>
      </c>
      <c r="E3" s="3" t="str">
        <f t="array" ref="E3">IF(ISBLANK($A3),,CHOOSE(WEEKDAY($A3),,IF(WEEKDAY($A2)=2,INDEX(location,3),INDEX(location,1)),INDEX(location,3),,INDEX(location,3),INDEX(location,1),INDEX(location,2)))</f>
        <v>SNFL</v>
      </c>
      <c r="F3" s="3" t="str">
        <f t="array" ref="F3">IF(ISBLANK($A3),,CHOOSE(WEEKDAY($A3),,INDEX(languages,2),INDEX(languages,1),,INDEX(languages,1),INDEX(languages,2),INDEX(languages,1)))</f>
        <v>en</v>
      </c>
      <c r="G3" s="5">
        <v>16</v>
      </c>
      <c r="H3" s="3" t="s">
        <v>205</v>
      </c>
      <c r="I3" s="3" t="e">
        <f t="array" aca="1" ref="I3" ca="1">IF(ISBLANK($H3),,VLOOKUP($H3,'data (deprecated)'!$E$2:INDIRECT("data!$H$"&amp;COUNTA('data (deprecated)'!$E:$E)),2, FALSE))</f>
        <v>#REF!</v>
      </c>
      <c r="J3" s="3" t="e">
        <f t="array" aca="1" ref="J3" ca="1">IF(ISBLANK($H3),,VLOOKUP($H3,'data (deprecated)'!$E$2:INDIRECT("data!$H$"&amp;COUNTA('data (deprecated)'!$E:$E)),3, FALSE))</f>
        <v>#REF!</v>
      </c>
      <c r="K3" s="3" t="e">
        <f t="array" aca="1" ref="K3" ca="1">IF(ISBLANK($H3),,VLOOKUP($H3,'data (deprecated)'!$E$2:INDIRECT("data!$H$"&amp;COUNTA('data (deprecated)'!$E:$E)),4, FALSE))</f>
        <v>#REF!</v>
      </c>
      <c r="L3" s="10" t="s">
        <v>251</v>
      </c>
      <c r="M3" s="3">
        <v>0</v>
      </c>
      <c r="N3" s="3">
        <v>1</v>
      </c>
      <c r="O3" s="3"/>
      <c r="P3" s="3"/>
      <c r="R3" s="142" t="s">
        <v>1404</v>
      </c>
      <c r="S3" s="143">
        <v>0</v>
      </c>
      <c r="V3" s="23"/>
    </row>
    <row r="4" spans="1:48" ht="15.75" customHeight="1">
      <c r="A4" s="2">
        <v>45262</v>
      </c>
      <c r="B4" s="3" t="str">
        <f t="shared" si="0"/>
        <v>Sat</v>
      </c>
      <c r="C4" s="4">
        <v>0.58333333333333337</v>
      </c>
      <c r="D4" s="4">
        <f t="shared" si="1"/>
        <v>0.66666666666666674</v>
      </c>
      <c r="E4" s="3" t="str">
        <f t="array" ref="E4">IF(ISBLANK($A4),,CHOOSE(WEEKDAY($A4),,IF(WEEKDAY($A3)=2,INDEX(location,3),INDEX(location,1)),INDEX(location,3),,INDEX(location,3),INDEX(location,1),INDEX(location,2)))</f>
        <v>SNFL</v>
      </c>
      <c r="F4" s="3" t="str">
        <f t="array" ref="F4">IF(ISBLANK($A4),,CHOOSE(WEEKDAY($A4),,INDEX(languages,2),INDEX(languages,1),,INDEX(languages,1),INDEX(languages,2),INDEX(languages,1)))</f>
        <v>en</v>
      </c>
      <c r="G4" s="5">
        <v>16</v>
      </c>
      <c r="H4" s="3" t="s">
        <v>205</v>
      </c>
      <c r="I4" s="3" t="e">
        <f t="array" aca="1" ref="I4" ca="1">IF(ISBLANK($H4),,VLOOKUP($H4,'data (deprecated)'!$E$2:INDIRECT("data!$H$"&amp;COUNTA('data (deprecated)'!$E:$E)),2, FALSE))</f>
        <v>#REF!</v>
      </c>
      <c r="J4" s="3" t="e">
        <f t="array" aca="1" ref="J4" ca="1">IF(ISBLANK($H4),,VLOOKUP($H4,'data (deprecated)'!$E$2:INDIRECT("data!$H$"&amp;COUNTA('data (deprecated)'!$E:$E)),3, FALSE))</f>
        <v>#REF!</v>
      </c>
      <c r="K4" s="3" t="e">
        <f t="array" aca="1" ref="K4" ca="1">IF(ISBLANK($H4),,VLOOKUP($H4,'data (deprecated)'!$E$2:INDIRECT("data!$H$"&amp;COUNTA('data (deprecated)'!$E:$E)),4, FALSE))</f>
        <v>#REF!</v>
      </c>
      <c r="L4" s="10" t="s">
        <v>251</v>
      </c>
      <c r="M4" s="3">
        <v>0</v>
      </c>
      <c r="N4" s="3">
        <v>1</v>
      </c>
      <c r="O4" s="3"/>
      <c r="P4" s="3"/>
      <c r="V4" s="23"/>
    </row>
    <row r="5" spans="1:48" ht="15.75" customHeight="1">
      <c r="A5" s="2">
        <v>45262</v>
      </c>
      <c r="B5" s="3" t="str">
        <f t="shared" si="0"/>
        <v>Sat</v>
      </c>
      <c r="C5" s="4">
        <v>0.66666666666666663</v>
      </c>
      <c r="D5" s="4">
        <v>0.70833333333333337</v>
      </c>
      <c r="E5" s="3" t="str">
        <f t="array" ref="E5">IF(ISBLANK($A5),,CHOOSE(WEEKDAY($A5),,IF(WEEKDAY($A4)=2,INDEX(location,3),INDEX(location,1)),INDEX(location,3),,INDEX(location,3),INDEX(location,1),INDEX(location,2)))</f>
        <v>SNFL</v>
      </c>
      <c r="F5" s="3" t="str">
        <f t="array" ref="F5">IF(ISBLANK($A5),,CHOOSE(WEEKDAY($A5),,INDEX(languages,2),INDEX(languages,1),,INDEX(languages,1),INDEX(languages,2),INDEX(languages,1)))</f>
        <v>en</v>
      </c>
      <c r="G5" s="5">
        <v>14</v>
      </c>
      <c r="H5" s="3" t="s">
        <v>91</v>
      </c>
      <c r="I5" s="3" t="e">
        <f t="array" aca="1" ref="I5" ca="1">IF(ISBLANK($H5),,VLOOKUP($H5,'data (deprecated)'!$E$2:INDIRECT("data!$H$"&amp;COUNTA('data (deprecated)'!$E:$E)),2, FALSE))</f>
        <v>#REF!</v>
      </c>
      <c r="J5" s="3" t="e">
        <f t="array" aca="1" ref="J5" ca="1">IF(ISBLANK($H5),,VLOOKUP($H5,'data (deprecated)'!$E$2:INDIRECT("data!$H$"&amp;COUNTA('data (deprecated)'!$E:$E)),3, FALSE))</f>
        <v>#REF!</v>
      </c>
      <c r="K5" s="3" t="e">
        <f t="array" aca="1" ref="K5" ca="1">IF(ISBLANK($H5),,VLOOKUP($H5,'data (deprecated)'!$E$2:INDIRECT("data!$H$"&amp;COUNTA('data (deprecated)'!$E:$E)),4, FALSE))</f>
        <v>#REF!</v>
      </c>
      <c r="L5" s="10" t="s">
        <v>252</v>
      </c>
      <c r="M5" s="3">
        <v>0</v>
      </c>
      <c r="N5" s="3">
        <v>1</v>
      </c>
      <c r="O5" s="3"/>
      <c r="P5" s="3"/>
      <c r="T5" s="14"/>
    </row>
    <row r="6" spans="1:48">
      <c r="A6" s="26">
        <v>45264</v>
      </c>
      <c r="B6" s="3" t="str">
        <f t="shared" si="0"/>
        <v>Mon</v>
      </c>
      <c r="C6" s="4">
        <f ca="1">IFERROR(__xludf.DUMMYFUNCTION("IF(ISBLANK($A6),,CHOOSE(WEEKDAY($A6),,IF(WEEKDAY($A5)=2,INDEX(start_time,4),INDEX(start_time,2)),INDEX(start_time,3),,IF(ISDATE(A5),IF(WEEKDAY($A5)=5,INDEX(start_time,3),INDEX(start_time,2)),INDEX(start_time,2)),INDEX(start_time,2),IF(WEEKDAY($A5)=7,INDEX"&amp;"(start_time,4),INDEX(start_time,1))))"),0.458333333333333)</f>
        <v>0.45833333333333298</v>
      </c>
      <c r="D6" s="4">
        <f t="shared" ref="D6:D11" ca="1" si="2">IF(ISBLANK(C6),,C6+TIME(2,0,0))</f>
        <v>0.5416666666666663</v>
      </c>
      <c r="E6" s="3" t="str">
        <f t="array" ref="E6">IF(ISBLANK($A6),,CHOOSE(WEEKDAY($A6),,IF(WEEKDAY($A5)=2,INDEX(location,3),INDEX(location,1)),INDEX(location,3),,INDEX(location,3),INDEX(location,1),INDEX(location,2)))</f>
        <v>Chatham Sq</v>
      </c>
      <c r="F6" s="3" t="str">
        <f t="array" ref="F6">IF(ISBLANK($A6),,CHOOSE(WEEKDAY($A6),,INDEX(languages,2),INDEX(languages,1),,INDEX(languages,1),INDEX(languages,2),INDEX(languages,1)))</f>
        <v>zh</v>
      </c>
      <c r="G6" s="5">
        <v>13</v>
      </c>
      <c r="H6" s="3" t="s">
        <v>138</v>
      </c>
      <c r="I6" s="3" t="e">
        <f t="array" aca="1" ref="I6" ca="1">IF(ISBLANK($H6),,VLOOKUP($H6,'data (deprecated)'!$E$2:INDIRECT("data!$H$"&amp;COUNTA('data (deprecated)'!$E:$E)),2, FALSE))</f>
        <v>#REF!</v>
      </c>
      <c r="J6" s="3" t="e">
        <f t="array" aca="1" ref="J6" ca="1">IF(ISBLANK($H6),,VLOOKUP($H6,'data (deprecated)'!$E$2:INDIRECT("data!$H$"&amp;COUNTA('data (deprecated)'!$E:$E)),3, FALSE))</f>
        <v>#REF!</v>
      </c>
      <c r="K6" s="3" t="e">
        <f t="array" aca="1" ref="K6" ca="1">IF(ISBLANK($H6),,VLOOKUP($H6,'data (deprecated)'!$E$2:INDIRECT("data!$H$"&amp;COUNTA('data (deprecated)'!$E:$E)),4, FALSE))</f>
        <v>#REF!</v>
      </c>
      <c r="L6" s="6" t="s">
        <v>250</v>
      </c>
      <c r="M6" s="3">
        <v>0</v>
      </c>
      <c r="N6" s="3">
        <v>0</v>
      </c>
      <c r="O6" s="3"/>
      <c r="P6" s="3"/>
      <c r="R6" s="3"/>
      <c r="V6" s="12"/>
    </row>
    <row r="7" spans="1:48" ht="15.75" customHeight="1">
      <c r="A7" s="2">
        <v>45264</v>
      </c>
      <c r="B7" s="3" t="str">
        <f t="shared" si="0"/>
        <v>Mon</v>
      </c>
      <c r="C7" s="4">
        <f ca="1">IFERROR(__xludf.DUMMYFUNCTION("IF(ISBLANK($A7),,CHOOSE(WEEKDAY($A7),,IF(WEEKDAY($A6)=2,INDEX(start_time,4),INDEX(start_time,2)),INDEX(start_time,3),,IF(ISDATE(A6),IF(WEEKDAY($A6)=5,INDEX(start_time,3),INDEX(start_time,2)),INDEX(start_time,2)),INDEX(start_time,2),IF(WEEKDAY($A6)=7,INDEX"&amp;"(start_time,4),INDEX(start_time,1))))"),0.625)</f>
        <v>0.625</v>
      </c>
      <c r="D7" s="4">
        <f t="shared" ca="1" si="2"/>
        <v>0.70833333333333337</v>
      </c>
      <c r="E7" s="3" t="str">
        <f t="array" ref="E7">IF(ISBLANK($A7),,CHOOSE(WEEKDAY($A7),,IF(WEEKDAY($A6)=2,INDEX(location,3),INDEX(location,1)),INDEX(location,3),,INDEX(location,3),INDEX(location,1),INDEX(location,2)))</f>
        <v>Online</v>
      </c>
      <c r="F7" s="3" t="str">
        <f t="array" ref="F7">IF(ISBLANK($A7),,CHOOSE(WEEKDAY($A7),,INDEX(languages,2),INDEX(languages,1),,INDEX(languages,1),INDEX(languages,2),INDEX(languages,1)))</f>
        <v>zh</v>
      </c>
      <c r="G7" s="5">
        <v>27</v>
      </c>
      <c r="H7" s="3" t="s">
        <v>253</v>
      </c>
      <c r="I7" s="3" t="e">
        <f t="array" aca="1" ref="I7" ca="1">IF(ISBLANK($H7),,VLOOKUP($H7,'data (deprecated)'!$E$2:INDIRECT("data!$H$"&amp;COUNTA('data (deprecated)'!$E:$E)),2, FALSE))</f>
        <v>#REF!</v>
      </c>
      <c r="J7" s="3" t="e">
        <f t="array" aca="1" ref="J7" ca="1">IF(ISBLANK($H7),,VLOOKUP($H7,'data (deprecated)'!$E$2:INDIRECT("data!$H$"&amp;COUNTA('data (deprecated)'!$E:$E)),3, FALSE))</f>
        <v>#REF!</v>
      </c>
      <c r="K7" s="3" t="e">
        <f t="array" aca="1" ref="K7" ca="1">IF(ISBLANK($H7),,VLOOKUP($H7,'data (deprecated)'!$E$2:INDIRECT("data!$H$"&amp;COUNTA('data (deprecated)'!$E:$E)),4, FALSE))</f>
        <v>#REF!</v>
      </c>
      <c r="L7" s="10" t="s">
        <v>254</v>
      </c>
      <c r="M7" s="3">
        <v>0</v>
      </c>
      <c r="N7" s="3">
        <v>0</v>
      </c>
      <c r="O7" s="3"/>
      <c r="P7" s="3"/>
      <c r="R7" s="3"/>
    </row>
    <row r="8" spans="1:48" ht="15.75" customHeight="1">
      <c r="A8" s="26">
        <v>45267</v>
      </c>
      <c r="B8" s="3" t="str">
        <f t="shared" si="0"/>
        <v>Thur</v>
      </c>
      <c r="C8" s="4">
        <f ca="1">IFERROR(__xludf.DUMMYFUNCTION("IF(ISBLANK($A8),,CHOOSE(WEEKDAY($A8),,IF(WEEKDAY($A7)=2,INDEX(start_time,4),INDEX(start_time,2)),INDEX(start_time,3),,IF(ISDATE(A7),IF(WEEKDAY($A7)=5,INDEX(start_time,3),INDEX(start_time,2)),INDEX(start_time,2)),INDEX(start_time,2),IF(WEEKDAY($A7)=7,INDEX"&amp;"(start_time,4),INDEX(start_time,1))))"),0.458333333333333)</f>
        <v>0.45833333333333298</v>
      </c>
      <c r="D8" s="4">
        <f t="shared" ca="1" si="2"/>
        <v>0.5416666666666663</v>
      </c>
      <c r="E8" s="3" t="str">
        <f t="array" ref="E8">IF(ISBLANK($A8),,CHOOSE(WEEKDAY($A8),,IF(WEEKDAY($A7)=2,INDEX(location,3),INDEX(location,1)),INDEX(location,3),,INDEX(location,3),INDEX(location,1),INDEX(location,2)))</f>
        <v>Online</v>
      </c>
      <c r="F8" s="3" t="str">
        <f t="array" ref="F8">IF(ISBLANK($A8),,CHOOSE(WEEKDAY($A8),,INDEX(languages,2),INDEX(languages,1),,INDEX(languages,1),INDEX(languages,2),INDEX(languages,1)))</f>
        <v>en</v>
      </c>
      <c r="G8" s="5">
        <v>13</v>
      </c>
      <c r="H8" s="3" t="s">
        <v>173</v>
      </c>
      <c r="I8" s="3" t="e">
        <f t="array" aca="1" ref="I8" ca="1">IF(ISBLANK($H8),,VLOOKUP($H8,'data (deprecated)'!$E$2:INDIRECT("data!$H$"&amp;COUNTA('data (deprecated)'!$E:$E)),2, FALSE))</f>
        <v>#REF!</v>
      </c>
      <c r="J8" s="3" t="e">
        <f t="array" aca="1" ref="J8" ca="1">IF(ISBLANK($H8),,VLOOKUP($H8,'data (deprecated)'!$E$2:INDIRECT("data!$H$"&amp;COUNTA('data (deprecated)'!$E:$E)),3, FALSE))</f>
        <v>#REF!</v>
      </c>
      <c r="K8" s="3" t="e">
        <f t="array" aca="1" ref="K8" ca="1">IF(ISBLANK($H8),,VLOOKUP($H8,'data (deprecated)'!$E$2:INDIRECT("data!$H$"&amp;COUNTA('data (deprecated)'!$E:$E)),4, FALSE))</f>
        <v>#REF!</v>
      </c>
      <c r="L8" s="6" t="s">
        <v>255</v>
      </c>
      <c r="M8" s="3">
        <v>0</v>
      </c>
      <c r="N8" s="3">
        <v>0</v>
      </c>
      <c r="O8" s="3">
        <v>17</v>
      </c>
      <c r="P8" s="3"/>
      <c r="R8" s="3"/>
    </row>
    <row r="9" spans="1:48" ht="15.75" customHeight="1">
      <c r="A9" s="26">
        <v>45267</v>
      </c>
      <c r="B9" s="3" t="str">
        <f t="shared" si="0"/>
        <v>Thur</v>
      </c>
      <c r="C9" s="4">
        <f ca="1">IFERROR(__xludf.DUMMYFUNCTION("IF(ISBLANK($A9),,CHOOSE(WEEKDAY($A9),,IF(WEEKDAY($A8)=2,INDEX(start_time,4),INDEX(start_time,2)),INDEX(start_time,3),,IF(ISDATE(A8),IF(WEEKDAY($A8)=5,INDEX(start_time,3),INDEX(start_time,2)),INDEX(start_time,2)),INDEX(start_time,2),IF(WEEKDAY($A8)=7,INDEX"&amp;"(start_time,4),INDEX(start_time,1))))"),0.583333333333333)</f>
        <v>0.58333333333333304</v>
      </c>
      <c r="D9" s="4">
        <f t="shared" ca="1" si="2"/>
        <v>0.66666666666666641</v>
      </c>
      <c r="E9" s="3" t="str">
        <f t="array" ref="E9">IF(ISBLANK($A9),,CHOOSE(WEEKDAY($A9),,IF(WEEKDAY($A8)=2,INDEX(location,3),INDEX(location,1)),INDEX(location,3),,INDEX(location,3),INDEX(location,1),INDEX(location,2)))</f>
        <v>Online</v>
      </c>
      <c r="F9" s="3" t="str">
        <f t="array" ref="F9">IF(ISBLANK($A9),,CHOOSE(WEEKDAY($A9),,INDEX(languages,2),INDEX(languages,1),,INDEX(languages,1),INDEX(languages,2),INDEX(languages,1)))</f>
        <v>en</v>
      </c>
      <c r="G9" s="5">
        <v>0</v>
      </c>
      <c r="H9" s="3" t="s">
        <v>114</v>
      </c>
      <c r="I9" s="3" t="e">
        <f t="array" aca="1" ref="I9" ca="1">IF(ISBLANK($H9),,VLOOKUP($H9,'data (deprecated)'!$E$2:INDIRECT("data!$H$"&amp;COUNTA('data (deprecated)'!$E:$E)),2, FALSE))</f>
        <v>#REF!</v>
      </c>
      <c r="J9" s="3" t="e">
        <f t="array" aca="1" ref="J9" ca="1">IF(ISBLANK($H9),,VLOOKUP($H9,'data (deprecated)'!$E$2:INDIRECT("data!$H$"&amp;COUNTA('data (deprecated)'!$E:$E)),3, FALSE))</f>
        <v>#REF!</v>
      </c>
      <c r="K9" s="3" t="e">
        <f t="array" aca="1" ref="K9" ca="1">IF(ISBLANK($H9),,VLOOKUP($H9,'data (deprecated)'!$E$2:INDIRECT("data!$H$"&amp;COUNTA('data (deprecated)'!$E:$E)),4, FALSE))</f>
        <v>#REF!</v>
      </c>
      <c r="L9" s="10" t="s">
        <v>256</v>
      </c>
      <c r="M9" s="3">
        <v>0</v>
      </c>
      <c r="N9" s="3">
        <v>0</v>
      </c>
      <c r="O9" s="3">
        <v>0</v>
      </c>
      <c r="P9" s="3"/>
      <c r="R9" s="3"/>
      <c r="S9" s="22"/>
    </row>
    <row r="10" spans="1:48" ht="15.75" customHeight="1">
      <c r="A10" s="2">
        <v>45269</v>
      </c>
      <c r="B10" s="3" t="str">
        <f t="shared" si="0"/>
        <v>Sat</v>
      </c>
      <c r="C10" s="4">
        <v>0.45833333333333331</v>
      </c>
      <c r="D10" s="4">
        <f t="shared" si="2"/>
        <v>0.54166666666666663</v>
      </c>
      <c r="E10" s="3" t="str">
        <f t="array" ref="E10">IF(ISBLANK($A10),,CHOOSE(WEEKDAY($A10),,IF(WEEKDAY($A9)=2,INDEX(location,3),INDEX(location,1)),INDEX(location,3),,INDEX(location,3),INDEX(location,1),INDEX(location,2)))</f>
        <v>SNFL</v>
      </c>
      <c r="F10" s="3" t="str">
        <f t="array" ref="F10">IF(ISBLANK($A10),,CHOOSE(WEEKDAY($A10),,INDEX(languages,2),INDEX(languages,1),,INDEX(languages,1),INDEX(languages,2),INDEX(languages,1)))</f>
        <v>en</v>
      </c>
      <c r="G10" s="5">
        <v>16</v>
      </c>
      <c r="H10" s="3" t="s">
        <v>205</v>
      </c>
      <c r="I10" s="3" t="e">
        <f t="array" aca="1" ref="I10" ca="1">IF(ISBLANK($H10),,VLOOKUP($H10,'data (deprecated)'!$E$2:INDIRECT("data!$H$"&amp;COUNTA('data (deprecated)'!$E:$E)),2, FALSE))</f>
        <v>#REF!</v>
      </c>
      <c r="J10" s="3" t="e">
        <f t="array" aca="1" ref="J10" ca="1">IF(ISBLANK($H10),,VLOOKUP($H10,'data (deprecated)'!$E$2:INDIRECT("data!$H$"&amp;COUNTA('data (deprecated)'!$E:$E)),3, FALSE))</f>
        <v>#REF!</v>
      </c>
      <c r="K10" s="3" t="e">
        <f t="array" aca="1" ref="K10" ca="1">IF(ISBLANK($H10),,VLOOKUP($H10,'data (deprecated)'!$E$2:INDIRECT("data!$H$"&amp;COUNTA('data (deprecated)'!$E:$E)),4, FALSE))</f>
        <v>#REF!</v>
      </c>
      <c r="L10" s="10" t="s">
        <v>251</v>
      </c>
      <c r="M10" s="3">
        <v>0</v>
      </c>
      <c r="N10" s="3">
        <v>1</v>
      </c>
      <c r="O10" s="3"/>
      <c r="P10" s="3"/>
    </row>
    <row r="11" spans="1:48" ht="15.75" customHeight="1">
      <c r="A11" s="26">
        <v>45269</v>
      </c>
      <c r="B11" s="3" t="str">
        <f t="shared" si="0"/>
        <v>Sat</v>
      </c>
      <c r="C11" s="4">
        <v>0.58333333333333337</v>
      </c>
      <c r="D11" s="4">
        <f t="shared" si="2"/>
        <v>0.66666666666666674</v>
      </c>
      <c r="E11" s="3" t="str">
        <f t="array" ref="E11">IF(ISBLANK($A11),,CHOOSE(WEEKDAY($A11),,IF(WEEKDAY($A10)=2,INDEX(location,3),INDEX(location,1)),INDEX(location,3),,INDEX(location,3),INDEX(location,1),INDEX(location,2)))</f>
        <v>SNFL</v>
      </c>
      <c r="F11" s="3" t="str">
        <f t="array" ref="F11">IF(ISBLANK($A11),,CHOOSE(WEEKDAY($A11),,INDEX(languages,2),INDEX(languages,1),,INDEX(languages,1),INDEX(languages,2),INDEX(languages,1)))</f>
        <v>en</v>
      </c>
      <c r="G11" s="5">
        <v>16</v>
      </c>
      <c r="H11" s="3" t="s">
        <v>205</v>
      </c>
      <c r="I11" s="3" t="e">
        <f t="array" aca="1" ref="I11" ca="1">IF(ISBLANK($H11),,VLOOKUP($H11,'data (deprecated)'!$E$2:INDIRECT("data!$H$"&amp;COUNTA('data (deprecated)'!$E:$E)),2, FALSE))</f>
        <v>#REF!</v>
      </c>
      <c r="J11" s="3" t="e">
        <f t="array" aca="1" ref="J11" ca="1">IF(ISBLANK($H11),,VLOOKUP($H11,'data (deprecated)'!$E$2:INDIRECT("data!$H$"&amp;COUNTA('data (deprecated)'!$E:$E)),3, FALSE))</f>
        <v>#REF!</v>
      </c>
      <c r="K11" s="3" t="e">
        <f t="array" aca="1" ref="K11" ca="1">IF(ISBLANK($H11),,VLOOKUP($H11,'data (deprecated)'!$E$2:INDIRECT("data!$H$"&amp;COUNTA('data (deprecated)'!$E:$E)),4, FALSE))</f>
        <v>#REF!</v>
      </c>
      <c r="L11" s="10" t="s">
        <v>251</v>
      </c>
      <c r="M11" s="3">
        <v>0</v>
      </c>
      <c r="N11" s="3">
        <v>1</v>
      </c>
      <c r="O11" s="3"/>
      <c r="P11" s="3"/>
    </row>
    <row r="12" spans="1:48" ht="15.75" customHeight="1">
      <c r="A12" s="26">
        <v>45269</v>
      </c>
      <c r="B12" s="3" t="str">
        <f t="shared" si="0"/>
        <v>Sat</v>
      </c>
      <c r="C12" s="4">
        <v>0.66666666666666663</v>
      </c>
      <c r="D12" s="4">
        <v>0.70833333333333337</v>
      </c>
      <c r="E12" s="3" t="str">
        <f t="array" ref="E12">IF(ISBLANK($A12),,CHOOSE(WEEKDAY($A12),,IF(WEEKDAY($A11)=2,INDEX(location,3),INDEX(location,1)),INDEX(location,3),,INDEX(location,3),INDEX(location,1),INDEX(location,2)))</f>
        <v>SNFL</v>
      </c>
      <c r="F12" s="3" t="str">
        <f t="array" ref="F12">IF(ISBLANK($A12),,CHOOSE(WEEKDAY($A12),,INDEX(languages,2),INDEX(languages,1),,INDEX(languages,1),INDEX(languages,2),INDEX(languages,1)))</f>
        <v>en</v>
      </c>
      <c r="G12" s="5">
        <v>12</v>
      </c>
      <c r="H12" s="3" t="s">
        <v>91</v>
      </c>
      <c r="I12" s="3" t="e">
        <f t="array" aca="1" ref="I12" ca="1">IF(ISBLANK($H12),,VLOOKUP($H12,'data (deprecated)'!$E$2:INDIRECT("data!$H$"&amp;COUNTA('data (deprecated)'!$E:$E)),2, FALSE))</f>
        <v>#REF!</v>
      </c>
      <c r="J12" s="3" t="e">
        <f t="array" aca="1" ref="J12" ca="1">IF(ISBLANK($H12),,VLOOKUP($H12,'data (deprecated)'!$E$2:INDIRECT("data!$H$"&amp;COUNTA('data (deprecated)'!$E:$E)),3, FALSE))</f>
        <v>#REF!</v>
      </c>
      <c r="K12" s="3" t="e">
        <f t="array" aca="1" ref="K12" ca="1">IF(ISBLANK($H12),,VLOOKUP($H12,'data (deprecated)'!$E$2:INDIRECT("data!$H$"&amp;COUNTA('data (deprecated)'!$E:$E)),4, FALSE))</f>
        <v>#REF!</v>
      </c>
      <c r="L12" s="10" t="s">
        <v>252</v>
      </c>
      <c r="M12" s="3">
        <v>0</v>
      </c>
      <c r="N12" s="3">
        <v>1</v>
      </c>
      <c r="O12" s="3"/>
      <c r="P12" s="3"/>
    </row>
    <row r="13" spans="1:48" ht="15.75" customHeight="1">
      <c r="A13" s="2">
        <v>45286</v>
      </c>
      <c r="B13" s="3" t="str">
        <f t="shared" si="0"/>
        <v>Tue</v>
      </c>
      <c r="C13" s="4">
        <f ca="1">IFERROR(__xludf.DUMMYFUNCTION("IF(ISBLANK($A13),,CHOOSE(WEEKDAY($A13),,IF(WEEKDAY(#REF!)=2,INDEX(start_time,4),INDEX(start_time,2)),INDEX(start_time,3),,IF(ISDATE(#REF!),IF(WEEKDAY(#REF!)=5,INDEX(start_time,3),INDEX(start_time,2)),INDEX(start_time,2)),INDEX(start_time,2),IF(WEEKDAY(#RE"&amp;"F!)=7,INDEX(start_time,4),INDEX(start_time,1))))"),0.583333333333333)</f>
        <v>0.58333333333333304</v>
      </c>
      <c r="D13" s="4">
        <f t="shared" ref="D13:D267" ca="1" si="3">IF(ISBLANK(C13),,C13+TIME(2,0,0))</f>
        <v>0.66666666666666641</v>
      </c>
      <c r="E13" s="3" t="str">
        <f t="array" ref="E13">IF(ISBLANK($A13),,CHOOSE(WEEKDAY($A13),,IF(WEEKDAY(#REF!)=2,INDEX(location,3),INDEX(location,1)),INDEX(location,3),,INDEX(location,3),INDEX(location,1),INDEX(location,2)))</f>
        <v>Online</v>
      </c>
      <c r="F13" s="3" t="str">
        <f t="array" ref="F13">IF(ISBLANK($A13),,CHOOSE(WEEKDAY($A13),,INDEX(languages,2),INDEX(languages,1),,INDEX(languages,1),INDEX(languages,2),INDEX(languages,1)))</f>
        <v>en</v>
      </c>
      <c r="G13" s="5">
        <v>0</v>
      </c>
      <c r="H13" s="3" t="s">
        <v>191</v>
      </c>
      <c r="I13" s="3" t="e">
        <f t="array" aca="1" ref="I13" ca="1">IF(ISBLANK($H13),,VLOOKUP($H13,'data (deprecated)'!$E$2:INDIRECT("data!$H$"&amp;COUNTA('data (deprecated)'!$E:$E)),2, FALSE))</f>
        <v>#REF!</v>
      </c>
      <c r="J13" s="3" t="e">
        <f t="array" aca="1" ref="J13" ca="1">IF(ISBLANK($H13),,VLOOKUP($H13,'data (deprecated)'!$E$2:INDIRECT("data!$H$"&amp;COUNTA('data (deprecated)'!$E:$E)),3, FALSE))</f>
        <v>#REF!</v>
      </c>
      <c r="K13" s="3" t="e">
        <f t="array" aca="1" ref="K13" ca="1">IF(ISBLANK($H13),,VLOOKUP($H13,'data (deprecated)'!$E$2:INDIRECT("data!$H$"&amp;COUNTA('data (deprecated)'!$E:$E)),4, FALSE))</f>
        <v>#REF!</v>
      </c>
      <c r="L13" s="10" t="s">
        <v>257</v>
      </c>
      <c r="M13" s="3">
        <v>0</v>
      </c>
      <c r="N13" s="3">
        <v>0</v>
      </c>
      <c r="O13" s="3">
        <v>0</v>
      </c>
      <c r="P13" s="3"/>
    </row>
    <row r="14" spans="1:48" ht="15.75" customHeight="1">
      <c r="A14" s="2">
        <v>45287</v>
      </c>
      <c r="B14" s="3" t="str">
        <f t="shared" si="0"/>
        <v>Wed</v>
      </c>
      <c r="C14" s="4">
        <v>0.45833333333333331</v>
      </c>
      <c r="D14" s="4">
        <f t="shared" si="3"/>
        <v>0.54166666666666663</v>
      </c>
      <c r="E14" s="3" t="s">
        <v>17</v>
      </c>
      <c r="F14" s="3" t="s">
        <v>18</v>
      </c>
      <c r="G14" s="5">
        <v>11</v>
      </c>
      <c r="H14" s="3" t="s">
        <v>183</v>
      </c>
      <c r="I14" s="3" t="e">
        <f t="array" aca="1" ref="I14" ca="1">IF(ISBLANK($H14),,VLOOKUP($H14,'data (deprecated)'!$E$2:INDIRECT("data!$H$"&amp;COUNTA('data (deprecated)'!$E:$E)),2, FALSE))</f>
        <v>#REF!</v>
      </c>
      <c r="J14" s="3" t="e">
        <f t="array" aca="1" ref="J14" ca="1">IF(ISBLANK($H14),,VLOOKUP($H14,'data (deprecated)'!$E$2:INDIRECT("data!$H$"&amp;COUNTA('data (deprecated)'!$E:$E)),3, FALSE))</f>
        <v>#REF!</v>
      </c>
      <c r="K14" s="3" t="e">
        <f t="array" aca="1" ref="K14" ca="1">IF(ISBLANK($H14),,VLOOKUP($H14,'data (deprecated)'!$E$2:INDIRECT("data!$H$"&amp;COUNTA('data (deprecated)'!$E:$E)),4, FALSE))</f>
        <v>#REF!</v>
      </c>
      <c r="L14" s="10" t="s">
        <v>258</v>
      </c>
      <c r="M14" s="3">
        <v>0</v>
      </c>
      <c r="N14" s="3">
        <v>0</v>
      </c>
      <c r="O14" s="3">
        <v>27</v>
      </c>
      <c r="P14" s="3"/>
    </row>
    <row r="15" spans="1:48" ht="15.75" customHeight="1">
      <c r="A15" s="2">
        <v>45287</v>
      </c>
      <c r="B15" s="3" t="str">
        <f t="shared" si="0"/>
        <v>Wed</v>
      </c>
      <c r="C15" s="4">
        <v>0.58333333333333337</v>
      </c>
      <c r="D15" s="4">
        <f t="shared" si="3"/>
        <v>0.66666666666666674</v>
      </c>
      <c r="E15" s="3" t="s">
        <v>17</v>
      </c>
      <c r="F15" s="3" t="s">
        <v>18</v>
      </c>
      <c r="G15" s="5">
        <v>0</v>
      </c>
      <c r="H15" s="3" t="s">
        <v>259</v>
      </c>
      <c r="I15" s="3" t="e">
        <f t="array" aca="1" ref="I15" ca="1">IF(ISBLANK($H15),,VLOOKUP($H15,'data (deprecated)'!$E$2:INDIRECT("data!$H$"&amp;COUNTA('data (deprecated)'!$E:$E)),2, FALSE))</f>
        <v>#REF!</v>
      </c>
      <c r="J15" s="3" t="e">
        <f t="array" aca="1" ref="J15" ca="1">IF(ISBLANK($H15),,VLOOKUP($H15,'data (deprecated)'!$E$2:INDIRECT("data!$H$"&amp;COUNTA('data (deprecated)'!$E:$E)),3, FALSE))</f>
        <v>#REF!</v>
      </c>
      <c r="K15" s="3" t="e">
        <f t="array" aca="1" ref="K15" ca="1">IF(ISBLANK($H15),,VLOOKUP($H15,'data (deprecated)'!$E$2:INDIRECT("data!$H$"&amp;COUNTA('data (deprecated)'!$E:$E)),4, FALSE))</f>
        <v>#REF!</v>
      </c>
      <c r="L15" s="10" t="s">
        <v>260</v>
      </c>
      <c r="M15" s="3">
        <v>0</v>
      </c>
      <c r="N15" s="3">
        <v>0</v>
      </c>
      <c r="O15" s="3">
        <v>0</v>
      </c>
      <c r="P15" s="3"/>
    </row>
    <row r="16" spans="1:48" ht="15.75" customHeight="1">
      <c r="A16" s="2">
        <v>45288</v>
      </c>
      <c r="B16" s="3" t="str">
        <f t="shared" si="0"/>
        <v>Thur</v>
      </c>
      <c r="C16" s="4">
        <f ca="1">IFERROR(__xludf.DUMMYFUNCTION("IF(ISBLANK($A16),,CHOOSE(WEEKDAY($A16),,IF(WEEKDAY($A15)=2,INDEX(start_time,4),INDEX(start_time,2)),INDEX(start_time,3),,IF(ISDATE(A15),IF(WEEKDAY($A15)=5,INDEX(start_time,3),INDEX(start_time,2)),INDEX(start_time,2)),INDEX(start_time,2),IF(WEEKDAY($A15)=7"&amp;",INDEX(start_time,4),INDEX(start_time,1))))"),0.458333333333333)</f>
        <v>0.45833333333333298</v>
      </c>
      <c r="D16" s="4">
        <f t="shared" ca="1" si="3"/>
        <v>0.5416666666666663</v>
      </c>
      <c r="E16" s="3" t="str">
        <f t="array" ref="E16">IF(ISBLANK($A16),,CHOOSE(WEEKDAY($A16),,IF(WEEKDAY($A15)=2,INDEX(location,3),INDEX(location,1)),INDEX(location,3),,INDEX(location,3),INDEX(location,1),INDEX(location,2)))</f>
        <v>Online</v>
      </c>
      <c r="F16" s="3" t="str">
        <f t="array" ref="F16">IF(ISBLANK($A16),,CHOOSE(WEEKDAY($A16),,INDEX(languages,2),INDEX(languages,1),,INDEX(languages,1),INDEX(languages,2),INDEX(languages,1)))</f>
        <v>en</v>
      </c>
      <c r="G16" s="5">
        <v>3</v>
      </c>
      <c r="H16" s="3" t="s">
        <v>191</v>
      </c>
      <c r="I16" s="3" t="e">
        <f t="array" aca="1" ref="I16" ca="1">IF(ISBLANK($H16),,VLOOKUP($H16,'data (deprecated)'!$E$2:INDIRECT("data!$H$"&amp;COUNTA('data (deprecated)'!$E:$E)),2, FALSE))</f>
        <v>#REF!</v>
      </c>
      <c r="J16" s="3" t="e">
        <f t="array" aca="1" ref="J16" ca="1">IF(ISBLANK($H16),,VLOOKUP($H16,'data (deprecated)'!$E$2:INDIRECT("data!$H$"&amp;COUNTA('data (deprecated)'!$E:$E)),3, FALSE))</f>
        <v>#REF!</v>
      </c>
      <c r="K16" s="3" t="e">
        <f t="array" aca="1" ref="K16" ca="1">IF(ISBLANK($H16),,VLOOKUP($H16,'data (deprecated)'!$E$2:INDIRECT("data!$H$"&amp;COUNTA('data (deprecated)'!$E:$E)),4, FALSE))</f>
        <v>#REF!</v>
      </c>
      <c r="L16" s="10" t="s">
        <v>261</v>
      </c>
      <c r="M16" s="3">
        <v>0</v>
      </c>
      <c r="N16" s="3">
        <v>0</v>
      </c>
      <c r="O16" s="3">
        <v>9</v>
      </c>
      <c r="P16" s="3"/>
    </row>
    <row r="17" spans="1:18" ht="15.75" customHeight="1">
      <c r="A17" s="2">
        <v>45288</v>
      </c>
      <c r="B17" s="3" t="str">
        <f t="shared" si="0"/>
        <v>Thur</v>
      </c>
      <c r="C17" s="4">
        <f ca="1">IFERROR(__xludf.DUMMYFUNCTION("IF(ISBLANK($A17),,CHOOSE(WEEKDAY($A17),,IF(WEEKDAY($A16)=2,INDEX(start_time,4),INDEX(start_time,2)),INDEX(start_time,3),,IF(ISDATE(A16),IF(WEEKDAY($A16)=5,INDEX(start_time,3),INDEX(start_time,2)),INDEX(start_time,2)),INDEX(start_time,2),IF(WEEKDAY($A16)=7"&amp;",INDEX(start_time,4),INDEX(start_time,1))))"),0.583333333333333)</f>
        <v>0.58333333333333304</v>
      </c>
      <c r="D17" s="4">
        <f t="shared" ca="1" si="3"/>
        <v>0.66666666666666641</v>
      </c>
      <c r="E17" s="3" t="str">
        <f t="array" ref="E17">IF(ISBLANK($A17),,CHOOSE(WEEKDAY($A17),,IF(WEEKDAY($A16)=2,INDEX(location,3),INDEX(location,1)),INDEX(location,3),,INDEX(location,3),INDEX(location,1),INDEX(location,2)))</f>
        <v>Online</v>
      </c>
      <c r="F17" s="3" t="str">
        <f t="array" ref="F17">IF(ISBLANK($A17),,CHOOSE(WEEKDAY($A17),,INDEX(languages,2),INDEX(languages,1),,INDEX(languages,1),INDEX(languages,2),INDEX(languages,1)))</f>
        <v>en</v>
      </c>
      <c r="G17" s="5">
        <v>4</v>
      </c>
      <c r="H17" s="24" t="s">
        <v>262</v>
      </c>
      <c r="I17" s="3" t="e">
        <f t="array" aca="1" ref="I17" ca="1">IF(ISBLANK($H17),,VLOOKUP($H17,'data (deprecated)'!$E$2:INDIRECT("data!$H$"&amp;COUNTA('data (deprecated)'!$E:$E)),2, FALSE))</f>
        <v>#REF!</v>
      </c>
      <c r="J17" s="3" t="e">
        <f t="array" aca="1" ref="J17" ca="1">IF(ISBLANK($H17),,VLOOKUP($H17,'data (deprecated)'!$E$2:INDIRECT("data!$H$"&amp;COUNTA('data (deprecated)'!$E:$E)),3, FALSE))</f>
        <v>#REF!</v>
      </c>
      <c r="K17" s="3" t="e">
        <f t="array" aca="1" ref="K17" ca="1">IF(ISBLANK($H17),,VLOOKUP($H17,'data (deprecated)'!$E$2:INDIRECT("data!$H$"&amp;COUNTA('data (deprecated)'!$E:$E)),4, FALSE))</f>
        <v>#REF!</v>
      </c>
      <c r="L17" s="10" t="s">
        <v>263</v>
      </c>
      <c r="M17" s="3">
        <v>0</v>
      </c>
      <c r="N17" s="3">
        <v>0</v>
      </c>
      <c r="O17" s="3">
        <v>3</v>
      </c>
      <c r="P17" s="3"/>
      <c r="Q17" s="2"/>
      <c r="R17" s="25"/>
    </row>
    <row r="18" spans="1:18" ht="15.75" customHeight="1">
      <c r="A18" s="2">
        <v>45289</v>
      </c>
      <c r="B18" s="3" t="str">
        <f t="shared" si="0"/>
        <v>Fri</v>
      </c>
      <c r="C18" s="4">
        <f ca="1">IFERROR(__xludf.DUMMYFUNCTION("IF(ISBLANK($A18),,CHOOSE(WEEKDAY($A18),,IF(WEEKDAY($A17)=2,INDEX(start_time,4),INDEX(start_time,2)),INDEX(start_time,3),,IF(ISDATE(A17),IF(WEEKDAY($A17)=5,INDEX(start_time,3),INDEX(start_time,2)),INDEX(start_time,2)),INDEX(start_time,2),IF(WEEKDAY($A17)=7"&amp;",INDEX(start_time,4),INDEX(start_time,1))))"),0.458333333333333)</f>
        <v>0.45833333333333298</v>
      </c>
      <c r="D18" s="4">
        <f t="shared" ca="1" si="3"/>
        <v>0.5416666666666663</v>
      </c>
      <c r="E18" s="3" t="str">
        <f t="array" ref="E18">IF(ISBLANK($A18),,CHOOSE(WEEKDAY($A18),,IF(WEEKDAY($A17)=2,INDEX(location,3),INDEX(location,1)),INDEX(location,3),,INDEX(location,3),INDEX(location,1),INDEX(location,2)))</f>
        <v>Chatham Sq</v>
      </c>
      <c r="F18" s="3" t="str">
        <f t="array" ref="F18">IF(ISBLANK($A18),,CHOOSE(WEEKDAY($A18),,INDEX(languages,2),INDEX(languages,1),,INDEX(languages,1),INDEX(languages,2),INDEX(languages,1)))</f>
        <v>zh</v>
      </c>
      <c r="G18" s="5">
        <v>15</v>
      </c>
      <c r="H18" s="3" t="s">
        <v>138</v>
      </c>
      <c r="I18" s="3" t="e">
        <f t="array" aca="1" ref="I18" ca="1">IF(ISBLANK($H18),,VLOOKUP($H18,'data (deprecated)'!$E$2:INDIRECT("data!$H$"&amp;COUNTA('data (deprecated)'!$E:$E)),2, FALSE))</f>
        <v>#REF!</v>
      </c>
      <c r="J18" s="3" t="e">
        <f t="array" aca="1" ref="J18" ca="1">IF(ISBLANK($H18),,VLOOKUP($H18,'data (deprecated)'!$E$2:INDIRECT("data!$H$"&amp;COUNTA('data (deprecated)'!$E:$E)),3, FALSE))</f>
        <v>#REF!</v>
      </c>
      <c r="K18" s="3" t="e">
        <f t="array" aca="1" ref="K18" ca="1">IF(ISBLANK($H18),,VLOOKUP($H18,'data (deprecated)'!$E$2:INDIRECT("data!$H$"&amp;COUNTA('data (deprecated)'!$E:$E)),4, FALSE))</f>
        <v>#REF!</v>
      </c>
      <c r="L18" s="10" t="s">
        <v>250</v>
      </c>
      <c r="M18" s="3">
        <v>0</v>
      </c>
      <c r="N18" s="3">
        <v>0</v>
      </c>
      <c r="O18" s="3"/>
      <c r="P18" s="3"/>
      <c r="Q18" s="2"/>
      <c r="R18" s="25"/>
    </row>
    <row r="19" spans="1:18" ht="15.75" customHeight="1">
      <c r="A19" s="2"/>
      <c r="B19" s="3"/>
      <c r="C19" s="4"/>
      <c r="D19" s="4"/>
      <c r="E19" s="3"/>
      <c r="F19" s="3"/>
      <c r="G19" s="16"/>
      <c r="I19" s="3"/>
      <c r="J19" s="3"/>
      <c r="K19" s="3"/>
      <c r="L19" s="3"/>
      <c r="M19" s="3"/>
      <c r="N19" s="3"/>
      <c r="O19" s="3"/>
      <c r="P19" s="3"/>
      <c r="Q19" s="2"/>
      <c r="R19" s="25"/>
    </row>
    <row r="20" spans="1:18" ht="15.75" customHeight="1">
      <c r="A20" s="2"/>
      <c r="B20" s="3"/>
      <c r="C20" s="4"/>
      <c r="D20" s="4"/>
      <c r="E20" s="3"/>
      <c r="F20" s="3"/>
      <c r="G20" s="16"/>
      <c r="H20" s="24"/>
      <c r="I20" s="3"/>
      <c r="J20" s="3"/>
      <c r="K20" s="3"/>
      <c r="L20" s="3"/>
      <c r="M20" s="3"/>
      <c r="N20" s="3"/>
      <c r="Q20" s="2"/>
      <c r="R20" s="25"/>
    </row>
    <row r="21" spans="1:18" ht="15.75" customHeight="1">
      <c r="A21" s="26"/>
      <c r="B21" s="3"/>
      <c r="C21" s="4"/>
      <c r="D21" s="4"/>
      <c r="E21" s="3"/>
      <c r="F21" s="3"/>
      <c r="G21" s="16"/>
      <c r="I21" s="3"/>
      <c r="J21" s="3"/>
      <c r="K21" s="3"/>
      <c r="L21" s="3"/>
      <c r="M21" s="3"/>
      <c r="N21" s="3"/>
      <c r="Q21" s="2"/>
      <c r="R21" s="25"/>
    </row>
    <row r="22" spans="1:18" ht="15.75" customHeight="1">
      <c r="A22" s="26"/>
      <c r="B22" s="3"/>
      <c r="C22" s="4"/>
      <c r="D22" s="4"/>
      <c r="E22" s="3"/>
      <c r="F22" s="3"/>
      <c r="G22" s="16"/>
      <c r="I22" s="3"/>
      <c r="J22" s="3"/>
      <c r="K22" s="3"/>
      <c r="L22" s="3"/>
      <c r="M22" s="3"/>
      <c r="N22" s="3"/>
      <c r="Q22" s="2"/>
      <c r="R22" s="25"/>
    </row>
    <row r="23" spans="1:18" ht="15.75" customHeight="1">
      <c r="A23" s="2"/>
      <c r="B23" s="3"/>
      <c r="C23" s="4"/>
      <c r="D23" s="4"/>
      <c r="E23" s="3"/>
      <c r="F23" s="3"/>
      <c r="G23" s="16"/>
      <c r="I23" s="3"/>
      <c r="J23" s="3"/>
      <c r="K23" s="3"/>
      <c r="L23" s="3"/>
      <c r="M23" s="3"/>
      <c r="N23" s="3"/>
      <c r="O23" s="14"/>
      <c r="P23" s="14"/>
      <c r="Q23" s="2"/>
      <c r="R23" s="25"/>
    </row>
    <row r="24" spans="1:18" ht="15.75" customHeight="1">
      <c r="A24" s="2"/>
      <c r="B24" s="3"/>
      <c r="C24" s="4"/>
      <c r="D24" s="4"/>
      <c r="E24" s="3"/>
      <c r="F24" s="3"/>
      <c r="G24" s="16"/>
      <c r="I24" s="3"/>
      <c r="J24" s="3"/>
      <c r="K24" s="3"/>
      <c r="L24" s="3"/>
      <c r="M24" s="3"/>
      <c r="N24" s="3"/>
      <c r="Q24" s="2"/>
      <c r="R24" s="25"/>
    </row>
    <row r="25" spans="1:18" ht="15.75" customHeight="1">
      <c r="A25" s="2"/>
      <c r="B25" s="3"/>
      <c r="C25" s="4"/>
      <c r="D25" s="4"/>
      <c r="E25" s="3"/>
      <c r="F25" s="3"/>
      <c r="G25" s="16"/>
      <c r="I25" s="3"/>
      <c r="J25" s="3"/>
      <c r="K25" s="3"/>
      <c r="L25" s="3"/>
      <c r="M25" s="3"/>
      <c r="N25" s="3"/>
      <c r="Q25" s="2"/>
      <c r="R25" s="25"/>
    </row>
    <row r="26" spans="1:18" ht="15.75" customHeight="1">
      <c r="A26" s="2"/>
      <c r="B26" s="3"/>
      <c r="C26" s="4"/>
      <c r="D26" s="4"/>
      <c r="E26" s="3"/>
      <c r="F26" s="3"/>
      <c r="G26" s="16"/>
      <c r="I26" s="3"/>
      <c r="J26" s="3"/>
      <c r="K26" s="3"/>
      <c r="L26" s="3"/>
      <c r="M26" s="3"/>
      <c r="N26" s="3"/>
      <c r="R26" s="25"/>
    </row>
    <row r="27" spans="1:18" ht="15.75" customHeight="1">
      <c r="A27" s="2"/>
      <c r="B27" s="3"/>
      <c r="C27" s="4"/>
      <c r="D27" s="4"/>
      <c r="E27" s="3"/>
      <c r="F27" s="3"/>
      <c r="G27" s="16"/>
      <c r="I27" s="3"/>
      <c r="J27" s="3"/>
      <c r="K27" s="3"/>
      <c r="L27" s="3"/>
      <c r="M27" s="3"/>
      <c r="N27" s="3"/>
    </row>
    <row r="28" spans="1:18" ht="15.75" customHeight="1">
      <c r="A28" s="2"/>
      <c r="B28" s="3"/>
      <c r="C28" s="4"/>
      <c r="D28" s="4"/>
      <c r="E28" s="3"/>
      <c r="F28" s="3"/>
      <c r="G28" s="16"/>
      <c r="I28" s="3"/>
      <c r="J28" s="3"/>
      <c r="K28" s="3"/>
      <c r="L28" s="3"/>
      <c r="M28" s="3"/>
      <c r="N28" s="3"/>
    </row>
    <row r="29" spans="1:18" ht="15.75" customHeight="1">
      <c r="A29" s="2"/>
      <c r="B29" s="3"/>
      <c r="C29" s="4"/>
      <c r="D29" s="4"/>
      <c r="E29" s="3"/>
      <c r="F29" s="3"/>
      <c r="G29" s="16"/>
      <c r="I29" s="3"/>
      <c r="J29" s="3"/>
      <c r="K29" s="3"/>
      <c r="L29" s="3"/>
      <c r="M29" s="3"/>
      <c r="N29" s="3"/>
    </row>
    <row r="30" spans="1:18" ht="15.75" customHeight="1">
      <c r="A30" s="2"/>
      <c r="B30" s="3"/>
      <c r="C30" s="4"/>
      <c r="D30" s="4"/>
      <c r="E30" s="3"/>
      <c r="F30" s="3"/>
      <c r="G30" s="16"/>
      <c r="I30" s="3"/>
      <c r="J30" s="3"/>
      <c r="K30" s="3"/>
      <c r="L30" s="3"/>
      <c r="M30" s="3"/>
      <c r="N30" s="3"/>
    </row>
    <row r="31" spans="1:18" ht="15.75" customHeight="1">
      <c r="A31" s="2"/>
      <c r="B31" s="3"/>
      <c r="C31" s="4"/>
      <c r="D31" s="4"/>
      <c r="E31" s="3"/>
      <c r="F31" s="3"/>
      <c r="G31" s="16"/>
      <c r="I31" s="3"/>
      <c r="J31" s="3"/>
      <c r="K31" s="3"/>
      <c r="L31" s="3"/>
      <c r="M31" s="3"/>
      <c r="N31" s="3"/>
    </row>
    <row r="32" spans="1:18" ht="15.75" customHeight="1">
      <c r="A32" s="2"/>
      <c r="B32" s="3"/>
      <c r="C32" s="4"/>
      <c r="D32" s="4"/>
      <c r="E32" s="3"/>
      <c r="F32" s="3"/>
      <c r="G32" s="16"/>
      <c r="I32" s="3"/>
      <c r="J32" s="3"/>
      <c r="K32" s="3"/>
      <c r="L32" s="3"/>
      <c r="M32" s="3"/>
      <c r="N32" s="3"/>
    </row>
    <row r="33" spans="1:14" ht="15.75" customHeight="1">
      <c r="A33" s="2"/>
      <c r="B33" s="3"/>
      <c r="C33" s="4"/>
      <c r="D33" s="4"/>
      <c r="E33" s="3"/>
      <c r="F33" s="3"/>
      <c r="G33" s="16"/>
      <c r="I33" s="3"/>
      <c r="J33" s="3"/>
      <c r="K33" s="3"/>
      <c r="L33" s="3"/>
      <c r="M33" s="3"/>
      <c r="N33" s="3"/>
    </row>
    <row r="34" spans="1:14" ht="15.75" customHeight="1">
      <c r="A34" s="2"/>
      <c r="B34" s="3"/>
      <c r="C34" s="4"/>
      <c r="D34" s="4"/>
      <c r="E34" s="3"/>
      <c r="F34" s="3"/>
      <c r="G34" s="16"/>
      <c r="I34" s="3"/>
      <c r="J34" s="3"/>
      <c r="K34" s="3"/>
      <c r="L34" s="3"/>
      <c r="M34" s="3"/>
      <c r="N34" s="3"/>
    </row>
    <row r="35" spans="1:14" ht="15.75" customHeight="1">
      <c r="A35" s="2"/>
      <c r="B35" s="3"/>
      <c r="C35" s="4"/>
      <c r="D35" s="4"/>
      <c r="E35" s="3"/>
      <c r="F35" s="3"/>
      <c r="G35" s="16"/>
      <c r="I35" s="3"/>
      <c r="J35" s="3"/>
      <c r="K35" s="3"/>
      <c r="L35" s="3"/>
      <c r="M35" s="3"/>
      <c r="N35" s="3"/>
    </row>
    <row r="36" spans="1:14" ht="15.75" customHeight="1">
      <c r="A36" s="2"/>
      <c r="B36" s="3"/>
      <c r="C36" s="4"/>
      <c r="D36" s="4"/>
      <c r="E36" s="3"/>
      <c r="F36" s="3"/>
      <c r="G36" s="16"/>
      <c r="I36" s="3"/>
      <c r="J36" s="3"/>
      <c r="K36" s="3"/>
      <c r="L36" s="3"/>
      <c r="M36" s="3"/>
      <c r="N36" s="3"/>
    </row>
    <row r="37" spans="1:14" ht="15.75" customHeight="1">
      <c r="A37" s="2"/>
      <c r="B37" s="3"/>
      <c r="C37" s="4"/>
      <c r="D37" s="4"/>
      <c r="E37" s="3"/>
      <c r="F37" s="3"/>
      <c r="G37" s="16"/>
      <c r="I37" s="3"/>
      <c r="J37" s="3"/>
      <c r="K37" s="3"/>
      <c r="L37" s="3"/>
      <c r="M37" s="3"/>
      <c r="N37" s="3"/>
    </row>
    <row r="38" spans="1:14" ht="15.75" customHeight="1">
      <c r="A38" s="2"/>
      <c r="B38" s="3"/>
      <c r="C38" s="4"/>
      <c r="D38" s="4"/>
      <c r="E38" s="3"/>
      <c r="F38" s="3"/>
      <c r="G38" s="16"/>
      <c r="I38" s="3"/>
      <c r="J38" s="3"/>
      <c r="K38" s="3"/>
      <c r="L38" s="3"/>
      <c r="M38" s="3"/>
      <c r="N38" s="3"/>
    </row>
    <row r="39" spans="1:14" ht="15.75" customHeight="1">
      <c r="A39" s="2"/>
      <c r="B39" s="3"/>
      <c r="C39" s="4"/>
      <c r="D39" s="4"/>
      <c r="E39" s="3"/>
      <c r="F39" s="3"/>
      <c r="G39" s="16"/>
      <c r="I39" s="3"/>
      <c r="J39" s="3"/>
      <c r="K39" s="3"/>
      <c r="L39" s="3"/>
      <c r="M39" s="3"/>
      <c r="N39" s="3"/>
    </row>
    <row r="40" spans="1:14" ht="15.75" customHeight="1">
      <c r="A40" s="2"/>
      <c r="B40" s="3"/>
      <c r="C40" s="4"/>
      <c r="D40" s="4"/>
      <c r="E40" s="3"/>
      <c r="F40" s="3"/>
      <c r="G40" s="16"/>
      <c r="I40" s="3"/>
      <c r="J40" s="3"/>
      <c r="K40" s="3"/>
      <c r="L40" s="3"/>
      <c r="M40" s="3"/>
      <c r="N40" s="3"/>
    </row>
    <row r="41" spans="1:14" ht="15.75" customHeight="1">
      <c r="A41" s="2"/>
      <c r="B41" s="3"/>
      <c r="C41" s="4"/>
      <c r="D41" s="4"/>
      <c r="E41" s="3"/>
      <c r="F41" s="3"/>
      <c r="G41" s="16"/>
      <c r="I41" s="3"/>
      <c r="J41" s="3"/>
      <c r="K41" s="3"/>
      <c r="L41" s="3"/>
      <c r="M41" s="3"/>
      <c r="N41" s="3"/>
    </row>
    <row r="42" spans="1:14" ht="15.75" customHeight="1">
      <c r="A42" s="2"/>
      <c r="B42" s="3"/>
      <c r="C42" s="4"/>
      <c r="D42" s="4"/>
      <c r="E42" s="3"/>
      <c r="F42" s="3"/>
      <c r="G42" s="16"/>
      <c r="I42" s="3"/>
      <c r="J42" s="3"/>
      <c r="K42" s="3"/>
      <c r="L42" s="3"/>
      <c r="M42" s="3"/>
      <c r="N42" s="3"/>
    </row>
    <row r="43" spans="1:14" ht="15.75" customHeight="1">
      <c r="A43" s="2"/>
      <c r="B43" s="3"/>
      <c r="C43" s="4"/>
      <c r="D43" s="4"/>
      <c r="E43" s="3"/>
      <c r="F43" s="3"/>
      <c r="G43" s="16"/>
      <c r="I43" s="3"/>
      <c r="J43" s="3"/>
      <c r="K43" s="3"/>
      <c r="L43" s="3"/>
      <c r="M43" s="3"/>
      <c r="N43" s="3"/>
    </row>
    <row r="44" spans="1:14" ht="15.75" customHeight="1">
      <c r="A44" s="2"/>
      <c r="B44" s="3"/>
      <c r="C44" s="4"/>
      <c r="D44" s="4"/>
      <c r="E44" s="3"/>
      <c r="F44" s="3"/>
      <c r="G44" s="16"/>
      <c r="I44" s="3"/>
      <c r="J44" s="3"/>
      <c r="K44" s="3"/>
      <c r="L44" s="3"/>
      <c r="M44" s="3"/>
      <c r="N44" s="3"/>
    </row>
    <row r="45" spans="1:14" ht="15.75" customHeight="1">
      <c r="A45" s="2"/>
      <c r="B45" s="3"/>
      <c r="C45" s="4"/>
      <c r="D45" s="4"/>
      <c r="E45" s="3"/>
      <c r="F45" s="3"/>
      <c r="G45" s="16"/>
      <c r="I45" s="3"/>
      <c r="J45" s="3"/>
      <c r="K45" s="3"/>
      <c r="L45" s="3"/>
      <c r="M45" s="3"/>
      <c r="N45" s="3"/>
    </row>
    <row r="46" spans="1:14" ht="15.75" customHeight="1">
      <c r="A46" s="2"/>
      <c r="B46" s="3"/>
      <c r="C46" s="4"/>
      <c r="D46" s="4"/>
      <c r="E46" s="3"/>
      <c r="F46" s="3"/>
      <c r="G46" s="16"/>
      <c r="I46" s="3"/>
      <c r="J46" s="3"/>
      <c r="K46" s="3"/>
      <c r="L46" s="3"/>
      <c r="M46" s="3"/>
      <c r="N46" s="3"/>
    </row>
    <row r="47" spans="1:14" ht="15.75" customHeight="1">
      <c r="A47" s="2"/>
      <c r="B47" s="3"/>
      <c r="C47" s="4"/>
      <c r="D47" s="4"/>
      <c r="E47" s="3"/>
      <c r="F47" s="3"/>
      <c r="G47" s="16"/>
      <c r="I47" s="3"/>
      <c r="J47" s="3"/>
      <c r="K47" s="3"/>
      <c r="L47" s="3"/>
      <c r="M47" s="3"/>
      <c r="N47" s="3"/>
    </row>
    <row r="48" spans="1:14"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row r="991" spans="1:14" ht="13">
      <c r="A991" s="2"/>
      <c r="B991" s="3"/>
      <c r="C991" s="4"/>
      <c r="D991" s="4"/>
      <c r="E991" s="3"/>
      <c r="F991" s="3"/>
      <c r="G991" s="16"/>
      <c r="I991" s="3"/>
      <c r="J991" s="3"/>
      <c r="K991" s="3"/>
      <c r="L991" s="3"/>
      <c r="M991" s="3"/>
      <c r="N991" s="3"/>
    </row>
  </sheetData>
  <autoFilter ref="A1:O991" xr:uid="{00000000-0009-0000-0000-000007000000}"/>
  <customSheetViews>
    <customSheetView guid="{C6D8AC44-BC03-4E7B-80FF-BEBAE45ADEEA}" filter="1" showAutoFilter="1">
      <pageMargins left="0.7" right="0.7" top="0.75" bottom="0.75" header="0.3" footer="0.3"/>
      <autoFilter ref="A1:M980" xr:uid="{AFEF91A9-B134-BE48-ADD7-1EDF81773304}">
        <filterColumn colId="4">
          <filters blank="1">
            <filter val="Chatham Sq"/>
            <filter val="Online"/>
          </filters>
        </filterColumn>
        <filterColumn colId="5">
          <filters>
            <filter val="en"/>
          </filters>
        </filterColumn>
        <filterColumn colId="6">
          <filters blank="1">
            <filter val="11"/>
            <filter val="12"/>
            <filter val="13"/>
            <filter val="14"/>
            <filter val="15"/>
            <filter val="16"/>
            <filter val="27"/>
            <filter val="3"/>
            <filter val="4"/>
          </filters>
        </filterColumn>
      </autoFilter>
    </customSheetView>
  </customSheetViews>
  <conditionalFormatting sqref="C2:C991">
    <cfRule type="cellIs" dxfId="261" priority="8" operator="lessThan">
      <formula>"12:00:00 PM"</formula>
    </cfRule>
  </conditionalFormatting>
  <conditionalFormatting sqref="E2:E991">
    <cfRule type="containsText" dxfId="260" priority="2" operator="containsText" text="SNFL">
      <formula>NOT(ISERROR(SEARCH(("SNFL"),(E2))))</formula>
    </cfRule>
    <cfRule type="containsText" dxfId="259" priority="3" operator="containsText" text="Chatham Sq">
      <formula>NOT(ISERROR(SEARCH(("Chatham Sq"),(E2))))</formula>
    </cfRule>
    <cfRule type="containsText" dxfId="258" priority="4" operator="containsText" text="Seward Park">
      <formula>NOT(ISERROR(SEARCH(("Seward Park"),(E2))))</formula>
    </cfRule>
  </conditionalFormatting>
  <conditionalFormatting sqref="F2:F991">
    <cfRule type="containsText" dxfId="257" priority="5" operator="containsText" text="zh">
      <formula>NOT(ISERROR(SEARCH(("zh"),(F2))))</formula>
    </cfRule>
  </conditionalFormatting>
  <conditionalFormatting sqref="G2:G991">
    <cfRule type="containsText" dxfId="256" priority="1" operator="containsText" text="CANCELED">
      <formula>NOT(ISERROR(SEARCH(("CANCELED"),(G2))))</formula>
    </cfRule>
  </conditionalFormatting>
  <conditionalFormatting sqref="H2:H14 H16:H991">
    <cfRule type="expression" dxfId="255" priority="12">
      <formula>(M:M = 1)</formula>
    </cfRule>
  </conditionalFormatting>
  <conditionalFormatting sqref="Q1">
    <cfRule type="expression" dxfId="254" priority="9">
      <formula>ISERROR(Q2)</formula>
    </cfRule>
  </conditionalFormatting>
  <conditionalFormatting sqref="Q2">
    <cfRule type="expression" dxfId="253" priority="7">
      <formula>ISERROR(Q2)</formula>
    </cfRule>
  </conditionalFormatting>
  <conditionalFormatting sqref="Q2:Q991">
    <cfRule type="notContainsBlanks" dxfId="252" priority="6">
      <formula>LEN(TRIM(Q2))&gt;0</formula>
    </cfRule>
  </conditionalFormatting>
  <dataValidations count="1">
    <dataValidation type="custom" allowBlank="1" showDropDown="1" showInputMessage="1" showErrorMessage="1" prompt="Enter a valid date" sqref="A2:A991" xr:uid="{00000000-0002-0000-0700-000000000000}">
      <formula1>OR(NOT(ISERROR(DATEVALUE(A2))), AND(ISNUMBER(A2), LEFT(CELL("format", A2))="D"))</formula1>
    </dataValidation>
  </dataValidations>
  <hyperlinks>
    <hyperlink ref="L2" r:id="rId2" xr:uid="{00000000-0004-0000-0700-000000000000}"/>
    <hyperlink ref="L3" r:id="rId3" xr:uid="{00000000-0004-0000-0700-000001000000}"/>
    <hyperlink ref="L4" r:id="rId4" xr:uid="{00000000-0004-0000-0700-000002000000}"/>
    <hyperlink ref="L5" r:id="rId5" xr:uid="{00000000-0004-0000-0700-000003000000}"/>
    <hyperlink ref="L6" r:id="rId6" xr:uid="{00000000-0004-0000-0700-000004000000}"/>
    <hyperlink ref="L7" r:id="rId7" xr:uid="{00000000-0004-0000-0700-000005000000}"/>
    <hyperlink ref="L8" r:id="rId8" xr:uid="{00000000-0004-0000-0700-000006000000}"/>
    <hyperlink ref="L9" r:id="rId9" xr:uid="{00000000-0004-0000-0700-000007000000}"/>
    <hyperlink ref="L10" r:id="rId10" xr:uid="{00000000-0004-0000-0700-000008000000}"/>
    <hyperlink ref="L11" r:id="rId11" xr:uid="{00000000-0004-0000-0700-000009000000}"/>
    <hyperlink ref="L12" r:id="rId12" xr:uid="{00000000-0004-0000-0700-00000A000000}"/>
    <hyperlink ref="L13" r:id="rId13" xr:uid="{00000000-0004-0000-0700-00000B000000}"/>
    <hyperlink ref="L14" r:id="rId14" xr:uid="{00000000-0004-0000-0700-00000C000000}"/>
    <hyperlink ref="L15" r:id="rId15" xr:uid="{00000000-0004-0000-0700-00000D000000}"/>
    <hyperlink ref="L16" r:id="rId16" xr:uid="{00000000-0004-0000-0700-00000E000000}"/>
    <hyperlink ref="L17" r:id="rId17" xr:uid="{00000000-0004-0000-0700-00000F000000}"/>
    <hyperlink ref="L18" r:id="rId18" xr:uid="{00000000-0004-0000-0700-000010000000}"/>
  </hyperlinks>
  <pageMargins left="0.7" right="0.7" top="0.75" bottom="0.75" header="0.3" footer="0.3"/>
  <legacyDrawing r:id="rId1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W991"/>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
        <v>45294</v>
      </c>
      <c r="B2" s="3" t="str">
        <f t="shared" ref="B2:B256" si="0">IF(ISBLANK($A2),,CHOOSE(WEEKDAY($A2), "Sun", "Mon", "Tue", "Wed", "Thur", "Fri", "Sat"))</f>
        <v>Wed</v>
      </c>
      <c r="C2" s="4">
        <f ca="1">IFERROR(__xludf.DUMMYFUNCTION("IF(ISBLANK($A2),,CHOOSE(WEEKDAY($A2),,IF(WEEKDAY($A1)=2,INDEX(start_time,4),INDEX(start_time,2)),IF(ISDATE(A1),IF(WEEKDAY($A1)=3,INDEX(start_time,3),INDEX(start_time,2)),INDEX(start_time,2)),IF(ISDATE(A1),IF(WEEKDAY($A1)=4,INDEX(start_time,3),INDEX(start_"&amp;"time,2)),INDEX(start_time,2)),IF(ISDATE(A1),IF(WEEKDAY($A1)=5,INDEX(start_time,3),INDEX(start_time,2)),INDEX(start_time,2)),INDEX(start_time,2),IF(WEEKDAY($A1)=7,INDEX(start_time,4),INDEX(start_time,1))))"),0.458333333333333)</f>
        <v>0.45833333333333298</v>
      </c>
      <c r="D2" s="4">
        <f t="shared" ref="D2:D256" ca="1" si="1">IF(ISBLANK(C2),,C2+TIME(2,0,0))</f>
        <v>0.5416666666666663</v>
      </c>
      <c r="E2" s="3" t="str">
        <f t="array" ref="E2">IF(ISBLANK($A2),,CHOOSE(WEEKDAY($A2),,IF(WEEKDAY($A1)=2,INDEX(location,3),INDEX(location,1)),INDEX(location,3),INDEX(location,3),INDEX(location,3),INDEX(location,1),INDEX(location,2)))</f>
        <v>Online</v>
      </c>
      <c r="F2" s="3" t="str">
        <f t="array" ref="F2">IF(ISBLANK($A2),,CHOOSE(WEEKDAY($A2),,INDEX(languages,2),INDEX(languages,1),INDEX(languages,1),INDEX(languages,1),INDEX(languages,2),INDEX(languages,1)))</f>
        <v>en</v>
      </c>
      <c r="G2" s="5">
        <v>18</v>
      </c>
      <c r="H2" s="3" t="s">
        <v>221</v>
      </c>
      <c r="I2" s="3" t="e">
        <f t="array" aca="1" ref="I2" ca="1">IF(ISBLANK($H2),,VLOOKUP($H2,'data (deprecated)'!$E$2:INDIRECT("data (deprecated)!$H$"&amp;COUNTA('data (deprecated)'!$E:$E)),2, FALSE))</f>
        <v>#REF!</v>
      </c>
      <c r="J2" s="3" t="e">
        <f t="array" aca="1" ref="J2" ca="1">IF(ISBLANK($H2),,VLOOKUP($H2,'data (deprecated)'!$E$2:INDIRECT("data (deprecated)!$H$"&amp;COUNTA('data (deprecated)'!$E:$E)),3, FALSE))</f>
        <v>#REF!</v>
      </c>
      <c r="K2" s="3" t="e">
        <f t="array" aca="1" ref="K2" ca="1">IF(ISBLANK($H2),,VLOOKUP($H2,'data (deprecated)'!$E$2:INDIRECT("data (deprecated)!$H$"&amp;COUNTA('data (deprecated)'!$E:$E)),4, FALSE))</f>
        <v>#REF!</v>
      </c>
      <c r="L2" s="10" t="s">
        <v>265</v>
      </c>
      <c r="M2" s="3">
        <v>0</v>
      </c>
      <c r="N2" s="3">
        <v>0</v>
      </c>
      <c r="O2" s="3">
        <v>27</v>
      </c>
      <c r="P2" s="3"/>
      <c r="R2" s="2">
        <f ca="1">IFERROR(__xludf.DUMMYFUNCTION("FILTER($A$2:$A$980, COUNTIF('unavailable-dates-lookup'!$A$2:INDIRECT(""unavailable-dates-lookup!$A""&amp;COUNTA('unavailable-dates-lookup'!$A:$A)), $A$2:$A$980) + COUNTIF('unavailable-dates-lookup'!$B$2:INDIRECT(""unavailable-dates-lookup!$B""&amp;COUNTA('unavail"&amp;"able-dates-lookup'!$B:$B)), $A$2:$A$980) + COUNTIF('unavailable-dates-lookup'!$C$2:INDIRECT(""unavailable-dates-lookup!$C""&amp;COUNTA('unavailable-dates-lookup'!$C:$C)), $A$2:$A$980) + COUNTIF('unavailable-dates-lookup'!$D$2:INDIRECT(""unavailable-dates-look"&amp;"up!$D""&amp;COUNTA('unavailable-dates-lookup'!$D:$D)), $A$2:$A$980) + COUNTIF('unavailable-dates-lookup'!$E$2:INDIRECT(""unavailable-dates-lookup!$E""&amp;COUNTA('unavailable-dates-lookup'!$E:$E)), $A$2:$A$980) &gt; 0)"),45320)</f>
        <v>45320</v>
      </c>
      <c r="S2" s="136" t="s">
        <v>135</v>
      </c>
      <c r="T2" s="141">
        <v>288</v>
      </c>
      <c r="W2" s="23"/>
    </row>
    <row r="3" spans="1:49" ht="15.75" customHeight="1">
      <c r="A3" s="2">
        <v>45294</v>
      </c>
      <c r="B3" s="3" t="str">
        <f t="shared" si="0"/>
        <v>Wed</v>
      </c>
      <c r="C3" s="4">
        <f ca="1">IFERROR(__xludf.DUMMYFUNCTION("IF(ISBLANK($A3),,CHOOSE(WEEKDAY($A3),,IF(WEEKDAY($A2)=2,INDEX(start_time,4),INDEX(start_time,2)),IF(ISDATE(A2),IF(WEEKDAY($A2)=3,INDEX(start_time,3),INDEX(start_time,2)),INDEX(start_time,2)),IF(ISDATE(A2),IF(WEEKDAY($A2)=4,INDEX(start_time,3),INDEX(start_"&amp;"time,2)),INDEX(start_time,2)),IF(ISDATE(A2),IF(WEEKDAY($A2)=5,INDEX(start_time,3),INDEX(start_time,2)),INDEX(start_time,2)),INDEX(start_time,2),IF(WEEKDAY($A2)=7,INDEX(start_time,4),INDEX(start_time,1))))"),0.583333333333333)</f>
        <v>0.58333333333333304</v>
      </c>
      <c r="D3" s="4">
        <f t="shared" ca="1" si="1"/>
        <v>0.66666666666666641</v>
      </c>
      <c r="E3" s="3" t="str">
        <f t="array" ref="E3">IF(ISBLANK($A3),,CHOOSE(WEEKDAY($A3),,IF(WEEKDAY($A2)=2,INDEX(location,3),INDEX(location,1)),INDEX(location,3),INDEX(location,3),INDEX(location,3),INDEX(location,1),INDEX(location,2)))</f>
        <v>Online</v>
      </c>
      <c r="F3" s="3" t="str">
        <f t="array" ref="F3">IF(ISBLANK($A3),,CHOOSE(WEEKDAY($A3),,INDEX(languages,2),INDEX(languages,1),INDEX(languages,1),INDEX(languages,1),INDEX(languages,2),INDEX(languages,1)))</f>
        <v>en</v>
      </c>
      <c r="G3" s="5">
        <v>9</v>
      </c>
      <c r="H3" s="3" t="s">
        <v>89</v>
      </c>
      <c r="I3" s="3" t="e">
        <f t="array" aca="1" ref="I3" ca="1">IF(ISBLANK($H3),,VLOOKUP($H3,'data (deprecated)'!$E$2:INDIRECT("data (deprecated)!$H$"&amp;COUNTA('data (deprecated)'!$E:$E)),2, FALSE))</f>
        <v>#REF!</v>
      </c>
      <c r="J3" s="3" t="e">
        <f t="array" aca="1" ref="J3" ca="1">IF(ISBLANK($H3),,VLOOKUP($H3,'data (deprecated)'!$E$2:INDIRECT("data (deprecated)!$H$"&amp;COUNTA('data (deprecated)'!$E:$E)),3, FALSE))</f>
        <v>#REF!</v>
      </c>
      <c r="K3" s="3" t="e">
        <f t="array" aca="1" ref="K3" ca="1">IF(ISBLANK($H3),,VLOOKUP($H3,'data (deprecated)'!$E$2:INDIRECT("data (deprecated)!$H$"&amp;COUNTA('data (deprecated)'!$E:$E)),4, FALSE))</f>
        <v>#REF!</v>
      </c>
      <c r="L3" s="10" t="s">
        <v>266</v>
      </c>
      <c r="M3" s="3">
        <v>0</v>
      </c>
      <c r="N3" s="3">
        <v>0</v>
      </c>
      <c r="O3" s="3">
        <v>27</v>
      </c>
      <c r="P3" s="3"/>
      <c r="Q3" s="3"/>
      <c r="R3" s="2">
        <f ca="1">IFERROR(__xludf.DUMMYFUNCTION("""COMPUTED_VALUE"""),45320)</f>
        <v>45320</v>
      </c>
      <c r="S3" s="142" t="s">
        <v>1404</v>
      </c>
      <c r="T3" s="143">
        <v>-2</v>
      </c>
      <c r="W3" s="23"/>
    </row>
    <row r="4" spans="1:49" ht="15.75" customHeight="1">
      <c r="A4" s="26">
        <v>45295</v>
      </c>
      <c r="B4" s="3" t="str">
        <f t="shared" si="0"/>
        <v>Thur</v>
      </c>
      <c r="C4" s="4">
        <f ca="1">IFERROR(__xludf.DUMMYFUNCTION("IF(ISBLANK($A4),,CHOOSE(WEEKDAY($A4),,IF(WEEKDAY($A3)=2,INDEX(start_time,4),INDEX(start_time,2)),IF(ISDATE(A3),IF(WEEKDAY($A3)=3,INDEX(start_time,3),INDEX(start_time,2)),INDEX(start_time,2)),IF(ISDATE(A3),IF(WEEKDAY($A3)=4,INDEX(start_time,3),INDEX(start_"&amp;"time,2)),INDEX(start_time,2)),IF(ISDATE(A3),IF(WEEKDAY($A3)=5,INDEX(start_time,3),INDEX(start_time,2)),INDEX(start_time,2)),INDEX(start_time,2),IF(WEEKDAY($A3)=7,INDEX(start_time,4),INDEX(start_time,1))))"),0.458333333333333)</f>
        <v>0.45833333333333298</v>
      </c>
      <c r="D4" s="4">
        <f t="shared" ca="1" si="1"/>
        <v>0.5416666666666663</v>
      </c>
      <c r="E4" s="3" t="str">
        <f t="array" ref="E4">IF(ISBLANK($A4),,CHOOSE(WEEKDAY($A4),,IF(WEEKDAY($A3)=2,INDEX(location,3),INDEX(location,1)),INDEX(location,3),INDEX(location,3),INDEX(location,3),INDEX(location,1),INDEX(location,2)))</f>
        <v>Online</v>
      </c>
      <c r="F4" s="3" t="str">
        <f t="array" ref="F4">IF(ISBLANK($A4),,CHOOSE(WEEKDAY($A4),,INDEX(languages,2),INDEX(languages,1),INDEX(languages,1),INDEX(languages,1),INDEX(languages,2),INDEX(languages,1)))</f>
        <v>en</v>
      </c>
      <c r="G4" s="5">
        <v>3</v>
      </c>
      <c r="H4" s="3" t="s">
        <v>101</v>
      </c>
      <c r="I4" s="3" t="e">
        <f t="array" aca="1" ref="I4" ca="1">IF(ISBLANK($H4),,VLOOKUP($H4,'data (deprecated)'!$E$2:INDIRECT("data (deprecated)!$H$"&amp;COUNTA('data (deprecated)'!$E:$E)),2, FALSE))</f>
        <v>#REF!</v>
      </c>
      <c r="J4" s="3" t="e">
        <f t="array" aca="1" ref="J4" ca="1">IF(ISBLANK($H4),,VLOOKUP($H4,'data (deprecated)'!$E$2:INDIRECT("data (deprecated)!$H$"&amp;COUNTA('data (deprecated)'!$E:$E)),3, FALSE))</f>
        <v>#REF!</v>
      </c>
      <c r="K4" s="3" t="e">
        <f t="array" aca="1" ref="K4" ca="1">IF(ISBLANK($H4),,VLOOKUP($H4,'data (deprecated)'!$E$2:INDIRECT("data (deprecated)!$H$"&amp;COUNTA('data (deprecated)'!$E:$E)),4, FALSE))</f>
        <v>#REF!</v>
      </c>
      <c r="L4" s="6" t="s">
        <v>267</v>
      </c>
      <c r="M4" s="3">
        <v>0</v>
      </c>
      <c r="N4" s="3">
        <v>0</v>
      </c>
      <c r="O4" s="3">
        <v>24</v>
      </c>
      <c r="P4" s="3"/>
      <c r="Q4" s="3"/>
      <c r="W4" s="23"/>
    </row>
    <row r="5" spans="1:49" ht="15.75" customHeight="1">
      <c r="A5" s="2">
        <v>45295</v>
      </c>
      <c r="B5" s="3" t="str">
        <f t="shared" si="0"/>
        <v>Thur</v>
      </c>
      <c r="C5" s="4">
        <f ca="1">IFERROR(__xludf.DUMMYFUNCTION("IF(ISBLANK($A5),,CHOOSE(WEEKDAY($A5),,IF(WEEKDAY($A4)=2,INDEX(start_time,4),INDEX(start_time,2)),IF(ISDATE(A4),IF(WEEKDAY($A4)=3,INDEX(start_time,3),INDEX(start_time,2)),INDEX(start_time,2)),IF(ISDATE(A4),IF(WEEKDAY($A4)=4,INDEX(start_time,3),INDEX(start_"&amp;"time,2)),INDEX(start_time,2)),IF(ISDATE(A4),IF(WEEKDAY($A4)=5,INDEX(start_time,3),INDEX(start_time,2)),INDEX(start_time,2)),INDEX(start_time,2),IF(WEEKDAY($A4)=7,INDEX(start_time,4),INDEX(start_time,1))))"),0.583333333333333)</f>
        <v>0.58333333333333304</v>
      </c>
      <c r="D5" s="4">
        <f t="shared" ca="1" si="1"/>
        <v>0.66666666666666641</v>
      </c>
      <c r="E5" s="3" t="str">
        <f t="array" ref="E5">IF(ISBLANK($A5),,CHOOSE(WEEKDAY($A5),,IF(WEEKDAY($A4)=2,INDEX(location,3),INDEX(location,1)),INDEX(location,3),INDEX(location,3),INDEX(location,3),INDEX(location,1),INDEX(location,2)))</f>
        <v>Online</v>
      </c>
      <c r="F5" s="3" t="str">
        <f t="array" ref="F5">IF(ISBLANK($A5),,CHOOSE(WEEKDAY($A5),,INDEX(languages,2),INDEX(languages,1),INDEX(languages,1),INDEX(languages,1),INDEX(languages,2),INDEX(languages,1)))</f>
        <v>en</v>
      </c>
      <c r="G5" s="5">
        <v>2</v>
      </c>
      <c r="H5" s="3" t="s">
        <v>99</v>
      </c>
      <c r="I5" s="3" t="e">
        <f t="array" aca="1" ref="I5" ca="1">IF(ISBLANK($H5),,VLOOKUP($H5,'data (deprecated)'!$E$2:INDIRECT("data (deprecated)!$H$"&amp;COUNTA('data (deprecated)'!$E:$E)),2, FALSE))</f>
        <v>#REF!</v>
      </c>
      <c r="J5" s="3" t="e">
        <f t="array" aca="1" ref="J5" ca="1">IF(ISBLANK($H5),,VLOOKUP($H5,'data (deprecated)'!$E$2:INDIRECT("data (deprecated)!$H$"&amp;COUNTA('data (deprecated)'!$E:$E)),3, FALSE))</f>
        <v>#REF!</v>
      </c>
      <c r="K5" s="3" t="e">
        <f t="array" aca="1" ref="K5" ca="1">IF(ISBLANK($H5),,VLOOKUP($H5,'data (deprecated)'!$E$2:INDIRECT("data (deprecated)!$H$"&amp;COUNTA('data (deprecated)'!$E:$E)),4, FALSE))</f>
        <v>#REF!</v>
      </c>
      <c r="L5" s="10" t="s">
        <v>268</v>
      </c>
      <c r="M5" s="3">
        <v>0</v>
      </c>
      <c r="N5" s="3">
        <v>0</v>
      </c>
      <c r="O5" s="3">
        <v>6</v>
      </c>
      <c r="P5" s="3"/>
      <c r="Q5" s="3"/>
      <c r="U5" s="14"/>
    </row>
    <row r="6" spans="1:49">
      <c r="A6" s="26">
        <v>45296</v>
      </c>
      <c r="B6" s="3" t="str">
        <f t="shared" si="0"/>
        <v>Fri</v>
      </c>
      <c r="C6" s="4">
        <f ca="1">IFERROR(__xludf.DUMMYFUNCTION("IF(ISBLANK($A6),,CHOOSE(WEEKDAY($A6),,IF(WEEKDAY($A5)=2,INDEX(start_time,4),INDEX(start_time,2)),IF(ISDATE(A5),IF(WEEKDAY($A5)=3,INDEX(start_time,3),INDEX(start_time,2)),INDEX(start_time,2)),IF(ISDATE(A5),IF(WEEKDAY($A5)=4,INDEX(start_time,3),INDEX(start_"&amp;"time,2)),INDEX(start_time,2)),IF(ISDATE(A5),IF(WEEKDAY($A5)=5,INDEX(start_time,3),INDEX(start_time,2)),INDEX(start_time,2)),INDEX(start_time,2),IF(WEEKDAY($A5)=7,INDEX(start_time,4),INDEX(start_time,1))))"),0.458333333333333)</f>
        <v>0.45833333333333298</v>
      </c>
      <c r="D6" s="4">
        <f t="shared" ca="1" si="1"/>
        <v>0.5416666666666663</v>
      </c>
      <c r="E6" s="3" t="str">
        <f t="array" ref="E6">IF(ISBLANK($A6),,CHOOSE(WEEKDAY($A6),,IF(WEEKDAY($A5)=2,INDEX(location,3),INDEX(location,1)),INDEX(location,3),INDEX(location,3),INDEX(location,3),INDEX(location,1),INDEX(location,2)))</f>
        <v>Chatham Sq</v>
      </c>
      <c r="F6" s="3" t="str">
        <f t="array" ref="F6">IF(ISBLANK($A6),,CHOOSE(WEEKDAY($A6),,INDEX(languages,2),INDEX(languages,1),INDEX(languages,1),INDEX(languages,1),INDEX(languages,2),INDEX(languages,1)))</f>
        <v>zh</v>
      </c>
      <c r="G6" s="5">
        <v>10</v>
      </c>
      <c r="H6" s="3" t="s">
        <v>138</v>
      </c>
      <c r="I6" s="3" t="e">
        <f t="array" aca="1" ref="I6" ca="1">IF(ISBLANK($H6),,VLOOKUP($H6,'data (deprecated)'!$E$2:INDIRECT("data (deprecated)!$H$"&amp;COUNTA('data (deprecated)'!$E:$E)),2, FALSE))</f>
        <v>#REF!</v>
      </c>
      <c r="J6" s="3" t="e">
        <f t="array" aca="1" ref="J6" ca="1">IF(ISBLANK($H6),,VLOOKUP($H6,'data (deprecated)'!$E$2:INDIRECT("data (deprecated)!$H$"&amp;COUNTA('data (deprecated)'!$E:$E)),3, FALSE))</f>
        <v>#REF!</v>
      </c>
      <c r="K6" s="3" t="e">
        <f t="array" aca="1" ref="K6" ca="1">IF(ISBLANK($H6),,VLOOKUP($H6,'data (deprecated)'!$E$2:INDIRECT("data (deprecated)!$H$"&amp;COUNTA('data (deprecated)'!$E:$E)),4, FALSE))</f>
        <v>#REF!</v>
      </c>
      <c r="L6" s="6" t="s">
        <v>269</v>
      </c>
      <c r="M6" s="3">
        <v>0</v>
      </c>
      <c r="N6" s="3">
        <v>0</v>
      </c>
      <c r="P6" s="3" t="s">
        <v>270</v>
      </c>
      <c r="Q6" s="3"/>
      <c r="S6" s="3"/>
      <c r="W6" s="12"/>
    </row>
    <row r="7" spans="1:49" ht="15.75" customHeight="1">
      <c r="A7" s="26">
        <v>45299</v>
      </c>
      <c r="B7" s="3" t="str">
        <f t="shared" si="0"/>
        <v>Mon</v>
      </c>
      <c r="C7" s="4">
        <f ca="1">IFERROR(__xludf.DUMMYFUNCTION("IF(ISBLANK($A7),,CHOOSE(WEEKDAY($A7),,IF(WEEKDAY($A6)=2,INDEX(start_time,4),INDEX(start_time,2)),IF(ISDATE(A6),IF(WEEKDAY($A6)=3,INDEX(start_time,3),INDEX(start_time,2)),INDEX(start_time,2)),IF(ISDATE(A6),IF(WEEKDAY($A6)=4,INDEX(start_time,3),INDEX(start_"&amp;"time,2)),INDEX(start_time,2)),IF(ISDATE(A6),IF(WEEKDAY($A6)=5,INDEX(start_time,3),INDEX(start_time,2)),INDEX(start_time,2)),INDEX(start_time,2),IF(WEEKDAY($A6)=7,INDEX(start_time,4),INDEX(start_time,1))))"),0.458333333333333)</f>
        <v>0.45833333333333298</v>
      </c>
      <c r="D7" s="4">
        <f t="shared" ca="1" si="1"/>
        <v>0.5416666666666663</v>
      </c>
      <c r="E7" s="3" t="str">
        <f t="array" ref="E7">IF(ISBLANK($A7),,CHOOSE(WEEKDAY($A7),,IF(WEEKDAY($A6)=2,INDEX(location,3),INDEX(location,1)),INDEX(location,3),INDEX(location,3),INDEX(location,3),INDEX(location,1),INDEX(location,2)))</f>
        <v>Chatham Sq</v>
      </c>
      <c r="F7" s="3" t="str">
        <f t="array" ref="F7">IF(ISBLANK($A7),,CHOOSE(WEEKDAY($A7),,INDEX(languages,2),INDEX(languages,1),INDEX(languages,1),INDEX(languages,1),INDEX(languages,2),INDEX(languages,1)))</f>
        <v>zh</v>
      </c>
      <c r="G7" s="16"/>
      <c r="H7" s="3" t="s">
        <v>138</v>
      </c>
      <c r="I7" s="3" t="e">
        <f t="array" aca="1" ref="I7" ca="1">IF(ISBLANK($H7),,VLOOKUP($H7,'data (deprecated)'!$E$2:INDIRECT("data (deprecated)!$H$"&amp;COUNTA('data (deprecated)'!$E:$E)),2, FALSE))</f>
        <v>#REF!</v>
      </c>
      <c r="J7" s="3" t="e">
        <f t="array" aca="1" ref="J7" ca="1">IF(ISBLANK($H7),,VLOOKUP($H7,'data (deprecated)'!$E$2:INDIRECT("data (deprecated)!$H$"&amp;COUNTA('data (deprecated)'!$E:$E)),3, FALSE))</f>
        <v>#REF!</v>
      </c>
      <c r="K7" s="3" t="e">
        <f t="array" aca="1" ref="K7" ca="1">IF(ISBLANK($H7),,VLOOKUP($H7,'data (deprecated)'!$E$2:INDIRECT("data (deprecated)!$H$"&amp;COUNTA('data (deprecated)'!$E:$E)),4, FALSE))</f>
        <v>#REF!</v>
      </c>
      <c r="L7" s="6" t="s">
        <v>269</v>
      </c>
      <c r="M7" s="3">
        <v>1</v>
      </c>
      <c r="N7" s="3">
        <v>0</v>
      </c>
      <c r="Q7" s="3"/>
      <c r="S7" s="3"/>
    </row>
    <row r="8" spans="1:49" ht="15.75" customHeight="1">
      <c r="A8" s="2">
        <v>45299</v>
      </c>
      <c r="B8" s="3" t="str">
        <f t="shared" si="0"/>
        <v>Mon</v>
      </c>
      <c r="C8" s="4">
        <f ca="1">IFERROR(__xludf.DUMMYFUNCTION("IF(ISBLANK($A8),,CHOOSE(WEEKDAY($A8),,IF(WEEKDAY($A7)=2,INDEX(start_time,4),INDEX(start_time,2)),IF(ISDATE(A7),IF(WEEKDAY($A7)=3,INDEX(start_time,3),INDEX(start_time,2)),INDEX(start_time,2)),IF(ISDATE(A7),IF(WEEKDAY($A7)=4,INDEX(start_time,3),INDEX(start_"&amp;"time,2)),INDEX(start_time,2)),IF(ISDATE(A7),IF(WEEKDAY($A7)=5,INDEX(start_time,3),INDEX(start_time,2)),INDEX(start_time,2)),INDEX(start_time,2),IF(WEEKDAY($A7)=7,INDEX(start_time,4),INDEX(start_time,1))))"),0.625)</f>
        <v>0.625</v>
      </c>
      <c r="D8" s="4">
        <f t="shared" ca="1" si="1"/>
        <v>0.70833333333333337</v>
      </c>
      <c r="E8" s="3" t="str">
        <f t="array" ref="E8">IF(ISBLANK($A8),,CHOOSE(WEEKDAY($A8),,IF(WEEKDAY($A7)=2,INDEX(location,3),INDEX(location,1)),INDEX(location,3),INDEX(location,3),INDEX(location,3),INDEX(location,1),INDEX(location,2)))</f>
        <v>Online</v>
      </c>
      <c r="F8" s="3" t="str">
        <f t="array" ref="F8">IF(ISBLANK($A8),,CHOOSE(WEEKDAY($A8),,INDEX(languages,2),INDEX(languages,1),INDEX(languages,1),INDEX(languages,1),INDEX(languages,2),INDEX(languages,1)))</f>
        <v>zh</v>
      </c>
      <c r="G8" s="5">
        <v>24</v>
      </c>
      <c r="H8" s="3" t="s">
        <v>271</v>
      </c>
      <c r="I8" s="3" t="e">
        <f t="array" aca="1" ref="I8" ca="1">IF(ISBLANK($H8),,VLOOKUP($H8,'data (deprecated)'!$E$2:INDIRECT("data (deprecated)!$H$"&amp;COUNTA('data (deprecated)'!$E:$E)),2, FALSE))</f>
        <v>#REF!</v>
      </c>
      <c r="J8" s="3" t="e">
        <f t="array" aca="1" ref="J8" ca="1">IF(ISBLANK($H8),,VLOOKUP($H8,'data (deprecated)'!$E$2:INDIRECT("data (deprecated)!$H$"&amp;COUNTA('data (deprecated)'!$E:$E)),3, FALSE))</f>
        <v>#REF!</v>
      </c>
      <c r="K8" s="3" t="e">
        <f t="array" aca="1" ref="K8" ca="1">IF(ISBLANK($H8),,VLOOKUP($H8,'data (deprecated)'!$E$2:INDIRECT("data (deprecated)!$H$"&amp;COUNTA('data (deprecated)'!$E:$E)),4, FALSE))</f>
        <v>#REF!</v>
      </c>
      <c r="L8" s="10" t="s">
        <v>272</v>
      </c>
      <c r="M8" s="3">
        <v>0</v>
      </c>
      <c r="N8" s="3">
        <v>0</v>
      </c>
      <c r="O8" s="3"/>
      <c r="P8" s="3"/>
      <c r="Q8" s="3"/>
      <c r="S8" s="3"/>
    </row>
    <row r="9" spans="1:49" ht="15.75" customHeight="1">
      <c r="A9" s="2">
        <v>45301</v>
      </c>
      <c r="B9" s="3" t="str">
        <f t="shared" si="0"/>
        <v>Wed</v>
      </c>
      <c r="C9" s="4">
        <f ca="1">IFERROR(__xludf.DUMMYFUNCTION("IF(ISBLANK($A9),,CHOOSE(WEEKDAY($A9),,IF(WEEKDAY($A8)=2,INDEX(start_time,4),INDEX(start_time,2)),IF(ISDATE(A8),IF(WEEKDAY($A8)=3,INDEX(start_time,3),INDEX(start_time,2)),INDEX(start_time,2)),IF(ISDATE(A8),IF(WEEKDAY($A8)=4,INDEX(start_time,3),INDEX(start_"&amp;"time,2)),INDEX(start_time,2)),IF(ISDATE(A8),IF(WEEKDAY($A8)=5,INDEX(start_time,3),INDEX(start_time,2)),INDEX(start_time,2)),INDEX(start_time,2),IF(WEEKDAY($A8)=7,INDEX(start_time,4),INDEX(start_time,1))))"),0.458333333333333)</f>
        <v>0.45833333333333298</v>
      </c>
      <c r="D9" s="4">
        <f t="shared" ca="1" si="1"/>
        <v>0.5416666666666663</v>
      </c>
      <c r="E9" s="3" t="str">
        <f t="array" ref="E9">IF(ISBLANK($A9),,CHOOSE(WEEKDAY($A9),,IF(WEEKDAY($A8)=2,INDEX(location,3),INDEX(location,1)),INDEX(location,3),INDEX(location,3),INDEX(location,3),INDEX(location,1),INDEX(location,2)))</f>
        <v>Online</v>
      </c>
      <c r="F9" s="3" t="str">
        <f t="array" ref="F9">IF(ISBLANK($A9),,CHOOSE(WEEKDAY($A9),,INDEX(languages,2),INDEX(languages,1),INDEX(languages,1),INDEX(languages,1),INDEX(languages,2),INDEX(languages,1)))</f>
        <v>en</v>
      </c>
      <c r="G9" s="5">
        <v>10</v>
      </c>
      <c r="H9" s="3" t="s">
        <v>226</v>
      </c>
      <c r="I9" s="3" t="e">
        <f t="array" aca="1" ref="I9" ca="1">IF(ISBLANK($H9),,VLOOKUP($H9,'data (deprecated)'!$E$2:INDIRECT("data (deprecated)!$H$"&amp;COUNTA('data (deprecated)'!$E:$E)),2, FALSE))</f>
        <v>#REF!</v>
      </c>
      <c r="J9" s="3" t="e">
        <f t="array" aca="1" ref="J9" ca="1">IF(ISBLANK($H9),,VLOOKUP($H9,'data (deprecated)'!$E$2:INDIRECT("data (deprecated)!$H$"&amp;COUNTA('data (deprecated)'!$E:$E)),3, FALSE))</f>
        <v>#REF!</v>
      </c>
      <c r="K9" s="3" t="e">
        <f t="array" aca="1" ref="K9" ca="1">IF(ISBLANK($H9),,VLOOKUP($H9,'data (deprecated)'!$E$2:INDIRECT("data (deprecated)!$H$"&amp;COUNTA('data (deprecated)'!$E:$E)),4, FALSE))</f>
        <v>#REF!</v>
      </c>
      <c r="L9" s="10" t="s">
        <v>273</v>
      </c>
      <c r="M9" s="3">
        <v>0</v>
      </c>
      <c r="N9" s="3">
        <v>0</v>
      </c>
      <c r="O9" s="3">
        <v>26</v>
      </c>
      <c r="P9" s="3"/>
      <c r="Q9" s="3"/>
      <c r="S9" s="3"/>
      <c r="T9" s="22"/>
    </row>
    <row r="10" spans="1:49" ht="15.75" customHeight="1">
      <c r="A10" s="2">
        <v>45301</v>
      </c>
      <c r="B10" s="3" t="str">
        <f t="shared" si="0"/>
        <v>Wed</v>
      </c>
      <c r="C10" s="4">
        <f ca="1">IFERROR(__xludf.DUMMYFUNCTION("IF(ISBLANK($A10),,CHOOSE(WEEKDAY($A10),,IF(WEEKDAY($A9)=2,INDEX(start_time,4),INDEX(start_time,2)),IF(ISDATE(A9),IF(WEEKDAY($A9)=3,INDEX(start_time,3),INDEX(start_time,2)),INDEX(start_time,2)),IF(ISDATE(A9),IF(WEEKDAY($A9)=4,INDEX(start_time,3),INDEX(star"&amp;"t_time,2)),INDEX(start_time,2)),IF(ISDATE(A9),IF(WEEKDAY($A9)=5,INDEX(start_time,3),INDEX(start_time,2)),INDEX(start_time,2)),INDEX(start_time,2),IF(WEEKDAY($A9)=7,INDEX(start_time,4),INDEX(start_time,1))))"),0.583333333333333)</f>
        <v>0.58333333333333304</v>
      </c>
      <c r="D10" s="4">
        <f t="shared" ca="1" si="1"/>
        <v>0.66666666666666641</v>
      </c>
      <c r="E10" s="3" t="str">
        <f t="array" ref="E10">IF(ISBLANK($A10),,CHOOSE(WEEKDAY($A10),,IF(WEEKDAY($A9)=2,INDEX(location,3),INDEX(location,1)),INDEX(location,3),INDEX(location,3),INDEX(location,3),INDEX(location,1),INDEX(location,2)))</f>
        <v>Online</v>
      </c>
      <c r="F10" s="3" t="str">
        <f t="array" ref="F10">IF(ISBLANK($A10),,CHOOSE(WEEKDAY($A10),,INDEX(languages,2),INDEX(languages,1),INDEX(languages,1),INDEX(languages,1),INDEX(languages,2),INDEX(languages,1)))</f>
        <v>en</v>
      </c>
      <c r="G10" s="5">
        <v>5</v>
      </c>
      <c r="H10" s="3" t="s">
        <v>274</v>
      </c>
      <c r="I10" s="3" t="e">
        <f t="array" aca="1" ref="I10" ca="1">IF(ISBLANK($H10),,VLOOKUP($H10,'data (deprecated)'!$E$2:INDIRECT("data (deprecated)!$H$"&amp;COUNTA('data (deprecated)'!$E:$E)),2, FALSE))</f>
        <v>#REF!</v>
      </c>
      <c r="J10" s="3" t="e">
        <f t="array" aca="1" ref="J10" ca="1">IF(ISBLANK($H10),,VLOOKUP($H10,'data (deprecated)'!$E$2:INDIRECT("data (deprecated)!$H$"&amp;COUNTA('data (deprecated)'!$E:$E)),3, FALSE))</f>
        <v>#REF!</v>
      </c>
      <c r="K10" s="3" t="e">
        <f t="array" aca="1" ref="K10" ca="1">IF(ISBLANK($H10),,VLOOKUP($H10,'data (deprecated)'!$E$2:INDIRECT("data (deprecated)!$H$"&amp;COUNTA('data (deprecated)'!$E:$E)),4, FALSE))</f>
        <v>#REF!</v>
      </c>
      <c r="L10" s="10" t="s">
        <v>275</v>
      </c>
      <c r="M10" s="3">
        <v>0</v>
      </c>
      <c r="N10" s="3">
        <v>0</v>
      </c>
      <c r="O10" s="3">
        <v>16</v>
      </c>
      <c r="P10" s="3"/>
      <c r="Q10" s="3"/>
    </row>
    <row r="11" spans="1:49" ht="15.75" customHeight="1">
      <c r="A11" s="2">
        <v>45302</v>
      </c>
      <c r="B11" s="3" t="str">
        <f t="shared" si="0"/>
        <v>Thur</v>
      </c>
      <c r="C11" s="4">
        <f ca="1">IFERROR(__xludf.DUMMYFUNCTION("IF(ISBLANK($A11),,CHOOSE(WEEKDAY($A11),,IF(WEEKDAY($A10)=2,INDEX(start_time,4),INDEX(start_time,2)),IF(ISDATE(A10),IF(WEEKDAY($A10)=3,INDEX(start_time,3),INDEX(start_time,2)),INDEX(start_time,2)),IF(ISDATE(A10),IF(WEEKDAY($A10)=4,INDEX(start_time,3),INDEX"&amp;"(start_time,2)),INDEX(start_time,2)),IF(ISDATE(A10),IF(WEEKDAY($A10)=5,INDEX(start_time,3),INDEX(start_time,2)),INDEX(start_time,2)),INDEX(start_time,2),IF(WEEKDAY($A10)=7,INDEX(start_time,4),INDEX(start_time,1))))"),0.458333333333333)</f>
        <v>0.45833333333333298</v>
      </c>
      <c r="D11" s="4">
        <f t="shared" ca="1" si="1"/>
        <v>0.5416666666666663</v>
      </c>
      <c r="E11" s="3" t="str">
        <f t="array" ref="E11">IF(ISBLANK($A11),,CHOOSE(WEEKDAY($A11),,IF(WEEKDAY($A10)=2,INDEX(location,3),INDEX(location,1)),INDEX(location,3),INDEX(location,3),INDEX(location,3),INDEX(location,1),INDEX(location,2)))</f>
        <v>Online</v>
      </c>
      <c r="F11" s="3" t="str">
        <f t="array" ref="F11">IF(ISBLANK($A11),,CHOOSE(WEEKDAY($A11),,INDEX(languages,2),INDEX(languages,1),INDEX(languages,1),INDEX(languages,1),INDEX(languages,2),INDEX(languages,1)))</f>
        <v>en</v>
      </c>
      <c r="G11" s="5">
        <v>11</v>
      </c>
      <c r="H11" s="3" t="s">
        <v>209</v>
      </c>
      <c r="I11" s="3" t="e">
        <f t="array" aca="1" ref="I11" ca="1">IF(ISBLANK($H11),,VLOOKUP($H11,'data (deprecated)'!$E$2:INDIRECT("data (deprecated)!$H$"&amp;COUNTA('data (deprecated)'!$E:$E)),2, FALSE))</f>
        <v>#REF!</v>
      </c>
      <c r="J11" s="3" t="e">
        <f t="array" aca="1" ref="J11" ca="1">IF(ISBLANK($H11),,VLOOKUP($H11,'data (deprecated)'!$E$2:INDIRECT("data (deprecated)!$H$"&amp;COUNTA('data (deprecated)'!$E:$E)),3, FALSE))</f>
        <v>#REF!</v>
      </c>
      <c r="K11" s="3" t="e">
        <f t="array" aca="1" ref="K11" ca="1">IF(ISBLANK($H11),,VLOOKUP($H11,'data (deprecated)'!$E$2:INDIRECT("data (deprecated)!$H$"&amp;COUNTA('data (deprecated)'!$E:$E)),4, FALSE))</f>
        <v>#REF!</v>
      </c>
      <c r="L11" s="10" t="s">
        <v>276</v>
      </c>
      <c r="M11" s="3">
        <v>0</v>
      </c>
      <c r="N11" s="3">
        <v>0</v>
      </c>
      <c r="O11" s="3">
        <v>24</v>
      </c>
      <c r="P11" s="3"/>
      <c r="Q11" s="3"/>
    </row>
    <row r="12" spans="1:49" ht="15.75" customHeight="1">
      <c r="A12" s="2">
        <v>45302</v>
      </c>
      <c r="B12" s="3" t="str">
        <f t="shared" si="0"/>
        <v>Thur</v>
      </c>
      <c r="C12" s="4">
        <f ca="1">IFERROR(__xludf.DUMMYFUNCTION("IF(ISBLANK($A12),,CHOOSE(WEEKDAY($A12),,IF(WEEKDAY($A11)=2,INDEX(start_time,4),INDEX(start_time,2)),IF(ISDATE(A11),IF(WEEKDAY($A11)=3,INDEX(start_time,3),INDEX(start_time,2)),INDEX(start_time,2)),IF(ISDATE(A11),IF(WEEKDAY($A11)=4,INDEX(start_time,3),INDEX"&amp;"(start_time,2)),INDEX(start_time,2)),IF(ISDATE(A11),IF(WEEKDAY($A11)=5,INDEX(start_time,3),INDEX(start_time,2)),INDEX(start_time,2)),INDEX(start_time,2),IF(WEEKDAY($A11)=7,INDEX(start_time,4),INDEX(start_time,1))))"),0.583333333333333)</f>
        <v>0.58333333333333304</v>
      </c>
      <c r="D12" s="4">
        <f t="shared" ca="1" si="1"/>
        <v>0.66666666666666641</v>
      </c>
      <c r="E12" s="3" t="str">
        <f t="array" ref="E12">IF(ISBLANK($A12),,CHOOSE(WEEKDAY($A12),,IF(WEEKDAY($A11)=2,INDEX(location,3),INDEX(location,1)),INDEX(location,3),INDEX(location,3),INDEX(location,3),INDEX(location,1),INDEX(location,2)))</f>
        <v>Online</v>
      </c>
      <c r="F12" s="3" t="str">
        <f t="array" ref="F12">IF(ISBLANK($A12),,CHOOSE(WEEKDAY($A12),,INDEX(languages,2),INDEX(languages,1),INDEX(languages,1),INDEX(languages,1),INDEX(languages,2),INDEX(languages,1)))</f>
        <v>en</v>
      </c>
      <c r="G12" s="5">
        <v>12</v>
      </c>
      <c r="H12" s="3" t="s">
        <v>105</v>
      </c>
      <c r="I12" s="3" t="e">
        <f t="array" aca="1" ref="I12" ca="1">IF(ISBLANK($H12),,VLOOKUP($H12,'data (deprecated)'!$E$2:INDIRECT("data (deprecated)!$H$"&amp;COUNTA('data (deprecated)'!$E:$E)),2, FALSE))</f>
        <v>#REF!</v>
      </c>
      <c r="J12" s="3" t="e">
        <f t="array" aca="1" ref="J12" ca="1">IF(ISBLANK($H12),,VLOOKUP($H12,'data (deprecated)'!$E$2:INDIRECT("data (deprecated)!$H$"&amp;COUNTA('data (deprecated)'!$E:$E)),3, FALSE))</f>
        <v>#REF!</v>
      </c>
      <c r="K12" s="3" t="e">
        <f t="array" aca="1" ref="K12" ca="1">IF(ISBLANK($H12),,VLOOKUP($H12,'data (deprecated)'!$E$2:INDIRECT("data (deprecated)!$H$"&amp;COUNTA('data (deprecated)'!$E:$E)),4, FALSE))</f>
        <v>#REF!</v>
      </c>
      <c r="L12" s="10" t="s">
        <v>277</v>
      </c>
      <c r="M12" s="3">
        <v>0</v>
      </c>
      <c r="N12" s="3">
        <v>0</v>
      </c>
      <c r="O12" s="3">
        <v>27</v>
      </c>
      <c r="P12" s="3" t="s">
        <v>278</v>
      </c>
      <c r="Q12" s="3"/>
    </row>
    <row r="13" spans="1:49" ht="15.75" customHeight="1">
      <c r="A13" s="2">
        <v>45303</v>
      </c>
      <c r="B13" s="3" t="str">
        <f t="shared" si="0"/>
        <v>Fri</v>
      </c>
      <c r="C13" s="4">
        <f ca="1">IFERROR(__xludf.DUMMYFUNCTION("IF(ISBLANK($A13),,CHOOSE(WEEKDAY($A13),,IF(WEEKDAY($A12)=2,INDEX(start_time,4),INDEX(start_time,2)),IF(ISDATE(A12),IF(WEEKDAY($A12)=3,INDEX(start_time,3),INDEX(start_time,2)),INDEX(start_time,2)),IF(ISDATE(A12),IF(WEEKDAY($A12)=4,INDEX(start_time,3),INDEX"&amp;"(start_time,2)),INDEX(start_time,2)),IF(ISDATE(A12),IF(WEEKDAY($A12)=5,INDEX(start_time,3),INDEX(start_time,2)),INDEX(start_time,2)),INDEX(start_time,2),IF(WEEKDAY($A12)=7,INDEX(start_time,4),INDEX(start_time,1))))"),0.458333333333333)</f>
        <v>0.45833333333333298</v>
      </c>
      <c r="D13" s="4">
        <f t="shared" ca="1" si="1"/>
        <v>0.5416666666666663</v>
      </c>
      <c r="E13" s="3" t="str">
        <f t="array" ref="E13">IF(ISBLANK($A13),,CHOOSE(WEEKDAY($A13),,IF(WEEKDAY($A12)=2,INDEX(location,3),INDEX(location,1)),INDEX(location,3),INDEX(location,3),INDEX(location,3),INDEX(location,1),INDEX(location,2)))</f>
        <v>Chatham Sq</v>
      </c>
      <c r="F13" s="3" t="str">
        <f t="array" ref="F13">IF(ISBLANK($A13),,CHOOSE(WEEKDAY($A13),,INDEX(languages,2),INDEX(languages,1),INDEX(languages,1),INDEX(languages,1),INDEX(languages,2),INDEX(languages,1)))</f>
        <v>zh</v>
      </c>
      <c r="G13" s="5">
        <v>14</v>
      </c>
      <c r="H13" s="3" t="s">
        <v>138</v>
      </c>
      <c r="I13" s="3" t="e">
        <f t="array" aca="1" ref="I13" ca="1">IF(ISBLANK($H13),,VLOOKUP($H13,'data (deprecated)'!$E$2:INDIRECT("data (deprecated)!$H$"&amp;COUNTA('data (deprecated)'!$E:$E)),2, FALSE))</f>
        <v>#REF!</v>
      </c>
      <c r="J13" s="3" t="e">
        <f t="array" aca="1" ref="J13" ca="1">IF(ISBLANK($H13),,VLOOKUP($H13,'data (deprecated)'!$E$2:INDIRECT("data (deprecated)!$H$"&amp;COUNTA('data (deprecated)'!$E:$E)),3, FALSE))</f>
        <v>#REF!</v>
      </c>
      <c r="K13" s="3" t="e">
        <f t="array" aca="1" ref="K13" ca="1">IF(ISBLANK($H13),,VLOOKUP($H13,'data (deprecated)'!$E$2:INDIRECT("data (deprecated)!$H$"&amp;COUNTA('data (deprecated)'!$E:$E)),4, FALSE))</f>
        <v>#REF!</v>
      </c>
      <c r="L13" s="6" t="s">
        <v>269</v>
      </c>
      <c r="M13" s="3">
        <v>0</v>
      </c>
      <c r="N13" s="3">
        <v>0</v>
      </c>
      <c r="O13" s="3"/>
      <c r="P13" s="3" t="s">
        <v>270</v>
      </c>
      <c r="Q13" s="3"/>
    </row>
    <row r="14" spans="1:49" ht="15.75" customHeight="1">
      <c r="A14" s="26">
        <v>45308</v>
      </c>
      <c r="B14" s="3" t="str">
        <f t="shared" si="0"/>
        <v>Wed</v>
      </c>
      <c r="C14" s="4">
        <f ca="1">IFERROR(__xludf.DUMMYFUNCTION("IF(ISBLANK($A14),,CHOOSE(WEEKDAY($A14),,IF(WEEKDAY($A13)=2,INDEX(start_time,4),INDEX(start_time,2)),IF(ISDATE(A13),IF(WEEKDAY($A13)=3,INDEX(start_time,3),INDEX(start_time,2)),INDEX(start_time,2)),IF(ISDATE(A13),IF(WEEKDAY($A13)=4,INDEX(start_time,3),INDEX"&amp;"(start_time,2)),INDEX(start_time,2)),IF(ISDATE(A13),IF(WEEKDAY($A13)=5,INDEX(start_time,3),INDEX(start_time,2)),INDEX(start_time,2)),INDEX(start_time,2),IF(WEEKDAY($A13)=7,INDEX(start_time,4),INDEX(start_time,1))))"),0.458333333333333)</f>
        <v>0.45833333333333298</v>
      </c>
      <c r="D14" s="4">
        <f t="shared" ca="1" si="1"/>
        <v>0.5416666666666663</v>
      </c>
      <c r="E14" s="3" t="str">
        <f t="array" ref="E14">IF(ISBLANK($A14),,CHOOSE(WEEKDAY($A14),,IF(WEEKDAY($A13)=2,INDEX(location,3),INDEX(location,1)),INDEX(location,3),INDEX(location,3),INDEX(location,3),INDEX(location,1),INDEX(location,2)))</f>
        <v>Online</v>
      </c>
      <c r="F14" s="3" t="str">
        <f t="array" ref="F14">IF(ISBLANK($A14),,CHOOSE(WEEKDAY($A14),,INDEX(languages,2),INDEX(languages,1),INDEX(languages,1),INDEX(languages,1),INDEX(languages,2),INDEX(languages,1)))</f>
        <v>en</v>
      </c>
      <c r="G14" s="5">
        <v>13</v>
      </c>
      <c r="H14" s="3" t="s">
        <v>156</v>
      </c>
      <c r="I14" s="3" t="e">
        <f t="array" aca="1" ref="I14" ca="1">IF(ISBLANK($H14),,VLOOKUP($H14,'data (deprecated)'!$E$2:INDIRECT("data (deprecated)!$H$"&amp;COUNTA('data (deprecated)'!$E:$E)),2, FALSE))</f>
        <v>#REF!</v>
      </c>
      <c r="J14" s="3" t="e">
        <f t="array" aca="1" ref="J14" ca="1">IF(ISBLANK($H14),,VLOOKUP($H14,'data (deprecated)'!$E$2:INDIRECT("data (deprecated)!$H$"&amp;COUNTA('data (deprecated)'!$E:$E)),3, FALSE))</f>
        <v>#REF!</v>
      </c>
      <c r="K14" s="3" t="e">
        <f t="array" aca="1" ref="K14" ca="1">IF(ISBLANK($H14),,VLOOKUP($H14,'data (deprecated)'!$E$2:INDIRECT("data (deprecated)!$H$"&amp;COUNTA('data (deprecated)'!$E:$E)),4, FALSE))</f>
        <v>#REF!</v>
      </c>
      <c r="L14" s="10" t="s">
        <v>279</v>
      </c>
      <c r="M14" s="3">
        <v>0</v>
      </c>
      <c r="N14" s="3">
        <v>0</v>
      </c>
      <c r="O14" s="3">
        <v>42</v>
      </c>
      <c r="P14" s="14"/>
      <c r="Q14" s="3"/>
    </row>
    <row r="15" spans="1:49" ht="15.75" customHeight="1">
      <c r="A15" s="2">
        <v>45308</v>
      </c>
      <c r="B15" s="3" t="str">
        <f t="shared" si="0"/>
        <v>Wed</v>
      </c>
      <c r="C15" s="4">
        <f ca="1">IFERROR(__xludf.DUMMYFUNCTION("IF(ISBLANK($A15),,CHOOSE(WEEKDAY($A15),,IF(WEEKDAY($A14)=2,INDEX(start_time,4),INDEX(start_time,2)),IF(ISDATE(A14),IF(WEEKDAY($A14)=3,INDEX(start_time,3),INDEX(start_time,2)),INDEX(start_time,2)),IF(ISDATE(A14),IF(WEEKDAY($A14)=4,INDEX(start_time,3),INDEX"&amp;"(start_time,2)),INDEX(start_time,2)),IF(ISDATE(A14),IF(WEEKDAY($A14)=5,INDEX(start_time,3),INDEX(start_time,2)),INDEX(start_time,2)),INDEX(start_time,2),IF(WEEKDAY($A14)=7,INDEX(start_time,4),INDEX(start_time,1))))"),0.583333333333333)</f>
        <v>0.58333333333333304</v>
      </c>
      <c r="D15" s="4">
        <f t="shared" ca="1" si="1"/>
        <v>0.66666666666666641</v>
      </c>
      <c r="E15" s="3" t="str">
        <f t="array" ref="E15">IF(ISBLANK($A15),,CHOOSE(WEEKDAY($A15),,IF(WEEKDAY($A14)=2,INDEX(location,3),INDEX(location,1)),INDEX(location,3),INDEX(location,3),INDEX(location,3),INDEX(location,1),INDEX(location,2)))</f>
        <v>Online</v>
      </c>
      <c r="F15" s="3" t="str">
        <f t="array" ref="F15">IF(ISBLANK($A15),,CHOOSE(WEEKDAY($A15),,INDEX(languages,2),INDEX(languages,1),INDEX(languages,1),INDEX(languages,1),INDEX(languages,2),INDEX(languages,1)))</f>
        <v>en</v>
      </c>
      <c r="G15" s="5">
        <v>13</v>
      </c>
      <c r="H15" s="3" t="s">
        <v>149</v>
      </c>
      <c r="I15" s="3" t="e">
        <f t="array" aca="1" ref="I15" ca="1">IF(ISBLANK($H15),,VLOOKUP($H15,'data (deprecated)'!$E$2:INDIRECT("data (deprecated)!$H$"&amp;COUNTA('data (deprecated)'!$E:$E)),2, FALSE))</f>
        <v>#REF!</v>
      </c>
      <c r="J15" s="3" t="e">
        <f t="array" aca="1" ref="J15" ca="1">IF(ISBLANK($H15),,VLOOKUP($H15,'data (deprecated)'!$E$2:INDIRECT("data (deprecated)!$H$"&amp;COUNTA('data (deprecated)'!$E:$E)),3, FALSE))</f>
        <v>#REF!</v>
      </c>
      <c r="K15" s="3" t="e">
        <f t="array" aca="1" ref="K15" ca="1">IF(ISBLANK($H15),,VLOOKUP($H15,'data (deprecated)'!$E$2:INDIRECT("data (deprecated)!$H$"&amp;COUNTA('data (deprecated)'!$E:$E)),4, FALSE))</f>
        <v>#REF!</v>
      </c>
      <c r="L15" s="10" t="s">
        <v>280</v>
      </c>
      <c r="M15" s="3">
        <v>0</v>
      </c>
      <c r="N15" s="3">
        <v>0</v>
      </c>
      <c r="O15" s="3">
        <v>20</v>
      </c>
      <c r="P15" s="14"/>
      <c r="Q15" s="3"/>
    </row>
    <row r="16" spans="1:49" ht="15.75" customHeight="1">
      <c r="A16" s="2">
        <v>45309</v>
      </c>
      <c r="B16" s="3" t="str">
        <f t="shared" si="0"/>
        <v>Thur</v>
      </c>
      <c r="C16" s="4">
        <f ca="1">IFERROR(__xludf.DUMMYFUNCTION("IF(ISBLANK($A16),,CHOOSE(WEEKDAY($A16),,IF(WEEKDAY($A15)=2,INDEX(start_time,4),INDEX(start_time,2)),IF(ISDATE(A15),IF(WEEKDAY($A15)=3,INDEX(start_time,3),INDEX(start_time,2)),INDEX(start_time,2)),IF(ISDATE(A15),IF(WEEKDAY($A15)=4,INDEX(start_time,3),INDEX"&amp;"(start_time,2)),INDEX(start_time,2)),IF(ISDATE(A15),IF(WEEKDAY($A15)=5,INDEX(start_time,3),INDEX(start_time,2)),INDEX(start_time,2)),INDEX(start_time,2),IF(WEEKDAY($A15)=7,INDEX(start_time,4),INDEX(start_time,1))))"),0.458333333333333)</f>
        <v>0.45833333333333298</v>
      </c>
      <c r="D16" s="4">
        <f t="shared" ca="1" si="1"/>
        <v>0.5416666666666663</v>
      </c>
      <c r="E16" s="3" t="str">
        <f t="array" ref="E16">IF(ISBLANK($A16),,CHOOSE(WEEKDAY($A16),,IF(WEEKDAY($A15)=2,INDEX(location,3),INDEX(location,1)),INDEX(location,3),INDEX(location,3),INDEX(location,3),INDEX(location,1),INDEX(location,2)))</f>
        <v>Online</v>
      </c>
      <c r="F16" s="3" t="str">
        <f t="array" ref="F16">IF(ISBLANK($A16),,CHOOSE(WEEKDAY($A16),,INDEX(languages,2),INDEX(languages,1),INDEX(languages,1),INDEX(languages,1),INDEX(languages,2),INDEX(languages,1)))</f>
        <v>en</v>
      </c>
      <c r="G16" s="5">
        <v>7</v>
      </c>
      <c r="H16" s="3" t="s">
        <v>262</v>
      </c>
      <c r="I16" s="3" t="e">
        <f t="array" aca="1" ref="I16" ca="1">IF(ISBLANK($H16),,VLOOKUP($H16,'data (deprecated)'!$E$2:INDIRECT("data (deprecated)!$H$"&amp;COUNTA('data (deprecated)'!$E:$E)),2, FALSE))</f>
        <v>#REF!</v>
      </c>
      <c r="J16" s="3" t="e">
        <f t="array" aca="1" ref="J16" ca="1">IF(ISBLANK($H16),,VLOOKUP($H16,'data (deprecated)'!$E$2:INDIRECT("data (deprecated)!$H$"&amp;COUNTA('data (deprecated)'!$E:$E)),3, FALSE))</f>
        <v>#REF!</v>
      </c>
      <c r="K16" s="3" t="e">
        <f t="array" aca="1" ref="K16" ca="1">IF(ISBLANK($H16),,VLOOKUP($H16,'data (deprecated)'!$E$2:INDIRECT("data (deprecated)!$H$"&amp;COUNTA('data (deprecated)'!$E:$E)),4, FALSE))</f>
        <v>#REF!</v>
      </c>
      <c r="L16" s="10" t="s">
        <v>281</v>
      </c>
      <c r="M16" s="3">
        <v>0</v>
      </c>
      <c r="N16" s="3">
        <v>0</v>
      </c>
      <c r="O16" s="3">
        <v>15</v>
      </c>
      <c r="Q16" s="3"/>
    </row>
    <row r="17" spans="1:19" ht="15.75" customHeight="1">
      <c r="A17" s="2">
        <v>45309</v>
      </c>
      <c r="B17" s="3" t="str">
        <f t="shared" si="0"/>
        <v>Thur</v>
      </c>
      <c r="C17" s="4">
        <f ca="1">IFERROR(__xludf.DUMMYFUNCTION("IF(ISBLANK($A17),,CHOOSE(WEEKDAY($A17),,IF(WEEKDAY($A16)=2,INDEX(start_time,4),INDEX(start_time,2)),IF(ISDATE(A16),IF(WEEKDAY($A16)=3,INDEX(start_time,3),INDEX(start_time,2)),INDEX(start_time,2)),IF(ISDATE(A16),IF(WEEKDAY($A16)=4,INDEX(start_time,3),INDEX"&amp;"(start_time,2)),INDEX(start_time,2)),IF(ISDATE(A16),IF(WEEKDAY($A16)=5,INDEX(start_time,3),INDEX(start_time,2)),INDEX(start_time,2)),INDEX(start_time,2),IF(WEEKDAY($A16)=7,INDEX(start_time,4),INDEX(start_time,1))))"),0.583333333333333)</f>
        <v>0.58333333333333304</v>
      </c>
      <c r="D17" s="4">
        <f t="shared" ca="1" si="1"/>
        <v>0.66666666666666641</v>
      </c>
      <c r="E17" s="3" t="str">
        <f t="array" ref="E17">IF(ISBLANK($A17),,CHOOSE(WEEKDAY($A17),,IF(WEEKDAY($A16)=2,INDEX(location,3),INDEX(location,1)),INDEX(location,3),INDEX(location,3),INDEX(location,3),INDEX(location,1),INDEX(location,2)))</f>
        <v>Online</v>
      </c>
      <c r="F17" s="3" t="str">
        <f t="array" ref="F17">IF(ISBLANK($A17),,CHOOSE(WEEKDAY($A17),,INDEX(languages,2),INDEX(languages,1),INDEX(languages,1),INDEX(languages,1),INDEX(languages,2),INDEX(languages,1)))</f>
        <v>en</v>
      </c>
      <c r="G17" s="5">
        <v>11</v>
      </c>
      <c r="H17" s="3" t="s">
        <v>121</v>
      </c>
      <c r="I17" s="3" t="e">
        <f t="array" aca="1" ref="I17" ca="1">IF(ISBLANK($H17),,VLOOKUP($H17,'data (deprecated)'!$E$2:INDIRECT("data (deprecated)!$H$"&amp;COUNTA('data (deprecated)'!$E:$E)),2, FALSE))</f>
        <v>#REF!</v>
      </c>
      <c r="J17" s="3" t="e">
        <f t="array" aca="1" ref="J17" ca="1">IF(ISBLANK($H17),,VLOOKUP($H17,'data (deprecated)'!$E$2:INDIRECT("data (deprecated)!$H$"&amp;COUNTA('data (deprecated)'!$E:$E)),3, FALSE))</f>
        <v>#REF!</v>
      </c>
      <c r="K17" s="3" t="e">
        <f t="array" aca="1" ref="K17" ca="1">IF(ISBLANK($H17),,VLOOKUP($H17,'data (deprecated)'!$E$2:INDIRECT("data (deprecated)!$H$"&amp;COUNTA('data (deprecated)'!$E:$E)),4, FALSE))</f>
        <v>#REF!</v>
      </c>
      <c r="L17" s="10" t="s">
        <v>282</v>
      </c>
      <c r="M17" s="3">
        <v>0</v>
      </c>
      <c r="N17" s="3">
        <v>0</v>
      </c>
      <c r="O17" s="3">
        <v>18</v>
      </c>
      <c r="Q17" s="3"/>
      <c r="R17" s="2"/>
      <c r="S17" s="25"/>
    </row>
    <row r="18" spans="1:19" ht="15.75" customHeight="1">
      <c r="A18" s="2">
        <v>45313</v>
      </c>
      <c r="B18" s="3" t="str">
        <f t="shared" si="0"/>
        <v>Mon</v>
      </c>
      <c r="C18" s="4">
        <f ca="1">IFERROR(__xludf.DUMMYFUNCTION("IF(ISBLANK($A18),,CHOOSE(WEEKDAY($A18),,IF(WEEKDAY($A17)=2,INDEX(start_time,4),INDEX(start_time,2)),IF(ISDATE(A17),IF(WEEKDAY($A17)=3,INDEX(start_time,3),INDEX(start_time,2)),INDEX(start_time,2)),IF(ISDATE(A17),IF(WEEKDAY($A17)=4,INDEX(start_time,3),INDEX"&amp;"(start_time,2)),INDEX(start_time,2)),IF(ISDATE(A17),IF(WEEKDAY($A17)=5,INDEX(start_time,3),INDEX(start_time,2)),INDEX(start_time,2)),INDEX(start_time,2),IF(WEEKDAY($A17)=7,INDEX(start_time,4),INDEX(start_time,1))))"),0.458333333333333)</f>
        <v>0.45833333333333298</v>
      </c>
      <c r="D18" s="4">
        <f t="shared" ca="1" si="1"/>
        <v>0.5416666666666663</v>
      </c>
      <c r="E18" s="3" t="str">
        <f t="array" ref="E18">IF(ISBLANK($A18),,CHOOSE(WEEKDAY($A18),,IF(WEEKDAY($A17)=2,INDEX(location,3),INDEX(location,1)),INDEX(location,3),INDEX(location,3),INDEX(location,3),INDEX(location,1),INDEX(location,2)))</f>
        <v>Chatham Sq</v>
      </c>
      <c r="F18" s="3" t="str">
        <f t="array" ref="F18">IF(ISBLANK($A18),,CHOOSE(WEEKDAY($A18),,INDEX(languages,2),INDEX(languages,1),INDEX(languages,1),INDEX(languages,1),INDEX(languages,2),INDEX(languages,1)))</f>
        <v>zh</v>
      </c>
      <c r="G18" s="5">
        <v>6</v>
      </c>
      <c r="H18" s="3" t="s">
        <v>138</v>
      </c>
      <c r="I18" s="3" t="e">
        <f t="array" aca="1" ref="I18" ca="1">IF(ISBLANK($H18),,VLOOKUP($H18,'data (deprecated)'!$E$2:INDIRECT("data (deprecated)!$H$"&amp;COUNTA('data (deprecated)'!$E:$E)),2, FALSE))</f>
        <v>#REF!</v>
      </c>
      <c r="J18" s="3" t="e">
        <f t="array" aca="1" ref="J18" ca="1">IF(ISBLANK($H18),,VLOOKUP($H18,'data (deprecated)'!$E$2:INDIRECT("data (deprecated)!$H$"&amp;COUNTA('data (deprecated)'!$E:$E)),3, FALSE))</f>
        <v>#REF!</v>
      </c>
      <c r="K18" s="3" t="e">
        <f t="array" aca="1" ref="K18" ca="1">IF(ISBLANK($H18),,VLOOKUP($H18,'data (deprecated)'!$E$2:INDIRECT("data (deprecated)!$H$"&amp;COUNTA('data (deprecated)'!$E:$E)),4, FALSE))</f>
        <v>#REF!</v>
      </c>
      <c r="L18" s="6" t="s">
        <v>269</v>
      </c>
      <c r="M18" s="3">
        <v>0</v>
      </c>
      <c r="N18" s="3">
        <v>0</v>
      </c>
      <c r="O18" s="3"/>
      <c r="P18" s="3" t="s">
        <v>283</v>
      </c>
      <c r="Q18" s="3"/>
      <c r="R18" s="2"/>
      <c r="S18" s="25"/>
    </row>
    <row r="19" spans="1:19" ht="15.75" customHeight="1">
      <c r="A19" s="2">
        <v>45313</v>
      </c>
      <c r="B19" s="3" t="str">
        <f t="shared" si="0"/>
        <v>Mon</v>
      </c>
      <c r="C19" s="4">
        <f ca="1">IFERROR(__xludf.DUMMYFUNCTION("IF(ISBLANK($A19),,CHOOSE(WEEKDAY($A19),,IF(WEEKDAY($A18)=2,INDEX(start_time,4),INDEX(start_time,2)),IF(ISDATE(A18),IF(WEEKDAY($A18)=3,INDEX(start_time,3),INDEX(start_time,2)),INDEX(start_time,2)),IF(ISDATE(A18),IF(WEEKDAY($A18)=4,INDEX(start_time,3),INDEX"&amp;"(start_time,2)),INDEX(start_time,2)),IF(ISDATE(A18),IF(WEEKDAY($A18)=5,INDEX(start_time,3),INDEX(start_time,2)),INDEX(start_time,2)),INDEX(start_time,2),IF(WEEKDAY($A18)=7,INDEX(start_time,4),INDEX(start_time,1))))"),0.625)</f>
        <v>0.625</v>
      </c>
      <c r="D19" s="4">
        <f t="shared" ca="1" si="1"/>
        <v>0.70833333333333337</v>
      </c>
      <c r="E19" s="3" t="str">
        <f t="array" ref="E19">IF(ISBLANK($A19),,CHOOSE(WEEKDAY($A19),,IF(WEEKDAY($A18)=2,INDEX(location,3),INDEX(location,1)),INDEX(location,3),INDEX(location,3),INDEX(location,3),INDEX(location,1),INDEX(location,2)))</f>
        <v>Online</v>
      </c>
      <c r="F19" s="3" t="str">
        <f t="array" ref="F19">IF(ISBLANK($A19),,CHOOSE(WEEKDAY($A19),,INDEX(languages,2),INDEX(languages,1),INDEX(languages,1),INDEX(languages,1),INDEX(languages,2),INDEX(languages,1)))</f>
        <v>zh</v>
      </c>
      <c r="G19" s="5">
        <v>22</v>
      </c>
      <c r="H19" s="3" t="s">
        <v>271</v>
      </c>
      <c r="I19" s="3" t="e">
        <f t="array" aca="1" ref="I19" ca="1">IF(ISBLANK($H19),,VLOOKUP($H19,'data (deprecated)'!$E$2:INDIRECT("data (deprecated)!$H$"&amp;COUNTA('data (deprecated)'!$E:$E)),2, FALSE))</f>
        <v>#REF!</v>
      </c>
      <c r="J19" s="3" t="e">
        <f t="array" aca="1" ref="J19" ca="1">IF(ISBLANK($H19),,VLOOKUP($H19,'data (deprecated)'!$E$2:INDIRECT("data (deprecated)!$H$"&amp;COUNTA('data (deprecated)'!$E:$E)),3, FALSE))</f>
        <v>#REF!</v>
      </c>
      <c r="K19" s="3" t="e">
        <f t="array" aca="1" ref="K19" ca="1">IF(ISBLANK($H19),,VLOOKUP($H19,'data (deprecated)'!$E$2:INDIRECT("data (deprecated)!$H$"&amp;COUNTA('data (deprecated)'!$E:$E)),4, FALSE))</f>
        <v>#REF!</v>
      </c>
      <c r="L19" s="10" t="s">
        <v>272</v>
      </c>
      <c r="M19" s="3">
        <v>0</v>
      </c>
      <c r="N19" s="3">
        <v>0</v>
      </c>
      <c r="O19" s="3"/>
      <c r="Q19" s="3"/>
      <c r="R19" s="2"/>
      <c r="S19" s="25"/>
    </row>
    <row r="20" spans="1:19" ht="15.75" customHeight="1">
      <c r="A20" s="2">
        <v>45315</v>
      </c>
      <c r="B20" s="3" t="str">
        <f t="shared" si="0"/>
        <v>Wed</v>
      </c>
      <c r="C20" s="4">
        <f ca="1">IFERROR(__xludf.DUMMYFUNCTION("IF(ISBLANK($A20),,CHOOSE(WEEKDAY($A20),,IF(WEEKDAY($A19)=2,INDEX(start_time,4),INDEX(start_time,2)),IF(ISDATE(A19),IF(WEEKDAY($A19)=3,INDEX(start_time,3),INDEX(start_time,2)),INDEX(start_time,2)),IF(ISDATE(A19),IF(WEEKDAY($A19)=4,INDEX(start_time,3),INDEX"&amp;"(start_time,2)),INDEX(start_time,2)),IF(ISDATE(A19),IF(WEEKDAY($A19)=5,INDEX(start_time,3),INDEX(start_time,2)),INDEX(start_time,2)),INDEX(start_time,2),IF(WEEKDAY($A19)=7,INDEX(start_time,4),INDEX(start_time,1))))"),0.458333333333333)</f>
        <v>0.45833333333333298</v>
      </c>
      <c r="D20" s="4">
        <f t="shared" ca="1" si="1"/>
        <v>0.5416666666666663</v>
      </c>
      <c r="E20" s="3" t="str">
        <f t="array" ref="E20">IF(ISBLANK($A20),,CHOOSE(WEEKDAY($A20),,IF(WEEKDAY($A19)=2,INDEX(location,3),INDEX(location,1)),INDEX(location,3),INDEX(location,3),INDEX(location,3),INDEX(location,1),INDEX(location,2)))</f>
        <v>Online</v>
      </c>
      <c r="F20" s="3" t="str">
        <f t="array" ref="F20">IF(ISBLANK($A20),,CHOOSE(WEEKDAY($A20),,INDEX(languages,2),INDEX(languages,1),INDEX(languages,1),INDEX(languages,1),INDEX(languages,2),INDEX(languages,1)))</f>
        <v>en</v>
      </c>
      <c r="G20" s="5">
        <v>14</v>
      </c>
      <c r="H20" s="3" t="s">
        <v>164</v>
      </c>
      <c r="I20" s="3" t="e">
        <f t="array" aca="1" ref="I20" ca="1">IF(ISBLANK($H20),,VLOOKUP($H20,'data (deprecated)'!$E$2:INDIRECT("data (deprecated)!$H$"&amp;COUNTA('data (deprecated)'!$E:$E)),2, FALSE))</f>
        <v>#REF!</v>
      </c>
      <c r="J20" s="3" t="e">
        <f t="array" aca="1" ref="J20" ca="1">IF(ISBLANK($H20),,VLOOKUP($H20,'data (deprecated)'!$E$2:INDIRECT("data (deprecated)!$H$"&amp;COUNTA('data (deprecated)'!$E:$E)),3, FALSE))</f>
        <v>#REF!</v>
      </c>
      <c r="K20" s="3" t="e">
        <f t="array" aca="1" ref="K20" ca="1">IF(ISBLANK($H20),,VLOOKUP($H20,'data (deprecated)'!$E$2:INDIRECT("data (deprecated)!$H$"&amp;COUNTA('data (deprecated)'!$E:$E)),4, FALSE))</f>
        <v>#REF!</v>
      </c>
      <c r="L20" s="10" t="s">
        <v>284</v>
      </c>
      <c r="M20" s="3">
        <v>0</v>
      </c>
      <c r="N20" s="3">
        <v>0</v>
      </c>
      <c r="O20" s="3">
        <v>28</v>
      </c>
      <c r="R20" s="2"/>
      <c r="S20" s="25"/>
    </row>
    <row r="21" spans="1:19" ht="15.75" customHeight="1">
      <c r="A21" s="2">
        <v>45315</v>
      </c>
      <c r="B21" s="3" t="str">
        <f t="shared" si="0"/>
        <v>Wed</v>
      </c>
      <c r="C21" s="4">
        <f ca="1">IFERROR(__xludf.DUMMYFUNCTION("IF(ISBLANK($A21),,CHOOSE(WEEKDAY($A21),,IF(WEEKDAY($A20)=2,INDEX(start_time,4),INDEX(start_time,2)),IF(ISDATE(A20),IF(WEEKDAY($A20)=3,INDEX(start_time,3),INDEX(start_time,2)),INDEX(start_time,2)),IF(ISDATE(A20),IF(WEEKDAY($A20)=4,INDEX(start_time,3),INDEX"&amp;"(start_time,2)),INDEX(start_time,2)),IF(ISDATE(A20),IF(WEEKDAY($A20)=5,INDEX(start_time,3),INDEX(start_time,2)),INDEX(start_time,2)),INDEX(start_time,2),IF(WEEKDAY($A20)=7,INDEX(start_time,4),INDEX(start_time,1))))"),0.583333333333333)</f>
        <v>0.58333333333333304</v>
      </c>
      <c r="D21" s="4">
        <f t="shared" ca="1" si="1"/>
        <v>0.66666666666666641</v>
      </c>
      <c r="E21" s="3" t="str">
        <f t="array" ref="E21">IF(ISBLANK($A21),,CHOOSE(WEEKDAY($A21),,IF(WEEKDAY($A20)=2,INDEX(location,3),INDEX(location,1)),INDEX(location,3),INDEX(location,3),INDEX(location,3),INDEX(location,1),INDEX(location,2)))</f>
        <v>Online</v>
      </c>
      <c r="F21" s="3" t="str">
        <f t="array" ref="F21">IF(ISBLANK($A21),,CHOOSE(WEEKDAY($A21),,INDEX(languages,2),INDEX(languages,1),INDEX(languages,1),INDEX(languages,1),INDEX(languages,2),INDEX(languages,1)))</f>
        <v>en</v>
      </c>
      <c r="G21" s="5">
        <v>17</v>
      </c>
      <c r="H21" s="3" t="s">
        <v>117</v>
      </c>
      <c r="I21" s="3" t="e">
        <f t="array" aca="1" ref="I21" ca="1">IF(ISBLANK($H21),,VLOOKUP($H21,'data (deprecated)'!$E$2:INDIRECT("data (deprecated)!$H$"&amp;COUNTA('data (deprecated)'!$E:$E)),2, FALSE))</f>
        <v>#REF!</v>
      </c>
      <c r="J21" s="3" t="e">
        <f t="array" aca="1" ref="J21" ca="1">IF(ISBLANK($H21),,VLOOKUP($H21,'data (deprecated)'!$E$2:INDIRECT("data (deprecated)!$H$"&amp;COUNTA('data (deprecated)'!$E:$E)),3, FALSE))</f>
        <v>#REF!</v>
      </c>
      <c r="K21" s="3" t="e">
        <f t="array" aca="1" ref="K21" ca="1">IF(ISBLANK($H21),,VLOOKUP($H21,'data (deprecated)'!$E$2:INDIRECT("data (deprecated)!$H$"&amp;COUNTA('data (deprecated)'!$E:$E)),4, FALSE))</f>
        <v>#REF!</v>
      </c>
      <c r="L21" s="10" t="s">
        <v>285</v>
      </c>
      <c r="M21" s="3">
        <v>0</v>
      </c>
      <c r="N21" s="3">
        <v>0</v>
      </c>
      <c r="O21" s="3">
        <v>29</v>
      </c>
      <c r="R21" s="2"/>
      <c r="S21" s="25"/>
    </row>
    <row r="22" spans="1:19" ht="15.75" customHeight="1">
      <c r="A22" s="2">
        <v>45316</v>
      </c>
      <c r="B22" s="3" t="str">
        <f t="shared" si="0"/>
        <v>Thur</v>
      </c>
      <c r="C22" s="4">
        <f ca="1">IFERROR(__xludf.DUMMYFUNCTION("IF(ISBLANK($A22),,CHOOSE(WEEKDAY($A22),,IF(WEEKDAY($A21)=2,INDEX(start_time,4),INDEX(start_time,2)),IF(ISDATE(A21),IF(WEEKDAY($A21)=3,INDEX(start_time,3),INDEX(start_time,2)),INDEX(start_time,2)),IF(ISDATE(A21),IF(WEEKDAY($A21)=4,INDEX(start_time,3),INDEX"&amp;"(start_time,2)),INDEX(start_time,2)),IF(ISDATE(A21),IF(WEEKDAY($A21)=5,INDEX(start_time,3),INDEX(start_time,2)),INDEX(start_time,2)),INDEX(start_time,2),IF(WEEKDAY($A21)=7,INDEX(start_time,4),INDEX(start_time,1))))"),0.458333333333333)</f>
        <v>0.45833333333333298</v>
      </c>
      <c r="D22" s="4">
        <f t="shared" ca="1" si="1"/>
        <v>0.5416666666666663</v>
      </c>
      <c r="E22" s="3" t="str">
        <f t="array" ref="E22">IF(ISBLANK($A22),,CHOOSE(WEEKDAY($A22),,IF(WEEKDAY($A21)=2,INDEX(location,3),INDEX(location,1)),INDEX(location,3),INDEX(location,3),INDEX(location,3),INDEX(location,1),INDEX(location,2)))</f>
        <v>Online</v>
      </c>
      <c r="F22" s="3" t="str">
        <f t="array" ref="F22">IF(ISBLANK($A22),,CHOOSE(WEEKDAY($A22),,INDEX(languages,2),INDEX(languages,1),INDEX(languages,1),INDEX(languages,1),INDEX(languages,2),INDEX(languages,1)))</f>
        <v>en</v>
      </c>
      <c r="G22" s="5">
        <v>10</v>
      </c>
      <c r="H22" s="3" t="s">
        <v>87</v>
      </c>
      <c r="I22" s="3" t="e">
        <f t="array" aca="1" ref="I22" ca="1">IF(ISBLANK($H22),,VLOOKUP($H22,'data (deprecated)'!$E$2:INDIRECT("data (deprecated)!$H$"&amp;COUNTA('data (deprecated)'!$E:$E)),2, FALSE))</f>
        <v>#REF!</v>
      </c>
      <c r="J22" s="3" t="e">
        <f t="array" aca="1" ref="J22" ca="1">IF(ISBLANK($H22),,VLOOKUP($H22,'data (deprecated)'!$E$2:INDIRECT("data (deprecated)!$H$"&amp;COUNTA('data (deprecated)'!$E:$E)),3, FALSE))</f>
        <v>#REF!</v>
      </c>
      <c r="K22" s="3" t="e">
        <f t="array" aca="1" ref="K22" ca="1">IF(ISBLANK($H22),,VLOOKUP($H22,'data (deprecated)'!$E$2:INDIRECT("data (deprecated)!$H$"&amp;COUNTA('data (deprecated)'!$E:$E)),4, FALSE))</f>
        <v>#REF!</v>
      </c>
      <c r="L22" s="10" t="s">
        <v>286</v>
      </c>
      <c r="M22" s="3">
        <v>0</v>
      </c>
      <c r="N22" s="3">
        <v>0</v>
      </c>
      <c r="O22" s="3">
        <v>23</v>
      </c>
      <c r="Q22" s="14"/>
      <c r="R22" s="2"/>
      <c r="S22" s="25"/>
    </row>
    <row r="23" spans="1:19" ht="15.75" customHeight="1">
      <c r="A23" s="2">
        <v>45316</v>
      </c>
      <c r="B23" s="3" t="str">
        <f t="shared" si="0"/>
        <v>Thur</v>
      </c>
      <c r="C23" s="4">
        <f ca="1">IFERROR(__xludf.DUMMYFUNCTION("IF(ISBLANK($A23),,CHOOSE(WEEKDAY($A23),,IF(WEEKDAY($A22)=2,INDEX(start_time,4),INDEX(start_time,2)),IF(ISDATE(A22),IF(WEEKDAY($A22)=3,INDEX(start_time,3),INDEX(start_time,2)),INDEX(start_time,2)),IF(ISDATE(A22),IF(WEEKDAY($A22)=4,INDEX(start_time,3),INDEX"&amp;"(start_time,2)),INDEX(start_time,2)),IF(ISDATE(A22),IF(WEEKDAY($A22)=5,INDEX(start_time,3),INDEX(start_time,2)),INDEX(start_time,2)),INDEX(start_time,2),IF(WEEKDAY($A22)=7,INDEX(start_time,4),INDEX(start_time,1))))"),0.583333333333333)</f>
        <v>0.58333333333333304</v>
      </c>
      <c r="D23" s="4">
        <f t="shared" ca="1" si="1"/>
        <v>0.66666666666666641</v>
      </c>
      <c r="E23" s="3" t="str">
        <f t="array" ref="E23">IF(ISBLANK($A23),,CHOOSE(WEEKDAY($A23),,IF(WEEKDAY($A22)=2,INDEX(location,3),INDEX(location,1)),INDEX(location,3),INDEX(location,3),INDEX(location,3),INDEX(location,1),INDEX(location,2)))</f>
        <v>Online</v>
      </c>
      <c r="F23" s="3" t="str">
        <f t="array" ref="F23">IF(ISBLANK($A23),,CHOOSE(WEEKDAY($A23),,INDEX(languages,2),INDEX(languages,1),INDEX(languages,1),INDEX(languages,1),INDEX(languages,2),INDEX(languages,1)))</f>
        <v>en</v>
      </c>
      <c r="G23" s="5">
        <v>8</v>
      </c>
      <c r="H23" s="3" t="s">
        <v>114</v>
      </c>
      <c r="I23" s="3" t="e">
        <f t="array" aca="1" ref="I23" ca="1">IF(ISBLANK($H23),,VLOOKUP($H23,'data (deprecated)'!$E$2:INDIRECT("data (deprecated)!$H$"&amp;COUNTA('data (deprecated)'!$E:$E)),2, FALSE))</f>
        <v>#REF!</v>
      </c>
      <c r="J23" s="3" t="e">
        <f t="array" aca="1" ref="J23" ca="1">IF(ISBLANK($H23),,VLOOKUP($H23,'data (deprecated)'!$E$2:INDIRECT("data (deprecated)!$H$"&amp;COUNTA('data (deprecated)'!$E:$E)),3, FALSE))</f>
        <v>#REF!</v>
      </c>
      <c r="K23" s="3" t="e">
        <f t="array" aca="1" ref="K23" ca="1">IF(ISBLANK($H23),,VLOOKUP($H23,'data (deprecated)'!$E$2:INDIRECT("data (deprecated)!$H$"&amp;COUNTA('data (deprecated)'!$E:$E)),4, FALSE))</f>
        <v>#REF!</v>
      </c>
      <c r="L23" s="10" t="s">
        <v>287</v>
      </c>
      <c r="M23" s="3">
        <v>0</v>
      </c>
      <c r="N23" s="3">
        <v>0</v>
      </c>
      <c r="O23" s="3">
        <v>12</v>
      </c>
      <c r="Q23" s="14"/>
      <c r="R23" s="2"/>
      <c r="S23" s="25"/>
    </row>
    <row r="24" spans="1:19" ht="15.75" customHeight="1">
      <c r="A24" s="2">
        <v>45317</v>
      </c>
      <c r="B24" s="3" t="str">
        <f t="shared" si="0"/>
        <v>Fri</v>
      </c>
      <c r="C24" s="4">
        <f ca="1">IFERROR(__xludf.DUMMYFUNCTION("IF(ISBLANK($A24),,CHOOSE(WEEKDAY($A24),,IF(WEEKDAY($A23)=2,INDEX(start_time,4),INDEX(start_time,2)),IF(ISDATE(A23),IF(WEEKDAY($A23)=3,INDEX(start_time,3),INDEX(start_time,2)),INDEX(start_time,2)),IF(ISDATE(A23),IF(WEEKDAY($A23)=4,INDEX(start_time,3),INDEX"&amp;"(start_time,2)),INDEX(start_time,2)),IF(ISDATE(A23),IF(WEEKDAY($A23)=5,INDEX(start_time,3),INDEX(start_time,2)),INDEX(start_time,2)),INDEX(start_time,2),IF(WEEKDAY($A23)=7,INDEX(start_time,4),INDEX(start_time,1))))"),0.458333333333333)</f>
        <v>0.45833333333333298</v>
      </c>
      <c r="D24" s="4">
        <f t="shared" ca="1" si="1"/>
        <v>0.5416666666666663</v>
      </c>
      <c r="E24" s="3" t="str">
        <f t="array" ref="E24">IF(ISBLANK($A24),,CHOOSE(WEEKDAY($A24),,IF(WEEKDAY($A23)=2,INDEX(location,3),INDEX(location,1)),INDEX(location,3),INDEX(location,3),INDEX(location,3),INDEX(location,1),INDEX(location,2)))</f>
        <v>Chatham Sq</v>
      </c>
      <c r="F24" s="3" t="str">
        <f t="array" ref="F24">IF(ISBLANK($A24),,CHOOSE(WEEKDAY($A24),,INDEX(languages,2),INDEX(languages,1),INDEX(languages,1),INDEX(languages,1),INDEX(languages,2),INDEX(languages,1)))</f>
        <v>zh</v>
      </c>
      <c r="G24" s="5">
        <v>15</v>
      </c>
      <c r="H24" s="3" t="s">
        <v>138</v>
      </c>
      <c r="I24" s="3" t="e">
        <f t="array" aca="1" ref="I24" ca="1">IF(ISBLANK($H24),,VLOOKUP($H24,'data (deprecated)'!$E$2:INDIRECT("data (deprecated)!$H$"&amp;COUNTA('data (deprecated)'!$E:$E)),2, FALSE))</f>
        <v>#REF!</v>
      </c>
      <c r="J24" s="3" t="e">
        <f t="array" aca="1" ref="J24" ca="1">IF(ISBLANK($H24),,VLOOKUP($H24,'data (deprecated)'!$E$2:INDIRECT("data (deprecated)!$H$"&amp;COUNTA('data (deprecated)'!$E:$E)),3, FALSE))</f>
        <v>#REF!</v>
      </c>
      <c r="K24" s="3" t="e">
        <f t="array" aca="1" ref="K24" ca="1">IF(ISBLANK($H24),,VLOOKUP($H24,'data (deprecated)'!$E$2:INDIRECT("data (deprecated)!$H$"&amp;COUNTA('data (deprecated)'!$E:$E)),4, FALSE))</f>
        <v>#REF!</v>
      </c>
      <c r="L24" s="6" t="s">
        <v>269</v>
      </c>
      <c r="M24" s="3">
        <v>0</v>
      </c>
      <c r="N24" s="3">
        <v>0</v>
      </c>
      <c r="O24" s="3"/>
      <c r="R24" s="2"/>
      <c r="S24" s="25"/>
    </row>
    <row r="25" spans="1:19" ht="15.75" customHeight="1">
      <c r="A25" s="2">
        <v>45320</v>
      </c>
      <c r="B25" s="3" t="str">
        <f t="shared" si="0"/>
        <v>Mon</v>
      </c>
      <c r="C25" s="4">
        <f ca="1">IFERROR(__xludf.DUMMYFUNCTION("IF(ISBLANK($A25),,CHOOSE(WEEKDAY($A25),,IF(WEEKDAY($A24)=2,INDEX(start_time,4),INDEX(start_time,2)),IF(ISDATE(A24),IF(WEEKDAY($A24)=3,INDEX(start_time,3),INDEX(start_time,2)),INDEX(start_time,2)),IF(ISDATE(A24),IF(WEEKDAY($A24)=4,INDEX(start_time,3),INDEX"&amp;"(start_time,2)),INDEX(start_time,2)),IF(ISDATE(A24),IF(WEEKDAY($A24)=5,INDEX(start_time,3),INDEX(start_time,2)),INDEX(start_time,2)),INDEX(start_time,2),IF(WEEKDAY($A24)=7,INDEX(start_time,4),INDEX(start_time,1))))"),0.458333333333333)</f>
        <v>0.45833333333333298</v>
      </c>
      <c r="D25" s="4">
        <f t="shared" ca="1" si="1"/>
        <v>0.5416666666666663</v>
      </c>
      <c r="E25" s="3" t="str">
        <f t="array" ref="E25">IF(ISBLANK($A25),,CHOOSE(WEEKDAY($A25),,IF(WEEKDAY($A24)=2,INDEX(location,3),INDEX(location,1)),INDEX(location,3),INDEX(location,3),INDEX(location,3),INDEX(location,1),INDEX(location,2)))</f>
        <v>Chatham Sq</v>
      </c>
      <c r="F25" s="3" t="str">
        <f t="array" ref="F25">IF(ISBLANK($A25),,CHOOSE(WEEKDAY($A25),,INDEX(languages,2),INDEX(languages,1),INDEX(languages,1),INDEX(languages,1),INDEX(languages,2),INDEX(languages,1)))</f>
        <v>zh</v>
      </c>
      <c r="G25" s="16"/>
      <c r="H25" s="3" t="s">
        <v>138</v>
      </c>
      <c r="I25" s="3" t="e">
        <f t="array" aca="1" ref="I25" ca="1">IF(ISBLANK($H25),,VLOOKUP($H25,'data (deprecated)'!$E$2:INDIRECT("data (deprecated)!$H$"&amp;COUNTA('data (deprecated)'!$E:$E)),2, FALSE))</f>
        <v>#REF!</v>
      </c>
      <c r="J25" s="3" t="e">
        <f t="array" aca="1" ref="J25" ca="1">IF(ISBLANK($H25),,VLOOKUP($H25,'data (deprecated)'!$E$2:INDIRECT("data (deprecated)!$H$"&amp;COUNTA('data (deprecated)'!$E:$E)),3, FALSE))</f>
        <v>#REF!</v>
      </c>
      <c r="K25" s="3" t="e">
        <f t="array" aca="1" ref="K25" ca="1">IF(ISBLANK($H25),,VLOOKUP($H25,'data (deprecated)'!$E$2:INDIRECT("data (deprecated)!$H$"&amp;COUNTA('data (deprecated)'!$E:$E)),4, FALSE))</f>
        <v>#REF!</v>
      </c>
      <c r="L25" s="6" t="s">
        <v>269</v>
      </c>
      <c r="M25" s="3">
        <v>1</v>
      </c>
      <c r="N25" s="3">
        <v>0</v>
      </c>
      <c r="O25" s="3"/>
      <c r="R25" s="2"/>
      <c r="S25" s="25"/>
    </row>
    <row r="26" spans="1:19" ht="15.75" customHeight="1">
      <c r="A26" s="2">
        <v>45320</v>
      </c>
      <c r="B26" s="3" t="str">
        <f t="shared" si="0"/>
        <v>Mon</v>
      </c>
      <c r="C26" s="4">
        <f ca="1">IFERROR(__xludf.DUMMYFUNCTION("IF(ISBLANK($A26),,CHOOSE(WEEKDAY($A26),,IF(WEEKDAY($A25)=2,INDEX(start_time,4),INDEX(start_time,2)),IF(ISDATE(A25),IF(WEEKDAY($A25)=3,INDEX(start_time,3),INDEX(start_time,2)),INDEX(start_time,2)),IF(ISDATE(A25),IF(WEEKDAY($A25)=4,INDEX(start_time,3),INDEX"&amp;"(start_time,2)),INDEX(start_time,2)),IF(ISDATE(A25),IF(WEEKDAY($A25)=5,INDEX(start_time,3),INDEX(start_time,2)),INDEX(start_time,2)),INDEX(start_time,2),IF(WEEKDAY($A25)=7,INDEX(start_time,4),INDEX(start_time,1))))"),0.625)</f>
        <v>0.625</v>
      </c>
      <c r="D26" s="4">
        <f t="shared" ca="1" si="1"/>
        <v>0.70833333333333337</v>
      </c>
      <c r="E26" s="3" t="str">
        <f t="array" ref="E26">IF(ISBLANK($A26),,CHOOSE(WEEKDAY($A26),,IF(WEEKDAY($A25)=2,INDEX(location,3),INDEX(location,1)),INDEX(location,3),INDEX(location,3),INDEX(location,3),INDEX(location,1),INDEX(location,2)))</f>
        <v>Online</v>
      </c>
      <c r="F26" s="3" t="str">
        <f t="array" ref="F26">IF(ISBLANK($A26),,CHOOSE(WEEKDAY($A26),,INDEX(languages,2),INDEX(languages,1),INDEX(languages,1),INDEX(languages,1),INDEX(languages,2),INDEX(languages,1)))</f>
        <v>zh</v>
      </c>
      <c r="G26" s="16"/>
      <c r="H26" s="3" t="s">
        <v>288</v>
      </c>
      <c r="I26" s="3" t="e">
        <f t="array" aca="1" ref="I26" ca="1">IF(ISBLANK($H26),,VLOOKUP($H26,'data (deprecated)'!$E$2:INDIRECT("data (deprecated)!$H$"&amp;COUNTA('data (deprecated)'!$E:$E)),2, FALSE))</f>
        <v>#REF!</v>
      </c>
      <c r="J26" s="3" t="e">
        <f t="array" aca="1" ref="J26" ca="1">IF(ISBLANK($H26),,VLOOKUP($H26,'data (deprecated)'!$E$2:INDIRECT("data (deprecated)!$H$"&amp;COUNTA('data (deprecated)'!$E:$E)),3, FALSE))</f>
        <v>#REF!</v>
      </c>
      <c r="K26" s="3" t="e">
        <f t="array" aca="1" ref="K26" ca="1">IF(ISBLANK($H26),,VLOOKUP($H26,'data (deprecated)'!$E$2:INDIRECT("data (deprecated)!$H$"&amp;COUNTA('data (deprecated)'!$E:$E)),4, FALSE))</f>
        <v>#REF!</v>
      </c>
      <c r="L26" s="10" t="s">
        <v>289</v>
      </c>
      <c r="M26" s="3">
        <v>1</v>
      </c>
      <c r="N26" s="3">
        <v>0</v>
      </c>
      <c r="O26" s="3"/>
      <c r="S26" s="25"/>
    </row>
    <row r="27" spans="1:19" ht="15.75" customHeight="1">
      <c r="A27" s="2">
        <v>45322</v>
      </c>
      <c r="B27" s="3" t="str">
        <f t="shared" si="0"/>
        <v>Wed</v>
      </c>
      <c r="C27" s="4">
        <f ca="1">IFERROR(__xludf.DUMMYFUNCTION("IF(ISBLANK($A27),,CHOOSE(WEEKDAY($A27),,IF(WEEKDAY($A26)=2,INDEX(start_time,4),INDEX(start_time,2)),IF(ISDATE(A26),IF(WEEKDAY($A26)=3,INDEX(start_time,3),INDEX(start_time,2)),INDEX(start_time,2)),IF(ISDATE(A26),IF(WEEKDAY($A26)=4,INDEX(start_time,3),INDEX"&amp;"(start_time,2)),INDEX(start_time,2)),IF(ISDATE(A26),IF(WEEKDAY($A26)=5,INDEX(start_time,3),INDEX(start_time,2)),INDEX(start_time,2)),INDEX(start_time,2),IF(WEEKDAY($A26)=7,INDEX(start_time,4),INDEX(start_time,1))))"),0.458333333333333)</f>
        <v>0.45833333333333298</v>
      </c>
      <c r="D27" s="4">
        <f t="shared" ca="1" si="1"/>
        <v>0.5416666666666663</v>
      </c>
      <c r="E27" s="3" t="str">
        <f t="array" ref="E27">IF(ISBLANK($A27),,CHOOSE(WEEKDAY($A27),,IF(WEEKDAY($A26)=2,INDEX(location,3),INDEX(location,1)),INDEX(location,3),INDEX(location,3),INDEX(location,3),INDEX(location,1),INDEX(location,2)))</f>
        <v>Online</v>
      </c>
      <c r="F27" s="3" t="str">
        <f t="array" ref="F27">IF(ISBLANK($A27),,CHOOSE(WEEKDAY($A27),,INDEX(languages,2),INDEX(languages,1),INDEX(languages,1),INDEX(languages,1),INDEX(languages,2),INDEX(languages,1)))</f>
        <v>en</v>
      </c>
      <c r="G27" s="5">
        <v>14</v>
      </c>
      <c r="H27" s="3" t="s">
        <v>173</v>
      </c>
      <c r="I27" s="3" t="e">
        <f t="array" aca="1" ref="I27" ca="1">IF(ISBLANK($H27),,VLOOKUP($H27,'data (deprecated)'!$E$2:INDIRECT("data (deprecated)!$H$"&amp;COUNTA('data (deprecated)'!$E:$E)),2, FALSE))</f>
        <v>#REF!</v>
      </c>
      <c r="J27" s="3" t="e">
        <f t="array" aca="1" ref="J27" ca="1">IF(ISBLANK($H27),,VLOOKUP($H27,'data (deprecated)'!$E$2:INDIRECT("data (deprecated)!$H$"&amp;COUNTA('data (deprecated)'!$E:$E)),3, FALSE))</f>
        <v>#REF!</v>
      </c>
      <c r="K27" s="3" t="e">
        <f t="array" aca="1" ref="K27" ca="1">IF(ISBLANK($H27),,VLOOKUP($H27,'data (deprecated)'!$E$2:INDIRECT("data (deprecated)!$H$"&amp;COUNTA('data (deprecated)'!$E:$E)),4, FALSE))</f>
        <v>#REF!</v>
      </c>
      <c r="L27" s="10" t="s">
        <v>290</v>
      </c>
      <c r="M27" s="3">
        <v>0</v>
      </c>
      <c r="N27" s="3">
        <v>0</v>
      </c>
      <c r="O27" s="3">
        <v>20</v>
      </c>
    </row>
    <row r="28" spans="1:19" ht="15.75" customHeight="1">
      <c r="A28" s="2">
        <v>45322</v>
      </c>
      <c r="B28" s="3" t="str">
        <f t="shared" si="0"/>
        <v>Wed</v>
      </c>
      <c r="C28" s="4">
        <f ca="1">IFERROR(__xludf.DUMMYFUNCTION("IF(ISBLANK($A28),,CHOOSE(WEEKDAY($A28),,IF(WEEKDAY($A27)=2,INDEX(start_time,4),INDEX(start_time,2)),IF(ISDATE(A27),IF(WEEKDAY($A27)=3,INDEX(start_time,3),INDEX(start_time,2)),INDEX(start_time,2)),IF(ISDATE(A27),IF(WEEKDAY($A27)=4,INDEX(start_time,3),INDEX"&amp;"(start_time,2)),INDEX(start_time,2)),IF(ISDATE(A27),IF(WEEKDAY($A27)=5,INDEX(start_time,3),INDEX(start_time,2)),INDEX(start_time,2)),INDEX(start_time,2),IF(WEEKDAY($A27)=7,INDEX(start_time,4),INDEX(start_time,1))))"),0.583333333333333)</f>
        <v>0.58333333333333304</v>
      </c>
      <c r="D28" s="4">
        <f t="shared" ca="1" si="1"/>
        <v>0.66666666666666641</v>
      </c>
      <c r="E28" s="3" t="str">
        <f t="array" ref="E28">IF(ISBLANK($A28),,CHOOSE(WEEKDAY($A28),,IF(WEEKDAY($A27)=2,INDEX(location,3),INDEX(location,1)),INDEX(location,3),INDEX(location,3),INDEX(location,3),INDEX(location,1),INDEX(location,2)))</f>
        <v>Online</v>
      </c>
      <c r="F28" s="3" t="str">
        <f t="array" ref="F28">IF(ISBLANK($A28),,CHOOSE(WEEKDAY($A28),,INDEX(languages,2),INDEX(languages,1),INDEX(languages,1),INDEX(languages,1),INDEX(languages,2),INDEX(languages,1)))</f>
        <v>en</v>
      </c>
      <c r="G28" s="5">
        <v>20</v>
      </c>
      <c r="H28" s="3" t="s">
        <v>89</v>
      </c>
      <c r="I28" s="3" t="e">
        <f t="array" aca="1" ref="I28" ca="1">IF(ISBLANK($H28),,VLOOKUP($H28,'data (deprecated)'!$E$2:INDIRECT("data (deprecated)!$H$"&amp;COUNTA('data (deprecated)'!$E:$E)),2, FALSE))</f>
        <v>#REF!</v>
      </c>
      <c r="J28" s="3" t="e">
        <f t="array" aca="1" ref="J28" ca="1">IF(ISBLANK($H28),,VLOOKUP($H28,'data (deprecated)'!$E$2:INDIRECT("data (deprecated)!$H$"&amp;COUNTA('data (deprecated)'!$E:$E)),3, FALSE))</f>
        <v>#REF!</v>
      </c>
      <c r="K28" s="3" t="e">
        <f t="array" aca="1" ref="K28" ca="1">IF(ISBLANK($H28),,VLOOKUP($H28,'data (deprecated)'!$E$2:INDIRECT("data (deprecated)!$H$"&amp;COUNTA('data (deprecated)'!$E:$E)),4, FALSE))</f>
        <v>#REF!</v>
      </c>
      <c r="L28" s="10" t="s">
        <v>291</v>
      </c>
      <c r="M28" s="3">
        <v>0</v>
      </c>
      <c r="N28" s="3">
        <v>0</v>
      </c>
      <c r="O28" s="3">
        <v>25</v>
      </c>
    </row>
    <row r="29" spans="1:19" ht="15.75" customHeight="1">
      <c r="A29" s="2"/>
      <c r="B29" s="3"/>
      <c r="C29" s="4"/>
      <c r="D29" s="4"/>
      <c r="E29" s="3"/>
      <c r="F29" s="3"/>
      <c r="G29" s="16"/>
      <c r="I29" s="3"/>
      <c r="J29" s="3"/>
      <c r="K29" s="3"/>
      <c r="L29" s="3"/>
      <c r="M29" s="3"/>
      <c r="N29" s="3"/>
      <c r="O29" s="3"/>
      <c r="P29" s="3"/>
    </row>
    <row r="30" spans="1:19" ht="15.75" customHeight="1">
      <c r="A30" s="2"/>
      <c r="B30" s="3"/>
      <c r="C30" s="4"/>
      <c r="D30" s="4"/>
      <c r="E30" s="3"/>
      <c r="F30" s="3"/>
      <c r="G30" s="16"/>
      <c r="I30" s="3"/>
      <c r="J30" s="3"/>
      <c r="K30" s="3"/>
      <c r="L30" s="3"/>
      <c r="M30" s="3"/>
      <c r="N30" s="3"/>
      <c r="O30" s="3"/>
      <c r="P30" s="3"/>
    </row>
    <row r="31" spans="1:19" ht="15.75" customHeight="1">
      <c r="A31" s="2"/>
      <c r="B31" s="3"/>
      <c r="C31" s="4"/>
      <c r="D31" s="4"/>
      <c r="E31" s="3"/>
      <c r="F31" s="3"/>
      <c r="G31" s="16"/>
      <c r="I31" s="3"/>
      <c r="J31" s="3"/>
      <c r="K31" s="3"/>
      <c r="L31" s="3"/>
      <c r="M31" s="3"/>
      <c r="N31" s="3"/>
      <c r="O31" s="3"/>
      <c r="P31" s="3"/>
    </row>
    <row r="32" spans="1:19" ht="15.75" customHeight="1">
      <c r="A32" s="26"/>
      <c r="B32" s="3"/>
      <c r="C32" s="4"/>
      <c r="D32" s="4"/>
      <c r="E32" s="3"/>
      <c r="F32" s="3"/>
      <c r="G32" s="16"/>
      <c r="I32" s="3"/>
      <c r="J32" s="3"/>
      <c r="K32" s="3"/>
      <c r="L32" s="3"/>
      <c r="M32" s="3"/>
      <c r="N32" s="3"/>
      <c r="O32" s="3"/>
      <c r="P32" s="3"/>
    </row>
    <row r="33" spans="1:16" ht="15.75" customHeight="1">
      <c r="A33" s="26"/>
      <c r="B33" s="3"/>
      <c r="C33" s="4"/>
      <c r="D33" s="4"/>
      <c r="E33" s="3"/>
      <c r="F33" s="3"/>
      <c r="G33" s="16"/>
      <c r="I33" s="3"/>
      <c r="J33" s="3"/>
      <c r="K33" s="3"/>
      <c r="L33" s="3"/>
      <c r="M33" s="3"/>
      <c r="N33" s="3"/>
      <c r="O33" s="3"/>
    </row>
    <row r="34" spans="1:16" ht="15.75" customHeight="1">
      <c r="A34" s="2"/>
      <c r="B34" s="3"/>
      <c r="C34" s="4"/>
      <c r="D34" s="4"/>
      <c r="E34" s="3"/>
      <c r="F34" s="3"/>
      <c r="G34" s="16"/>
      <c r="I34" s="3"/>
      <c r="J34" s="3"/>
      <c r="K34" s="3"/>
      <c r="L34" s="3"/>
      <c r="M34" s="3"/>
      <c r="N34" s="3"/>
      <c r="O34" s="3"/>
    </row>
    <row r="35" spans="1:16" ht="15.75" customHeight="1">
      <c r="A35" s="2"/>
      <c r="B35" s="3"/>
      <c r="C35" s="4"/>
      <c r="D35" s="4"/>
      <c r="E35" s="3"/>
      <c r="F35" s="3"/>
      <c r="G35" s="16"/>
      <c r="I35" s="3"/>
      <c r="J35" s="3"/>
      <c r="K35" s="3"/>
      <c r="L35" s="3"/>
      <c r="M35" s="3"/>
      <c r="N35" s="3"/>
      <c r="O35" s="3"/>
    </row>
    <row r="36" spans="1:16" ht="15.75" customHeight="1">
      <c r="A36" s="26"/>
      <c r="B36" s="3"/>
      <c r="C36" s="4"/>
      <c r="D36" s="4"/>
      <c r="E36" s="3"/>
      <c r="F36" s="3"/>
      <c r="G36" s="16"/>
      <c r="I36" s="3"/>
      <c r="J36" s="3"/>
      <c r="K36" s="3"/>
      <c r="L36" s="3"/>
      <c r="M36" s="3"/>
      <c r="N36" s="3"/>
      <c r="O36" s="3"/>
      <c r="P36" s="3"/>
    </row>
    <row r="37" spans="1:16" ht="15.75" customHeight="1">
      <c r="A37" s="26"/>
      <c r="B37" s="3"/>
      <c r="C37" s="4"/>
      <c r="D37" s="4"/>
      <c r="E37" s="3"/>
      <c r="F37" s="3"/>
      <c r="G37" s="16"/>
      <c r="I37" s="3"/>
      <c r="J37" s="3"/>
      <c r="K37" s="3"/>
      <c r="L37" s="3"/>
      <c r="M37" s="3"/>
      <c r="N37" s="3"/>
      <c r="O37" s="3"/>
      <c r="P37" s="3"/>
    </row>
    <row r="38" spans="1:16" ht="15.75" customHeight="1">
      <c r="A38" s="2"/>
      <c r="B38" s="3"/>
      <c r="C38" s="4"/>
      <c r="D38" s="4"/>
      <c r="E38" s="3"/>
      <c r="F38" s="3"/>
      <c r="G38" s="16"/>
      <c r="H38" s="24"/>
      <c r="I38" s="3"/>
      <c r="J38" s="3"/>
      <c r="K38" s="3"/>
      <c r="L38" s="3"/>
      <c r="M38" s="3"/>
      <c r="N38" s="3"/>
      <c r="O38" s="3"/>
    </row>
    <row r="39" spans="1:16" ht="15.75" customHeight="1">
      <c r="A39" s="2"/>
      <c r="B39" s="3"/>
      <c r="C39" s="4"/>
      <c r="D39" s="4"/>
      <c r="E39" s="3"/>
      <c r="F39" s="3"/>
      <c r="G39" s="16"/>
      <c r="I39" s="3"/>
      <c r="J39" s="3"/>
      <c r="K39" s="3"/>
      <c r="L39" s="3"/>
      <c r="M39" s="3"/>
      <c r="N39" s="3"/>
      <c r="O39" s="3"/>
    </row>
    <row r="40" spans="1:16" ht="15.75" customHeight="1">
      <c r="A40" s="2"/>
      <c r="B40" s="3"/>
      <c r="C40" s="4"/>
      <c r="D40" s="4"/>
      <c r="E40" s="3"/>
      <c r="F40" s="3"/>
      <c r="G40" s="16"/>
      <c r="I40" s="3"/>
      <c r="J40" s="3"/>
      <c r="K40" s="3"/>
      <c r="L40" s="3"/>
      <c r="M40" s="3"/>
      <c r="N40" s="3"/>
      <c r="O40" s="3"/>
    </row>
    <row r="41" spans="1:16" ht="15.75" customHeight="1">
      <c r="A41" s="2"/>
      <c r="B41" s="3"/>
      <c r="C41" s="4"/>
      <c r="D41" s="4"/>
      <c r="E41" s="3"/>
      <c r="F41" s="3"/>
      <c r="G41" s="16"/>
      <c r="I41" s="3"/>
      <c r="J41" s="3"/>
      <c r="K41" s="3"/>
      <c r="L41" s="3"/>
      <c r="M41" s="3"/>
      <c r="N41" s="3"/>
      <c r="O41" s="3"/>
    </row>
    <row r="42" spans="1:16" ht="15.75" customHeight="1">
      <c r="A42" s="2"/>
      <c r="B42" s="3"/>
      <c r="C42" s="4"/>
      <c r="D42" s="4"/>
      <c r="E42" s="3"/>
      <c r="F42" s="3"/>
      <c r="G42" s="16"/>
      <c r="I42" s="3"/>
      <c r="J42" s="3"/>
      <c r="K42" s="3"/>
      <c r="L42" s="3"/>
      <c r="M42" s="3"/>
      <c r="N42" s="3"/>
      <c r="O42" s="3"/>
    </row>
    <row r="43" spans="1:16" ht="15.75" customHeight="1">
      <c r="A43" s="2"/>
      <c r="B43" s="3"/>
      <c r="C43" s="4"/>
      <c r="D43" s="4"/>
      <c r="E43" s="3"/>
      <c r="F43" s="3"/>
      <c r="G43" s="16"/>
      <c r="I43" s="3"/>
      <c r="J43" s="3"/>
      <c r="K43" s="3"/>
      <c r="L43" s="3"/>
      <c r="M43" s="3"/>
      <c r="N43" s="3"/>
      <c r="O43" s="3"/>
    </row>
    <row r="44" spans="1:16" ht="15.75" customHeight="1">
      <c r="A44" s="2"/>
      <c r="B44" s="3"/>
      <c r="C44" s="4"/>
      <c r="D44" s="4"/>
      <c r="E44" s="3"/>
      <c r="F44" s="3"/>
      <c r="G44" s="16"/>
      <c r="I44" s="3"/>
      <c r="J44" s="3"/>
      <c r="K44" s="3"/>
      <c r="L44" s="3"/>
      <c r="M44" s="3"/>
      <c r="N44" s="3"/>
      <c r="O44" s="3"/>
    </row>
    <row r="45" spans="1:16" ht="15.75" customHeight="1">
      <c r="A45" s="2"/>
      <c r="B45" s="3"/>
      <c r="C45" s="4"/>
      <c r="D45" s="4"/>
      <c r="E45" s="3"/>
      <c r="F45" s="3"/>
      <c r="G45" s="16"/>
      <c r="I45" s="3"/>
      <c r="J45" s="3"/>
      <c r="K45" s="3"/>
      <c r="L45" s="3"/>
      <c r="M45" s="3"/>
      <c r="N45" s="3"/>
      <c r="O45" s="3"/>
    </row>
    <row r="46" spans="1:16" ht="15.75" customHeight="1">
      <c r="A46" s="2"/>
      <c r="B46" s="3"/>
      <c r="C46" s="4"/>
      <c r="D46" s="4"/>
      <c r="E46" s="3"/>
      <c r="F46" s="3"/>
      <c r="G46" s="16"/>
      <c r="I46" s="3"/>
      <c r="J46" s="3"/>
      <c r="K46" s="3"/>
      <c r="L46" s="3"/>
      <c r="M46" s="3"/>
      <c r="N46" s="3"/>
      <c r="O46" s="3"/>
    </row>
    <row r="47" spans="1:16" ht="15.75" customHeight="1">
      <c r="A47" s="2"/>
      <c r="B47" s="3"/>
      <c r="C47" s="4"/>
      <c r="D47" s="4"/>
      <c r="E47" s="3"/>
      <c r="F47" s="3"/>
      <c r="G47" s="16"/>
      <c r="I47" s="3"/>
      <c r="J47" s="3"/>
      <c r="K47" s="3"/>
      <c r="L47" s="3"/>
      <c r="M47" s="3"/>
      <c r="N47" s="3"/>
      <c r="O47" s="3"/>
    </row>
    <row r="48" spans="1:16" ht="15.75" customHeight="1">
      <c r="A48" s="2"/>
      <c r="B48" s="3"/>
      <c r="C48" s="4"/>
      <c r="D48" s="4"/>
      <c r="E48" s="3"/>
      <c r="F48" s="3"/>
      <c r="G48" s="16"/>
      <c r="I48" s="3"/>
      <c r="J48" s="3"/>
      <c r="K48" s="3"/>
      <c r="L48" s="3"/>
      <c r="M48" s="3"/>
      <c r="N48" s="3"/>
      <c r="O48" s="3"/>
    </row>
    <row r="49" spans="1:15" ht="15.75" customHeight="1">
      <c r="A49" s="2"/>
      <c r="B49" s="3"/>
      <c r="C49" s="4"/>
      <c r="D49" s="4"/>
      <c r="E49" s="3"/>
      <c r="F49" s="3"/>
      <c r="G49" s="16"/>
      <c r="I49" s="3"/>
      <c r="J49" s="3"/>
      <c r="K49" s="3"/>
      <c r="L49" s="3"/>
      <c r="M49" s="3"/>
      <c r="N49" s="3"/>
      <c r="O49" s="3"/>
    </row>
    <row r="50" spans="1:15" ht="15.75" customHeight="1">
      <c r="A50" s="2"/>
      <c r="B50" s="3"/>
      <c r="C50" s="4"/>
      <c r="D50" s="4"/>
      <c r="E50" s="3"/>
      <c r="F50" s="3"/>
      <c r="G50" s="16"/>
      <c r="I50" s="3"/>
      <c r="J50" s="3"/>
      <c r="K50" s="3"/>
      <c r="L50" s="3"/>
      <c r="M50" s="3"/>
      <c r="N50" s="3"/>
      <c r="O50" s="3"/>
    </row>
    <row r="51" spans="1:15" ht="15.75" customHeight="1">
      <c r="A51" s="2"/>
      <c r="B51" s="3"/>
      <c r="C51" s="4"/>
      <c r="D51" s="4"/>
      <c r="E51" s="3"/>
      <c r="F51" s="3"/>
      <c r="G51" s="16"/>
      <c r="I51" s="3"/>
      <c r="J51" s="3"/>
      <c r="K51" s="3"/>
      <c r="L51" s="3"/>
      <c r="M51" s="3"/>
      <c r="N51" s="3"/>
      <c r="O51" s="3"/>
    </row>
    <row r="52" spans="1:15" ht="15.75" customHeight="1">
      <c r="A52" s="2"/>
      <c r="B52" s="3"/>
      <c r="C52" s="4"/>
      <c r="D52" s="4"/>
      <c r="E52" s="3"/>
      <c r="F52" s="3"/>
      <c r="G52" s="16"/>
      <c r="I52" s="3"/>
      <c r="J52" s="3"/>
      <c r="K52" s="3"/>
      <c r="L52" s="3"/>
      <c r="M52" s="3"/>
      <c r="N52" s="3"/>
      <c r="O52" s="3"/>
    </row>
    <row r="53" spans="1:15" ht="15.75" customHeight="1">
      <c r="A53" s="2"/>
      <c r="B53" s="3"/>
      <c r="C53" s="4"/>
      <c r="D53" s="4"/>
      <c r="E53" s="3"/>
      <c r="F53" s="3"/>
      <c r="G53" s="16"/>
      <c r="I53" s="3"/>
      <c r="J53" s="3"/>
      <c r="K53" s="3"/>
      <c r="L53" s="3"/>
      <c r="M53" s="3"/>
      <c r="N53" s="3"/>
      <c r="O53" s="3"/>
    </row>
    <row r="54" spans="1:15" ht="15.75" customHeight="1">
      <c r="A54" s="2"/>
      <c r="B54" s="3"/>
      <c r="C54" s="4"/>
      <c r="D54" s="4"/>
      <c r="E54" s="3"/>
      <c r="F54" s="3"/>
      <c r="G54" s="16"/>
      <c r="I54" s="3"/>
      <c r="J54" s="3"/>
      <c r="K54" s="3"/>
      <c r="L54" s="3"/>
      <c r="M54" s="3"/>
      <c r="N54" s="3"/>
    </row>
    <row r="55" spans="1:15" ht="15.75" customHeight="1">
      <c r="A55" s="2"/>
      <c r="B55" s="3"/>
      <c r="C55" s="4"/>
      <c r="D55" s="4"/>
      <c r="E55" s="3"/>
      <c r="F55" s="3"/>
      <c r="G55" s="16"/>
      <c r="I55" s="3"/>
      <c r="J55" s="3"/>
      <c r="K55" s="3"/>
      <c r="L55" s="3"/>
      <c r="M55" s="3"/>
      <c r="N55" s="3"/>
    </row>
    <row r="56" spans="1:15" ht="15.75" customHeight="1">
      <c r="A56" s="2"/>
      <c r="B56" s="3"/>
      <c r="C56" s="4"/>
      <c r="D56" s="4"/>
      <c r="E56" s="3"/>
      <c r="F56" s="3"/>
      <c r="G56" s="16"/>
      <c r="I56" s="3"/>
      <c r="J56" s="3"/>
      <c r="K56" s="3"/>
      <c r="L56" s="3"/>
      <c r="M56" s="3"/>
      <c r="N56" s="3"/>
    </row>
    <row r="57" spans="1:15" ht="15.75" customHeight="1">
      <c r="A57" s="2"/>
      <c r="B57" s="3"/>
      <c r="C57" s="4"/>
      <c r="D57" s="4"/>
      <c r="E57" s="3"/>
      <c r="F57" s="3"/>
      <c r="G57" s="16"/>
      <c r="I57" s="3"/>
      <c r="J57" s="3"/>
      <c r="K57" s="3"/>
      <c r="L57" s="3"/>
      <c r="M57" s="3"/>
      <c r="N57" s="3"/>
    </row>
    <row r="58" spans="1:15" ht="15.75" customHeight="1">
      <c r="A58" s="2"/>
      <c r="B58" s="3"/>
      <c r="C58" s="4"/>
      <c r="D58" s="4"/>
      <c r="E58" s="3"/>
      <c r="F58" s="3"/>
      <c r="G58" s="16"/>
      <c r="I58" s="3"/>
      <c r="J58" s="3"/>
      <c r="K58" s="3"/>
      <c r="L58" s="3"/>
      <c r="M58" s="3"/>
      <c r="N58" s="3"/>
    </row>
    <row r="59" spans="1:15" ht="15.75" customHeight="1">
      <c r="A59" s="2"/>
      <c r="B59" s="3"/>
      <c r="C59" s="4"/>
      <c r="D59" s="4"/>
      <c r="E59" s="3"/>
      <c r="F59" s="3"/>
      <c r="G59" s="16"/>
      <c r="I59" s="3"/>
      <c r="J59" s="3"/>
      <c r="K59" s="3"/>
      <c r="L59" s="3"/>
      <c r="M59" s="3"/>
      <c r="N59" s="3"/>
    </row>
    <row r="60" spans="1:15" ht="15.75" customHeight="1">
      <c r="A60" s="2"/>
      <c r="B60" s="3"/>
      <c r="C60" s="4"/>
      <c r="D60" s="4"/>
      <c r="E60" s="3"/>
      <c r="F60" s="3"/>
      <c r="G60" s="16"/>
      <c r="I60" s="3"/>
      <c r="J60" s="3"/>
      <c r="K60" s="3"/>
      <c r="L60" s="3"/>
      <c r="M60" s="3"/>
      <c r="N60" s="3"/>
    </row>
    <row r="61" spans="1:15" ht="15.75" customHeight="1">
      <c r="A61" s="2"/>
      <c r="B61" s="3"/>
      <c r="C61" s="4"/>
      <c r="D61" s="4"/>
      <c r="E61" s="3"/>
      <c r="F61" s="3"/>
      <c r="G61" s="16"/>
      <c r="I61" s="3"/>
      <c r="J61" s="3"/>
      <c r="K61" s="3"/>
      <c r="L61" s="3"/>
      <c r="M61" s="3"/>
      <c r="N61" s="3"/>
    </row>
    <row r="62" spans="1:15" ht="15.75" customHeight="1">
      <c r="A62" s="2"/>
      <c r="B62" s="3"/>
      <c r="C62" s="4"/>
      <c r="D62" s="4"/>
      <c r="E62" s="3"/>
      <c r="F62" s="3"/>
      <c r="G62" s="16"/>
      <c r="I62" s="3"/>
      <c r="J62" s="3"/>
      <c r="K62" s="3"/>
      <c r="L62" s="3"/>
      <c r="M62" s="3"/>
      <c r="N62" s="3"/>
    </row>
    <row r="63" spans="1:15" ht="15.75" customHeight="1">
      <c r="A63" s="2"/>
      <c r="B63" s="3"/>
      <c r="C63" s="4"/>
      <c r="D63" s="4"/>
      <c r="E63" s="3"/>
      <c r="F63" s="3"/>
      <c r="G63" s="16"/>
      <c r="I63" s="3"/>
      <c r="J63" s="3"/>
      <c r="K63" s="3"/>
      <c r="L63" s="3"/>
      <c r="M63" s="3"/>
      <c r="N63" s="3"/>
    </row>
    <row r="64" spans="1:15"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row r="991" spans="1:14" ht="13">
      <c r="A991" s="2"/>
      <c r="B991" s="3"/>
      <c r="C991" s="4"/>
      <c r="D991" s="4"/>
      <c r="E991" s="3"/>
      <c r="F991" s="3"/>
      <c r="G991" s="16"/>
      <c r="I991" s="3"/>
      <c r="J991" s="3"/>
      <c r="K991" s="3"/>
      <c r="L991" s="3"/>
      <c r="M991" s="3"/>
      <c r="N991" s="3"/>
    </row>
  </sheetData>
  <autoFilter ref="A1:P991" xr:uid="{00000000-0009-0000-0000-000008000000}"/>
  <customSheetViews>
    <customSheetView guid="{01185B4F-FE60-45DB-AE62-FC7050C41E24}" filter="1" showAutoFilter="1">
      <pageMargins left="0.7" right="0.7" top="0.75" bottom="0.75" header="0.3" footer="0.3"/>
      <autoFilter ref="A1:P991" xr:uid="{66159BAF-4CFA-1644-9042-78F32FDDDD05}">
        <filterColumn colId="5">
          <filters>
            <filter val="zh"/>
          </filters>
        </filterColumn>
      </autoFilter>
    </customSheetView>
    <customSheetView guid="{C6D8AC44-BC03-4E7B-80FF-BEBAE45ADEEA}" filter="1" showAutoFilter="1">
      <pageMargins left="0.7" right="0.7" top="0.75" bottom="0.75" header="0.3" footer="0.3"/>
      <autoFilter ref="A1:M980" xr:uid="{21904E00-F40C-C048-AF79-1165EF0999EC}">
        <filterColumn colId="4">
          <filters blank="1">
            <filter val="Chatham Sq"/>
            <filter val="Online"/>
          </filters>
        </filterColumn>
        <filterColumn colId="5">
          <filters>
            <filter val="en"/>
          </filters>
        </filterColumn>
      </autoFilter>
    </customSheetView>
  </customSheetViews>
  <conditionalFormatting sqref="A2:G991 I2:O991 H3:H4 H6:H7 H10:H15 H17:H18 H20:H21 H23 H25:H28 H30:H991">
    <cfRule type="expression" dxfId="249" priority="13">
      <formula>COUNTIF($R:$R, $A2) &gt; 0</formula>
    </cfRule>
  </conditionalFormatting>
  <conditionalFormatting sqref="C2:C991">
    <cfRule type="cellIs" dxfId="248" priority="8" operator="lessThan">
      <formula>"12:00:00 PM"</formula>
    </cfRule>
  </conditionalFormatting>
  <conditionalFormatting sqref="E2:E991">
    <cfRule type="containsText" dxfId="247" priority="2" operator="containsText" text="SNFL">
      <formula>NOT(ISERROR(SEARCH(("SNFL"),(E2))))</formula>
    </cfRule>
    <cfRule type="containsText" dxfId="246" priority="3" operator="containsText" text="Chatham Sq">
      <formula>NOT(ISERROR(SEARCH(("Chatham Sq"),(E2))))</formula>
    </cfRule>
    <cfRule type="containsText" dxfId="245" priority="4" operator="containsText" text="Seward Park">
      <formula>NOT(ISERROR(SEARCH(("Seward Park"),(E2))))</formula>
    </cfRule>
  </conditionalFormatting>
  <conditionalFormatting sqref="F2:F991">
    <cfRule type="containsText" dxfId="244" priority="5" operator="containsText" text="zh">
      <formula>NOT(ISERROR(SEARCH(("zh"),(F2))))</formula>
    </cfRule>
  </conditionalFormatting>
  <conditionalFormatting sqref="G2:G991">
    <cfRule type="containsText" dxfId="243" priority="1" operator="containsText" text="CANCELED">
      <formula>NOT(ISERROR(SEARCH(("CANCELED"),(G2))))</formula>
    </cfRule>
  </conditionalFormatting>
  <conditionalFormatting sqref="H3:H4 H6:H7 H10:H15 H17:H18 H20:H21 H23 H25:H28 H30:H991">
    <cfRule type="expression" dxfId="242" priority="12">
      <formula>(M:M = 1)</formula>
    </cfRule>
  </conditionalFormatting>
  <conditionalFormatting sqref="R1">
    <cfRule type="expression" dxfId="241" priority="9">
      <formula>ISERROR(R2)</formula>
    </cfRule>
  </conditionalFormatting>
  <conditionalFormatting sqref="R2">
    <cfRule type="expression" dxfId="240" priority="7">
      <formula>ISERROR(R2)</formula>
    </cfRule>
  </conditionalFormatting>
  <conditionalFormatting sqref="R2:R991">
    <cfRule type="notContainsBlanks" dxfId="239" priority="6">
      <formula>LEN(TRIM(R2))&gt;0</formula>
    </cfRule>
  </conditionalFormatting>
  <dataValidations count="1">
    <dataValidation type="custom" allowBlank="1" showDropDown="1" showInputMessage="1" showErrorMessage="1" prompt="Enter a valid date" sqref="A2:A991" xr:uid="{00000000-0002-0000-0800-000000000000}">
      <formula1>OR(NOT(ISERROR(DATEVALUE(A2))), AND(ISNUMBER(A2), LEFT(CELL("format", A2))="D"))</formula1>
    </dataValidation>
  </dataValidations>
  <hyperlinks>
    <hyperlink ref="L2" r:id="rId2" xr:uid="{00000000-0004-0000-0800-000000000000}"/>
    <hyperlink ref="L3" r:id="rId3" xr:uid="{00000000-0004-0000-0800-000001000000}"/>
    <hyperlink ref="L4" r:id="rId4" xr:uid="{00000000-0004-0000-0800-000002000000}"/>
    <hyperlink ref="L5" r:id="rId5" xr:uid="{00000000-0004-0000-0800-000003000000}"/>
    <hyperlink ref="L6" r:id="rId6" xr:uid="{00000000-0004-0000-0800-000004000000}"/>
    <hyperlink ref="L7" r:id="rId7" xr:uid="{00000000-0004-0000-0800-000005000000}"/>
    <hyperlink ref="L8" r:id="rId8" xr:uid="{00000000-0004-0000-0800-000006000000}"/>
    <hyperlink ref="L9" r:id="rId9" xr:uid="{00000000-0004-0000-0800-000007000000}"/>
    <hyperlink ref="L10" r:id="rId10" xr:uid="{00000000-0004-0000-0800-000008000000}"/>
    <hyperlink ref="L11" r:id="rId11" xr:uid="{00000000-0004-0000-0800-000009000000}"/>
    <hyperlink ref="L12" r:id="rId12" xr:uid="{00000000-0004-0000-0800-00000A000000}"/>
    <hyperlink ref="L13" r:id="rId13" xr:uid="{00000000-0004-0000-0800-00000B000000}"/>
    <hyperlink ref="L14" r:id="rId14" xr:uid="{00000000-0004-0000-0800-00000C000000}"/>
    <hyperlink ref="L15" r:id="rId15" xr:uid="{00000000-0004-0000-0800-00000D000000}"/>
    <hyperlink ref="L16" r:id="rId16" xr:uid="{00000000-0004-0000-0800-00000E000000}"/>
    <hyperlink ref="L17" r:id="rId17" xr:uid="{00000000-0004-0000-0800-00000F000000}"/>
    <hyperlink ref="L18" r:id="rId18" xr:uid="{00000000-0004-0000-0800-000010000000}"/>
    <hyperlink ref="L19" r:id="rId19" xr:uid="{00000000-0004-0000-0800-000011000000}"/>
    <hyperlink ref="L20" r:id="rId20" xr:uid="{00000000-0004-0000-0800-000012000000}"/>
    <hyperlink ref="L21" r:id="rId21" xr:uid="{00000000-0004-0000-0800-000013000000}"/>
    <hyperlink ref="L22" r:id="rId22" xr:uid="{00000000-0004-0000-0800-000014000000}"/>
    <hyperlink ref="L23" r:id="rId23" xr:uid="{00000000-0004-0000-0800-000015000000}"/>
    <hyperlink ref="L24" r:id="rId24" xr:uid="{00000000-0004-0000-0800-000016000000}"/>
    <hyperlink ref="L25" r:id="rId25" xr:uid="{00000000-0004-0000-0800-000017000000}"/>
    <hyperlink ref="L26" r:id="rId26" xr:uid="{00000000-0004-0000-0800-000018000000}"/>
    <hyperlink ref="L27" r:id="rId27" xr:uid="{00000000-0004-0000-0800-000019000000}"/>
    <hyperlink ref="L28" r:id="rId28" xr:uid="{00000000-0004-0000-0800-00001A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W991"/>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45324</v>
      </c>
      <c r="B2" s="3" t="str">
        <f t="shared" ref="B2:B256" si="0">IF(ISBLANK($A2),,CHOOSE(WEEKDAY($A2), "Sun", "Mon", "Tue", "Wed", "Thur", "Fri", "Sat"))</f>
        <v>Fri</v>
      </c>
      <c r="C2" s="4">
        <f ca="1">IFERROR(__xludf.DUMMYFUNCTION("IF(ISBLANK($A2),,CHOOSE(WEEKDAY($A2),,IF(WEEKDAY($A1)=2,INDEX(start_time,4),INDEX(start_time,2)),IF(ISDATE(A1),IF(WEEKDAY($A1)=3,INDEX(start_time,3),INDEX(start_time,2)),INDEX(start_time,2)),IF(ISDATE(A1),IF(WEEKDAY($A1)=4,INDEX(start_time,3),INDEX(start_"&amp;"time,2)),INDEX(start_time,2)),IF(ISDATE(A1),IF(WEEKDAY($A1)=5,INDEX(start_time,3),INDEX(start_time,2)),INDEX(start_time,2)),INDEX(start_time,2),IF(WEEKDAY($A1)=7,INDEX(start_time,4),INDEX(start_time,1))))"),0.458333333333333)</f>
        <v>0.45833333333333298</v>
      </c>
      <c r="D2" s="4">
        <f t="shared" ref="D2:D4" ca="1" si="1">IF(ISBLANK(C2),,C2+TIME(2,0,0))</f>
        <v>0.5416666666666663</v>
      </c>
      <c r="E2" s="3" t="str">
        <f t="array" ref="E2">IF(ISBLANK($A2),,CHOOSE(WEEKDAY($A2),,IF(WEEKDAY($A1)=2,INDEX(location,3),INDEX(location,1)),INDEX(location,3),INDEX(location,3),INDEX(location,3),INDEX(location,1),INDEX(location,2)))</f>
        <v>Chatham Sq</v>
      </c>
      <c r="F2" s="3" t="str">
        <f t="array" ref="F2">IF(ISBLANK($A2),,CHOOSE(WEEKDAY($A2),,INDEX(languages,2),INDEX(languages,1),INDEX(languages,1),INDEX(languages,1),INDEX(languages,2),INDEX(languages,1)))</f>
        <v>zh</v>
      </c>
      <c r="G2" s="5">
        <v>8</v>
      </c>
      <c r="H2" s="3" t="s">
        <v>292</v>
      </c>
      <c r="I2" s="3" t="e">
        <f t="array" aca="1" ref="I2" ca="1">IF(ISBLANK($H2),,VLOOKUP($H2,'data (deprecated)'!$E$2:INDIRECT("data (deprecated)!$H$"&amp;COUNTA('data (deprecated)'!$E:$E)),2, FALSE))</f>
        <v>#REF!</v>
      </c>
      <c r="J2" s="3" t="e">
        <f t="array" aca="1" ref="J2" ca="1">IF(ISBLANK($H2),,VLOOKUP($H2,'data (deprecated)'!$E$2:INDIRECT("data (deprecated)!$H$"&amp;COUNTA('data (deprecated)'!$E:$E)),3, FALSE))</f>
        <v>#REF!</v>
      </c>
      <c r="K2" s="3" t="e">
        <f t="array" aca="1" ref="K2" ca="1">IF(ISBLANK($H2),,VLOOKUP($H2,'data (deprecated)'!$E$2:INDIRECT("data (deprecated)!$H$"&amp;COUNTA('data (deprecated)'!$E:$E)),4, FALSE))</f>
        <v>#REF!</v>
      </c>
      <c r="L2" s="6" t="s">
        <v>293</v>
      </c>
      <c r="M2" s="3">
        <v>0</v>
      </c>
      <c r="N2" s="3">
        <v>0</v>
      </c>
      <c r="P2" s="3" t="s">
        <v>294</v>
      </c>
      <c r="R2" s="3" t="str">
        <f ca="1">IFERROR(__xludf.DUMMYFUNCTION("FILTER($A$2:$A$980, COUNTIF('unavailable-dates-lookup'!$A$2:INDIRECT(""unavailable-dates-lookup!$A""&amp;COUNTA('unavailable-dates-lookup'!$A:$A)), $A$2:$A$980) + COUNTIF('unavailable-dates-lookup'!$B$2:INDIRECT(""unavailable-dates-lookup!$B""&amp;COUNTA('unavail"&amp;"able-dates-lookup'!$B:$B)), $A$2:$A$980) + COUNTIF('unavailable-dates-lookup'!$C$2:INDIRECT(""unavailable-dates-lookup!$C""&amp;COUNTA('unavailable-dates-lookup'!$C:$C)), $A$2:$A$980) + COUNTIF('unavailable-dates-lookup'!$D$2:INDIRECT(""unavailable-dates-look"&amp;"up!$D""&amp;COUNTA('unavailable-dates-lookup'!$D:$D)), $A$2:$A$980) + COUNTIF('unavailable-dates-lookup'!$E$2:INDIRECT(""unavailable-dates-lookup!$E""&amp;COUNTA('unavailable-dates-lookup'!$E:$E)), $A$2:$A$980) &gt; 0)"),"#N/A")</f>
        <v>#N/A</v>
      </c>
      <c r="S2" s="136" t="s">
        <v>135</v>
      </c>
      <c r="T2" s="141">
        <v>265</v>
      </c>
      <c r="W2" s="23"/>
    </row>
    <row r="3" spans="1:49" ht="15.75" customHeight="1">
      <c r="A3" s="2">
        <v>45327</v>
      </c>
      <c r="B3" s="3" t="str">
        <f t="shared" si="0"/>
        <v>Mon</v>
      </c>
      <c r="C3" s="4">
        <f ca="1">IFERROR(__xludf.DUMMYFUNCTION("IF(ISBLANK($A3),,CHOOSE(WEEKDAY($A3),,IF(WEEKDAY($A2)=2,INDEX(start_time,4),INDEX(start_time,2)),IF(ISDATE(A2),IF(WEEKDAY($A2)=3,INDEX(start_time,3),INDEX(start_time,2)),INDEX(start_time,2)),IF(ISDATE(A2),IF(WEEKDAY($A2)=4,INDEX(start_time,3),INDEX(start_"&amp;"time,2)),INDEX(start_time,2)),IF(ISDATE(A2),IF(WEEKDAY($A2)=5,INDEX(start_time,3),INDEX(start_time,2)),INDEX(start_time,2)),INDEX(start_time,2),IF(WEEKDAY($A2)=7,INDEX(start_time,4),INDEX(start_time,1))))"),0.458333333333333)</f>
        <v>0.45833333333333298</v>
      </c>
      <c r="D3" s="4">
        <f t="shared" ca="1" si="1"/>
        <v>0.5416666666666663</v>
      </c>
      <c r="E3" s="3" t="str">
        <f t="array" ref="E3">IF(ISBLANK($A3),,CHOOSE(WEEKDAY($A3),,IF(WEEKDAY($A2)=2,INDEX(location,3),INDEX(location,1)),INDEX(location,3),INDEX(location,3),INDEX(location,3),INDEX(location,1),INDEX(location,2)))</f>
        <v>Chatham Sq</v>
      </c>
      <c r="F3" s="3" t="str">
        <f t="array" ref="F3">IF(ISBLANK($A3),,CHOOSE(WEEKDAY($A3),,INDEX(languages,2),INDEX(languages,1),INDEX(languages,1),INDEX(languages,1),INDEX(languages,2),INDEX(languages,1)))</f>
        <v>zh</v>
      </c>
      <c r="G3" s="5">
        <v>14</v>
      </c>
      <c r="H3" s="3" t="s">
        <v>292</v>
      </c>
      <c r="I3" s="3" t="e">
        <f t="array" aca="1" ref="I3" ca="1">IF(ISBLANK($H3),,VLOOKUP($H3,'data (deprecated)'!$E$2:INDIRECT("data (deprecated)!$H$"&amp;COUNTA('data (deprecated)'!$E:$E)),2, FALSE))</f>
        <v>#REF!</v>
      </c>
      <c r="J3" s="3" t="e">
        <f t="array" aca="1" ref="J3" ca="1">IF(ISBLANK($H3),,VLOOKUP($H3,'data (deprecated)'!$E$2:INDIRECT("data (deprecated)!$H$"&amp;COUNTA('data (deprecated)'!$E:$E)),3, FALSE))</f>
        <v>#REF!</v>
      </c>
      <c r="K3" s="3" t="e">
        <f t="array" aca="1" ref="K3" ca="1">IF(ISBLANK($H3),,VLOOKUP($H3,'data (deprecated)'!$E$2:INDIRECT("data (deprecated)!$H$"&amp;COUNTA('data (deprecated)'!$E:$E)),4, FALSE))</f>
        <v>#REF!</v>
      </c>
      <c r="L3" s="10" t="s">
        <v>293</v>
      </c>
      <c r="M3" s="3">
        <v>0</v>
      </c>
      <c r="N3" s="3">
        <v>0</v>
      </c>
      <c r="P3" s="3" t="s">
        <v>295</v>
      </c>
      <c r="Q3" s="3"/>
      <c r="S3" s="142" t="s">
        <v>1404</v>
      </c>
      <c r="T3" s="143">
        <v>-5</v>
      </c>
      <c r="W3" s="23"/>
    </row>
    <row r="4" spans="1:49" ht="15.75" customHeight="1">
      <c r="A4" s="26">
        <v>45327</v>
      </c>
      <c r="B4" s="3" t="str">
        <f t="shared" si="0"/>
        <v>Mon</v>
      </c>
      <c r="C4" s="4">
        <f ca="1">IFERROR(__xludf.DUMMYFUNCTION("IF(ISBLANK($A4),,CHOOSE(WEEKDAY($A4),,IF(WEEKDAY($A3)=2,INDEX(start_time,4),INDEX(start_time,2)),IF(ISDATE(A3),IF(WEEKDAY($A3)=3,INDEX(start_time,3),INDEX(start_time,2)),INDEX(start_time,2)),IF(ISDATE(A3),IF(WEEKDAY($A3)=4,INDEX(start_time,3),INDEX(start_"&amp;"time,2)),INDEX(start_time,2)),IF(ISDATE(A3),IF(WEEKDAY($A3)=5,INDEX(start_time,3),INDEX(start_time,2)),INDEX(start_time,2)),INDEX(start_time,2),IF(WEEKDAY($A3)=7,INDEX(start_time,4),INDEX(start_time,1))))"),0.625)</f>
        <v>0.625</v>
      </c>
      <c r="D4" s="4">
        <f t="shared" ca="1" si="1"/>
        <v>0.70833333333333337</v>
      </c>
      <c r="E4" s="3" t="str">
        <f t="array" ref="E4">IF(ISBLANK($A4),,CHOOSE(WEEKDAY($A4),,IF(WEEKDAY($A3)=2,INDEX(location,3),INDEX(location,1)),INDEX(location,3),INDEX(location,3),INDEX(location,3),INDEX(location,1),INDEX(location,2)))</f>
        <v>Online</v>
      </c>
      <c r="F4" s="3" t="str">
        <f t="array" ref="F4">IF(ISBLANK($A4),,CHOOSE(WEEKDAY($A4),,INDEX(languages,2),INDEX(languages,1),INDEX(languages,1),INDEX(languages,1),INDEX(languages,2),INDEX(languages,1)))</f>
        <v>zh</v>
      </c>
      <c r="G4" s="5">
        <v>18</v>
      </c>
      <c r="H4" s="3" t="s">
        <v>95</v>
      </c>
      <c r="I4" s="3" t="e">
        <f t="array" aca="1" ref="I4" ca="1">IF(ISBLANK($H4),,VLOOKUP($H4,'data (deprecated)'!$E$2:INDIRECT("data (deprecated)!$H$"&amp;COUNTA('data (deprecated)'!$E:$E)),2, FALSE))</f>
        <v>#REF!</v>
      </c>
      <c r="J4" s="3" t="e">
        <f t="array" aca="1" ref="J4" ca="1">IF(ISBLANK($H4),,VLOOKUP($H4,'data (deprecated)'!$E$2:INDIRECT("data (deprecated)!$H$"&amp;COUNTA('data (deprecated)'!$E:$E)),3, FALSE))</f>
        <v>#REF!</v>
      </c>
      <c r="K4" s="3" t="e">
        <f t="array" aca="1" ref="K4" ca="1">IF(ISBLANK($H4),,VLOOKUP($H4,'data (deprecated)'!$E$2:INDIRECT("data (deprecated)!$H$"&amp;COUNTA('data (deprecated)'!$E:$E)),4, FALSE))</f>
        <v>#REF!</v>
      </c>
      <c r="L4" s="6" t="s">
        <v>296</v>
      </c>
      <c r="M4" s="3">
        <v>0</v>
      </c>
      <c r="N4" s="3">
        <v>0</v>
      </c>
      <c r="Q4" s="3"/>
      <c r="W4" s="23"/>
    </row>
    <row r="5" spans="1:49" ht="15.75" customHeight="1">
      <c r="A5" s="26">
        <v>45328</v>
      </c>
      <c r="B5" s="3" t="str">
        <f t="shared" si="0"/>
        <v>Tue</v>
      </c>
      <c r="C5" s="4">
        <f ca="1">IFERROR(__xludf.DUMMYFUNCTION("IF(ISBLANK($A5),,CHOOSE(WEEKDAY($A5),,IF(WEEKDAY($A4)=2,INDEX(start_time,4),INDEX(start_time,2)),IF(ISDATE(A4),IF(WEEKDAY($A4)=3,INDEX(start_time,3),INDEX(start_time,2)),INDEX(start_time,2)),IF(ISDATE(A4),IF(WEEKDAY($A4)=4,INDEX(start_time,3),INDEX(start_"&amp;"time,2)),INDEX(start_time,2)),IF(ISDATE(A4),IF(WEEKDAY($A4)=5,INDEX(start_time,3),INDEX(start_time,2)),INDEX(start_time,2)),INDEX(start_time,2),IF(WEEKDAY($A4)=7,INDEX(start_time,4),INDEX(start_time,1))))"),0.458333333333333)</f>
        <v>0.45833333333333298</v>
      </c>
      <c r="D5" s="4">
        <v>0.52083333333333337</v>
      </c>
      <c r="E5" s="3" t="s">
        <v>297</v>
      </c>
      <c r="F5" s="3" t="str">
        <f t="array" ref="F5">IF(ISBLANK($A5),,CHOOSE(WEEKDAY($A5),,INDEX(languages,2),INDEX(languages,1),INDEX(languages,1),INDEX(languages,1),INDEX(languages,2),INDEX(languages,1)))</f>
        <v>en</v>
      </c>
      <c r="G5" s="5">
        <v>4</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298</v>
      </c>
      <c r="M5" s="3">
        <v>0</v>
      </c>
      <c r="N5" s="3">
        <v>0</v>
      </c>
      <c r="Q5" s="3"/>
      <c r="U5" s="14"/>
    </row>
    <row r="6" spans="1:49">
      <c r="A6" s="2">
        <v>45328</v>
      </c>
      <c r="B6" s="3" t="str">
        <f t="shared" si="0"/>
        <v>Tue</v>
      </c>
      <c r="C6" s="4">
        <v>0.58333333333333337</v>
      </c>
      <c r="D6" s="4">
        <v>0.64583333333333337</v>
      </c>
      <c r="E6" s="3" t="s">
        <v>297</v>
      </c>
      <c r="F6" s="3" t="str">
        <f t="array" ref="F6">IF(ISBLANK($A6),,CHOOSE(WEEKDAY($A6),,INDEX(languages,2),INDEX(languages,1),INDEX(languages,1),INDEX(languages,1),INDEX(languages,2),INDEX(languages,1)))</f>
        <v>en</v>
      </c>
      <c r="G6" s="5">
        <v>1</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299</v>
      </c>
      <c r="M6" s="3">
        <v>0</v>
      </c>
      <c r="N6" s="3">
        <v>0</v>
      </c>
      <c r="Q6" s="3"/>
      <c r="S6" s="3"/>
      <c r="W6" s="12"/>
    </row>
    <row r="7" spans="1:49" ht="15.75" customHeight="1">
      <c r="A7" s="2">
        <v>45328</v>
      </c>
      <c r="B7" s="3" t="str">
        <f t="shared" si="0"/>
        <v>Tue</v>
      </c>
      <c r="C7" s="4">
        <v>0.64583333333333337</v>
      </c>
      <c r="D7" s="4">
        <v>0.6875</v>
      </c>
      <c r="E7" s="3" t="s">
        <v>297</v>
      </c>
      <c r="F7" s="3" t="str">
        <f t="array" ref="F7">IF(ISBLANK($A7),,CHOOSE(WEEKDAY($A7),,INDEX(languages,2),INDEX(languages,1),INDEX(languages,1),INDEX(languages,1),INDEX(languages,2),INDEX(languages,1)))</f>
        <v>en</v>
      </c>
      <c r="G7" s="5">
        <v>1</v>
      </c>
      <c r="H7" s="3" t="s">
        <v>91</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300</v>
      </c>
      <c r="M7" s="3">
        <v>0</v>
      </c>
      <c r="N7" s="3">
        <v>0</v>
      </c>
      <c r="Q7" s="3"/>
      <c r="S7" s="3"/>
    </row>
    <row r="8" spans="1:49" ht="15.75" customHeight="1">
      <c r="A8" s="2">
        <v>45329</v>
      </c>
      <c r="B8" s="3" t="str">
        <f t="shared" si="0"/>
        <v>Wed</v>
      </c>
      <c r="C8" s="4">
        <f ca="1">IFERROR(__xludf.DUMMYFUNCTION("IF(ISBLANK($A8),,CHOOSE(WEEKDAY($A8),,IF(WEEKDAY($A7)=2,INDEX(start_time,4),INDEX(start_time,2)),IF(ISDATE(A7),IF(WEEKDAY($A7)=3,INDEX(start_time,3),INDEX(start_time,2)),INDEX(start_time,2)),IF(ISDATE(A7),IF(WEEKDAY($A7)=4,INDEX(start_time,3),INDEX(start_"&amp;"time,2)),INDEX(start_time,2)),IF(ISDATE(A7),IF(WEEKDAY($A7)=5,INDEX(start_time,3),INDEX(start_time,2)),INDEX(start_time,2)),INDEX(start_time,2),IF(WEEKDAY($A7)=7,INDEX(start_time,4),INDEX(start_time,1))))"),0.458333333333333)</f>
        <v>0.45833333333333298</v>
      </c>
      <c r="D8" s="4">
        <v>0.52083333333333337</v>
      </c>
      <c r="E8" s="3" t="str">
        <f t="array" ref="E8">IF(ISBLANK($A8),,CHOOSE(WEEKDAY($A8),,IF(WEEKDAY($A7)=2,INDEX(location,3),INDEX(location,1)),INDEX(location,3),INDEX(location,3),INDEX(location,3),INDEX(location,1),INDEX(location,2)))</f>
        <v>Online</v>
      </c>
      <c r="F8" s="3" t="str">
        <f t="array" ref="F8">IF(ISBLANK($A8),,CHOOSE(WEEKDAY($A8),,INDEX(languages,2),INDEX(languages,1),INDEX(languages,1),INDEX(languages,1),INDEX(languages,2),INDEX(languages,1)))</f>
        <v>en</v>
      </c>
      <c r="G8" s="5">
        <v>13</v>
      </c>
      <c r="H8" s="3" t="s">
        <v>178</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301</v>
      </c>
      <c r="M8" s="3">
        <v>0</v>
      </c>
      <c r="N8" s="3">
        <v>0</v>
      </c>
      <c r="O8" s="3">
        <v>19</v>
      </c>
      <c r="Q8" s="3"/>
      <c r="S8" s="3"/>
    </row>
    <row r="9" spans="1:49" ht="15.75" customHeight="1">
      <c r="A9" s="2">
        <v>45329</v>
      </c>
      <c r="B9" s="3" t="str">
        <f t="shared" si="0"/>
        <v>Wed</v>
      </c>
      <c r="C9" s="4">
        <v>0.5625</v>
      </c>
      <c r="D9" s="4">
        <v>0.625</v>
      </c>
      <c r="E9" s="3" t="str">
        <f t="array" ref="E9">IF(ISBLANK($A9),,CHOOSE(WEEKDAY($A9),,IF(WEEKDAY($A8)=2,INDEX(location,3),INDEX(location,1)),INDEX(location,3),INDEX(location,3),INDEX(location,3),INDEX(location,1),INDEX(location,2)))</f>
        <v>Online</v>
      </c>
      <c r="F9" s="3" t="str">
        <f t="array" ref="F9">IF(ISBLANK($A9),,CHOOSE(WEEKDAY($A9),,INDEX(languages,2),INDEX(languages,1),INDEX(languages,1),INDEX(languages,1),INDEX(languages,2),INDEX(languages,1)))</f>
        <v>en</v>
      </c>
      <c r="G9" s="5">
        <v>10</v>
      </c>
      <c r="H9" s="3" t="s">
        <v>105</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302</v>
      </c>
      <c r="M9" s="3">
        <v>0</v>
      </c>
      <c r="N9" s="3">
        <v>0</v>
      </c>
      <c r="O9" s="3">
        <v>14</v>
      </c>
      <c r="Q9" s="3"/>
      <c r="S9" s="3"/>
      <c r="T9" s="22"/>
    </row>
    <row r="10" spans="1:49" ht="15.75" customHeight="1">
      <c r="A10" s="2">
        <v>45329</v>
      </c>
      <c r="B10" s="3" t="str">
        <f t="shared" si="0"/>
        <v>Wed</v>
      </c>
      <c r="C10" s="4">
        <v>0.64583333333333337</v>
      </c>
      <c r="D10" s="4">
        <v>0.70833333333333337</v>
      </c>
      <c r="E10" s="3" t="str">
        <f t="array" ref="E10">IF(ISBLANK($A10),,CHOOSE(WEEKDAY($A10),,IF(WEEKDAY($A9)=2,INDEX(location,3),INDEX(location,1)),INDEX(location,3),INDEX(location,3),INDEX(location,3),INDEX(location,1),INDEX(location,2)))</f>
        <v>Online</v>
      </c>
      <c r="F10" s="3" t="str">
        <f t="array" ref="F10">IF(ISBLANK($A10),,CHOOSE(WEEKDAY($A10),,INDEX(languages,2),INDEX(languages,1),INDEX(languages,1),INDEX(languages,1),INDEX(languages,2),INDEX(languages,1)))</f>
        <v>en</v>
      </c>
      <c r="G10" s="5">
        <v>7</v>
      </c>
      <c r="H10" s="3" t="s">
        <v>303</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304</v>
      </c>
      <c r="M10" s="3">
        <v>0</v>
      </c>
      <c r="N10" s="3">
        <v>0</v>
      </c>
      <c r="O10" s="3">
        <v>9</v>
      </c>
      <c r="Q10" s="3"/>
    </row>
    <row r="11" spans="1:49" ht="15.75" customHeight="1">
      <c r="A11" s="2">
        <v>45334</v>
      </c>
      <c r="B11" s="3" t="str">
        <f t="shared" si="0"/>
        <v>Mon</v>
      </c>
      <c r="C11" s="4">
        <f ca="1">IFERROR(__xludf.DUMMYFUNCTION("IF(ISBLANK($A11),,CHOOSE(WEEKDAY($A11),,IF(WEEKDAY($A10)=2,INDEX(start_time,4),INDEX(start_time,2)),IF(ISDATE(A10),IF(WEEKDAY($A10)=3,INDEX(start_time,3),INDEX(start_time,2)),INDEX(start_time,2)),IF(ISDATE(A10),IF(WEEKDAY($A10)=4,INDEX(start_time,3),INDEX"&amp;"(start_time,2)),INDEX(start_time,2)),IF(ISDATE(A10),IF(WEEKDAY($A10)=5,INDEX(start_time,3),INDEX(start_time,2)),INDEX(start_time,2)),INDEX(start_time,2),IF(WEEKDAY($A10)=7,INDEX(start_time,4),INDEX(start_time,1))))"),0.458333333333333)</f>
        <v>0.45833333333333298</v>
      </c>
      <c r="D11" s="4">
        <f t="shared" ref="D11:D12" ca="1" si="2">IF(ISBLANK(C11),,C11+TIME(2,0,0))</f>
        <v>0.5416666666666663</v>
      </c>
      <c r="E11" s="3" t="str">
        <f t="array" ref="E11">IF(ISBLANK($A11),,CHOOSE(WEEKDAY($A11),,IF(WEEKDAY($A10)=2,INDEX(location,3),INDEX(location,1)),INDEX(location,3),INDEX(location,3),INDEX(location,3),INDEX(location,1),INDEX(location,2)))</f>
        <v>Chatham Sq</v>
      </c>
      <c r="F11" s="3" t="str">
        <f t="array" ref="F11">IF(ISBLANK($A11),,CHOOSE(WEEKDAY($A11),,INDEX(languages,2),INDEX(languages,1),INDEX(languages,1),INDEX(languages,1),INDEX(languages,2),INDEX(languages,1)))</f>
        <v>zh</v>
      </c>
      <c r="G11" s="5">
        <v>17</v>
      </c>
      <c r="H11" s="3" t="s">
        <v>292</v>
      </c>
      <c r="I11" s="3" t="e">
        <f t="array" aca="1" ref="I11" ca="1">IF(ISBLANK($H11),,VLOOKUP($H11,'data (deprecated)'!$E$2:INDIRECT("data (deprecated)!$H$"&amp;COUNTA('data (deprecated)'!$E:$E)),2, FALSE))</f>
        <v>#REF!</v>
      </c>
      <c r="J11" s="3" t="e">
        <f t="array" aca="1" ref="J11" ca="1">IF(ISBLANK($H11),,VLOOKUP($H11,'data (deprecated)'!$E$2:INDIRECT("data (deprecated)!$H$"&amp;COUNTA('data (deprecated)'!$E:$E)),3, FALSE))</f>
        <v>#REF!</v>
      </c>
      <c r="K11" s="3" t="e">
        <f t="array" aca="1" ref="K11" ca="1">IF(ISBLANK($H11),,VLOOKUP($H11,'data (deprecated)'!$E$2:INDIRECT("data (deprecated)!$H$"&amp;COUNTA('data (deprecated)'!$E:$E)),4, FALSE))</f>
        <v>#REF!</v>
      </c>
      <c r="L11" s="10" t="s">
        <v>293</v>
      </c>
      <c r="M11" s="3">
        <v>0</v>
      </c>
      <c r="N11" s="3">
        <v>0</v>
      </c>
      <c r="P11" s="3" t="s">
        <v>305</v>
      </c>
      <c r="Q11" s="3"/>
    </row>
    <row r="12" spans="1:49" ht="15.75" customHeight="1">
      <c r="A12" s="2">
        <v>45334</v>
      </c>
      <c r="B12" s="3" t="str">
        <f t="shared" si="0"/>
        <v>Mon</v>
      </c>
      <c r="C12" s="4">
        <f ca="1">IFERROR(__xludf.DUMMYFUNCTION("IF(ISBLANK($A12),,CHOOSE(WEEKDAY($A12),,IF(WEEKDAY($A11)=2,INDEX(start_time,4),INDEX(start_time,2)),IF(ISDATE(A11),IF(WEEKDAY($A11)=3,INDEX(start_time,3),INDEX(start_time,2)),INDEX(start_time,2)),IF(ISDATE(A11),IF(WEEKDAY($A11)=4,INDEX(start_time,3),INDEX"&amp;"(start_time,2)),INDEX(start_time,2)),IF(ISDATE(A11),IF(WEEKDAY($A11)=5,INDEX(start_time,3),INDEX(start_time,2)),INDEX(start_time,2)),INDEX(start_time,2),IF(WEEKDAY($A11)=7,INDEX(start_time,4),INDEX(start_time,1))))"),0.625)</f>
        <v>0.625</v>
      </c>
      <c r="D12" s="4">
        <f t="shared" ca="1" si="2"/>
        <v>0.70833333333333337</v>
      </c>
      <c r="E12" s="3" t="str">
        <f t="array" ref="E12">IF(ISBLANK($A12),,CHOOSE(WEEKDAY($A12),,IF(WEEKDAY($A11)=2,INDEX(location,3),INDEX(location,1)),INDEX(location,3),INDEX(location,3),INDEX(location,3),INDEX(location,1),INDEX(location,2)))</f>
        <v>Online</v>
      </c>
      <c r="F12" s="3" t="str">
        <f t="array" ref="F12">IF(ISBLANK($A12),,CHOOSE(WEEKDAY($A12),,INDEX(languages,2),INDEX(languages,1),INDEX(languages,1),INDEX(languages,1),INDEX(languages,2),INDEX(languages,1)))</f>
        <v>zh</v>
      </c>
      <c r="G12" s="5">
        <v>30</v>
      </c>
      <c r="H12" s="3" t="s">
        <v>109</v>
      </c>
      <c r="I12" s="3" t="e">
        <f t="array" aca="1" ref="I12" ca="1">IF(ISBLANK($H12),,VLOOKUP($H12,'data (deprecated)'!$E$2:INDIRECT("data (deprecated)!$H$"&amp;COUNTA('data (deprecated)'!$E:$E)),2, FALSE))</f>
        <v>#REF!</v>
      </c>
      <c r="J12" s="3" t="e">
        <f t="array" aca="1" ref="J12" ca="1">IF(ISBLANK($H12),,VLOOKUP($H12,'data (deprecated)'!$E$2:INDIRECT("data (deprecated)!$H$"&amp;COUNTA('data (deprecated)'!$E:$E)),3, FALSE))</f>
        <v>#REF!</v>
      </c>
      <c r="K12" s="3" t="e">
        <f t="array" aca="1" ref="K12" ca="1">IF(ISBLANK($H12),,VLOOKUP($H12,'data (deprecated)'!$E$2:INDIRECT("data (deprecated)!$H$"&amp;COUNTA('data (deprecated)'!$E:$E)),4, FALSE))</f>
        <v>#REF!</v>
      </c>
      <c r="L12" s="6" t="s">
        <v>306</v>
      </c>
      <c r="M12" s="3">
        <v>0</v>
      </c>
      <c r="N12" s="3">
        <v>0</v>
      </c>
      <c r="Q12" s="3"/>
    </row>
    <row r="13" spans="1:49" ht="15.75" customHeight="1">
      <c r="A13" s="26">
        <v>45335</v>
      </c>
      <c r="B13" s="3" t="str">
        <f t="shared" si="0"/>
        <v>Tue</v>
      </c>
      <c r="C13" s="4">
        <v>0.45833333333333331</v>
      </c>
      <c r="D13" s="4">
        <v>0.52083333333333337</v>
      </c>
      <c r="E13" s="3" t="s">
        <v>297</v>
      </c>
      <c r="F13" s="3" t="str">
        <f t="array" ref="F13">IF(ISBLANK($A13),,CHOOSE(WEEKDAY($A13),,INDEX(languages,2),INDEX(languages,1),INDEX(languages,1),INDEX(languages,1),INDEX(languages,2),INDEX(languages,1)))</f>
        <v>en</v>
      </c>
      <c r="G13" s="16"/>
      <c r="H13" s="3" t="s">
        <v>91</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307</v>
      </c>
      <c r="M13" s="3">
        <v>1</v>
      </c>
      <c r="N13" s="3">
        <v>0</v>
      </c>
      <c r="P13" s="14"/>
      <c r="Q13" s="3"/>
    </row>
    <row r="14" spans="1:49" ht="15.75" customHeight="1">
      <c r="A14" s="2">
        <v>45335</v>
      </c>
      <c r="B14" s="3" t="str">
        <f t="shared" si="0"/>
        <v>Tue</v>
      </c>
      <c r="C14" s="4">
        <v>0.58333333333333337</v>
      </c>
      <c r="D14" s="4">
        <v>0.64583333333333337</v>
      </c>
      <c r="E14" s="3" t="s">
        <v>297</v>
      </c>
      <c r="F14" s="3" t="str">
        <f t="array" ref="F14">IF(ISBLANK($A14),,CHOOSE(WEEKDAY($A14),,INDEX(languages,2),INDEX(languages,1),INDEX(languages,1),INDEX(languages,1),INDEX(languages,2),INDEX(languages,1)))</f>
        <v>en</v>
      </c>
      <c r="G14" s="16"/>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308</v>
      </c>
      <c r="M14" s="3">
        <v>1</v>
      </c>
      <c r="N14" s="3">
        <v>0</v>
      </c>
      <c r="O14" s="14"/>
      <c r="P14" s="14"/>
      <c r="Q14" s="3"/>
    </row>
    <row r="15" spans="1:49" ht="15.75" customHeight="1">
      <c r="A15" s="2">
        <v>45335</v>
      </c>
      <c r="B15" s="3" t="str">
        <f t="shared" si="0"/>
        <v>Tue</v>
      </c>
      <c r="C15" s="4">
        <v>0.64583333333333337</v>
      </c>
      <c r="D15" s="4">
        <v>0.6875</v>
      </c>
      <c r="E15" s="3" t="s">
        <v>297</v>
      </c>
      <c r="F15" s="3" t="str">
        <f t="array" ref="F15">IF(ISBLANK($A15),,CHOOSE(WEEKDAY($A15),,INDEX(languages,2),INDEX(languages,1),INDEX(languages,1),INDEX(languages,1),INDEX(languages,2),INDEX(languages,1)))</f>
        <v>en</v>
      </c>
      <c r="G15" s="16"/>
      <c r="H15" s="3" t="s">
        <v>91</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300</v>
      </c>
      <c r="M15" s="3">
        <v>1</v>
      </c>
      <c r="N15" s="3">
        <v>0</v>
      </c>
      <c r="Q15" s="3"/>
    </row>
    <row r="16" spans="1:49" ht="15.75" customHeight="1">
      <c r="A16" s="2">
        <v>45336</v>
      </c>
      <c r="B16" s="3" t="str">
        <f t="shared" si="0"/>
        <v>Wed</v>
      </c>
      <c r="C16" s="4">
        <f ca="1">IFERROR(__xludf.DUMMYFUNCTION("IF(ISBLANK($A16),,CHOOSE(WEEKDAY($A16),,IF(WEEKDAY($A15)=2,INDEX(start_time,4),INDEX(start_time,2)),IF(ISDATE(A15),IF(WEEKDAY($A15)=3,INDEX(start_time,3),INDEX(start_time,2)),INDEX(start_time,2)),IF(ISDATE(A15),IF(WEEKDAY($A15)=4,INDEX(start_time,3),INDEX"&amp;"(start_time,2)),INDEX(start_time,2)),IF(ISDATE(A15),IF(WEEKDAY($A15)=5,INDEX(start_time,3),INDEX(start_time,2)),INDEX(start_time,2)),INDEX(start_time,2),IF(WEEKDAY($A15)=7,INDEX(start_time,4),INDEX(start_time,1))))"),0.458333333333333)</f>
        <v>0.45833333333333298</v>
      </c>
      <c r="D16" s="4">
        <v>0.52083333333333337</v>
      </c>
      <c r="E16" s="3" t="str">
        <f t="array" ref="E16">IF(ISBLANK($A16),,CHOOSE(WEEKDAY($A16),,IF(WEEKDAY($A15)=2,INDEX(location,3),INDEX(location,1)),INDEX(location,3),INDEX(location,3),INDEX(location,3),INDEX(location,1),INDEX(location,2)))</f>
        <v>Online</v>
      </c>
      <c r="F16" s="3" t="str">
        <f t="array" ref="F16">IF(ISBLANK($A16),,CHOOSE(WEEKDAY($A16),,INDEX(languages,2),INDEX(languages,1),INDEX(languages,1),INDEX(languages,1),INDEX(languages,2),INDEX(languages,1)))</f>
        <v>en</v>
      </c>
      <c r="G16" s="5">
        <v>14</v>
      </c>
      <c r="H16" s="3" t="s">
        <v>185</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309</v>
      </c>
      <c r="M16" s="3">
        <v>0</v>
      </c>
      <c r="N16" s="3">
        <v>0</v>
      </c>
      <c r="O16" s="3">
        <v>24</v>
      </c>
      <c r="Q16" s="3"/>
    </row>
    <row r="17" spans="1:19" ht="15.75" customHeight="1">
      <c r="A17" s="2">
        <v>45336</v>
      </c>
      <c r="B17" s="3" t="str">
        <f t="shared" si="0"/>
        <v>Wed</v>
      </c>
      <c r="C17" s="4">
        <v>0.5625</v>
      </c>
      <c r="D17" s="4">
        <v>0.625</v>
      </c>
      <c r="E17" s="3" t="str">
        <f t="array" ref="E17">IF(ISBLANK($A17),,CHOOSE(WEEKDAY($A17),,IF(WEEKDAY($A16)=2,INDEX(location,3),INDEX(location,1)),INDEX(location,3),INDEX(location,3),INDEX(location,3),INDEX(location,1),INDEX(location,2)))</f>
        <v>Online</v>
      </c>
      <c r="F17" s="3" t="str">
        <f t="array" ref="F17">IF(ISBLANK($A17),,CHOOSE(WEEKDAY($A17),,INDEX(languages,2),INDEX(languages,1),INDEX(languages,1),INDEX(languages,1),INDEX(languages,2),INDEX(languages,1)))</f>
        <v>en</v>
      </c>
      <c r="G17" s="5">
        <v>12</v>
      </c>
      <c r="H17" s="3" t="s">
        <v>149</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310</v>
      </c>
      <c r="M17" s="3">
        <v>0</v>
      </c>
      <c r="N17" s="3">
        <v>0</v>
      </c>
      <c r="O17" s="3">
        <v>20</v>
      </c>
      <c r="Q17" s="3"/>
      <c r="R17" s="2"/>
      <c r="S17" s="25"/>
    </row>
    <row r="18" spans="1:19" ht="15.75" customHeight="1">
      <c r="A18" s="26">
        <v>45336</v>
      </c>
      <c r="B18" s="3" t="str">
        <f t="shared" si="0"/>
        <v>Wed</v>
      </c>
      <c r="C18" s="4">
        <v>0.64583333333333337</v>
      </c>
      <c r="D18" s="4">
        <v>0.70833333333333337</v>
      </c>
      <c r="E18" s="3" t="str">
        <f t="array" ref="E18">IF(ISBLANK($A18),,CHOOSE(WEEKDAY($A18),,IF(WEEKDAY($A17)=2,INDEX(location,3),INDEX(location,1)),INDEX(location,3),INDEX(location,3),INDEX(location,3),INDEX(location,1),INDEX(location,2)))</f>
        <v>Online</v>
      </c>
      <c r="F18" s="3" t="str">
        <f t="array" ref="F18">IF(ISBLANK($A18),,CHOOSE(WEEKDAY($A18),,INDEX(languages,2),INDEX(languages,1),INDEX(languages,1),INDEX(languages,1),INDEX(languages,2),INDEX(languages,1)))</f>
        <v>en</v>
      </c>
      <c r="G18" s="5">
        <v>7</v>
      </c>
      <c r="H18" s="3" t="s">
        <v>259</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10" t="s">
        <v>311</v>
      </c>
      <c r="M18" s="3">
        <v>0</v>
      </c>
      <c r="N18" s="3">
        <v>0</v>
      </c>
      <c r="O18" s="3">
        <v>12</v>
      </c>
      <c r="P18" s="3"/>
      <c r="Q18" s="3"/>
      <c r="R18" s="2"/>
      <c r="S18" s="25"/>
    </row>
    <row r="19" spans="1:19" ht="15.75" customHeight="1">
      <c r="A19" s="2">
        <v>45338</v>
      </c>
      <c r="B19" s="3" t="str">
        <f t="shared" si="0"/>
        <v>Fri</v>
      </c>
      <c r="C19" s="4">
        <f ca="1">IFERROR(__xludf.DUMMYFUNCTION("IF(ISBLANK($A19),,CHOOSE(WEEKDAY($A19),,IF(WEEKDAY($A18)=2,INDEX(start_time,4),INDEX(start_time,2)),IF(ISDATE(A18),IF(WEEKDAY($A18)=3,INDEX(start_time,3),INDEX(start_time,2)),INDEX(start_time,2)),IF(ISDATE(A18),IF(WEEKDAY($A18)=4,INDEX(start_time,3),INDEX"&amp;"(start_time,2)),INDEX(start_time,2)),IF(ISDATE(A18),IF(WEEKDAY($A18)=5,INDEX(start_time,3),INDEX(start_time,2)),INDEX(start_time,2)),INDEX(start_time,2),IF(WEEKDAY($A18)=7,INDEX(start_time,4),INDEX(start_time,1))))"),0.458333333333333)</f>
        <v>0.45833333333333298</v>
      </c>
      <c r="D19" s="4">
        <f ca="1">IF(ISBLANK(C19),,C19+TIME(2,0,0))</f>
        <v>0.5416666666666663</v>
      </c>
      <c r="E19" s="3" t="str">
        <f t="array" ref="E19">IF(ISBLANK($A19),,CHOOSE(WEEKDAY($A19),,IF(WEEKDAY($A18)=2,INDEX(location,3),INDEX(location,1)),INDEX(location,3),INDEX(location,3),INDEX(location,3),INDEX(location,1),INDEX(location,2)))</f>
        <v>Chatham Sq</v>
      </c>
      <c r="F19" s="3" t="str">
        <f t="array" ref="F19">IF(ISBLANK($A19),,CHOOSE(WEEKDAY($A19),,INDEX(languages,2),INDEX(languages,1),INDEX(languages,1),INDEX(languages,1),INDEX(languages,2),INDEX(languages,1)))</f>
        <v>zh</v>
      </c>
      <c r="G19" s="5">
        <v>17</v>
      </c>
      <c r="H19" s="3" t="s">
        <v>292</v>
      </c>
      <c r="I19" s="3" t="e">
        <f t="array" aca="1" ref="I19" ca="1">IF(ISBLANK($H19),,VLOOKUP($H19,'data (deprecated)'!$E$2:INDIRECT("data (deprecated)!$H$"&amp;COUNTA('data (deprecated)'!$E:$E)),2, FALSE))</f>
        <v>#REF!</v>
      </c>
      <c r="J19" s="3" t="e">
        <f t="array" aca="1" ref="J19" ca="1">IF(ISBLANK($H19),,VLOOKUP($H19,'data (deprecated)'!$E$2:INDIRECT("data (deprecated)!$H$"&amp;COUNTA('data (deprecated)'!$E:$E)),3, FALSE))</f>
        <v>#REF!</v>
      </c>
      <c r="K19" s="3" t="e">
        <f t="array" aca="1" ref="K19" ca="1">IF(ISBLANK($H19),,VLOOKUP($H19,'data (deprecated)'!$E$2:INDIRECT("data (deprecated)!$H$"&amp;COUNTA('data (deprecated)'!$E:$E)),4, FALSE))</f>
        <v>#REF!</v>
      </c>
      <c r="L19" s="6" t="s">
        <v>293</v>
      </c>
      <c r="M19" s="3">
        <v>0</v>
      </c>
      <c r="N19" s="3">
        <v>0</v>
      </c>
      <c r="P19" s="3" t="s">
        <v>305</v>
      </c>
      <c r="Q19" s="3"/>
      <c r="R19" s="2"/>
      <c r="S19" s="25"/>
    </row>
    <row r="20" spans="1:19" ht="15.75" customHeight="1">
      <c r="A20" s="2">
        <v>45342</v>
      </c>
      <c r="B20" s="3" t="str">
        <f t="shared" si="0"/>
        <v>Tue</v>
      </c>
      <c r="C20" s="4">
        <v>0.45833333333333331</v>
      </c>
      <c r="D20" s="4">
        <v>0.52083333333333337</v>
      </c>
      <c r="E20" s="3" t="s">
        <v>297</v>
      </c>
      <c r="F20" s="3" t="str">
        <f t="array" ref="F20">IF(ISBLANK($A20),,CHOOSE(WEEKDAY($A20),,INDEX(languages,2),INDEX(languages,1),INDEX(languages,1),INDEX(languages,1),INDEX(languages,2),INDEX(languages,1)))</f>
        <v>en</v>
      </c>
      <c r="G20" s="5">
        <v>2</v>
      </c>
      <c r="H20" s="3" t="s">
        <v>91</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10" t="s">
        <v>312</v>
      </c>
      <c r="M20" s="3">
        <v>0</v>
      </c>
      <c r="N20" s="3">
        <v>0</v>
      </c>
      <c r="R20" s="2"/>
      <c r="S20" s="25"/>
    </row>
    <row r="21" spans="1:19" ht="15.75" customHeight="1">
      <c r="A21" s="2">
        <v>45342</v>
      </c>
      <c r="B21" s="3" t="str">
        <f t="shared" si="0"/>
        <v>Tue</v>
      </c>
      <c r="C21" s="4">
        <v>0.58333333333333337</v>
      </c>
      <c r="D21" s="4">
        <v>0.64583333333333337</v>
      </c>
      <c r="E21" s="3" t="s">
        <v>297</v>
      </c>
      <c r="F21" s="3" t="str">
        <f t="array" ref="F21">IF(ISBLANK($A21),,CHOOSE(WEEKDAY($A21),,INDEX(languages,2),INDEX(languages,1),INDEX(languages,1),INDEX(languages,1),INDEX(languages,2),INDEX(languages,1)))</f>
        <v>en</v>
      </c>
      <c r="G21" s="5">
        <v>2</v>
      </c>
      <c r="H21" s="24" t="s">
        <v>91</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313</v>
      </c>
      <c r="M21" s="3">
        <v>0</v>
      </c>
      <c r="N21" s="3">
        <v>0</v>
      </c>
      <c r="R21" s="2"/>
      <c r="S21" s="25"/>
    </row>
    <row r="22" spans="1:19" ht="15.75" customHeight="1">
      <c r="A22" s="2">
        <v>45342</v>
      </c>
      <c r="B22" s="3" t="str">
        <f t="shared" si="0"/>
        <v>Tue</v>
      </c>
      <c r="C22" s="4">
        <v>0.64583333333333337</v>
      </c>
      <c r="D22" s="4">
        <v>0.6875</v>
      </c>
      <c r="E22" s="3" t="s">
        <v>297</v>
      </c>
      <c r="F22" s="3" t="str">
        <f t="array" ref="F22">IF(ISBLANK($A22),,CHOOSE(WEEKDAY($A22),,INDEX(languages,2),INDEX(languages,1),INDEX(languages,1),INDEX(languages,1),INDEX(languages,2),INDEX(languages,1)))</f>
        <v>en</v>
      </c>
      <c r="G22" s="5">
        <v>1</v>
      </c>
      <c r="H22" s="3" t="s">
        <v>91</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300</v>
      </c>
      <c r="M22" s="3">
        <v>0</v>
      </c>
      <c r="N22" s="3">
        <v>0</v>
      </c>
      <c r="Q22" s="14"/>
      <c r="R22" s="2"/>
      <c r="S22" s="25"/>
    </row>
    <row r="23" spans="1:19" ht="15.75" customHeight="1">
      <c r="A23" s="2">
        <v>45343</v>
      </c>
      <c r="B23" s="3" t="str">
        <f t="shared" si="0"/>
        <v>Wed</v>
      </c>
      <c r="C23" s="4">
        <f ca="1">IFERROR(__xludf.DUMMYFUNCTION("IF(ISBLANK($A23),,CHOOSE(WEEKDAY($A23),,IF(WEEKDAY($A22)=2,INDEX(start_time,4),INDEX(start_time,2)),IF(ISDATE(A22),IF(WEEKDAY($A22)=3,INDEX(start_time,3),INDEX(start_time,2)),INDEX(start_time,2)),IF(ISDATE(A22),IF(WEEKDAY($A22)=4,INDEX(start_time,3),INDEX"&amp;"(start_time,2)),INDEX(start_time,2)),IF(ISDATE(A22),IF(WEEKDAY($A22)=5,INDEX(start_time,3),INDEX(start_time,2)),INDEX(start_time,2)),INDEX(start_time,2),IF(WEEKDAY($A22)=7,INDEX(start_time,4),INDEX(start_time,1))))"),0.458333333333333)</f>
        <v>0.45833333333333298</v>
      </c>
      <c r="D23" s="4">
        <v>0.52083333333333337</v>
      </c>
      <c r="E23" s="3" t="str">
        <f t="array" ref="E23">IF(ISBLANK($A23),,CHOOSE(WEEKDAY($A23),,IF(WEEKDAY($A22)=2,INDEX(location,3),INDEX(location,1)),INDEX(location,3),INDEX(location,3),INDEX(location,3),INDEX(location,1),INDEX(location,2)))</f>
        <v>Online</v>
      </c>
      <c r="F23" s="3" t="str">
        <f t="array" ref="F23">IF(ISBLANK($A23),,CHOOSE(WEEKDAY($A23),,INDEX(languages,2),INDEX(languages,1),INDEX(languages,1),INDEX(languages,1),INDEX(languages,2),INDEX(languages,1)))</f>
        <v>en</v>
      </c>
      <c r="G23" s="16"/>
      <c r="H23" s="3" t="s">
        <v>191</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314</v>
      </c>
      <c r="M23" s="3">
        <v>1</v>
      </c>
      <c r="N23" s="3">
        <v>0</v>
      </c>
      <c r="Q23" s="14"/>
      <c r="R23" s="2"/>
      <c r="S23" s="25"/>
    </row>
    <row r="24" spans="1:19" ht="15.75" customHeight="1">
      <c r="A24" s="2">
        <v>45343</v>
      </c>
      <c r="B24" s="3" t="str">
        <f t="shared" si="0"/>
        <v>Wed</v>
      </c>
      <c r="C24" s="4">
        <v>0.5625</v>
      </c>
      <c r="D24" s="4">
        <v>0.625</v>
      </c>
      <c r="E24" s="3" t="str">
        <f t="array" ref="E24">IF(ISBLANK($A24),,CHOOSE(WEEKDAY($A24),,IF(WEEKDAY($A23)=2,INDEX(location,3),INDEX(location,1)),INDEX(location,3),INDEX(location,3),INDEX(location,3),INDEX(location,1),INDEX(location,2)))</f>
        <v>Online</v>
      </c>
      <c r="F24" s="3" t="str">
        <f t="array" ref="F24">IF(ISBLANK($A24),,CHOOSE(WEEKDAY($A24),,INDEX(languages,2),INDEX(languages,1),INDEX(languages,1),INDEX(languages,1),INDEX(languages,2),INDEX(languages,1)))</f>
        <v>en</v>
      </c>
      <c r="G24" s="5">
        <v>12</v>
      </c>
      <c r="H24" s="24" t="s">
        <v>121</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6" t="s">
        <v>315</v>
      </c>
      <c r="M24" s="3">
        <v>0</v>
      </c>
      <c r="N24" s="3">
        <v>0</v>
      </c>
      <c r="O24" s="3">
        <v>13</v>
      </c>
      <c r="R24" s="2"/>
      <c r="S24" s="25"/>
    </row>
    <row r="25" spans="1:19" ht="15.75" customHeight="1">
      <c r="A25" s="26">
        <v>45343</v>
      </c>
      <c r="B25" s="3" t="str">
        <f t="shared" si="0"/>
        <v>Wed</v>
      </c>
      <c r="C25" s="4">
        <v>0.64583333333333337</v>
      </c>
      <c r="D25" s="4">
        <v>0.70833333333333337</v>
      </c>
      <c r="E25" s="3" t="str">
        <f t="array" ref="E25">IF(ISBLANK($A25),,CHOOSE(WEEKDAY($A25),,IF(WEEKDAY($A24)=2,INDEX(location,3),INDEX(location,1)),INDEX(location,3),INDEX(location,3),INDEX(location,3),INDEX(location,1),INDEX(location,2)))</f>
        <v>Online</v>
      </c>
      <c r="F25" s="3" t="str">
        <f t="array" ref="F25">IF(ISBLANK($A25),,CHOOSE(WEEKDAY($A25),,INDEX(languages,2),INDEX(languages,1),INDEX(languages,1),INDEX(languages,1),INDEX(languages,2),INDEX(languages,1)))</f>
        <v>en</v>
      </c>
      <c r="G25" s="5">
        <v>12</v>
      </c>
      <c r="H25" s="3" t="s">
        <v>262</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10" t="s">
        <v>316</v>
      </c>
      <c r="M25" s="3">
        <v>0</v>
      </c>
      <c r="N25" s="3">
        <v>0</v>
      </c>
      <c r="O25" s="3">
        <v>10</v>
      </c>
      <c r="R25" s="2"/>
      <c r="S25" s="25"/>
    </row>
    <row r="26" spans="1:19" ht="15.75" customHeight="1">
      <c r="A26" s="2">
        <v>45345</v>
      </c>
      <c r="B26" s="3" t="str">
        <f t="shared" si="0"/>
        <v>Fri</v>
      </c>
      <c r="C26" s="4">
        <f ca="1">IFERROR(__xludf.DUMMYFUNCTION("IF(ISBLANK($A26),,CHOOSE(WEEKDAY($A26),,IF(WEEKDAY($A25)=2,INDEX(start_time,4),INDEX(start_time,2)),IF(ISDATE(A25),IF(WEEKDAY($A25)=3,INDEX(start_time,3),INDEX(start_time,2)),INDEX(start_time,2)),IF(ISDATE(A25),IF(WEEKDAY($A25)=4,INDEX(start_time,3),INDEX"&amp;"(start_time,2)),INDEX(start_time,2)),IF(ISDATE(A25),IF(WEEKDAY($A25)=5,INDEX(start_time,3),INDEX(start_time,2)),INDEX(start_time,2)),INDEX(start_time,2),IF(WEEKDAY($A25)=7,INDEX(start_time,4),INDEX(start_time,1))))"),0.458333333333333)</f>
        <v>0.45833333333333298</v>
      </c>
      <c r="D26" s="4">
        <f t="shared" ref="D26:D28" ca="1" si="3">IF(ISBLANK(C26),,C26+TIME(2,0,0))</f>
        <v>0.5416666666666663</v>
      </c>
      <c r="E26" s="3" t="str">
        <f t="array" ref="E26">IF(ISBLANK($A26),,CHOOSE(WEEKDAY($A26),,IF(WEEKDAY($A25)=2,INDEX(location,3),INDEX(location,1)),INDEX(location,3),INDEX(location,3),INDEX(location,3),INDEX(location,1),INDEX(location,2)))</f>
        <v>Chatham Sq</v>
      </c>
      <c r="F26" s="3" t="str">
        <f t="array" ref="F26">IF(ISBLANK($A26),,CHOOSE(WEEKDAY($A26),,INDEX(languages,2),INDEX(languages,1),INDEX(languages,1),INDEX(languages,1),INDEX(languages,2),INDEX(languages,1)))</f>
        <v>zh</v>
      </c>
      <c r="G26" s="5">
        <v>16</v>
      </c>
      <c r="H26" s="3" t="s">
        <v>292</v>
      </c>
      <c r="I26" s="3" t="e">
        <f t="array" aca="1" ref="I26" ca="1">IF(ISBLANK($H26),,VLOOKUP($H26,'data (deprecated)'!$E$2:INDIRECT("data (deprecated)!$H$"&amp;COUNTA('data (deprecated)'!$E:$E)),2, FALSE))</f>
        <v>#REF!</v>
      </c>
      <c r="J26" s="3" t="e">
        <f t="array" aca="1" ref="J26" ca="1">IF(ISBLANK($H26),,VLOOKUP($H26,'data (deprecated)'!$E$2:INDIRECT("data (deprecated)!$H$"&amp;COUNTA('data (deprecated)'!$E:$E)),3, FALSE))</f>
        <v>#REF!</v>
      </c>
      <c r="K26" s="3" t="e">
        <f t="array" aca="1" ref="K26" ca="1">IF(ISBLANK($H26),,VLOOKUP($H26,'data (deprecated)'!$E$2:INDIRECT("data (deprecated)!$H$"&amp;COUNTA('data (deprecated)'!$E:$E)),4, FALSE))</f>
        <v>#REF!</v>
      </c>
      <c r="L26" s="6" t="s">
        <v>293</v>
      </c>
      <c r="M26" s="3">
        <v>0</v>
      </c>
      <c r="N26" s="3">
        <v>0</v>
      </c>
      <c r="P26" s="3" t="s">
        <v>317</v>
      </c>
      <c r="S26" s="25"/>
    </row>
    <row r="27" spans="1:19" ht="15.75" customHeight="1">
      <c r="A27" s="2">
        <v>45348</v>
      </c>
      <c r="B27" s="3" t="str">
        <f t="shared" si="0"/>
        <v>Mon</v>
      </c>
      <c r="C27" s="4">
        <f ca="1">IFERROR(__xludf.DUMMYFUNCTION("IF(ISBLANK($A27),,CHOOSE(WEEKDAY($A27),,IF(WEEKDAY($A26)=2,INDEX(start_time,4),INDEX(start_time,2)),IF(ISDATE(A26),IF(WEEKDAY($A26)=3,INDEX(start_time,3),INDEX(start_time,2)),INDEX(start_time,2)),IF(ISDATE(A26),IF(WEEKDAY($A26)=4,INDEX(start_time,3),INDEX"&amp;"(start_time,2)),INDEX(start_time,2)),IF(ISDATE(A26),IF(WEEKDAY($A26)=5,INDEX(start_time,3),INDEX(start_time,2)),INDEX(start_time,2)),INDEX(start_time,2),IF(WEEKDAY($A26)=7,INDEX(start_time,4),INDEX(start_time,1))))"),0.458333333333333)</f>
        <v>0.45833333333333298</v>
      </c>
      <c r="D27" s="4">
        <f t="shared" ca="1" si="3"/>
        <v>0.5416666666666663</v>
      </c>
      <c r="E27" s="3" t="str">
        <f t="array" ref="E27">IF(ISBLANK($A27),,CHOOSE(WEEKDAY($A27),,IF(WEEKDAY($A26)=2,INDEX(location,3),INDEX(location,1)),INDEX(location,3),INDEX(location,3),INDEX(location,3),INDEX(location,1),INDEX(location,2)))</f>
        <v>Chatham Sq</v>
      </c>
      <c r="F27" s="3" t="str">
        <f t="array" ref="F27">IF(ISBLANK($A27),,CHOOSE(WEEKDAY($A27),,INDEX(languages,2),INDEX(languages,1),INDEX(languages,1),INDEX(languages,1),INDEX(languages,2),INDEX(languages,1)))</f>
        <v>zh</v>
      </c>
      <c r="G27" s="16"/>
      <c r="H27" s="3" t="s">
        <v>292</v>
      </c>
      <c r="I27" s="3" t="e">
        <f t="array" aca="1" ref="I27" ca="1">IF(ISBLANK($H27),,VLOOKUP($H27,'data (deprecated)'!$E$2:INDIRECT("data (deprecated)!$H$"&amp;COUNTA('data (deprecated)'!$E:$E)),2, FALSE))</f>
        <v>#REF!</v>
      </c>
      <c r="J27" s="3" t="e">
        <f t="array" aca="1" ref="J27" ca="1">IF(ISBLANK($H27),,VLOOKUP($H27,'data (deprecated)'!$E$2:INDIRECT("data (deprecated)!$H$"&amp;COUNTA('data (deprecated)'!$E:$E)),3, FALSE))</f>
        <v>#REF!</v>
      </c>
      <c r="K27" s="3" t="e">
        <f t="array" aca="1" ref="K27" ca="1">IF(ISBLANK($H27),,VLOOKUP($H27,'data (deprecated)'!$E$2:INDIRECT("data (deprecated)!$H$"&amp;COUNTA('data (deprecated)'!$E:$E)),4, FALSE))</f>
        <v>#REF!</v>
      </c>
      <c r="L27" s="10" t="s">
        <v>293</v>
      </c>
      <c r="M27" s="3">
        <v>1</v>
      </c>
      <c r="N27" s="3">
        <v>0</v>
      </c>
    </row>
    <row r="28" spans="1:19" ht="15.75" customHeight="1">
      <c r="A28" s="2">
        <v>45348</v>
      </c>
      <c r="B28" s="3" t="str">
        <f t="shared" si="0"/>
        <v>Mon</v>
      </c>
      <c r="C28" s="4">
        <f ca="1">IFERROR(__xludf.DUMMYFUNCTION("IF(ISBLANK($A28),,CHOOSE(WEEKDAY($A28),,IF(WEEKDAY($A27)=2,INDEX(start_time,4),INDEX(start_time,2)),IF(ISDATE(A27),IF(WEEKDAY($A27)=3,INDEX(start_time,3),INDEX(start_time,2)),INDEX(start_time,2)),IF(ISDATE(A27),IF(WEEKDAY($A27)=4,INDEX(start_time,3),INDEX"&amp;"(start_time,2)),INDEX(start_time,2)),IF(ISDATE(A27),IF(WEEKDAY($A27)=5,INDEX(start_time,3),INDEX(start_time,2)),INDEX(start_time,2)),INDEX(start_time,2),IF(WEEKDAY($A27)=7,INDEX(start_time,4),INDEX(start_time,1))))"),0.625)</f>
        <v>0.625</v>
      </c>
      <c r="D28" s="4">
        <f t="shared" ca="1" si="3"/>
        <v>0.70833333333333337</v>
      </c>
      <c r="E28" s="3" t="str">
        <f t="array" ref="E28">IF(ISBLANK($A28),,CHOOSE(WEEKDAY($A28),,IF(WEEKDAY($A27)=2,INDEX(location,3),INDEX(location,1)),INDEX(location,3),INDEX(location,3),INDEX(location,3),INDEX(location,1),INDEX(location,2)))</f>
        <v>Online</v>
      </c>
      <c r="F28" s="3" t="str">
        <f t="array" ref="F28">IF(ISBLANK($A28),,CHOOSE(WEEKDAY($A28),,INDEX(languages,2),INDEX(languages,1),INDEX(languages,1),INDEX(languages,1),INDEX(languages,2),INDEX(languages,1)))</f>
        <v>zh</v>
      </c>
      <c r="G28" s="16"/>
      <c r="H28" s="3" t="s">
        <v>125</v>
      </c>
      <c r="I28" s="3" t="e">
        <f t="array" aca="1" ref="I28" ca="1">IF(ISBLANK($H28),,VLOOKUP($H28,'data (deprecated)'!$E$2:INDIRECT("data (deprecated)!$H$"&amp;COUNTA('data (deprecated)'!$E:$E)),2, FALSE))</f>
        <v>#REF!</v>
      </c>
      <c r="J28" s="3" t="e">
        <f t="array" aca="1" ref="J28" ca="1">IF(ISBLANK($H28),,VLOOKUP($H28,'data (deprecated)'!$E$2:INDIRECT("data (deprecated)!$H$"&amp;COUNTA('data (deprecated)'!$E:$E)),3, FALSE))</f>
        <v>#REF!</v>
      </c>
      <c r="K28" s="3" t="e">
        <f t="array" aca="1" ref="K28" ca="1">IF(ISBLANK($H28),,VLOOKUP($H28,'data (deprecated)'!$E$2:INDIRECT("data (deprecated)!$H$"&amp;COUNTA('data (deprecated)'!$E:$E)),4, FALSE))</f>
        <v>#REF!</v>
      </c>
      <c r="L28" s="10" t="s">
        <v>318</v>
      </c>
      <c r="M28" s="3">
        <v>1</v>
      </c>
      <c r="N28" s="3">
        <v>0</v>
      </c>
    </row>
    <row r="29" spans="1:19" ht="15.75" customHeight="1">
      <c r="A29" s="2">
        <v>45349</v>
      </c>
      <c r="B29" s="3" t="str">
        <f t="shared" si="0"/>
        <v>Tue</v>
      </c>
      <c r="C29" s="4">
        <v>0.45833333333333331</v>
      </c>
      <c r="D29" s="4">
        <v>0.52083333333333337</v>
      </c>
      <c r="E29" s="3" t="s">
        <v>297</v>
      </c>
      <c r="F29" s="3" t="str">
        <f t="array" ref="F29">IF(ISBLANK($A29),,CHOOSE(WEEKDAY($A29),,INDEX(languages,2),INDEX(languages,1),INDEX(languages,1),INDEX(languages,1),INDEX(languages,2),INDEX(languages,1)))</f>
        <v>en</v>
      </c>
      <c r="G29" s="5">
        <v>1</v>
      </c>
      <c r="H29" s="3" t="s">
        <v>91</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319</v>
      </c>
      <c r="M29" s="3">
        <v>0</v>
      </c>
      <c r="N29" s="3">
        <v>0</v>
      </c>
    </row>
    <row r="30" spans="1:19" ht="15.75" customHeight="1">
      <c r="A30" s="2">
        <v>45349</v>
      </c>
      <c r="B30" s="3" t="str">
        <f t="shared" si="0"/>
        <v>Tue</v>
      </c>
      <c r="C30" s="4">
        <v>0.58333333333333337</v>
      </c>
      <c r="D30" s="4">
        <v>0.64583333333333337</v>
      </c>
      <c r="E30" s="3" t="s">
        <v>297</v>
      </c>
      <c r="F30" s="3" t="str">
        <f t="array" ref="F30">IF(ISBLANK($A30),,CHOOSE(WEEKDAY($A30),,INDEX(languages,2),INDEX(languages,1),INDEX(languages,1),INDEX(languages,1),INDEX(languages,2),INDEX(languages,1)))</f>
        <v>en</v>
      </c>
      <c r="G30" s="5">
        <v>3</v>
      </c>
      <c r="H30" s="3" t="s">
        <v>91</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6" t="s">
        <v>320</v>
      </c>
      <c r="M30" s="3">
        <v>0</v>
      </c>
      <c r="N30" s="3">
        <v>0</v>
      </c>
      <c r="O30" s="3"/>
      <c r="P30" s="3"/>
    </row>
    <row r="31" spans="1:19" ht="15.75" customHeight="1">
      <c r="A31" s="2">
        <v>45349</v>
      </c>
      <c r="B31" s="3" t="str">
        <f t="shared" si="0"/>
        <v>Tue</v>
      </c>
      <c r="C31" s="4">
        <v>0.64583333333333337</v>
      </c>
      <c r="D31" s="4">
        <v>0.6875</v>
      </c>
      <c r="E31" s="3" t="s">
        <v>297</v>
      </c>
      <c r="F31" s="3" t="str">
        <f t="array" ref="F31">IF(ISBLANK($A31),,CHOOSE(WEEKDAY($A31),,INDEX(languages,2),INDEX(languages,1),INDEX(languages,1),INDEX(languages,1),INDEX(languages,2),INDEX(languages,1)))</f>
        <v>en</v>
      </c>
      <c r="G31" s="5">
        <v>2</v>
      </c>
      <c r="H31" s="3" t="s">
        <v>91</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300</v>
      </c>
      <c r="M31" s="3">
        <v>0</v>
      </c>
      <c r="N31" s="3">
        <v>0</v>
      </c>
    </row>
    <row r="32" spans="1:19" ht="15.75" customHeight="1">
      <c r="A32" s="2">
        <v>45350</v>
      </c>
      <c r="B32" s="3" t="str">
        <f t="shared" si="0"/>
        <v>Wed</v>
      </c>
      <c r="C32" s="4">
        <f ca="1">IFERROR(__xludf.DUMMYFUNCTION("IF(ISBLANK($A32),,CHOOSE(WEEKDAY($A32),,IF(WEEKDAY($A31)=2,INDEX(start_time,4),INDEX(start_time,2)),IF(ISDATE(A31),IF(WEEKDAY($A31)=3,INDEX(start_time,3),INDEX(start_time,2)),INDEX(start_time,2)),IF(ISDATE(A31),IF(WEEKDAY($A31)=4,INDEX(start_time,3),INDEX"&amp;"(start_time,2)),INDEX(start_time,2)),IF(ISDATE(A31),IF(WEEKDAY($A31)=5,INDEX(start_time,3),INDEX(start_time,2)),INDEX(start_time,2)),INDEX(start_time,2),IF(WEEKDAY($A31)=7,INDEX(start_time,4),INDEX(start_time,1))))"),0.458333333333333)</f>
        <v>0.45833333333333298</v>
      </c>
      <c r="D32" s="4">
        <v>0.52083333333333337</v>
      </c>
      <c r="E32" s="3" t="str">
        <f t="array" ref="E32">IF(ISBLANK($A32),,CHOOSE(WEEKDAY($A32),,IF(WEEKDAY($A31)=2,INDEX(location,3),INDEX(location,1)),INDEX(location,3),INDEX(location,3),INDEX(location,3),INDEX(location,1),INDEX(location,2)))</f>
        <v>Online</v>
      </c>
      <c r="F32" s="3" t="str">
        <f t="array" ref="F32">IF(ISBLANK($A32),,CHOOSE(WEEKDAY($A32),,INDEX(languages,2),INDEX(languages,1),INDEX(languages,1),INDEX(languages,1),INDEX(languages,2),INDEX(languages,1)))</f>
        <v>en</v>
      </c>
      <c r="G32" s="5">
        <v>11</v>
      </c>
      <c r="H32" s="3" t="s">
        <v>211</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10" t="s">
        <v>321</v>
      </c>
      <c r="M32" s="3">
        <v>0</v>
      </c>
      <c r="N32" s="3">
        <v>0</v>
      </c>
      <c r="O32" s="3">
        <v>29</v>
      </c>
      <c r="P32" s="3"/>
    </row>
    <row r="33" spans="1:16" ht="15.75" customHeight="1">
      <c r="A33" s="2">
        <v>45350</v>
      </c>
      <c r="B33" s="3" t="str">
        <f t="shared" si="0"/>
        <v>Wed</v>
      </c>
      <c r="C33" s="4">
        <v>0.5625</v>
      </c>
      <c r="D33" s="4">
        <v>0.625</v>
      </c>
      <c r="E33" s="3" t="str">
        <f t="array" ref="E33">IF(ISBLANK($A33),,CHOOSE(WEEKDAY($A33),,IF(WEEKDAY($A32)=2,INDEX(location,3),INDEX(location,1)),INDEX(location,3),INDEX(location,3),INDEX(location,3),INDEX(location,1),INDEX(location,2)))</f>
        <v>Online</v>
      </c>
      <c r="F33" s="3" t="str">
        <f t="array" ref="F33">IF(ISBLANK($A33),,CHOOSE(WEEKDAY($A33),,INDEX(languages,2),INDEX(languages,1),INDEX(languages,1),INDEX(languages,1),INDEX(languages,2),INDEX(languages,1)))</f>
        <v>en</v>
      </c>
      <c r="G33" s="5">
        <v>24</v>
      </c>
      <c r="H33" s="3" t="s">
        <v>89</v>
      </c>
      <c r="I33" s="3" t="e">
        <f t="array" aca="1" ref="I33" ca="1">IF(ISBLANK($H33),,VLOOKUP($H33,'classes-lookup'!$A$2:INDIRECT("classes-lookup!$K$"&amp;COUNTA('classes-lookup'!$A:$A)),3, FALSE))</f>
        <v>#REF!</v>
      </c>
      <c r="J33" s="3" t="e">
        <f t="array" aca="1" ref="J33" ca="1">IF(ISBLANK($H33),,VLOOKUP($H33,'classes-lookup'!$A$2:INDIRECT("classes-lookup!$K$"&amp;COUNTA('classes-lookup'!$A:$A)),10, FALSE))</f>
        <v>#REF!</v>
      </c>
      <c r="K33" s="3" t="e">
        <f t="array" aca="1" ref="K33" ca="1">IF(ISBLANK($H33),,VLOOKUP($H33,'classes-lookup'!$A$2:INDIRECT("classes-lookup!$K$"&amp;COUNTA('classes-lookup'!$A:$A)),11, FALSE))</f>
        <v>#REF!</v>
      </c>
      <c r="L33" s="10" t="s">
        <v>322</v>
      </c>
      <c r="M33" s="3">
        <v>0</v>
      </c>
      <c r="N33" s="3">
        <v>0</v>
      </c>
      <c r="O33" s="3">
        <v>50</v>
      </c>
      <c r="P33" s="3"/>
    </row>
    <row r="34" spans="1:16" ht="15.75" customHeight="1">
      <c r="A34" s="2">
        <v>45350</v>
      </c>
      <c r="B34" s="3" t="str">
        <f t="shared" si="0"/>
        <v>Wed</v>
      </c>
      <c r="C34" s="4">
        <v>0.64583333333333337</v>
      </c>
      <c r="D34" s="4">
        <v>0.70833333333333337</v>
      </c>
      <c r="E34" s="3" t="str">
        <f t="array" ref="E34">IF(ISBLANK($A34),,CHOOSE(WEEKDAY($A34),,IF(WEEKDAY($A33)=2,INDEX(location,3),INDEX(location,1)),INDEX(location,3),INDEX(location,3),INDEX(location,3),INDEX(location,1),INDEX(location,2)))</f>
        <v>Online</v>
      </c>
      <c r="F34" s="3" t="str">
        <f t="array" ref="F34">IF(ISBLANK($A34),,CHOOSE(WEEKDAY($A34),,INDEX(languages,2),INDEX(languages,1),INDEX(languages,1),INDEX(languages,1),INDEX(languages,2),INDEX(languages,1)))</f>
        <v>en</v>
      </c>
      <c r="G34" s="5">
        <v>6</v>
      </c>
      <c r="H34" s="3" t="s">
        <v>101</v>
      </c>
      <c r="I34" s="3" t="e">
        <f t="array" aca="1" ref="I34" ca="1">IF(ISBLANK($H34),,VLOOKUP($H34,'classes-lookup'!$A$2:INDIRECT("classes-lookup!$K$"&amp;COUNTA('classes-lookup'!$A:$A)),3, FALSE))</f>
        <v>#REF!</v>
      </c>
      <c r="J34" s="3" t="e">
        <f t="array" aca="1" ref="J34" ca="1">IF(ISBLANK($H34),,VLOOKUP($H34,'classes-lookup'!$A$2:INDIRECT("classes-lookup!$K$"&amp;COUNTA('classes-lookup'!$A:$A)),10, FALSE))</f>
        <v>#REF!</v>
      </c>
      <c r="K34" s="3" t="e">
        <f t="array" aca="1" ref="K34" ca="1">IF(ISBLANK($H34),,VLOOKUP($H34,'classes-lookup'!$A$2:INDIRECT("classes-lookup!$K$"&amp;COUNTA('classes-lookup'!$A:$A)),11, FALSE))</f>
        <v>#REF!</v>
      </c>
      <c r="L34" s="10" t="s">
        <v>323</v>
      </c>
      <c r="M34" s="3">
        <v>0</v>
      </c>
      <c r="N34" s="3">
        <v>0</v>
      </c>
      <c r="O34" s="3">
        <v>18</v>
      </c>
    </row>
    <row r="35" spans="1:16" ht="15.75" customHeight="1">
      <c r="A35" s="2"/>
      <c r="B35" s="3"/>
      <c r="C35" s="4"/>
      <c r="D35" s="4"/>
      <c r="E35" s="3"/>
      <c r="F35" s="3"/>
      <c r="G35" s="16"/>
      <c r="I35" s="3"/>
      <c r="J35" s="3"/>
      <c r="K35" s="3"/>
      <c r="L35" s="3"/>
      <c r="M35" s="3"/>
      <c r="N35" s="3"/>
    </row>
    <row r="36" spans="1:16" ht="15.75" customHeight="1">
      <c r="A36" s="26"/>
      <c r="B36" s="3"/>
      <c r="C36" s="4"/>
      <c r="D36" s="4"/>
      <c r="E36" s="3"/>
      <c r="F36" s="3"/>
      <c r="G36" s="16"/>
      <c r="I36" s="3"/>
      <c r="J36" s="3"/>
      <c r="K36" s="3"/>
      <c r="L36" s="3"/>
      <c r="M36" s="3"/>
      <c r="N36" s="3"/>
      <c r="O36" s="3"/>
      <c r="P36" s="3"/>
    </row>
    <row r="37" spans="1:16" ht="15.75" customHeight="1">
      <c r="A37" s="26"/>
      <c r="B37" s="3"/>
      <c r="C37" s="4"/>
      <c r="D37" s="4"/>
      <c r="E37" s="3"/>
      <c r="F37" s="3"/>
      <c r="G37" s="16"/>
      <c r="I37" s="3"/>
      <c r="J37" s="3"/>
      <c r="K37" s="3"/>
      <c r="L37" s="3"/>
      <c r="M37" s="3"/>
      <c r="N37" s="3"/>
      <c r="O37" s="3"/>
      <c r="P37" s="3"/>
    </row>
    <row r="38" spans="1:16" ht="15.75" customHeight="1">
      <c r="A38" s="2"/>
      <c r="B38" s="3"/>
      <c r="C38" s="4"/>
      <c r="D38" s="4"/>
      <c r="E38" s="3"/>
      <c r="F38" s="3"/>
      <c r="G38" s="16"/>
      <c r="H38" s="24"/>
      <c r="I38" s="3"/>
      <c r="J38" s="3"/>
      <c r="K38" s="3"/>
      <c r="L38" s="3"/>
      <c r="M38" s="3"/>
      <c r="N38" s="3"/>
    </row>
    <row r="39" spans="1:16" ht="15.75" customHeight="1">
      <c r="A39" s="2"/>
      <c r="B39" s="3"/>
      <c r="C39" s="4"/>
      <c r="D39" s="4"/>
      <c r="E39" s="3"/>
      <c r="F39" s="3"/>
      <c r="G39" s="16"/>
      <c r="I39" s="3"/>
      <c r="J39" s="3"/>
      <c r="K39" s="3"/>
      <c r="L39" s="3"/>
      <c r="M39" s="3"/>
      <c r="N39" s="3"/>
    </row>
    <row r="40" spans="1:16" ht="15.75" customHeight="1">
      <c r="A40" s="2"/>
      <c r="B40" s="3"/>
      <c r="C40" s="4"/>
      <c r="D40" s="4"/>
      <c r="E40" s="3"/>
      <c r="F40" s="3"/>
      <c r="G40" s="16"/>
      <c r="I40" s="3"/>
      <c r="J40" s="3"/>
      <c r="K40" s="3"/>
      <c r="L40" s="3"/>
      <c r="M40" s="3"/>
      <c r="N40" s="3"/>
    </row>
    <row r="41" spans="1:16" ht="15.75" customHeight="1">
      <c r="A41" s="2"/>
      <c r="B41" s="3"/>
      <c r="C41" s="4"/>
      <c r="D41" s="4"/>
      <c r="E41" s="3"/>
      <c r="F41" s="3"/>
      <c r="G41" s="16"/>
      <c r="I41" s="3"/>
      <c r="J41" s="3"/>
      <c r="K41" s="3"/>
      <c r="L41" s="3"/>
      <c r="M41" s="3"/>
      <c r="N41" s="3"/>
    </row>
    <row r="42" spans="1:16" ht="15.75" customHeight="1">
      <c r="A42" s="2"/>
      <c r="B42" s="3"/>
      <c r="C42" s="4"/>
      <c r="D42" s="4"/>
      <c r="E42" s="3"/>
      <c r="F42" s="3"/>
      <c r="G42" s="16"/>
      <c r="I42" s="3"/>
      <c r="J42" s="3"/>
      <c r="K42" s="3"/>
      <c r="L42" s="3"/>
      <c r="M42" s="3"/>
      <c r="N42" s="3"/>
    </row>
    <row r="43" spans="1:16" ht="15.75" customHeight="1">
      <c r="A43" s="2"/>
      <c r="B43" s="3"/>
      <c r="C43" s="4"/>
      <c r="D43" s="4"/>
      <c r="E43" s="3"/>
      <c r="F43" s="3"/>
      <c r="G43" s="16"/>
      <c r="I43" s="3"/>
      <c r="J43" s="3"/>
      <c r="K43" s="3"/>
      <c r="L43" s="3"/>
      <c r="M43" s="3"/>
      <c r="N43" s="3"/>
    </row>
    <row r="44" spans="1:16" ht="15.75" customHeight="1">
      <c r="A44" s="2"/>
      <c r="B44" s="3"/>
      <c r="C44" s="4"/>
      <c r="D44" s="4"/>
      <c r="E44" s="3"/>
      <c r="F44" s="3"/>
      <c r="G44" s="16"/>
      <c r="I44" s="3"/>
      <c r="J44" s="3"/>
      <c r="K44" s="3"/>
      <c r="L44" s="3"/>
      <c r="M44" s="3"/>
      <c r="N44" s="3"/>
    </row>
    <row r="45" spans="1:16" ht="15.75" customHeight="1">
      <c r="A45" s="2"/>
      <c r="B45" s="3"/>
      <c r="C45" s="4"/>
      <c r="D45" s="4"/>
      <c r="E45" s="3"/>
      <c r="F45" s="3"/>
      <c r="G45" s="16"/>
      <c r="I45" s="3"/>
      <c r="J45" s="3"/>
      <c r="K45" s="3"/>
      <c r="L45" s="3"/>
      <c r="M45" s="3"/>
      <c r="N45" s="3"/>
    </row>
    <row r="46" spans="1:16" ht="15.75" customHeight="1">
      <c r="A46" s="2"/>
      <c r="B46" s="3"/>
      <c r="C46" s="4"/>
      <c r="D46" s="4"/>
      <c r="E46" s="3"/>
      <c r="F46" s="3"/>
      <c r="G46" s="16"/>
      <c r="I46" s="3"/>
      <c r="J46" s="3"/>
      <c r="K46" s="3"/>
      <c r="L46" s="3"/>
      <c r="M46" s="3"/>
      <c r="N46" s="3"/>
    </row>
    <row r="47" spans="1:16" ht="15.75" customHeight="1">
      <c r="A47" s="2"/>
      <c r="B47" s="3"/>
      <c r="C47" s="4"/>
      <c r="D47" s="4"/>
      <c r="E47" s="3"/>
      <c r="F47" s="3"/>
      <c r="G47" s="16"/>
      <c r="I47" s="3"/>
      <c r="J47" s="3"/>
      <c r="K47" s="3"/>
      <c r="L47" s="3"/>
      <c r="M47" s="3"/>
      <c r="N47" s="3"/>
    </row>
    <row r="48" spans="1:16"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row r="991" spans="1:14" ht="13">
      <c r="A991" s="2"/>
      <c r="B991" s="3"/>
      <c r="C991" s="4"/>
      <c r="D991" s="4"/>
      <c r="E991" s="3"/>
      <c r="F991" s="3"/>
      <c r="G991" s="16"/>
      <c r="I991" s="3"/>
      <c r="J991" s="3"/>
      <c r="K991" s="3"/>
      <c r="L991" s="3"/>
      <c r="M991" s="3"/>
      <c r="N991" s="3"/>
    </row>
  </sheetData>
  <autoFilter ref="A1:P991" xr:uid="{00000000-0009-0000-0000-000009000000}"/>
  <customSheetViews>
    <customSheetView guid="{C6D8AC44-BC03-4E7B-80FF-BEBAE45ADEEA}" filter="1" showAutoFilter="1">
      <pageMargins left="0.7" right="0.7" top="0.75" bottom="0.75" header="0.3" footer="0.3"/>
      <autoFilter ref="A1:M980" xr:uid="{AB51DFAE-7DB1-8145-B52A-CFB188C2A96E}">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1" xr:uid="{10023B58-A5E0-3E46-8FB6-9B4379CC057A}">
        <filterColumn colId="5">
          <filters>
            <filter val="zh"/>
          </filters>
        </filterColumn>
      </autoFilter>
    </customSheetView>
  </customSheetViews>
  <conditionalFormatting sqref="A1:H991">
    <cfRule type="expression" dxfId="236" priority="13">
      <formula>COUNTIF($R:$R, $A1) &gt; 0</formula>
    </cfRule>
  </conditionalFormatting>
  <conditionalFormatting sqref="C2:C991">
    <cfRule type="cellIs" dxfId="235" priority="8" operator="lessThan">
      <formula>"12:00:00 PM"</formula>
    </cfRule>
  </conditionalFormatting>
  <conditionalFormatting sqref="E2:E991">
    <cfRule type="containsText" dxfId="234" priority="2" operator="containsText" text="SNFL">
      <formula>NOT(ISERROR(SEARCH(("SNFL"),(E2))))</formula>
    </cfRule>
    <cfRule type="containsText" dxfId="233" priority="3" operator="containsText" text="Chatham Sq">
      <formula>NOT(ISERROR(SEARCH(("Chatham Sq"),(E2))))</formula>
    </cfRule>
    <cfRule type="containsText" dxfId="232" priority="4" operator="containsText" text="Seward Park">
      <formula>NOT(ISERROR(SEARCH(("Seward Park"),(E2))))</formula>
    </cfRule>
  </conditionalFormatting>
  <conditionalFormatting sqref="F2:F991">
    <cfRule type="containsText" dxfId="231" priority="5" operator="containsText" text="zh">
      <formula>NOT(ISERROR(SEARCH(("zh"),(F2))))</formula>
    </cfRule>
  </conditionalFormatting>
  <conditionalFormatting sqref="G2:G991">
    <cfRule type="containsText" dxfId="230" priority="1" operator="containsText" text="CANCELED">
      <formula>NOT(ISERROR(SEARCH(("CANCELED"),(G2))))</formula>
    </cfRule>
  </conditionalFormatting>
  <conditionalFormatting sqref="H1:H991">
    <cfRule type="expression" dxfId="229" priority="12">
      <formula>(M:M = 1)</formula>
    </cfRule>
  </conditionalFormatting>
  <conditionalFormatting sqref="R1">
    <cfRule type="expression" dxfId="228" priority="9">
      <formula>ISERROR(R2)</formula>
    </cfRule>
  </conditionalFormatting>
  <conditionalFormatting sqref="R2">
    <cfRule type="expression" dxfId="227" priority="7">
      <formula>ISERROR(R2)</formula>
    </cfRule>
  </conditionalFormatting>
  <conditionalFormatting sqref="R2:R991">
    <cfRule type="notContainsBlanks" dxfId="226" priority="6">
      <formula>LEN(TRIM(R2))&gt;0</formula>
    </cfRule>
  </conditionalFormatting>
  <dataValidations count="1">
    <dataValidation type="custom" allowBlank="1" showDropDown="1" showInputMessage="1" showErrorMessage="1" prompt="Enter a valid date" sqref="A2:A991" xr:uid="{00000000-0002-0000-0900-000000000000}">
      <formula1>OR(NOT(ISERROR(DATEVALUE(A2))), AND(ISNUMBER(A2), LEFT(CELL("format", A2))="D"))</formula1>
    </dataValidation>
  </dataValidations>
  <hyperlinks>
    <hyperlink ref="L2" r:id="rId2" xr:uid="{00000000-0004-0000-0900-000000000000}"/>
    <hyperlink ref="L3" r:id="rId3" xr:uid="{00000000-0004-0000-0900-000001000000}"/>
    <hyperlink ref="L4" r:id="rId4" xr:uid="{00000000-0004-0000-0900-000002000000}"/>
    <hyperlink ref="L5" r:id="rId5" xr:uid="{00000000-0004-0000-0900-000003000000}"/>
    <hyperlink ref="L6" r:id="rId6" xr:uid="{00000000-0004-0000-0900-000004000000}"/>
    <hyperlink ref="L7" r:id="rId7" xr:uid="{00000000-0004-0000-0900-000005000000}"/>
    <hyperlink ref="L8" r:id="rId8" xr:uid="{00000000-0004-0000-0900-000006000000}"/>
    <hyperlink ref="L9" r:id="rId9" xr:uid="{00000000-0004-0000-0900-000007000000}"/>
    <hyperlink ref="L10" r:id="rId10" xr:uid="{00000000-0004-0000-0900-000008000000}"/>
    <hyperlink ref="L11" r:id="rId11" xr:uid="{00000000-0004-0000-0900-000009000000}"/>
    <hyperlink ref="L12" r:id="rId12" xr:uid="{00000000-0004-0000-0900-00000A000000}"/>
    <hyperlink ref="L13" r:id="rId13" xr:uid="{00000000-0004-0000-0900-00000B000000}"/>
    <hyperlink ref="L14" r:id="rId14" xr:uid="{00000000-0004-0000-0900-00000C000000}"/>
    <hyperlink ref="L15" r:id="rId15" xr:uid="{00000000-0004-0000-0900-00000D000000}"/>
    <hyperlink ref="L16" r:id="rId16" xr:uid="{00000000-0004-0000-0900-00000E000000}"/>
    <hyperlink ref="L17" r:id="rId17" xr:uid="{00000000-0004-0000-0900-00000F000000}"/>
    <hyperlink ref="L18" r:id="rId18" xr:uid="{00000000-0004-0000-0900-000010000000}"/>
    <hyperlink ref="L19" r:id="rId19" xr:uid="{00000000-0004-0000-0900-000011000000}"/>
    <hyperlink ref="L20" r:id="rId20" xr:uid="{00000000-0004-0000-0900-000012000000}"/>
    <hyperlink ref="L21" r:id="rId21" xr:uid="{00000000-0004-0000-0900-000013000000}"/>
    <hyperlink ref="L22" r:id="rId22" xr:uid="{00000000-0004-0000-0900-000014000000}"/>
    <hyperlink ref="L23" r:id="rId23" xr:uid="{00000000-0004-0000-0900-000015000000}"/>
    <hyperlink ref="L24" r:id="rId24" xr:uid="{00000000-0004-0000-0900-000016000000}"/>
    <hyperlink ref="L25" r:id="rId25" xr:uid="{00000000-0004-0000-0900-000017000000}"/>
    <hyperlink ref="L26" r:id="rId26" xr:uid="{00000000-0004-0000-0900-000018000000}"/>
    <hyperlink ref="L27" r:id="rId27" xr:uid="{00000000-0004-0000-0900-000019000000}"/>
    <hyperlink ref="L28" r:id="rId28" xr:uid="{00000000-0004-0000-0900-00001A000000}"/>
    <hyperlink ref="L29" r:id="rId29" xr:uid="{00000000-0004-0000-0900-00001B000000}"/>
    <hyperlink ref="L30" r:id="rId30" xr:uid="{00000000-0004-0000-0900-00001C000000}"/>
    <hyperlink ref="L31" r:id="rId31" xr:uid="{00000000-0004-0000-0900-00001D000000}"/>
    <hyperlink ref="L32" r:id="rId32" xr:uid="{00000000-0004-0000-0900-00001E000000}"/>
    <hyperlink ref="L33" r:id="rId33" xr:uid="{00000000-0004-0000-0900-00001F000000}"/>
    <hyperlink ref="L34" r:id="rId34" xr:uid="{00000000-0004-0000-0900-00002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45355</v>
      </c>
      <c r="B2" s="3" t="str">
        <f t="shared" ref="B2:B256" si="0">IF(ISBLANK($A2),,CHOOSE(WEEKDAY($A2), "Sun", "Mon", "Tue", "Wed", "Thur", "Fri", "Sat"))</f>
        <v>Mon</v>
      </c>
      <c r="C2" s="4">
        <f ca="1">IFERROR(__xludf.DUMMYFUNCTION("IF(ISBLANK($A2),,CHOOSE(WEEKDAY($A2),,IF(ISDATE($A1),IF(WEEKDAY($A1)=2,INDEX(location_lang_time_lookup,1,6),INDEX(location_lang_time_lookup,1,4)),INDEX(location_lang_time_lookup,1,4)),IF(ISDATE($A1),IF(WEEKDAY($A1)=3,INDEX(start_time,3),INDEX(start_time,2"&amp;")),INDEX(start_time,2)),IF(ISDATE(A1),IF(WEEKDAY($A1)=4,INDEX(start_time,3),INDEX(start_time,2)),INDEX(start_time,2)),IF(ISDATE(A1),IF(WEEKDAY($A1)=5,INDEX(start_time,3),INDEX(start_time,2)),INDEX(start_time,2)),INDEX(start_time,2),IF(WEEKDAY($A1)=7,INDEX"&amp;"(start_time,4),INDEX(start_time,1))))"),0.458333333333333)</f>
        <v>0.45833333333333298</v>
      </c>
      <c r="D2" s="4">
        <f t="shared" ref="D2:D3" ca="1" si="1">IF(ISBLANK(C2),,C2+TIME(2,0,0))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15</v>
      </c>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324</v>
      </c>
      <c r="M2" s="3">
        <v>0</v>
      </c>
      <c r="N2" s="3">
        <v>0</v>
      </c>
      <c r="P2" s="3" t="s">
        <v>317</v>
      </c>
      <c r="R2" s="2">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0)"),45380)</f>
        <v>45380</v>
      </c>
      <c r="S2" s="136" t="s">
        <v>135</v>
      </c>
      <c r="T2" s="141">
        <v>372</v>
      </c>
      <c r="W2" s="23"/>
    </row>
    <row r="3" spans="1:49" ht="15.75" customHeight="1">
      <c r="A3" s="2">
        <v>45355</v>
      </c>
      <c r="B3" s="3" t="str">
        <f t="shared" si="0"/>
        <v>Mon</v>
      </c>
      <c r="C3" s="4">
        <f ca="1">IFERROR(__xludf.DUMMYFUNCTION("IF(ISBLANK($A3),,CHOOSE(WEEKDAY($A3),,IF(ISDATE($A2),IF(WEEKDAY($A2)=2,INDEX(location_lang_time_lookup,1,6),INDEX(location_lang_time_lookup,1,4)),INDEX(location_lang_time_lookup,1,4)),IF(ISDATE($A2),IF(WEEKDAY($A2)=3,INDEX(start_time,3),INDEX(start_time,2"&amp;")),INDEX(start_time,2)),IF(ISDATE(A2),IF(WEEKDAY($A2)=4,INDEX(start_time,3),INDEX(start_time,2)),INDEX(start_time,2)),IF(ISDATE(A2),IF(WEEKDAY($A2)=5,INDEX(start_time,3),INDEX(start_time,2)),INDEX(start_time,2)),INDEX(start_time,2),IF(WEEKDAY($A2)=7,INDEX"&amp;"(start_time,4),INDEX(start_time,1))))"),0.625)</f>
        <v>0.625</v>
      </c>
      <c r="D3" s="4">
        <f t="shared" ca="1" si="1"/>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zh</v>
      </c>
      <c r="G3" s="5">
        <v>29</v>
      </c>
      <c r="H3" s="3" t="s">
        <v>125</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10" t="s">
        <v>325</v>
      </c>
      <c r="M3" s="3">
        <v>0</v>
      </c>
      <c r="N3" s="3">
        <v>0</v>
      </c>
      <c r="Q3" s="3"/>
      <c r="S3" s="142" t="s">
        <v>1404</v>
      </c>
      <c r="T3" s="143">
        <v>0</v>
      </c>
      <c r="W3" s="23"/>
    </row>
    <row r="4" spans="1:49" ht="15.75" customHeight="1">
      <c r="A4" s="26">
        <v>45356</v>
      </c>
      <c r="B4" s="3" t="str">
        <f t="shared" si="0"/>
        <v>Tue</v>
      </c>
      <c r="C4" s="4">
        <f t="array" ref="C4">INDEX(location_lang_time_lookup,2,6)</f>
        <v>0.58333333333333337</v>
      </c>
      <c r="D4" s="4">
        <f t="shared" ref="D4:D8" si="2">IF(ISBLANK(C4),,C4+TIME(1,30,0))</f>
        <v>0.64583333333333337</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6</v>
      </c>
      <c r="H4" s="3" t="s">
        <v>91</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326</v>
      </c>
      <c r="M4" s="3">
        <v>0</v>
      </c>
      <c r="N4" s="3">
        <v>0</v>
      </c>
      <c r="Q4" s="3"/>
      <c r="W4" s="23"/>
    </row>
    <row r="5" spans="1:49" ht="15.75" customHeight="1">
      <c r="A5" s="2">
        <v>45356</v>
      </c>
      <c r="B5" s="3" t="str">
        <f t="shared" si="0"/>
        <v>Tue</v>
      </c>
      <c r="C5" s="4">
        <f t="array" ref="C5">INDEX(location_lang_time_lookup,2,8)</f>
        <v>0.64583333333333337</v>
      </c>
      <c r="D5" s="4">
        <f t="shared" si="2"/>
        <v>0.70833333333333337</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4</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327</v>
      </c>
      <c r="M5" s="3">
        <v>0</v>
      </c>
      <c r="N5" s="3">
        <v>0</v>
      </c>
      <c r="Q5" s="3"/>
      <c r="U5" s="14"/>
    </row>
    <row r="6" spans="1:49">
      <c r="A6" s="2">
        <v>45357</v>
      </c>
      <c r="B6" s="3" t="str">
        <f t="shared" si="0"/>
        <v>Wed</v>
      </c>
      <c r="C6" s="4">
        <f t="array" ref="C6">INDEX(location_lang_time_lookup,3,4)</f>
        <v>0.45833333333333331</v>
      </c>
      <c r="D6" s="4">
        <f t="shared" si="2"/>
        <v>0.52083333333333326</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6" s="3" t="str">
        <f t="array" ref="F6">IF(ISBLANK($A6),,CHOOSE(WEEKDAY($A6),,INDEX(location_lang_time_lookup,2,3),INDEX(location_lang_time_lookup,2,2),INDEX(location_lang_time_lookup,2,2),INDEX(location_lang_time_lookup,2,2),INDEX(location_lang_time_lookup,2,3),INDEX(location_lang_time_lookup,2,2)))</f>
        <v>en</v>
      </c>
      <c r="G6" s="5">
        <v>16</v>
      </c>
      <c r="H6" s="3" t="s">
        <v>221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328</v>
      </c>
      <c r="M6" s="3">
        <v>0</v>
      </c>
      <c r="N6" s="3">
        <v>0</v>
      </c>
      <c r="O6" s="3">
        <v>24</v>
      </c>
      <c r="Q6" s="3"/>
      <c r="S6" s="3"/>
      <c r="W6" s="12"/>
    </row>
    <row r="7" spans="1:49" ht="15.75" customHeight="1">
      <c r="A7" s="2">
        <v>45357</v>
      </c>
      <c r="B7" s="3" t="str">
        <f t="shared" si="0"/>
        <v>Wed</v>
      </c>
      <c r="C7" s="4">
        <f t="array" ref="C7">INDEX(location_lang_time_lookup,3,6)</f>
        <v>0.5625</v>
      </c>
      <c r="D7" s="4">
        <f t="shared" si="2"/>
        <v>0.625</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7" s="3" t="str">
        <f t="array" ref="F7">IF(ISBLANK($A7),,CHOOSE(WEEKDAY($A7),,INDEX(location_lang_time_lookup,2,3),INDEX(location_lang_time_lookup,2,2),INDEX(location_lang_time_lookup,2,2),INDEX(location_lang_time_lookup,2,2),INDEX(location_lang_time_lookup,2,3),INDEX(location_lang_time_lookup,2,2)))</f>
        <v>en</v>
      </c>
      <c r="G7" s="5">
        <v>8</v>
      </c>
      <c r="H7" s="3" t="s">
        <v>183</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329</v>
      </c>
      <c r="M7" s="3">
        <v>0</v>
      </c>
      <c r="N7" s="3">
        <v>0</v>
      </c>
      <c r="O7" s="3">
        <v>15</v>
      </c>
      <c r="Q7" s="3"/>
      <c r="S7" s="3"/>
    </row>
    <row r="8" spans="1:49" ht="15.75" customHeight="1">
      <c r="A8" s="2">
        <v>45357</v>
      </c>
      <c r="B8" s="3" t="str">
        <f t="shared" si="0"/>
        <v>Wed</v>
      </c>
      <c r="C8" s="4">
        <f t="array" ref="C8">INDEX(location_lang_time_lookup,3,8)</f>
        <v>0.64583333333333337</v>
      </c>
      <c r="D8" s="4">
        <f t="shared" si="2"/>
        <v>0.70833333333333337</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14</v>
      </c>
      <c r="H8" s="3" t="s">
        <v>87</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330</v>
      </c>
      <c r="M8" s="3">
        <v>0</v>
      </c>
      <c r="N8" s="3">
        <v>0</v>
      </c>
      <c r="O8" s="3">
        <v>23</v>
      </c>
      <c r="Q8" s="3"/>
      <c r="S8" s="3"/>
    </row>
    <row r="9" spans="1:49" ht="15.75" customHeight="1">
      <c r="A9" s="2">
        <v>45359</v>
      </c>
      <c r="B9" s="3" t="str">
        <f t="shared" si="0"/>
        <v>Fri</v>
      </c>
      <c r="C9" s="4">
        <f ca="1">IFERROR(__xludf.DUMMYFUNCTION("IF(ISBLANK($A9),,CHOOSE(WEEKDAY($A9),,IF(ISDATE($A8),IF(WEEKDAY($A8)=2,INDEX(location_lang_time_lookup,1,6),INDEX(location_lang_time_lookup,1,4)),INDEX(location_lang_time_lookup,1,4)),IF(ISDATE($A8),IF(WEEKDAY($A8)=3,INDEX(start_time,3),INDEX(start_time,2"&amp;")),INDEX(start_time,2)),IF(ISDATE(A8),IF(WEEKDAY($A8)=4,INDEX(start_time,3),INDEX(start_time,2)),INDEX(start_time,2)),IF(ISDATE(A8),IF(WEEKDAY($A8)=5,INDEX(start_time,3),INDEX(start_time,2)),INDEX(start_time,2)),INDEX(start_time,2),IF(WEEKDAY($A8)=7,INDEX"&amp;"(start_time,4),INDEX(start_time,1))))"),0.458333333333333)</f>
        <v>0.45833333333333298</v>
      </c>
      <c r="D9" s="4">
        <f t="shared" ref="D9:D11" ca="1" si="3">IF(ISBLANK(C9),,C9+TIME(2,0,0))</f>
        <v>0.5416666666666663</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9" s="3" t="str">
        <f t="array" ref="F9">IF(ISBLANK($A9),,CHOOSE(WEEKDAY($A9),,INDEX(location_lang_time_lookup,2,3),INDEX(location_lang_time_lookup,2,2),INDEX(location_lang_time_lookup,2,2),INDEX(location_lang_time_lookup,2,2),INDEX(location_lang_time_lookup,2,3),INDEX(location_lang_time_lookup,2,2)))</f>
        <v>zh</v>
      </c>
      <c r="G9" s="5">
        <v>14</v>
      </c>
      <c r="H9" s="3" t="s">
        <v>292</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324</v>
      </c>
      <c r="M9" s="3">
        <v>0</v>
      </c>
      <c r="N9" s="3">
        <v>0</v>
      </c>
      <c r="P9" s="3" t="s">
        <v>331</v>
      </c>
      <c r="Q9" s="3"/>
      <c r="S9" s="3"/>
      <c r="T9" s="22"/>
    </row>
    <row r="10" spans="1:49" ht="15.75" customHeight="1">
      <c r="A10" s="2">
        <v>45362</v>
      </c>
      <c r="B10" s="3" t="str">
        <f t="shared" si="0"/>
        <v>Mon</v>
      </c>
      <c r="C10" s="4">
        <f ca="1">IFERROR(__xludf.DUMMYFUNCTION("IF(ISBLANK($A10),,CHOOSE(WEEKDAY($A10),,IF(ISDATE($A9),IF(WEEKDAY($A9)=2,INDEX(location_lang_time_lookup,1,6),INDEX(location_lang_time_lookup,1,4)),INDEX(location_lang_time_lookup,1,4)),IF(ISDATE($A9),IF(WEEKDAY($A9)=3,INDEX(start_time,3),INDEX(start_time"&amp;",2)),INDEX(start_time,2)),IF(ISDATE(A9),IF(WEEKDAY($A9)=4,INDEX(start_time,3),INDEX(start_time,2)),INDEX(start_time,2)),IF(ISDATE(A9),IF(WEEKDAY($A9)=5,INDEX(start_time,3),INDEX(start_time,2)),INDEX(start_time,2)),INDEX(start_time,2),IF(WEEKDAY($A9)=7,IND"&amp;"EX(start_time,4),INDEX(start_time,1))))"),0.458333333333333)</f>
        <v>0.45833333333333298</v>
      </c>
      <c r="D10" s="4">
        <f t="shared" ca="1" si="3"/>
        <v>0.5416666666666663</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Chatham Sq")</f>
        <v>Chatham Sq</v>
      </c>
      <c r="F10" s="3" t="str">
        <f t="array" ref="F10">IF(ISBLANK($A10),,CHOOSE(WEEKDAY($A10),,INDEX(location_lang_time_lookup,2,3),INDEX(location_lang_time_lookup,2,2),INDEX(location_lang_time_lookup,2,2),INDEX(location_lang_time_lookup,2,2),INDEX(location_lang_time_lookup,2,3),INDEX(location_lang_time_lookup,2,2)))</f>
        <v>zh</v>
      </c>
      <c r="G10" s="5">
        <v>13</v>
      </c>
      <c r="H10" s="3" t="s">
        <v>292</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324</v>
      </c>
      <c r="M10" s="3">
        <v>0</v>
      </c>
      <c r="N10" s="3">
        <v>0</v>
      </c>
      <c r="P10" s="3" t="s">
        <v>332</v>
      </c>
      <c r="Q10" s="3"/>
    </row>
    <row r="11" spans="1:49" ht="15.75" customHeight="1">
      <c r="A11" s="2">
        <v>45362</v>
      </c>
      <c r="B11" s="3" t="str">
        <f t="shared" si="0"/>
        <v>Mon</v>
      </c>
      <c r="C11" s="4">
        <f ca="1">IFERROR(__xludf.DUMMYFUNCTION("IF(ISBLANK($A11),,CHOOSE(WEEKDAY($A11),,IF(ISDATE($A10),IF(WEEKDAY($A10)=2,INDEX(location_lang_time_lookup,1,6),INDEX(location_lang_time_lookup,1,4)),INDEX(location_lang_time_lookup,1,4)),IF(ISDATE($A10),IF(WEEKDAY($A10)=3,INDEX(start_time,3),INDEX(start_"&amp;"time,2)),INDEX(start_time,2)),IF(ISDATE(A10),IF(WEEKDAY($A10)=4,INDEX(start_time,3),INDEX(start_time,2)),INDEX(start_time,2)),IF(ISDATE(A10),IF(WEEKDAY($A10)=5,INDEX(start_time,3),INDEX(start_time,2)),INDEX(start_time,2)),INDEX(start_time,2),IF(WEEKDAY($A"&amp;"10)=7,INDEX(start_time,4),INDEX(start_time,1))))"),0.625)</f>
        <v>0.625</v>
      </c>
      <c r="D11" s="4">
        <f t="shared" ca="1" si="3"/>
        <v>0.70833333333333337</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1" s="3" t="str">
        <f t="array" ref="F11">IF(ISBLANK($A11),,CHOOSE(WEEKDAY($A11),,INDEX(location_lang_time_lookup,2,3),INDEX(location_lang_time_lookup,2,2),INDEX(location_lang_time_lookup,2,2),INDEX(location_lang_time_lookup,2,2),INDEX(location_lang_time_lookup,2,3),INDEX(location_lang_time_lookup,2,2)))</f>
        <v>zh</v>
      </c>
      <c r="G11" s="5">
        <v>21</v>
      </c>
      <c r="H11" s="3" t="s">
        <v>93</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6" t="s">
        <v>333</v>
      </c>
      <c r="M11" s="3">
        <v>0</v>
      </c>
      <c r="N11" s="3">
        <v>0</v>
      </c>
      <c r="Q11" s="3"/>
    </row>
    <row r="12" spans="1:49" ht="15.75" customHeight="1">
      <c r="A12" s="26">
        <v>45363</v>
      </c>
      <c r="B12" s="3" t="str">
        <f t="shared" si="0"/>
        <v>Tue</v>
      </c>
      <c r="C12" s="4">
        <f t="array" ref="C12">INDEX(location_lang_time_lookup,2,4)</f>
        <v>0.45833333333333331</v>
      </c>
      <c r="D12" s="4">
        <f t="shared" ref="D12:D17" si="4">IF(ISBLANK(C12),,C12+TIME(1,30,0))</f>
        <v>0.52083333333333326</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2" s="3" t="str">
        <f t="array" ref="F12">IF(ISBLANK($A12),,CHOOSE(WEEKDAY($A12),,INDEX(location_lang_time_lookup,2,3),INDEX(location_lang_time_lookup,2,2),INDEX(location_lang_time_lookup,2,2),INDEX(location_lang_time_lookup,2,2),INDEX(location_lang_time_lookup,2,3),INDEX(location_lang_time_lookup,2,2)))</f>
        <v>en</v>
      </c>
      <c r="G12" s="5">
        <v>2</v>
      </c>
      <c r="H12" s="3" t="s">
        <v>103</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334</v>
      </c>
      <c r="M12" s="3">
        <v>0</v>
      </c>
      <c r="N12" s="3">
        <v>0</v>
      </c>
      <c r="P12" s="14"/>
      <c r="Q12" s="3"/>
    </row>
    <row r="13" spans="1:49" ht="15.75" customHeight="1">
      <c r="A13" s="26">
        <v>45363</v>
      </c>
      <c r="B13" s="3" t="str">
        <f t="shared" si="0"/>
        <v>Tue</v>
      </c>
      <c r="C13" s="4">
        <f t="array" ref="C13">INDEX(location_lang_time_lookup,2,6)</f>
        <v>0.58333333333333337</v>
      </c>
      <c r="D13" s="4">
        <f t="shared" si="4"/>
        <v>0.64583333333333337</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29">
        <v>4</v>
      </c>
      <c r="H13" s="3" t="s">
        <v>91</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326</v>
      </c>
      <c r="M13" s="3">
        <v>0</v>
      </c>
      <c r="N13" s="3">
        <v>0</v>
      </c>
      <c r="O13" s="14"/>
      <c r="P13" s="14"/>
      <c r="Q13" s="3"/>
      <c r="U13" s="30">
        <f ca="1">TODAY()</f>
        <v>45847</v>
      </c>
    </row>
    <row r="14" spans="1:49" ht="15.75" customHeight="1">
      <c r="A14" s="26">
        <v>45363</v>
      </c>
      <c r="B14" s="3" t="str">
        <f t="shared" si="0"/>
        <v>Tue</v>
      </c>
      <c r="C14" s="4">
        <f t="array" ref="C14">INDEX(location_lang_time_lookup,2,8)</f>
        <v>0.64583333333333337</v>
      </c>
      <c r="D14" s="4">
        <f t="shared" si="4"/>
        <v>0.70833333333333337</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29">
        <v>5</v>
      </c>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327</v>
      </c>
      <c r="M14" s="3">
        <v>0</v>
      </c>
      <c r="N14" s="3">
        <v>0</v>
      </c>
      <c r="Q14" s="3"/>
    </row>
    <row r="15" spans="1:49" ht="15.75" customHeight="1">
      <c r="A15" s="26">
        <v>45364</v>
      </c>
      <c r="B15" s="3" t="str">
        <f t="shared" si="0"/>
        <v>Wed</v>
      </c>
      <c r="C15" s="4">
        <f t="array" ref="C15">INDEX(location_lang_time_lookup,3,4)</f>
        <v>0.45833333333333331</v>
      </c>
      <c r="D15" s="4">
        <f t="shared" si="4"/>
        <v>0.52083333333333326</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5" s="3" t="str">
        <f t="array" ref="F15">IF(ISBLANK($A15),,CHOOSE(WEEKDAY($A15),,INDEX(location_lang_time_lookup,2,3),INDEX(location_lang_time_lookup,2,2),INDEX(location_lang_time_lookup,2,2),INDEX(location_lang_time_lookup,2,2),INDEX(location_lang_time_lookup,2,3),INDEX(location_lang_time_lookup,2,2)))</f>
        <v>en</v>
      </c>
      <c r="G15" s="29">
        <v>11</v>
      </c>
      <c r="H15" s="3" t="s">
        <v>226</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335</v>
      </c>
      <c r="M15" s="3">
        <v>0</v>
      </c>
      <c r="N15" s="3">
        <v>0</v>
      </c>
      <c r="O15" s="3">
        <v>18</v>
      </c>
      <c r="Q15" s="3"/>
    </row>
    <row r="16" spans="1:49" ht="15.75" customHeight="1">
      <c r="A16" s="26">
        <v>45364</v>
      </c>
      <c r="B16" s="3" t="str">
        <f t="shared" si="0"/>
        <v>Wed</v>
      </c>
      <c r="C16" s="4">
        <f t="array" ref="C16">INDEX(location_lang_time_lookup,3,6)</f>
        <v>0.5625</v>
      </c>
      <c r="D16" s="4">
        <f t="shared" si="4"/>
        <v>0.625</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29">
        <v>13</v>
      </c>
      <c r="H16" s="3" t="s">
        <v>274</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336</v>
      </c>
      <c r="M16" s="3">
        <v>0</v>
      </c>
      <c r="N16" s="3">
        <v>0</v>
      </c>
      <c r="O16" s="3">
        <v>19</v>
      </c>
      <c r="Q16" s="3"/>
    </row>
    <row r="17" spans="1:19" ht="15.75" customHeight="1">
      <c r="A17" s="26">
        <v>45364</v>
      </c>
      <c r="B17" s="3" t="str">
        <f t="shared" si="0"/>
        <v>Wed</v>
      </c>
      <c r="C17" s="4">
        <f t="array" ref="C17">INDEX(location_lang_time_lookup,3,8)</f>
        <v>0.64583333333333337</v>
      </c>
      <c r="D17" s="4">
        <f t="shared" si="4"/>
        <v>0.70833333333333337</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en</v>
      </c>
      <c r="G17" s="29">
        <v>6</v>
      </c>
      <c r="H17" s="3" t="s">
        <v>99</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337</v>
      </c>
      <c r="M17" s="3">
        <v>0</v>
      </c>
      <c r="N17" s="3">
        <v>0</v>
      </c>
      <c r="O17" s="3">
        <v>9</v>
      </c>
      <c r="P17" s="3"/>
      <c r="Q17" s="3"/>
      <c r="R17" s="2"/>
      <c r="S17" s="25"/>
    </row>
    <row r="18" spans="1:19" ht="15.75" customHeight="1">
      <c r="A18" s="2">
        <v>45366</v>
      </c>
      <c r="B18" s="3" t="str">
        <f t="shared" si="0"/>
        <v>Fri</v>
      </c>
      <c r="C18" s="4">
        <f ca="1">IFERROR(__xludf.DUMMYFUNCTION("IF(ISBLANK($A18),,CHOOSE(WEEKDAY($A18),,IF(ISDATE($A17),IF(WEEKDAY($A17)=2,INDEX(location_lang_time_lookup,1,6),INDEX(location_lang_time_lookup,1,4)),INDEX(location_lang_time_lookup,1,4)),IF(ISDATE($A17),IF(WEEKDAY($A17)=3,INDEX(start_time,3),INDEX(start_"&amp;"time,2)),INDEX(start_time,2)),IF(ISDATE(A17),IF(WEEKDAY($A17)=4,INDEX(start_time,3),INDEX(start_time,2)),INDEX(start_time,2)),IF(ISDATE(A17),IF(WEEKDAY($A17)=5,INDEX(start_time,3),INDEX(start_time,2)),INDEX(start_time,2)),INDEX(start_time,2),IF(WEEKDAY($A"&amp;"17)=7,INDEX(start_time,4),INDEX(start_time,1))))"),0.458333333333333)</f>
        <v>0.45833333333333298</v>
      </c>
      <c r="D18" s="4">
        <f t="shared" ref="D18:D20" ca="1" si="5">IF(ISBLANK(C18),,C18+TIME(2,0,0))</f>
        <v>0.5416666666666663</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8" s="3" t="str">
        <f t="array" ref="F18">IF(ISBLANK($A18),,CHOOSE(WEEKDAY($A18),,INDEX(location_lang_time_lookup,2,3),INDEX(location_lang_time_lookup,2,2),INDEX(location_lang_time_lookup,2,2),INDEX(location_lang_time_lookup,2,2),INDEX(location_lang_time_lookup,2,3),INDEX(location_lang_time_lookup,2,2)))</f>
        <v>zh</v>
      </c>
      <c r="G18" s="29">
        <v>18</v>
      </c>
      <c r="H18" s="3" t="s">
        <v>292</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324</v>
      </c>
      <c r="M18" s="3">
        <v>0</v>
      </c>
      <c r="N18" s="3">
        <v>0</v>
      </c>
      <c r="P18" s="3" t="s">
        <v>332</v>
      </c>
      <c r="Q18" s="3"/>
      <c r="R18" s="2"/>
      <c r="S18" s="25"/>
    </row>
    <row r="19" spans="1:19" ht="15.75" customHeight="1">
      <c r="A19" s="2">
        <v>45369</v>
      </c>
      <c r="B19" s="3" t="str">
        <f t="shared" si="0"/>
        <v>Mon</v>
      </c>
      <c r="C19" s="4">
        <f ca="1">IFERROR(__xludf.DUMMYFUNCTION("IF(ISBLANK($A19),,CHOOSE(WEEKDAY($A19),,IF(ISDATE($A18),IF(WEEKDAY($A18)=2,INDEX(location_lang_time_lookup,1,6),INDEX(location_lang_time_lookup,1,4)),INDEX(location_lang_time_lookup,1,4)),IF(ISDATE($A18),IF(WEEKDAY($A18)=3,INDEX(start_time,3),INDEX(start_"&amp;"time,2)),INDEX(start_time,2)),IF(ISDATE(A18),IF(WEEKDAY($A18)=4,INDEX(start_time,3),INDEX(start_time,2)),INDEX(start_time,2)),IF(ISDATE(A18),IF(WEEKDAY($A18)=5,INDEX(start_time,3),INDEX(start_time,2)),INDEX(start_time,2)),INDEX(start_time,2),IF(WEEKDAY($A"&amp;"18)=7,INDEX(start_time,4),INDEX(start_time,1))))"),0.458333333333333)</f>
        <v>0.45833333333333298</v>
      </c>
      <c r="D19" s="4">
        <f t="shared" ca="1" si="5"/>
        <v>0.5416666666666663</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9" s="3" t="str">
        <f t="array" ref="F19">IF(ISBLANK($A19),,CHOOSE(WEEKDAY($A19),,INDEX(location_lang_time_lookup,2,3),INDEX(location_lang_time_lookup,2,2),INDEX(location_lang_time_lookup,2,2),INDEX(location_lang_time_lookup,2,2),INDEX(location_lang_time_lookup,2,3),INDEX(location_lang_time_lookup,2,2)))</f>
        <v>zh</v>
      </c>
      <c r="G19" s="5">
        <v>16</v>
      </c>
      <c r="H19" s="3" t="s">
        <v>292</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324</v>
      </c>
      <c r="M19" s="3">
        <v>0</v>
      </c>
      <c r="N19" s="3">
        <v>0</v>
      </c>
      <c r="P19" s="3" t="s">
        <v>338</v>
      </c>
      <c r="Q19" s="3"/>
      <c r="R19" s="2"/>
      <c r="S19" s="25"/>
    </row>
    <row r="20" spans="1:19" ht="15.75" customHeight="1">
      <c r="A20" s="2">
        <v>45369</v>
      </c>
      <c r="B20" s="3" t="str">
        <f t="shared" si="0"/>
        <v>Mon</v>
      </c>
      <c r="C20" s="4">
        <f ca="1">IFERROR(__xludf.DUMMYFUNCTION("IF(ISBLANK($A20),,CHOOSE(WEEKDAY($A20),,IF(ISDATE($A19),IF(WEEKDAY($A19)=2,INDEX(location_lang_time_lookup,1,6),INDEX(location_lang_time_lookup,1,4)),INDEX(location_lang_time_lookup,1,4)),IF(ISDATE($A19),IF(WEEKDAY($A19)=3,INDEX(start_time,3),INDEX(start_"&amp;"time,2)),INDEX(start_time,2)),IF(ISDATE(A19),IF(WEEKDAY($A19)=4,INDEX(start_time,3),INDEX(start_time,2)),INDEX(start_time,2)),IF(ISDATE(A19),IF(WEEKDAY($A19)=5,INDEX(start_time,3),INDEX(start_time,2)),INDEX(start_time,2)),INDEX(start_time,2),IF(WEEKDAY($A"&amp;"19)=7,INDEX(start_time,4),INDEX(start_time,1))))"),0.625)</f>
        <v>0.625</v>
      </c>
      <c r="D20" s="4">
        <f t="shared" ca="1" si="5"/>
        <v>0.70833333333333337</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0" s="3" t="str">
        <f t="array" ref="F20">IF(ISBLANK($A20),,CHOOSE(WEEKDAY($A20),,INDEX(location_lang_time_lookup,2,3),INDEX(location_lang_time_lookup,2,2),INDEX(location_lang_time_lookup,2,2),INDEX(location_lang_time_lookup,2,2),INDEX(location_lang_time_lookup,2,3),INDEX(location_lang_time_lookup,2,2)))</f>
        <v>zh</v>
      </c>
      <c r="G20" s="5">
        <v>24</v>
      </c>
      <c r="H20" s="3" t="s">
        <v>103</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10" t="s">
        <v>339</v>
      </c>
      <c r="M20" s="3">
        <v>0</v>
      </c>
      <c r="N20" s="3">
        <v>0</v>
      </c>
      <c r="R20" s="2"/>
      <c r="S20" s="25"/>
    </row>
    <row r="21" spans="1:19" ht="15.75" customHeight="1">
      <c r="A21" s="2">
        <v>45370</v>
      </c>
      <c r="B21" s="3" t="str">
        <f t="shared" si="0"/>
        <v>Tue</v>
      </c>
      <c r="C21" s="4">
        <f t="array" ref="C21">INDEX(location_lang_time_lookup,2,4)</f>
        <v>0.45833333333333331</v>
      </c>
      <c r="D21" s="4">
        <f t="shared" ref="D21:D26" si="6">IF(ISBLANK(C21),,C21+TIME(1,30,0))</f>
        <v>0.52083333333333326</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1" s="3" t="str">
        <f t="array" ref="F21">IF(ISBLANK($A21),,CHOOSE(WEEKDAY($A21),,INDEX(location_lang_time_lookup,2,3),INDEX(location_lang_time_lookup,2,2),INDEX(location_lang_time_lookup,2,2),INDEX(location_lang_time_lookup,2,2),INDEX(location_lang_time_lookup,2,3),INDEX(location_lang_time_lookup,2,2)))</f>
        <v>en</v>
      </c>
      <c r="G21" s="5">
        <v>1</v>
      </c>
      <c r="H21" s="3" t="s">
        <v>107</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340</v>
      </c>
      <c r="M21" s="3">
        <v>0</v>
      </c>
      <c r="N21" s="3">
        <v>0</v>
      </c>
      <c r="R21" s="2"/>
      <c r="S21" s="25"/>
    </row>
    <row r="22" spans="1:19" ht="15.75" customHeight="1">
      <c r="A22" s="2">
        <v>45370</v>
      </c>
      <c r="B22" s="3" t="str">
        <f t="shared" si="0"/>
        <v>Tue</v>
      </c>
      <c r="C22" s="4">
        <f t="array" ref="C22">INDEX(location_lang_time_lookup,2,6)</f>
        <v>0.58333333333333337</v>
      </c>
      <c r="D22" s="4">
        <f t="shared" si="6"/>
        <v>0.64583333333333337</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2" s="3" t="str">
        <f t="array" ref="F22">IF(ISBLANK($A22),,CHOOSE(WEEKDAY($A22),,INDEX(location_lang_time_lookup,2,3),INDEX(location_lang_time_lookup,2,2),INDEX(location_lang_time_lookup,2,2),INDEX(location_lang_time_lookup,2,2),INDEX(location_lang_time_lookup,2,3),INDEX(location_lang_time_lookup,2,2)))</f>
        <v>en</v>
      </c>
      <c r="G22" s="29">
        <v>4</v>
      </c>
      <c r="H22" s="3" t="s">
        <v>91</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326</v>
      </c>
      <c r="M22" s="3">
        <v>0</v>
      </c>
      <c r="N22" s="3">
        <v>0</v>
      </c>
      <c r="Q22" s="14"/>
      <c r="R22" s="2"/>
      <c r="S22" s="25"/>
    </row>
    <row r="23" spans="1:19" ht="15.75" customHeight="1">
      <c r="A23" s="2">
        <v>45370</v>
      </c>
      <c r="B23" s="3" t="str">
        <f t="shared" si="0"/>
        <v>Tue</v>
      </c>
      <c r="C23" s="4">
        <f t="array" ref="C23">INDEX(location_lang_time_lookup,2,8)</f>
        <v>0.64583333333333337</v>
      </c>
      <c r="D23" s="4">
        <f t="shared" si="6"/>
        <v>0.70833333333333337</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3" s="3" t="str">
        <f t="array" ref="F23">IF(ISBLANK($A23),,CHOOSE(WEEKDAY($A23),,INDEX(location_lang_time_lookup,2,3),INDEX(location_lang_time_lookup,2,2),INDEX(location_lang_time_lookup,2,2),INDEX(location_lang_time_lookup,2,2),INDEX(location_lang_time_lookup,2,3),INDEX(location_lang_time_lookup,2,2)))</f>
        <v>en</v>
      </c>
      <c r="G23" s="29">
        <v>3</v>
      </c>
      <c r="H23" s="3" t="s">
        <v>91</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6" t="s">
        <v>327</v>
      </c>
      <c r="M23" s="3">
        <v>0</v>
      </c>
      <c r="N23" s="3">
        <v>0</v>
      </c>
      <c r="Q23" s="14"/>
      <c r="R23" s="2"/>
      <c r="S23" s="25"/>
    </row>
    <row r="24" spans="1:19" ht="15.75" customHeight="1">
      <c r="A24" s="26">
        <v>45371</v>
      </c>
      <c r="B24" s="3" t="str">
        <f t="shared" si="0"/>
        <v>Wed</v>
      </c>
      <c r="C24" s="4">
        <f t="array" ref="C24">INDEX(location_lang_time_lookup,3,4)</f>
        <v>0.45833333333333331</v>
      </c>
      <c r="D24" s="4">
        <f t="shared" si="6"/>
        <v>0.52083333333333326</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4" s="3" t="str">
        <f t="array" ref="F24">IF(ISBLANK($A24),,CHOOSE(WEEKDAY($A24),,INDEX(location_lang_time_lookup,2,3),INDEX(location_lang_time_lookup,2,2),INDEX(location_lang_time_lookup,2,2),INDEX(location_lang_time_lookup,2,2),INDEX(location_lang_time_lookup,2,3),INDEX(location_lang_time_lookup,2,2)))</f>
        <v>en</v>
      </c>
      <c r="G24" s="29">
        <v>14</v>
      </c>
      <c r="H24" s="3" t="s">
        <v>156</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341</v>
      </c>
      <c r="M24" s="3">
        <v>0</v>
      </c>
      <c r="N24" s="3">
        <v>0</v>
      </c>
      <c r="O24" s="3">
        <v>28</v>
      </c>
      <c r="R24" s="2"/>
      <c r="S24" s="25"/>
    </row>
    <row r="25" spans="1:19" ht="15.75" customHeight="1">
      <c r="A25" s="26">
        <v>45371</v>
      </c>
      <c r="B25" s="3" t="str">
        <f t="shared" si="0"/>
        <v>Wed</v>
      </c>
      <c r="C25" s="4">
        <f t="array" ref="C25">INDEX(location_lang_time_lookup,3,6)</f>
        <v>0.5625</v>
      </c>
      <c r="D25" s="4">
        <f t="shared" si="6"/>
        <v>0.625</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5" s="3" t="str">
        <f t="array" ref="F25">IF(ISBLANK($A25),,CHOOSE(WEEKDAY($A25),,INDEX(location_lang_time_lookup,2,3),INDEX(location_lang_time_lookup,2,2),INDEX(location_lang_time_lookup,2,2),INDEX(location_lang_time_lookup,2,2),INDEX(location_lang_time_lookup,2,3),INDEX(location_lang_time_lookup,2,2)))</f>
        <v>en</v>
      </c>
      <c r="G25" s="29">
        <v>8</v>
      </c>
      <c r="H25" s="3" t="s">
        <v>259</v>
      </c>
      <c r="I25" s="3" t="e">
        <f t="array" aca="1" ref="I25" ca="1">IF(ISBLANK($H25),,VLOOKUP($H25,'data (deprecated)'!$E$2:INDIRECT("data (deprecated)!$H$"&amp;COUNTA('data (deprecated)'!$E:$E)),2, FALSE))</f>
        <v>#REF!</v>
      </c>
      <c r="J25" s="3" t="e">
        <f t="array" aca="1" ref="J25" ca="1">IF(ISBLANK($H25),,VLOOKUP($H25,'data (deprecated)'!$E$2:INDIRECT("data (deprecated)!$H$"&amp;COUNTA('data (deprecated)'!$E:$E)),3, FALSE))</f>
        <v>#REF!</v>
      </c>
      <c r="K25" s="3" t="e">
        <f t="array" aca="1" ref="K25" ca="1">IF(ISBLANK($H25),,VLOOKUP($H25,'data (deprecated)'!$E$2:INDIRECT("data (deprecated)!$H$"&amp;COUNTA('data (deprecated)'!$E:$E)),4, FALSE))</f>
        <v>#REF!</v>
      </c>
      <c r="L25" s="6" t="s">
        <v>342</v>
      </c>
      <c r="M25" s="3">
        <v>0</v>
      </c>
      <c r="N25" s="3">
        <v>0</v>
      </c>
      <c r="O25" s="3">
        <v>11</v>
      </c>
      <c r="R25" s="2"/>
      <c r="S25" s="25"/>
    </row>
    <row r="26" spans="1:19" ht="15.75" customHeight="1">
      <c r="A26" s="26">
        <v>45371</v>
      </c>
      <c r="B26" s="3" t="str">
        <f t="shared" si="0"/>
        <v>Wed</v>
      </c>
      <c r="C26" s="4">
        <f t="array" ref="C26">INDEX(location_lang_time_lookup,3,8)</f>
        <v>0.64583333333333337</v>
      </c>
      <c r="D26" s="4">
        <f t="shared" si="6"/>
        <v>0.70833333333333337</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6" s="3" t="str">
        <f t="array" ref="F26">IF(ISBLANK($A26),,CHOOSE(WEEKDAY($A26),,INDEX(location_lang_time_lookup,2,3),INDEX(location_lang_time_lookup,2,2),INDEX(location_lang_time_lookup,2,2),INDEX(location_lang_time_lookup,2,2),INDEX(location_lang_time_lookup,2,3),INDEX(location_lang_time_lookup,2,2)))</f>
        <v>en</v>
      </c>
      <c r="G26" s="29">
        <v>10</v>
      </c>
      <c r="H26" s="3" t="s">
        <v>149</v>
      </c>
      <c r="I26" s="3" t="e">
        <f t="array" aca="1" ref="I26" ca="1">IF(ISBLANK($H26),,VLOOKUP($H26,'data (deprecated)'!$E$2:INDIRECT("data (deprecated)!$H$"&amp;COUNTA('data (deprecated)'!$E:$E)),2, FALSE))</f>
        <v>#REF!</v>
      </c>
      <c r="J26" s="3" t="e">
        <f t="array" aca="1" ref="J26" ca="1">IF(ISBLANK($H26),,VLOOKUP($H26,'data (deprecated)'!$E$2:INDIRECT("data (deprecated)!$H$"&amp;COUNTA('data (deprecated)'!$E:$E)),3, FALSE))</f>
        <v>#REF!</v>
      </c>
      <c r="K26" s="3" t="e">
        <f t="array" aca="1" ref="K26" ca="1">IF(ISBLANK($H26),,VLOOKUP($H26,'data (deprecated)'!$E$2:INDIRECT("data (deprecated)!$H$"&amp;COUNTA('data (deprecated)'!$E:$E)),4, FALSE))</f>
        <v>#REF!</v>
      </c>
      <c r="L26" s="10" t="s">
        <v>343</v>
      </c>
      <c r="M26" s="3">
        <v>0</v>
      </c>
      <c r="N26" s="3">
        <v>0</v>
      </c>
      <c r="O26" s="3">
        <v>16</v>
      </c>
      <c r="S26" s="25"/>
    </row>
    <row r="27" spans="1:19" ht="15.75" customHeight="1">
      <c r="A27" s="2">
        <v>45376</v>
      </c>
      <c r="B27" s="3" t="str">
        <f t="shared" si="0"/>
        <v>Mon</v>
      </c>
      <c r="C27" s="4">
        <f ca="1">IFERROR(__xludf.DUMMYFUNCTION("IF(ISBLANK($A27),,CHOOSE(WEEKDAY($A27),,IF(ISDATE($A26),IF(WEEKDAY($A26)=2,INDEX(location_lang_time_lookup,1,6),INDEX(location_lang_time_lookup,1,4)),INDEX(location_lang_time_lookup,1,4)),IF(ISDATE($A26),IF(WEEKDAY($A26)=3,INDEX(start_time,3),INDEX(start_"&amp;"time,2)),INDEX(start_time,2)),IF(ISDATE(A26),IF(WEEKDAY($A26)=4,INDEX(start_time,3),INDEX(start_time,2)),INDEX(start_time,2)),IF(ISDATE(A26),IF(WEEKDAY($A26)=5,INDEX(start_time,3),INDEX(start_time,2)),INDEX(start_time,2)),INDEX(start_time,2),IF(WEEKDAY($A"&amp;"26)=7,INDEX(start_time,4),INDEX(start_time,1))))"),0.458333333333333)</f>
        <v>0.45833333333333298</v>
      </c>
      <c r="D27" s="4">
        <f t="shared" ref="D27:D28" ca="1" si="7">IF(ISBLANK(C27),,C27+TIME(2,0,0))</f>
        <v>0.5416666666666663</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7" s="3" t="str">
        <f t="array" ref="F27">IF(ISBLANK($A27),,CHOOSE(WEEKDAY($A27),,INDEX(location_lang_time_lookup,2,3),INDEX(location_lang_time_lookup,2,2),INDEX(location_lang_time_lookup,2,2),INDEX(location_lang_time_lookup,2,2),INDEX(location_lang_time_lookup,2,3),INDEX(location_lang_time_lookup,2,2)))</f>
        <v>zh</v>
      </c>
      <c r="G27" s="29">
        <v>13</v>
      </c>
      <c r="H27" s="3" t="s">
        <v>292</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10" t="s">
        <v>324</v>
      </c>
      <c r="M27" s="3">
        <v>0</v>
      </c>
      <c r="N27" s="3">
        <v>0</v>
      </c>
      <c r="P27" s="3" t="s">
        <v>344</v>
      </c>
    </row>
    <row r="28" spans="1:19" ht="15.75" customHeight="1">
      <c r="A28" s="2">
        <v>45376</v>
      </c>
      <c r="B28" s="3" t="str">
        <f t="shared" si="0"/>
        <v>Mon</v>
      </c>
      <c r="C28" s="4">
        <f ca="1">IFERROR(__xludf.DUMMYFUNCTION("IF(ISBLANK($A28),,CHOOSE(WEEKDAY($A28),,IF(ISDATE($A27),IF(WEEKDAY($A27)=2,INDEX(location_lang_time_lookup,1,6),INDEX(location_lang_time_lookup,1,4)),INDEX(location_lang_time_lookup,1,4)),IF(ISDATE($A27),IF(WEEKDAY($A27)=3,INDEX(start_time,3),INDEX(start_"&amp;"time,2)),INDEX(start_time,2)),IF(ISDATE(A27),IF(WEEKDAY($A27)=4,INDEX(start_time,3),INDEX(start_time,2)),INDEX(start_time,2)),IF(ISDATE(A27),IF(WEEKDAY($A27)=5,INDEX(start_time,3),INDEX(start_time,2)),INDEX(start_time,2)),INDEX(start_time,2),IF(WEEKDAY($A"&amp;"27)=7,INDEX(start_time,4),INDEX(start_time,1))))"),0.625)</f>
        <v>0.625</v>
      </c>
      <c r="D28" s="4">
        <f t="shared" ca="1" si="7"/>
        <v>0.70833333333333337</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8" s="3" t="str">
        <f t="array" ref="F28">IF(ISBLANK($A28),,CHOOSE(WEEKDAY($A28),,INDEX(location_lang_time_lookup,2,3),INDEX(location_lang_time_lookup,2,2),INDEX(location_lang_time_lookup,2,2),INDEX(location_lang_time_lookup,2,2),INDEX(location_lang_time_lookup,2,3),INDEX(location_lang_time_lookup,2,2)))</f>
        <v>zh</v>
      </c>
      <c r="G28" s="5">
        <v>29</v>
      </c>
      <c r="H28" s="3" t="s">
        <v>345</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346</v>
      </c>
      <c r="M28" s="3">
        <v>0</v>
      </c>
      <c r="N28" s="3">
        <v>0</v>
      </c>
    </row>
    <row r="29" spans="1:19" ht="15.75" customHeight="1">
      <c r="A29" s="2">
        <v>45377</v>
      </c>
      <c r="B29" s="3" t="str">
        <f t="shared" si="0"/>
        <v>Tue</v>
      </c>
      <c r="C29" s="4">
        <f t="array" ref="C29">INDEX(location_lang_time_lookup,2,4)</f>
        <v>0.45833333333333331</v>
      </c>
      <c r="D29" s="4">
        <f t="shared" ref="D29:D34" si="8">IF(ISBLANK(C29),,C29+TIME(1,30,0))</f>
        <v>0.52083333333333326</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9" s="3" t="str">
        <f t="array" ref="F29">IF(ISBLANK($A29),,CHOOSE(WEEKDAY($A29),,INDEX(location_lang_time_lookup,2,3),INDEX(location_lang_time_lookup,2,2),INDEX(location_lang_time_lookup,2,2),INDEX(location_lang_time_lookup,2,2),INDEX(location_lang_time_lookup,2,3),INDEX(location_lang_time_lookup,2,2)))</f>
        <v>en</v>
      </c>
      <c r="G29" s="5">
        <v>1</v>
      </c>
      <c r="H29" s="3" t="s">
        <v>154</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6" t="s">
        <v>347</v>
      </c>
      <c r="M29" s="3">
        <v>0</v>
      </c>
      <c r="N29" s="3">
        <v>0</v>
      </c>
      <c r="O29" s="3"/>
      <c r="P29" s="3"/>
    </row>
    <row r="30" spans="1:19" ht="15.75" customHeight="1">
      <c r="A30" s="2">
        <v>45377</v>
      </c>
      <c r="B30" s="3" t="str">
        <f t="shared" si="0"/>
        <v>Tue</v>
      </c>
      <c r="C30" s="4">
        <f t="array" ref="C30">INDEX(location_lang_time_lookup,2,6)</f>
        <v>0.58333333333333337</v>
      </c>
      <c r="D30" s="4">
        <f t="shared" si="8"/>
        <v>0.64583333333333337</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0" s="3" t="str">
        <f t="array" ref="F30">IF(ISBLANK($A30),,CHOOSE(WEEKDAY($A30),,INDEX(location_lang_time_lookup,2,3),INDEX(location_lang_time_lookup,2,2),INDEX(location_lang_time_lookup,2,2),INDEX(location_lang_time_lookup,2,2),INDEX(location_lang_time_lookup,2,3),INDEX(location_lang_time_lookup,2,2)))</f>
        <v>en</v>
      </c>
      <c r="G30" s="29">
        <v>6</v>
      </c>
      <c r="H30" s="3" t="s">
        <v>91</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326</v>
      </c>
      <c r="M30" s="3">
        <v>0</v>
      </c>
      <c r="N30" s="3">
        <v>0</v>
      </c>
    </row>
    <row r="31" spans="1:19" ht="15.75" customHeight="1">
      <c r="A31" s="2">
        <v>45377</v>
      </c>
      <c r="B31" s="3" t="str">
        <f t="shared" si="0"/>
        <v>Tue</v>
      </c>
      <c r="C31" s="4">
        <f t="array" ref="C31">INDEX(location_lang_time_lookup,2,8)</f>
        <v>0.64583333333333337</v>
      </c>
      <c r="D31" s="4">
        <f t="shared" si="8"/>
        <v>0.70833333333333337</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1" s="3" t="str">
        <f t="array" ref="F31">IF(ISBLANK($A31),,CHOOSE(WEEKDAY($A31),,INDEX(location_lang_time_lookup,2,3),INDEX(location_lang_time_lookup,2,2),INDEX(location_lang_time_lookup,2,2),INDEX(location_lang_time_lookup,2,2),INDEX(location_lang_time_lookup,2,3),INDEX(location_lang_time_lookup,2,2)))</f>
        <v>en</v>
      </c>
      <c r="G31" s="29">
        <v>4</v>
      </c>
      <c r="H31" s="3" t="s">
        <v>91</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327</v>
      </c>
      <c r="M31" s="3">
        <v>0</v>
      </c>
      <c r="N31" s="3">
        <v>0</v>
      </c>
      <c r="O31" s="3"/>
      <c r="P31" s="3"/>
    </row>
    <row r="32" spans="1:19" ht="15.75" customHeight="1">
      <c r="A32" s="2">
        <v>45378</v>
      </c>
      <c r="B32" s="3" t="str">
        <f t="shared" si="0"/>
        <v>Wed</v>
      </c>
      <c r="C32" s="4">
        <f t="array" ref="C32">INDEX(location_lang_time_lookup,3,4)</f>
        <v>0.45833333333333331</v>
      </c>
      <c r="D32" s="4">
        <f t="shared" si="8"/>
        <v>0.52083333333333326</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2" s="3" t="str">
        <f t="array" ref="F32">IF(ISBLANK($A32),,CHOOSE(WEEKDAY($A32),,INDEX(location_lang_time_lookup,2,3),INDEX(location_lang_time_lookup,2,2),INDEX(location_lang_time_lookup,2,2),INDEX(location_lang_time_lookup,2,2),INDEX(location_lang_time_lookup,2,3),INDEX(location_lang_time_lookup,2,2)))</f>
        <v>en</v>
      </c>
      <c r="G32" s="29">
        <v>12</v>
      </c>
      <c r="H32" s="3" t="s">
        <v>164</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10" t="s">
        <v>348</v>
      </c>
      <c r="M32" s="3">
        <v>0</v>
      </c>
      <c r="N32" s="3">
        <v>0</v>
      </c>
      <c r="O32" s="3">
        <v>28</v>
      </c>
      <c r="P32" s="3"/>
    </row>
    <row r="33" spans="1:16" ht="15.75" customHeight="1">
      <c r="A33" s="2">
        <v>45378</v>
      </c>
      <c r="B33" s="3" t="str">
        <f t="shared" si="0"/>
        <v>Wed</v>
      </c>
      <c r="C33" s="4">
        <f t="array" ref="C33">INDEX(location_lang_time_lookup,3,6)</f>
        <v>0.5625</v>
      </c>
      <c r="D33" s="4">
        <f t="shared" si="8"/>
        <v>0.625</v>
      </c>
      <c r="E33" s="3" t="str">
        <f ca="1">IFERROR(__xludf.DUMMYFUNCTION("IF(ISBLANK($A33),,CHOOSE(WEEKDAY($A33),,IF(ISDATE($A32),IF(WEEKDAY($A32)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3" s="3" t="str">
        <f t="array" ref="F33">IF(ISBLANK($A33),,CHOOSE(WEEKDAY($A33),,INDEX(location_lang_time_lookup,2,3),INDEX(location_lang_time_lookup,2,2),INDEX(location_lang_time_lookup,2,2),INDEX(location_lang_time_lookup,2,2),INDEX(location_lang_time_lookup,2,3),INDEX(location_lang_time_lookup,2,2)))</f>
        <v>en</v>
      </c>
      <c r="G33" s="29">
        <v>10</v>
      </c>
      <c r="H33" s="3" t="s">
        <v>101</v>
      </c>
      <c r="I33" s="3" t="e">
        <f t="array" aca="1" ref="I33" ca="1">IF(ISBLANK($H33),,VLOOKUP($H33,'classes-lookup'!$A$2:INDIRECT("classes-lookup!$K$"&amp;COUNTA('classes-lookup'!$A:$A)),3, FALSE))</f>
        <v>#REF!</v>
      </c>
      <c r="J33" s="3" t="e">
        <f t="array" aca="1" ref="J33" ca="1">IF(ISBLANK($H33),,VLOOKUP($H33,'classes-lookup'!$A$2:INDIRECT("classes-lookup!$K$"&amp;COUNTA('classes-lookup'!$A:$A)),10, FALSE))</f>
        <v>#REF!</v>
      </c>
      <c r="K33" s="3" t="e">
        <f t="array" aca="1" ref="K33" ca="1">IF(ISBLANK($H33),,VLOOKUP($H33,'classes-lookup'!$A$2:INDIRECT("classes-lookup!$K$"&amp;COUNTA('classes-lookup'!$A:$A)),11, FALSE))</f>
        <v>#REF!</v>
      </c>
      <c r="L33" s="10" t="s">
        <v>349</v>
      </c>
      <c r="M33" s="3">
        <v>0</v>
      </c>
      <c r="N33" s="3">
        <v>0</v>
      </c>
      <c r="O33" s="3">
        <v>21</v>
      </c>
    </row>
    <row r="34" spans="1:16" ht="15.75" customHeight="1">
      <c r="A34" s="2">
        <v>45378</v>
      </c>
      <c r="B34" s="3" t="str">
        <f t="shared" si="0"/>
        <v>Wed</v>
      </c>
      <c r="C34" s="4">
        <f t="array" ref="C34">INDEX(location_lang_time_lookup,3,8)</f>
        <v>0.64583333333333337</v>
      </c>
      <c r="D34" s="4">
        <f t="shared" si="8"/>
        <v>0.70833333333333337</v>
      </c>
      <c r="E34" s="3" t="str">
        <f ca="1">IFERROR(__xludf.DUMMYFUNCTION("IF(ISBLANK($A34),,CHOOSE(WEEKDAY($A34),,IF(ISDATE($A33),IF(WEEKDAY($A33)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4" s="3" t="str">
        <f t="array" ref="F34">IF(ISBLANK($A34),,CHOOSE(WEEKDAY($A34),,INDEX(location_lang_time_lookup,2,3),INDEX(location_lang_time_lookup,2,2),INDEX(location_lang_time_lookup,2,2),INDEX(location_lang_time_lookup,2,2),INDEX(location_lang_time_lookup,2,3),INDEX(location_lang_time_lookup,2,2)))</f>
        <v>en</v>
      </c>
      <c r="G34" s="29">
        <v>18</v>
      </c>
      <c r="H34" s="3" t="s">
        <v>121</v>
      </c>
      <c r="I34" s="3" t="e">
        <f t="array" aca="1" ref="I34" ca="1">IF(ISBLANK($H34),,VLOOKUP($H34,'data (deprecated)'!$E$2:INDIRECT("data (deprecated)!$H$"&amp;COUNTA('data (deprecated)'!$E:$E)),2, FALSE))</f>
        <v>#REF!</v>
      </c>
      <c r="J34" s="3" t="e">
        <f t="array" aca="1" ref="J34" ca="1">IF(ISBLANK($H34),,VLOOKUP($H34,'data (deprecated)'!$E$2:INDIRECT("data (deprecated)!$H$"&amp;COUNTA('data (deprecated)'!$E:$E)),3, FALSE))</f>
        <v>#REF!</v>
      </c>
      <c r="K34" s="3" t="e">
        <f t="array" aca="1" ref="K34" ca="1">IF(ISBLANK($H34),,VLOOKUP($H34,'data (deprecated)'!$E$2:INDIRECT("data (deprecated)!$H$"&amp;COUNTA('data (deprecated)'!$E:$E)),4, FALSE))</f>
        <v>#REF!</v>
      </c>
      <c r="L34" s="10" t="s">
        <v>350</v>
      </c>
      <c r="M34" s="3">
        <v>0</v>
      </c>
      <c r="N34" s="3">
        <v>0</v>
      </c>
      <c r="O34" s="3">
        <v>24</v>
      </c>
    </row>
    <row r="35" spans="1:16" ht="15.75" customHeight="1">
      <c r="A35" s="26">
        <v>45380</v>
      </c>
      <c r="B35" s="3" t="str">
        <f t="shared" si="0"/>
        <v>Fri</v>
      </c>
      <c r="C35" s="4">
        <f ca="1">IFERROR(__xludf.DUMMYFUNCTION("IF(ISBLANK($A35),,CHOOSE(WEEKDAY($A35),,IF(ISDATE($A34),IF(WEEKDAY($A34)=2,INDEX(location_lang_time_lookup,1,6),INDEX(location_lang_time_lookup,1,4)),INDEX(location_lang_time_lookup,1,4)),IF(ISDATE($A34),IF(WEEKDAY($A34)=3,INDEX(start_time,3),INDEX(start_"&amp;"time,2)),INDEX(start_time,2)),IF(ISDATE(A34),IF(WEEKDAY($A34)=4,INDEX(start_time,3),INDEX(start_time,2)),INDEX(start_time,2)),IF(ISDATE(A34),IF(WEEKDAY($A34)=5,INDEX(start_time,3),INDEX(start_time,2)),INDEX(start_time,2)),INDEX(start_time,2),IF(WEEKDAY($A"&amp;"34)=7,INDEX(start_time,4),INDEX(start_time,1))))"),0.458333333333333)</f>
        <v>0.45833333333333298</v>
      </c>
      <c r="D35" s="4">
        <f t="shared" ref="D35:D289" ca="1" si="9">IF(ISBLANK(C35),,C35+TIME(2,0,0))</f>
        <v>0.5416666666666663</v>
      </c>
      <c r="E35" s="3" t="str">
        <f ca="1">IFERROR(__xludf.DUMMYFUNCTION("IF(ISBLANK($A35),,CHOOSE(WEEKDAY($A35),,IF(ISDATE($A34),IF(WEEKDAY($A34)=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5" s="3" t="str">
        <f t="array" ref="F35">IF(ISBLANK($A35),,CHOOSE(WEEKDAY($A35),,INDEX(location_lang_time_lookup,2,3),INDEX(location_lang_time_lookup,2,2),INDEX(location_lang_time_lookup,2,2),INDEX(location_lang_time_lookup,2,2),INDEX(location_lang_time_lookup,2,3),INDEX(location_lang_time_lookup,2,2)))</f>
        <v>zh</v>
      </c>
      <c r="G35" s="31"/>
      <c r="H35" s="3" t="s">
        <v>292</v>
      </c>
      <c r="I35" s="3" t="e">
        <f t="array" aca="1" ref="I35" ca="1">IF(ISBLANK($H35),,VLOOKUP($H35,'classes-lookup'!$A$2:INDIRECT("classes-lookup!$K$"&amp;COUNTA('classes-lookup'!$A:$A)),3, FALSE))</f>
        <v>#REF!</v>
      </c>
      <c r="J35" s="3" t="e">
        <f t="array" aca="1" ref="J35" ca="1">IF(ISBLANK($H35),,VLOOKUP($H35,'classes-lookup'!$A$2:INDIRECT("classes-lookup!$K$"&amp;COUNTA('classes-lookup'!$A:$A)),10, FALSE))</f>
        <v>#REF!</v>
      </c>
      <c r="K35" s="3" t="e">
        <f t="array" aca="1" ref="K35" ca="1">IF(ISBLANK($H35),,VLOOKUP($H35,'classes-lookup'!$A$2:INDIRECT("classes-lookup!$K$"&amp;COUNTA('classes-lookup'!$A:$A)),11, FALSE))</f>
        <v>#REF!</v>
      </c>
      <c r="L35" s="10" t="s">
        <v>324</v>
      </c>
      <c r="M35" s="3">
        <v>1</v>
      </c>
      <c r="N35" s="3">
        <v>0</v>
      </c>
      <c r="O35" s="3"/>
      <c r="P35" s="3"/>
    </row>
    <row r="36" spans="1:16" ht="15.75" customHeight="1">
      <c r="A36" s="26"/>
      <c r="B36" s="3"/>
      <c r="C36" s="4"/>
      <c r="D36" s="4"/>
      <c r="E36" s="3"/>
      <c r="F36" s="3"/>
      <c r="G36" s="16"/>
      <c r="I36" s="3"/>
      <c r="J36" s="3"/>
      <c r="K36" s="3"/>
      <c r="L36" s="3"/>
      <c r="M36" s="3"/>
      <c r="N36" s="3"/>
      <c r="O36" s="3"/>
      <c r="P36" s="3"/>
    </row>
    <row r="37" spans="1:16" ht="15.75" customHeight="1">
      <c r="A37" s="2"/>
      <c r="B37" s="3"/>
      <c r="C37" s="4"/>
      <c r="D37" s="4"/>
      <c r="E37" s="3"/>
      <c r="F37" s="3"/>
      <c r="G37" s="16"/>
      <c r="H37" s="24"/>
      <c r="I37" s="3"/>
      <c r="J37" s="3"/>
      <c r="K37" s="3"/>
      <c r="L37" s="3"/>
      <c r="M37" s="3"/>
      <c r="N37" s="3"/>
    </row>
    <row r="38" spans="1:16" ht="15.75" customHeight="1">
      <c r="A38" s="2"/>
      <c r="B38" s="3"/>
      <c r="C38" s="4"/>
      <c r="D38" s="4"/>
      <c r="E38" s="3"/>
      <c r="F38" s="3"/>
      <c r="G38" s="16"/>
      <c r="I38" s="3"/>
      <c r="J38" s="3"/>
      <c r="K38" s="3"/>
      <c r="L38" s="3"/>
      <c r="M38" s="3"/>
      <c r="N38" s="3"/>
    </row>
    <row r="39" spans="1:16" ht="15.75" customHeight="1">
      <c r="A39" s="2"/>
      <c r="B39" s="3"/>
      <c r="C39" s="4"/>
      <c r="D39" s="4"/>
      <c r="E39" s="3"/>
      <c r="F39" s="3"/>
      <c r="G39" s="16"/>
      <c r="I39" s="3"/>
      <c r="J39" s="3"/>
      <c r="K39" s="3"/>
      <c r="L39" s="3"/>
      <c r="M39" s="3"/>
      <c r="N39" s="3"/>
    </row>
    <row r="40" spans="1:16" ht="15.75" customHeight="1">
      <c r="A40" s="2"/>
      <c r="B40" s="3"/>
      <c r="C40" s="4"/>
      <c r="D40" s="4"/>
      <c r="E40" s="3"/>
      <c r="F40" s="3"/>
      <c r="G40" s="16"/>
      <c r="I40" s="3"/>
      <c r="J40" s="3"/>
      <c r="K40" s="3"/>
      <c r="L40" s="3"/>
      <c r="M40" s="3"/>
      <c r="N40" s="3"/>
    </row>
    <row r="41" spans="1:16" ht="15.75" customHeight="1">
      <c r="A41" s="2"/>
      <c r="B41" s="3"/>
      <c r="C41" s="4"/>
      <c r="D41" s="4"/>
      <c r="E41" s="3"/>
      <c r="F41" s="3"/>
      <c r="G41" s="16"/>
      <c r="I41" s="3"/>
      <c r="J41" s="3"/>
      <c r="K41" s="3"/>
      <c r="L41" s="3"/>
      <c r="M41" s="3"/>
      <c r="N41" s="3"/>
    </row>
    <row r="42" spans="1:16" ht="15.75" customHeight="1">
      <c r="A42" s="2"/>
      <c r="B42" s="3"/>
      <c r="C42" s="4"/>
      <c r="D42" s="4"/>
      <c r="E42" s="3"/>
      <c r="F42" s="3"/>
      <c r="G42" s="16"/>
      <c r="I42" s="3"/>
      <c r="J42" s="3"/>
      <c r="K42" s="3"/>
      <c r="L42" s="3"/>
      <c r="M42" s="3"/>
      <c r="N42" s="3"/>
    </row>
    <row r="43" spans="1:16" ht="15.75" customHeight="1">
      <c r="A43" s="2"/>
      <c r="B43" s="3"/>
      <c r="C43" s="4"/>
      <c r="D43" s="4"/>
      <c r="E43" s="3"/>
      <c r="F43" s="3"/>
      <c r="G43" s="16"/>
      <c r="I43" s="3"/>
      <c r="J43" s="3"/>
      <c r="K43" s="3"/>
      <c r="L43" s="3"/>
      <c r="M43" s="3"/>
      <c r="N43" s="3"/>
    </row>
    <row r="44" spans="1:16" ht="15.75" customHeight="1">
      <c r="A44" s="2"/>
      <c r="B44" s="3"/>
      <c r="C44" s="4"/>
      <c r="D44" s="4"/>
      <c r="E44" s="3"/>
      <c r="F44" s="3"/>
      <c r="G44" s="16"/>
      <c r="I44" s="3"/>
      <c r="J44" s="3"/>
      <c r="K44" s="3"/>
      <c r="L44" s="3"/>
      <c r="M44" s="3"/>
      <c r="N44" s="3"/>
    </row>
    <row r="45" spans="1:16" ht="15.75" customHeight="1">
      <c r="A45" s="2"/>
      <c r="B45" s="3"/>
      <c r="C45" s="4"/>
      <c r="D45" s="4"/>
      <c r="E45" s="3"/>
      <c r="F45" s="3"/>
      <c r="G45" s="16"/>
      <c r="I45" s="3"/>
      <c r="J45" s="3"/>
      <c r="K45" s="3"/>
      <c r="L45" s="3"/>
      <c r="M45" s="3"/>
      <c r="N45" s="3"/>
    </row>
    <row r="46" spans="1:16" ht="15.75" customHeight="1">
      <c r="A46" s="2"/>
      <c r="B46" s="3"/>
      <c r="C46" s="4"/>
      <c r="D46" s="4"/>
      <c r="E46" s="3"/>
      <c r="F46" s="3"/>
      <c r="G46" s="16"/>
      <c r="I46" s="3"/>
      <c r="J46" s="3"/>
      <c r="K46" s="3"/>
      <c r="L46" s="3"/>
      <c r="M46" s="3"/>
      <c r="N46" s="3"/>
    </row>
    <row r="47" spans="1:16" ht="15.75" customHeight="1">
      <c r="A47" s="2"/>
      <c r="B47" s="3"/>
      <c r="C47" s="4"/>
      <c r="D47" s="4"/>
      <c r="E47" s="3"/>
      <c r="F47" s="3"/>
      <c r="G47" s="16"/>
      <c r="I47" s="3"/>
      <c r="J47" s="3"/>
      <c r="K47" s="3"/>
      <c r="L47" s="3"/>
      <c r="M47" s="3"/>
      <c r="N47" s="3"/>
    </row>
    <row r="48" spans="1:16"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sheetData>
  <autoFilter ref="A1:P990" xr:uid="{00000000-0009-0000-0000-00000A000000}"/>
  <customSheetViews>
    <customSheetView guid="{01185B4F-FE60-45DB-AE62-FC7050C41E24}" filter="1" showAutoFilter="1">
      <pageMargins left="0.7" right="0.7" top="0.75" bottom="0.75" header="0.3" footer="0.3"/>
      <autoFilter ref="A1:P990" xr:uid="{733365FE-211D-FE41-B340-808720871ABC}">
        <filterColumn colId="5">
          <filters>
            <filter val="zh"/>
          </filters>
        </filterColumn>
      </autoFilter>
    </customSheetView>
    <customSheetView guid="{C6D8AC44-BC03-4E7B-80FF-BEBAE45ADEEA}" filter="1" showAutoFilter="1">
      <pageMargins left="0.7" right="0.7" top="0.75" bottom="0.75" header="0.3" footer="0.3"/>
      <autoFilter ref="A1:M979" xr:uid="{DA67462B-1989-964A-BC38-182EC5CE6C14}">
        <filterColumn colId="4">
          <filters blank="1">
            <filter val="Chatham Sq"/>
            <filter val="Online"/>
            <filter val="Seward Park"/>
          </filters>
        </filterColumn>
        <filterColumn colId="5">
          <filters>
            <filter val="en"/>
          </filters>
        </filterColumn>
      </autoFilter>
    </customSheetView>
  </customSheetViews>
  <conditionalFormatting sqref="A1:H990">
    <cfRule type="expression" dxfId="223" priority="11">
      <formula>($M:$M = 1)</formula>
    </cfRule>
    <cfRule type="expression" dxfId="222" priority="12">
      <formula>COUNTIF($R:$R, $A1) &gt; 0</formula>
    </cfRule>
  </conditionalFormatting>
  <conditionalFormatting sqref="A2:H990">
    <cfRule type="expression" dxfId="221" priority="13">
      <formula>($A:$A=TODAY())</formula>
    </cfRule>
  </conditionalFormatting>
  <conditionalFormatting sqref="C2:C990">
    <cfRule type="cellIs" dxfId="220" priority="7" operator="lessThan">
      <formula>"12:00:00 PM"</formula>
    </cfRule>
  </conditionalFormatting>
  <conditionalFormatting sqref="E2:E990">
    <cfRule type="containsText" dxfId="219" priority="1" operator="containsText" text="SNFL">
      <formula>NOT(ISERROR(SEARCH(("SNFL"),(E2))))</formula>
    </cfRule>
    <cfRule type="containsText" dxfId="218" priority="2" operator="containsText" text="Chatham Sq">
      <formula>NOT(ISERROR(SEARCH(("Chatham Sq"),(E2))))</formula>
    </cfRule>
    <cfRule type="containsText" dxfId="217" priority="3" operator="containsText" text="Seward Park">
      <formula>NOT(ISERROR(SEARCH(("Seward Park"),(E2))))</formula>
    </cfRule>
  </conditionalFormatting>
  <conditionalFormatting sqref="F2:F990">
    <cfRule type="containsText" dxfId="216" priority="4" operator="containsText" text="zh">
      <formula>NOT(ISERROR(SEARCH(("zh"),(F2))))</formula>
    </cfRule>
  </conditionalFormatting>
  <conditionalFormatting sqref="R1">
    <cfRule type="expression" dxfId="215" priority="8">
      <formula>ISERROR(R2)</formula>
    </cfRule>
  </conditionalFormatting>
  <conditionalFormatting sqref="R2">
    <cfRule type="expression" dxfId="214" priority="6">
      <formula>ISERROR(R2)</formula>
    </cfRule>
  </conditionalFormatting>
  <conditionalFormatting sqref="R2:R990">
    <cfRule type="notContainsBlanks" dxfId="213" priority="5">
      <formula>LEN(TRIM(R2))&gt;0</formula>
    </cfRule>
  </conditionalFormatting>
  <dataValidations count="1">
    <dataValidation type="custom" allowBlank="1" showDropDown="1" showInputMessage="1" showErrorMessage="1" prompt="Enter a valid date" sqref="A2:A990" xr:uid="{00000000-0002-0000-0A00-000000000000}">
      <formula1>OR(NOT(ISERROR(DATEVALUE(A2))), AND(ISNUMBER(A2), LEFT(CELL("format", A2))="D"))</formula1>
    </dataValidation>
  </dataValidations>
  <hyperlinks>
    <hyperlink ref="L2" r:id="rId2" xr:uid="{00000000-0004-0000-0A00-000000000000}"/>
    <hyperlink ref="L3" r:id="rId3" xr:uid="{00000000-0004-0000-0A00-000001000000}"/>
    <hyperlink ref="L4" r:id="rId4" xr:uid="{00000000-0004-0000-0A00-000002000000}"/>
    <hyperlink ref="L5" r:id="rId5" xr:uid="{00000000-0004-0000-0A00-000003000000}"/>
    <hyperlink ref="L6" r:id="rId6" xr:uid="{00000000-0004-0000-0A00-000004000000}"/>
    <hyperlink ref="L7" r:id="rId7" xr:uid="{00000000-0004-0000-0A00-000005000000}"/>
    <hyperlink ref="L8" r:id="rId8" xr:uid="{00000000-0004-0000-0A00-000006000000}"/>
    <hyperlink ref="L9" r:id="rId9" xr:uid="{00000000-0004-0000-0A00-000007000000}"/>
    <hyperlink ref="L10" r:id="rId10" xr:uid="{00000000-0004-0000-0A00-000008000000}"/>
    <hyperlink ref="L11" r:id="rId11" xr:uid="{00000000-0004-0000-0A00-000009000000}"/>
    <hyperlink ref="L12" r:id="rId12" xr:uid="{00000000-0004-0000-0A00-00000A000000}"/>
    <hyperlink ref="L13" r:id="rId13" xr:uid="{00000000-0004-0000-0A00-00000B000000}"/>
    <hyperlink ref="L14" r:id="rId14" xr:uid="{00000000-0004-0000-0A00-00000C000000}"/>
    <hyperlink ref="L15" r:id="rId15" xr:uid="{00000000-0004-0000-0A00-00000D000000}"/>
    <hyperlink ref="L16" r:id="rId16" xr:uid="{00000000-0004-0000-0A00-00000E000000}"/>
    <hyperlink ref="L17" r:id="rId17" xr:uid="{00000000-0004-0000-0A00-00000F000000}"/>
    <hyperlink ref="L18" r:id="rId18" xr:uid="{00000000-0004-0000-0A00-000010000000}"/>
    <hyperlink ref="L19" r:id="rId19" xr:uid="{00000000-0004-0000-0A00-000011000000}"/>
    <hyperlink ref="L20" r:id="rId20" xr:uid="{00000000-0004-0000-0A00-000012000000}"/>
    <hyperlink ref="L21" r:id="rId21" xr:uid="{00000000-0004-0000-0A00-000013000000}"/>
    <hyperlink ref="L22" r:id="rId22" xr:uid="{00000000-0004-0000-0A00-000014000000}"/>
    <hyperlink ref="L23" r:id="rId23" xr:uid="{00000000-0004-0000-0A00-000015000000}"/>
    <hyperlink ref="L24" r:id="rId24" xr:uid="{00000000-0004-0000-0A00-000016000000}"/>
    <hyperlink ref="L25" r:id="rId25" xr:uid="{00000000-0004-0000-0A00-000017000000}"/>
    <hyperlink ref="L26" r:id="rId26" xr:uid="{00000000-0004-0000-0A00-000018000000}"/>
    <hyperlink ref="L27" r:id="rId27" xr:uid="{00000000-0004-0000-0A00-000019000000}"/>
    <hyperlink ref="L28" r:id="rId28" xr:uid="{00000000-0004-0000-0A00-00001A000000}"/>
    <hyperlink ref="L29" r:id="rId29" xr:uid="{00000000-0004-0000-0A00-00001B000000}"/>
    <hyperlink ref="L30" r:id="rId30" xr:uid="{00000000-0004-0000-0A00-00001C000000}"/>
    <hyperlink ref="L31" r:id="rId31" xr:uid="{00000000-0004-0000-0A00-00001D000000}"/>
    <hyperlink ref="L32" r:id="rId32" xr:uid="{00000000-0004-0000-0A00-00001E000000}"/>
    <hyperlink ref="L33" r:id="rId33" xr:uid="{00000000-0004-0000-0A00-00001F000000}"/>
    <hyperlink ref="L34" r:id="rId34" xr:uid="{00000000-0004-0000-0A00-000020000000}"/>
    <hyperlink ref="L35" r:id="rId35" xr:uid="{00000000-0004-0000-0A00-00002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45383</v>
      </c>
      <c r="B2" s="3" t="str">
        <f t="shared" ref="B2:B256" si="0">IF(ISBLANK($A2),,CHOOSE(WEEKDAY($A2), "Sun", "Mon", "Tue", "Wed", "Thur", "Fri", "Sat"))</f>
        <v>Mon</v>
      </c>
      <c r="C2" s="4">
        <f ca="1">IFERROR(__xludf.DUMMYFUNCTION("IF(ISBLANK($A2),,CHOOSE(WEEKDAY($A2),,IF(ISDATE($A1),IF(WEEKDAY($A1)=2,INDEX(location_lang_time_lookup,1,6),INDEX(location_lang_time_lookup,1,4)),INDEX(location_lang_time_lookup,1,4)),IF(ISDATE($A1),IF(WEEKDAY($A1)=3,INDEX(start_time,3),INDEX(start_time,2"&amp;")),INDEX(start_time,2)),IF(ISDATE(A1),IF(WEEKDAY($A1)=4,INDEX(start_time,3),INDEX(start_time,2)),INDEX(start_time,2)),IF(ISDATE(A1),IF(WEEKDAY($A1)=5,INDEX(start_time,3),INDEX(start_time,2)),INDEX(start_time,2)),INDEX(start_time,2),IF(WEEKDAY($A1)=7,INDEX"&amp;"(start_time,4),INDEX(start_time,1))))"),0.458333333333333)</f>
        <v>0.45833333333333298</v>
      </c>
      <c r="D2" s="4">
        <f t="shared" ref="D2:D3" ca="1" si="1">IF(ISBLANK(C2),,C2+TIME(2,0,0))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7</v>
      </c>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351</v>
      </c>
      <c r="M2" s="3">
        <v>0</v>
      </c>
      <c r="N2" s="3">
        <v>0</v>
      </c>
      <c r="P2" s="3" t="s">
        <v>344</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214</v>
      </c>
      <c r="W2" s="23"/>
    </row>
    <row r="3" spans="1:49" ht="15.75" customHeight="1">
      <c r="A3" s="2">
        <v>45383</v>
      </c>
      <c r="B3" s="3" t="str">
        <f t="shared" si="0"/>
        <v>Mon</v>
      </c>
      <c r="C3" s="4">
        <f ca="1">IFERROR(__xludf.DUMMYFUNCTION("IF(ISBLANK($A3),,CHOOSE(WEEKDAY($A3),,IF(ISDATE($A2),IF(WEEKDAY($A2)=2,INDEX(location_lang_time_lookup,1,6),INDEX(location_lang_time_lookup,1,4)),INDEX(location_lang_time_lookup,1,4)),IF(ISDATE($A2),IF(WEEKDAY($A2)=3,INDEX(start_time,3),INDEX(start_time,2"&amp;")),INDEX(start_time,2)),IF(ISDATE(A2),IF(WEEKDAY($A2)=4,INDEX(start_time,3),INDEX(start_time,2)),INDEX(start_time,2)),IF(ISDATE(A2),IF(WEEKDAY($A2)=5,INDEX(start_time,3),INDEX(start_time,2)),INDEX(start_time,2)),INDEX(start_time,2),IF(WEEKDAY($A2)=7,INDEX"&amp;"(start_time,4),INDEX(start_time,1))))"),0.625)</f>
        <v>0.625</v>
      </c>
      <c r="D3" s="4">
        <f t="shared" ca="1" si="1"/>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zh</v>
      </c>
      <c r="G3" s="5">
        <v>21</v>
      </c>
      <c r="H3" s="3" t="s">
        <v>123</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10" t="s">
        <v>352</v>
      </c>
      <c r="M3" s="3">
        <v>0</v>
      </c>
      <c r="N3" s="3">
        <v>0</v>
      </c>
      <c r="Q3" s="3"/>
      <c r="S3" s="142" t="s">
        <v>1404</v>
      </c>
      <c r="T3" s="143">
        <v>1</v>
      </c>
      <c r="W3" s="23"/>
    </row>
    <row r="4" spans="1:49" ht="15.75" customHeight="1">
      <c r="A4" s="26">
        <v>45384</v>
      </c>
      <c r="B4" s="3" t="str">
        <f t="shared" si="0"/>
        <v>Tue</v>
      </c>
      <c r="C4" s="4">
        <f t="array" ref="C4">INDEX(location_lang_time_lookup,2,4)</f>
        <v>0.45833333333333331</v>
      </c>
      <c r="D4" s="4">
        <f t="shared" ref="D4:D9" si="2">IF(ISBLANK(C4),,C4+TIME(1,30,0))</f>
        <v>0.52083333333333326</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2</v>
      </c>
      <c r="H4" s="3" t="s">
        <v>123</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353</v>
      </c>
      <c r="M4" s="3">
        <v>0</v>
      </c>
      <c r="N4" s="3">
        <v>0</v>
      </c>
      <c r="Q4" s="3"/>
      <c r="W4" s="23"/>
    </row>
    <row r="5" spans="1:49" ht="15.75" customHeight="1">
      <c r="A5" s="2">
        <v>45384</v>
      </c>
      <c r="B5" s="3" t="str">
        <f t="shared" si="0"/>
        <v>Tue</v>
      </c>
      <c r="C5" s="4">
        <f t="array" ref="C5">INDEX(location_lang_time_lookup,2,6)</f>
        <v>0.58333333333333337</v>
      </c>
      <c r="D5" s="4">
        <f t="shared" si="2"/>
        <v>0.64583333333333337</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3</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354</v>
      </c>
      <c r="M5" s="3">
        <v>0</v>
      </c>
      <c r="N5" s="3">
        <v>0</v>
      </c>
      <c r="Q5" s="3"/>
      <c r="U5" s="14"/>
    </row>
    <row r="6" spans="1:49">
      <c r="A6" s="2">
        <v>45384</v>
      </c>
      <c r="B6" s="3" t="str">
        <f t="shared" si="0"/>
        <v>Tue</v>
      </c>
      <c r="C6" s="4">
        <f t="array" ref="C6">INDEX(location_lang_time_lookup,2,8)</f>
        <v>0.64583333333333337</v>
      </c>
      <c r="D6" s="4">
        <f t="shared" si="2"/>
        <v>0.70833333333333337</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3</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354</v>
      </c>
      <c r="M6" s="3">
        <v>0</v>
      </c>
      <c r="N6" s="3">
        <v>0</v>
      </c>
      <c r="Q6" s="3"/>
      <c r="S6" s="3"/>
      <c r="W6" s="12"/>
    </row>
    <row r="7" spans="1:49" ht="15.75" customHeight="1">
      <c r="A7" s="2">
        <v>45385</v>
      </c>
      <c r="B7" s="3" t="str">
        <f t="shared" si="0"/>
        <v>Wed</v>
      </c>
      <c r="C7" s="4">
        <f t="array" ref="C7">INDEX(location_lang_time_lookup,3,4)</f>
        <v>0.45833333333333331</v>
      </c>
      <c r="D7" s="4">
        <f t="shared" si="2"/>
        <v>0.52083333333333326</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7" s="3" t="str">
        <f t="array" ref="F7">IF(ISBLANK($A7),,CHOOSE(WEEKDAY($A7),,INDEX(location_lang_time_lookup,2,3),INDEX(location_lang_time_lookup,2,2),INDEX(location_lang_time_lookup,2,2),INDEX(location_lang_time_lookup,2,2),INDEX(location_lang_time_lookup,2,3),INDEX(location_lang_time_lookup,2,2)))</f>
        <v>en</v>
      </c>
      <c r="G7" s="5">
        <v>16</v>
      </c>
      <c r="H7" s="3" t="s">
        <v>173</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355</v>
      </c>
      <c r="M7" s="3">
        <v>0</v>
      </c>
      <c r="N7" s="3">
        <v>0</v>
      </c>
      <c r="O7" s="3">
        <v>28</v>
      </c>
      <c r="Q7" s="3"/>
      <c r="S7" s="3"/>
    </row>
    <row r="8" spans="1:49" ht="15.75" customHeight="1">
      <c r="A8" s="2">
        <v>45385</v>
      </c>
      <c r="B8" s="3" t="str">
        <f t="shared" si="0"/>
        <v>Wed</v>
      </c>
      <c r="C8" s="4">
        <f t="array" ref="C8">INDEX(location_lang_time_lookup,3,6)</f>
        <v>0.5625</v>
      </c>
      <c r="D8" s="4">
        <f t="shared" si="2"/>
        <v>0.625</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4</v>
      </c>
      <c r="H8" s="3" t="s">
        <v>105</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356</v>
      </c>
      <c r="M8" s="3">
        <v>0</v>
      </c>
      <c r="N8" s="3">
        <v>0</v>
      </c>
      <c r="O8" s="3">
        <v>13</v>
      </c>
      <c r="Q8" s="3"/>
      <c r="S8" s="3"/>
    </row>
    <row r="9" spans="1:49" ht="15.75" customHeight="1">
      <c r="A9" s="2">
        <v>45385</v>
      </c>
      <c r="B9" s="3" t="str">
        <f t="shared" si="0"/>
        <v>Wed</v>
      </c>
      <c r="C9" s="4">
        <f t="array" ref="C9">INDEX(location_lang_time_lookup,3,8)</f>
        <v>0.64583333333333337</v>
      </c>
      <c r="D9" s="4">
        <f t="shared" si="2"/>
        <v>0.70833333333333337</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5">
        <v>16</v>
      </c>
      <c r="H9" s="3" t="s">
        <v>89</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357</v>
      </c>
      <c r="M9" s="3">
        <v>0</v>
      </c>
      <c r="N9" s="3">
        <v>0</v>
      </c>
      <c r="O9" s="3">
        <v>20</v>
      </c>
      <c r="Q9" s="3"/>
      <c r="S9" s="3"/>
      <c r="T9" s="22"/>
    </row>
    <row r="10" spans="1:49" ht="15.75" customHeight="1">
      <c r="A10" s="2">
        <v>45390</v>
      </c>
      <c r="B10" s="3" t="str">
        <f t="shared" si="0"/>
        <v>Mon</v>
      </c>
      <c r="C10" s="4">
        <f ca="1">IFERROR(__xludf.DUMMYFUNCTION("IF(ISBLANK($A10),,CHOOSE(WEEKDAY($A10),,IF(ISDATE($A9),IF(WEEKDAY($A9)=2,INDEX(location_lang_time_lookup,1,6),INDEX(location_lang_time_lookup,1,4)),INDEX(location_lang_time_lookup,1,4)),IF(ISDATE($A9),IF(WEEKDAY($A9)=3,INDEX(start_time,3),INDEX(start_time"&amp;",2)),INDEX(start_time,2)),IF(ISDATE(A9),IF(WEEKDAY($A9)=4,INDEX(start_time,3),INDEX(start_time,2)),INDEX(start_time,2)),IF(ISDATE(A9),IF(WEEKDAY($A9)=5,INDEX(start_time,3),INDEX(start_time,2)),INDEX(start_time,2)),INDEX(start_time,2),IF(WEEKDAY($A9)=7,IND"&amp;"EX(start_time,4),INDEX(start_time,1))))"),0.458333333333333)</f>
        <v>0.45833333333333298</v>
      </c>
      <c r="D10" s="4">
        <f t="shared" ref="D10:D11" ca="1" si="3">IF(ISBLANK(C10),,C10+TIME(2,0,0))</f>
        <v>0.5416666666666663</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Chatham Sq")</f>
        <v>Chatham Sq</v>
      </c>
      <c r="F10" s="3" t="str">
        <f t="array" ref="F10">IF(ISBLANK($A10),,CHOOSE(WEEKDAY($A10),,INDEX(location_lang_time_lookup,2,3),INDEX(location_lang_time_lookup,2,2),INDEX(location_lang_time_lookup,2,2),INDEX(location_lang_time_lookup,2,2),INDEX(location_lang_time_lookup,2,3),INDEX(location_lang_time_lookup,2,2)))</f>
        <v>zh</v>
      </c>
      <c r="G10" s="5">
        <v>13</v>
      </c>
      <c r="H10" s="3" t="s">
        <v>292</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6" t="s">
        <v>351</v>
      </c>
      <c r="M10" s="3">
        <v>0</v>
      </c>
      <c r="N10" s="3">
        <v>0</v>
      </c>
      <c r="P10" s="3" t="s">
        <v>358</v>
      </c>
      <c r="Q10" s="3"/>
    </row>
    <row r="11" spans="1:49" ht="15.75" customHeight="1">
      <c r="A11" s="26">
        <v>45390</v>
      </c>
      <c r="B11" s="3" t="str">
        <f t="shared" si="0"/>
        <v>Mon</v>
      </c>
      <c r="C11" s="4">
        <f ca="1">IFERROR(__xludf.DUMMYFUNCTION("IF(ISBLANK($A11),,CHOOSE(WEEKDAY($A11),,IF(ISDATE($A10),IF(WEEKDAY($A10)=2,INDEX(location_lang_time_lookup,1,6),INDEX(location_lang_time_lookup,1,4)),INDEX(location_lang_time_lookup,1,4)),IF(ISDATE($A10),IF(WEEKDAY($A10)=3,INDEX(start_time,3),INDEX(start_"&amp;"time,2)),INDEX(start_time,2)),IF(ISDATE(A10),IF(WEEKDAY($A10)=4,INDEX(start_time,3),INDEX(start_time,2)),INDEX(start_time,2)),IF(ISDATE(A10),IF(WEEKDAY($A10)=5,INDEX(start_time,3),INDEX(start_time,2)),INDEX(start_time,2)),INDEX(start_time,2),IF(WEEKDAY($A"&amp;"10)=7,INDEX(start_time,4),INDEX(start_time,1))))"),0.625)</f>
        <v>0.625</v>
      </c>
      <c r="D11" s="4">
        <f t="shared" ca="1" si="3"/>
        <v>0.70833333333333337</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1" s="3" t="str">
        <f t="array" ref="F11">IF(ISBLANK($A11),,CHOOSE(WEEKDAY($A11),,INDEX(location_lang_time_lookup,2,3),INDEX(location_lang_time_lookup,2,2),INDEX(location_lang_time_lookup,2,2),INDEX(location_lang_time_lookup,2,2),INDEX(location_lang_time_lookup,2,3),INDEX(location_lang_time_lookup,2,2)))</f>
        <v>zh</v>
      </c>
      <c r="G11" s="5">
        <v>16</v>
      </c>
      <c r="H11" s="3" t="s">
        <v>112</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359</v>
      </c>
      <c r="M11" s="3">
        <v>0</v>
      </c>
      <c r="N11" s="3">
        <v>0</v>
      </c>
      <c r="P11" s="14"/>
      <c r="Q11" s="3"/>
    </row>
    <row r="12" spans="1:49" ht="15.75" customHeight="1">
      <c r="A12" s="26">
        <v>45391</v>
      </c>
      <c r="B12" s="3" t="str">
        <f t="shared" si="0"/>
        <v>Tue</v>
      </c>
      <c r="C12" s="4">
        <f t="array" ref="C12">INDEX(location_lang_time_lookup,2,4)</f>
        <v>0.45833333333333331</v>
      </c>
      <c r="D12" s="4">
        <f t="shared" ref="D12:D17" si="4">IF(ISBLANK(C12),,C12+TIME(1,30,0))</f>
        <v>0.52083333333333326</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2" s="3" t="str">
        <f t="array" ref="F12">IF(ISBLANK($A12),,CHOOSE(WEEKDAY($A12),,INDEX(location_lang_time_lookup,2,3),INDEX(location_lang_time_lookup,2,2),INDEX(location_lang_time_lookup,2,2),INDEX(location_lang_time_lookup,2,2),INDEX(location_lang_time_lookup,2,3),INDEX(location_lang_time_lookup,2,2)))</f>
        <v>en</v>
      </c>
      <c r="G12" s="5">
        <v>1</v>
      </c>
      <c r="H12" s="3" t="s">
        <v>112</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360</v>
      </c>
      <c r="M12" s="3">
        <v>0</v>
      </c>
      <c r="N12" s="3">
        <v>0</v>
      </c>
      <c r="O12" s="14"/>
      <c r="P12" s="14"/>
      <c r="Q12" s="3"/>
    </row>
    <row r="13" spans="1:49" ht="15.75" customHeight="1">
      <c r="A13" s="26">
        <v>45391</v>
      </c>
      <c r="B13" s="3" t="str">
        <f t="shared" si="0"/>
        <v>Tue</v>
      </c>
      <c r="C13" s="4">
        <f t="array" ref="C13">INDEX(location_lang_time_lookup,2,6)</f>
        <v>0.58333333333333337</v>
      </c>
      <c r="D13" s="4">
        <f t="shared" si="4"/>
        <v>0.64583333333333337</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5">
        <v>4</v>
      </c>
      <c r="H13" s="3" t="s">
        <v>91</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354</v>
      </c>
      <c r="M13" s="3">
        <v>0</v>
      </c>
      <c r="N13" s="3">
        <v>0</v>
      </c>
      <c r="Q13" s="3"/>
    </row>
    <row r="14" spans="1:49" ht="15.75" customHeight="1">
      <c r="A14" s="26">
        <v>45391</v>
      </c>
      <c r="B14" s="3" t="str">
        <f t="shared" si="0"/>
        <v>Tue</v>
      </c>
      <c r="C14" s="4">
        <f t="array" ref="C14">INDEX(location_lang_time_lookup,2,8)</f>
        <v>0.64583333333333337</v>
      </c>
      <c r="D14" s="4">
        <f t="shared" si="4"/>
        <v>0.70833333333333337</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5">
        <v>4</v>
      </c>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354</v>
      </c>
      <c r="M14" s="3">
        <v>0</v>
      </c>
      <c r="N14" s="3">
        <v>0</v>
      </c>
      <c r="Q14" s="3"/>
    </row>
    <row r="15" spans="1:49" ht="15.75" customHeight="1">
      <c r="A15" s="26">
        <v>45392</v>
      </c>
      <c r="B15" s="3" t="str">
        <f t="shared" si="0"/>
        <v>Wed</v>
      </c>
      <c r="C15" s="4">
        <f t="array" ref="C15">INDEX(location_lang_time_lookup,3,4)</f>
        <v>0.45833333333333331</v>
      </c>
      <c r="D15" s="4">
        <f t="shared" si="4"/>
        <v>0.52083333333333326</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5" s="3" t="str">
        <f t="array" ref="F15">IF(ISBLANK($A15),,CHOOSE(WEEKDAY($A15),,INDEX(location_lang_time_lookup,2,3),INDEX(location_lang_time_lookup,2,2),INDEX(location_lang_time_lookup,2,2),INDEX(location_lang_time_lookup,2,2),INDEX(location_lang_time_lookup,2,3),INDEX(location_lang_time_lookup,2,2)))</f>
        <v>en</v>
      </c>
      <c r="G15" s="5">
        <v>11</v>
      </c>
      <c r="H15" s="3" t="s">
        <v>178</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361</v>
      </c>
      <c r="M15" s="3">
        <v>0</v>
      </c>
      <c r="N15" s="3">
        <v>0</v>
      </c>
      <c r="O15" s="3">
        <v>25</v>
      </c>
      <c r="Q15" s="3"/>
    </row>
    <row r="16" spans="1:49" ht="15.75" customHeight="1">
      <c r="A16" s="26">
        <v>45392</v>
      </c>
      <c r="B16" s="3" t="str">
        <f t="shared" si="0"/>
        <v>Wed</v>
      </c>
      <c r="C16" s="4">
        <f t="array" ref="C16">INDEX(location_lang_time_lookup,3,6)</f>
        <v>0.5625</v>
      </c>
      <c r="D16" s="4">
        <f t="shared" si="4"/>
        <v>0.625</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5">
        <v>11</v>
      </c>
      <c r="H16" s="3" t="s">
        <v>117</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362</v>
      </c>
      <c r="M16" s="3">
        <v>0</v>
      </c>
      <c r="N16" s="3">
        <v>0</v>
      </c>
      <c r="O16" s="3">
        <v>23</v>
      </c>
      <c r="P16" s="3"/>
      <c r="Q16" s="3"/>
    </row>
    <row r="17" spans="1:19" ht="15.75" customHeight="1">
      <c r="A17" s="2">
        <v>45392</v>
      </c>
      <c r="B17" s="3" t="str">
        <f t="shared" si="0"/>
        <v>Wed</v>
      </c>
      <c r="C17" s="4">
        <f t="array" ref="C17">INDEX(location_lang_time_lookup,3,8)</f>
        <v>0.64583333333333337</v>
      </c>
      <c r="D17" s="4">
        <f t="shared" si="4"/>
        <v>0.70833333333333337</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en</v>
      </c>
      <c r="G17" s="5">
        <v>6</v>
      </c>
      <c r="H17" s="3" t="s">
        <v>262</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6" t="s">
        <v>363</v>
      </c>
      <c r="M17" s="3">
        <v>0</v>
      </c>
      <c r="N17" s="3">
        <v>0</v>
      </c>
      <c r="O17" s="3">
        <v>16</v>
      </c>
      <c r="Q17" s="3"/>
      <c r="R17" s="2"/>
      <c r="S17" s="25"/>
    </row>
    <row r="18" spans="1:19" ht="15.75" customHeight="1">
      <c r="A18" s="2">
        <v>45397</v>
      </c>
      <c r="B18" s="3" t="str">
        <f t="shared" si="0"/>
        <v>Mon</v>
      </c>
      <c r="C18" s="4">
        <f ca="1">IFERROR(__xludf.DUMMYFUNCTION("IF(ISBLANK($A18),,CHOOSE(WEEKDAY($A18),,IF(ISDATE($A17),IF(WEEKDAY($A17)=2,INDEX(location_lang_time_lookup,1,6),INDEX(location_lang_time_lookup,1,4)),INDEX(location_lang_time_lookup,1,4)),IF(ISDATE($A17),IF(WEEKDAY($A17)=3,INDEX(start_time,3),INDEX(start_"&amp;"time,2)),INDEX(start_time,2)),IF(ISDATE(A17),IF(WEEKDAY($A17)=4,INDEX(start_time,3),INDEX(start_time,2)),INDEX(start_time,2)),IF(ISDATE(A17),IF(WEEKDAY($A17)=5,INDEX(start_time,3),INDEX(start_time,2)),INDEX(start_time,2)),INDEX(start_time,2),IF(WEEKDAY($A"&amp;"17)=7,INDEX(start_time,4),INDEX(start_time,1))))"),0.458333333333333)</f>
        <v>0.45833333333333298</v>
      </c>
      <c r="D18" s="4">
        <f t="shared" ref="D18:D19" ca="1" si="5">IF(ISBLANK(C18),,C18+TIME(2,0,0))</f>
        <v>0.5416666666666663</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8" s="3" t="str">
        <f t="array" ref="F18">IF(ISBLANK($A18),,CHOOSE(WEEKDAY($A18),,INDEX(location_lang_time_lookup,2,3),INDEX(location_lang_time_lookup,2,2),INDEX(location_lang_time_lookup,2,2),INDEX(location_lang_time_lookup,2,2),INDEX(location_lang_time_lookup,2,3),INDEX(location_lang_time_lookup,2,2)))</f>
        <v>zh</v>
      </c>
      <c r="G18" s="5">
        <v>11</v>
      </c>
      <c r="H18" s="3" t="s">
        <v>292</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10" t="s">
        <v>351</v>
      </c>
      <c r="M18" s="3">
        <v>0</v>
      </c>
      <c r="N18" s="3">
        <v>0</v>
      </c>
      <c r="P18" s="3" t="s">
        <v>364</v>
      </c>
      <c r="Q18" s="3"/>
      <c r="R18" s="2"/>
      <c r="S18" s="25"/>
    </row>
    <row r="19" spans="1:19" ht="15.75" customHeight="1">
      <c r="A19" s="2">
        <v>45397</v>
      </c>
      <c r="B19" s="3" t="str">
        <f t="shared" si="0"/>
        <v>Mon</v>
      </c>
      <c r="C19" s="4">
        <f ca="1">IFERROR(__xludf.DUMMYFUNCTION("IF(ISBLANK($A19),,CHOOSE(WEEKDAY($A19),,IF(ISDATE($A18),IF(WEEKDAY($A18)=2,INDEX(location_lang_time_lookup,1,6),INDEX(location_lang_time_lookup,1,4)),INDEX(location_lang_time_lookup,1,4)),IF(ISDATE($A18),IF(WEEKDAY($A18)=3,INDEX(start_time,3),INDEX(start_"&amp;"time,2)),INDEX(start_time,2)),IF(ISDATE(A18),IF(WEEKDAY($A18)=4,INDEX(start_time,3),INDEX(start_time,2)),INDEX(start_time,2)),IF(ISDATE(A18),IF(WEEKDAY($A18)=5,INDEX(start_time,3),INDEX(start_time,2)),INDEX(start_time,2)),INDEX(start_time,2),IF(WEEKDAY($A"&amp;"18)=7,INDEX(start_time,4),INDEX(start_time,1))))"),0.625)</f>
        <v>0.625</v>
      </c>
      <c r="D19" s="4">
        <f t="shared" ca="1" si="5"/>
        <v>0.70833333333333337</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9" s="3" t="str">
        <f t="array" ref="F19">IF(ISBLANK($A19),,CHOOSE(WEEKDAY($A19),,INDEX(location_lang_time_lookup,2,3),INDEX(location_lang_time_lookup,2,2),INDEX(location_lang_time_lookup,2,2),INDEX(location_lang_time_lookup,2,2),INDEX(location_lang_time_lookup,2,3),INDEX(location_lang_time_lookup,2,2)))</f>
        <v>zh</v>
      </c>
      <c r="G19" s="5">
        <v>20</v>
      </c>
      <c r="H19" s="3" t="s">
        <v>365</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366</v>
      </c>
      <c r="M19" s="3">
        <v>0</v>
      </c>
      <c r="N19" s="3">
        <v>0</v>
      </c>
      <c r="Q19" s="3"/>
      <c r="R19" s="2"/>
      <c r="S19" s="25"/>
    </row>
    <row r="20" spans="1:19" ht="15.75" customHeight="1">
      <c r="A20" s="2">
        <v>45398</v>
      </c>
      <c r="B20" s="3" t="str">
        <f t="shared" si="0"/>
        <v>Tue</v>
      </c>
      <c r="C20" s="4">
        <f t="array" ref="C20">INDEX(location_lang_time_lookup,2,4)</f>
        <v>0.45833333333333331</v>
      </c>
      <c r="D20" s="4">
        <f t="shared" ref="D20:D25" si="6">IF(ISBLANK(C20),,C20+TIME(1,30,0))</f>
        <v>0.52083333333333326</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0" s="3" t="str">
        <f t="array" ref="F20">IF(ISBLANK($A20),,CHOOSE(WEEKDAY($A20),,INDEX(location_lang_time_lookup,2,3),INDEX(location_lang_time_lookup,2,2),INDEX(location_lang_time_lookup,2,2),INDEX(location_lang_time_lookup,2,2),INDEX(location_lang_time_lookup,2,3),INDEX(location_lang_time_lookup,2,2)))</f>
        <v>en</v>
      </c>
      <c r="G20" s="5">
        <v>1</v>
      </c>
      <c r="H20" s="3" t="s">
        <v>95</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10" t="s">
        <v>367</v>
      </c>
      <c r="M20" s="3">
        <v>0</v>
      </c>
      <c r="N20" s="3">
        <v>0</v>
      </c>
      <c r="R20" s="2"/>
      <c r="S20" s="25"/>
    </row>
    <row r="21" spans="1:19" ht="15.75" customHeight="1">
      <c r="A21" s="2">
        <v>45398</v>
      </c>
      <c r="B21" s="3" t="str">
        <f t="shared" si="0"/>
        <v>Tue</v>
      </c>
      <c r="C21" s="4">
        <f t="array" ref="C21">INDEX(location_lang_time_lookup,2,6)</f>
        <v>0.58333333333333337</v>
      </c>
      <c r="D21" s="4">
        <f t="shared" si="6"/>
        <v>0.64583333333333337</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1" s="3" t="str">
        <f t="array" ref="F21">IF(ISBLANK($A21),,CHOOSE(WEEKDAY($A21),,INDEX(location_lang_time_lookup,2,3),INDEX(location_lang_time_lookup,2,2),INDEX(location_lang_time_lookup,2,2),INDEX(location_lang_time_lookup,2,2),INDEX(location_lang_time_lookup,2,3),INDEX(location_lang_time_lookup,2,2)))</f>
        <v>en</v>
      </c>
      <c r="G21" s="5">
        <v>2</v>
      </c>
      <c r="H21" s="3" t="s">
        <v>91</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354</v>
      </c>
      <c r="M21" s="3">
        <v>0</v>
      </c>
      <c r="N21" s="3">
        <v>0</v>
      </c>
      <c r="R21" s="2"/>
      <c r="S21" s="25"/>
    </row>
    <row r="22" spans="1:19" ht="15.75" customHeight="1">
      <c r="A22" s="2">
        <v>45398</v>
      </c>
      <c r="B22" s="3" t="str">
        <f t="shared" si="0"/>
        <v>Tue</v>
      </c>
      <c r="C22" s="4">
        <f t="array" ref="C22">INDEX(location_lang_time_lookup,2,8)</f>
        <v>0.64583333333333337</v>
      </c>
      <c r="D22" s="4">
        <f t="shared" si="6"/>
        <v>0.70833333333333337</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2" s="3" t="str">
        <f t="array" ref="F22">IF(ISBLANK($A22),,CHOOSE(WEEKDAY($A22),,INDEX(location_lang_time_lookup,2,3),INDEX(location_lang_time_lookup,2,2),INDEX(location_lang_time_lookup,2,2),INDEX(location_lang_time_lookup,2,2),INDEX(location_lang_time_lookup,2,3),INDEX(location_lang_time_lookup,2,2)))</f>
        <v>en</v>
      </c>
      <c r="G22" s="5">
        <v>4</v>
      </c>
      <c r="H22" s="3" t="s">
        <v>91</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6" t="s">
        <v>354</v>
      </c>
      <c r="M22" s="3">
        <v>0</v>
      </c>
      <c r="N22" s="3">
        <v>0</v>
      </c>
      <c r="Q22" s="14"/>
      <c r="R22" s="2"/>
      <c r="S22" s="25"/>
    </row>
    <row r="23" spans="1:19" ht="15.75" customHeight="1">
      <c r="A23" s="26">
        <v>45399</v>
      </c>
      <c r="B23" s="3" t="str">
        <f t="shared" si="0"/>
        <v>Wed</v>
      </c>
      <c r="C23" s="4">
        <f t="array" ref="C23">INDEX(location_lang_time_lookup,3,4)</f>
        <v>0.45833333333333331</v>
      </c>
      <c r="D23" s="4">
        <f t="shared" si="6"/>
        <v>0.52083333333333326</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3" s="3" t="str">
        <f t="array" ref="F23">IF(ISBLANK($A23),,CHOOSE(WEEKDAY($A23),,INDEX(location_lang_time_lookup,2,3),INDEX(location_lang_time_lookup,2,2),INDEX(location_lang_time_lookup,2,2),INDEX(location_lang_time_lookup,2,2),INDEX(location_lang_time_lookup,2,3),INDEX(location_lang_time_lookup,2,2)))</f>
        <v>en</v>
      </c>
      <c r="G23" s="5">
        <v>12</v>
      </c>
      <c r="H23" s="3" t="s">
        <v>185</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368</v>
      </c>
      <c r="M23" s="3">
        <v>0</v>
      </c>
      <c r="N23" s="3">
        <v>0</v>
      </c>
      <c r="O23" s="3">
        <v>22</v>
      </c>
      <c r="Q23" s="14"/>
      <c r="R23" s="2"/>
      <c r="S23" s="25"/>
    </row>
    <row r="24" spans="1:19" ht="15.75" customHeight="1">
      <c r="A24" s="26">
        <v>45399</v>
      </c>
      <c r="B24" s="3" t="str">
        <f t="shared" si="0"/>
        <v>Wed</v>
      </c>
      <c r="C24" s="4">
        <f t="array" ref="C24">INDEX(location_lang_time_lookup,3,6)</f>
        <v>0.5625</v>
      </c>
      <c r="D24" s="4">
        <f t="shared" si="6"/>
        <v>0.625</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4" s="3" t="str">
        <f t="array" ref="F24">IF(ISBLANK($A24),,CHOOSE(WEEKDAY($A24),,INDEX(location_lang_time_lookup,2,3),INDEX(location_lang_time_lookup,2,2),INDEX(location_lang_time_lookup,2,2),INDEX(location_lang_time_lookup,2,2),INDEX(location_lang_time_lookup,2,3),INDEX(location_lang_time_lookup,2,2)))</f>
        <v>en</v>
      </c>
      <c r="G24" s="5">
        <v>6</v>
      </c>
      <c r="H24" s="3" t="s">
        <v>114</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6" t="s">
        <v>369</v>
      </c>
      <c r="M24" s="3">
        <v>0</v>
      </c>
      <c r="N24" s="3">
        <v>0</v>
      </c>
      <c r="O24" s="3">
        <v>10</v>
      </c>
      <c r="R24" s="2"/>
      <c r="S24" s="25"/>
    </row>
    <row r="25" spans="1:19" ht="15.75" customHeight="1">
      <c r="A25" s="26">
        <v>45399</v>
      </c>
      <c r="B25" s="3" t="str">
        <f t="shared" si="0"/>
        <v>Wed</v>
      </c>
      <c r="C25" s="4">
        <f t="array" ref="C25">INDEX(location_lang_time_lookup,3,8)</f>
        <v>0.64583333333333337</v>
      </c>
      <c r="D25" s="4">
        <f t="shared" si="6"/>
        <v>0.70833333333333337</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5" s="3" t="str">
        <f t="array" ref="F25">IF(ISBLANK($A25),,CHOOSE(WEEKDAY($A25),,INDEX(location_lang_time_lookup,2,3),INDEX(location_lang_time_lookup,2,2),INDEX(location_lang_time_lookup,2,2),INDEX(location_lang_time_lookup,2,2),INDEX(location_lang_time_lookup,2,3),INDEX(location_lang_time_lookup,2,2)))</f>
        <v>en</v>
      </c>
      <c r="G25" s="5">
        <v>15</v>
      </c>
      <c r="H25" s="3" t="s">
        <v>370</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10" t="s">
        <v>371</v>
      </c>
      <c r="M25" s="3">
        <v>0</v>
      </c>
      <c r="N25" s="3">
        <v>0</v>
      </c>
      <c r="O25" s="3">
        <v>16</v>
      </c>
      <c r="R25" s="2"/>
      <c r="S25" s="25"/>
    </row>
    <row r="26" spans="1:19" ht="15.75" customHeight="1">
      <c r="A26" s="2">
        <v>45401</v>
      </c>
      <c r="B26" s="3" t="str">
        <f t="shared" si="0"/>
        <v>Fri</v>
      </c>
      <c r="C26" s="4">
        <f ca="1">IFERROR(__xludf.DUMMYFUNCTION("IF(ISBLANK($A26),,CHOOSE(WEEKDAY($A26),,IF(ISDATE($A25),IF(WEEKDAY($A25)=2,INDEX(location_lang_time_lookup,1,6),INDEX(location_lang_time_lookup,1,4)),INDEX(location_lang_time_lookup,1,4)),IF(ISDATE($A25),IF(WEEKDAY($A25)=3,INDEX(start_time,3),INDEX(start_"&amp;"time,2)),INDEX(start_time,2)),IF(ISDATE(A25),IF(WEEKDAY($A25)=4,INDEX(start_time,3),INDEX(start_time,2)),INDEX(start_time,2)),IF(ISDATE(A25),IF(WEEKDAY($A25)=5,INDEX(start_time,3),INDEX(start_time,2)),INDEX(start_time,2)),INDEX(start_time,2),IF(WEEKDAY($A"&amp;"25)=7,INDEX(start_time,4),INDEX(start_time,1))))"),0.458333333333333)</f>
        <v>0.45833333333333298</v>
      </c>
      <c r="D26" s="4">
        <f t="shared" ref="D26:D280" ca="1" si="7">IF(ISBLANK(C26),,C26+TIME(2,0,0))</f>
        <v>0.5416666666666663</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6" s="3" t="str">
        <f t="array" ref="F26">IF(ISBLANK($A26),,CHOOSE(WEEKDAY($A26),,INDEX(location_lang_time_lookup,2,3),INDEX(location_lang_time_lookup,2,2),INDEX(location_lang_time_lookup,2,2),INDEX(location_lang_time_lookup,2,2),INDEX(location_lang_time_lookup,2,3),INDEX(location_lang_time_lookup,2,2)))</f>
        <v>zh</v>
      </c>
      <c r="G26" s="5">
        <v>5</v>
      </c>
      <c r="H26" s="3" t="s">
        <v>292</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351</v>
      </c>
      <c r="M26" s="3">
        <v>0</v>
      </c>
      <c r="N26" s="3">
        <v>0</v>
      </c>
      <c r="P26" s="3" t="s">
        <v>372</v>
      </c>
      <c r="S26" s="25"/>
    </row>
    <row r="27" spans="1:19" ht="15.75" customHeight="1">
      <c r="A27" s="2"/>
      <c r="B27" s="3"/>
      <c r="C27" s="4"/>
      <c r="D27" s="4"/>
      <c r="E27" s="3"/>
      <c r="F27" s="3"/>
      <c r="G27" s="16"/>
      <c r="I27" s="3"/>
      <c r="J27" s="3"/>
      <c r="K27" s="3"/>
      <c r="L27" s="3"/>
      <c r="M27" s="3"/>
      <c r="N27" s="3"/>
    </row>
    <row r="28" spans="1:19" ht="15.75" customHeight="1">
      <c r="A28" s="2"/>
      <c r="B28" s="3"/>
      <c r="C28" s="4"/>
      <c r="D28" s="4"/>
      <c r="E28" s="3"/>
      <c r="F28" s="3"/>
      <c r="G28" s="16"/>
      <c r="I28" s="3"/>
      <c r="J28" s="3"/>
      <c r="K28" s="3"/>
      <c r="L28" s="3"/>
      <c r="M28" s="3"/>
      <c r="N28" s="3"/>
    </row>
    <row r="29" spans="1:19" ht="15.75" customHeight="1">
      <c r="A29" s="2"/>
      <c r="B29" s="3"/>
      <c r="C29" s="4"/>
      <c r="D29" s="4"/>
      <c r="E29" s="3"/>
      <c r="F29" s="3"/>
      <c r="G29" s="16"/>
      <c r="I29" s="3"/>
      <c r="J29" s="3"/>
      <c r="K29" s="3"/>
      <c r="L29" s="3"/>
      <c r="M29" s="3"/>
      <c r="N29" s="3"/>
      <c r="O29" s="3"/>
      <c r="P29" s="3"/>
    </row>
    <row r="30" spans="1:19" ht="15.75" customHeight="1">
      <c r="A30" s="2"/>
      <c r="B30" s="3"/>
      <c r="C30" s="4"/>
      <c r="D30" s="4"/>
      <c r="E30" s="3"/>
      <c r="F30" s="3"/>
      <c r="G30" s="16"/>
      <c r="I30" s="3"/>
      <c r="J30" s="3"/>
      <c r="K30" s="3"/>
      <c r="L30" s="3"/>
      <c r="M30" s="3"/>
      <c r="N30" s="3"/>
    </row>
    <row r="31" spans="1:19" ht="15.75" customHeight="1">
      <c r="A31" s="2"/>
      <c r="B31" s="3"/>
      <c r="C31" s="4"/>
      <c r="D31" s="4"/>
      <c r="E31" s="3"/>
      <c r="F31" s="3"/>
      <c r="G31" s="16"/>
      <c r="I31" s="3"/>
      <c r="J31" s="3"/>
      <c r="K31" s="3"/>
      <c r="L31" s="3"/>
      <c r="M31" s="3"/>
      <c r="N31" s="3"/>
      <c r="O31" s="3"/>
      <c r="P31" s="3"/>
    </row>
    <row r="32" spans="1:19" ht="15.75" customHeight="1">
      <c r="A32" s="2"/>
      <c r="B32" s="3"/>
      <c r="C32" s="4"/>
      <c r="D32" s="4"/>
      <c r="E32" s="3"/>
      <c r="F32" s="3"/>
      <c r="G32" s="16"/>
      <c r="I32" s="3"/>
      <c r="J32" s="3"/>
      <c r="K32" s="3"/>
      <c r="L32" s="3"/>
      <c r="M32" s="3"/>
      <c r="N32" s="3"/>
      <c r="O32" s="3"/>
      <c r="P32" s="3"/>
    </row>
    <row r="33" spans="1:16" ht="15.75" customHeight="1">
      <c r="A33" s="2"/>
      <c r="B33" s="3"/>
      <c r="C33" s="4"/>
      <c r="D33" s="4"/>
      <c r="E33" s="3"/>
      <c r="F33" s="3"/>
      <c r="G33" s="16"/>
      <c r="I33" s="3"/>
      <c r="J33" s="3"/>
      <c r="K33" s="3"/>
      <c r="L33" s="3"/>
      <c r="M33" s="3"/>
      <c r="N33" s="3"/>
    </row>
    <row r="34" spans="1:16" ht="15.75" customHeight="1">
      <c r="A34" s="2"/>
      <c r="B34" s="3"/>
      <c r="C34" s="4"/>
      <c r="D34" s="4"/>
      <c r="E34" s="3"/>
      <c r="F34" s="3"/>
      <c r="G34" s="16"/>
      <c r="I34" s="3"/>
      <c r="J34" s="3"/>
      <c r="K34" s="3"/>
      <c r="L34" s="3"/>
      <c r="M34" s="3"/>
      <c r="N34" s="3"/>
    </row>
    <row r="35" spans="1:16" ht="15.75" customHeight="1">
      <c r="A35" s="26"/>
      <c r="B35" s="3"/>
      <c r="C35" s="4"/>
      <c r="D35" s="4"/>
      <c r="E35" s="3"/>
      <c r="F35" s="3"/>
      <c r="G35" s="16"/>
      <c r="I35" s="3"/>
      <c r="J35" s="3"/>
      <c r="K35" s="3"/>
      <c r="L35" s="3"/>
      <c r="M35" s="3"/>
      <c r="N35" s="3"/>
      <c r="O35" s="3"/>
      <c r="P35" s="3"/>
    </row>
    <row r="36" spans="1:16" ht="15.75" customHeight="1">
      <c r="A36" s="26"/>
      <c r="B36" s="3"/>
      <c r="C36" s="4"/>
      <c r="D36" s="4"/>
      <c r="E36" s="3"/>
      <c r="F36" s="3"/>
      <c r="G36" s="16"/>
      <c r="I36" s="3"/>
      <c r="J36" s="3"/>
      <c r="K36" s="3"/>
      <c r="L36" s="3"/>
      <c r="M36" s="3"/>
      <c r="N36" s="3"/>
      <c r="O36" s="3"/>
      <c r="P36" s="3"/>
    </row>
    <row r="37" spans="1:16" ht="15.75" customHeight="1">
      <c r="A37" s="2"/>
      <c r="B37" s="3"/>
      <c r="C37" s="4"/>
      <c r="D37" s="4"/>
      <c r="E37" s="3"/>
      <c r="F37" s="3"/>
      <c r="G37" s="16"/>
      <c r="H37" s="24"/>
      <c r="I37" s="3"/>
      <c r="J37" s="3"/>
      <c r="K37" s="3"/>
      <c r="L37" s="3"/>
      <c r="M37" s="3"/>
      <c r="N37" s="3"/>
    </row>
    <row r="38" spans="1:16" ht="15.75" customHeight="1">
      <c r="A38" s="2"/>
      <c r="B38" s="3"/>
      <c r="C38" s="4"/>
      <c r="D38" s="4"/>
      <c r="E38" s="3"/>
      <c r="F38" s="3"/>
      <c r="G38" s="16"/>
      <c r="I38" s="3"/>
      <c r="J38" s="3"/>
      <c r="K38" s="3"/>
      <c r="L38" s="3"/>
      <c r="M38" s="3"/>
      <c r="N38" s="3"/>
    </row>
    <row r="39" spans="1:16" ht="15.75" customHeight="1">
      <c r="A39" s="2"/>
      <c r="B39" s="3"/>
      <c r="C39" s="4"/>
      <c r="D39" s="4"/>
      <c r="E39" s="3"/>
      <c r="F39" s="3"/>
      <c r="G39" s="16"/>
      <c r="I39" s="3"/>
      <c r="J39" s="3"/>
      <c r="K39" s="3"/>
      <c r="L39" s="3"/>
      <c r="M39" s="3"/>
      <c r="N39" s="3"/>
    </row>
    <row r="40" spans="1:16" ht="15.75" customHeight="1">
      <c r="A40" s="2"/>
      <c r="B40" s="3"/>
      <c r="C40" s="4"/>
      <c r="D40" s="4"/>
      <c r="E40" s="3"/>
      <c r="F40" s="3"/>
      <c r="G40" s="16"/>
      <c r="I40" s="3"/>
      <c r="J40" s="3"/>
      <c r="K40" s="3"/>
      <c r="L40" s="3"/>
      <c r="M40" s="3"/>
      <c r="N40" s="3"/>
    </row>
    <row r="41" spans="1:16" ht="15.75" customHeight="1">
      <c r="A41" s="2"/>
      <c r="B41" s="3"/>
      <c r="C41" s="4"/>
      <c r="D41" s="4"/>
      <c r="E41" s="3"/>
      <c r="F41" s="3"/>
      <c r="G41" s="16"/>
      <c r="I41" s="3"/>
      <c r="J41" s="3"/>
      <c r="K41" s="3"/>
      <c r="L41" s="3"/>
      <c r="M41" s="3"/>
      <c r="N41" s="3"/>
    </row>
    <row r="42" spans="1:16" ht="15.75" customHeight="1">
      <c r="A42" s="2"/>
      <c r="B42" s="3"/>
      <c r="C42" s="4"/>
      <c r="D42" s="4"/>
      <c r="E42" s="3"/>
      <c r="F42" s="3"/>
      <c r="G42" s="16"/>
      <c r="I42" s="3"/>
      <c r="J42" s="3"/>
      <c r="K42" s="3"/>
      <c r="L42" s="3"/>
      <c r="M42" s="3"/>
      <c r="N42" s="3"/>
    </row>
    <row r="43" spans="1:16" ht="15.75" customHeight="1">
      <c r="A43" s="2"/>
      <c r="B43" s="3"/>
      <c r="C43" s="4"/>
      <c r="D43" s="4"/>
      <c r="E43" s="3"/>
      <c r="F43" s="3"/>
      <c r="G43" s="16"/>
      <c r="I43" s="3"/>
      <c r="J43" s="3"/>
      <c r="K43" s="3"/>
      <c r="L43" s="3"/>
      <c r="M43" s="3"/>
      <c r="N43" s="3"/>
    </row>
    <row r="44" spans="1:16" ht="15.75" customHeight="1">
      <c r="A44" s="2"/>
      <c r="B44" s="3"/>
      <c r="C44" s="4"/>
      <c r="D44" s="4"/>
      <c r="E44" s="3"/>
      <c r="F44" s="3"/>
      <c r="G44" s="16"/>
      <c r="I44" s="3"/>
      <c r="J44" s="3"/>
      <c r="K44" s="3"/>
      <c r="L44" s="3"/>
      <c r="M44" s="3"/>
      <c r="N44" s="3"/>
    </row>
    <row r="45" spans="1:16" ht="15.75" customHeight="1">
      <c r="A45" s="2"/>
      <c r="B45" s="3"/>
      <c r="C45" s="4"/>
      <c r="D45" s="4"/>
      <c r="E45" s="3"/>
      <c r="F45" s="3"/>
      <c r="G45" s="16"/>
      <c r="I45" s="3"/>
      <c r="J45" s="3"/>
      <c r="K45" s="3"/>
      <c r="L45" s="3"/>
      <c r="M45" s="3"/>
      <c r="N45" s="3"/>
    </row>
    <row r="46" spans="1:16" ht="15.75" customHeight="1">
      <c r="A46" s="2"/>
      <c r="B46" s="3"/>
      <c r="C46" s="4"/>
      <c r="D46" s="4"/>
      <c r="E46" s="3"/>
      <c r="F46" s="3"/>
      <c r="G46" s="16"/>
      <c r="I46" s="3"/>
      <c r="J46" s="3"/>
      <c r="K46" s="3"/>
      <c r="L46" s="3"/>
      <c r="M46" s="3"/>
      <c r="N46" s="3"/>
    </row>
    <row r="47" spans="1:16" ht="15.75" customHeight="1">
      <c r="A47" s="2"/>
      <c r="B47" s="3"/>
      <c r="C47" s="4"/>
      <c r="D47" s="4"/>
      <c r="E47" s="3"/>
      <c r="F47" s="3"/>
      <c r="G47" s="16"/>
      <c r="I47" s="3"/>
      <c r="J47" s="3"/>
      <c r="K47" s="3"/>
      <c r="L47" s="3"/>
      <c r="M47" s="3"/>
      <c r="N47" s="3"/>
    </row>
    <row r="48" spans="1:16" ht="15.75" customHeight="1">
      <c r="A48" s="2"/>
      <c r="B48" s="3"/>
      <c r="C48" s="4"/>
      <c r="D48" s="4"/>
      <c r="E48" s="3"/>
      <c r="F48" s="3"/>
      <c r="G48" s="16"/>
      <c r="I48" s="3"/>
      <c r="J48" s="3"/>
      <c r="K48" s="3"/>
      <c r="L48" s="3"/>
      <c r="M48" s="3"/>
      <c r="N48" s="3"/>
    </row>
    <row r="49" spans="1:14" ht="15.75" customHeight="1">
      <c r="A49" s="2"/>
      <c r="B49" s="3"/>
      <c r="C49" s="4"/>
      <c r="D49" s="4"/>
      <c r="E49" s="3"/>
      <c r="F49" s="3"/>
      <c r="G49" s="16"/>
      <c r="I49" s="3"/>
      <c r="J49" s="3"/>
      <c r="K49" s="3"/>
      <c r="L49" s="3"/>
      <c r="M49" s="3"/>
      <c r="N49" s="3"/>
    </row>
    <row r="50" spans="1:14" ht="15.75" customHeight="1">
      <c r="A50" s="2"/>
      <c r="B50" s="3"/>
      <c r="C50" s="4"/>
      <c r="D50" s="4"/>
      <c r="E50" s="3"/>
      <c r="F50" s="3"/>
      <c r="G50" s="16"/>
      <c r="I50" s="3"/>
      <c r="J50" s="3"/>
      <c r="K50" s="3"/>
      <c r="L50" s="3"/>
      <c r="M50" s="3"/>
      <c r="N50" s="3"/>
    </row>
    <row r="51" spans="1:14" ht="15.75" customHeight="1">
      <c r="A51" s="2"/>
      <c r="B51" s="3"/>
      <c r="C51" s="4"/>
      <c r="D51" s="4"/>
      <c r="E51" s="3"/>
      <c r="F51" s="3"/>
      <c r="G51" s="16"/>
      <c r="I51" s="3"/>
      <c r="J51" s="3"/>
      <c r="K51" s="3"/>
      <c r="L51" s="3"/>
      <c r="M51" s="3"/>
      <c r="N51" s="3"/>
    </row>
    <row r="52" spans="1:14" ht="15.75" customHeight="1">
      <c r="A52" s="2"/>
      <c r="B52" s="3"/>
      <c r="C52" s="4"/>
      <c r="D52" s="4"/>
      <c r="E52" s="3"/>
      <c r="F52" s="3"/>
      <c r="G52" s="16"/>
      <c r="I52" s="3"/>
      <c r="J52" s="3"/>
      <c r="K52" s="3"/>
      <c r="L52" s="3"/>
      <c r="M52" s="3"/>
      <c r="N52" s="3"/>
    </row>
    <row r="53" spans="1:14" ht="15.75" customHeight="1">
      <c r="A53" s="2"/>
      <c r="B53" s="3"/>
      <c r="C53" s="4"/>
      <c r="D53" s="4"/>
      <c r="E53" s="3"/>
      <c r="F53" s="3"/>
      <c r="G53" s="16"/>
      <c r="I53" s="3"/>
      <c r="J53" s="3"/>
      <c r="K53" s="3"/>
      <c r="L53" s="3"/>
      <c r="M53" s="3"/>
      <c r="N53" s="3"/>
    </row>
    <row r="54" spans="1:14" ht="15.75" customHeight="1">
      <c r="A54" s="2"/>
      <c r="B54" s="3"/>
      <c r="C54" s="4"/>
      <c r="D54" s="4"/>
      <c r="E54" s="3"/>
      <c r="F54" s="3"/>
      <c r="G54" s="16"/>
      <c r="I54" s="3"/>
      <c r="J54" s="3"/>
      <c r="K54" s="3"/>
      <c r="L54" s="3"/>
      <c r="M54" s="3"/>
      <c r="N54" s="3"/>
    </row>
    <row r="55" spans="1:14" ht="15.75" customHeight="1">
      <c r="A55" s="2"/>
      <c r="B55" s="3"/>
      <c r="C55" s="4"/>
      <c r="D55" s="4"/>
      <c r="E55" s="3"/>
      <c r="F55" s="3"/>
      <c r="G55" s="16"/>
      <c r="I55" s="3"/>
      <c r="J55" s="3"/>
      <c r="K55" s="3"/>
      <c r="L55" s="3"/>
      <c r="M55" s="3"/>
      <c r="N55" s="3"/>
    </row>
    <row r="56" spans="1:14" ht="15.75" customHeight="1">
      <c r="A56" s="2"/>
      <c r="B56" s="3"/>
      <c r="C56" s="4"/>
      <c r="D56" s="4"/>
      <c r="E56" s="3"/>
      <c r="F56" s="3"/>
      <c r="G56" s="16"/>
      <c r="I56" s="3"/>
      <c r="J56" s="3"/>
      <c r="K56" s="3"/>
      <c r="L56" s="3"/>
      <c r="M56" s="3"/>
      <c r="N56" s="3"/>
    </row>
    <row r="57" spans="1:14" ht="15.75" customHeight="1">
      <c r="A57" s="2"/>
      <c r="B57" s="3"/>
      <c r="C57" s="4"/>
      <c r="D57" s="4"/>
      <c r="E57" s="3"/>
      <c r="F57" s="3"/>
      <c r="G57" s="16"/>
      <c r="I57" s="3"/>
      <c r="J57" s="3"/>
      <c r="K57" s="3"/>
      <c r="L57" s="3"/>
      <c r="M57" s="3"/>
      <c r="N57" s="3"/>
    </row>
    <row r="58" spans="1:14" ht="15.75" customHeight="1">
      <c r="A58" s="2"/>
      <c r="B58" s="3"/>
      <c r="C58" s="4"/>
      <c r="D58" s="4"/>
      <c r="E58" s="3"/>
      <c r="F58" s="3"/>
      <c r="G58" s="16"/>
      <c r="I58" s="3"/>
      <c r="J58" s="3"/>
      <c r="K58" s="3"/>
      <c r="L58" s="3"/>
      <c r="M58" s="3"/>
      <c r="N58" s="3"/>
    </row>
    <row r="59" spans="1:14" ht="15.75" customHeight="1">
      <c r="A59" s="2"/>
      <c r="B59" s="3"/>
      <c r="C59" s="4"/>
      <c r="D59" s="4"/>
      <c r="E59" s="3"/>
      <c r="F59" s="3"/>
      <c r="G59" s="16"/>
      <c r="I59" s="3"/>
      <c r="J59" s="3"/>
      <c r="K59" s="3"/>
      <c r="L59" s="3"/>
      <c r="M59" s="3"/>
      <c r="N59" s="3"/>
    </row>
    <row r="60" spans="1:14" ht="15.75" customHeight="1">
      <c r="A60" s="2"/>
      <c r="B60" s="3"/>
      <c r="C60" s="4"/>
      <c r="D60" s="4"/>
      <c r="E60" s="3"/>
      <c r="F60" s="3"/>
      <c r="G60" s="16"/>
      <c r="I60" s="3"/>
      <c r="J60" s="3"/>
      <c r="K60" s="3"/>
      <c r="L60" s="3"/>
      <c r="M60" s="3"/>
      <c r="N60" s="3"/>
    </row>
    <row r="61" spans="1:14" ht="15.75" customHeight="1">
      <c r="A61" s="2"/>
      <c r="B61" s="3"/>
      <c r="C61" s="4"/>
      <c r="D61" s="4"/>
      <c r="E61" s="3"/>
      <c r="F61" s="3"/>
      <c r="G61" s="16"/>
      <c r="I61" s="3"/>
      <c r="J61" s="3"/>
      <c r="K61" s="3"/>
      <c r="L61" s="3"/>
      <c r="M61" s="3"/>
      <c r="N61" s="3"/>
    </row>
    <row r="62" spans="1:14" ht="15.75" customHeight="1">
      <c r="A62" s="2"/>
      <c r="B62" s="3"/>
      <c r="C62" s="4"/>
      <c r="D62" s="4"/>
      <c r="E62" s="3"/>
      <c r="F62" s="3"/>
      <c r="G62" s="16"/>
      <c r="I62" s="3"/>
      <c r="J62" s="3"/>
      <c r="K62" s="3"/>
      <c r="L62" s="3"/>
      <c r="M62" s="3"/>
      <c r="N62" s="3"/>
    </row>
    <row r="63" spans="1:14" ht="15.75" customHeight="1">
      <c r="A63" s="2"/>
      <c r="B63" s="3"/>
      <c r="C63" s="4"/>
      <c r="D63" s="4"/>
      <c r="E63" s="3"/>
      <c r="F63" s="3"/>
      <c r="G63" s="16"/>
      <c r="I63" s="3"/>
      <c r="J63" s="3"/>
      <c r="K63" s="3"/>
      <c r="L63" s="3"/>
      <c r="M63" s="3"/>
      <c r="N63" s="3"/>
    </row>
    <row r="64" spans="1:14" ht="15.75" customHeight="1">
      <c r="A64" s="2"/>
      <c r="B64" s="3"/>
      <c r="C64" s="4"/>
      <c r="D64" s="4"/>
      <c r="E64" s="3"/>
      <c r="F64" s="3"/>
      <c r="G64" s="16"/>
      <c r="I64" s="3"/>
      <c r="J64" s="3"/>
      <c r="K64" s="3"/>
      <c r="L64" s="3"/>
      <c r="M64" s="3"/>
      <c r="N64" s="3"/>
    </row>
    <row r="65" spans="1:14" ht="13">
      <c r="A65" s="2"/>
      <c r="B65" s="3"/>
      <c r="C65" s="4"/>
      <c r="D65" s="4"/>
      <c r="E65" s="3"/>
      <c r="F65" s="3"/>
      <c r="G65" s="16"/>
      <c r="I65" s="3"/>
      <c r="J65" s="3"/>
      <c r="K65" s="3"/>
      <c r="L65" s="3"/>
      <c r="M65" s="3"/>
      <c r="N65" s="3"/>
    </row>
    <row r="66" spans="1:14" ht="13">
      <c r="A66" s="2"/>
      <c r="B66" s="3"/>
      <c r="C66" s="4"/>
      <c r="D66" s="4"/>
      <c r="E66" s="3"/>
      <c r="F66" s="3"/>
      <c r="G66" s="16"/>
      <c r="I66" s="3"/>
      <c r="J66" s="3"/>
      <c r="K66" s="3"/>
      <c r="L66" s="3"/>
      <c r="M66" s="3"/>
      <c r="N66" s="3"/>
    </row>
    <row r="67" spans="1:14" ht="13">
      <c r="A67" s="2"/>
      <c r="B67" s="3"/>
      <c r="C67" s="4"/>
      <c r="D67" s="4"/>
      <c r="E67" s="3"/>
      <c r="F67" s="3"/>
      <c r="G67" s="16"/>
      <c r="I67" s="3"/>
      <c r="J67" s="3"/>
      <c r="K67" s="3"/>
      <c r="L67" s="3"/>
      <c r="M67" s="3"/>
      <c r="N67" s="3"/>
    </row>
    <row r="68" spans="1:14" ht="13">
      <c r="A68" s="2"/>
      <c r="B68" s="3"/>
      <c r="C68" s="4"/>
      <c r="D68" s="4"/>
      <c r="E68" s="3"/>
      <c r="F68" s="3"/>
      <c r="G68" s="16"/>
      <c r="I68" s="3"/>
      <c r="J68" s="3"/>
      <c r="K68" s="3"/>
      <c r="L68" s="3"/>
      <c r="M68" s="3"/>
      <c r="N68" s="3"/>
    </row>
    <row r="69" spans="1:14" ht="13">
      <c r="A69" s="2"/>
      <c r="B69" s="3"/>
      <c r="C69" s="4"/>
      <c r="D69" s="4"/>
      <c r="E69" s="3"/>
      <c r="F69" s="3"/>
      <c r="G69" s="16"/>
      <c r="I69" s="3"/>
      <c r="J69" s="3"/>
      <c r="K69" s="3"/>
      <c r="L69" s="3"/>
      <c r="M69" s="3"/>
      <c r="N69" s="3"/>
    </row>
    <row r="70" spans="1:14" ht="13">
      <c r="A70" s="2"/>
      <c r="B70" s="3"/>
      <c r="C70" s="4"/>
      <c r="D70" s="4"/>
      <c r="E70" s="3"/>
      <c r="F70" s="3"/>
      <c r="G70" s="16"/>
      <c r="I70" s="3"/>
      <c r="J70" s="3"/>
      <c r="K70" s="3"/>
      <c r="L70" s="3"/>
      <c r="M70" s="3"/>
      <c r="N70" s="3"/>
    </row>
    <row r="71" spans="1:14" ht="13">
      <c r="A71" s="2"/>
      <c r="B71" s="3"/>
      <c r="C71" s="4"/>
      <c r="D71" s="4"/>
      <c r="E71" s="3"/>
      <c r="F71" s="3"/>
      <c r="G71" s="16"/>
      <c r="I71" s="3"/>
      <c r="J71" s="3"/>
      <c r="K71" s="3"/>
      <c r="L71" s="3"/>
      <c r="M71" s="3"/>
      <c r="N71" s="3"/>
    </row>
    <row r="72" spans="1:14" ht="13">
      <c r="A72" s="2"/>
      <c r="B72" s="3"/>
      <c r="C72" s="4"/>
      <c r="D72" s="4"/>
      <c r="E72" s="3"/>
      <c r="F72" s="3"/>
      <c r="G72" s="16"/>
      <c r="I72" s="3"/>
      <c r="J72" s="3"/>
      <c r="K72" s="3"/>
      <c r="L72" s="3"/>
      <c r="M72" s="3"/>
      <c r="N72" s="3"/>
    </row>
    <row r="73" spans="1:14" ht="13">
      <c r="A73" s="2"/>
      <c r="B73" s="3"/>
      <c r="C73" s="4"/>
      <c r="D73" s="4"/>
      <c r="E73" s="3"/>
      <c r="F73" s="3"/>
      <c r="G73" s="16"/>
      <c r="I73" s="3"/>
      <c r="J73" s="3"/>
      <c r="K73" s="3"/>
      <c r="L73" s="3"/>
      <c r="M73" s="3"/>
      <c r="N73" s="3"/>
    </row>
    <row r="74" spans="1:14" ht="13">
      <c r="A74" s="2"/>
      <c r="B74" s="3"/>
      <c r="C74" s="4"/>
      <c r="D74" s="4"/>
      <c r="E74" s="3"/>
      <c r="F74" s="3"/>
      <c r="G74" s="16"/>
      <c r="I74" s="3"/>
      <c r="J74" s="3"/>
      <c r="K74" s="3"/>
      <c r="L74" s="3"/>
      <c r="M74" s="3"/>
      <c r="N74" s="3"/>
    </row>
    <row r="75" spans="1:14" ht="13">
      <c r="A75" s="2"/>
      <c r="B75" s="3"/>
      <c r="C75" s="4"/>
      <c r="D75" s="4"/>
      <c r="E75" s="3"/>
      <c r="F75" s="3"/>
      <c r="G75" s="16"/>
      <c r="I75" s="3"/>
      <c r="J75" s="3"/>
      <c r="K75" s="3"/>
      <c r="L75" s="3"/>
      <c r="M75" s="3"/>
      <c r="N75" s="3"/>
    </row>
    <row r="76" spans="1:14" ht="13">
      <c r="A76" s="2"/>
      <c r="B76" s="3"/>
      <c r="C76" s="4"/>
      <c r="D76" s="4"/>
      <c r="E76" s="3"/>
      <c r="F76" s="3"/>
      <c r="G76" s="16"/>
      <c r="I76" s="3"/>
      <c r="J76" s="3"/>
      <c r="K76" s="3"/>
      <c r="L76" s="3"/>
      <c r="M76" s="3"/>
      <c r="N76" s="3"/>
    </row>
    <row r="77" spans="1:14" ht="13">
      <c r="A77" s="2"/>
      <c r="B77" s="3"/>
      <c r="C77" s="4"/>
      <c r="D77" s="4"/>
      <c r="E77" s="3"/>
      <c r="F77" s="3"/>
      <c r="G77" s="16"/>
      <c r="I77" s="3"/>
      <c r="J77" s="3"/>
      <c r="K77" s="3"/>
      <c r="L77" s="3"/>
      <c r="M77" s="3"/>
      <c r="N77" s="3"/>
    </row>
    <row r="78" spans="1:14" ht="13">
      <c r="A78" s="2"/>
      <c r="B78" s="3"/>
      <c r="C78" s="4"/>
      <c r="D78" s="4"/>
      <c r="E78" s="3"/>
      <c r="F78" s="3"/>
      <c r="G78" s="16"/>
      <c r="I78" s="3"/>
      <c r="J78" s="3"/>
      <c r="K78" s="3"/>
      <c r="L78" s="3"/>
      <c r="M78" s="3"/>
      <c r="N78" s="3"/>
    </row>
    <row r="79" spans="1:14" ht="13">
      <c r="A79" s="2"/>
      <c r="B79" s="3"/>
      <c r="C79" s="4"/>
      <c r="D79" s="4"/>
      <c r="E79" s="3"/>
      <c r="F79" s="3"/>
      <c r="G79" s="16"/>
      <c r="I79" s="3"/>
      <c r="J79" s="3"/>
      <c r="K79" s="3"/>
      <c r="L79" s="3"/>
      <c r="M79" s="3"/>
      <c r="N79" s="3"/>
    </row>
    <row r="80" spans="1:14" ht="13">
      <c r="A80" s="2"/>
      <c r="B80" s="3"/>
      <c r="C80" s="4"/>
      <c r="D80" s="4"/>
      <c r="E80" s="3"/>
      <c r="F80" s="3"/>
      <c r="G80" s="16"/>
      <c r="I80" s="3"/>
      <c r="J80" s="3"/>
      <c r="K80" s="3"/>
      <c r="L80" s="3"/>
      <c r="M80" s="3"/>
      <c r="N80" s="3"/>
    </row>
    <row r="81" spans="1:14" ht="13">
      <c r="A81" s="2"/>
      <c r="B81" s="3"/>
      <c r="C81" s="4"/>
      <c r="D81" s="4"/>
      <c r="E81" s="3"/>
      <c r="F81" s="3"/>
      <c r="G81" s="16"/>
      <c r="I81" s="3"/>
      <c r="J81" s="3"/>
      <c r="K81" s="3"/>
      <c r="L81" s="3"/>
      <c r="M81" s="3"/>
      <c r="N81" s="3"/>
    </row>
    <row r="82" spans="1:14" ht="13">
      <c r="A82" s="2"/>
      <c r="B82" s="3"/>
      <c r="C82" s="4"/>
      <c r="D82" s="4"/>
      <c r="E82" s="3"/>
      <c r="F82" s="3"/>
      <c r="G82" s="16"/>
      <c r="I82" s="3"/>
      <c r="J82" s="3"/>
      <c r="K82" s="3"/>
      <c r="L82" s="3"/>
      <c r="M82" s="3"/>
      <c r="N82" s="3"/>
    </row>
    <row r="83" spans="1:14" ht="13">
      <c r="A83" s="2"/>
      <c r="B83" s="3"/>
      <c r="C83" s="4"/>
      <c r="D83" s="4"/>
      <c r="E83" s="3"/>
      <c r="F83" s="3"/>
      <c r="G83" s="16"/>
      <c r="I83" s="3"/>
      <c r="J83" s="3"/>
      <c r="K83" s="3"/>
      <c r="L83" s="3"/>
      <c r="M83" s="3"/>
      <c r="N83" s="3"/>
    </row>
    <row r="84" spans="1:14" ht="13">
      <c r="A84" s="2"/>
      <c r="B84" s="3"/>
      <c r="C84" s="4"/>
      <c r="D84" s="4"/>
      <c r="E84" s="3"/>
      <c r="F84" s="3"/>
      <c r="G84" s="16"/>
      <c r="I84" s="3"/>
      <c r="J84" s="3"/>
      <c r="K84" s="3"/>
      <c r="L84" s="3"/>
      <c r="M84" s="3"/>
      <c r="N84" s="3"/>
    </row>
    <row r="85" spans="1:14" ht="13">
      <c r="A85" s="2"/>
      <c r="B85" s="3"/>
      <c r="C85" s="4"/>
      <c r="D85" s="4"/>
      <c r="E85" s="3"/>
      <c r="F85" s="3"/>
      <c r="G85" s="16"/>
      <c r="I85" s="3"/>
      <c r="J85" s="3"/>
      <c r="K85" s="3"/>
      <c r="L85" s="3"/>
      <c r="M85" s="3"/>
      <c r="N85" s="3"/>
    </row>
    <row r="86" spans="1:14" ht="13">
      <c r="A86" s="2"/>
      <c r="B86" s="3"/>
      <c r="C86" s="4"/>
      <c r="D86" s="4"/>
      <c r="E86" s="3"/>
      <c r="F86" s="3"/>
      <c r="G86" s="16"/>
      <c r="I86" s="3"/>
      <c r="J86" s="3"/>
      <c r="K86" s="3"/>
      <c r="L86" s="3"/>
      <c r="M86" s="3"/>
      <c r="N86" s="3"/>
    </row>
    <row r="87" spans="1:14" ht="13">
      <c r="A87" s="2"/>
      <c r="B87" s="3"/>
      <c r="C87" s="4"/>
      <c r="D87" s="4"/>
      <c r="E87" s="3"/>
      <c r="F87" s="3"/>
      <c r="G87" s="16"/>
      <c r="I87" s="3"/>
      <c r="J87" s="3"/>
      <c r="K87" s="3"/>
      <c r="L87" s="3"/>
      <c r="M87" s="3"/>
      <c r="N87" s="3"/>
    </row>
    <row r="88" spans="1:14" ht="13">
      <c r="A88" s="2"/>
      <c r="B88" s="3"/>
      <c r="C88" s="4"/>
      <c r="D88" s="4"/>
      <c r="E88" s="3"/>
      <c r="F88" s="3"/>
      <c r="G88" s="16"/>
      <c r="I88" s="3"/>
      <c r="J88" s="3"/>
      <c r="K88" s="3"/>
      <c r="L88" s="3"/>
      <c r="M88" s="3"/>
      <c r="N88" s="3"/>
    </row>
    <row r="89" spans="1:14" ht="13">
      <c r="A89" s="2"/>
      <c r="B89" s="3"/>
      <c r="C89" s="4"/>
      <c r="D89" s="4"/>
      <c r="E89" s="3"/>
      <c r="F89" s="3"/>
      <c r="G89" s="16"/>
      <c r="I89" s="3"/>
      <c r="J89" s="3"/>
      <c r="K89" s="3"/>
      <c r="L89" s="3"/>
      <c r="M89" s="3"/>
      <c r="N89" s="3"/>
    </row>
    <row r="90" spans="1:14" ht="13">
      <c r="A90" s="2"/>
      <c r="B90" s="3"/>
      <c r="C90" s="4"/>
      <c r="D90" s="4"/>
      <c r="E90" s="3"/>
      <c r="F90" s="3"/>
      <c r="G90" s="16"/>
      <c r="I90" s="3"/>
      <c r="J90" s="3"/>
      <c r="K90" s="3"/>
      <c r="L90" s="3"/>
      <c r="M90" s="3"/>
      <c r="N90" s="3"/>
    </row>
    <row r="91" spans="1:14" ht="13">
      <c r="A91" s="2"/>
      <c r="B91" s="3"/>
      <c r="C91" s="4"/>
      <c r="D91" s="4"/>
      <c r="E91" s="3"/>
      <c r="F91" s="3"/>
      <c r="G91" s="16"/>
      <c r="I91" s="3"/>
      <c r="J91" s="3"/>
      <c r="K91" s="3"/>
      <c r="L91" s="3"/>
      <c r="M91" s="3"/>
      <c r="N91" s="3"/>
    </row>
    <row r="92" spans="1:14" ht="13">
      <c r="A92" s="2"/>
      <c r="B92" s="3"/>
      <c r="C92" s="4"/>
      <c r="D92" s="4"/>
      <c r="E92" s="3"/>
      <c r="F92" s="3"/>
      <c r="G92" s="16"/>
      <c r="I92" s="3"/>
      <c r="J92" s="3"/>
      <c r="K92" s="3"/>
      <c r="L92" s="3"/>
      <c r="M92" s="3"/>
      <c r="N92" s="3"/>
    </row>
    <row r="93" spans="1:14" ht="13">
      <c r="A93" s="2"/>
      <c r="B93" s="3"/>
      <c r="C93" s="4"/>
      <c r="D93" s="4"/>
      <c r="E93" s="3"/>
      <c r="F93" s="3"/>
      <c r="G93" s="16"/>
      <c r="I93" s="3"/>
      <c r="J93" s="3"/>
      <c r="K93" s="3"/>
      <c r="L93" s="3"/>
      <c r="M93" s="3"/>
      <c r="N93" s="3"/>
    </row>
    <row r="94" spans="1:14" ht="13">
      <c r="A94" s="2"/>
      <c r="B94" s="3"/>
      <c r="C94" s="4"/>
      <c r="D94" s="4"/>
      <c r="E94" s="3"/>
      <c r="F94" s="3"/>
      <c r="G94" s="16"/>
      <c r="I94" s="3"/>
      <c r="J94" s="3"/>
      <c r="K94" s="3"/>
      <c r="L94" s="3"/>
      <c r="M94" s="3"/>
      <c r="N94" s="3"/>
    </row>
    <row r="95" spans="1:14" ht="13">
      <c r="A95" s="2"/>
      <c r="B95" s="3"/>
      <c r="C95" s="4"/>
      <c r="D95" s="4"/>
      <c r="E95" s="3"/>
      <c r="F95" s="3"/>
      <c r="G95" s="16"/>
      <c r="I95" s="3"/>
      <c r="J95" s="3"/>
      <c r="K95" s="3"/>
      <c r="L95" s="3"/>
      <c r="M95" s="3"/>
      <c r="N95" s="3"/>
    </row>
    <row r="96" spans="1:14" ht="13">
      <c r="A96" s="2"/>
      <c r="B96" s="3"/>
      <c r="C96" s="4"/>
      <c r="D96" s="4"/>
      <c r="E96" s="3"/>
      <c r="F96" s="3"/>
      <c r="G96" s="16"/>
      <c r="I96" s="3"/>
      <c r="J96" s="3"/>
      <c r="K96" s="3"/>
      <c r="L96" s="3"/>
      <c r="M96" s="3"/>
      <c r="N96" s="3"/>
    </row>
    <row r="97" spans="1:14" ht="13">
      <c r="A97" s="2"/>
      <c r="B97" s="3"/>
      <c r="C97" s="4"/>
      <c r="D97" s="4"/>
      <c r="E97" s="3"/>
      <c r="F97" s="3"/>
      <c r="G97" s="16"/>
      <c r="I97" s="3"/>
      <c r="J97" s="3"/>
      <c r="K97" s="3"/>
      <c r="L97" s="3"/>
      <c r="M97" s="3"/>
      <c r="N97" s="3"/>
    </row>
    <row r="98" spans="1:14" ht="13">
      <c r="A98" s="2"/>
      <c r="B98" s="3"/>
      <c r="C98" s="4"/>
      <c r="D98" s="4"/>
      <c r="E98" s="3"/>
      <c r="F98" s="3"/>
      <c r="G98" s="16"/>
      <c r="I98" s="3"/>
      <c r="J98" s="3"/>
      <c r="K98" s="3"/>
      <c r="L98" s="3"/>
      <c r="M98" s="3"/>
      <c r="N98" s="3"/>
    </row>
    <row r="99" spans="1:14" ht="13">
      <c r="A99" s="2"/>
      <c r="B99" s="3"/>
      <c r="C99" s="4"/>
      <c r="D99" s="4"/>
      <c r="E99" s="3"/>
      <c r="F99" s="3"/>
      <c r="G99" s="16"/>
      <c r="I99" s="3"/>
      <c r="J99" s="3"/>
      <c r="K99" s="3"/>
      <c r="L99" s="3"/>
      <c r="M99" s="3"/>
      <c r="N99" s="3"/>
    </row>
    <row r="100" spans="1:14" ht="13">
      <c r="A100" s="2"/>
      <c r="B100" s="3"/>
      <c r="C100" s="4"/>
      <c r="D100" s="4"/>
      <c r="E100" s="3"/>
      <c r="F100" s="3"/>
      <c r="G100" s="16"/>
      <c r="I100" s="3"/>
      <c r="J100" s="3"/>
      <c r="K100" s="3"/>
      <c r="L100" s="3"/>
      <c r="M100" s="3"/>
      <c r="N100" s="3"/>
    </row>
    <row r="101" spans="1:14" ht="13">
      <c r="A101" s="2"/>
      <c r="B101" s="3"/>
      <c r="C101" s="4"/>
      <c r="D101" s="4"/>
      <c r="E101" s="3"/>
      <c r="F101" s="3"/>
      <c r="G101" s="16"/>
      <c r="I101" s="3"/>
      <c r="J101" s="3"/>
      <c r="K101" s="3"/>
      <c r="L101" s="3"/>
      <c r="M101" s="3"/>
      <c r="N101" s="3"/>
    </row>
    <row r="102" spans="1:14" ht="13">
      <c r="A102" s="2"/>
      <c r="B102" s="3"/>
      <c r="C102" s="4"/>
      <c r="D102" s="4"/>
      <c r="E102" s="3"/>
      <c r="F102" s="3"/>
      <c r="G102" s="16"/>
      <c r="I102" s="3"/>
      <c r="J102" s="3"/>
      <c r="K102" s="3"/>
      <c r="L102" s="3"/>
      <c r="M102" s="3"/>
      <c r="N102" s="3"/>
    </row>
    <row r="103" spans="1:14" ht="13">
      <c r="A103" s="2"/>
      <c r="B103" s="3"/>
      <c r="C103" s="4"/>
      <c r="D103" s="4"/>
      <c r="E103" s="3"/>
      <c r="F103" s="3"/>
      <c r="G103" s="16"/>
      <c r="I103" s="3"/>
      <c r="J103" s="3"/>
      <c r="K103" s="3"/>
      <c r="L103" s="3"/>
      <c r="M103" s="3"/>
      <c r="N103" s="3"/>
    </row>
    <row r="104" spans="1:14" ht="13">
      <c r="A104" s="2"/>
      <c r="B104" s="3"/>
      <c r="C104" s="4"/>
      <c r="D104" s="4"/>
      <c r="E104" s="3"/>
      <c r="F104" s="3"/>
      <c r="G104" s="16"/>
      <c r="I104" s="3"/>
      <c r="J104" s="3"/>
      <c r="K104" s="3"/>
      <c r="L104" s="3"/>
      <c r="M104" s="3"/>
      <c r="N104" s="3"/>
    </row>
    <row r="105" spans="1:14" ht="13">
      <c r="A105" s="2"/>
      <c r="B105" s="3"/>
      <c r="C105" s="4"/>
      <c r="D105" s="4"/>
      <c r="E105" s="3"/>
      <c r="F105" s="3"/>
      <c r="G105" s="16"/>
      <c r="I105" s="3"/>
      <c r="J105" s="3"/>
      <c r="K105" s="3"/>
      <c r="L105" s="3"/>
      <c r="M105" s="3"/>
      <c r="N105" s="3"/>
    </row>
    <row r="106" spans="1:14" ht="13">
      <c r="A106" s="2"/>
      <c r="B106" s="3"/>
      <c r="C106" s="4"/>
      <c r="D106" s="4"/>
      <c r="E106" s="3"/>
      <c r="F106" s="3"/>
      <c r="G106" s="16"/>
      <c r="I106" s="3"/>
      <c r="J106" s="3"/>
      <c r="K106" s="3"/>
      <c r="L106" s="3"/>
      <c r="M106" s="3"/>
      <c r="N106" s="3"/>
    </row>
    <row r="107" spans="1:14" ht="13">
      <c r="A107" s="2"/>
      <c r="B107" s="3"/>
      <c r="C107" s="4"/>
      <c r="D107" s="4"/>
      <c r="E107" s="3"/>
      <c r="F107" s="3"/>
      <c r="G107" s="16"/>
      <c r="I107" s="3"/>
      <c r="J107" s="3"/>
      <c r="K107" s="3"/>
      <c r="L107" s="3"/>
      <c r="M107" s="3"/>
      <c r="N107" s="3"/>
    </row>
    <row r="108" spans="1:14" ht="13">
      <c r="A108" s="2"/>
      <c r="B108" s="3"/>
      <c r="C108" s="4"/>
      <c r="D108" s="4"/>
      <c r="E108" s="3"/>
      <c r="F108" s="3"/>
      <c r="G108" s="16"/>
      <c r="I108" s="3"/>
      <c r="J108" s="3"/>
      <c r="K108" s="3"/>
      <c r="L108" s="3"/>
      <c r="M108" s="3"/>
      <c r="N108" s="3"/>
    </row>
    <row r="109" spans="1:14" ht="13">
      <c r="A109" s="2"/>
      <c r="B109" s="3"/>
      <c r="C109" s="4"/>
      <c r="D109" s="4"/>
      <c r="E109" s="3"/>
      <c r="F109" s="3"/>
      <c r="G109" s="16"/>
      <c r="I109" s="3"/>
      <c r="J109" s="3"/>
      <c r="K109" s="3"/>
      <c r="L109" s="3"/>
      <c r="M109" s="3"/>
      <c r="N109" s="3"/>
    </row>
    <row r="110" spans="1:14" ht="13">
      <c r="A110" s="2"/>
      <c r="B110" s="3"/>
      <c r="C110" s="4"/>
      <c r="D110" s="4"/>
      <c r="E110" s="3"/>
      <c r="F110" s="3"/>
      <c r="G110" s="16"/>
      <c r="I110" s="3"/>
      <c r="J110" s="3"/>
      <c r="K110" s="3"/>
      <c r="L110" s="3"/>
      <c r="M110" s="3"/>
      <c r="N110" s="3"/>
    </row>
    <row r="111" spans="1:14" ht="13">
      <c r="A111" s="2"/>
      <c r="B111" s="3"/>
      <c r="C111" s="4"/>
      <c r="D111" s="4"/>
      <c r="E111" s="3"/>
      <c r="F111" s="3"/>
      <c r="G111" s="16"/>
      <c r="I111" s="3"/>
      <c r="J111" s="3"/>
      <c r="K111" s="3"/>
      <c r="L111" s="3"/>
      <c r="M111" s="3"/>
      <c r="N111" s="3"/>
    </row>
    <row r="112" spans="1:14" ht="13">
      <c r="A112" s="2"/>
      <c r="B112" s="3"/>
      <c r="C112" s="4"/>
      <c r="D112" s="4"/>
      <c r="E112" s="3"/>
      <c r="F112" s="3"/>
      <c r="G112" s="16"/>
      <c r="I112" s="3"/>
      <c r="J112" s="3"/>
      <c r="K112" s="3"/>
      <c r="L112" s="3"/>
      <c r="M112" s="3"/>
      <c r="N112" s="3"/>
    </row>
    <row r="113" spans="1:14" ht="13">
      <c r="A113" s="2"/>
      <c r="B113" s="3"/>
      <c r="C113" s="4"/>
      <c r="D113" s="4"/>
      <c r="E113" s="3"/>
      <c r="F113" s="3"/>
      <c r="G113" s="16"/>
      <c r="I113" s="3"/>
      <c r="J113" s="3"/>
      <c r="K113" s="3"/>
      <c r="L113" s="3"/>
      <c r="M113" s="3"/>
      <c r="N113" s="3"/>
    </row>
    <row r="114" spans="1:14" ht="13">
      <c r="A114" s="2"/>
      <c r="B114" s="3"/>
      <c r="C114" s="4"/>
      <c r="D114" s="4"/>
      <c r="E114" s="3"/>
      <c r="F114" s="3"/>
      <c r="G114" s="16"/>
      <c r="I114" s="3"/>
      <c r="J114" s="3"/>
      <c r="K114" s="3"/>
      <c r="L114" s="3"/>
      <c r="M114" s="3"/>
      <c r="N114" s="3"/>
    </row>
    <row r="115" spans="1:14" ht="13">
      <c r="A115" s="2"/>
      <c r="B115" s="3"/>
      <c r="C115" s="4"/>
      <c r="D115" s="4"/>
      <c r="E115" s="3"/>
      <c r="F115" s="3"/>
      <c r="G115" s="16"/>
      <c r="I115" s="3"/>
      <c r="J115" s="3"/>
      <c r="K115" s="3"/>
      <c r="L115" s="3"/>
      <c r="M115" s="3"/>
      <c r="N115" s="3"/>
    </row>
    <row r="116" spans="1:14" ht="13">
      <c r="A116" s="2"/>
      <c r="B116" s="3"/>
      <c r="C116" s="4"/>
      <c r="D116" s="4"/>
      <c r="E116" s="3"/>
      <c r="F116" s="3"/>
      <c r="G116" s="16"/>
      <c r="I116" s="3"/>
      <c r="J116" s="3"/>
      <c r="K116" s="3"/>
      <c r="L116" s="3"/>
      <c r="M116" s="3"/>
      <c r="N116" s="3"/>
    </row>
    <row r="117" spans="1:14" ht="13">
      <c r="A117" s="2"/>
      <c r="B117" s="3"/>
      <c r="C117" s="4"/>
      <c r="D117" s="4"/>
      <c r="E117" s="3"/>
      <c r="F117" s="3"/>
      <c r="G117" s="16"/>
      <c r="I117" s="3"/>
      <c r="J117" s="3"/>
      <c r="K117" s="3"/>
      <c r="L117" s="3"/>
      <c r="M117" s="3"/>
      <c r="N117" s="3"/>
    </row>
    <row r="118" spans="1:14" ht="13">
      <c r="A118" s="2"/>
      <c r="B118" s="3"/>
      <c r="C118" s="4"/>
      <c r="D118" s="4"/>
      <c r="E118" s="3"/>
      <c r="F118" s="3"/>
      <c r="G118" s="16"/>
      <c r="I118" s="3"/>
      <c r="J118" s="3"/>
      <c r="K118" s="3"/>
      <c r="L118" s="3"/>
      <c r="M118" s="3"/>
      <c r="N118" s="3"/>
    </row>
    <row r="119" spans="1:14" ht="13">
      <c r="A119" s="2"/>
      <c r="B119" s="3"/>
      <c r="C119" s="4"/>
      <c r="D119" s="4"/>
      <c r="E119" s="3"/>
      <c r="F119" s="3"/>
      <c r="G119" s="16"/>
      <c r="I119" s="3"/>
      <c r="J119" s="3"/>
      <c r="K119" s="3"/>
      <c r="L119" s="3"/>
      <c r="M119" s="3"/>
      <c r="N119" s="3"/>
    </row>
    <row r="120" spans="1:14" ht="13">
      <c r="A120" s="2"/>
      <c r="B120" s="3"/>
      <c r="C120" s="4"/>
      <c r="D120" s="4"/>
      <c r="E120" s="3"/>
      <c r="F120" s="3"/>
      <c r="G120" s="16"/>
      <c r="I120" s="3"/>
      <c r="J120" s="3"/>
      <c r="K120" s="3"/>
      <c r="L120" s="3"/>
      <c r="M120" s="3"/>
      <c r="N120" s="3"/>
    </row>
    <row r="121" spans="1:14" ht="13">
      <c r="A121" s="2"/>
      <c r="B121" s="3"/>
      <c r="C121" s="4"/>
      <c r="D121" s="4"/>
      <c r="E121" s="3"/>
      <c r="F121" s="3"/>
      <c r="G121" s="16"/>
      <c r="I121" s="3"/>
      <c r="J121" s="3"/>
      <c r="K121" s="3"/>
      <c r="L121" s="3"/>
      <c r="M121" s="3"/>
      <c r="N121" s="3"/>
    </row>
    <row r="122" spans="1:14" ht="13">
      <c r="A122" s="2"/>
      <c r="B122" s="3"/>
      <c r="C122" s="4"/>
      <c r="D122" s="4"/>
      <c r="E122" s="3"/>
      <c r="F122" s="3"/>
      <c r="G122" s="16"/>
      <c r="I122" s="3"/>
      <c r="J122" s="3"/>
      <c r="K122" s="3"/>
      <c r="L122" s="3"/>
      <c r="M122" s="3"/>
      <c r="N122" s="3"/>
    </row>
    <row r="123" spans="1:14" ht="13">
      <c r="A123" s="2"/>
      <c r="B123" s="3"/>
      <c r="C123" s="4"/>
      <c r="D123" s="4"/>
      <c r="E123" s="3"/>
      <c r="F123" s="3"/>
      <c r="G123" s="16"/>
      <c r="I123" s="3"/>
      <c r="J123" s="3"/>
      <c r="K123" s="3"/>
      <c r="L123" s="3"/>
      <c r="M123" s="3"/>
      <c r="N123" s="3"/>
    </row>
    <row r="124" spans="1:14" ht="13">
      <c r="A124" s="2"/>
      <c r="B124" s="3"/>
      <c r="C124" s="4"/>
      <c r="D124" s="4"/>
      <c r="E124" s="3"/>
      <c r="F124" s="3"/>
      <c r="G124" s="16"/>
      <c r="I124" s="3"/>
      <c r="J124" s="3"/>
      <c r="K124" s="3"/>
      <c r="L124" s="3"/>
      <c r="M124" s="3"/>
      <c r="N124" s="3"/>
    </row>
    <row r="125" spans="1:14" ht="13">
      <c r="A125" s="2"/>
      <c r="B125" s="3"/>
      <c r="C125" s="4"/>
      <c r="D125" s="4"/>
      <c r="E125" s="3"/>
      <c r="F125" s="3"/>
      <c r="G125" s="16"/>
      <c r="I125" s="3"/>
      <c r="J125" s="3"/>
      <c r="K125" s="3"/>
      <c r="L125" s="3"/>
      <c r="M125" s="3"/>
      <c r="N125" s="3"/>
    </row>
    <row r="126" spans="1:14" ht="13">
      <c r="A126" s="2"/>
      <c r="B126" s="3"/>
      <c r="C126" s="4"/>
      <c r="D126" s="4"/>
      <c r="E126" s="3"/>
      <c r="F126" s="3"/>
      <c r="G126" s="16"/>
      <c r="I126" s="3"/>
      <c r="J126" s="3"/>
      <c r="K126" s="3"/>
      <c r="L126" s="3"/>
      <c r="M126" s="3"/>
      <c r="N126" s="3"/>
    </row>
    <row r="127" spans="1:14" ht="13">
      <c r="A127" s="2"/>
      <c r="B127" s="3"/>
      <c r="C127" s="4"/>
      <c r="D127" s="4"/>
      <c r="E127" s="3"/>
      <c r="F127" s="3"/>
      <c r="G127" s="16"/>
      <c r="I127" s="3"/>
      <c r="J127" s="3"/>
      <c r="K127" s="3"/>
      <c r="L127" s="3"/>
      <c r="M127" s="3"/>
      <c r="N127" s="3"/>
    </row>
    <row r="128" spans="1:14" ht="13">
      <c r="A128" s="2"/>
      <c r="B128" s="3"/>
      <c r="C128" s="4"/>
      <c r="D128" s="4"/>
      <c r="E128" s="3"/>
      <c r="F128" s="3"/>
      <c r="G128" s="16"/>
      <c r="I128" s="3"/>
      <c r="J128" s="3"/>
      <c r="K128" s="3"/>
      <c r="L128" s="3"/>
      <c r="M128" s="3"/>
      <c r="N128" s="3"/>
    </row>
    <row r="129" spans="1:14" ht="13">
      <c r="A129" s="2"/>
      <c r="B129" s="3"/>
      <c r="C129" s="4"/>
      <c r="D129" s="4"/>
      <c r="E129" s="3"/>
      <c r="F129" s="3"/>
      <c r="G129" s="16"/>
      <c r="I129" s="3"/>
      <c r="J129" s="3"/>
      <c r="K129" s="3"/>
      <c r="L129" s="3"/>
      <c r="M129" s="3"/>
      <c r="N129" s="3"/>
    </row>
    <row r="130" spans="1:14" ht="13">
      <c r="A130" s="2"/>
      <c r="B130" s="3"/>
      <c r="C130" s="4"/>
      <c r="D130" s="4"/>
      <c r="E130" s="3"/>
      <c r="F130" s="3"/>
      <c r="G130" s="16"/>
      <c r="I130" s="3"/>
      <c r="J130" s="3"/>
      <c r="K130" s="3"/>
      <c r="L130" s="3"/>
      <c r="M130" s="3"/>
      <c r="N130" s="3"/>
    </row>
    <row r="131" spans="1:14" ht="13">
      <c r="A131" s="2"/>
      <c r="B131" s="3"/>
      <c r="C131" s="4"/>
      <c r="D131" s="4"/>
      <c r="E131" s="3"/>
      <c r="F131" s="3"/>
      <c r="G131" s="16"/>
      <c r="I131" s="3"/>
      <c r="J131" s="3"/>
      <c r="K131" s="3"/>
      <c r="L131" s="3"/>
      <c r="M131" s="3"/>
      <c r="N131" s="3"/>
    </row>
    <row r="132" spans="1:14" ht="13">
      <c r="A132" s="2"/>
      <c r="B132" s="3"/>
      <c r="C132" s="4"/>
      <c r="D132" s="4"/>
      <c r="E132" s="3"/>
      <c r="F132" s="3"/>
      <c r="G132" s="16"/>
      <c r="I132" s="3"/>
      <c r="J132" s="3"/>
      <c r="K132" s="3"/>
      <c r="L132" s="3"/>
      <c r="M132" s="3"/>
      <c r="N132" s="3"/>
    </row>
    <row r="133" spans="1:14" ht="13">
      <c r="A133" s="2"/>
      <c r="B133" s="3"/>
      <c r="C133" s="4"/>
      <c r="D133" s="4"/>
      <c r="E133" s="3"/>
      <c r="F133" s="3"/>
      <c r="G133" s="16"/>
      <c r="I133" s="3"/>
      <c r="J133" s="3"/>
      <c r="K133" s="3"/>
      <c r="L133" s="3"/>
      <c r="M133" s="3"/>
      <c r="N133" s="3"/>
    </row>
    <row r="134" spans="1:14" ht="13">
      <c r="A134" s="2"/>
      <c r="B134" s="3"/>
      <c r="C134" s="4"/>
      <c r="D134" s="4"/>
      <c r="E134" s="3"/>
      <c r="F134" s="3"/>
      <c r="G134" s="16"/>
      <c r="I134" s="3"/>
      <c r="J134" s="3"/>
      <c r="K134" s="3"/>
      <c r="L134" s="3"/>
      <c r="M134" s="3"/>
      <c r="N134" s="3"/>
    </row>
    <row r="135" spans="1:14" ht="13">
      <c r="A135" s="2"/>
      <c r="B135" s="3"/>
      <c r="C135" s="4"/>
      <c r="D135" s="4"/>
      <c r="E135" s="3"/>
      <c r="F135" s="3"/>
      <c r="G135" s="16"/>
      <c r="I135" s="3"/>
      <c r="J135" s="3"/>
      <c r="K135" s="3"/>
      <c r="L135" s="3"/>
      <c r="M135" s="3"/>
      <c r="N135" s="3"/>
    </row>
    <row r="136" spans="1:14" ht="13">
      <c r="A136" s="2"/>
      <c r="B136" s="3"/>
      <c r="C136" s="4"/>
      <c r="D136" s="4"/>
      <c r="E136" s="3"/>
      <c r="F136" s="3"/>
      <c r="G136" s="16"/>
      <c r="I136" s="3"/>
      <c r="J136" s="3"/>
      <c r="K136" s="3"/>
      <c r="L136" s="3"/>
      <c r="M136" s="3"/>
      <c r="N136" s="3"/>
    </row>
    <row r="137" spans="1:14" ht="13">
      <c r="A137" s="2"/>
      <c r="B137" s="3"/>
      <c r="C137" s="4"/>
      <c r="D137" s="4"/>
      <c r="E137" s="3"/>
      <c r="F137" s="3"/>
      <c r="G137" s="16"/>
      <c r="I137" s="3"/>
      <c r="J137" s="3"/>
      <c r="K137" s="3"/>
      <c r="L137" s="3"/>
      <c r="M137" s="3"/>
      <c r="N137" s="3"/>
    </row>
    <row r="138" spans="1:14" ht="13">
      <c r="A138" s="2"/>
      <c r="B138" s="3"/>
      <c r="C138" s="4"/>
      <c r="D138" s="4"/>
      <c r="E138" s="3"/>
      <c r="F138" s="3"/>
      <c r="G138" s="16"/>
      <c r="I138" s="3"/>
      <c r="J138" s="3"/>
      <c r="K138" s="3"/>
      <c r="L138" s="3"/>
      <c r="M138" s="3"/>
      <c r="N138" s="3"/>
    </row>
    <row r="139" spans="1:14" ht="13">
      <c r="A139" s="2"/>
      <c r="B139" s="3"/>
      <c r="C139" s="4"/>
      <c r="D139" s="4"/>
      <c r="E139" s="3"/>
      <c r="F139" s="3"/>
      <c r="G139" s="16"/>
      <c r="I139" s="3"/>
      <c r="J139" s="3"/>
      <c r="K139" s="3"/>
      <c r="L139" s="3"/>
      <c r="M139" s="3"/>
      <c r="N139" s="3"/>
    </row>
    <row r="140" spans="1:14" ht="13">
      <c r="A140" s="2"/>
      <c r="B140" s="3"/>
      <c r="C140" s="4"/>
      <c r="D140" s="4"/>
      <c r="E140" s="3"/>
      <c r="F140" s="3"/>
      <c r="G140" s="16"/>
      <c r="I140" s="3"/>
      <c r="J140" s="3"/>
      <c r="K140" s="3"/>
      <c r="L140" s="3"/>
      <c r="M140" s="3"/>
      <c r="N140" s="3"/>
    </row>
    <row r="141" spans="1:14" ht="13">
      <c r="A141" s="2"/>
      <c r="B141" s="3"/>
      <c r="C141" s="4"/>
      <c r="D141" s="4"/>
      <c r="E141" s="3"/>
      <c r="F141" s="3"/>
      <c r="G141" s="16"/>
      <c r="I141" s="3"/>
      <c r="J141" s="3"/>
      <c r="K141" s="3"/>
      <c r="L141" s="3"/>
      <c r="M141" s="3"/>
      <c r="N141" s="3"/>
    </row>
    <row r="142" spans="1:14" ht="13">
      <c r="A142" s="2"/>
      <c r="B142" s="3"/>
      <c r="C142" s="4"/>
      <c r="D142" s="4"/>
      <c r="E142" s="3"/>
      <c r="F142" s="3"/>
      <c r="G142" s="16"/>
      <c r="I142" s="3"/>
      <c r="J142" s="3"/>
      <c r="K142" s="3"/>
      <c r="L142" s="3"/>
      <c r="M142" s="3"/>
      <c r="N142" s="3"/>
    </row>
    <row r="143" spans="1:14" ht="13">
      <c r="A143" s="2"/>
      <c r="B143" s="3"/>
      <c r="C143" s="4"/>
      <c r="D143" s="4"/>
      <c r="E143" s="3"/>
      <c r="F143" s="3"/>
      <c r="G143" s="16"/>
      <c r="I143" s="3"/>
      <c r="J143" s="3"/>
      <c r="K143" s="3"/>
      <c r="L143" s="3"/>
      <c r="M143" s="3"/>
      <c r="N143" s="3"/>
    </row>
    <row r="144" spans="1:14" ht="13">
      <c r="A144" s="2"/>
      <c r="B144" s="3"/>
      <c r="C144" s="4"/>
      <c r="D144" s="4"/>
      <c r="E144" s="3"/>
      <c r="F144" s="3"/>
      <c r="G144" s="16"/>
      <c r="I144" s="3"/>
      <c r="J144" s="3"/>
      <c r="K144" s="3"/>
      <c r="L144" s="3"/>
      <c r="M144" s="3"/>
      <c r="N144" s="3"/>
    </row>
    <row r="145" spans="1:14" ht="13">
      <c r="A145" s="2"/>
      <c r="B145" s="3"/>
      <c r="C145" s="4"/>
      <c r="D145" s="4"/>
      <c r="E145" s="3"/>
      <c r="F145" s="3"/>
      <c r="G145" s="16"/>
      <c r="I145" s="3"/>
      <c r="J145" s="3"/>
      <c r="K145" s="3"/>
      <c r="L145" s="3"/>
      <c r="M145" s="3"/>
      <c r="N145" s="3"/>
    </row>
    <row r="146" spans="1:14" ht="13">
      <c r="A146" s="2"/>
      <c r="B146" s="3"/>
      <c r="C146" s="4"/>
      <c r="D146" s="4"/>
      <c r="E146" s="3"/>
      <c r="F146" s="3"/>
      <c r="G146" s="16"/>
      <c r="I146" s="3"/>
      <c r="J146" s="3"/>
      <c r="K146" s="3"/>
      <c r="L146" s="3"/>
      <c r="M146" s="3"/>
      <c r="N146" s="3"/>
    </row>
    <row r="147" spans="1:14" ht="13">
      <c r="A147" s="2"/>
      <c r="B147" s="3"/>
      <c r="C147" s="4"/>
      <c r="D147" s="4"/>
      <c r="E147" s="3"/>
      <c r="F147" s="3"/>
      <c r="G147" s="16"/>
      <c r="I147" s="3"/>
      <c r="J147" s="3"/>
      <c r="K147" s="3"/>
      <c r="L147" s="3"/>
      <c r="M147" s="3"/>
      <c r="N147" s="3"/>
    </row>
    <row r="148" spans="1:14" ht="13">
      <c r="A148" s="2"/>
      <c r="B148" s="3"/>
      <c r="C148" s="4"/>
      <c r="D148" s="4"/>
      <c r="E148" s="3"/>
      <c r="F148" s="3"/>
      <c r="G148" s="16"/>
      <c r="I148" s="3"/>
      <c r="J148" s="3"/>
      <c r="K148" s="3"/>
      <c r="L148" s="3"/>
      <c r="M148" s="3"/>
      <c r="N148" s="3"/>
    </row>
    <row r="149" spans="1:14" ht="13">
      <c r="A149" s="2"/>
      <c r="B149" s="3"/>
      <c r="C149" s="4"/>
      <c r="D149" s="4"/>
      <c r="E149" s="3"/>
      <c r="F149" s="3"/>
      <c r="G149" s="16"/>
      <c r="I149" s="3"/>
      <c r="J149" s="3"/>
      <c r="K149" s="3"/>
      <c r="L149" s="3"/>
      <c r="M149" s="3"/>
      <c r="N149" s="3"/>
    </row>
    <row r="150" spans="1:14" ht="13">
      <c r="A150" s="2"/>
      <c r="B150" s="3"/>
      <c r="C150" s="4"/>
      <c r="D150" s="4"/>
      <c r="E150" s="3"/>
      <c r="F150" s="3"/>
      <c r="G150" s="16"/>
      <c r="I150" s="3"/>
      <c r="J150" s="3"/>
      <c r="K150" s="3"/>
      <c r="L150" s="3"/>
      <c r="M150" s="3"/>
      <c r="N150" s="3"/>
    </row>
    <row r="151" spans="1:14" ht="13">
      <c r="A151" s="2"/>
      <c r="B151" s="3"/>
      <c r="C151" s="4"/>
      <c r="D151" s="4"/>
      <c r="E151" s="3"/>
      <c r="F151" s="3"/>
      <c r="G151" s="16"/>
      <c r="I151" s="3"/>
      <c r="J151" s="3"/>
      <c r="K151" s="3"/>
      <c r="L151" s="3"/>
      <c r="M151" s="3"/>
      <c r="N151" s="3"/>
    </row>
    <row r="152" spans="1:14" ht="13">
      <c r="A152" s="2"/>
      <c r="B152" s="3"/>
      <c r="C152" s="4"/>
      <c r="D152" s="4"/>
      <c r="E152" s="3"/>
      <c r="F152" s="3"/>
      <c r="G152" s="16"/>
      <c r="I152" s="3"/>
      <c r="J152" s="3"/>
      <c r="K152" s="3"/>
      <c r="L152" s="3"/>
      <c r="M152" s="3"/>
      <c r="N152" s="3"/>
    </row>
    <row r="153" spans="1:14" ht="13">
      <c r="A153" s="2"/>
      <c r="B153" s="3"/>
      <c r="C153" s="4"/>
      <c r="D153" s="4"/>
      <c r="E153" s="3"/>
      <c r="F153" s="3"/>
      <c r="G153" s="16"/>
      <c r="I153" s="3"/>
      <c r="J153" s="3"/>
      <c r="K153" s="3"/>
      <c r="L153" s="3"/>
      <c r="M153" s="3"/>
      <c r="N153" s="3"/>
    </row>
    <row r="154" spans="1:14" ht="13">
      <c r="A154" s="2"/>
      <c r="B154" s="3"/>
      <c r="C154" s="4"/>
      <c r="D154" s="4"/>
      <c r="E154" s="3"/>
      <c r="F154" s="3"/>
      <c r="G154" s="16"/>
      <c r="I154" s="3"/>
      <c r="J154" s="3"/>
      <c r="K154" s="3"/>
      <c r="L154" s="3"/>
      <c r="M154" s="3"/>
      <c r="N154" s="3"/>
    </row>
    <row r="155" spans="1:14" ht="13">
      <c r="A155" s="2"/>
      <c r="B155" s="3"/>
      <c r="C155" s="4"/>
      <c r="D155" s="4"/>
      <c r="E155" s="3"/>
      <c r="F155" s="3"/>
      <c r="G155" s="16"/>
      <c r="I155" s="3"/>
      <c r="J155" s="3"/>
      <c r="K155" s="3"/>
      <c r="L155" s="3"/>
      <c r="M155" s="3"/>
      <c r="N155" s="3"/>
    </row>
    <row r="156" spans="1:14" ht="13">
      <c r="A156" s="2"/>
      <c r="B156" s="3"/>
      <c r="C156" s="4"/>
      <c r="D156" s="4"/>
      <c r="E156" s="3"/>
      <c r="F156" s="3"/>
      <c r="G156" s="16"/>
      <c r="I156" s="3"/>
      <c r="J156" s="3"/>
      <c r="K156" s="3"/>
      <c r="L156" s="3"/>
      <c r="M156" s="3"/>
      <c r="N156" s="3"/>
    </row>
    <row r="157" spans="1:14" ht="13">
      <c r="A157" s="2"/>
      <c r="B157" s="3"/>
      <c r="C157" s="4"/>
      <c r="D157" s="4"/>
      <c r="E157" s="3"/>
      <c r="F157" s="3"/>
      <c r="G157" s="16"/>
      <c r="I157" s="3"/>
      <c r="J157" s="3"/>
      <c r="K157" s="3"/>
      <c r="L157" s="3"/>
      <c r="M157" s="3"/>
      <c r="N157" s="3"/>
    </row>
    <row r="158" spans="1:14" ht="13">
      <c r="A158" s="2"/>
      <c r="B158" s="3"/>
      <c r="C158" s="4"/>
      <c r="D158" s="4"/>
      <c r="E158" s="3"/>
      <c r="F158" s="3"/>
      <c r="G158" s="16"/>
      <c r="I158" s="3"/>
      <c r="J158" s="3"/>
      <c r="K158" s="3"/>
      <c r="L158" s="3"/>
      <c r="M158" s="3"/>
      <c r="N158" s="3"/>
    </row>
    <row r="159" spans="1:14" ht="13">
      <c r="A159" s="2"/>
      <c r="B159" s="3"/>
      <c r="C159" s="4"/>
      <c r="D159" s="4"/>
      <c r="E159" s="3"/>
      <c r="F159" s="3"/>
      <c r="G159" s="16"/>
      <c r="I159" s="3"/>
      <c r="J159" s="3"/>
      <c r="K159" s="3"/>
      <c r="L159" s="3"/>
      <c r="M159" s="3"/>
      <c r="N159" s="3"/>
    </row>
    <row r="160" spans="1:14" ht="13">
      <c r="A160" s="2"/>
      <c r="B160" s="3"/>
      <c r="C160" s="4"/>
      <c r="D160" s="4"/>
      <c r="E160" s="3"/>
      <c r="F160" s="3"/>
      <c r="G160" s="16"/>
      <c r="I160" s="3"/>
      <c r="J160" s="3"/>
      <c r="K160" s="3"/>
      <c r="L160" s="3"/>
      <c r="M160" s="3"/>
      <c r="N160" s="3"/>
    </row>
    <row r="161" spans="1:14" ht="13">
      <c r="A161" s="2"/>
      <c r="B161" s="3"/>
      <c r="C161" s="4"/>
      <c r="D161" s="4"/>
      <c r="E161" s="3"/>
      <c r="F161" s="3"/>
      <c r="G161" s="16"/>
      <c r="I161" s="3"/>
      <c r="J161" s="3"/>
      <c r="K161" s="3"/>
      <c r="L161" s="3"/>
      <c r="M161" s="3"/>
      <c r="N161" s="3"/>
    </row>
    <row r="162" spans="1:14" ht="13">
      <c r="A162" s="2"/>
      <c r="B162" s="3"/>
      <c r="C162" s="4"/>
      <c r="D162" s="4"/>
      <c r="E162" s="3"/>
      <c r="F162" s="3"/>
      <c r="G162" s="16"/>
      <c r="I162" s="3"/>
      <c r="J162" s="3"/>
      <c r="K162" s="3"/>
      <c r="L162" s="3"/>
      <c r="M162" s="3"/>
      <c r="N162" s="3"/>
    </row>
    <row r="163" spans="1:14" ht="13">
      <c r="A163" s="2"/>
      <c r="B163" s="3"/>
      <c r="C163" s="4"/>
      <c r="D163" s="4"/>
      <c r="E163" s="3"/>
      <c r="F163" s="3"/>
      <c r="G163" s="16"/>
      <c r="I163" s="3"/>
      <c r="J163" s="3"/>
      <c r="K163" s="3"/>
      <c r="L163" s="3"/>
      <c r="M163" s="3"/>
      <c r="N163" s="3"/>
    </row>
    <row r="164" spans="1:14" ht="13">
      <c r="A164" s="2"/>
      <c r="B164" s="3"/>
      <c r="C164" s="4"/>
      <c r="D164" s="4"/>
      <c r="E164" s="3"/>
      <c r="F164" s="3"/>
      <c r="G164" s="16"/>
      <c r="I164" s="3"/>
      <c r="J164" s="3"/>
      <c r="K164" s="3"/>
      <c r="L164" s="3"/>
      <c r="M164" s="3"/>
      <c r="N164" s="3"/>
    </row>
    <row r="165" spans="1:14" ht="13">
      <c r="A165" s="2"/>
      <c r="B165" s="3"/>
      <c r="C165" s="4"/>
      <c r="D165" s="4"/>
      <c r="E165" s="3"/>
      <c r="F165" s="3"/>
      <c r="G165" s="16"/>
      <c r="I165" s="3"/>
      <c r="J165" s="3"/>
      <c r="K165" s="3"/>
      <c r="L165" s="3"/>
      <c r="M165" s="3"/>
      <c r="N165" s="3"/>
    </row>
    <row r="166" spans="1:14" ht="13">
      <c r="A166" s="2"/>
      <c r="B166" s="3"/>
      <c r="C166" s="4"/>
      <c r="D166" s="4"/>
      <c r="E166" s="3"/>
      <c r="F166" s="3"/>
      <c r="G166" s="16"/>
      <c r="I166" s="3"/>
      <c r="J166" s="3"/>
      <c r="K166" s="3"/>
      <c r="L166" s="3"/>
      <c r="M166" s="3"/>
      <c r="N166" s="3"/>
    </row>
    <row r="167" spans="1:14" ht="13">
      <c r="A167" s="2"/>
      <c r="B167" s="3"/>
      <c r="C167" s="4"/>
      <c r="D167" s="4"/>
      <c r="E167" s="3"/>
      <c r="F167" s="3"/>
      <c r="G167" s="16"/>
      <c r="I167" s="3"/>
      <c r="J167" s="3"/>
      <c r="K167" s="3"/>
      <c r="L167" s="3"/>
      <c r="M167" s="3"/>
      <c r="N167" s="3"/>
    </row>
    <row r="168" spans="1:14" ht="13">
      <c r="A168" s="2"/>
      <c r="B168" s="3"/>
      <c r="C168" s="4"/>
      <c r="D168" s="4"/>
      <c r="E168" s="3"/>
      <c r="F168" s="3"/>
      <c r="G168" s="16"/>
      <c r="I168" s="3"/>
      <c r="J168" s="3"/>
      <c r="K168" s="3"/>
      <c r="L168" s="3"/>
      <c r="M168" s="3"/>
      <c r="N168" s="3"/>
    </row>
    <row r="169" spans="1:14" ht="13">
      <c r="A169" s="2"/>
      <c r="B169" s="3"/>
      <c r="C169" s="4"/>
      <c r="D169" s="4"/>
      <c r="E169" s="3"/>
      <c r="F169" s="3"/>
      <c r="G169" s="16"/>
      <c r="I169" s="3"/>
      <c r="J169" s="3"/>
      <c r="K169" s="3"/>
      <c r="L169" s="3"/>
      <c r="M169" s="3"/>
      <c r="N169" s="3"/>
    </row>
    <row r="170" spans="1:14" ht="13">
      <c r="A170" s="2"/>
      <c r="B170" s="3"/>
      <c r="C170" s="4"/>
      <c r="D170" s="4"/>
      <c r="E170" s="3"/>
      <c r="F170" s="3"/>
      <c r="G170" s="16"/>
      <c r="I170" s="3"/>
      <c r="J170" s="3"/>
      <c r="K170" s="3"/>
      <c r="L170" s="3"/>
      <c r="M170" s="3"/>
      <c r="N170" s="3"/>
    </row>
    <row r="171" spans="1:14" ht="13">
      <c r="A171" s="2"/>
      <c r="B171" s="3"/>
      <c r="C171" s="4"/>
      <c r="D171" s="4"/>
      <c r="E171" s="3"/>
      <c r="F171" s="3"/>
      <c r="G171" s="16"/>
      <c r="I171" s="3"/>
      <c r="J171" s="3"/>
      <c r="K171" s="3"/>
      <c r="L171" s="3"/>
      <c r="M171" s="3"/>
      <c r="N171" s="3"/>
    </row>
    <row r="172" spans="1:14" ht="13">
      <c r="A172" s="2"/>
      <c r="B172" s="3"/>
      <c r="C172" s="4"/>
      <c r="D172" s="4"/>
      <c r="E172" s="3"/>
      <c r="F172" s="3"/>
      <c r="G172" s="16"/>
      <c r="I172" s="3"/>
      <c r="J172" s="3"/>
      <c r="K172" s="3"/>
      <c r="L172" s="3"/>
      <c r="M172" s="3"/>
      <c r="N172" s="3"/>
    </row>
    <row r="173" spans="1:14" ht="13">
      <c r="A173" s="2"/>
      <c r="B173" s="3"/>
      <c r="C173" s="4"/>
      <c r="D173" s="4"/>
      <c r="E173" s="3"/>
      <c r="F173" s="3"/>
      <c r="G173" s="16"/>
      <c r="I173" s="3"/>
      <c r="J173" s="3"/>
      <c r="K173" s="3"/>
      <c r="L173" s="3"/>
      <c r="M173" s="3"/>
      <c r="N173" s="3"/>
    </row>
    <row r="174" spans="1:14" ht="13">
      <c r="A174" s="2"/>
      <c r="B174" s="3"/>
      <c r="C174" s="4"/>
      <c r="D174" s="4"/>
      <c r="E174" s="3"/>
      <c r="F174" s="3"/>
      <c r="G174" s="16"/>
      <c r="I174" s="3"/>
      <c r="J174" s="3"/>
      <c r="K174" s="3"/>
      <c r="L174" s="3"/>
      <c r="M174" s="3"/>
      <c r="N174" s="3"/>
    </row>
    <row r="175" spans="1:14" ht="13">
      <c r="A175" s="2"/>
      <c r="B175" s="3"/>
      <c r="C175" s="4"/>
      <c r="D175" s="4"/>
      <c r="E175" s="3"/>
      <c r="F175" s="3"/>
      <c r="G175" s="16"/>
      <c r="I175" s="3"/>
      <c r="J175" s="3"/>
      <c r="K175" s="3"/>
      <c r="L175" s="3"/>
      <c r="M175" s="3"/>
      <c r="N175" s="3"/>
    </row>
    <row r="176" spans="1:14" ht="13">
      <c r="A176" s="2"/>
      <c r="B176" s="3"/>
      <c r="C176" s="4"/>
      <c r="D176" s="4"/>
      <c r="E176" s="3"/>
      <c r="F176" s="3"/>
      <c r="G176" s="16"/>
      <c r="I176" s="3"/>
      <c r="J176" s="3"/>
      <c r="K176" s="3"/>
      <c r="L176" s="3"/>
      <c r="M176" s="3"/>
      <c r="N176" s="3"/>
    </row>
    <row r="177" spans="1:14" ht="13">
      <c r="A177" s="2"/>
      <c r="B177" s="3"/>
      <c r="C177" s="4"/>
      <c r="D177" s="4"/>
      <c r="E177" s="3"/>
      <c r="F177" s="3"/>
      <c r="G177" s="16"/>
      <c r="I177" s="3"/>
      <c r="J177" s="3"/>
      <c r="K177" s="3"/>
      <c r="L177" s="3"/>
      <c r="M177" s="3"/>
      <c r="N177" s="3"/>
    </row>
    <row r="178" spans="1:14" ht="13">
      <c r="A178" s="2"/>
      <c r="B178" s="3"/>
      <c r="C178" s="4"/>
      <c r="D178" s="4"/>
      <c r="E178" s="3"/>
      <c r="F178" s="3"/>
      <c r="G178" s="16"/>
      <c r="I178" s="3"/>
      <c r="J178" s="3"/>
      <c r="K178" s="3"/>
      <c r="L178" s="3"/>
      <c r="M178" s="3"/>
      <c r="N178" s="3"/>
    </row>
    <row r="179" spans="1:14" ht="13">
      <c r="A179" s="2"/>
      <c r="B179" s="3"/>
      <c r="C179" s="4"/>
      <c r="D179" s="4"/>
      <c r="E179" s="3"/>
      <c r="F179" s="3"/>
      <c r="G179" s="16"/>
      <c r="I179" s="3"/>
      <c r="J179" s="3"/>
      <c r="K179" s="3"/>
      <c r="L179" s="3"/>
      <c r="M179" s="3"/>
      <c r="N179" s="3"/>
    </row>
    <row r="180" spans="1:14" ht="13">
      <c r="A180" s="2"/>
      <c r="B180" s="3"/>
      <c r="C180" s="4"/>
      <c r="D180" s="4"/>
      <c r="E180" s="3"/>
      <c r="F180" s="3"/>
      <c r="G180" s="16"/>
      <c r="I180" s="3"/>
      <c r="J180" s="3"/>
      <c r="K180" s="3"/>
      <c r="L180" s="3"/>
      <c r="M180" s="3"/>
      <c r="N180" s="3"/>
    </row>
    <row r="181" spans="1:14" ht="13">
      <c r="A181" s="2"/>
      <c r="B181" s="3"/>
      <c r="C181" s="4"/>
      <c r="D181" s="4"/>
      <c r="E181" s="3"/>
      <c r="F181" s="3"/>
      <c r="G181" s="16"/>
      <c r="I181" s="3"/>
      <c r="J181" s="3"/>
      <c r="K181" s="3"/>
      <c r="L181" s="3"/>
      <c r="M181" s="3"/>
      <c r="N181" s="3"/>
    </row>
    <row r="182" spans="1:14" ht="13">
      <c r="A182" s="2"/>
      <c r="B182" s="3"/>
      <c r="C182" s="4"/>
      <c r="D182" s="4"/>
      <c r="E182" s="3"/>
      <c r="F182" s="3"/>
      <c r="G182" s="16"/>
      <c r="I182" s="3"/>
      <c r="J182" s="3"/>
      <c r="K182" s="3"/>
      <c r="L182" s="3"/>
      <c r="M182" s="3"/>
      <c r="N182" s="3"/>
    </row>
    <row r="183" spans="1:14" ht="13">
      <c r="A183" s="2"/>
      <c r="B183" s="3"/>
      <c r="C183" s="4"/>
      <c r="D183" s="4"/>
      <c r="E183" s="3"/>
      <c r="F183" s="3"/>
      <c r="G183" s="16"/>
      <c r="I183" s="3"/>
      <c r="J183" s="3"/>
      <c r="K183" s="3"/>
      <c r="L183" s="3"/>
      <c r="M183" s="3"/>
      <c r="N183" s="3"/>
    </row>
    <row r="184" spans="1:14" ht="13">
      <c r="A184" s="2"/>
      <c r="B184" s="3"/>
      <c r="C184" s="4"/>
      <c r="D184" s="4"/>
      <c r="E184" s="3"/>
      <c r="F184" s="3"/>
      <c r="G184" s="16"/>
      <c r="I184" s="3"/>
      <c r="J184" s="3"/>
      <c r="K184" s="3"/>
      <c r="L184" s="3"/>
      <c r="M184" s="3"/>
      <c r="N184" s="3"/>
    </row>
    <row r="185" spans="1:14" ht="13">
      <c r="A185" s="2"/>
      <c r="B185" s="3"/>
      <c r="C185" s="4"/>
      <c r="D185" s="4"/>
      <c r="E185" s="3"/>
      <c r="F185" s="3"/>
      <c r="G185" s="16"/>
      <c r="I185" s="3"/>
      <c r="J185" s="3"/>
      <c r="K185" s="3"/>
      <c r="L185" s="3"/>
      <c r="M185" s="3"/>
      <c r="N185" s="3"/>
    </row>
    <row r="186" spans="1:14" ht="13">
      <c r="A186" s="2"/>
      <c r="B186" s="3"/>
      <c r="C186" s="4"/>
      <c r="D186" s="4"/>
      <c r="E186" s="3"/>
      <c r="F186" s="3"/>
      <c r="G186" s="16"/>
      <c r="I186" s="3"/>
      <c r="J186" s="3"/>
      <c r="K186" s="3"/>
      <c r="L186" s="3"/>
      <c r="M186" s="3"/>
      <c r="N186" s="3"/>
    </row>
    <row r="187" spans="1:14" ht="13">
      <c r="A187" s="2"/>
      <c r="B187" s="3"/>
      <c r="C187" s="4"/>
      <c r="D187" s="4"/>
      <c r="E187" s="3"/>
      <c r="F187" s="3"/>
      <c r="G187" s="16"/>
      <c r="I187" s="3"/>
      <c r="J187" s="3"/>
      <c r="K187" s="3"/>
      <c r="L187" s="3"/>
      <c r="M187" s="3"/>
      <c r="N187" s="3"/>
    </row>
    <row r="188" spans="1:14" ht="13">
      <c r="A188" s="2"/>
      <c r="B188" s="3"/>
      <c r="C188" s="4"/>
      <c r="D188" s="4"/>
      <c r="E188" s="3"/>
      <c r="F188" s="3"/>
      <c r="G188" s="16"/>
      <c r="I188" s="3"/>
      <c r="J188" s="3"/>
      <c r="K188" s="3"/>
      <c r="L188" s="3"/>
      <c r="M188" s="3"/>
      <c r="N188" s="3"/>
    </row>
    <row r="189" spans="1:14" ht="13">
      <c r="A189" s="2"/>
      <c r="B189" s="3"/>
      <c r="C189" s="4"/>
      <c r="D189" s="4"/>
      <c r="E189" s="3"/>
      <c r="F189" s="3"/>
      <c r="G189" s="16"/>
      <c r="I189" s="3"/>
      <c r="J189" s="3"/>
      <c r="K189" s="3"/>
      <c r="L189" s="3"/>
      <c r="M189" s="3"/>
      <c r="N189" s="3"/>
    </row>
    <row r="190" spans="1:14" ht="13">
      <c r="A190" s="2"/>
      <c r="B190" s="3"/>
      <c r="C190" s="4"/>
      <c r="D190" s="4"/>
      <c r="E190" s="3"/>
      <c r="F190" s="3"/>
      <c r="G190" s="16"/>
      <c r="I190" s="3"/>
      <c r="J190" s="3"/>
      <c r="K190" s="3"/>
      <c r="L190" s="3"/>
      <c r="M190" s="3"/>
      <c r="N190" s="3"/>
    </row>
    <row r="191" spans="1:14" ht="13">
      <c r="A191" s="2"/>
      <c r="B191" s="3"/>
      <c r="C191" s="4"/>
      <c r="D191" s="4"/>
      <c r="E191" s="3"/>
      <c r="F191" s="3"/>
      <c r="G191" s="16"/>
      <c r="I191" s="3"/>
      <c r="J191" s="3"/>
      <c r="K191" s="3"/>
      <c r="L191" s="3"/>
      <c r="M191" s="3"/>
      <c r="N191" s="3"/>
    </row>
    <row r="192" spans="1:14" ht="13">
      <c r="A192" s="2"/>
      <c r="B192" s="3"/>
      <c r="C192" s="4"/>
      <c r="D192" s="4"/>
      <c r="E192" s="3"/>
      <c r="F192" s="3"/>
      <c r="G192" s="16"/>
      <c r="I192" s="3"/>
      <c r="J192" s="3"/>
      <c r="K192" s="3"/>
      <c r="L192" s="3"/>
      <c r="M192" s="3"/>
      <c r="N192" s="3"/>
    </row>
    <row r="193" spans="1:14" ht="13">
      <c r="A193" s="2"/>
      <c r="B193" s="3"/>
      <c r="C193" s="4"/>
      <c r="D193" s="4"/>
      <c r="E193" s="3"/>
      <c r="F193" s="3"/>
      <c r="G193" s="16"/>
      <c r="I193" s="3"/>
      <c r="J193" s="3"/>
      <c r="K193" s="3"/>
      <c r="L193" s="3"/>
      <c r="M193" s="3"/>
      <c r="N193" s="3"/>
    </row>
    <row r="194" spans="1:14" ht="13">
      <c r="A194" s="2"/>
      <c r="B194" s="3"/>
      <c r="C194" s="4"/>
      <c r="D194" s="4"/>
      <c r="E194" s="3"/>
      <c r="F194" s="3"/>
      <c r="G194" s="16"/>
      <c r="I194" s="3"/>
      <c r="J194" s="3"/>
      <c r="K194" s="3"/>
      <c r="L194" s="3"/>
      <c r="M194" s="3"/>
      <c r="N194" s="3"/>
    </row>
    <row r="195" spans="1:14" ht="13">
      <c r="A195" s="2"/>
      <c r="B195" s="3"/>
      <c r="C195" s="4"/>
      <c r="D195" s="4"/>
      <c r="E195" s="3"/>
      <c r="F195" s="3"/>
      <c r="G195" s="16"/>
      <c r="I195" s="3"/>
      <c r="J195" s="3"/>
      <c r="K195" s="3"/>
      <c r="L195" s="3"/>
      <c r="M195" s="3"/>
      <c r="N195" s="3"/>
    </row>
    <row r="196" spans="1:14" ht="13">
      <c r="A196" s="2"/>
      <c r="B196" s="3"/>
      <c r="C196" s="4"/>
      <c r="D196" s="4"/>
      <c r="E196" s="3"/>
      <c r="F196" s="3"/>
      <c r="G196" s="16"/>
      <c r="I196" s="3"/>
      <c r="J196" s="3"/>
      <c r="K196" s="3"/>
      <c r="L196" s="3"/>
      <c r="M196" s="3"/>
      <c r="N196" s="3"/>
    </row>
    <row r="197" spans="1:14" ht="13">
      <c r="A197" s="2"/>
      <c r="B197" s="3"/>
      <c r="C197" s="4"/>
      <c r="D197" s="4"/>
      <c r="E197" s="3"/>
      <c r="F197" s="3"/>
      <c r="G197" s="16"/>
      <c r="I197" s="3"/>
      <c r="J197" s="3"/>
      <c r="K197" s="3"/>
      <c r="L197" s="3"/>
      <c r="M197" s="3"/>
      <c r="N197" s="3"/>
    </row>
    <row r="198" spans="1:14" ht="13">
      <c r="A198" s="2"/>
      <c r="B198" s="3"/>
      <c r="C198" s="4"/>
      <c r="D198" s="4"/>
      <c r="E198" s="3"/>
      <c r="F198" s="3"/>
      <c r="G198" s="16"/>
      <c r="I198" s="3"/>
      <c r="J198" s="3"/>
      <c r="K198" s="3"/>
      <c r="L198" s="3"/>
      <c r="M198" s="3"/>
      <c r="N198" s="3"/>
    </row>
    <row r="199" spans="1:14" ht="13">
      <c r="A199" s="2"/>
      <c r="B199" s="3"/>
      <c r="C199" s="4"/>
      <c r="D199" s="4"/>
      <c r="E199" s="3"/>
      <c r="F199" s="3"/>
      <c r="G199" s="16"/>
      <c r="I199" s="3"/>
      <c r="J199" s="3"/>
      <c r="K199" s="3"/>
      <c r="L199" s="3"/>
      <c r="M199" s="3"/>
      <c r="N199" s="3"/>
    </row>
    <row r="200" spans="1:14" ht="13">
      <c r="A200" s="2"/>
      <c r="B200" s="3"/>
      <c r="C200" s="4"/>
      <c r="D200" s="4"/>
      <c r="E200" s="3"/>
      <c r="F200" s="3"/>
      <c r="G200" s="16"/>
      <c r="I200" s="3"/>
      <c r="J200" s="3"/>
      <c r="K200" s="3"/>
      <c r="L200" s="3"/>
      <c r="M200" s="3"/>
      <c r="N200" s="3"/>
    </row>
    <row r="201" spans="1:14" ht="13">
      <c r="A201" s="2"/>
      <c r="B201" s="3"/>
      <c r="C201" s="4"/>
      <c r="D201" s="4"/>
      <c r="E201" s="3"/>
      <c r="F201" s="3"/>
      <c r="G201" s="16"/>
      <c r="I201" s="3"/>
      <c r="J201" s="3"/>
      <c r="K201" s="3"/>
      <c r="L201" s="3"/>
      <c r="M201" s="3"/>
      <c r="N201" s="3"/>
    </row>
    <row r="202" spans="1:14" ht="13">
      <c r="A202" s="2"/>
      <c r="B202" s="3"/>
      <c r="C202" s="4"/>
      <c r="D202" s="4"/>
      <c r="E202" s="3"/>
      <c r="F202" s="3"/>
      <c r="G202" s="16"/>
      <c r="I202" s="3"/>
      <c r="J202" s="3"/>
      <c r="K202" s="3"/>
      <c r="L202" s="3"/>
      <c r="M202" s="3"/>
      <c r="N202" s="3"/>
    </row>
    <row r="203" spans="1:14" ht="13">
      <c r="A203" s="2"/>
      <c r="B203" s="3"/>
      <c r="C203" s="4"/>
      <c r="D203" s="4"/>
      <c r="E203" s="3"/>
      <c r="F203" s="3"/>
      <c r="G203" s="16"/>
      <c r="I203" s="3"/>
      <c r="J203" s="3"/>
      <c r="K203" s="3"/>
      <c r="L203" s="3"/>
      <c r="M203" s="3"/>
      <c r="N203" s="3"/>
    </row>
    <row r="204" spans="1:14" ht="13">
      <c r="A204" s="2"/>
      <c r="B204" s="3"/>
      <c r="C204" s="4"/>
      <c r="D204" s="4"/>
      <c r="E204" s="3"/>
      <c r="F204" s="3"/>
      <c r="G204" s="16"/>
      <c r="I204" s="3"/>
      <c r="J204" s="3"/>
      <c r="K204" s="3"/>
      <c r="L204" s="3"/>
      <c r="M204" s="3"/>
      <c r="N204" s="3"/>
    </row>
    <row r="205" spans="1:14" ht="13">
      <c r="A205" s="2"/>
      <c r="B205" s="3"/>
      <c r="C205" s="4"/>
      <c r="D205" s="4"/>
      <c r="E205" s="3"/>
      <c r="F205" s="3"/>
      <c r="G205" s="16"/>
      <c r="I205" s="3"/>
      <c r="J205" s="3"/>
      <c r="K205" s="3"/>
      <c r="L205" s="3"/>
      <c r="M205" s="3"/>
      <c r="N205" s="3"/>
    </row>
    <row r="206" spans="1:14" ht="13">
      <c r="A206" s="2"/>
      <c r="B206" s="3"/>
      <c r="C206" s="4"/>
      <c r="D206" s="4"/>
      <c r="E206" s="3"/>
      <c r="F206" s="3"/>
      <c r="G206" s="16"/>
      <c r="I206" s="3"/>
      <c r="J206" s="3"/>
      <c r="K206" s="3"/>
      <c r="L206" s="3"/>
      <c r="M206" s="3"/>
      <c r="N206" s="3"/>
    </row>
    <row r="207" spans="1:14" ht="13">
      <c r="A207" s="2"/>
      <c r="B207" s="3"/>
      <c r="C207" s="4"/>
      <c r="D207" s="4"/>
      <c r="E207" s="3"/>
      <c r="F207" s="3"/>
      <c r="G207" s="16"/>
      <c r="I207" s="3"/>
      <c r="J207" s="3"/>
      <c r="K207" s="3"/>
      <c r="L207" s="3"/>
      <c r="M207" s="3"/>
      <c r="N207" s="3"/>
    </row>
    <row r="208" spans="1:14" ht="13">
      <c r="A208" s="2"/>
      <c r="B208" s="3"/>
      <c r="C208" s="4"/>
      <c r="D208" s="4"/>
      <c r="E208" s="3"/>
      <c r="F208" s="3"/>
      <c r="G208" s="16"/>
      <c r="I208" s="3"/>
      <c r="J208" s="3"/>
      <c r="K208" s="3"/>
      <c r="L208" s="3"/>
      <c r="M208" s="3"/>
      <c r="N208" s="3"/>
    </row>
    <row r="209" spans="1:14" ht="13">
      <c r="A209" s="2"/>
      <c r="B209" s="3"/>
      <c r="C209" s="4"/>
      <c r="D209" s="4"/>
      <c r="E209" s="3"/>
      <c r="F209" s="3"/>
      <c r="G209" s="16"/>
      <c r="I209" s="3"/>
      <c r="J209" s="3"/>
      <c r="K209" s="3"/>
      <c r="L209" s="3"/>
      <c r="M209" s="3"/>
      <c r="N209" s="3"/>
    </row>
    <row r="210" spans="1:14" ht="13">
      <c r="A210" s="2"/>
      <c r="B210" s="3"/>
      <c r="C210" s="4"/>
      <c r="D210" s="4"/>
      <c r="E210" s="3"/>
      <c r="F210" s="3"/>
      <c r="G210" s="16"/>
      <c r="I210" s="3"/>
      <c r="J210" s="3"/>
      <c r="K210" s="3"/>
      <c r="L210" s="3"/>
      <c r="M210" s="3"/>
      <c r="N210" s="3"/>
    </row>
    <row r="211" spans="1:14" ht="13">
      <c r="A211" s="2"/>
      <c r="B211" s="3"/>
      <c r="C211" s="4"/>
      <c r="D211" s="4"/>
      <c r="E211" s="3"/>
      <c r="F211" s="3"/>
      <c r="G211" s="16"/>
      <c r="I211" s="3"/>
      <c r="J211" s="3"/>
      <c r="K211" s="3"/>
      <c r="L211" s="3"/>
      <c r="M211" s="3"/>
      <c r="N211" s="3"/>
    </row>
    <row r="212" spans="1:14" ht="13">
      <c r="A212" s="2"/>
      <c r="B212" s="3"/>
      <c r="C212" s="4"/>
      <c r="D212" s="4"/>
      <c r="E212" s="3"/>
      <c r="F212" s="3"/>
      <c r="G212" s="16"/>
      <c r="I212" s="3"/>
      <c r="J212" s="3"/>
      <c r="K212" s="3"/>
      <c r="L212" s="3"/>
      <c r="M212" s="3"/>
      <c r="N212" s="3"/>
    </row>
    <row r="213" spans="1:14" ht="13">
      <c r="A213" s="2"/>
      <c r="B213" s="3"/>
      <c r="C213" s="4"/>
      <c r="D213" s="4"/>
      <c r="E213" s="3"/>
      <c r="F213" s="3"/>
      <c r="G213" s="16"/>
      <c r="I213" s="3"/>
      <c r="J213" s="3"/>
      <c r="K213" s="3"/>
      <c r="L213" s="3"/>
      <c r="M213" s="3"/>
      <c r="N213" s="3"/>
    </row>
    <row r="214" spans="1:14" ht="13">
      <c r="A214" s="2"/>
      <c r="B214" s="3"/>
      <c r="C214" s="4"/>
      <c r="D214" s="4"/>
      <c r="E214" s="3"/>
      <c r="F214" s="3"/>
      <c r="G214" s="16"/>
      <c r="I214" s="3"/>
      <c r="J214" s="3"/>
      <c r="K214" s="3"/>
      <c r="L214" s="3"/>
      <c r="M214" s="3"/>
      <c r="N214" s="3"/>
    </row>
    <row r="215" spans="1:14" ht="13">
      <c r="A215" s="2"/>
      <c r="B215" s="3"/>
      <c r="C215" s="4"/>
      <c r="D215" s="4"/>
      <c r="E215" s="3"/>
      <c r="F215" s="3"/>
      <c r="G215" s="16"/>
      <c r="I215" s="3"/>
      <c r="J215" s="3"/>
      <c r="K215" s="3"/>
      <c r="L215" s="3"/>
      <c r="M215" s="3"/>
      <c r="N215" s="3"/>
    </row>
    <row r="216" spans="1:14" ht="13">
      <c r="A216" s="2"/>
      <c r="B216" s="3"/>
      <c r="C216" s="4"/>
      <c r="D216" s="4"/>
      <c r="E216" s="3"/>
      <c r="F216" s="3"/>
      <c r="G216" s="16"/>
      <c r="I216" s="3"/>
      <c r="J216" s="3"/>
      <c r="K216" s="3"/>
      <c r="L216" s="3"/>
      <c r="M216" s="3"/>
      <c r="N216" s="3"/>
    </row>
    <row r="217" spans="1:14" ht="13">
      <c r="A217" s="2"/>
      <c r="B217" s="3"/>
      <c r="C217" s="4"/>
      <c r="D217" s="4"/>
      <c r="E217" s="3"/>
      <c r="F217" s="3"/>
      <c r="G217" s="16"/>
      <c r="I217" s="3"/>
      <c r="J217" s="3"/>
      <c r="K217" s="3"/>
      <c r="L217" s="3"/>
      <c r="M217" s="3"/>
      <c r="N217" s="3"/>
    </row>
    <row r="218" spans="1:14" ht="13">
      <c r="A218" s="2"/>
      <c r="B218" s="3"/>
      <c r="C218" s="4"/>
      <c r="D218" s="4"/>
      <c r="E218" s="3"/>
      <c r="F218" s="3"/>
      <c r="G218" s="16"/>
      <c r="I218" s="3"/>
      <c r="J218" s="3"/>
      <c r="K218" s="3"/>
      <c r="L218" s="3"/>
      <c r="M218" s="3"/>
      <c r="N218" s="3"/>
    </row>
    <row r="219" spans="1:14" ht="13">
      <c r="A219" s="2"/>
      <c r="B219" s="3"/>
      <c r="C219" s="4"/>
      <c r="D219" s="4"/>
      <c r="E219" s="3"/>
      <c r="F219" s="3"/>
      <c r="G219" s="16"/>
      <c r="I219" s="3"/>
      <c r="J219" s="3"/>
      <c r="K219" s="3"/>
      <c r="L219" s="3"/>
      <c r="M219" s="3"/>
      <c r="N219" s="3"/>
    </row>
    <row r="220" spans="1:14" ht="13">
      <c r="A220" s="2"/>
      <c r="B220" s="3"/>
      <c r="C220" s="4"/>
      <c r="D220" s="4"/>
      <c r="E220" s="3"/>
      <c r="F220" s="3"/>
      <c r="G220" s="16"/>
      <c r="I220" s="3"/>
      <c r="J220" s="3"/>
      <c r="K220" s="3"/>
      <c r="L220" s="3"/>
      <c r="M220" s="3"/>
      <c r="N220" s="3"/>
    </row>
    <row r="221" spans="1:14" ht="13">
      <c r="A221" s="2"/>
      <c r="B221" s="3"/>
      <c r="C221" s="4"/>
      <c r="D221" s="4"/>
      <c r="E221" s="3"/>
      <c r="F221" s="3"/>
      <c r="G221" s="16"/>
      <c r="I221" s="3"/>
      <c r="J221" s="3"/>
      <c r="K221" s="3"/>
      <c r="L221" s="3"/>
      <c r="M221" s="3"/>
      <c r="N221" s="3"/>
    </row>
    <row r="222" spans="1:14" ht="13">
      <c r="A222" s="2"/>
      <c r="B222" s="3"/>
      <c r="C222" s="4"/>
      <c r="D222" s="4"/>
      <c r="E222" s="3"/>
      <c r="F222" s="3"/>
      <c r="G222" s="16"/>
      <c r="I222" s="3"/>
      <c r="J222" s="3"/>
      <c r="K222" s="3"/>
      <c r="L222" s="3"/>
      <c r="M222" s="3"/>
      <c r="N222" s="3"/>
    </row>
    <row r="223" spans="1:14" ht="13">
      <c r="A223" s="2"/>
      <c r="B223" s="3"/>
      <c r="C223" s="4"/>
      <c r="D223" s="4"/>
      <c r="E223" s="3"/>
      <c r="F223" s="3"/>
      <c r="G223" s="16"/>
      <c r="I223" s="3"/>
      <c r="J223" s="3"/>
      <c r="K223" s="3"/>
      <c r="L223" s="3"/>
      <c r="M223" s="3"/>
      <c r="N223" s="3"/>
    </row>
    <row r="224" spans="1:14" ht="13">
      <c r="A224" s="2"/>
      <c r="B224" s="3"/>
      <c r="C224" s="4"/>
      <c r="D224" s="4"/>
      <c r="E224" s="3"/>
      <c r="F224" s="3"/>
      <c r="G224" s="16"/>
      <c r="I224" s="3"/>
      <c r="J224" s="3"/>
      <c r="K224" s="3"/>
      <c r="L224" s="3"/>
      <c r="M224" s="3"/>
      <c r="N224" s="3"/>
    </row>
    <row r="225" spans="1:14" ht="13">
      <c r="A225" s="2"/>
      <c r="B225" s="3"/>
      <c r="C225" s="4"/>
      <c r="D225" s="4"/>
      <c r="E225" s="3"/>
      <c r="F225" s="3"/>
      <c r="G225" s="16"/>
      <c r="I225" s="3"/>
      <c r="J225" s="3"/>
      <c r="K225" s="3"/>
      <c r="L225" s="3"/>
      <c r="M225" s="3"/>
      <c r="N225" s="3"/>
    </row>
    <row r="226" spans="1:14" ht="13">
      <c r="A226" s="2"/>
      <c r="B226" s="3"/>
      <c r="C226" s="4"/>
      <c r="D226" s="4"/>
      <c r="E226" s="3"/>
      <c r="F226" s="3"/>
      <c r="G226" s="16"/>
      <c r="I226" s="3"/>
      <c r="J226" s="3"/>
      <c r="K226" s="3"/>
      <c r="L226" s="3"/>
      <c r="M226" s="3"/>
      <c r="N226" s="3"/>
    </row>
    <row r="227" spans="1:14" ht="13">
      <c r="A227" s="2"/>
      <c r="B227" s="3"/>
      <c r="C227" s="4"/>
      <c r="D227" s="4"/>
      <c r="E227" s="3"/>
      <c r="F227" s="3"/>
      <c r="G227" s="16"/>
      <c r="I227" s="3"/>
      <c r="J227" s="3"/>
      <c r="K227" s="3"/>
      <c r="L227" s="3"/>
      <c r="M227" s="3"/>
      <c r="N227" s="3"/>
    </row>
    <row r="228" spans="1:14" ht="13">
      <c r="A228" s="2"/>
      <c r="B228" s="3"/>
      <c r="C228" s="4"/>
      <c r="D228" s="4"/>
      <c r="E228" s="3"/>
      <c r="F228" s="3"/>
      <c r="G228" s="16"/>
      <c r="I228" s="3"/>
      <c r="J228" s="3"/>
      <c r="K228" s="3"/>
      <c r="L228" s="3"/>
      <c r="M228" s="3"/>
      <c r="N228" s="3"/>
    </row>
    <row r="229" spans="1:14" ht="13">
      <c r="A229" s="2"/>
      <c r="B229" s="3"/>
      <c r="C229" s="4"/>
      <c r="D229" s="4"/>
      <c r="E229" s="3"/>
      <c r="F229" s="3"/>
      <c r="G229" s="16"/>
      <c r="I229" s="3"/>
      <c r="J229" s="3"/>
      <c r="K229" s="3"/>
      <c r="L229" s="3"/>
      <c r="M229" s="3"/>
      <c r="N229" s="3"/>
    </row>
    <row r="230" spans="1:14" ht="13">
      <c r="A230" s="2"/>
      <c r="B230" s="3"/>
      <c r="C230" s="4"/>
      <c r="D230" s="4"/>
      <c r="E230" s="3"/>
      <c r="F230" s="3"/>
      <c r="G230" s="16"/>
      <c r="I230" s="3"/>
      <c r="J230" s="3"/>
      <c r="K230" s="3"/>
      <c r="L230" s="3"/>
      <c r="M230" s="3"/>
      <c r="N230" s="3"/>
    </row>
    <row r="231" spans="1:14" ht="13">
      <c r="A231" s="2"/>
      <c r="B231" s="3"/>
      <c r="C231" s="4"/>
      <c r="D231" s="4"/>
      <c r="E231" s="3"/>
      <c r="F231" s="3"/>
      <c r="G231" s="16"/>
      <c r="I231" s="3"/>
      <c r="J231" s="3"/>
      <c r="K231" s="3"/>
      <c r="L231" s="3"/>
      <c r="M231" s="3"/>
      <c r="N231" s="3"/>
    </row>
    <row r="232" spans="1:14" ht="13">
      <c r="A232" s="2"/>
      <c r="B232" s="3"/>
      <c r="C232" s="4"/>
      <c r="D232" s="4"/>
      <c r="E232" s="3"/>
      <c r="F232" s="3"/>
      <c r="G232" s="16"/>
      <c r="I232" s="3"/>
      <c r="J232" s="3"/>
      <c r="K232" s="3"/>
      <c r="L232" s="3"/>
      <c r="M232" s="3"/>
      <c r="N232" s="3"/>
    </row>
    <row r="233" spans="1:14" ht="13">
      <c r="A233" s="2"/>
      <c r="B233" s="3"/>
      <c r="C233" s="4"/>
      <c r="D233" s="4"/>
      <c r="E233" s="3"/>
      <c r="F233" s="3"/>
      <c r="G233" s="16"/>
      <c r="I233" s="3"/>
      <c r="J233" s="3"/>
      <c r="K233" s="3"/>
      <c r="L233" s="3"/>
      <c r="M233" s="3"/>
      <c r="N233" s="3"/>
    </row>
    <row r="234" spans="1:14" ht="13">
      <c r="A234" s="2"/>
      <c r="B234" s="3"/>
      <c r="C234" s="4"/>
      <c r="D234" s="4"/>
      <c r="E234" s="3"/>
      <c r="F234" s="3"/>
      <c r="G234" s="16"/>
      <c r="I234" s="3"/>
      <c r="J234" s="3"/>
      <c r="K234" s="3"/>
      <c r="L234" s="3"/>
      <c r="M234" s="3"/>
      <c r="N234" s="3"/>
    </row>
    <row r="235" spans="1:14" ht="13">
      <c r="A235" s="2"/>
      <c r="B235" s="3"/>
      <c r="C235" s="4"/>
      <c r="D235" s="4"/>
      <c r="E235" s="3"/>
      <c r="F235" s="3"/>
      <c r="G235" s="16"/>
      <c r="I235" s="3"/>
      <c r="J235" s="3"/>
      <c r="K235" s="3"/>
      <c r="L235" s="3"/>
      <c r="M235" s="3"/>
      <c r="N235" s="3"/>
    </row>
    <row r="236" spans="1:14" ht="13">
      <c r="A236" s="2"/>
      <c r="B236" s="3"/>
      <c r="C236" s="4"/>
      <c r="D236" s="4"/>
      <c r="E236" s="3"/>
      <c r="F236" s="3"/>
      <c r="G236" s="16"/>
      <c r="I236" s="3"/>
      <c r="J236" s="3"/>
      <c r="K236" s="3"/>
      <c r="L236" s="3"/>
      <c r="M236" s="3"/>
      <c r="N236" s="3"/>
    </row>
    <row r="237" spans="1:14" ht="13">
      <c r="A237" s="2"/>
      <c r="B237" s="3"/>
      <c r="C237" s="4"/>
      <c r="D237" s="4"/>
      <c r="E237" s="3"/>
      <c r="F237" s="3"/>
      <c r="G237" s="16"/>
      <c r="I237" s="3"/>
      <c r="J237" s="3"/>
      <c r="K237" s="3"/>
      <c r="L237" s="3"/>
      <c r="M237" s="3"/>
      <c r="N237" s="3"/>
    </row>
    <row r="238" spans="1:14" ht="13">
      <c r="A238" s="2"/>
      <c r="B238" s="3"/>
      <c r="C238" s="4"/>
      <c r="D238" s="4"/>
      <c r="E238" s="3"/>
      <c r="F238" s="3"/>
      <c r="G238" s="16"/>
      <c r="I238" s="3"/>
      <c r="J238" s="3"/>
      <c r="K238" s="3"/>
      <c r="L238" s="3"/>
      <c r="M238" s="3"/>
      <c r="N238" s="3"/>
    </row>
    <row r="239" spans="1:14" ht="13">
      <c r="A239" s="2"/>
      <c r="B239" s="3"/>
      <c r="C239" s="4"/>
      <c r="D239" s="4"/>
      <c r="E239" s="3"/>
      <c r="F239" s="3"/>
      <c r="G239" s="16"/>
      <c r="I239" s="3"/>
      <c r="J239" s="3"/>
      <c r="K239" s="3"/>
      <c r="L239" s="3"/>
      <c r="M239" s="3"/>
      <c r="N239" s="3"/>
    </row>
    <row r="240" spans="1:14" ht="13">
      <c r="A240" s="2"/>
      <c r="B240" s="3"/>
      <c r="C240" s="4"/>
      <c r="D240" s="4"/>
      <c r="E240" s="3"/>
      <c r="F240" s="3"/>
      <c r="G240" s="16"/>
      <c r="I240" s="3"/>
      <c r="J240" s="3"/>
      <c r="K240" s="3"/>
      <c r="L240" s="3"/>
      <c r="M240" s="3"/>
      <c r="N240" s="3"/>
    </row>
    <row r="241" spans="1:14" ht="13">
      <c r="A241" s="2"/>
      <c r="B241" s="3"/>
      <c r="C241" s="4"/>
      <c r="D241" s="4"/>
      <c r="E241" s="3"/>
      <c r="F241" s="3"/>
      <c r="G241" s="16"/>
      <c r="I241" s="3"/>
      <c r="J241" s="3"/>
      <c r="K241" s="3"/>
      <c r="L241" s="3"/>
      <c r="M241" s="3"/>
      <c r="N241" s="3"/>
    </row>
    <row r="242" spans="1:14" ht="13">
      <c r="A242" s="2"/>
      <c r="B242" s="3"/>
      <c r="C242" s="4"/>
      <c r="D242" s="4"/>
      <c r="E242" s="3"/>
      <c r="F242" s="3"/>
      <c r="G242" s="16"/>
      <c r="I242" s="3"/>
      <c r="J242" s="3"/>
      <c r="K242" s="3"/>
      <c r="L242" s="3"/>
      <c r="M242" s="3"/>
      <c r="N242" s="3"/>
    </row>
    <row r="243" spans="1:14" ht="13">
      <c r="A243" s="2"/>
      <c r="B243" s="3"/>
      <c r="C243" s="4"/>
      <c r="D243" s="4"/>
      <c r="E243" s="3"/>
      <c r="F243" s="3"/>
      <c r="G243" s="16"/>
      <c r="I243" s="3"/>
      <c r="J243" s="3"/>
      <c r="K243" s="3"/>
      <c r="L243" s="3"/>
      <c r="M243" s="3"/>
      <c r="N243" s="3"/>
    </row>
    <row r="244" spans="1:14" ht="13">
      <c r="A244" s="2"/>
      <c r="B244" s="3"/>
      <c r="C244" s="4"/>
      <c r="D244" s="4"/>
      <c r="E244" s="3"/>
      <c r="F244" s="3"/>
      <c r="G244" s="16"/>
      <c r="I244" s="3"/>
      <c r="J244" s="3"/>
      <c r="K244" s="3"/>
      <c r="L244" s="3"/>
      <c r="M244" s="3"/>
      <c r="N244" s="3"/>
    </row>
    <row r="245" spans="1:14" ht="13">
      <c r="A245" s="2"/>
      <c r="B245" s="3"/>
      <c r="C245" s="4"/>
      <c r="D245" s="4"/>
      <c r="E245" s="3"/>
      <c r="F245" s="3"/>
      <c r="G245" s="16"/>
      <c r="I245" s="3"/>
      <c r="J245" s="3"/>
      <c r="K245" s="3"/>
      <c r="L245" s="3"/>
      <c r="M245" s="3"/>
      <c r="N245" s="3"/>
    </row>
    <row r="246" spans="1:14" ht="13">
      <c r="A246" s="2"/>
      <c r="B246" s="3"/>
      <c r="C246" s="4"/>
      <c r="D246" s="4"/>
      <c r="E246" s="3"/>
      <c r="F246" s="3"/>
      <c r="G246" s="16"/>
      <c r="I246" s="3"/>
      <c r="J246" s="3"/>
      <c r="K246" s="3"/>
      <c r="L246" s="3"/>
      <c r="M246" s="3"/>
      <c r="N246" s="3"/>
    </row>
    <row r="247" spans="1:14" ht="13">
      <c r="A247" s="2"/>
      <c r="B247" s="3"/>
      <c r="C247" s="4"/>
      <c r="D247" s="4"/>
      <c r="E247" s="3"/>
      <c r="F247" s="3"/>
      <c r="G247" s="16"/>
      <c r="I247" s="3"/>
      <c r="J247" s="3"/>
      <c r="K247" s="3"/>
      <c r="L247" s="3"/>
      <c r="M247" s="3"/>
      <c r="N247" s="3"/>
    </row>
    <row r="248" spans="1:14" ht="13">
      <c r="A248" s="2"/>
      <c r="B248" s="3"/>
      <c r="C248" s="4"/>
      <c r="D248" s="4"/>
      <c r="E248" s="3"/>
      <c r="F248" s="3"/>
      <c r="G248" s="16"/>
      <c r="I248" s="3"/>
      <c r="J248" s="3"/>
      <c r="K248" s="3"/>
      <c r="L248" s="3"/>
      <c r="M248" s="3"/>
      <c r="N248" s="3"/>
    </row>
    <row r="249" spans="1:14" ht="13">
      <c r="A249" s="2"/>
      <c r="B249" s="3"/>
      <c r="C249" s="4"/>
      <c r="D249" s="4"/>
      <c r="E249" s="3"/>
      <c r="F249" s="3"/>
      <c r="G249" s="16"/>
      <c r="I249" s="3"/>
      <c r="J249" s="3"/>
      <c r="K249" s="3"/>
      <c r="L249" s="3"/>
      <c r="M249" s="3"/>
      <c r="N249" s="3"/>
    </row>
    <row r="250" spans="1:14" ht="13">
      <c r="A250" s="2"/>
      <c r="B250" s="3"/>
      <c r="C250" s="4"/>
      <c r="D250" s="4"/>
      <c r="E250" s="3"/>
      <c r="F250" s="3"/>
      <c r="G250" s="16"/>
      <c r="I250" s="3"/>
      <c r="J250" s="3"/>
      <c r="K250" s="3"/>
      <c r="L250" s="3"/>
      <c r="M250" s="3"/>
      <c r="N250" s="3"/>
    </row>
    <row r="251" spans="1:14" ht="13">
      <c r="A251" s="2"/>
      <c r="B251" s="3"/>
      <c r="C251" s="4"/>
      <c r="D251" s="4"/>
      <c r="E251" s="3"/>
      <c r="F251" s="3"/>
      <c r="G251" s="16"/>
      <c r="I251" s="3"/>
      <c r="J251" s="3"/>
      <c r="K251" s="3"/>
      <c r="L251" s="3"/>
      <c r="M251" s="3"/>
      <c r="N251" s="3"/>
    </row>
    <row r="252" spans="1:14" ht="13">
      <c r="A252" s="2"/>
      <c r="B252" s="3"/>
      <c r="C252" s="4"/>
      <c r="D252" s="4"/>
      <c r="E252" s="3"/>
      <c r="F252" s="3"/>
      <c r="G252" s="16"/>
      <c r="I252" s="3"/>
      <c r="J252" s="3"/>
      <c r="K252" s="3"/>
      <c r="L252" s="3"/>
      <c r="M252" s="3"/>
      <c r="N252" s="3"/>
    </row>
    <row r="253" spans="1:14" ht="13">
      <c r="A253" s="2"/>
      <c r="B253" s="3"/>
      <c r="C253" s="4"/>
      <c r="D253" s="4"/>
      <c r="E253" s="3"/>
      <c r="F253" s="3"/>
      <c r="G253" s="16"/>
      <c r="I253" s="3"/>
      <c r="J253" s="3"/>
      <c r="K253" s="3"/>
      <c r="L253" s="3"/>
      <c r="M253" s="3"/>
      <c r="N253" s="3"/>
    </row>
    <row r="254" spans="1:14" ht="13">
      <c r="A254" s="2"/>
      <c r="B254" s="3"/>
      <c r="C254" s="4"/>
      <c r="D254" s="4"/>
      <c r="E254" s="3"/>
      <c r="F254" s="3"/>
      <c r="G254" s="16"/>
      <c r="I254" s="3"/>
      <c r="J254" s="3"/>
      <c r="K254" s="3"/>
      <c r="L254" s="3"/>
      <c r="M254" s="3"/>
      <c r="N254" s="3"/>
    </row>
    <row r="255" spans="1:14" ht="13">
      <c r="A255" s="2"/>
      <c r="B255" s="3"/>
      <c r="C255" s="4"/>
      <c r="D255" s="4"/>
      <c r="E255" s="3"/>
      <c r="F255" s="3"/>
      <c r="G255" s="16"/>
      <c r="I255" s="3"/>
      <c r="J255" s="3"/>
      <c r="K255" s="3"/>
      <c r="L255" s="3"/>
      <c r="M255" s="3"/>
      <c r="N255" s="3"/>
    </row>
    <row r="256" spans="1:14" ht="13">
      <c r="A256" s="2"/>
      <c r="B256" s="3"/>
      <c r="C256" s="4"/>
      <c r="D256" s="4"/>
      <c r="E256" s="3"/>
      <c r="F256" s="3"/>
      <c r="G256" s="16"/>
      <c r="I256" s="3"/>
      <c r="J256" s="3"/>
      <c r="K256" s="3"/>
      <c r="L256" s="3"/>
      <c r="M256" s="3"/>
      <c r="N256" s="3"/>
    </row>
    <row r="257" spans="1:14" ht="13">
      <c r="A257" s="2"/>
      <c r="B257" s="3"/>
      <c r="C257" s="4"/>
      <c r="D257" s="4"/>
      <c r="E257" s="3"/>
      <c r="F257" s="3"/>
      <c r="G257" s="16"/>
      <c r="I257" s="3"/>
      <c r="J257" s="3"/>
      <c r="K257" s="3"/>
      <c r="L257" s="3"/>
      <c r="M257" s="3"/>
      <c r="N257" s="3"/>
    </row>
    <row r="258" spans="1:14" ht="13">
      <c r="A258" s="2"/>
      <c r="B258" s="3"/>
      <c r="C258" s="4"/>
      <c r="D258" s="4"/>
      <c r="E258" s="3"/>
      <c r="F258" s="3"/>
      <c r="G258" s="16"/>
      <c r="I258" s="3"/>
      <c r="J258" s="3"/>
      <c r="K258" s="3"/>
      <c r="L258" s="3"/>
      <c r="M258" s="3"/>
      <c r="N258" s="3"/>
    </row>
    <row r="259" spans="1:14" ht="13">
      <c r="A259" s="2"/>
      <c r="B259" s="3"/>
      <c r="C259" s="4"/>
      <c r="D259" s="4"/>
      <c r="E259" s="3"/>
      <c r="F259" s="3"/>
      <c r="G259" s="16"/>
      <c r="I259" s="3"/>
      <c r="J259" s="3"/>
      <c r="K259" s="3"/>
      <c r="L259" s="3"/>
      <c r="M259" s="3"/>
      <c r="N259" s="3"/>
    </row>
    <row r="260" spans="1:14" ht="13">
      <c r="A260" s="2"/>
      <c r="B260" s="3"/>
      <c r="C260" s="4"/>
      <c r="D260" s="4"/>
      <c r="E260" s="3"/>
      <c r="F260" s="3"/>
      <c r="G260" s="16"/>
      <c r="I260" s="3"/>
      <c r="J260" s="3"/>
      <c r="K260" s="3"/>
      <c r="L260" s="3"/>
      <c r="M260" s="3"/>
      <c r="N260" s="3"/>
    </row>
    <row r="261" spans="1:14" ht="13">
      <c r="A261" s="2"/>
      <c r="B261" s="3"/>
      <c r="C261" s="4"/>
      <c r="D261" s="4"/>
      <c r="E261" s="3"/>
      <c r="F261" s="3"/>
      <c r="G261" s="16"/>
      <c r="I261" s="3"/>
      <c r="J261" s="3"/>
      <c r="K261" s="3"/>
      <c r="L261" s="3"/>
      <c r="M261" s="3"/>
      <c r="N261" s="3"/>
    </row>
    <row r="262" spans="1:14" ht="13">
      <c r="A262" s="2"/>
      <c r="B262" s="3"/>
      <c r="C262" s="4"/>
      <c r="D262" s="4"/>
      <c r="E262" s="3"/>
      <c r="F262" s="3"/>
      <c r="G262" s="16"/>
      <c r="I262" s="3"/>
      <c r="J262" s="3"/>
      <c r="K262" s="3"/>
      <c r="L262" s="3"/>
      <c r="M262" s="3"/>
      <c r="N262" s="3"/>
    </row>
    <row r="263" spans="1:14" ht="13">
      <c r="A263" s="2"/>
      <c r="B263" s="3"/>
      <c r="C263" s="4"/>
      <c r="D263" s="4"/>
      <c r="E263" s="3"/>
      <c r="F263" s="3"/>
      <c r="G263" s="16"/>
      <c r="I263" s="3"/>
      <c r="J263" s="3"/>
      <c r="K263" s="3"/>
      <c r="L263" s="3"/>
      <c r="M263" s="3"/>
      <c r="N263" s="3"/>
    </row>
    <row r="264" spans="1:14" ht="13">
      <c r="A264" s="2"/>
      <c r="B264" s="3"/>
      <c r="C264" s="4"/>
      <c r="D264" s="4"/>
      <c r="E264" s="3"/>
      <c r="F264" s="3"/>
      <c r="G264" s="16"/>
      <c r="I264" s="3"/>
      <c r="J264" s="3"/>
      <c r="K264" s="3"/>
      <c r="L264" s="3"/>
      <c r="M264" s="3"/>
      <c r="N264" s="3"/>
    </row>
    <row r="265" spans="1:14" ht="13">
      <c r="A265" s="2"/>
      <c r="B265" s="3"/>
      <c r="C265" s="4"/>
      <c r="D265" s="4"/>
      <c r="E265" s="3"/>
      <c r="F265" s="3"/>
      <c r="G265" s="16"/>
      <c r="I265" s="3"/>
      <c r="J265" s="3"/>
      <c r="K265" s="3"/>
      <c r="L265" s="3"/>
      <c r="M265" s="3"/>
      <c r="N265" s="3"/>
    </row>
    <row r="266" spans="1:14" ht="13">
      <c r="A266" s="2"/>
      <c r="B266" s="3"/>
      <c r="C266" s="4"/>
      <c r="D266" s="4"/>
      <c r="E266" s="3"/>
      <c r="F266" s="3"/>
      <c r="G266" s="16"/>
      <c r="I266" s="3"/>
      <c r="J266" s="3"/>
      <c r="K266" s="3"/>
      <c r="L266" s="3"/>
      <c r="M266" s="3"/>
      <c r="N266" s="3"/>
    </row>
    <row r="267" spans="1:14" ht="13">
      <c r="A267" s="2"/>
      <c r="B267" s="3"/>
      <c r="C267" s="4"/>
      <c r="D267" s="4"/>
      <c r="E267" s="3"/>
      <c r="F267" s="3"/>
      <c r="G267" s="16"/>
      <c r="I267" s="3"/>
      <c r="J267" s="3"/>
      <c r="K267" s="3"/>
      <c r="L267" s="3"/>
      <c r="M267" s="3"/>
      <c r="N267" s="3"/>
    </row>
    <row r="268" spans="1:14" ht="13">
      <c r="A268" s="2"/>
      <c r="B268" s="3"/>
      <c r="C268" s="4"/>
      <c r="D268" s="4"/>
      <c r="E268" s="3"/>
      <c r="F268" s="3"/>
      <c r="G268" s="16"/>
      <c r="I268" s="3"/>
      <c r="J268" s="3"/>
      <c r="K268" s="3"/>
      <c r="L268" s="3"/>
      <c r="M268" s="3"/>
      <c r="N268" s="3"/>
    </row>
    <row r="269" spans="1:14" ht="13">
      <c r="A269" s="2"/>
      <c r="B269" s="3"/>
      <c r="C269" s="4"/>
      <c r="D269" s="4"/>
      <c r="E269" s="3"/>
      <c r="F269" s="3"/>
      <c r="G269" s="16"/>
      <c r="I269" s="3"/>
      <c r="J269" s="3"/>
      <c r="K269" s="3"/>
      <c r="L269" s="3"/>
      <c r="M269" s="3"/>
      <c r="N269" s="3"/>
    </row>
    <row r="270" spans="1:14" ht="13">
      <c r="A270" s="2"/>
      <c r="B270" s="3"/>
      <c r="C270" s="4"/>
      <c r="D270" s="4"/>
      <c r="E270" s="3"/>
      <c r="F270" s="3"/>
      <c r="G270" s="16"/>
      <c r="I270" s="3"/>
      <c r="J270" s="3"/>
      <c r="K270" s="3"/>
      <c r="L270" s="3"/>
      <c r="M270" s="3"/>
      <c r="N270" s="3"/>
    </row>
    <row r="271" spans="1:14" ht="13">
      <c r="A271" s="2"/>
      <c r="B271" s="3"/>
      <c r="C271" s="4"/>
      <c r="D271" s="4"/>
      <c r="E271" s="3"/>
      <c r="F271" s="3"/>
      <c r="G271" s="16"/>
      <c r="I271" s="3"/>
      <c r="J271" s="3"/>
      <c r="K271" s="3"/>
      <c r="L271" s="3"/>
      <c r="M271" s="3"/>
      <c r="N271" s="3"/>
    </row>
    <row r="272" spans="1:14" ht="13">
      <c r="A272" s="2"/>
      <c r="B272" s="3"/>
      <c r="C272" s="4"/>
      <c r="D272" s="4"/>
      <c r="E272" s="3"/>
      <c r="F272" s="3"/>
      <c r="G272" s="16"/>
      <c r="I272" s="3"/>
      <c r="J272" s="3"/>
      <c r="K272" s="3"/>
      <c r="L272" s="3"/>
      <c r="M272" s="3"/>
      <c r="N272" s="3"/>
    </row>
    <row r="273" spans="1:14" ht="13">
      <c r="A273" s="2"/>
      <c r="B273" s="3"/>
      <c r="C273" s="4"/>
      <c r="D273" s="4"/>
      <c r="E273" s="3"/>
      <c r="F273" s="3"/>
      <c r="G273" s="16"/>
      <c r="I273" s="3"/>
      <c r="J273" s="3"/>
      <c r="K273" s="3"/>
      <c r="L273" s="3"/>
      <c r="M273" s="3"/>
      <c r="N273" s="3"/>
    </row>
    <row r="274" spans="1:14" ht="13">
      <c r="A274" s="2"/>
      <c r="B274" s="3"/>
      <c r="C274" s="4"/>
      <c r="D274" s="4"/>
      <c r="E274" s="3"/>
      <c r="F274" s="3"/>
      <c r="G274" s="16"/>
      <c r="I274" s="3"/>
      <c r="J274" s="3"/>
      <c r="K274" s="3"/>
      <c r="L274" s="3"/>
      <c r="M274" s="3"/>
      <c r="N274" s="3"/>
    </row>
    <row r="275" spans="1:14" ht="13">
      <c r="A275" s="2"/>
      <c r="B275" s="3"/>
      <c r="C275" s="4"/>
      <c r="D275" s="4"/>
      <c r="E275" s="3"/>
      <c r="F275" s="3"/>
      <c r="G275" s="16"/>
      <c r="I275" s="3"/>
      <c r="J275" s="3"/>
      <c r="K275" s="3"/>
      <c r="L275" s="3"/>
      <c r="M275" s="3"/>
      <c r="N275" s="3"/>
    </row>
    <row r="276" spans="1:14" ht="13">
      <c r="A276" s="2"/>
      <c r="B276" s="3"/>
      <c r="C276" s="4"/>
      <c r="D276" s="4"/>
      <c r="E276" s="3"/>
      <c r="F276" s="3"/>
      <c r="G276" s="16"/>
      <c r="I276" s="3"/>
      <c r="J276" s="3"/>
      <c r="K276" s="3"/>
      <c r="L276" s="3"/>
      <c r="M276" s="3"/>
      <c r="N276" s="3"/>
    </row>
    <row r="277" spans="1:14" ht="13">
      <c r="A277" s="2"/>
      <c r="B277" s="3"/>
      <c r="C277" s="4"/>
      <c r="D277" s="4"/>
      <c r="E277" s="3"/>
      <c r="F277" s="3"/>
      <c r="G277" s="16"/>
      <c r="I277" s="3"/>
      <c r="J277" s="3"/>
      <c r="K277" s="3"/>
      <c r="L277" s="3"/>
      <c r="M277" s="3"/>
      <c r="N277" s="3"/>
    </row>
    <row r="278" spans="1:14" ht="13">
      <c r="A278" s="2"/>
      <c r="B278" s="3"/>
      <c r="C278" s="4"/>
      <c r="D278" s="4"/>
      <c r="E278" s="3"/>
      <c r="F278" s="3"/>
      <c r="G278" s="16"/>
      <c r="I278" s="3"/>
      <c r="J278" s="3"/>
      <c r="K278" s="3"/>
      <c r="L278" s="3"/>
      <c r="M278" s="3"/>
      <c r="N278" s="3"/>
    </row>
    <row r="279" spans="1:14" ht="13">
      <c r="A279" s="2"/>
      <c r="B279" s="3"/>
      <c r="C279" s="4"/>
      <c r="D279" s="4"/>
      <c r="E279" s="3"/>
      <c r="F279" s="3"/>
      <c r="G279" s="16"/>
      <c r="I279" s="3"/>
      <c r="J279" s="3"/>
      <c r="K279" s="3"/>
      <c r="L279" s="3"/>
      <c r="M279" s="3"/>
      <c r="N279" s="3"/>
    </row>
    <row r="280" spans="1:14" ht="13">
      <c r="A280" s="2"/>
      <c r="B280" s="3"/>
      <c r="C280" s="4"/>
      <c r="D280" s="4"/>
      <c r="E280" s="3"/>
      <c r="F280" s="3"/>
      <c r="G280" s="16"/>
      <c r="I280" s="3"/>
      <c r="J280" s="3"/>
      <c r="K280" s="3"/>
      <c r="L280" s="3"/>
      <c r="M280" s="3"/>
      <c r="N280" s="3"/>
    </row>
    <row r="281" spans="1:14" ht="13">
      <c r="A281" s="2"/>
      <c r="B281" s="3"/>
      <c r="C281" s="4"/>
      <c r="D281" s="4"/>
      <c r="E281" s="3"/>
      <c r="F281" s="3"/>
      <c r="G281" s="16"/>
      <c r="I281" s="3"/>
      <c r="J281" s="3"/>
      <c r="K281" s="3"/>
      <c r="L281" s="3"/>
      <c r="M281" s="3"/>
      <c r="N281" s="3"/>
    </row>
    <row r="282" spans="1:14" ht="13">
      <c r="A282" s="2"/>
      <c r="B282" s="3"/>
      <c r="C282" s="4"/>
      <c r="D282" s="4"/>
      <c r="E282" s="3"/>
      <c r="F282" s="3"/>
      <c r="G282" s="16"/>
      <c r="I282" s="3"/>
      <c r="J282" s="3"/>
      <c r="K282" s="3"/>
      <c r="L282" s="3"/>
      <c r="M282" s="3"/>
      <c r="N282" s="3"/>
    </row>
    <row r="283" spans="1:14" ht="13">
      <c r="A283" s="2"/>
      <c r="B283" s="3"/>
      <c r="C283" s="4"/>
      <c r="D283" s="4"/>
      <c r="E283" s="3"/>
      <c r="F283" s="3"/>
      <c r="G283" s="16"/>
      <c r="I283" s="3"/>
      <c r="J283" s="3"/>
      <c r="K283" s="3"/>
      <c r="L283" s="3"/>
      <c r="M283" s="3"/>
      <c r="N283" s="3"/>
    </row>
    <row r="284" spans="1:14" ht="13">
      <c r="A284" s="2"/>
      <c r="B284" s="3"/>
      <c r="C284" s="4"/>
      <c r="D284" s="4"/>
      <c r="E284" s="3"/>
      <c r="F284" s="3"/>
      <c r="G284" s="16"/>
      <c r="I284" s="3"/>
      <c r="J284" s="3"/>
      <c r="K284" s="3"/>
      <c r="L284" s="3"/>
      <c r="M284" s="3"/>
      <c r="N284" s="3"/>
    </row>
    <row r="285" spans="1:14" ht="13">
      <c r="A285" s="2"/>
      <c r="B285" s="3"/>
      <c r="C285" s="4"/>
      <c r="D285" s="4"/>
      <c r="E285" s="3"/>
      <c r="F285" s="3"/>
      <c r="G285" s="16"/>
      <c r="I285" s="3"/>
      <c r="J285" s="3"/>
      <c r="K285" s="3"/>
      <c r="L285" s="3"/>
      <c r="M285" s="3"/>
      <c r="N285" s="3"/>
    </row>
    <row r="286" spans="1:14" ht="13">
      <c r="A286" s="2"/>
      <c r="B286" s="3"/>
      <c r="C286" s="4"/>
      <c r="D286" s="4"/>
      <c r="E286" s="3"/>
      <c r="F286" s="3"/>
      <c r="G286" s="16"/>
      <c r="I286" s="3"/>
      <c r="J286" s="3"/>
      <c r="K286" s="3"/>
      <c r="L286" s="3"/>
      <c r="M286" s="3"/>
      <c r="N286" s="3"/>
    </row>
    <row r="287" spans="1:14" ht="13">
      <c r="A287" s="2"/>
      <c r="B287" s="3"/>
      <c r="C287" s="4"/>
      <c r="D287" s="4"/>
      <c r="E287" s="3"/>
      <c r="F287" s="3"/>
      <c r="G287" s="16"/>
      <c r="I287" s="3"/>
      <c r="J287" s="3"/>
      <c r="K287" s="3"/>
      <c r="L287" s="3"/>
      <c r="M287" s="3"/>
      <c r="N287" s="3"/>
    </row>
    <row r="288" spans="1:14" ht="13">
      <c r="A288" s="2"/>
      <c r="B288" s="3"/>
      <c r="C288" s="4"/>
      <c r="D288" s="4"/>
      <c r="E288" s="3"/>
      <c r="F288" s="3"/>
      <c r="G288" s="16"/>
      <c r="I288" s="3"/>
      <c r="J288" s="3"/>
      <c r="K288" s="3"/>
      <c r="L288" s="3"/>
      <c r="M288" s="3"/>
      <c r="N288" s="3"/>
    </row>
    <row r="289" spans="1:14" ht="13">
      <c r="A289" s="2"/>
      <c r="B289" s="3"/>
      <c r="C289" s="4"/>
      <c r="D289" s="4"/>
      <c r="E289" s="3"/>
      <c r="F289" s="3"/>
      <c r="G289" s="16"/>
      <c r="I289" s="3"/>
      <c r="J289" s="3"/>
      <c r="K289" s="3"/>
      <c r="L289" s="3"/>
      <c r="M289" s="3"/>
      <c r="N289" s="3"/>
    </row>
    <row r="290" spans="1:14" ht="13">
      <c r="A290" s="2"/>
      <c r="B290" s="3"/>
      <c r="C290" s="4"/>
      <c r="D290" s="4"/>
      <c r="E290" s="3"/>
      <c r="F290" s="3"/>
      <c r="G290" s="16"/>
      <c r="I290" s="3"/>
      <c r="J290" s="3"/>
      <c r="K290" s="3"/>
      <c r="L290" s="3"/>
      <c r="M290" s="3"/>
      <c r="N290" s="3"/>
    </row>
    <row r="291" spans="1:14" ht="13">
      <c r="A291" s="2"/>
      <c r="B291" s="3"/>
      <c r="C291" s="4"/>
      <c r="D291" s="4"/>
      <c r="E291" s="3"/>
      <c r="F291" s="3"/>
      <c r="G291" s="16"/>
      <c r="I291" s="3"/>
      <c r="J291" s="3"/>
      <c r="K291" s="3"/>
      <c r="L291" s="3"/>
      <c r="M291" s="3"/>
      <c r="N291" s="3"/>
    </row>
    <row r="292" spans="1:14" ht="13">
      <c r="A292" s="2"/>
      <c r="B292" s="3"/>
      <c r="C292" s="4"/>
      <c r="D292" s="4"/>
      <c r="E292" s="3"/>
      <c r="F292" s="3"/>
      <c r="G292" s="16"/>
      <c r="I292" s="3"/>
      <c r="J292" s="3"/>
      <c r="K292" s="3"/>
      <c r="L292" s="3"/>
      <c r="M292" s="3"/>
      <c r="N292" s="3"/>
    </row>
    <row r="293" spans="1:14" ht="13">
      <c r="A293" s="2"/>
      <c r="B293" s="3"/>
      <c r="C293" s="4"/>
      <c r="D293" s="4"/>
      <c r="E293" s="3"/>
      <c r="F293" s="3"/>
      <c r="G293" s="16"/>
      <c r="I293" s="3"/>
      <c r="J293" s="3"/>
      <c r="K293" s="3"/>
      <c r="L293" s="3"/>
      <c r="M293" s="3"/>
      <c r="N293" s="3"/>
    </row>
    <row r="294" spans="1:14" ht="13">
      <c r="A294" s="2"/>
      <c r="B294" s="3"/>
      <c r="C294" s="4"/>
      <c r="D294" s="4"/>
      <c r="E294" s="3"/>
      <c r="F294" s="3"/>
      <c r="G294" s="16"/>
      <c r="I294" s="3"/>
      <c r="J294" s="3"/>
      <c r="K294" s="3"/>
      <c r="L294" s="3"/>
      <c r="M294" s="3"/>
      <c r="N294" s="3"/>
    </row>
    <row r="295" spans="1:14" ht="13">
      <c r="A295" s="2"/>
      <c r="B295" s="3"/>
      <c r="C295" s="4"/>
      <c r="D295" s="4"/>
      <c r="E295" s="3"/>
      <c r="F295" s="3"/>
      <c r="G295" s="16"/>
      <c r="I295" s="3"/>
      <c r="J295" s="3"/>
      <c r="K295" s="3"/>
      <c r="L295" s="3"/>
      <c r="M295" s="3"/>
      <c r="N295" s="3"/>
    </row>
    <row r="296" spans="1:14" ht="13">
      <c r="A296" s="2"/>
      <c r="B296" s="3"/>
      <c r="C296" s="4"/>
      <c r="D296" s="4"/>
      <c r="E296" s="3"/>
      <c r="F296" s="3"/>
      <c r="G296" s="16"/>
      <c r="I296" s="3"/>
      <c r="J296" s="3"/>
      <c r="K296" s="3"/>
      <c r="L296" s="3"/>
      <c r="M296" s="3"/>
      <c r="N296" s="3"/>
    </row>
    <row r="297" spans="1:14" ht="13">
      <c r="A297" s="2"/>
      <c r="B297" s="3"/>
      <c r="C297" s="4"/>
      <c r="D297" s="4"/>
      <c r="E297" s="3"/>
      <c r="F297" s="3"/>
      <c r="G297" s="16"/>
      <c r="I297" s="3"/>
      <c r="J297" s="3"/>
      <c r="K297" s="3"/>
      <c r="L297" s="3"/>
      <c r="M297" s="3"/>
      <c r="N297" s="3"/>
    </row>
    <row r="298" spans="1:14" ht="13">
      <c r="A298" s="2"/>
      <c r="B298" s="3"/>
      <c r="C298" s="4"/>
      <c r="D298" s="4"/>
      <c r="E298" s="3"/>
      <c r="F298" s="3"/>
      <c r="G298" s="16"/>
      <c r="I298" s="3"/>
      <c r="J298" s="3"/>
      <c r="K298" s="3"/>
      <c r="L298" s="3"/>
      <c r="M298" s="3"/>
      <c r="N298" s="3"/>
    </row>
    <row r="299" spans="1:14" ht="13">
      <c r="A299" s="2"/>
      <c r="B299" s="3"/>
      <c r="C299" s="4"/>
      <c r="D299" s="4"/>
      <c r="E299" s="3"/>
      <c r="F299" s="3"/>
      <c r="G299" s="16"/>
      <c r="I299" s="3"/>
      <c r="J299" s="3"/>
      <c r="K299" s="3"/>
      <c r="L299" s="3"/>
      <c r="M299" s="3"/>
      <c r="N299" s="3"/>
    </row>
    <row r="300" spans="1:14" ht="13">
      <c r="A300" s="2"/>
      <c r="B300" s="3"/>
      <c r="C300" s="4"/>
      <c r="D300" s="4"/>
      <c r="E300" s="3"/>
      <c r="F300" s="3"/>
      <c r="G300" s="16"/>
      <c r="I300" s="3"/>
      <c r="J300" s="3"/>
      <c r="K300" s="3"/>
      <c r="L300" s="3"/>
      <c r="M300" s="3"/>
      <c r="N300" s="3"/>
    </row>
    <row r="301" spans="1:14" ht="13">
      <c r="A301" s="2"/>
      <c r="B301" s="3"/>
      <c r="C301" s="4"/>
      <c r="D301" s="4"/>
      <c r="E301" s="3"/>
      <c r="F301" s="3"/>
      <c r="G301" s="16"/>
      <c r="I301" s="3"/>
      <c r="J301" s="3"/>
      <c r="K301" s="3"/>
      <c r="L301" s="3"/>
      <c r="M301" s="3"/>
      <c r="N301" s="3"/>
    </row>
    <row r="302" spans="1:14" ht="13">
      <c r="A302" s="2"/>
      <c r="B302" s="3"/>
      <c r="C302" s="4"/>
      <c r="D302" s="4"/>
      <c r="E302" s="3"/>
      <c r="F302" s="3"/>
      <c r="G302" s="16"/>
      <c r="I302" s="3"/>
      <c r="J302" s="3"/>
      <c r="K302" s="3"/>
      <c r="L302" s="3"/>
      <c r="M302" s="3"/>
      <c r="N302" s="3"/>
    </row>
    <row r="303" spans="1:14" ht="13">
      <c r="A303" s="2"/>
      <c r="B303" s="3"/>
      <c r="C303" s="4"/>
      <c r="D303" s="4"/>
      <c r="E303" s="3"/>
      <c r="F303" s="3"/>
      <c r="G303" s="16"/>
      <c r="I303" s="3"/>
      <c r="J303" s="3"/>
      <c r="K303" s="3"/>
      <c r="L303" s="3"/>
      <c r="M303" s="3"/>
      <c r="N303" s="3"/>
    </row>
    <row r="304" spans="1:14" ht="13">
      <c r="A304" s="2"/>
      <c r="B304" s="3"/>
      <c r="C304" s="4"/>
      <c r="D304" s="4"/>
      <c r="E304" s="3"/>
      <c r="F304" s="3"/>
      <c r="G304" s="16"/>
      <c r="I304" s="3"/>
      <c r="J304" s="3"/>
      <c r="K304" s="3"/>
      <c r="L304" s="3"/>
      <c r="M304" s="3"/>
      <c r="N304" s="3"/>
    </row>
    <row r="305" spans="1:14" ht="13">
      <c r="A305" s="2"/>
      <c r="B305" s="3"/>
      <c r="C305" s="4"/>
      <c r="D305" s="4"/>
      <c r="E305" s="3"/>
      <c r="F305" s="3"/>
      <c r="G305" s="16"/>
      <c r="I305" s="3"/>
      <c r="J305" s="3"/>
      <c r="K305" s="3"/>
      <c r="L305" s="3"/>
      <c r="M305" s="3"/>
      <c r="N305" s="3"/>
    </row>
    <row r="306" spans="1:14" ht="13">
      <c r="A306" s="2"/>
      <c r="B306" s="3"/>
      <c r="C306" s="4"/>
      <c r="D306" s="4"/>
      <c r="E306" s="3"/>
      <c r="F306" s="3"/>
      <c r="G306" s="16"/>
      <c r="I306" s="3"/>
      <c r="J306" s="3"/>
      <c r="K306" s="3"/>
      <c r="L306" s="3"/>
      <c r="M306" s="3"/>
      <c r="N306" s="3"/>
    </row>
    <row r="307" spans="1:14" ht="13">
      <c r="A307" s="2"/>
      <c r="B307" s="3"/>
      <c r="C307" s="4"/>
      <c r="D307" s="4"/>
      <c r="E307" s="3"/>
      <c r="F307" s="3"/>
      <c r="G307" s="16"/>
      <c r="I307" s="3"/>
      <c r="J307" s="3"/>
      <c r="K307" s="3"/>
      <c r="L307" s="3"/>
      <c r="M307" s="3"/>
      <c r="N307" s="3"/>
    </row>
    <row r="308" spans="1:14" ht="13">
      <c r="A308" s="2"/>
      <c r="B308" s="3"/>
      <c r="C308" s="4"/>
      <c r="D308" s="4"/>
      <c r="E308" s="3"/>
      <c r="F308" s="3"/>
      <c r="G308" s="16"/>
      <c r="I308" s="3"/>
      <c r="J308" s="3"/>
      <c r="K308" s="3"/>
      <c r="L308" s="3"/>
      <c r="M308" s="3"/>
      <c r="N308" s="3"/>
    </row>
    <row r="309" spans="1:14" ht="13">
      <c r="A309" s="2"/>
      <c r="B309" s="3"/>
      <c r="C309" s="4"/>
      <c r="D309" s="4"/>
      <c r="E309" s="3"/>
      <c r="F309" s="3"/>
      <c r="G309" s="16"/>
      <c r="I309" s="3"/>
      <c r="J309" s="3"/>
      <c r="K309" s="3"/>
      <c r="L309" s="3"/>
      <c r="M309" s="3"/>
      <c r="N309" s="3"/>
    </row>
    <row r="310" spans="1:14" ht="13">
      <c r="A310" s="2"/>
      <c r="B310" s="3"/>
      <c r="C310" s="4"/>
      <c r="D310" s="4"/>
      <c r="E310" s="3"/>
      <c r="F310" s="3"/>
      <c r="G310" s="16"/>
      <c r="I310" s="3"/>
      <c r="J310" s="3"/>
      <c r="K310" s="3"/>
      <c r="L310" s="3"/>
      <c r="M310" s="3"/>
      <c r="N310" s="3"/>
    </row>
    <row r="311" spans="1:14" ht="13">
      <c r="A311" s="2"/>
      <c r="B311" s="3"/>
      <c r="C311" s="4"/>
      <c r="D311" s="4"/>
      <c r="E311" s="3"/>
      <c r="F311" s="3"/>
      <c r="G311" s="16"/>
      <c r="I311" s="3"/>
      <c r="J311" s="3"/>
      <c r="K311" s="3"/>
      <c r="L311" s="3"/>
      <c r="M311" s="3"/>
      <c r="N311" s="3"/>
    </row>
    <row r="312" spans="1:14" ht="13">
      <c r="A312" s="2"/>
      <c r="B312" s="3"/>
      <c r="C312" s="4"/>
      <c r="D312" s="4"/>
      <c r="E312" s="3"/>
      <c r="F312" s="3"/>
      <c r="G312" s="16"/>
      <c r="I312" s="3"/>
      <c r="J312" s="3"/>
      <c r="K312" s="3"/>
      <c r="L312" s="3"/>
      <c r="M312" s="3"/>
      <c r="N312" s="3"/>
    </row>
    <row r="313" spans="1:14" ht="13">
      <c r="A313" s="2"/>
      <c r="B313" s="3"/>
      <c r="C313" s="4"/>
      <c r="D313" s="4"/>
      <c r="E313" s="3"/>
      <c r="F313" s="3"/>
      <c r="G313" s="16"/>
      <c r="I313" s="3"/>
      <c r="J313" s="3"/>
      <c r="K313" s="3"/>
      <c r="L313" s="3"/>
      <c r="M313" s="3"/>
      <c r="N313" s="3"/>
    </row>
    <row r="314" spans="1:14" ht="13">
      <c r="A314" s="2"/>
      <c r="B314" s="3"/>
      <c r="C314" s="4"/>
      <c r="D314" s="4"/>
      <c r="E314" s="3"/>
      <c r="F314" s="3"/>
      <c r="G314" s="16"/>
      <c r="I314" s="3"/>
      <c r="J314" s="3"/>
      <c r="K314" s="3"/>
      <c r="L314" s="3"/>
      <c r="M314" s="3"/>
      <c r="N314" s="3"/>
    </row>
    <row r="315" spans="1:14" ht="13">
      <c r="A315" s="2"/>
      <c r="B315" s="3"/>
      <c r="C315" s="4"/>
      <c r="D315" s="4"/>
      <c r="E315" s="3"/>
      <c r="F315" s="3"/>
      <c r="G315" s="16"/>
      <c r="I315" s="3"/>
      <c r="J315" s="3"/>
      <c r="K315" s="3"/>
      <c r="L315" s="3"/>
      <c r="M315" s="3"/>
      <c r="N315" s="3"/>
    </row>
    <row r="316" spans="1:14" ht="13">
      <c r="A316" s="2"/>
      <c r="B316" s="3"/>
      <c r="C316" s="4"/>
      <c r="D316" s="4"/>
      <c r="E316" s="3"/>
      <c r="F316" s="3"/>
      <c r="G316" s="16"/>
      <c r="I316" s="3"/>
      <c r="J316" s="3"/>
      <c r="K316" s="3"/>
      <c r="L316" s="3"/>
      <c r="M316" s="3"/>
      <c r="N316" s="3"/>
    </row>
    <row r="317" spans="1:14" ht="13">
      <c r="A317" s="2"/>
      <c r="B317" s="3"/>
      <c r="C317" s="4"/>
      <c r="D317" s="4"/>
      <c r="E317" s="3"/>
      <c r="F317" s="3"/>
      <c r="G317" s="16"/>
      <c r="I317" s="3"/>
      <c r="J317" s="3"/>
      <c r="K317" s="3"/>
      <c r="L317" s="3"/>
      <c r="M317" s="3"/>
      <c r="N317" s="3"/>
    </row>
    <row r="318" spans="1:14" ht="13">
      <c r="A318" s="2"/>
      <c r="B318" s="3"/>
      <c r="C318" s="4"/>
      <c r="D318" s="4"/>
      <c r="E318" s="3"/>
      <c r="F318" s="3"/>
      <c r="G318" s="16"/>
      <c r="I318" s="3"/>
      <c r="J318" s="3"/>
      <c r="K318" s="3"/>
      <c r="L318" s="3"/>
      <c r="M318" s="3"/>
      <c r="N318" s="3"/>
    </row>
    <row r="319" spans="1:14" ht="13">
      <c r="A319" s="2"/>
      <c r="B319" s="3"/>
      <c r="C319" s="4"/>
      <c r="D319" s="4"/>
      <c r="E319" s="3"/>
      <c r="F319" s="3"/>
      <c r="G319" s="16"/>
      <c r="I319" s="3"/>
      <c r="J319" s="3"/>
      <c r="K319" s="3"/>
      <c r="L319" s="3"/>
      <c r="M319" s="3"/>
      <c r="N319" s="3"/>
    </row>
    <row r="320" spans="1:14" ht="13">
      <c r="A320" s="2"/>
      <c r="B320" s="3"/>
      <c r="C320" s="4"/>
      <c r="D320" s="4"/>
      <c r="E320" s="3"/>
      <c r="F320" s="3"/>
      <c r="G320" s="16"/>
      <c r="I320" s="3"/>
      <c r="J320" s="3"/>
      <c r="K320" s="3"/>
      <c r="L320" s="3"/>
      <c r="M320" s="3"/>
      <c r="N320" s="3"/>
    </row>
    <row r="321" spans="1:14" ht="13">
      <c r="A321" s="2"/>
      <c r="B321" s="3"/>
      <c r="C321" s="4"/>
      <c r="D321" s="4"/>
      <c r="E321" s="3"/>
      <c r="F321" s="3"/>
      <c r="G321" s="16"/>
      <c r="I321" s="3"/>
      <c r="J321" s="3"/>
      <c r="K321" s="3"/>
      <c r="L321" s="3"/>
      <c r="M321" s="3"/>
      <c r="N321" s="3"/>
    </row>
    <row r="322" spans="1:14" ht="13">
      <c r="A322" s="2"/>
      <c r="B322" s="3"/>
      <c r="C322" s="4"/>
      <c r="D322" s="4"/>
      <c r="E322" s="3"/>
      <c r="F322" s="3"/>
      <c r="G322" s="16"/>
      <c r="I322" s="3"/>
      <c r="J322" s="3"/>
      <c r="K322" s="3"/>
      <c r="L322" s="3"/>
      <c r="M322" s="3"/>
      <c r="N322" s="3"/>
    </row>
    <row r="323" spans="1:14" ht="13">
      <c r="A323" s="2"/>
      <c r="B323" s="3"/>
      <c r="C323" s="4"/>
      <c r="D323" s="4"/>
      <c r="E323" s="3"/>
      <c r="F323" s="3"/>
      <c r="G323" s="16"/>
      <c r="I323" s="3"/>
      <c r="J323" s="3"/>
      <c r="K323" s="3"/>
      <c r="L323" s="3"/>
      <c r="M323" s="3"/>
      <c r="N323" s="3"/>
    </row>
    <row r="324" spans="1:14" ht="13">
      <c r="A324" s="2"/>
      <c r="B324" s="3"/>
      <c r="C324" s="4"/>
      <c r="D324" s="4"/>
      <c r="E324" s="3"/>
      <c r="F324" s="3"/>
      <c r="G324" s="16"/>
      <c r="I324" s="3"/>
      <c r="J324" s="3"/>
      <c r="K324" s="3"/>
      <c r="L324" s="3"/>
      <c r="M324" s="3"/>
      <c r="N324" s="3"/>
    </row>
    <row r="325" spans="1:14" ht="13">
      <c r="A325" s="2"/>
      <c r="B325" s="3"/>
      <c r="C325" s="4"/>
      <c r="D325" s="4"/>
      <c r="E325" s="3"/>
      <c r="F325" s="3"/>
      <c r="G325" s="16"/>
      <c r="I325" s="3"/>
      <c r="J325" s="3"/>
      <c r="K325" s="3"/>
      <c r="L325" s="3"/>
      <c r="M325" s="3"/>
      <c r="N325" s="3"/>
    </row>
    <row r="326" spans="1:14" ht="13">
      <c r="A326" s="2"/>
      <c r="B326" s="3"/>
      <c r="C326" s="4"/>
      <c r="D326" s="4"/>
      <c r="E326" s="3"/>
      <c r="F326" s="3"/>
      <c r="G326" s="16"/>
      <c r="I326" s="3"/>
      <c r="J326" s="3"/>
      <c r="K326" s="3"/>
      <c r="L326" s="3"/>
      <c r="M326" s="3"/>
      <c r="N326" s="3"/>
    </row>
    <row r="327" spans="1:14" ht="13">
      <c r="A327" s="2"/>
      <c r="B327" s="3"/>
      <c r="C327" s="4"/>
      <c r="D327" s="4"/>
      <c r="E327" s="3"/>
      <c r="F327" s="3"/>
      <c r="G327" s="16"/>
      <c r="I327" s="3"/>
      <c r="J327" s="3"/>
      <c r="K327" s="3"/>
      <c r="L327" s="3"/>
      <c r="M327" s="3"/>
      <c r="N327" s="3"/>
    </row>
    <row r="328" spans="1:14" ht="13">
      <c r="A328" s="2"/>
      <c r="B328" s="3"/>
      <c r="C328" s="4"/>
      <c r="D328" s="4"/>
      <c r="E328" s="3"/>
      <c r="F328" s="3"/>
      <c r="G328" s="16"/>
      <c r="I328" s="3"/>
      <c r="J328" s="3"/>
      <c r="K328" s="3"/>
      <c r="L328" s="3"/>
      <c r="M328" s="3"/>
      <c r="N328" s="3"/>
    </row>
    <row r="329" spans="1:14" ht="13">
      <c r="A329" s="2"/>
      <c r="B329" s="3"/>
      <c r="C329" s="4"/>
      <c r="D329" s="4"/>
      <c r="E329" s="3"/>
      <c r="F329" s="3"/>
      <c r="G329" s="16"/>
      <c r="I329" s="3"/>
      <c r="J329" s="3"/>
      <c r="K329" s="3"/>
      <c r="L329" s="3"/>
      <c r="M329" s="3"/>
      <c r="N329" s="3"/>
    </row>
    <row r="330" spans="1:14" ht="13">
      <c r="A330" s="2"/>
      <c r="B330" s="3"/>
      <c r="C330" s="4"/>
      <c r="D330" s="4"/>
      <c r="E330" s="3"/>
      <c r="F330" s="3"/>
      <c r="G330" s="16"/>
      <c r="I330" s="3"/>
      <c r="J330" s="3"/>
      <c r="K330" s="3"/>
      <c r="L330" s="3"/>
      <c r="M330" s="3"/>
      <c r="N330" s="3"/>
    </row>
    <row r="331" spans="1:14" ht="13">
      <c r="A331" s="2"/>
      <c r="B331" s="3"/>
      <c r="C331" s="4"/>
      <c r="D331" s="4"/>
      <c r="E331" s="3"/>
      <c r="F331" s="3"/>
      <c r="G331" s="16"/>
      <c r="I331" s="3"/>
      <c r="J331" s="3"/>
      <c r="K331" s="3"/>
      <c r="L331" s="3"/>
      <c r="M331" s="3"/>
      <c r="N331" s="3"/>
    </row>
    <row r="332" spans="1:14" ht="13">
      <c r="A332" s="2"/>
      <c r="B332" s="3"/>
      <c r="C332" s="4"/>
      <c r="D332" s="4"/>
      <c r="E332" s="3"/>
      <c r="F332" s="3"/>
      <c r="G332" s="16"/>
      <c r="I332" s="3"/>
      <c r="J332" s="3"/>
      <c r="K332" s="3"/>
      <c r="L332" s="3"/>
      <c r="M332" s="3"/>
      <c r="N332" s="3"/>
    </row>
    <row r="333" spans="1:14" ht="13">
      <c r="A333" s="2"/>
      <c r="B333" s="3"/>
      <c r="C333" s="4"/>
      <c r="D333" s="4"/>
      <c r="E333" s="3"/>
      <c r="F333" s="3"/>
      <c r="G333" s="16"/>
      <c r="I333" s="3"/>
      <c r="J333" s="3"/>
      <c r="K333" s="3"/>
      <c r="L333" s="3"/>
      <c r="M333" s="3"/>
      <c r="N333" s="3"/>
    </row>
    <row r="334" spans="1:14" ht="13">
      <c r="A334" s="2"/>
      <c r="B334" s="3"/>
      <c r="C334" s="4"/>
      <c r="D334" s="4"/>
      <c r="E334" s="3"/>
      <c r="F334" s="3"/>
      <c r="G334" s="16"/>
      <c r="I334" s="3"/>
      <c r="J334" s="3"/>
      <c r="K334" s="3"/>
      <c r="L334" s="3"/>
      <c r="M334" s="3"/>
      <c r="N334" s="3"/>
    </row>
    <row r="335" spans="1:14" ht="13">
      <c r="A335" s="2"/>
      <c r="B335" s="3"/>
      <c r="C335" s="4"/>
      <c r="D335" s="4"/>
      <c r="E335" s="3"/>
      <c r="F335" s="3"/>
      <c r="G335" s="16"/>
      <c r="I335" s="3"/>
      <c r="J335" s="3"/>
      <c r="K335" s="3"/>
      <c r="L335" s="3"/>
      <c r="M335" s="3"/>
      <c r="N335" s="3"/>
    </row>
    <row r="336" spans="1:14" ht="13">
      <c r="A336" s="2"/>
      <c r="B336" s="3"/>
      <c r="C336" s="4"/>
      <c r="D336" s="4"/>
      <c r="E336" s="3"/>
      <c r="F336" s="3"/>
      <c r="G336" s="16"/>
      <c r="I336" s="3"/>
      <c r="J336" s="3"/>
      <c r="K336" s="3"/>
      <c r="L336" s="3"/>
      <c r="M336" s="3"/>
      <c r="N336" s="3"/>
    </row>
    <row r="337" spans="1:14" ht="13">
      <c r="A337" s="2"/>
      <c r="B337" s="3"/>
      <c r="C337" s="4"/>
      <c r="D337" s="4"/>
      <c r="E337" s="3"/>
      <c r="F337" s="3"/>
      <c r="G337" s="16"/>
      <c r="I337" s="3"/>
      <c r="J337" s="3"/>
      <c r="K337" s="3"/>
      <c r="L337" s="3"/>
      <c r="M337" s="3"/>
      <c r="N337" s="3"/>
    </row>
    <row r="338" spans="1:14" ht="13">
      <c r="A338" s="2"/>
      <c r="B338" s="3"/>
      <c r="C338" s="4"/>
      <c r="D338" s="4"/>
      <c r="E338" s="3"/>
      <c r="F338" s="3"/>
      <c r="G338" s="16"/>
      <c r="I338" s="3"/>
      <c r="J338" s="3"/>
      <c r="K338" s="3"/>
      <c r="L338" s="3"/>
      <c r="M338" s="3"/>
      <c r="N338" s="3"/>
    </row>
    <row r="339" spans="1:14" ht="13">
      <c r="A339" s="2"/>
      <c r="B339" s="3"/>
      <c r="C339" s="4"/>
      <c r="D339" s="4"/>
      <c r="E339" s="3"/>
      <c r="F339" s="3"/>
      <c r="G339" s="16"/>
      <c r="I339" s="3"/>
      <c r="J339" s="3"/>
      <c r="K339" s="3"/>
      <c r="L339" s="3"/>
      <c r="M339" s="3"/>
      <c r="N339" s="3"/>
    </row>
    <row r="340" spans="1:14" ht="13">
      <c r="A340" s="2"/>
      <c r="B340" s="3"/>
      <c r="C340" s="4"/>
      <c r="D340" s="4"/>
      <c r="E340" s="3"/>
      <c r="F340" s="3"/>
      <c r="G340" s="16"/>
      <c r="I340" s="3"/>
      <c r="J340" s="3"/>
      <c r="K340" s="3"/>
      <c r="L340" s="3"/>
      <c r="M340" s="3"/>
      <c r="N340" s="3"/>
    </row>
    <row r="341" spans="1:14" ht="13">
      <c r="A341" s="2"/>
      <c r="B341" s="3"/>
      <c r="C341" s="4"/>
      <c r="D341" s="4"/>
      <c r="E341" s="3"/>
      <c r="F341" s="3"/>
      <c r="G341" s="16"/>
      <c r="I341" s="3"/>
      <c r="J341" s="3"/>
      <c r="K341" s="3"/>
      <c r="L341" s="3"/>
      <c r="M341" s="3"/>
      <c r="N341" s="3"/>
    </row>
    <row r="342" spans="1:14" ht="13">
      <c r="A342" s="2"/>
      <c r="B342" s="3"/>
      <c r="C342" s="4"/>
      <c r="D342" s="4"/>
      <c r="E342" s="3"/>
      <c r="F342" s="3"/>
      <c r="G342" s="16"/>
      <c r="I342" s="3"/>
      <c r="J342" s="3"/>
      <c r="K342" s="3"/>
      <c r="L342" s="3"/>
      <c r="M342" s="3"/>
      <c r="N342" s="3"/>
    </row>
    <row r="343" spans="1:14" ht="13">
      <c r="A343" s="2"/>
      <c r="B343" s="3"/>
      <c r="C343" s="4"/>
      <c r="D343" s="4"/>
      <c r="E343" s="3"/>
      <c r="F343" s="3"/>
      <c r="G343" s="16"/>
      <c r="I343" s="3"/>
      <c r="J343" s="3"/>
      <c r="K343" s="3"/>
      <c r="L343" s="3"/>
      <c r="M343" s="3"/>
      <c r="N343" s="3"/>
    </row>
    <row r="344" spans="1:14" ht="13">
      <c r="A344" s="2"/>
      <c r="B344" s="3"/>
      <c r="C344" s="4"/>
      <c r="D344" s="4"/>
      <c r="E344" s="3"/>
      <c r="F344" s="3"/>
      <c r="G344" s="16"/>
      <c r="I344" s="3"/>
      <c r="J344" s="3"/>
      <c r="K344" s="3"/>
      <c r="L344" s="3"/>
      <c r="M344" s="3"/>
      <c r="N344" s="3"/>
    </row>
    <row r="345" spans="1:14" ht="13">
      <c r="A345" s="2"/>
      <c r="B345" s="3"/>
      <c r="C345" s="4"/>
      <c r="D345" s="4"/>
      <c r="E345" s="3"/>
      <c r="F345" s="3"/>
      <c r="G345" s="16"/>
      <c r="I345" s="3"/>
      <c r="J345" s="3"/>
      <c r="K345" s="3"/>
      <c r="L345" s="3"/>
      <c r="M345" s="3"/>
      <c r="N345" s="3"/>
    </row>
    <row r="346" spans="1:14" ht="13">
      <c r="A346" s="2"/>
      <c r="B346" s="3"/>
      <c r="C346" s="4"/>
      <c r="D346" s="4"/>
      <c r="E346" s="3"/>
      <c r="F346" s="3"/>
      <c r="G346" s="16"/>
      <c r="I346" s="3"/>
      <c r="J346" s="3"/>
      <c r="K346" s="3"/>
      <c r="L346" s="3"/>
      <c r="M346" s="3"/>
      <c r="N346" s="3"/>
    </row>
    <row r="347" spans="1:14" ht="13">
      <c r="A347" s="2"/>
      <c r="B347" s="3"/>
      <c r="C347" s="4"/>
      <c r="D347" s="4"/>
      <c r="E347" s="3"/>
      <c r="F347" s="3"/>
      <c r="G347" s="16"/>
      <c r="I347" s="3"/>
      <c r="J347" s="3"/>
      <c r="K347" s="3"/>
      <c r="L347" s="3"/>
      <c r="M347" s="3"/>
      <c r="N347" s="3"/>
    </row>
    <row r="348" spans="1:14" ht="13">
      <c r="A348" s="2"/>
      <c r="B348" s="3"/>
      <c r="C348" s="4"/>
      <c r="D348" s="4"/>
      <c r="E348" s="3"/>
      <c r="F348" s="3"/>
      <c r="G348" s="16"/>
      <c r="I348" s="3"/>
      <c r="J348" s="3"/>
      <c r="K348" s="3"/>
      <c r="L348" s="3"/>
      <c r="M348" s="3"/>
      <c r="N348" s="3"/>
    </row>
    <row r="349" spans="1:14" ht="13">
      <c r="A349" s="2"/>
      <c r="B349" s="3"/>
      <c r="C349" s="4"/>
      <c r="D349" s="4"/>
      <c r="E349" s="3"/>
      <c r="F349" s="3"/>
      <c r="G349" s="16"/>
      <c r="I349" s="3"/>
      <c r="J349" s="3"/>
      <c r="K349" s="3"/>
      <c r="L349" s="3"/>
      <c r="M349" s="3"/>
      <c r="N349" s="3"/>
    </row>
    <row r="350" spans="1:14" ht="13">
      <c r="A350" s="2"/>
      <c r="B350" s="3"/>
      <c r="C350" s="4"/>
      <c r="D350" s="4"/>
      <c r="E350" s="3"/>
      <c r="F350" s="3"/>
      <c r="G350" s="16"/>
      <c r="I350" s="3"/>
      <c r="J350" s="3"/>
      <c r="K350" s="3"/>
      <c r="L350" s="3"/>
      <c r="M350" s="3"/>
      <c r="N350" s="3"/>
    </row>
    <row r="351" spans="1:14" ht="13">
      <c r="A351" s="2"/>
      <c r="B351" s="3"/>
      <c r="C351" s="4"/>
      <c r="D351" s="4"/>
      <c r="E351" s="3"/>
      <c r="F351" s="3"/>
      <c r="G351" s="16"/>
      <c r="I351" s="3"/>
      <c r="J351" s="3"/>
      <c r="K351" s="3"/>
      <c r="L351" s="3"/>
      <c r="M351" s="3"/>
      <c r="N351" s="3"/>
    </row>
    <row r="352" spans="1:14" ht="13">
      <c r="A352" s="2"/>
      <c r="B352" s="3"/>
      <c r="C352" s="4"/>
      <c r="D352" s="4"/>
      <c r="E352" s="3"/>
      <c r="F352" s="3"/>
      <c r="G352" s="16"/>
      <c r="I352" s="3"/>
      <c r="J352" s="3"/>
      <c r="K352" s="3"/>
      <c r="L352" s="3"/>
      <c r="M352" s="3"/>
      <c r="N352" s="3"/>
    </row>
    <row r="353" spans="1:14" ht="13">
      <c r="A353" s="2"/>
      <c r="B353" s="3"/>
      <c r="C353" s="4"/>
      <c r="D353" s="4"/>
      <c r="E353" s="3"/>
      <c r="F353" s="3"/>
      <c r="G353" s="16"/>
      <c r="I353" s="3"/>
      <c r="J353" s="3"/>
      <c r="K353" s="3"/>
      <c r="L353" s="3"/>
      <c r="M353" s="3"/>
      <c r="N353" s="3"/>
    </row>
    <row r="354" spans="1:14" ht="13">
      <c r="A354" s="2"/>
      <c r="B354" s="3"/>
      <c r="C354" s="4"/>
      <c r="D354" s="4"/>
      <c r="E354" s="3"/>
      <c r="F354" s="3"/>
      <c r="G354" s="16"/>
      <c r="I354" s="3"/>
      <c r="J354" s="3"/>
      <c r="K354" s="3"/>
      <c r="L354" s="3"/>
      <c r="M354" s="3"/>
      <c r="N354" s="3"/>
    </row>
    <row r="355" spans="1:14" ht="13">
      <c r="A355" s="2"/>
      <c r="B355" s="3"/>
      <c r="C355" s="4"/>
      <c r="D355" s="4"/>
      <c r="E355" s="3"/>
      <c r="F355" s="3"/>
      <c r="G355" s="16"/>
      <c r="I355" s="3"/>
      <c r="J355" s="3"/>
      <c r="K355" s="3"/>
      <c r="L355" s="3"/>
      <c r="M355" s="3"/>
      <c r="N355" s="3"/>
    </row>
    <row r="356" spans="1:14" ht="13">
      <c r="A356" s="2"/>
      <c r="B356" s="3"/>
      <c r="C356" s="4"/>
      <c r="D356" s="4"/>
      <c r="E356" s="3"/>
      <c r="F356" s="3"/>
      <c r="G356" s="16"/>
      <c r="I356" s="3"/>
      <c r="J356" s="3"/>
      <c r="K356" s="3"/>
      <c r="L356" s="3"/>
      <c r="M356" s="3"/>
      <c r="N356" s="3"/>
    </row>
    <row r="357" spans="1:14" ht="13">
      <c r="A357" s="2"/>
      <c r="B357" s="3"/>
      <c r="C357" s="4"/>
      <c r="D357" s="4"/>
      <c r="E357" s="3"/>
      <c r="F357" s="3"/>
      <c r="G357" s="16"/>
      <c r="I357" s="3"/>
      <c r="J357" s="3"/>
      <c r="K357" s="3"/>
      <c r="L357" s="3"/>
      <c r="M357" s="3"/>
      <c r="N357" s="3"/>
    </row>
    <row r="358" spans="1:14" ht="13">
      <c r="A358" s="2"/>
      <c r="B358" s="3"/>
      <c r="C358" s="4"/>
      <c r="D358" s="4"/>
      <c r="E358" s="3"/>
      <c r="F358" s="3"/>
      <c r="G358" s="16"/>
      <c r="I358" s="3"/>
      <c r="J358" s="3"/>
      <c r="K358" s="3"/>
      <c r="L358" s="3"/>
      <c r="M358" s="3"/>
      <c r="N358" s="3"/>
    </row>
    <row r="359" spans="1:14" ht="13">
      <c r="A359" s="2"/>
      <c r="B359" s="3"/>
      <c r="C359" s="4"/>
      <c r="D359" s="4"/>
      <c r="E359" s="3"/>
      <c r="F359" s="3"/>
      <c r="G359" s="16"/>
      <c r="I359" s="3"/>
      <c r="J359" s="3"/>
      <c r="K359" s="3"/>
      <c r="L359" s="3"/>
      <c r="M359" s="3"/>
      <c r="N359" s="3"/>
    </row>
    <row r="360" spans="1:14" ht="13">
      <c r="A360" s="2"/>
      <c r="B360" s="3"/>
      <c r="C360" s="4"/>
      <c r="D360" s="4"/>
      <c r="E360" s="3"/>
      <c r="F360" s="3"/>
      <c r="G360" s="16"/>
      <c r="I360" s="3"/>
      <c r="J360" s="3"/>
      <c r="K360" s="3"/>
      <c r="L360" s="3"/>
      <c r="M360" s="3"/>
      <c r="N360" s="3"/>
    </row>
    <row r="361" spans="1:14" ht="13">
      <c r="A361" s="2"/>
      <c r="B361" s="3"/>
      <c r="C361" s="4"/>
      <c r="D361" s="4"/>
      <c r="E361" s="3"/>
      <c r="F361" s="3"/>
      <c r="G361" s="16"/>
      <c r="I361" s="3"/>
      <c r="J361" s="3"/>
      <c r="K361" s="3"/>
      <c r="L361" s="3"/>
      <c r="M361" s="3"/>
      <c r="N361" s="3"/>
    </row>
    <row r="362" spans="1:14" ht="13">
      <c r="A362" s="2"/>
      <c r="B362" s="3"/>
      <c r="C362" s="4"/>
      <c r="D362" s="4"/>
      <c r="E362" s="3"/>
      <c r="F362" s="3"/>
      <c r="G362" s="16"/>
      <c r="I362" s="3"/>
      <c r="J362" s="3"/>
      <c r="K362" s="3"/>
      <c r="L362" s="3"/>
      <c r="M362" s="3"/>
      <c r="N362" s="3"/>
    </row>
    <row r="363" spans="1:14" ht="13">
      <c r="A363" s="2"/>
      <c r="B363" s="3"/>
      <c r="C363" s="4"/>
      <c r="D363" s="4"/>
      <c r="E363" s="3"/>
      <c r="F363" s="3"/>
      <c r="G363" s="16"/>
      <c r="I363" s="3"/>
      <c r="J363" s="3"/>
      <c r="K363" s="3"/>
      <c r="L363" s="3"/>
      <c r="M363" s="3"/>
      <c r="N363" s="3"/>
    </row>
    <row r="364" spans="1:14" ht="13">
      <c r="A364" s="2"/>
      <c r="B364" s="3"/>
      <c r="C364" s="4"/>
      <c r="D364" s="4"/>
      <c r="E364" s="3"/>
      <c r="F364" s="3"/>
      <c r="G364" s="16"/>
      <c r="I364" s="3"/>
      <c r="J364" s="3"/>
      <c r="K364" s="3"/>
      <c r="L364" s="3"/>
      <c r="M364" s="3"/>
      <c r="N364" s="3"/>
    </row>
    <row r="365" spans="1:14" ht="13">
      <c r="A365" s="2"/>
      <c r="B365" s="3"/>
      <c r="C365" s="4"/>
      <c r="D365" s="4"/>
      <c r="E365" s="3"/>
      <c r="F365" s="3"/>
      <c r="G365" s="16"/>
      <c r="I365" s="3"/>
      <c r="J365" s="3"/>
      <c r="K365" s="3"/>
      <c r="L365" s="3"/>
      <c r="M365" s="3"/>
      <c r="N365" s="3"/>
    </row>
    <row r="366" spans="1:14" ht="13">
      <c r="A366" s="2"/>
      <c r="B366" s="3"/>
      <c r="C366" s="4"/>
      <c r="D366" s="4"/>
      <c r="E366" s="3"/>
      <c r="F366" s="3"/>
      <c r="G366" s="16"/>
      <c r="I366" s="3"/>
      <c r="J366" s="3"/>
      <c r="K366" s="3"/>
      <c r="L366" s="3"/>
      <c r="M366" s="3"/>
      <c r="N366" s="3"/>
    </row>
    <row r="367" spans="1:14" ht="13">
      <c r="A367" s="2"/>
      <c r="B367" s="3"/>
      <c r="C367" s="4"/>
      <c r="D367" s="4"/>
      <c r="E367" s="3"/>
      <c r="F367" s="3"/>
      <c r="G367" s="16"/>
      <c r="I367" s="3"/>
      <c r="J367" s="3"/>
      <c r="K367" s="3"/>
      <c r="L367" s="3"/>
      <c r="M367" s="3"/>
      <c r="N367" s="3"/>
    </row>
    <row r="368" spans="1:14" ht="13">
      <c r="A368" s="2"/>
      <c r="B368" s="3"/>
      <c r="C368" s="4"/>
      <c r="D368" s="4"/>
      <c r="E368" s="3"/>
      <c r="F368" s="3"/>
      <c r="G368" s="16"/>
      <c r="I368" s="3"/>
      <c r="J368" s="3"/>
      <c r="K368" s="3"/>
      <c r="L368" s="3"/>
      <c r="M368" s="3"/>
      <c r="N368" s="3"/>
    </row>
    <row r="369" spans="1:14" ht="13">
      <c r="A369" s="2"/>
      <c r="B369" s="3"/>
      <c r="C369" s="4"/>
      <c r="D369" s="4"/>
      <c r="E369" s="3"/>
      <c r="F369" s="3"/>
      <c r="G369" s="16"/>
      <c r="I369" s="3"/>
      <c r="J369" s="3"/>
      <c r="K369" s="3"/>
      <c r="L369" s="3"/>
      <c r="M369" s="3"/>
      <c r="N369" s="3"/>
    </row>
    <row r="370" spans="1:14" ht="13">
      <c r="A370" s="2"/>
      <c r="B370" s="3"/>
      <c r="C370" s="4"/>
      <c r="D370" s="4"/>
      <c r="E370" s="3"/>
      <c r="F370" s="3"/>
      <c r="G370" s="16"/>
      <c r="I370" s="3"/>
      <c r="J370" s="3"/>
      <c r="K370" s="3"/>
      <c r="L370" s="3"/>
      <c r="M370" s="3"/>
      <c r="N370" s="3"/>
    </row>
    <row r="371" spans="1:14" ht="13">
      <c r="A371" s="2"/>
      <c r="B371" s="3"/>
      <c r="C371" s="4"/>
      <c r="D371" s="4"/>
      <c r="E371" s="3"/>
      <c r="F371" s="3"/>
      <c r="G371" s="16"/>
      <c r="I371" s="3"/>
      <c r="J371" s="3"/>
      <c r="K371" s="3"/>
      <c r="L371" s="3"/>
      <c r="M371" s="3"/>
      <c r="N371" s="3"/>
    </row>
    <row r="372" spans="1:14" ht="13">
      <c r="A372" s="2"/>
      <c r="B372" s="3"/>
      <c r="C372" s="4"/>
      <c r="D372" s="4"/>
      <c r="E372" s="3"/>
      <c r="F372" s="3"/>
      <c r="G372" s="16"/>
      <c r="I372" s="3"/>
      <c r="J372" s="3"/>
      <c r="K372" s="3"/>
      <c r="L372" s="3"/>
      <c r="M372" s="3"/>
      <c r="N372" s="3"/>
    </row>
    <row r="373" spans="1:14" ht="13">
      <c r="A373" s="2"/>
      <c r="B373" s="3"/>
      <c r="C373" s="4"/>
      <c r="D373" s="4"/>
      <c r="E373" s="3"/>
      <c r="F373" s="3"/>
      <c r="G373" s="16"/>
      <c r="I373" s="3"/>
      <c r="J373" s="3"/>
      <c r="K373" s="3"/>
      <c r="L373" s="3"/>
      <c r="M373" s="3"/>
      <c r="N373" s="3"/>
    </row>
    <row r="374" spans="1:14" ht="13">
      <c r="A374" s="2"/>
      <c r="B374" s="3"/>
      <c r="C374" s="4"/>
      <c r="D374" s="4"/>
      <c r="E374" s="3"/>
      <c r="F374" s="3"/>
      <c r="G374" s="16"/>
      <c r="I374" s="3"/>
      <c r="J374" s="3"/>
      <c r="K374" s="3"/>
      <c r="L374" s="3"/>
      <c r="M374" s="3"/>
      <c r="N374" s="3"/>
    </row>
    <row r="375" spans="1:14" ht="13">
      <c r="A375" s="2"/>
      <c r="B375" s="3"/>
      <c r="C375" s="4"/>
      <c r="D375" s="4"/>
      <c r="E375" s="3"/>
      <c r="F375" s="3"/>
      <c r="G375" s="16"/>
      <c r="I375" s="3"/>
      <c r="J375" s="3"/>
      <c r="K375" s="3"/>
      <c r="L375" s="3"/>
      <c r="M375" s="3"/>
      <c r="N375" s="3"/>
    </row>
    <row r="376" spans="1:14" ht="13">
      <c r="A376" s="2"/>
      <c r="B376" s="3"/>
      <c r="C376" s="4"/>
      <c r="D376" s="4"/>
      <c r="E376" s="3"/>
      <c r="F376" s="3"/>
      <c r="G376" s="16"/>
      <c r="I376" s="3"/>
      <c r="J376" s="3"/>
      <c r="K376" s="3"/>
      <c r="L376" s="3"/>
      <c r="M376" s="3"/>
      <c r="N376" s="3"/>
    </row>
    <row r="377" spans="1:14" ht="13">
      <c r="A377" s="2"/>
      <c r="B377" s="3"/>
      <c r="C377" s="4"/>
      <c r="D377" s="4"/>
      <c r="E377" s="3"/>
      <c r="F377" s="3"/>
      <c r="G377" s="16"/>
      <c r="I377" s="3"/>
      <c r="J377" s="3"/>
      <c r="K377" s="3"/>
      <c r="L377" s="3"/>
      <c r="M377" s="3"/>
      <c r="N377" s="3"/>
    </row>
    <row r="378" spans="1:14" ht="13">
      <c r="A378" s="2"/>
      <c r="B378" s="3"/>
      <c r="C378" s="4"/>
      <c r="D378" s="4"/>
      <c r="E378" s="3"/>
      <c r="F378" s="3"/>
      <c r="G378" s="16"/>
      <c r="I378" s="3"/>
      <c r="J378" s="3"/>
      <c r="K378" s="3"/>
      <c r="L378" s="3"/>
      <c r="M378" s="3"/>
      <c r="N378" s="3"/>
    </row>
    <row r="379" spans="1:14" ht="13">
      <c r="A379" s="2"/>
      <c r="B379" s="3"/>
      <c r="C379" s="4"/>
      <c r="D379" s="4"/>
      <c r="E379" s="3"/>
      <c r="F379" s="3"/>
      <c r="G379" s="16"/>
      <c r="I379" s="3"/>
      <c r="J379" s="3"/>
      <c r="K379" s="3"/>
      <c r="L379" s="3"/>
      <c r="M379" s="3"/>
      <c r="N379" s="3"/>
    </row>
    <row r="380" spans="1:14" ht="13">
      <c r="A380" s="2"/>
      <c r="B380" s="3"/>
      <c r="C380" s="4"/>
      <c r="D380" s="4"/>
      <c r="E380" s="3"/>
      <c r="F380" s="3"/>
      <c r="G380" s="16"/>
      <c r="I380" s="3"/>
      <c r="J380" s="3"/>
      <c r="K380" s="3"/>
      <c r="L380" s="3"/>
      <c r="M380" s="3"/>
      <c r="N380" s="3"/>
    </row>
    <row r="381" spans="1:14" ht="13">
      <c r="A381" s="2"/>
      <c r="B381" s="3"/>
      <c r="C381" s="4"/>
      <c r="D381" s="4"/>
      <c r="E381" s="3"/>
      <c r="F381" s="3"/>
      <c r="G381" s="16"/>
      <c r="I381" s="3"/>
      <c r="J381" s="3"/>
      <c r="K381" s="3"/>
      <c r="L381" s="3"/>
      <c r="M381" s="3"/>
      <c r="N381" s="3"/>
    </row>
    <row r="382" spans="1:14" ht="13">
      <c r="A382" s="2"/>
      <c r="B382" s="3"/>
      <c r="C382" s="4"/>
      <c r="D382" s="4"/>
      <c r="E382" s="3"/>
      <c r="F382" s="3"/>
      <c r="G382" s="16"/>
      <c r="I382" s="3"/>
      <c r="J382" s="3"/>
      <c r="K382" s="3"/>
      <c r="L382" s="3"/>
      <c r="M382" s="3"/>
      <c r="N382" s="3"/>
    </row>
    <row r="383" spans="1:14" ht="13">
      <c r="A383" s="2"/>
      <c r="B383" s="3"/>
      <c r="C383" s="4"/>
      <c r="D383" s="4"/>
      <c r="E383" s="3"/>
      <c r="F383" s="3"/>
      <c r="G383" s="16"/>
      <c r="I383" s="3"/>
      <c r="J383" s="3"/>
      <c r="K383" s="3"/>
      <c r="L383" s="3"/>
      <c r="M383" s="3"/>
      <c r="N383" s="3"/>
    </row>
    <row r="384" spans="1:14" ht="13">
      <c r="A384" s="2"/>
      <c r="B384" s="3"/>
      <c r="C384" s="4"/>
      <c r="D384" s="4"/>
      <c r="E384" s="3"/>
      <c r="F384" s="3"/>
      <c r="G384" s="16"/>
      <c r="I384" s="3"/>
      <c r="J384" s="3"/>
      <c r="K384" s="3"/>
      <c r="L384" s="3"/>
      <c r="M384" s="3"/>
      <c r="N384" s="3"/>
    </row>
    <row r="385" spans="1:14" ht="13">
      <c r="A385" s="2"/>
      <c r="B385" s="3"/>
      <c r="C385" s="4"/>
      <c r="D385" s="4"/>
      <c r="E385" s="3"/>
      <c r="F385" s="3"/>
      <c r="G385" s="16"/>
      <c r="I385" s="3"/>
      <c r="J385" s="3"/>
      <c r="K385" s="3"/>
      <c r="L385" s="3"/>
      <c r="M385" s="3"/>
      <c r="N385" s="3"/>
    </row>
    <row r="386" spans="1:14" ht="13">
      <c r="A386" s="2"/>
      <c r="B386" s="3"/>
      <c r="C386" s="4"/>
      <c r="D386" s="4"/>
      <c r="E386" s="3"/>
      <c r="F386" s="3"/>
      <c r="G386" s="16"/>
      <c r="I386" s="3"/>
      <c r="J386" s="3"/>
      <c r="K386" s="3"/>
      <c r="L386" s="3"/>
      <c r="M386" s="3"/>
      <c r="N386" s="3"/>
    </row>
    <row r="387" spans="1:14" ht="13">
      <c r="A387" s="2"/>
      <c r="B387" s="3"/>
      <c r="C387" s="4"/>
      <c r="D387" s="4"/>
      <c r="E387" s="3"/>
      <c r="F387" s="3"/>
      <c r="G387" s="16"/>
      <c r="I387" s="3"/>
      <c r="J387" s="3"/>
      <c r="K387" s="3"/>
      <c r="L387" s="3"/>
      <c r="M387" s="3"/>
      <c r="N387" s="3"/>
    </row>
    <row r="388" spans="1:14" ht="13">
      <c r="A388" s="2"/>
      <c r="B388" s="3"/>
      <c r="C388" s="4"/>
      <c r="D388" s="4"/>
      <c r="E388" s="3"/>
      <c r="F388" s="3"/>
      <c r="G388" s="16"/>
      <c r="I388" s="3"/>
      <c r="J388" s="3"/>
      <c r="K388" s="3"/>
      <c r="L388" s="3"/>
      <c r="M388" s="3"/>
      <c r="N388" s="3"/>
    </row>
    <row r="389" spans="1:14" ht="13">
      <c r="A389" s="2"/>
      <c r="B389" s="3"/>
      <c r="C389" s="4"/>
      <c r="D389" s="4"/>
      <c r="E389" s="3"/>
      <c r="F389" s="3"/>
      <c r="G389" s="16"/>
      <c r="I389" s="3"/>
      <c r="J389" s="3"/>
      <c r="K389" s="3"/>
      <c r="L389" s="3"/>
      <c r="M389" s="3"/>
      <c r="N389" s="3"/>
    </row>
    <row r="390" spans="1:14" ht="13">
      <c r="A390" s="2"/>
      <c r="B390" s="3"/>
      <c r="C390" s="4"/>
      <c r="D390" s="4"/>
      <c r="E390" s="3"/>
      <c r="F390" s="3"/>
      <c r="G390" s="16"/>
      <c r="I390" s="3"/>
      <c r="J390" s="3"/>
      <c r="K390" s="3"/>
      <c r="L390" s="3"/>
      <c r="M390" s="3"/>
      <c r="N390" s="3"/>
    </row>
    <row r="391" spans="1:14" ht="13">
      <c r="A391" s="2"/>
      <c r="B391" s="3"/>
      <c r="C391" s="4"/>
      <c r="D391" s="4"/>
      <c r="E391" s="3"/>
      <c r="F391" s="3"/>
      <c r="G391" s="16"/>
      <c r="I391" s="3"/>
      <c r="J391" s="3"/>
      <c r="K391" s="3"/>
      <c r="L391" s="3"/>
      <c r="M391" s="3"/>
      <c r="N391" s="3"/>
    </row>
    <row r="392" spans="1:14" ht="13">
      <c r="A392" s="2"/>
      <c r="B392" s="3"/>
      <c r="C392" s="4"/>
      <c r="D392" s="4"/>
      <c r="E392" s="3"/>
      <c r="F392" s="3"/>
      <c r="G392" s="16"/>
      <c r="I392" s="3"/>
      <c r="J392" s="3"/>
      <c r="K392" s="3"/>
      <c r="L392" s="3"/>
      <c r="M392" s="3"/>
      <c r="N392" s="3"/>
    </row>
    <row r="393" spans="1:14" ht="13">
      <c r="A393" s="2"/>
      <c r="B393" s="3"/>
      <c r="C393" s="4"/>
      <c r="D393" s="4"/>
      <c r="E393" s="3"/>
      <c r="F393" s="3"/>
      <c r="G393" s="16"/>
      <c r="I393" s="3"/>
      <c r="J393" s="3"/>
      <c r="K393" s="3"/>
      <c r="L393" s="3"/>
      <c r="M393" s="3"/>
      <c r="N393" s="3"/>
    </row>
    <row r="394" spans="1:14" ht="13">
      <c r="A394" s="2"/>
      <c r="B394" s="3"/>
      <c r="C394" s="4"/>
      <c r="D394" s="4"/>
      <c r="E394" s="3"/>
      <c r="F394" s="3"/>
      <c r="G394" s="16"/>
      <c r="I394" s="3"/>
      <c r="J394" s="3"/>
      <c r="K394" s="3"/>
      <c r="L394" s="3"/>
      <c r="M394" s="3"/>
      <c r="N394" s="3"/>
    </row>
    <row r="395" spans="1:14" ht="13">
      <c r="A395" s="2"/>
      <c r="B395" s="3"/>
      <c r="C395" s="4"/>
      <c r="D395" s="4"/>
      <c r="E395" s="3"/>
      <c r="F395" s="3"/>
      <c r="G395" s="16"/>
      <c r="I395" s="3"/>
      <c r="J395" s="3"/>
      <c r="K395" s="3"/>
      <c r="L395" s="3"/>
      <c r="M395" s="3"/>
      <c r="N395" s="3"/>
    </row>
    <row r="396" spans="1:14" ht="13">
      <c r="A396" s="2"/>
      <c r="B396" s="3"/>
      <c r="C396" s="4"/>
      <c r="D396" s="4"/>
      <c r="E396" s="3"/>
      <c r="F396" s="3"/>
      <c r="G396" s="16"/>
      <c r="I396" s="3"/>
      <c r="J396" s="3"/>
      <c r="K396" s="3"/>
      <c r="L396" s="3"/>
      <c r="M396" s="3"/>
      <c r="N396" s="3"/>
    </row>
    <row r="397" spans="1:14" ht="13">
      <c r="A397" s="2"/>
      <c r="B397" s="3"/>
      <c r="C397" s="4"/>
      <c r="D397" s="4"/>
      <c r="E397" s="3"/>
      <c r="F397" s="3"/>
      <c r="G397" s="16"/>
      <c r="I397" s="3"/>
      <c r="J397" s="3"/>
      <c r="K397" s="3"/>
      <c r="L397" s="3"/>
      <c r="M397" s="3"/>
      <c r="N397" s="3"/>
    </row>
    <row r="398" spans="1:14" ht="13">
      <c r="A398" s="2"/>
      <c r="B398" s="3"/>
      <c r="C398" s="4"/>
      <c r="D398" s="4"/>
      <c r="E398" s="3"/>
      <c r="F398" s="3"/>
      <c r="G398" s="16"/>
      <c r="I398" s="3"/>
      <c r="J398" s="3"/>
      <c r="K398" s="3"/>
      <c r="L398" s="3"/>
      <c r="M398" s="3"/>
      <c r="N398" s="3"/>
    </row>
    <row r="399" spans="1:14" ht="13">
      <c r="A399" s="2"/>
      <c r="B399" s="3"/>
      <c r="C399" s="4"/>
      <c r="D399" s="4"/>
      <c r="E399" s="3"/>
      <c r="F399" s="3"/>
      <c r="G399" s="16"/>
      <c r="I399" s="3"/>
      <c r="J399" s="3"/>
      <c r="K399" s="3"/>
      <c r="L399" s="3"/>
      <c r="M399" s="3"/>
      <c r="N399" s="3"/>
    </row>
    <row r="400" spans="1:14" ht="13">
      <c r="A400" s="2"/>
      <c r="B400" s="3"/>
      <c r="C400" s="4"/>
      <c r="D400" s="4"/>
      <c r="E400" s="3"/>
      <c r="F400" s="3"/>
      <c r="G400" s="16"/>
      <c r="I400" s="3"/>
      <c r="J400" s="3"/>
      <c r="K400" s="3"/>
      <c r="L400" s="3"/>
      <c r="M400" s="3"/>
      <c r="N400" s="3"/>
    </row>
    <row r="401" spans="1:14" ht="13">
      <c r="A401" s="2"/>
      <c r="B401" s="3"/>
      <c r="C401" s="4"/>
      <c r="D401" s="4"/>
      <c r="E401" s="3"/>
      <c r="F401" s="3"/>
      <c r="G401" s="16"/>
      <c r="I401" s="3"/>
      <c r="J401" s="3"/>
      <c r="K401" s="3"/>
      <c r="L401" s="3"/>
      <c r="M401" s="3"/>
      <c r="N401" s="3"/>
    </row>
    <row r="402" spans="1:14" ht="13">
      <c r="A402" s="2"/>
      <c r="B402" s="3"/>
      <c r="C402" s="4"/>
      <c r="D402" s="4"/>
      <c r="E402" s="3"/>
      <c r="F402" s="3"/>
      <c r="G402" s="16"/>
      <c r="I402" s="3"/>
      <c r="J402" s="3"/>
      <c r="K402" s="3"/>
      <c r="L402" s="3"/>
      <c r="M402" s="3"/>
      <c r="N402" s="3"/>
    </row>
    <row r="403" spans="1:14" ht="13">
      <c r="A403" s="2"/>
      <c r="B403" s="3"/>
      <c r="C403" s="4"/>
      <c r="D403" s="4"/>
      <c r="E403" s="3"/>
      <c r="F403" s="3"/>
      <c r="G403" s="16"/>
      <c r="I403" s="3"/>
      <c r="J403" s="3"/>
      <c r="K403" s="3"/>
      <c r="L403" s="3"/>
      <c r="M403" s="3"/>
      <c r="N403" s="3"/>
    </row>
    <row r="404" spans="1:14" ht="13">
      <c r="A404" s="2"/>
      <c r="B404" s="3"/>
      <c r="C404" s="4"/>
      <c r="D404" s="4"/>
      <c r="E404" s="3"/>
      <c r="F404" s="3"/>
      <c r="G404" s="16"/>
      <c r="I404" s="3"/>
      <c r="J404" s="3"/>
      <c r="K404" s="3"/>
      <c r="L404" s="3"/>
      <c r="M404" s="3"/>
      <c r="N404" s="3"/>
    </row>
    <row r="405" spans="1:14" ht="13">
      <c r="A405" s="2"/>
      <c r="B405" s="3"/>
      <c r="C405" s="4"/>
      <c r="D405" s="4"/>
      <c r="E405" s="3"/>
      <c r="F405" s="3"/>
      <c r="G405" s="16"/>
      <c r="I405" s="3"/>
      <c r="J405" s="3"/>
      <c r="K405" s="3"/>
      <c r="L405" s="3"/>
      <c r="M405" s="3"/>
      <c r="N405" s="3"/>
    </row>
    <row r="406" spans="1:14" ht="13">
      <c r="A406" s="2"/>
      <c r="B406" s="3"/>
      <c r="C406" s="4"/>
      <c r="D406" s="4"/>
      <c r="E406" s="3"/>
      <c r="F406" s="3"/>
      <c r="G406" s="16"/>
      <c r="I406" s="3"/>
      <c r="J406" s="3"/>
      <c r="K406" s="3"/>
      <c r="L406" s="3"/>
      <c r="M406" s="3"/>
      <c r="N406" s="3"/>
    </row>
    <row r="407" spans="1:14" ht="13">
      <c r="A407" s="2"/>
      <c r="B407" s="3"/>
      <c r="C407" s="4"/>
      <c r="D407" s="4"/>
      <c r="E407" s="3"/>
      <c r="F407" s="3"/>
      <c r="G407" s="16"/>
      <c r="I407" s="3"/>
      <c r="J407" s="3"/>
      <c r="K407" s="3"/>
      <c r="L407" s="3"/>
      <c r="M407" s="3"/>
      <c r="N407" s="3"/>
    </row>
    <row r="408" spans="1:14" ht="13">
      <c r="A408" s="2"/>
      <c r="B408" s="3"/>
      <c r="C408" s="4"/>
      <c r="D408" s="4"/>
      <c r="E408" s="3"/>
      <c r="F408" s="3"/>
      <c r="G408" s="16"/>
      <c r="I408" s="3"/>
      <c r="J408" s="3"/>
      <c r="K408" s="3"/>
      <c r="L408" s="3"/>
      <c r="M408" s="3"/>
      <c r="N408" s="3"/>
    </row>
    <row r="409" spans="1:14" ht="13">
      <c r="A409" s="2"/>
      <c r="B409" s="3"/>
      <c r="C409" s="4"/>
      <c r="D409" s="4"/>
      <c r="E409" s="3"/>
      <c r="F409" s="3"/>
      <c r="G409" s="16"/>
      <c r="I409" s="3"/>
      <c r="J409" s="3"/>
      <c r="K409" s="3"/>
      <c r="L409" s="3"/>
      <c r="M409" s="3"/>
      <c r="N409" s="3"/>
    </row>
    <row r="410" spans="1:14" ht="13">
      <c r="A410" s="2"/>
      <c r="B410" s="3"/>
      <c r="C410" s="4"/>
      <c r="D410" s="4"/>
      <c r="E410" s="3"/>
      <c r="F410" s="3"/>
      <c r="G410" s="16"/>
      <c r="I410" s="3"/>
      <c r="J410" s="3"/>
      <c r="K410" s="3"/>
      <c r="L410" s="3"/>
      <c r="M410" s="3"/>
      <c r="N410" s="3"/>
    </row>
    <row r="411" spans="1:14" ht="13">
      <c r="A411" s="2"/>
      <c r="B411" s="3"/>
      <c r="C411" s="4"/>
      <c r="D411" s="4"/>
      <c r="E411" s="3"/>
      <c r="F411" s="3"/>
      <c r="G411" s="16"/>
      <c r="I411" s="3"/>
      <c r="J411" s="3"/>
      <c r="K411" s="3"/>
      <c r="L411" s="3"/>
      <c r="M411" s="3"/>
      <c r="N411" s="3"/>
    </row>
    <row r="412" spans="1:14" ht="13">
      <c r="A412" s="2"/>
      <c r="B412" s="3"/>
      <c r="C412" s="4"/>
      <c r="D412" s="4"/>
      <c r="E412" s="3"/>
      <c r="F412" s="3"/>
      <c r="G412" s="16"/>
      <c r="I412" s="3"/>
      <c r="J412" s="3"/>
      <c r="K412" s="3"/>
      <c r="L412" s="3"/>
      <c r="M412" s="3"/>
      <c r="N412" s="3"/>
    </row>
    <row r="413" spans="1:14" ht="13">
      <c r="A413" s="2"/>
      <c r="B413" s="3"/>
      <c r="C413" s="4"/>
      <c r="D413" s="4"/>
      <c r="E413" s="3"/>
      <c r="F413" s="3"/>
      <c r="G413" s="16"/>
      <c r="I413" s="3"/>
      <c r="J413" s="3"/>
      <c r="K413" s="3"/>
      <c r="L413" s="3"/>
      <c r="M413" s="3"/>
      <c r="N413" s="3"/>
    </row>
    <row r="414" spans="1:14" ht="13">
      <c r="A414" s="2"/>
      <c r="B414" s="3"/>
      <c r="C414" s="4"/>
      <c r="D414" s="4"/>
      <c r="E414" s="3"/>
      <c r="F414" s="3"/>
      <c r="G414" s="16"/>
      <c r="I414" s="3"/>
      <c r="J414" s="3"/>
      <c r="K414" s="3"/>
      <c r="L414" s="3"/>
      <c r="M414" s="3"/>
      <c r="N414" s="3"/>
    </row>
    <row r="415" spans="1:14" ht="13">
      <c r="A415" s="2"/>
      <c r="B415" s="3"/>
      <c r="C415" s="4"/>
      <c r="D415" s="4"/>
      <c r="E415" s="3"/>
      <c r="F415" s="3"/>
      <c r="G415" s="16"/>
      <c r="I415" s="3"/>
      <c r="J415" s="3"/>
      <c r="K415" s="3"/>
      <c r="L415" s="3"/>
      <c r="M415" s="3"/>
      <c r="N415" s="3"/>
    </row>
    <row r="416" spans="1:14" ht="13">
      <c r="A416" s="2"/>
      <c r="B416" s="3"/>
      <c r="C416" s="4"/>
      <c r="D416" s="4"/>
      <c r="E416" s="3"/>
      <c r="F416" s="3"/>
      <c r="G416" s="16"/>
      <c r="I416" s="3"/>
      <c r="J416" s="3"/>
      <c r="K416" s="3"/>
      <c r="L416" s="3"/>
      <c r="M416" s="3"/>
      <c r="N416" s="3"/>
    </row>
    <row r="417" spans="1:14" ht="13">
      <c r="A417" s="2"/>
      <c r="B417" s="3"/>
      <c r="C417" s="4"/>
      <c r="D417" s="4"/>
      <c r="E417" s="3"/>
      <c r="F417" s="3"/>
      <c r="G417" s="16"/>
      <c r="I417" s="3"/>
      <c r="J417" s="3"/>
      <c r="K417" s="3"/>
      <c r="L417" s="3"/>
      <c r="M417" s="3"/>
      <c r="N417" s="3"/>
    </row>
    <row r="418" spans="1:14" ht="13">
      <c r="A418" s="2"/>
      <c r="B418" s="3"/>
      <c r="C418" s="4"/>
      <c r="D418" s="4"/>
      <c r="E418" s="3"/>
      <c r="F418" s="3"/>
      <c r="G418" s="16"/>
      <c r="I418" s="3"/>
      <c r="J418" s="3"/>
      <c r="K418" s="3"/>
      <c r="L418" s="3"/>
      <c r="M418" s="3"/>
      <c r="N418" s="3"/>
    </row>
    <row r="419" spans="1:14" ht="13">
      <c r="A419" s="2"/>
      <c r="B419" s="3"/>
      <c r="C419" s="4"/>
      <c r="D419" s="4"/>
      <c r="E419" s="3"/>
      <c r="F419" s="3"/>
      <c r="G419" s="16"/>
      <c r="I419" s="3"/>
      <c r="J419" s="3"/>
      <c r="K419" s="3"/>
      <c r="L419" s="3"/>
      <c r="M419" s="3"/>
      <c r="N419" s="3"/>
    </row>
    <row r="420" spans="1:14" ht="13">
      <c r="A420" s="2"/>
      <c r="B420" s="3"/>
      <c r="C420" s="4"/>
      <c r="D420" s="4"/>
      <c r="E420" s="3"/>
      <c r="F420" s="3"/>
      <c r="G420" s="16"/>
      <c r="I420" s="3"/>
      <c r="J420" s="3"/>
      <c r="K420" s="3"/>
      <c r="L420" s="3"/>
      <c r="M420" s="3"/>
      <c r="N420" s="3"/>
    </row>
    <row r="421" spans="1:14" ht="13">
      <c r="A421" s="2"/>
      <c r="B421" s="3"/>
      <c r="C421" s="4"/>
      <c r="D421" s="4"/>
      <c r="E421" s="3"/>
      <c r="F421" s="3"/>
      <c r="G421" s="16"/>
      <c r="I421" s="3"/>
      <c r="J421" s="3"/>
      <c r="K421" s="3"/>
      <c r="L421" s="3"/>
      <c r="M421" s="3"/>
      <c r="N421" s="3"/>
    </row>
    <row r="422" spans="1:14" ht="13">
      <c r="A422" s="2"/>
      <c r="B422" s="3"/>
      <c r="C422" s="4"/>
      <c r="D422" s="4"/>
      <c r="E422" s="3"/>
      <c r="F422" s="3"/>
      <c r="G422" s="16"/>
      <c r="I422" s="3"/>
      <c r="J422" s="3"/>
      <c r="K422" s="3"/>
      <c r="L422" s="3"/>
      <c r="M422" s="3"/>
      <c r="N422" s="3"/>
    </row>
    <row r="423" spans="1:14" ht="13">
      <c r="A423" s="2"/>
      <c r="B423" s="3"/>
      <c r="C423" s="4"/>
      <c r="D423" s="4"/>
      <c r="E423" s="3"/>
      <c r="F423" s="3"/>
      <c r="G423" s="16"/>
      <c r="I423" s="3"/>
      <c r="J423" s="3"/>
      <c r="K423" s="3"/>
      <c r="L423" s="3"/>
      <c r="M423" s="3"/>
      <c r="N423" s="3"/>
    </row>
    <row r="424" spans="1:14" ht="13">
      <c r="A424" s="2"/>
      <c r="B424" s="3"/>
      <c r="C424" s="4"/>
      <c r="D424" s="4"/>
      <c r="E424" s="3"/>
      <c r="F424" s="3"/>
      <c r="G424" s="16"/>
      <c r="I424" s="3"/>
      <c r="J424" s="3"/>
      <c r="K424" s="3"/>
      <c r="L424" s="3"/>
      <c r="M424" s="3"/>
      <c r="N424" s="3"/>
    </row>
    <row r="425" spans="1:14" ht="13">
      <c r="A425" s="2"/>
      <c r="B425" s="3"/>
      <c r="C425" s="4"/>
      <c r="D425" s="4"/>
      <c r="E425" s="3"/>
      <c r="F425" s="3"/>
      <c r="G425" s="16"/>
      <c r="I425" s="3"/>
      <c r="J425" s="3"/>
      <c r="K425" s="3"/>
      <c r="L425" s="3"/>
      <c r="M425" s="3"/>
      <c r="N425" s="3"/>
    </row>
    <row r="426" spans="1:14" ht="13">
      <c r="A426" s="2"/>
      <c r="B426" s="3"/>
      <c r="C426" s="4"/>
      <c r="D426" s="4"/>
      <c r="E426" s="3"/>
      <c r="F426" s="3"/>
      <c r="G426" s="16"/>
      <c r="I426" s="3"/>
      <c r="J426" s="3"/>
      <c r="K426" s="3"/>
      <c r="L426" s="3"/>
      <c r="M426" s="3"/>
      <c r="N426" s="3"/>
    </row>
    <row r="427" spans="1:14" ht="13">
      <c r="A427" s="2"/>
      <c r="B427" s="3"/>
      <c r="C427" s="4"/>
      <c r="D427" s="4"/>
      <c r="E427" s="3"/>
      <c r="F427" s="3"/>
      <c r="G427" s="16"/>
      <c r="I427" s="3"/>
      <c r="J427" s="3"/>
      <c r="K427" s="3"/>
      <c r="L427" s="3"/>
      <c r="M427" s="3"/>
      <c r="N427" s="3"/>
    </row>
    <row r="428" spans="1:14" ht="13">
      <c r="A428" s="2"/>
      <c r="B428" s="3"/>
      <c r="C428" s="4"/>
      <c r="D428" s="4"/>
      <c r="E428" s="3"/>
      <c r="F428" s="3"/>
      <c r="G428" s="16"/>
      <c r="I428" s="3"/>
      <c r="J428" s="3"/>
      <c r="K428" s="3"/>
      <c r="L428" s="3"/>
      <c r="M428" s="3"/>
      <c r="N428" s="3"/>
    </row>
    <row r="429" spans="1:14" ht="13">
      <c r="A429" s="2"/>
      <c r="B429" s="3"/>
      <c r="C429" s="4"/>
      <c r="D429" s="4"/>
      <c r="E429" s="3"/>
      <c r="F429" s="3"/>
      <c r="G429" s="16"/>
      <c r="I429" s="3"/>
      <c r="J429" s="3"/>
      <c r="K429" s="3"/>
      <c r="L429" s="3"/>
      <c r="M429" s="3"/>
      <c r="N429" s="3"/>
    </row>
    <row r="430" spans="1:14" ht="13">
      <c r="A430" s="2"/>
      <c r="B430" s="3"/>
      <c r="C430" s="4"/>
      <c r="D430" s="4"/>
      <c r="E430" s="3"/>
      <c r="F430" s="3"/>
      <c r="G430" s="16"/>
      <c r="I430" s="3"/>
      <c r="J430" s="3"/>
      <c r="K430" s="3"/>
      <c r="L430" s="3"/>
      <c r="M430" s="3"/>
      <c r="N430" s="3"/>
    </row>
    <row r="431" spans="1:14" ht="13">
      <c r="A431" s="2"/>
      <c r="B431" s="3"/>
      <c r="C431" s="4"/>
      <c r="D431" s="4"/>
      <c r="E431" s="3"/>
      <c r="F431" s="3"/>
      <c r="G431" s="16"/>
      <c r="I431" s="3"/>
      <c r="J431" s="3"/>
      <c r="K431" s="3"/>
      <c r="L431" s="3"/>
      <c r="M431" s="3"/>
      <c r="N431" s="3"/>
    </row>
    <row r="432" spans="1:14" ht="13">
      <c r="A432" s="2"/>
      <c r="B432" s="3"/>
      <c r="C432" s="4"/>
      <c r="D432" s="4"/>
      <c r="E432" s="3"/>
      <c r="F432" s="3"/>
      <c r="G432" s="16"/>
      <c r="I432" s="3"/>
      <c r="J432" s="3"/>
      <c r="K432" s="3"/>
      <c r="L432" s="3"/>
      <c r="M432" s="3"/>
      <c r="N432" s="3"/>
    </row>
    <row r="433" spans="1:14" ht="13">
      <c r="A433" s="2"/>
      <c r="B433" s="3"/>
      <c r="C433" s="4"/>
      <c r="D433" s="4"/>
      <c r="E433" s="3"/>
      <c r="F433" s="3"/>
      <c r="G433" s="16"/>
      <c r="I433" s="3"/>
      <c r="J433" s="3"/>
      <c r="K433" s="3"/>
      <c r="L433" s="3"/>
      <c r="M433" s="3"/>
      <c r="N433" s="3"/>
    </row>
    <row r="434" spans="1:14" ht="13">
      <c r="A434" s="2"/>
      <c r="B434" s="3"/>
      <c r="C434" s="4"/>
      <c r="D434" s="4"/>
      <c r="E434" s="3"/>
      <c r="F434" s="3"/>
      <c r="G434" s="16"/>
      <c r="I434" s="3"/>
      <c r="J434" s="3"/>
      <c r="K434" s="3"/>
      <c r="L434" s="3"/>
      <c r="M434" s="3"/>
      <c r="N434" s="3"/>
    </row>
    <row r="435" spans="1:14" ht="13">
      <c r="A435" s="2"/>
      <c r="B435" s="3"/>
      <c r="C435" s="4"/>
      <c r="D435" s="4"/>
      <c r="E435" s="3"/>
      <c r="F435" s="3"/>
      <c r="G435" s="16"/>
      <c r="I435" s="3"/>
      <c r="J435" s="3"/>
      <c r="K435" s="3"/>
      <c r="L435" s="3"/>
      <c r="M435" s="3"/>
      <c r="N435" s="3"/>
    </row>
    <row r="436" spans="1:14" ht="13">
      <c r="A436" s="2"/>
      <c r="B436" s="3"/>
      <c r="C436" s="4"/>
      <c r="D436" s="4"/>
      <c r="E436" s="3"/>
      <c r="F436" s="3"/>
      <c r="G436" s="16"/>
      <c r="I436" s="3"/>
      <c r="J436" s="3"/>
      <c r="K436" s="3"/>
      <c r="L436" s="3"/>
      <c r="M436" s="3"/>
      <c r="N436" s="3"/>
    </row>
    <row r="437" spans="1:14" ht="13">
      <c r="A437" s="2"/>
      <c r="B437" s="3"/>
      <c r="C437" s="4"/>
      <c r="D437" s="4"/>
      <c r="E437" s="3"/>
      <c r="F437" s="3"/>
      <c r="G437" s="16"/>
      <c r="I437" s="3"/>
      <c r="J437" s="3"/>
      <c r="K437" s="3"/>
      <c r="L437" s="3"/>
      <c r="M437" s="3"/>
      <c r="N437" s="3"/>
    </row>
    <row r="438" spans="1:14" ht="13">
      <c r="A438" s="2"/>
      <c r="B438" s="3"/>
      <c r="C438" s="4"/>
      <c r="D438" s="4"/>
      <c r="E438" s="3"/>
      <c r="F438" s="3"/>
      <c r="G438" s="16"/>
      <c r="I438" s="3"/>
      <c r="J438" s="3"/>
      <c r="K438" s="3"/>
      <c r="L438" s="3"/>
      <c r="M438" s="3"/>
      <c r="N438" s="3"/>
    </row>
    <row r="439" spans="1:14" ht="13">
      <c r="A439" s="2"/>
      <c r="B439" s="3"/>
      <c r="C439" s="4"/>
      <c r="D439" s="4"/>
      <c r="E439" s="3"/>
      <c r="F439" s="3"/>
      <c r="G439" s="16"/>
      <c r="I439" s="3"/>
      <c r="J439" s="3"/>
      <c r="K439" s="3"/>
      <c r="L439" s="3"/>
      <c r="M439" s="3"/>
      <c r="N439" s="3"/>
    </row>
    <row r="440" spans="1:14" ht="13">
      <c r="A440" s="2"/>
      <c r="B440" s="3"/>
      <c r="C440" s="4"/>
      <c r="D440" s="4"/>
      <c r="E440" s="3"/>
      <c r="F440" s="3"/>
      <c r="G440" s="16"/>
      <c r="I440" s="3"/>
      <c r="J440" s="3"/>
      <c r="K440" s="3"/>
      <c r="L440" s="3"/>
      <c r="M440" s="3"/>
      <c r="N440" s="3"/>
    </row>
    <row r="441" spans="1:14" ht="13">
      <c r="A441" s="2"/>
      <c r="B441" s="3"/>
      <c r="C441" s="4"/>
      <c r="D441" s="4"/>
      <c r="E441" s="3"/>
      <c r="F441" s="3"/>
      <c r="G441" s="16"/>
      <c r="I441" s="3"/>
      <c r="J441" s="3"/>
      <c r="K441" s="3"/>
      <c r="L441" s="3"/>
      <c r="M441" s="3"/>
      <c r="N441" s="3"/>
    </row>
    <row r="442" spans="1:14" ht="13">
      <c r="A442" s="2"/>
      <c r="B442" s="3"/>
      <c r="C442" s="4"/>
      <c r="D442" s="4"/>
      <c r="E442" s="3"/>
      <c r="F442" s="3"/>
      <c r="G442" s="16"/>
      <c r="I442" s="3"/>
      <c r="J442" s="3"/>
      <c r="K442" s="3"/>
      <c r="L442" s="3"/>
      <c r="M442" s="3"/>
      <c r="N442" s="3"/>
    </row>
    <row r="443" spans="1:14" ht="13">
      <c r="A443" s="2"/>
      <c r="B443" s="3"/>
      <c r="C443" s="4"/>
      <c r="D443" s="4"/>
      <c r="E443" s="3"/>
      <c r="F443" s="3"/>
      <c r="G443" s="16"/>
      <c r="I443" s="3"/>
      <c r="J443" s="3"/>
      <c r="K443" s="3"/>
      <c r="L443" s="3"/>
      <c r="M443" s="3"/>
      <c r="N443" s="3"/>
    </row>
    <row r="444" spans="1:14" ht="13">
      <c r="A444" s="2"/>
      <c r="B444" s="3"/>
      <c r="C444" s="4"/>
      <c r="D444" s="4"/>
      <c r="E444" s="3"/>
      <c r="F444" s="3"/>
      <c r="G444" s="16"/>
      <c r="I444" s="3"/>
      <c r="J444" s="3"/>
      <c r="K444" s="3"/>
      <c r="L444" s="3"/>
      <c r="M444" s="3"/>
      <c r="N444" s="3"/>
    </row>
    <row r="445" spans="1:14" ht="13">
      <c r="A445" s="2"/>
      <c r="B445" s="3"/>
      <c r="C445" s="4"/>
      <c r="D445" s="4"/>
      <c r="E445" s="3"/>
      <c r="F445" s="3"/>
      <c r="G445" s="16"/>
      <c r="I445" s="3"/>
      <c r="J445" s="3"/>
      <c r="K445" s="3"/>
      <c r="L445" s="3"/>
      <c r="M445" s="3"/>
      <c r="N445" s="3"/>
    </row>
    <row r="446" spans="1:14" ht="13">
      <c r="A446" s="2"/>
      <c r="B446" s="3"/>
      <c r="C446" s="4"/>
      <c r="D446" s="4"/>
      <c r="E446" s="3"/>
      <c r="F446" s="3"/>
      <c r="G446" s="16"/>
      <c r="I446" s="3"/>
      <c r="J446" s="3"/>
      <c r="K446" s="3"/>
      <c r="L446" s="3"/>
      <c r="M446" s="3"/>
      <c r="N446" s="3"/>
    </row>
    <row r="447" spans="1:14" ht="13">
      <c r="A447" s="2"/>
      <c r="B447" s="3"/>
      <c r="C447" s="4"/>
      <c r="D447" s="4"/>
      <c r="E447" s="3"/>
      <c r="F447" s="3"/>
      <c r="G447" s="16"/>
      <c r="I447" s="3"/>
      <c r="J447" s="3"/>
      <c r="K447" s="3"/>
      <c r="L447" s="3"/>
      <c r="M447" s="3"/>
      <c r="N447" s="3"/>
    </row>
    <row r="448" spans="1:14" ht="13">
      <c r="A448" s="2"/>
      <c r="B448" s="3"/>
      <c r="C448" s="4"/>
      <c r="D448" s="4"/>
      <c r="E448" s="3"/>
      <c r="F448" s="3"/>
      <c r="G448" s="16"/>
      <c r="I448" s="3"/>
      <c r="J448" s="3"/>
      <c r="K448" s="3"/>
      <c r="L448" s="3"/>
      <c r="M448" s="3"/>
      <c r="N448" s="3"/>
    </row>
    <row r="449" spans="1:14" ht="13">
      <c r="A449" s="2"/>
      <c r="B449" s="3"/>
      <c r="C449" s="4"/>
      <c r="D449" s="4"/>
      <c r="E449" s="3"/>
      <c r="F449" s="3"/>
      <c r="G449" s="16"/>
      <c r="I449" s="3"/>
      <c r="J449" s="3"/>
      <c r="K449" s="3"/>
      <c r="L449" s="3"/>
      <c r="M449" s="3"/>
      <c r="N449" s="3"/>
    </row>
    <row r="450" spans="1:14" ht="13">
      <c r="A450" s="2"/>
      <c r="B450" s="3"/>
      <c r="C450" s="4"/>
      <c r="D450" s="4"/>
      <c r="E450" s="3"/>
      <c r="F450" s="3"/>
      <c r="G450" s="16"/>
      <c r="I450" s="3"/>
      <c r="J450" s="3"/>
      <c r="K450" s="3"/>
      <c r="L450" s="3"/>
      <c r="M450" s="3"/>
      <c r="N450" s="3"/>
    </row>
    <row r="451" spans="1:14" ht="13">
      <c r="A451" s="2"/>
      <c r="B451" s="3"/>
      <c r="C451" s="4"/>
      <c r="D451" s="4"/>
      <c r="E451" s="3"/>
      <c r="F451" s="3"/>
      <c r="G451" s="16"/>
      <c r="I451" s="3"/>
      <c r="J451" s="3"/>
      <c r="K451" s="3"/>
      <c r="L451" s="3"/>
      <c r="M451" s="3"/>
      <c r="N451" s="3"/>
    </row>
    <row r="452" spans="1:14" ht="13">
      <c r="A452" s="2"/>
      <c r="B452" s="3"/>
      <c r="C452" s="4"/>
      <c r="D452" s="4"/>
      <c r="E452" s="3"/>
      <c r="F452" s="3"/>
      <c r="G452" s="16"/>
      <c r="I452" s="3"/>
      <c r="J452" s="3"/>
      <c r="K452" s="3"/>
      <c r="L452" s="3"/>
      <c r="M452" s="3"/>
      <c r="N452" s="3"/>
    </row>
    <row r="453" spans="1:14" ht="13">
      <c r="A453" s="2"/>
      <c r="B453" s="3"/>
      <c r="C453" s="4"/>
      <c r="D453" s="4"/>
      <c r="E453" s="3"/>
      <c r="F453" s="3"/>
      <c r="G453" s="16"/>
      <c r="I453" s="3"/>
      <c r="J453" s="3"/>
      <c r="K453" s="3"/>
      <c r="L453" s="3"/>
      <c r="M453" s="3"/>
      <c r="N453" s="3"/>
    </row>
    <row r="454" spans="1:14" ht="13">
      <c r="A454" s="2"/>
      <c r="B454" s="3"/>
      <c r="C454" s="4"/>
      <c r="D454" s="4"/>
      <c r="E454" s="3"/>
      <c r="F454" s="3"/>
      <c r="G454" s="16"/>
      <c r="I454" s="3"/>
      <c r="J454" s="3"/>
      <c r="K454" s="3"/>
      <c r="L454" s="3"/>
      <c r="M454" s="3"/>
      <c r="N454" s="3"/>
    </row>
    <row r="455" spans="1:14" ht="13">
      <c r="A455" s="2"/>
      <c r="B455" s="3"/>
      <c r="C455" s="4"/>
      <c r="D455" s="4"/>
      <c r="E455" s="3"/>
      <c r="F455" s="3"/>
      <c r="G455" s="16"/>
      <c r="I455" s="3"/>
      <c r="J455" s="3"/>
      <c r="K455" s="3"/>
      <c r="L455" s="3"/>
      <c r="M455" s="3"/>
      <c r="N455" s="3"/>
    </row>
    <row r="456" spans="1:14" ht="13">
      <c r="A456" s="2"/>
      <c r="B456" s="3"/>
      <c r="C456" s="4"/>
      <c r="D456" s="4"/>
      <c r="E456" s="3"/>
      <c r="F456" s="3"/>
      <c r="G456" s="16"/>
      <c r="I456" s="3"/>
      <c r="J456" s="3"/>
      <c r="K456" s="3"/>
      <c r="L456" s="3"/>
      <c r="M456" s="3"/>
      <c r="N456" s="3"/>
    </row>
    <row r="457" spans="1:14" ht="13">
      <c r="A457" s="2"/>
      <c r="B457" s="3"/>
      <c r="C457" s="4"/>
      <c r="D457" s="4"/>
      <c r="E457" s="3"/>
      <c r="F457" s="3"/>
      <c r="G457" s="16"/>
      <c r="I457" s="3"/>
      <c r="J457" s="3"/>
      <c r="K457" s="3"/>
      <c r="L457" s="3"/>
      <c r="M457" s="3"/>
      <c r="N457" s="3"/>
    </row>
    <row r="458" spans="1:14" ht="13">
      <c r="A458" s="2"/>
      <c r="B458" s="3"/>
      <c r="C458" s="4"/>
      <c r="D458" s="4"/>
      <c r="E458" s="3"/>
      <c r="F458" s="3"/>
      <c r="G458" s="16"/>
      <c r="I458" s="3"/>
      <c r="J458" s="3"/>
      <c r="K458" s="3"/>
      <c r="L458" s="3"/>
      <c r="M458" s="3"/>
      <c r="N458" s="3"/>
    </row>
    <row r="459" spans="1:14" ht="13">
      <c r="A459" s="2"/>
      <c r="B459" s="3"/>
      <c r="C459" s="4"/>
      <c r="D459" s="4"/>
      <c r="E459" s="3"/>
      <c r="F459" s="3"/>
      <c r="G459" s="16"/>
      <c r="I459" s="3"/>
      <c r="J459" s="3"/>
      <c r="K459" s="3"/>
      <c r="L459" s="3"/>
      <c r="M459" s="3"/>
      <c r="N459" s="3"/>
    </row>
    <row r="460" spans="1:14" ht="13">
      <c r="A460" s="2"/>
      <c r="B460" s="3"/>
      <c r="C460" s="4"/>
      <c r="D460" s="4"/>
      <c r="E460" s="3"/>
      <c r="F460" s="3"/>
      <c r="G460" s="16"/>
      <c r="I460" s="3"/>
      <c r="J460" s="3"/>
      <c r="K460" s="3"/>
      <c r="L460" s="3"/>
      <c r="M460" s="3"/>
      <c r="N460" s="3"/>
    </row>
    <row r="461" spans="1:14" ht="13">
      <c r="A461" s="2"/>
      <c r="B461" s="3"/>
      <c r="C461" s="4"/>
      <c r="D461" s="4"/>
      <c r="E461" s="3"/>
      <c r="F461" s="3"/>
      <c r="G461" s="16"/>
      <c r="I461" s="3"/>
      <c r="J461" s="3"/>
      <c r="K461" s="3"/>
      <c r="L461" s="3"/>
      <c r="M461" s="3"/>
      <c r="N461" s="3"/>
    </row>
    <row r="462" spans="1:14" ht="13">
      <c r="A462" s="2"/>
      <c r="B462" s="3"/>
      <c r="C462" s="4"/>
      <c r="D462" s="4"/>
      <c r="E462" s="3"/>
      <c r="F462" s="3"/>
      <c r="G462" s="16"/>
      <c r="I462" s="3"/>
      <c r="J462" s="3"/>
      <c r="K462" s="3"/>
      <c r="L462" s="3"/>
      <c r="M462" s="3"/>
      <c r="N462" s="3"/>
    </row>
    <row r="463" spans="1:14" ht="13">
      <c r="A463" s="2"/>
      <c r="B463" s="3"/>
      <c r="C463" s="4"/>
      <c r="D463" s="4"/>
      <c r="E463" s="3"/>
      <c r="F463" s="3"/>
      <c r="G463" s="16"/>
      <c r="I463" s="3"/>
      <c r="J463" s="3"/>
      <c r="K463" s="3"/>
      <c r="L463" s="3"/>
      <c r="M463" s="3"/>
      <c r="N463" s="3"/>
    </row>
    <row r="464" spans="1:14" ht="13">
      <c r="A464" s="2"/>
      <c r="B464" s="3"/>
      <c r="C464" s="4"/>
      <c r="D464" s="4"/>
      <c r="E464" s="3"/>
      <c r="F464" s="3"/>
      <c r="G464" s="16"/>
      <c r="I464" s="3"/>
      <c r="J464" s="3"/>
      <c r="K464" s="3"/>
      <c r="L464" s="3"/>
      <c r="M464" s="3"/>
      <c r="N464" s="3"/>
    </row>
    <row r="465" spans="1:14" ht="13">
      <c r="A465" s="2"/>
      <c r="B465" s="3"/>
      <c r="C465" s="4"/>
      <c r="D465" s="4"/>
      <c r="E465" s="3"/>
      <c r="F465" s="3"/>
      <c r="G465" s="16"/>
      <c r="I465" s="3"/>
      <c r="J465" s="3"/>
      <c r="K465" s="3"/>
      <c r="L465" s="3"/>
      <c r="M465" s="3"/>
      <c r="N465" s="3"/>
    </row>
    <row r="466" spans="1:14" ht="13">
      <c r="A466" s="2"/>
      <c r="B466" s="3"/>
      <c r="C466" s="4"/>
      <c r="D466" s="4"/>
      <c r="E466" s="3"/>
      <c r="F466" s="3"/>
      <c r="G466" s="16"/>
      <c r="I466" s="3"/>
      <c r="J466" s="3"/>
      <c r="K466" s="3"/>
      <c r="L466" s="3"/>
      <c r="M466" s="3"/>
      <c r="N466" s="3"/>
    </row>
    <row r="467" spans="1:14" ht="13">
      <c r="A467" s="2"/>
      <c r="B467" s="3"/>
      <c r="C467" s="4"/>
      <c r="D467" s="4"/>
      <c r="E467" s="3"/>
      <c r="F467" s="3"/>
      <c r="G467" s="16"/>
      <c r="I467" s="3"/>
      <c r="J467" s="3"/>
      <c r="K467" s="3"/>
      <c r="L467" s="3"/>
      <c r="M467" s="3"/>
      <c r="N467" s="3"/>
    </row>
    <row r="468" spans="1:14" ht="13">
      <c r="A468" s="2"/>
      <c r="B468" s="3"/>
      <c r="C468" s="4"/>
      <c r="D468" s="4"/>
      <c r="E468" s="3"/>
      <c r="F468" s="3"/>
      <c r="G468" s="16"/>
      <c r="I468" s="3"/>
      <c r="J468" s="3"/>
      <c r="K468" s="3"/>
      <c r="L468" s="3"/>
      <c r="M468" s="3"/>
      <c r="N468" s="3"/>
    </row>
    <row r="469" spans="1:14" ht="13">
      <c r="A469" s="2"/>
      <c r="B469" s="3"/>
      <c r="C469" s="4"/>
      <c r="D469" s="4"/>
      <c r="E469" s="3"/>
      <c r="F469" s="3"/>
      <c r="G469" s="16"/>
      <c r="I469" s="3"/>
      <c r="J469" s="3"/>
      <c r="K469" s="3"/>
      <c r="L469" s="3"/>
      <c r="M469" s="3"/>
      <c r="N469" s="3"/>
    </row>
    <row r="470" spans="1:14" ht="13">
      <c r="A470" s="2"/>
      <c r="B470" s="3"/>
      <c r="C470" s="4"/>
      <c r="D470" s="4"/>
      <c r="E470" s="3"/>
      <c r="F470" s="3"/>
      <c r="G470" s="16"/>
      <c r="I470" s="3"/>
      <c r="J470" s="3"/>
      <c r="K470" s="3"/>
      <c r="L470" s="3"/>
      <c r="M470" s="3"/>
      <c r="N470" s="3"/>
    </row>
    <row r="471" spans="1:14" ht="13">
      <c r="A471" s="2"/>
      <c r="B471" s="3"/>
      <c r="C471" s="4"/>
      <c r="D471" s="4"/>
      <c r="E471" s="3"/>
      <c r="F471" s="3"/>
      <c r="G471" s="16"/>
      <c r="I471" s="3"/>
      <c r="J471" s="3"/>
      <c r="K471" s="3"/>
      <c r="L471" s="3"/>
      <c r="M471" s="3"/>
      <c r="N471" s="3"/>
    </row>
    <row r="472" spans="1:14" ht="13">
      <c r="A472" s="2"/>
      <c r="B472" s="3"/>
      <c r="C472" s="4"/>
      <c r="D472" s="4"/>
      <c r="E472" s="3"/>
      <c r="F472" s="3"/>
      <c r="G472" s="16"/>
      <c r="I472" s="3"/>
      <c r="J472" s="3"/>
      <c r="K472" s="3"/>
      <c r="L472" s="3"/>
      <c r="M472" s="3"/>
      <c r="N472" s="3"/>
    </row>
    <row r="473" spans="1:14" ht="13">
      <c r="A473" s="2"/>
      <c r="B473" s="3"/>
      <c r="C473" s="4"/>
      <c r="D473" s="4"/>
      <c r="E473" s="3"/>
      <c r="F473" s="3"/>
      <c r="G473" s="16"/>
      <c r="I473" s="3"/>
      <c r="J473" s="3"/>
      <c r="K473" s="3"/>
      <c r="L473" s="3"/>
      <c r="M473" s="3"/>
      <c r="N473" s="3"/>
    </row>
    <row r="474" spans="1:14" ht="13">
      <c r="A474" s="2"/>
      <c r="B474" s="3"/>
      <c r="C474" s="4"/>
      <c r="D474" s="4"/>
      <c r="E474" s="3"/>
      <c r="F474" s="3"/>
      <c r="G474" s="16"/>
      <c r="I474" s="3"/>
      <c r="J474" s="3"/>
      <c r="K474" s="3"/>
      <c r="L474" s="3"/>
      <c r="M474" s="3"/>
      <c r="N474" s="3"/>
    </row>
    <row r="475" spans="1:14" ht="13">
      <c r="A475" s="2"/>
      <c r="B475" s="3"/>
      <c r="C475" s="4"/>
      <c r="D475" s="4"/>
      <c r="E475" s="3"/>
      <c r="F475" s="3"/>
      <c r="G475" s="16"/>
      <c r="I475" s="3"/>
      <c r="J475" s="3"/>
      <c r="K475" s="3"/>
      <c r="L475" s="3"/>
      <c r="M475" s="3"/>
      <c r="N475" s="3"/>
    </row>
    <row r="476" spans="1:14" ht="13">
      <c r="A476" s="2"/>
      <c r="B476" s="3"/>
      <c r="C476" s="4"/>
      <c r="D476" s="4"/>
      <c r="E476" s="3"/>
      <c r="F476" s="3"/>
      <c r="G476" s="16"/>
      <c r="I476" s="3"/>
      <c r="J476" s="3"/>
      <c r="K476" s="3"/>
      <c r="L476" s="3"/>
      <c r="M476" s="3"/>
      <c r="N476" s="3"/>
    </row>
    <row r="477" spans="1:14" ht="13">
      <c r="A477" s="2"/>
      <c r="B477" s="3"/>
      <c r="C477" s="4"/>
      <c r="D477" s="4"/>
      <c r="E477" s="3"/>
      <c r="F477" s="3"/>
      <c r="G477" s="16"/>
      <c r="I477" s="3"/>
      <c r="J477" s="3"/>
      <c r="K477" s="3"/>
      <c r="L477" s="3"/>
      <c r="M477" s="3"/>
      <c r="N477" s="3"/>
    </row>
    <row r="478" spans="1:14" ht="13">
      <c r="A478" s="2"/>
      <c r="B478" s="3"/>
      <c r="C478" s="4"/>
      <c r="D478" s="4"/>
      <c r="E478" s="3"/>
      <c r="F478" s="3"/>
      <c r="G478" s="16"/>
      <c r="I478" s="3"/>
      <c r="J478" s="3"/>
      <c r="K478" s="3"/>
      <c r="L478" s="3"/>
      <c r="M478" s="3"/>
      <c r="N478" s="3"/>
    </row>
    <row r="479" spans="1:14" ht="13">
      <c r="A479" s="2"/>
      <c r="B479" s="3"/>
      <c r="C479" s="4"/>
      <c r="D479" s="4"/>
      <c r="E479" s="3"/>
      <c r="F479" s="3"/>
      <c r="G479" s="16"/>
      <c r="I479" s="3"/>
      <c r="J479" s="3"/>
      <c r="K479" s="3"/>
      <c r="L479" s="3"/>
      <c r="M479" s="3"/>
      <c r="N479" s="3"/>
    </row>
    <row r="480" spans="1:14" ht="13">
      <c r="A480" s="2"/>
      <c r="B480" s="3"/>
      <c r="C480" s="4"/>
      <c r="D480" s="4"/>
      <c r="E480" s="3"/>
      <c r="F480" s="3"/>
      <c r="G480" s="16"/>
      <c r="I480" s="3"/>
      <c r="J480" s="3"/>
      <c r="K480" s="3"/>
      <c r="L480" s="3"/>
      <c r="M480" s="3"/>
      <c r="N480" s="3"/>
    </row>
    <row r="481" spans="1:14" ht="13">
      <c r="A481" s="2"/>
      <c r="B481" s="3"/>
      <c r="C481" s="4"/>
      <c r="D481" s="4"/>
      <c r="E481" s="3"/>
      <c r="F481" s="3"/>
      <c r="G481" s="16"/>
      <c r="I481" s="3"/>
      <c r="J481" s="3"/>
      <c r="K481" s="3"/>
      <c r="L481" s="3"/>
      <c r="M481" s="3"/>
      <c r="N481" s="3"/>
    </row>
    <row r="482" spans="1:14" ht="13">
      <c r="A482" s="2"/>
      <c r="B482" s="3"/>
      <c r="C482" s="4"/>
      <c r="D482" s="4"/>
      <c r="E482" s="3"/>
      <c r="F482" s="3"/>
      <c r="G482" s="16"/>
      <c r="I482" s="3"/>
      <c r="J482" s="3"/>
      <c r="K482" s="3"/>
      <c r="L482" s="3"/>
      <c r="M482" s="3"/>
      <c r="N482" s="3"/>
    </row>
    <row r="483" spans="1:14" ht="13">
      <c r="A483" s="2"/>
      <c r="B483" s="3"/>
      <c r="C483" s="4"/>
      <c r="D483" s="4"/>
      <c r="E483" s="3"/>
      <c r="F483" s="3"/>
      <c r="G483" s="16"/>
      <c r="I483" s="3"/>
      <c r="J483" s="3"/>
      <c r="K483" s="3"/>
      <c r="L483" s="3"/>
      <c r="M483" s="3"/>
      <c r="N483" s="3"/>
    </row>
    <row r="484" spans="1:14" ht="13">
      <c r="A484" s="2"/>
      <c r="B484" s="3"/>
      <c r="C484" s="4"/>
      <c r="D484" s="4"/>
      <c r="E484" s="3"/>
      <c r="F484" s="3"/>
      <c r="G484" s="16"/>
      <c r="I484" s="3"/>
      <c r="J484" s="3"/>
      <c r="K484" s="3"/>
      <c r="L484" s="3"/>
      <c r="M484" s="3"/>
      <c r="N484" s="3"/>
    </row>
    <row r="485" spans="1:14" ht="13">
      <c r="A485" s="2"/>
      <c r="B485" s="3"/>
      <c r="C485" s="4"/>
      <c r="D485" s="4"/>
      <c r="E485" s="3"/>
      <c r="F485" s="3"/>
      <c r="G485" s="16"/>
      <c r="I485" s="3"/>
      <c r="J485" s="3"/>
      <c r="K485" s="3"/>
      <c r="L485" s="3"/>
      <c r="M485" s="3"/>
      <c r="N485" s="3"/>
    </row>
    <row r="486" spans="1:14" ht="13">
      <c r="A486" s="2"/>
      <c r="B486" s="3"/>
      <c r="C486" s="4"/>
      <c r="D486" s="4"/>
      <c r="E486" s="3"/>
      <c r="F486" s="3"/>
      <c r="G486" s="16"/>
      <c r="I486" s="3"/>
      <c r="J486" s="3"/>
      <c r="K486" s="3"/>
      <c r="L486" s="3"/>
      <c r="M486" s="3"/>
      <c r="N486" s="3"/>
    </row>
    <row r="487" spans="1:14" ht="13">
      <c r="A487" s="2"/>
      <c r="B487" s="3"/>
      <c r="C487" s="4"/>
      <c r="D487" s="4"/>
      <c r="E487" s="3"/>
      <c r="F487" s="3"/>
      <c r="G487" s="16"/>
      <c r="I487" s="3"/>
      <c r="J487" s="3"/>
      <c r="K487" s="3"/>
      <c r="L487" s="3"/>
      <c r="M487" s="3"/>
      <c r="N487" s="3"/>
    </row>
    <row r="488" spans="1:14" ht="13">
      <c r="A488" s="2"/>
      <c r="B488" s="3"/>
      <c r="C488" s="4"/>
      <c r="D488" s="4"/>
      <c r="E488" s="3"/>
      <c r="F488" s="3"/>
      <c r="G488" s="16"/>
      <c r="I488" s="3"/>
      <c r="J488" s="3"/>
      <c r="K488" s="3"/>
      <c r="L488" s="3"/>
      <c r="M488" s="3"/>
      <c r="N488" s="3"/>
    </row>
    <row r="489" spans="1:14" ht="13">
      <c r="A489" s="2"/>
      <c r="B489" s="3"/>
      <c r="C489" s="4"/>
      <c r="D489" s="4"/>
      <c r="E489" s="3"/>
      <c r="F489" s="3"/>
      <c r="G489" s="16"/>
      <c r="I489" s="3"/>
      <c r="J489" s="3"/>
      <c r="K489" s="3"/>
      <c r="L489" s="3"/>
      <c r="M489" s="3"/>
      <c r="N489" s="3"/>
    </row>
    <row r="490" spans="1:14" ht="13">
      <c r="A490" s="2"/>
      <c r="B490" s="3"/>
      <c r="C490" s="4"/>
      <c r="D490" s="4"/>
      <c r="E490" s="3"/>
      <c r="F490" s="3"/>
      <c r="G490" s="16"/>
      <c r="I490" s="3"/>
      <c r="J490" s="3"/>
      <c r="K490" s="3"/>
      <c r="L490" s="3"/>
      <c r="M490" s="3"/>
      <c r="N490" s="3"/>
    </row>
    <row r="491" spans="1:14" ht="13">
      <c r="A491" s="2"/>
      <c r="B491" s="3"/>
      <c r="C491" s="4"/>
      <c r="D491" s="4"/>
      <c r="E491" s="3"/>
      <c r="F491" s="3"/>
      <c r="G491" s="16"/>
      <c r="I491" s="3"/>
      <c r="J491" s="3"/>
      <c r="K491" s="3"/>
      <c r="L491" s="3"/>
      <c r="M491" s="3"/>
      <c r="N491" s="3"/>
    </row>
    <row r="492" spans="1:14" ht="13">
      <c r="A492" s="2"/>
      <c r="B492" s="3"/>
      <c r="C492" s="4"/>
      <c r="D492" s="4"/>
      <c r="E492" s="3"/>
      <c r="F492" s="3"/>
      <c r="G492" s="16"/>
      <c r="I492" s="3"/>
      <c r="J492" s="3"/>
      <c r="K492" s="3"/>
      <c r="L492" s="3"/>
      <c r="M492" s="3"/>
      <c r="N492" s="3"/>
    </row>
    <row r="493" spans="1:14" ht="13">
      <c r="A493" s="2"/>
      <c r="B493" s="3"/>
      <c r="C493" s="4"/>
      <c r="D493" s="4"/>
      <c r="E493" s="3"/>
      <c r="F493" s="3"/>
      <c r="G493" s="16"/>
      <c r="I493" s="3"/>
      <c r="J493" s="3"/>
      <c r="K493" s="3"/>
      <c r="L493" s="3"/>
      <c r="M493" s="3"/>
      <c r="N493" s="3"/>
    </row>
    <row r="494" spans="1:14" ht="13">
      <c r="A494" s="2"/>
      <c r="B494" s="3"/>
      <c r="C494" s="4"/>
      <c r="D494" s="4"/>
      <c r="E494" s="3"/>
      <c r="F494" s="3"/>
      <c r="G494" s="16"/>
      <c r="I494" s="3"/>
      <c r="J494" s="3"/>
      <c r="K494" s="3"/>
      <c r="L494" s="3"/>
      <c r="M494" s="3"/>
      <c r="N494" s="3"/>
    </row>
    <row r="495" spans="1:14" ht="13">
      <c r="A495" s="2"/>
      <c r="B495" s="3"/>
      <c r="C495" s="4"/>
      <c r="D495" s="4"/>
      <c r="E495" s="3"/>
      <c r="F495" s="3"/>
      <c r="G495" s="16"/>
      <c r="I495" s="3"/>
      <c r="J495" s="3"/>
      <c r="K495" s="3"/>
      <c r="L495" s="3"/>
      <c r="M495" s="3"/>
      <c r="N495" s="3"/>
    </row>
    <row r="496" spans="1:14" ht="13">
      <c r="A496" s="2"/>
      <c r="B496" s="3"/>
      <c r="C496" s="4"/>
      <c r="D496" s="4"/>
      <c r="E496" s="3"/>
      <c r="F496" s="3"/>
      <c r="G496" s="16"/>
      <c r="I496" s="3"/>
      <c r="J496" s="3"/>
      <c r="K496" s="3"/>
      <c r="L496" s="3"/>
      <c r="M496" s="3"/>
      <c r="N496" s="3"/>
    </row>
    <row r="497" spans="1:14" ht="13">
      <c r="A497" s="2"/>
      <c r="B497" s="3"/>
      <c r="C497" s="4"/>
      <c r="D497" s="4"/>
      <c r="E497" s="3"/>
      <c r="F497" s="3"/>
      <c r="G497" s="16"/>
      <c r="I497" s="3"/>
      <c r="J497" s="3"/>
      <c r="K497" s="3"/>
      <c r="L497" s="3"/>
      <c r="M497" s="3"/>
      <c r="N497" s="3"/>
    </row>
    <row r="498" spans="1:14" ht="13">
      <c r="A498" s="2"/>
      <c r="B498" s="3"/>
      <c r="C498" s="4"/>
      <c r="D498" s="4"/>
      <c r="E498" s="3"/>
      <c r="F498" s="3"/>
      <c r="G498" s="16"/>
      <c r="I498" s="3"/>
      <c r="J498" s="3"/>
      <c r="K498" s="3"/>
      <c r="L498" s="3"/>
      <c r="M498" s="3"/>
      <c r="N498" s="3"/>
    </row>
    <row r="499" spans="1:14" ht="13">
      <c r="A499" s="2"/>
      <c r="B499" s="3"/>
      <c r="C499" s="4"/>
      <c r="D499" s="4"/>
      <c r="E499" s="3"/>
      <c r="F499" s="3"/>
      <c r="G499" s="16"/>
      <c r="I499" s="3"/>
      <c r="J499" s="3"/>
      <c r="K499" s="3"/>
      <c r="L499" s="3"/>
      <c r="M499" s="3"/>
      <c r="N499" s="3"/>
    </row>
    <row r="500" spans="1:14" ht="13">
      <c r="A500" s="2"/>
      <c r="B500" s="3"/>
      <c r="C500" s="4"/>
      <c r="D500" s="4"/>
      <c r="E500" s="3"/>
      <c r="F500" s="3"/>
      <c r="G500" s="16"/>
      <c r="I500" s="3"/>
      <c r="J500" s="3"/>
      <c r="K500" s="3"/>
      <c r="L500" s="3"/>
      <c r="M500" s="3"/>
      <c r="N500" s="3"/>
    </row>
    <row r="501" spans="1:14" ht="13">
      <c r="A501" s="2"/>
      <c r="B501" s="3"/>
      <c r="C501" s="4"/>
      <c r="D501" s="4"/>
      <c r="E501" s="3"/>
      <c r="F501" s="3"/>
      <c r="G501" s="16"/>
      <c r="I501" s="3"/>
      <c r="J501" s="3"/>
      <c r="K501" s="3"/>
      <c r="L501" s="3"/>
      <c r="M501" s="3"/>
      <c r="N501" s="3"/>
    </row>
    <row r="502" spans="1:14" ht="13">
      <c r="A502" s="2"/>
      <c r="B502" s="3"/>
      <c r="C502" s="4"/>
      <c r="D502" s="4"/>
      <c r="E502" s="3"/>
      <c r="F502" s="3"/>
      <c r="G502" s="16"/>
      <c r="I502" s="3"/>
      <c r="J502" s="3"/>
      <c r="K502" s="3"/>
      <c r="L502" s="3"/>
      <c r="M502" s="3"/>
      <c r="N502" s="3"/>
    </row>
    <row r="503" spans="1:14" ht="13">
      <c r="A503" s="2"/>
      <c r="B503" s="3"/>
      <c r="C503" s="4"/>
      <c r="D503" s="4"/>
      <c r="E503" s="3"/>
      <c r="F503" s="3"/>
      <c r="G503" s="16"/>
      <c r="I503" s="3"/>
      <c r="J503" s="3"/>
      <c r="K503" s="3"/>
      <c r="L503" s="3"/>
      <c r="M503" s="3"/>
      <c r="N503" s="3"/>
    </row>
    <row r="504" spans="1:14" ht="13">
      <c r="A504" s="2"/>
      <c r="B504" s="3"/>
      <c r="C504" s="4"/>
      <c r="D504" s="4"/>
      <c r="E504" s="3"/>
      <c r="F504" s="3"/>
      <c r="G504" s="16"/>
      <c r="I504" s="3"/>
      <c r="J504" s="3"/>
      <c r="K504" s="3"/>
      <c r="L504" s="3"/>
      <c r="M504" s="3"/>
      <c r="N504" s="3"/>
    </row>
    <row r="505" spans="1:14" ht="13">
      <c r="A505" s="2"/>
      <c r="B505" s="3"/>
      <c r="C505" s="4"/>
      <c r="D505" s="4"/>
      <c r="E505" s="3"/>
      <c r="F505" s="3"/>
      <c r="G505" s="16"/>
      <c r="I505" s="3"/>
      <c r="J505" s="3"/>
      <c r="K505" s="3"/>
      <c r="L505" s="3"/>
      <c r="M505" s="3"/>
      <c r="N505" s="3"/>
    </row>
    <row r="506" spans="1:14" ht="13">
      <c r="A506" s="2"/>
      <c r="B506" s="3"/>
      <c r="C506" s="4"/>
      <c r="D506" s="4"/>
      <c r="E506" s="3"/>
      <c r="F506" s="3"/>
      <c r="G506" s="16"/>
      <c r="I506" s="3"/>
      <c r="J506" s="3"/>
      <c r="K506" s="3"/>
      <c r="L506" s="3"/>
      <c r="M506" s="3"/>
      <c r="N506" s="3"/>
    </row>
    <row r="507" spans="1:14" ht="13">
      <c r="A507" s="2"/>
      <c r="B507" s="3"/>
      <c r="C507" s="4"/>
      <c r="D507" s="4"/>
      <c r="E507" s="3"/>
      <c r="F507" s="3"/>
      <c r="G507" s="16"/>
      <c r="I507" s="3"/>
      <c r="J507" s="3"/>
      <c r="K507" s="3"/>
      <c r="L507" s="3"/>
      <c r="M507" s="3"/>
      <c r="N507" s="3"/>
    </row>
    <row r="508" spans="1:14" ht="13">
      <c r="A508" s="2"/>
      <c r="B508" s="3"/>
      <c r="C508" s="4"/>
      <c r="D508" s="4"/>
      <c r="E508" s="3"/>
      <c r="F508" s="3"/>
      <c r="G508" s="16"/>
      <c r="I508" s="3"/>
      <c r="J508" s="3"/>
      <c r="K508" s="3"/>
      <c r="L508" s="3"/>
      <c r="M508" s="3"/>
      <c r="N508" s="3"/>
    </row>
    <row r="509" spans="1:14" ht="13">
      <c r="A509" s="2"/>
      <c r="B509" s="3"/>
      <c r="C509" s="4"/>
      <c r="D509" s="4"/>
      <c r="E509" s="3"/>
      <c r="F509" s="3"/>
      <c r="G509" s="16"/>
      <c r="I509" s="3"/>
      <c r="J509" s="3"/>
      <c r="K509" s="3"/>
      <c r="L509" s="3"/>
      <c r="M509" s="3"/>
      <c r="N509" s="3"/>
    </row>
    <row r="510" spans="1:14" ht="13">
      <c r="A510" s="2"/>
      <c r="B510" s="3"/>
      <c r="C510" s="4"/>
      <c r="D510" s="4"/>
      <c r="E510" s="3"/>
      <c r="F510" s="3"/>
      <c r="G510" s="16"/>
      <c r="I510" s="3"/>
      <c r="J510" s="3"/>
      <c r="K510" s="3"/>
      <c r="L510" s="3"/>
      <c r="M510" s="3"/>
      <c r="N510" s="3"/>
    </row>
    <row r="511" spans="1:14" ht="13">
      <c r="A511" s="2"/>
      <c r="B511" s="3"/>
      <c r="C511" s="4"/>
      <c r="D511" s="4"/>
      <c r="E511" s="3"/>
      <c r="F511" s="3"/>
      <c r="G511" s="16"/>
      <c r="I511" s="3"/>
      <c r="J511" s="3"/>
      <c r="K511" s="3"/>
      <c r="L511" s="3"/>
      <c r="M511" s="3"/>
      <c r="N511" s="3"/>
    </row>
    <row r="512" spans="1:14" ht="13">
      <c r="A512" s="2"/>
      <c r="B512" s="3"/>
      <c r="C512" s="4"/>
      <c r="D512" s="4"/>
      <c r="E512" s="3"/>
      <c r="F512" s="3"/>
      <c r="G512" s="16"/>
      <c r="I512" s="3"/>
      <c r="J512" s="3"/>
      <c r="K512" s="3"/>
      <c r="L512" s="3"/>
      <c r="M512" s="3"/>
      <c r="N512" s="3"/>
    </row>
    <row r="513" spans="1:14" ht="13">
      <c r="A513" s="2"/>
      <c r="B513" s="3"/>
      <c r="C513" s="4"/>
      <c r="D513" s="4"/>
      <c r="E513" s="3"/>
      <c r="F513" s="3"/>
      <c r="G513" s="16"/>
      <c r="I513" s="3"/>
      <c r="J513" s="3"/>
      <c r="K513" s="3"/>
      <c r="L513" s="3"/>
      <c r="M513" s="3"/>
      <c r="N513" s="3"/>
    </row>
    <row r="514" spans="1:14" ht="13">
      <c r="A514" s="2"/>
      <c r="B514" s="3"/>
      <c r="C514" s="4"/>
      <c r="D514" s="4"/>
      <c r="E514" s="3"/>
      <c r="F514" s="3"/>
      <c r="G514" s="16"/>
      <c r="I514" s="3"/>
      <c r="J514" s="3"/>
      <c r="K514" s="3"/>
      <c r="L514" s="3"/>
      <c r="M514" s="3"/>
      <c r="N514" s="3"/>
    </row>
    <row r="515" spans="1:14" ht="13">
      <c r="A515" s="2"/>
      <c r="B515" s="3"/>
      <c r="C515" s="4"/>
      <c r="D515" s="4"/>
      <c r="E515" s="3"/>
      <c r="F515" s="3"/>
      <c r="G515" s="16"/>
      <c r="I515" s="3"/>
      <c r="J515" s="3"/>
      <c r="K515" s="3"/>
      <c r="L515" s="3"/>
      <c r="M515" s="3"/>
      <c r="N515" s="3"/>
    </row>
    <row r="516" spans="1:14" ht="13">
      <c r="A516" s="2"/>
      <c r="B516" s="3"/>
      <c r="C516" s="4"/>
      <c r="D516" s="4"/>
      <c r="E516" s="3"/>
      <c r="F516" s="3"/>
      <c r="G516" s="16"/>
      <c r="I516" s="3"/>
      <c r="J516" s="3"/>
      <c r="K516" s="3"/>
      <c r="L516" s="3"/>
      <c r="M516" s="3"/>
      <c r="N516" s="3"/>
    </row>
    <row r="517" spans="1:14" ht="13">
      <c r="A517" s="2"/>
      <c r="B517" s="3"/>
      <c r="C517" s="4"/>
      <c r="D517" s="4"/>
      <c r="E517" s="3"/>
      <c r="F517" s="3"/>
      <c r="G517" s="16"/>
      <c r="I517" s="3"/>
      <c r="J517" s="3"/>
      <c r="K517" s="3"/>
      <c r="L517" s="3"/>
      <c r="M517" s="3"/>
      <c r="N517" s="3"/>
    </row>
    <row r="518" spans="1:14" ht="13">
      <c r="A518" s="2"/>
      <c r="B518" s="3"/>
      <c r="C518" s="4"/>
      <c r="D518" s="4"/>
      <c r="E518" s="3"/>
      <c r="F518" s="3"/>
      <c r="G518" s="16"/>
      <c r="I518" s="3"/>
      <c r="J518" s="3"/>
      <c r="K518" s="3"/>
      <c r="L518" s="3"/>
      <c r="M518" s="3"/>
      <c r="N518" s="3"/>
    </row>
    <row r="519" spans="1:14" ht="13">
      <c r="A519" s="2"/>
      <c r="B519" s="3"/>
      <c r="C519" s="4"/>
      <c r="D519" s="4"/>
      <c r="E519" s="3"/>
      <c r="F519" s="3"/>
      <c r="G519" s="16"/>
      <c r="I519" s="3"/>
      <c r="J519" s="3"/>
      <c r="K519" s="3"/>
      <c r="L519" s="3"/>
      <c r="M519" s="3"/>
      <c r="N519" s="3"/>
    </row>
    <row r="520" spans="1:14" ht="13">
      <c r="A520" s="2"/>
      <c r="B520" s="3"/>
      <c r="C520" s="4"/>
      <c r="D520" s="4"/>
      <c r="E520" s="3"/>
      <c r="F520" s="3"/>
      <c r="G520" s="16"/>
      <c r="I520" s="3"/>
      <c r="J520" s="3"/>
      <c r="K520" s="3"/>
      <c r="L520" s="3"/>
      <c r="M520" s="3"/>
      <c r="N520" s="3"/>
    </row>
    <row r="521" spans="1:14" ht="13">
      <c r="A521" s="2"/>
      <c r="B521" s="3"/>
      <c r="C521" s="4"/>
      <c r="D521" s="4"/>
      <c r="E521" s="3"/>
      <c r="F521" s="3"/>
      <c r="G521" s="16"/>
      <c r="I521" s="3"/>
      <c r="J521" s="3"/>
      <c r="K521" s="3"/>
      <c r="L521" s="3"/>
      <c r="M521" s="3"/>
      <c r="N521" s="3"/>
    </row>
    <row r="522" spans="1:14" ht="13">
      <c r="A522" s="2"/>
      <c r="B522" s="3"/>
      <c r="C522" s="4"/>
      <c r="D522" s="4"/>
      <c r="E522" s="3"/>
      <c r="F522" s="3"/>
      <c r="G522" s="16"/>
      <c r="I522" s="3"/>
      <c r="J522" s="3"/>
      <c r="K522" s="3"/>
      <c r="L522" s="3"/>
      <c r="M522" s="3"/>
      <c r="N522" s="3"/>
    </row>
    <row r="523" spans="1:14" ht="13">
      <c r="A523" s="2"/>
      <c r="B523" s="3"/>
      <c r="C523" s="4"/>
      <c r="D523" s="4"/>
      <c r="E523" s="3"/>
      <c r="F523" s="3"/>
      <c r="G523" s="16"/>
      <c r="I523" s="3"/>
      <c r="J523" s="3"/>
      <c r="K523" s="3"/>
      <c r="L523" s="3"/>
      <c r="M523" s="3"/>
      <c r="N523" s="3"/>
    </row>
    <row r="524" spans="1:14" ht="13">
      <c r="A524" s="2"/>
      <c r="B524" s="3"/>
      <c r="C524" s="4"/>
      <c r="D524" s="4"/>
      <c r="E524" s="3"/>
      <c r="F524" s="3"/>
      <c r="G524" s="16"/>
      <c r="I524" s="3"/>
      <c r="J524" s="3"/>
      <c r="K524" s="3"/>
      <c r="L524" s="3"/>
      <c r="M524" s="3"/>
      <c r="N524" s="3"/>
    </row>
    <row r="525" spans="1:14" ht="13">
      <c r="A525" s="2"/>
      <c r="B525" s="3"/>
      <c r="C525" s="4"/>
      <c r="D525" s="4"/>
      <c r="E525" s="3"/>
      <c r="F525" s="3"/>
      <c r="G525" s="16"/>
      <c r="I525" s="3"/>
      <c r="J525" s="3"/>
      <c r="K525" s="3"/>
      <c r="L525" s="3"/>
      <c r="M525" s="3"/>
      <c r="N525" s="3"/>
    </row>
    <row r="526" spans="1:14" ht="13">
      <c r="A526" s="2"/>
      <c r="B526" s="3"/>
      <c r="C526" s="4"/>
      <c r="D526" s="4"/>
      <c r="E526" s="3"/>
      <c r="F526" s="3"/>
      <c r="G526" s="16"/>
      <c r="I526" s="3"/>
      <c r="J526" s="3"/>
      <c r="K526" s="3"/>
      <c r="L526" s="3"/>
      <c r="M526" s="3"/>
      <c r="N526" s="3"/>
    </row>
    <row r="527" spans="1:14" ht="13">
      <c r="A527" s="2"/>
      <c r="B527" s="3"/>
      <c r="C527" s="4"/>
      <c r="D527" s="4"/>
      <c r="E527" s="3"/>
      <c r="F527" s="3"/>
      <c r="G527" s="16"/>
      <c r="I527" s="3"/>
      <c r="J527" s="3"/>
      <c r="K527" s="3"/>
      <c r="L527" s="3"/>
      <c r="M527" s="3"/>
      <c r="N527" s="3"/>
    </row>
    <row r="528" spans="1:14" ht="13">
      <c r="A528" s="2"/>
      <c r="B528" s="3"/>
      <c r="C528" s="4"/>
      <c r="D528" s="4"/>
      <c r="E528" s="3"/>
      <c r="F528" s="3"/>
      <c r="G528" s="16"/>
      <c r="I528" s="3"/>
      <c r="J528" s="3"/>
      <c r="K528" s="3"/>
      <c r="L528" s="3"/>
      <c r="M528" s="3"/>
      <c r="N528" s="3"/>
    </row>
    <row r="529" spans="1:14" ht="13">
      <c r="A529" s="2"/>
      <c r="B529" s="3"/>
      <c r="C529" s="4"/>
      <c r="D529" s="4"/>
      <c r="E529" s="3"/>
      <c r="F529" s="3"/>
      <c r="G529" s="16"/>
      <c r="I529" s="3"/>
      <c r="J529" s="3"/>
      <c r="K529" s="3"/>
      <c r="L529" s="3"/>
      <c r="M529" s="3"/>
      <c r="N529" s="3"/>
    </row>
    <row r="530" spans="1:14" ht="13">
      <c r="A530" s="2"/>
      <c r="B530" s="3"/>
      <c r="C530" s="4"/>
      <c r="D530" s="4"/>
      <c r="E530" s="3"/>
      <c r="F530" s="3"/>
      <c r="G530" s="16"/>
      <c r="I530" s="3"/>
      <c r="J530" s="3"/>
      <c r="K530" s="3"/>
      <c r="L530" s="3"/>
      <c r="M530" s="3"/>
      <c r="N530" s="3"/>
    </row>
    <row r="531" spans="1:14" ht="13">
      <c r="A531" s="2"/>
      <c r="B531" s="3"/>
      <c r="C531" s="4"/>
      <c r="D531" s="4"/>
      <c r="E531" s="3"/>
      <c r="F531" s="3"/>
      <c r="G531" s="16"/>
      <c r="I531" s="3"/>
      <c r="J531" s="3"/>
      <c r="K531" s="3"/>
      <c r="L531" s="3"/>
      <c r="M531" s="3"/>
      <c r="N531" s="3"/>
    </row>
    <row r="532" spans="1:14" ht="13">
      <c r="A532" s="2"/>
      <c r="B532" s="3"/>
      <c r="C532" s="4"/>
      <c r="D532" s="4"/>
      <c r="E532" s="3"/>
      <c r="F532" s="3"/>
      <c r="G532" s="16"/>
      <c r="I532" s="3"/>
      <c r="J532" s="3"/>
      <c r="K532" s="3"/>
      <c r="L532" s="3"/>
      <c r="M532" s="3"/>
      <c r="N532" s="3"/>
    </row>
    <row r="533" spans="1:14" ht="13">
      <c r="A533" s="2"/>
      <c r="B533" s="3"/>
      <c r="C533" s="4"/>
      <c r="D533" s="4"/>
      <c r="E533" s="3"/>
      <c r="F533" s="3"/>
      <c r="G533" s="16"/>
      <c r="I533" s="3"/>
      <c r="J533" s="3"/>
      <c r="K533" s="3"/>
      <c r="L533" s="3"/>
      <c r="M533" s="3"/>
      <c r="N533" s="3"/>
    </row>
    <row r="534" spans="1:14" ht="13">
      <c r="A534" s="2"/>
      <c r="B534" s="3"/>
      <c r="C534" s="4"/>
      <c r="D534" s="4"/>
      <c r="E534" s="3"/>
      <c r="F534" s="3"/>
      <c r="G534" s="16"/>
      <c r="I534" s="3"/>
      <c r="J534" s="3"/>
      <c r="K534" s="3"/>
      <c r="L534" s="3"/>
      <c r="M534" s="3"/>
      <c r="N534" s="3"/>
    </row>
    <row r="535" spans="1:14" ht="13">
      <c r="A535" s="2"/>
      <c r="B535" s="3"/>
      <c r="C535" s="4"/>
      <c r="D535" s="4"/>
      <c r="E535" s="3"/>
      <c r="F535" s="3"/>
      <c r="G535" s="16"/>
      <c r="I535" s="3"/>
      <c r="J535" s="3"/>
      <c r="K535" s="3"/>
      <c r="L535" s="3"/>
      <c r="M535" s="3"/>
      <c r="N535" s="3"/>
    </row>
    <row r="536" spans="1:14" ht="13">
      <c r="A536" s="2"/>
      <c r="B536" s="3"/>
      <c r="C536" s="4"/>
      <c r="D536" s="4"/>
      <c r="E536" s="3"/>
      <c r="F536" s="3"/>
      <c r="G536" s="16"/>
      <c r="I536" s="3"/>
      <c r="J536" s="3"/>
      <c r="K536" s="3"/>
      <c r="L536" s="3"/>
      <c r="M536" s="3"/>
      <c r="N536" s="3"/>
    </row>
    <row r="537" spans="1:14" ht="13">
      <c r="A537" s="2"/>
      <c r="B537" s="3"/>
      <c r="C537" s="4"/>
      <c r="D537" s="4"/>
      <c r="E537" s="3"/>
      <c r="F537" s="3"/>
      <c r="G537" s="16"/>
      <c r="I537" s="3"/>
      <c r="J537" s="3"/>
      <c r="K537" s="3"/>
      <c r="L537" s="3"/>
      <c r="M537" s="3"/>
      <c r="N537" s="3"/>
    </row>
    <row r="538" spans="1:14" ht="13">
      <c r="A538" s="2"/>
      <c r="B538" s="3"/>
      <c r="C538" s="4"/>
      <c r="D538" s="4"/>
      <c r="E538" s="3"/>
      <c r="F538" s="3"/>
      <c r="G538" s="16"/>
      <c r="I538" s="3"/>
      <c r="J538" s="3"/>
      <c r="K538" s="3"/>
      <c r="L538" s="3"/>
      <c r="M538" s="3"/>
      <c r="N538" s="3"/>
    </row>
    <row r="539" spans="1:14" ht="13">
      <c r="A539" s="2"/>
      <c r="B539" s="3"/>
      <c r="C539" s="4"/>
      <c r="D539" s="4"/>
      <c r="E539" s="3"/>
      <c r="F539" s="3"/>
      <c r="G539" s="16"/>
      <c r="I539" s="3"/>
      <c r="J539" s="3"/>
      <c r="K539" s="3"/>
      <c r="L539" s="3"/>
      <c r="M539" s="3"/>
      <c r="N539" s="3"/>
    </row>
    <row r="540" spans="1:14" ht="13">
      <c r="A540" s="2"/>
      <c r="B540" s="3"/>
      <c r="C540" s="4"/>
      <c r="D540" s="4"/>
      <c r="E540" s="3"/>
      <c r="F540" s="3"/>
      <c r="G540" s="16"/>
      <c r="I540" s="3"/>
      <c r="J540" s="3"/>
      <c r="K540" s="3"/>
      <c r="L540" s="3"/>
      <c r="M540" s="3"/>
      <c r="N540" s="3"/>
    </row>
    <row r="541" spans="1:14" ht="13">
      <c r="A541" s="2"/>
      <c r="B541" s="3"/>
      <c r="C541" s="4"/>
      <c r="D541" s="4"/>
      <c r="E541" s="3"/>
      <c r="F541" s="3"/>
      <c r="G541" s="16"/>
      <c r="I541" s="3"/>
      <c r="J541" s="3"/>
      <c r="K541" s="3"/>
      <c r="L541" s="3"/>
      <c r="M541" s="3"/>
      <c r="N541" s="3"/>
    </row>
    <row r="542" spans="1:14" ht="13">
      <c r="A542" s="2"/>
      <c r="B542" s="3"/>
      <c r="C542" s="4"/>
      <c r="D542" s="4"/>
      <c r="E542" s="3"/>
      <c r="F542" s="3"/>
      <c r="G542" s="16"/>
      <c r="I542" s="3"/>
      <c r="J542" s="3"/>
      <c r="K542" s="3"/>
      <c r="L542" s="3"/>
      <c r="M542" s="3"/>
      <c r="N542" s="3"/>
    </row>
    <row r="543" spans="1:14" ht="13">
      <c r="A543" s="2"/>
      <c r="B543" s="3"/>
      <c r="C543" s="4"/>
      <c r="D543" s="4"/>
      <c r="E543" s="3"/>
      <c r="F543" s="3"/>
      <c r="G543" s="16"/>
      <c r="I543" s="3"/>
      <c r="J543" s="3"/>
      <c r="K543" s="3"/>
      <c r="L543" s="3"/>
      <c r="M543" s="3"/>
      <c r="N543" s="3"/>
    </row>
    <row r="544" spans="1:14" ht="13">
      <c r="A544" s="2"/>
      <c r="B544" s="3"/>
      <c r="C544" s="4"/>
      <c r="D544" s="4"/>
      <c r="E544" s="3"/>
      <c r="F544" s="3"/>
      <c r="G544" s="16"/>
      <c r="I544" s="3"/>
      <c r="J544" s="3"/>
      <c r="K544" s="3"/>
      <c r="L544" s="3"/>
      <c r="M544" s="3"/>
      <c r="N544" s="3"/>
    </row>
    <row r="545" spans="1:14" ht="13">
      <c r="A545" s="2"/>
      <c r="B545" s="3"/>
      <c r="C545" s="4"/>
      <c r="D545" s="4"/>
      <c r="E545" s="3"/>
      <c r="F545" s="3"/>
      <c r="G545" s="16"/>
      <c r="I545" s="3"/>
      <c r="J545" s="3"/>
      <c r="K545" s="3"/>
      <c r="L545" s="3"/>
      <c r="M545" s="3"/>
      <c r="N545" s="3"/>
    </row>
    <row r="546" spans="1:14" ht="13">
      <c r="A546" s="2"/>
      <c r="B546" s="3"/>
      <c r="C546" s="4"/>
      <c r="D546" s="4"/>
      <c r="E546" s="3"/>
      <c r="F546" s="3"/>
      <c r="G546" s="16"/>
      <c r="I546" s="3"/>
      <c r="J546" s="3"/>
      <c r="K546" s="3"/>
      <c r="L546" s="3"/>
      <c r="M546" s="3"/>
      <c r="N546" s="3"/>
    </row>
    <row r="547" spans="1:14" ht="13">
      <c r="A547" s="2"/>
      <c r="B547" s="3"/>
      <c r="C547" s="4"/>
      <c r="D547" s="4"/>
      <c r="E547" s="3"/>
      <c r="F547" s="3"/>
      <c r="G547" s="16"/>
      <c r="I547" s="3"/>
      <c r="J547" s="3"/>
      <c r="K547" s="3"/>
      <c r="L547" s="3"/>
      <c r="M547" s="3"/>
      <c r="N547" s="3"/>
    </row>
    <row r="548" spans="1:14" ht="13">
      <c r="A548" s="2"/>
      <c r="B548" s="3"/>
      <c r="C548" s="4"/>
      <c r="D548" s="4"/>
      <c r="E548" s="3"/>
      <c r="F548" s="3"/>
      <c r="G548" s="16"/>
      <c r="I548" s="3"/>
      <c r="J548" s="3"/>
      <c r="K548" s="3"/>
      <c r="L548" s="3"/>
      <c r="M548" s="3"/>
      <c r="N548" s="3"/>
    </row>
    <row r="549" spans="1:14" ht="13">
      <c r="A549" s="2"/>
      <c r="B549" s="3"/>
      <c r="C549" s="4"/>
      <c r="D549" s="4"/>
      <c r="E549" s="3"/>
      <c r="F549" s="3"/>
      <c r="G549" s="16"/>
      <c r="I549" s="3"/>
      <c r="J549" s="3"/>
      <c r="K549" s="3"/>
      <c r="L549" s="3"/>
      <c r="M549" s="3"/>
      <c r="N549" s="3"/>
    </row>
    <row r="550" spans="1:14" ht="13">
      <c r="A550" s="2"/>
      <c r="B550" s="3"/>
      <c r="C550" s="4"/>
      <c r="D550" s="4"/>
      <c r="E550" s="3"/>
      <c r="F550" s="3"/>
      <c r="G550" s="16"/>
      <c r="I550" s="3"/>
      <c r="J550" s="3"/>
      <c r="K550" s="3"/>
      <c r="L550" s="3"/>
      <c r="M550" s="3"/>
      <c r="N550" s="3"/>
    </row>
    <row r="551" spans="1:14" ht="13">
      <c r="A551" s="2"/>
      <c r="B551" s="3"/>
      <c r="C551" s="4"/>
      <c r="D551" s="4"/>
      <c r="E551" s="3"/>
      <c r="F551" s="3"/>
      <c r="G551" s="16"/>
      <c r="I551" s="3"/>
      <c r="J551" s="3"/>
      <c r="K551" s="3"/>
      <c r="L551" s="3"/>
      <c r="M551" s="3"/>
      <c r="N551" s="3"/>
    </row>
    <row r="552" spans="1:14" ht="13">
      <c r="A552" s="2"/>
      <c r="B552" s="3"/>
      <c r="C552" s="4"/>
      <c r="D552" s="4"/>
      <c r="E552" s="3"/>
      <c r="F552" s="3"/>
      <c r="G552" s="16"/>
      <c r="I552" s="3"/>
      <c r="J552" s="3"/>
      <c r="K552" s="3"/>
      <c r="L552" s="3"/>
      <c r="M552" s="3"/>
      <c r="N552" s="3"/>
    </row>
    <row r="553" spans="1:14" ht="13">
      <c r="A553" s="2"/>
      <c r="B553" s="3"/>
      <c r="C553" s="4"/>
      <c r="D553" s="4"/>
      <c r="E553" s="3"/>
      <c r="F553" s="3"/>
      <c r="G553" s="16"/>
      <c r="I553" s="3"/>
      <c r="J553" s="3"/>
      <c r="K553" s="3"/>
      <c r="L553" s="3"/>
      <c r="M553" s="3"/>
      <c r="N553" s="3"/>
    </row>
    <row r="554" spans="1:14" ht="13">
      <c r="A554" s="2"/>
      <c r="B554" s="3"/>
      <c r="C554" s="4"/>
      <c r="D554" s="4"/>
      <c r="E554" s="3"/>
      <c r="F554" s="3"/>
      <c r="G554" s="16"/>
      <c r="I554" s="3"/>
      <c r="J554" s="3"/>
      <c r="K554" s="3"/>
      <c r="L554" s="3"/>
      <c r="M554" s="3"/>
      <c r="N554" s="3"/>
    </row>
    <row r="555" spans="1:14" ht="13">
      <c r="A555" s="2"/>
      <c r="B555" s="3"/>
      <c r="C555" s="4"/>
      <c r="D555" s="4"/>
      <c r="E555" s="3"/>
      <c r="F555" s="3"/>
      <c r="G555" s="16"/>
      <c r="I555" s="3"/>
      <c r="J555" s="3"/>
      <c r="K555" s="3"/>
      <c r="L555" s="3"/>
      <c r="M555" s="3"/>
      <c r="N555" s="3"/>
    </row>
    <row r="556" spans="1:14" ht="13">
      <c r="A556" s="2"/>
      <c r="B556" s="3"/>
      <c r="C556" s="4"/>
      <c r="D556" s="4"/>
      <c r="E556" s="3"/>
      <c r="F556" s="3"/>
      <c r="G556" s="16"/>
      <c r="I556" s="3"/>
      <c r="J556" s="3"/>
      <c r="K556" s="3"/>
      <c r="L556" s="3"/>
      <c r="M556" s="3"/>
      <c r="N556" s="3"/>
    </row>
    <row r="557" spans="1:14" ht="13">
      <c r="A557" s="2"/>
      <c r="B557" s="3"/>
      <c r="C557" s="4"/>
      <c r="D557" s="4"/>
      <c r="E557" s="3"/>
      <c r="F557" s="3"/>
      <c r="G557" s="16"/>
      <c r="I557" s="3"/>
      <c r="J557" s="3"/>
      <c r="K557" s="3"/>
      <c r="L557" s="3"/>
      <c r="M557" s="3"/>
      <c r="N557" s="3"/>
    </row>
    <row r="558" spans="1:14" ht="13">
      <c r="A558" s="2"/>
      <c r="B558" s="3"/>
      <c r="C558" s="4"/>
      <c r="D558" s="4"/>
      <c r="E558" s="3"/>
      <c r="F558" s="3"/>
      <c r="G558" s="16"/>
      <c r="I558" s="3"/>
      <c r="J558" s="3"/>
      <c r="K558" s="3"/>
      <c r="L558" s="3"/>
      <c r="M558" s="3"/>
      <c r="N558" s="3"/>
    </row>
    <row r="559" spans="1:14" ht="13">
      <c r="A559" s="2"/>
      <c r="B559" s="3"/>
      <c r="C559" s="4"/>
      <c r="D559" s="4"/>
      <c r="E559" s="3"/>
      <c r="F559" s="3"/>
      <c r="G559" s="16"/>
      <c r="I559" s="3"/>
      <c r="J559" s="3"/>
      <c r="K559" s="3"/>
      <c r="L559" s="3"/>
      <c r="M559" s="3"/>
      <c r="N559" s="3"/>
    </row>
    <row r="560" spans="1:14" ht="13">
      <c r="A560" s="2"/>
      <c r="B560" s="3"/>
      <c r="C560" s="4"/>
      <c r="D560" s="4"/>
      <c r="E560" s="3"/>
      <c r="F560" s="3"/>
      <c r="G560" s="16"/>
      <c r="I560" s="3"/>
      <c r="J560" s="3"/>
      <c r="K560" s="3"/>
      <c r="L560" s="3"/>
      <c r="M560" s="3"/>
      <c r="N560" s="3"/>
    </row>
    <row r="561" spans="1:14" ht="13">
      <c r="A561" s="2"/>
      <c r="B561" s="3"/>
      <c r="C561" s="4"/>
      <c r="D561" s="4"/>
      <c r="E561" s="3"/>
      <c r="F561" s="3"/>
      <c r="G561" s="16"/>
      <c r="I561" s="3"/>
      <c r="J561" s="3"/>
      <c r="K561" s="3"/>
      <c r="L561" s="3"/>
      <c r="M561" s="3"/>
      <c r="N561" s="3"/>
    </row>
    <row r="562" spans="1:14" ht="13">
      <c r="A562" s="2"/>
      <c r="B562" s="3"/>
      <c r="C562" s="4"/>
      <c r="D562" s="4"/>
      <c r="E562" s="3"/>
      <c r="F562" s="3"/>
      <c r="G562" s="16"/>
      <c r="I562" s="3"/>
      <c r="J562" s="3"/>
      <c r="K562" s="3"/>
      <c r="L562" s="3"/>
      <c r="M562" s="3"/>
      <c r="N562" s="3"/>
    </row>
    <row r="563" spans="1:14" ht="13">
      <c r="A563" s="2"/>
      <c r="B563" s="3"/>
      <c r="C563" s="4"/>
      <c r="D563" s="4"/>
      <c r="E563" s="3"/>
      <c r="F563" s="3"/>
      <c r="G563" s="16"/>
      <c r="I563" s="3"/>
      <c r="J563" s="3"/>
      <c r="K563" s="3"/>
      <c r="L563" s="3"/>
      <c r="M563" s="3"/>
      <c r="N563" s="3"/>
    </row>
    <row r="564" spans="1:14" ht="13">
      <c r="A564" s="2"/>
      <c r="B564" s="3"/>
      <c r="C564" s="4"/>
      <c r="D564" s="4"/>
      <c r="E564" s="3"/>
      <c r="F564" s="3"/>
      <c r="G564" s="16"/>
      <c r="I564" s="3"/>
      <c r="J564" s="3"/>
      <c r="K564" s="3"/>
      <c r="L564" s="3"/>
      <c r="M564" s="3"/>
      <c r="N564" s="3"/>
    </row>
    <row r="565" spans="1:14" ht="13">
      <c r="A565" s="2"/>
      <c r="B565" s="3"/>
      <c r="C565" s="4"/>
      <c r="D565" s="4"/>
      <c r="E565" s="3"/>
      <c r="F565" s="3"/>
      <c r="G565" s="16"/>
      <c r="I565" s="3"/>
      <c r="J565" s="3"/>
      <c r="K565" s="3"/>
      <c r="L565" s="3"/>
      <c r="M565" s="3"/>
      <c r="N565" s="3"/>
    </row>
    <row r="566" spans="1:14" ht="13">
      <c r="A566" s="2"/>
      <c r="B566" s="3"/>
      <c r="C566" s="4"/>
      <c r="D566" s="4"/>
      <c r="E566" s="3"/>
      <c r="F566" s="3"/>
      <c r="G566" s="16"/>
      <c r="I566" s="3"/>
      <c r="J566" s="3"/>
      <c r="K566" s="3"/>
      <c r="L566" s="3"/>
      <c r="M566" s="3"/>
      <c r="N566" s="3"/>
    </row>
    <row r="567" spans="1:14" ht="13">
      <c r="A567" s="2"/>
      <c r="B567" s="3"/>
      <c r="C567" s="4"/>
      <c r="D567" s="4"/>
      <c r="E567" s="3"/>
      <c r="F567" s="3"/>
      <c r="G567" s="16"/>
      <c r="I567" s="3"/>
      <c r="J567" s="3"/>
      <c r="K567" s="3"/>
      <c r="L567" s="3"/>
      <c r="M567" s="3"/>
      <c r="N567" s="3"/>
    </row>
    <row r="568" spans="1:14" ht="13">
      <c r="A568" s="2"/>
      <c r="B568" s="3"/>
      <c r="C568" s="4"/>
      <c r="D568" s="4"/>
      <c r="E568" s="3"/>
      <c r="F568" s="3"/>
      <c r="G568" s="16"/>
      <c r="I568" s="3"/>
      <c r="J568" s="3"/>
      <c r="K568" s="3"/>
      <c r="L568" s="3"/>
      <c r="M568" s="3"/>
      <c r="N568" s="3"/>
    </row>
    <row r="569" spans="1:14" ht="13">
      <c r="A569" s="2"/>
      <c r="B569" s="3"/>
      <c r="C569" s="4"/>
      <c r="D569" s="4"/>
      <c r="E569" s="3"/>
      <c r="F569" s="3"/>
      <c r="G569" s="16"/>
      <c r="I569" s="3"/>
      <c r="J569" s="3"/>
      <c r="K569" s="3"/>
      <c r="L569" s="3"/>
      <c r="M569" s="3"/>
      <c r="N569" s="3"/>
    </row>
    <row r="570" spans="1:14" ht="13">
      <c r="A570" s="2"/>
      <c r="B570" s="3"/>
      <c r="C570" s="4"/>
      <c r="D570" s="4"/>
      <c r="E570" s="3"/>
      <c r="F570" s="3"/>
      <c r="G570" s="16"/>
      <c r="I570" s="3"/>
      <c r="J570" s="3"/>
      <c r="K570" s="3"/>
      <c r="L570" s="3"/>
      <c r="M570" s="3"/>
      <c r="N570" s="3"/>
    </row>
    <row r="571" spans="1:14" ht="13">
      <c r="A571" s="2"/>
      <c r="B571" s="3"/>
      <c r="C571" s="4"/>
      <c r="D571" s="4"/>
      <c r="E571" s="3"/>
      <c r="F571" s="3"/>
      <c r="G571" s="16"/>
      <c r="I571" s="3"/>
      <c r="J571" s="3"/>
      <c r="K571" s="3"/>
      <c r="L571" s="3"/>
      <c r="M571" s="3"/>
      <c r="N571" s="3"/>
    </row>
    <row r="572" spans="1:14" ht="13">
      <c r="A572" s="2"/>
      <c r="B572" s="3"/>
      <c r="C572" s="4"/>
      <c r="D572" s="4"/>
      <c r="E572" s="3"/>
      <c r="F572" s="3"/>
      <c r="G572" s="16"/>
      <c r="I572" s="3"/>
      <c r="J572" s="3"/>
      <c r="K572" s="3"/>
      <c r="L572" s="3"/>
      <c r="M572" s="3"/>
      <c r="N572" s="3"/>
    </row>
    <row r="573" spans="1:14" ht="13">
      <c r="A573" s="2"/>
      <c r="B573" s="3"/>
      <c r="C573" s="4"/>
      <c r="D573" s="4"/>
      <c r="E573" s="3"/>
      <c r="F573" s="3"/>
      <c r="G573" s="16"/>
      <c r="I573" s="3"/>
      <c r="J573" s="3"/>
      <c r="K573" s="3"/>
      <c r="L573" s="3"/>
      <c r="M573" s="3"/>
      <c r="N573" s="3"/>
    </row>
    <row r="574" spans="1:14" ht="13">
      <c r="A574" s="2"/>
      <c r="B574" s="3"/>
      <c r="C574" s="4"/>
      <c r="D574" s="4"/>
      <c r="E574" s="3"/>
      <c r="F574" s="3"/>
      <c r="G574" s="16"/>
      <c r="I574" s="3"/>
      <c r="J574" s="3"/>
      <c r="K574" s="3"/>
      <c r="L574" s="3"/>
      <c r="M574" s="3"/>
      <c r="N574" s="3"/>
    </row>
    <row r="575" spans="1:14" ht="13">
      <c r="A575" s="2"/>
      <c r="B575" s="3"/>
      <c r="C575" s="4"/>
      <c r="D575" s="4"/>
      <c r="E575" s="3"/>
      <c r="F575" s="3"/>
      <c r="G575" s="16"/>
      <c r="I575" s="3"/>
      <c r="J575" s="3"/>
      <c r="K575" s="3"/>
      <c r="L575" s="3"/>
      <c r="M575" s="3"/>
      <c r="N575" s="3"/>
    </row>
    <row r="576" spans="1:14" ht="13">
      <c r="A576" s="2"/>
      <c r="B576" s="3"/>
      <c r="C576" s="4"/>
      <c r="D576" s="4"/>
      <c r="E576" s="3"/>
      <c r="F576" s="3"/>
      <c r="G576" s="16"/>
      <c r="I576" s="3"/>
      <c r="J576" s="3"/>
      <c r="K576" s="3"/>
      <c r="L576" s="3"/>
      <c r="M576" s="3"/>
      <c r="N576" s="3"/>
    </row>
    <row r="577" spans="1:14" ht="13">
      <c r="A577" s="2"/>
      <c r="B577" s="3"/>
      <c r="C577" s="4"/>
      <c r="D577" s="4"/>
      <c r="E577" s="3"/>
      <c r="F577" s="3"/>
      <c r="G577" s="16"/>
      <c r="I577" s="3"/>
      <c r="J577" s="3"/>
      <c r="K577" s="3"/>
      <c r="L577" s="3"/>
      <c r="M577" s="3"/>
      <c r="N577" s="3"/>
    </row>
    <row r="578" spans="1:14" ht="13">
      <c r="A578" s="2"/>
      <c r="B578" s="3"/>
      <c r="C578" s="4"/>
      <c r="D578" s="4"/>
      <c r="E578" s="3"/>
      <c r="F578" s="3"/>
      <c r="G578" s="16"/>
      <c r="I578" s="3"/>
      <c r="J578" s="3"/>
      <c r="K578" s="3"/>
      <c r="L578" s="3"/>
      <c r="M578" s="3"/>
      <c r="N578" s="3"/>
    </row>
    <row r="579" spans="1:14" ht="13">
      <c r="A579" s="2"/>
      <c r="B579" s="3"/>
      <c r="C579" s="4"/>
      <c r="D579" s="4"/>
      <c r="E579" s="3"/>
      <c r="F579" s="3"/>
      <c r="G579" s="16"/>
      <c r="I579" s="3"/>
      <c r="J579" s="3"/>
      <c r="K579" s="3"/>
      <c r="L579" s="3"/>
      <c r="M579" s="3"/>
      <c r="N579" s="3"/>
    </row>
    <row r="580" spans="1:14" ht="13">
      <c r="A580" s="2"/>
      <c r="B580" s="3"/>
      <c r="C580" s="4"/>
      <c r="D580" s="4"/>
      <c r="E580" s="3"/>
      <c r="F580" s="3"/>
      <c r="G580" s="16"/>
      <c r="I580" s="3"/>
      <c r="J580" s="3"/>
      <c r="K580" s="3"/>
      <c r="L580" s="3"/>
      <c r="M580" s="3"/>
      <c r="N580" s="3"/>
    </row>
    <row r="581" spans="1:14" ht="13">
      <c r="A581" s="2"/>
      <c r="B581" s="3"/>
      <c r="C581" s="4"/>
      <c r="D581" s="4"/>
      <c r="E581" s="3"/>
      <c r="F581" s="3"/>
      <c r="G581" s="16"/>
      <c r="I581" s="3"/>
      <c r="J581" s="3"/>
      <c r="K581" s="3"/>
      <c r="L581" s="3"/>
      <c r="M581" s="3"/>
      <c r="N581" s="3"/>
    </row>
    <row r="582" spans="1:14" ht="13">
      <c r="A582" s="2"/>
      <c r="B582" s="3"/>
      <c r="C582" s="4"/>
      <c r="D582" s="4"/>
      <c r="E582" s="3"/>
      <c r="F582" s="3"/>
      <c r="G582" s="16"/>
      <c r="I582" s="3"/>
      <c r="J582" s="3"/>
      <c r="K582" s="3"/>
      <c r="L582" s="3"/>
      <c r="M582" s="3"/>
      <c r="N582" s="3"/>
    </row>
    <row r="583" spans="1:14" ht="13">
      <c r="A583" s="2"/>
      <c r="B583" s="3"/>
      <c r="C583" s="4"/>
      <c r="D583" s="4"/>
      <c r="E583" s="3"/>
      <c r="F583" s="3"/>
      <c r="G583" s="16"/>
      <c r="I583" s="3"/>
      <c r="J583" s="3"/>
      <c r="K583" s="3"/>
      <c r="L583" s="3"/>
      <c r="M583" s="3"/>
      <c r="N583" s="3"/>
    </row>
    <row r="584" spans="1:14" ht="13">
      <c r="A584" s="2"/>
      <c r="B584" s="3"/>
      <c r="C584" s="4"/>
      <c r="D584" s="4"/>
      <c r="E584" s="3"/>
      <c r="F584" s="3"/>
      <c r="G584" s="16"/>
      <c r="I584" s="3"/>
      <c r="J584" s="3"/>
      <c r="K584" s="3"/>
      <c r="L584" s="3"/>
      <c r="M584" s="3"/>
      <c r="N584" s="3"/>
    </row>
    <row r="585" spans="1:14" ht="13">
      <c r="A585" s="2"/>
      <c r="B585" s="3"/>
      <c r="C585" s="4"/>
      <c r="D585" s="4"/>
      <c r="E585" s="3"/>
      <c r="F585" s="3"/>
      <c r="G585" s="16"/>
      <c r="I585" s="3"/>
      <c r="J585" s="3"/>
      <c r="K585" s="3"/>
      <c r="L585" s="3"/>
      <c r="M585" s="3"/>
      <c r="N585" s="3"/>
    </row>
    <row r="586" spans="1:14" ht="13">
      <c r="A586" s="2"/>
      <c r="B586" s="3"/>
      <c r="C586" s="4"/>
      <c r="D586" s="4"/>
      <c r="E586" s="3"/>
      <c r="F586" s="3"/>
      <c r="G586" s="16"/>
      <c r="I586" s="3"/>
      <c r="J586" s="3"/>
      <c r="K586" s="3"/>
      <c r="L586" s="3"/>
      <c r="M586" s="3"/>
      <c r="N586" s="3"/>
    </row>
    <row r="587" spans="1:14" ht="13">
      <c r="A587" s="2"/>
      <c r="B587" s="3"/>
      <c r="C587" s="4"/>
      <c r="D587" s="4"/>
      <c r="E587" s="3"/>
      <c r="F587" s="3"/>
      <c r="G587" s="16"/>
      <c r="I587" s="3"/>
      <c r="J587" s="3"/>
      <c r="K587" s="3"/>
      <c r="L587" s="3"/>
      <c r="M587" s="3"/>
      <c r="N587" s="3"/>
    </row>
    <row r="588" spans="1:14" ht="13">
      <c r="A588" s="2"/>
      <c r="B588" s="3"/>
      <c r="C588" s="4"/>
      <c r="D588" s="4"/>
      <c r="E588" s="3"/>
      <c r="F588" s="3"/>
      <c r="G588" s="16"/>
      <c r="I588" s="3"/>
      <c r="J588" s="3"/>
      <c r="K588" s="3"/>
      <c r="L588" s="3"/>
      <c r="M588" s="3"/>
      <c r="N588" s="3"/>
    </row>
    <row r="589" spans="1:14" ht="13">
      <c r="A589" s="2"/>
      <c r="B589" s="3"/>
      <c r="C589" s="4"/>
      <c r="D589" s="4"/>
      <c r="E589" s="3"/>
      <c r="F589" s="3"/>
      <c r="G589" s="16"/>
      <c r="I589" s="3"/>
      <c r="J589" s="3"/>
      <c r="K589" s="3"/>
      <c r="L589" s="3"/>
      <c r="M589" s="3"/>
      <c r="N589" s="3"/>
    </row>
    <row r="590" spans="1:14" ht="13">
      <c r="A590" s="2"/>
      <c r="B590" s="3"/>
      <c r="C590" s="4"/>
      <c r="D590" s="4"/>
      <c r="E590" s="3"/>
      <c r="F590" s="3"/>
      <c r="G590" s="16"/>
      <c r="I590" s="3"/>
      <c r="J590" s="3"/>
      <c r="K590" s="3"/>
      <c r="L590" s="3"/>
      <c r="M590" s="3"/>
      <c r="N590" s="3"/>
    </row>
    <row r="591" spans="1:14" ht="13">
      <c r="A591" s="2"/>
      <c r="B591" s="3"/>
      <c r="C591" s="4"/>
      <c r="D591" s="4"/>
      <c r="E591" s="3"/>
      <c r="F591" s="3"/>
      <c r="G591" s="16"/>
      <c r="I591" s="3"/>
      <c r="J591" s="3"/>
      <c r="K591" s="3"/>
      <c r="L591" s="3"/>
      <c r="M591" s="3"/>
      <c r="N591" s="3"/>
    </row>
    <row r="592" spans="1:14" ht="13">
      <c r="A592" s="2"/>
      <c r="B592" s="3"/>
      <c r="C592" s="4"/>
      <c r="D592" s="4"/>
      <c r="E592" s="3"/>
      <c r="F592" s="3"/>
      <c r="G592" s="16"/>
      <c r="I592" s="3"/>
      <c r="J592" s="3"/>
      <c r="K592" s="3"/>
      <c r="L592" s="3"/>
      <c r="M592" s="3"/>
      <c r="N592" s="3"/>
    </row>
    <row r="593" spans="1:14" ht="13">
      <c r="A593" s="2"/>
      <c r="B593" s="3"/>
      <c r="C593" s="4"/>
      <c r="D593" s="4"/>
      <c r="E593" s="3"/>
      <c r="F593" s="3"/>
      <c r="G593" s="16"/>
      <c r="I593" s="3"/>
      <c r="J593" s="3"/>
      <c r="K593" s="3"/>
      <c r="L593" s="3"/>
      <c r="M593" s="3"/>
      <c r="N593" s="3"/>
    </row>
    <row r="594" spans="1:14" ht="13">
      <c r="A594" s="2"/>
      <c r="B594" s="3"/>
      <c r="C594" s="4"/>
      <c r="D594" s="4"/>
      <c r="E594" s="3"/>
      <c r="F594" s="3"/>
      <c r="G594" s="16"/>
      <c r="I594" s="3"/>
      <c r="J594" s="3"/>
      <c r="K594" s="3"/>
      <c r="L594" s="3"/>
      <c r="M594" s="3"/>
      <c r="N594" s="3"/>
    </row>
    <row r="595" spans="1:14" ht="13">
      <c r="A595" s="2"/>
      <c r="B595" s="3"/>
      <c r="C595" s="4"/>
      <c r="D595" s="4"/>
      <c r="E595" s="3"/>
      <c r="F595" s="3"/>
      <c r="G595" s="16"/>
      <c r="I595" s="3"/>
      <c r="J595" s="3"/>
      <c r="K595" s="3"/>
      <c r="L595" s="3"/>
      <c r="M595" s="3"/>
      <c r="N595" s="3"/>
    </row>
    <row r="596" spans="1:14" ht="13">
      <c r="A596" s="2"/>
      <c r="B596" s="3"/>
      <c r="C596" s="4"/>
      <c r="D596" s="4"/>
      <c r="E596" s="3"/>
      <c r="F596" s="3"/>
      <c r="G596" s="16"/>
      <c r="I596" s="3"/>
      <c r="J596" s="3"/>
      <c r="K596" s="3"/>
      <c r="L596" s="3"/>
      <c r="M596" s="3"/>
      <c r="N596" s="3"/>
    </row>
    <row r="597" spans="1:14" ht="13">
      <c r="A597" s="2"/>
      <c r="B597" s="3"/>
      <c r="C597" s="4"/>
      <c r="D597" s="4"/>
      <c r="E597" s="3"/>
      <c r="F597" s="3"/>
      <c r="G597" s="16"/>
      <c r="I597" s="3"/>
      <c r="J597" s="3"/>
      <c r="K597" s="3"/>
      <c r="L597" s="3"/>
      <c r="M597" s="3"/>
      <c r="N597" s="3"/>
    </row>
    <row r="598" spans="1:14" ht="13">
      <c r="A598" s="2"/>
      <c r="B598" s="3"/>
      <c r="C598" s="4"/>
      <c r="D598" s="4"/>
      <c r="E598" s="3"/>
      <c r="F598" s="3"/>
      <c r="G598" s="16"/>
      <c r="I598" s="3"/>
      <c r="J598" s="3"/>
      <c r="K598" s="3"/>
      <c r="L598" s="3"/>
      <c r="M598" s="3"/>
      <c r="N598" s="3"/>
    </row>
    <row r="599" spans="1:14" ht="13">
      <c r="A599" s="2"/>
      <c r="B599" s="3"/>
      <c r="C599" s="4"/>
      <c r="D599" s="4"/>
      <c r="E599" s="3"/>
      <c r="F599" s="3"/>
      <c r="G599" s="16"/>
      <c r="I599" s="3"/>
      <c r="J599" s="3"/>
      <c r="K599" s="3"/>
      <c r="L599" s="3"/>
      <c r="M599" s="3"/>
      <c r="N599" s="3"/>
    </row>
    <row r="600" spans="1:14" ht="13">
      <c r="A600" s="2"/>
      <c r="B600" s="3"/>
      <c r="C600" s="4"/>
      <c r="D600" s="4"/>
      <c r="E600" s="3"/>
      <c r="F600" s="3"/>
      <c r="G600" s="16"/>
      <c r="I600" s="3"/>
      <c r="J600" s="3"/>
      <c r="K600" s="3"/>
      <c r="L600" s="3"/>
      <c r="M600" s="3"/>
      <c r="N600" s="3"/>
    </row>
    <row r="601" spans="1:14" ht="13">
      <c r="A601" s="2"/>
      <c r="B601" s="3"/>
      <c r="C601" s="4"/>
      <c r="D601" s="4"/>
      <c r="E601" s="3"/>
      <c r="F601" s="3"/>
      <c r="G601" s="16"/>
      <c r="I601" s="3"/>
      <c r="J601" s="3"/>
      <c r="K601" s="3"/>
      <c r="L601" s="3"/>
      <c r="M601" s="3"/>
      <c r="N601" s="3"/>
    </row>
    <row r="602" spans="1:14" ht="13">
      <c r="A602" s="2"/>
      <c r="B602" s="3"/>
      <c r="C602" s="4"/>
      <c r="D602" s="4"/>
      <c r="E602" s="3"/>
      <c r="F602" s="3"/>
      <c r="G602" s="16"/>
      <c r="I602" s="3"/>
      <c r="J602" s="3"/>
      <c r="K602" s="3"/>
      <c r="L602" s="3"/>
      <c r="M602" s="3"/>
      <c r="N602" s="3"/>
    </row>
    <row r="603" spans="1:14" ht="13">
      <c r="A603" s="2"/>
      <c r="B603" s="3"/>
      <c r="C603" s="4"/>
      <c r="D603" s="4"/>
      <c r="E603" s="3"/>
      <c r="F603" s="3"/>
      <c r="G603" s="16"/>
      <c r="I603" s="3"/>
      <c r="J603" s="3"/>
      <c r="K603" s="3"/>
      <c r="L603" s="3"/>
      <c r="M603" s="3"/>
      <c r="N603" s="3"/>
    </row>
    <row r="604" spans="1:14" ht="13">
      <c r="A604" s="2"/>
      <c r="B604" s="3"/>
      <c r="C604" s="4"/>
      <c r="D604" s="4"/>
      <c r="E604" s="3"/>
      <c r="F604" s="3"/>
      <c r="G604" s="16"/>
      <c r="I604" s="3"/>
      <c r="J604" s="3"/>
      <c r="K604" s="3"/>
      <c r="L604" s="3"/>
      <c r="M604" s="3"/>
      <c r="N604" s="3"/>
    </row>
    <row r="605" spans="1:14" ht="13">
      <c r="A605" s="2"/>
      <c r="B605" s="3"/>
      <c r="C605" s="4"/>
      <c r="D605" s="4"/>
      <c r="E605" s="3"/>
      <c r="F605" s="3"/>
      <c r="G605" s="16"/>
      <c r="I605" s="3"/>
      <c r="J605" s="3"/>
      <c r="K605" s="3"/>
      <c r="L605" s="3"/>
      <c r="M605" s="3"/>
      <c r="N605" s="3"/>
    </row>
    <row r="606" spans="1:14" ht="13">
      <c r="A606" s="2"/>
      <c r="B606" s="3"/>
      <c r="C606" s="4"/>
      <c r="D606" s="4"/>
      <c r="E606" s="3"/>
      <c r="F606" s="3"/>
      <c r="G606" s="16"/>
      <c r="I606" s="3"/>
      <c r="J606" s="3"/>
      <c r="K606" s="3"/>
      <c r="L606" s="3"/>
      <c r="M606" s="3"/>
      <c r="N606" s="3"/>
    </row>
    <row r="607" spans="1:14" ht="13">
      <c r="A607" s="2"/>
      <c r="B607" s="3"/>
      <c r="C607" s="4"/>
      <c r="D607" s="4"/>
      <c r="E607" s="3"/>
      <c r="F607" s="3"/>
      <c r="G607" s="16"/>
      <c r="I607" s="3"/>
      <c r="J607" s="3"/>
      <c r="K607" s="3"/>
      <c r="L607" s="3"/>
      <c r="M607" s="3"/>
      <c r="N607" s="3"/>
    </row>
    <row r="608" spans="1:14" ht="13">
      <c r="A608" s="2"/>
      <c r="B608" s="3"/>
      <c r="C608" s="4"/>
      <c r="D608" s="4"/>
      <c r="E608" s="3"/>
      <c r="F608" s="3"/>
      <c r="G608" s="16"/>
      <c r="I608" s="3"/>
      <c r="J608" s="3"/>
      <c r="K608" s="3"/>
      <c r="L608" s="3"/>
      <c r="M608" s="3"/>
      <c r="N608" s="3"/>
    </row>
    <row r="609" spans="1:14" ht="13">
      <c r="A609" s="2"/>
      <c r="B609" s="3"/>
      <c r="C609" s="4"/>
      <c r="D609" s="4"/>
      <c r="E609" s="3"/>
      <c r="F609" s="3"/>
      <c r="G609" s="16"/>
      <c r="I609" s="3"/>
      <c r="J609" s="3"/>
      <c r="K609" s="3"/>
      <c r="L609" s="3"/>
      <c r="M609" s="3"/>
      <c r="N609" s="3"/>
    </row>
    <row r="610" spans="1:14" ht="13">
      <c r="A610" s="2"/>
      <c r="B610" s="3"/>
      <c r="C610" s="4"/>
      <c r="D610" s="4"/>
      <c r="E610" s="3"/>
      <c r="F610" s="3"/>
      <c r="G610" s="16"/>
      <c r="I610" s="3"/>
      <c r="J610" s="3"/>
      <c r="K610" s="3"/>
      <c r="L610" s="3"/>
      <c r="M610" s="3"/>
      <c r="N610" s="3"/>
    </row>
    <row r="611" spans="1:14" ht="13">
      <c r="A611" s="2"/>
      <c r="B611" s="3"/>
      <c r="C611" s="4"/>
      <c r="D611" s="4"/>
      <c r="E611" s="3"/>
      <c r="F611" s="3"/>
      <c r="G611" s="16"/>
      <c r="I611" s="3"/>
      <c r="J611" s="3"/>
      <c r="K611" s="3"/>
      <c r="L611" s="3"/>
      <c r="M611" s="3"/>
      <c r="N611" s="3"/>
    </row>
    <row r="612" spans="1:14" ht="13">
      <c r="A612" s="2"/>
      <c r="B612" s="3"/>
      <c r="C612" s="4"/>
      <c r="D612" s="4"/>
      <c r="E612" s="3"/>
      <c r="F612" s="3"/>
      <c r="G612" s="16"/>
      <c r="I612" s="3"/>
      <c r="J612" s="3"/>
      <c r="K612" s="3"/>
      <c r="L612" s="3"/>
      <c r="M612" s="3"/>
      <c r="N612" s="3"/>
    </row>
    <row r="613" spans="1:14" ht="13">
      <c r="A613" s="2"/>
      <c r="B613" s="3"/>
      <c r="C613" s="4"/>
      <c r="D613" s="4"/>
      <c r="E613" s="3"/>
      <c r="F613" s="3"/>
      <c r="G613" s="16"/>
      <c r="I613" s="3"/>
      <c r="J613" s="3"/>
      <c r="K613" s="3"/>
      <c r="L613" s="3"/>
      <c r="M613" s="3"/>
      <c r="N613" s="3"/>
    </row>
    <row r="614" spans="1:14" ht="13">
      <c r="A614" s="2"/>
      <c r="B614" s="3"/>
      <c r="C614" s="4"/>
      <c r="D614" s="4"/>
      <c r="E614" s="3"/>
      <c r="F614" s="3"/>
      <c r="G614" s="16"/>
      <c r="I614" s="3"/>
      <c r="J614" s="3"/>
      <c r="K614" s="3"/>
      <c r="L614" s="3"/>
      <c r="M614" s="3"/>
      <c r="N614" s="3"/>
    </row>
    <row r="615" spans="1:14" ht="13">
      <c r="A615" s="2"/>
      <c r="B615" s="3"/>
      <c r="C615" s="4"/>
      <c r="D615" s="4"/>
      <c r="E615" s="3"/>
      <c r="F615" s="3"/>
      <c r="G615" s="16"/>
      <c r="I615" s="3"/>
      <c r="J615" s="3"/>
      <c r="K615" s="3"/>
      <c r="L615" s="3"/>
      <c r="M615" s="3"/>
      <c r="N615" s="3"/>
    </row>
    <row r="616" spans="1:14" ht="13">
      <c r="A616" s="2"/>
      <c r="B616" s="3"/>
      <c r="C616" s="4"/>
      <c r="D616" s="4"/>
      <c r="E616" s="3"/>
      <c r="F616" s="3"/>
      <c r="G616" s="16"/>
      <c r="I616" s="3"/>
      <c r="J616" s="3"/>
      <c r="K616" s="3"/>
      <c r="L616" s="3"/>
      <c r="M616" s="3"/>
      <c r="N616" s="3"/>
    </row>
    <row r="617" spans="1:14" ht="13">
      <c r="A617" s="2"/>
      <c r="B617" s="3"/>
      <c r="C617" s="4"/>
      <c r="D617" s="4"/>
      <c r="E617" s="3"/>
      <c r="F617" s="3"/>
      <c r="G617" s="16"/>
      <c r="I617" s="3"/>
      <c r="J617" s="3"/>
      <c r="K617" s="3"/>
      <c r="L617" s="3"/>
      <c r="M617" s="3"/>
      <c r="N617" s="3"/>
    </row>
    <row r="618" spans="1:14" ht="13">
      <c r="A618" s="2"/>
      <c r="B618" s="3"/>
      <c r="C618" s="4"/>
      <c r="D618" s="4"/>
      <c r="E618" s="3"/>
      <c r="F618" s="3"/>
      <c r="G618" s="16"/>
      <c r="I618" s="3"/>
      <c r="J618" s="3"/>
      <c r="K618" s="3"/>
      <c r="L618" s="3"/>
      <c r="M618" s="3"/>
      <c r="N618" s="3"/>
    </row>
    <row r="619" spans="1:14" ht="13">
      <c r="A619" s="2"/>
      <c r="B619" s="3"/>
      <c r="C619" s="4"/>
      <c r="D619" s="4"/>
      <c r="E619" s="3"/>
      <c r="F619" s="3"/>
      <c r="G619" s="16"/>
      <c r="I619" s="3"/>
      <c r="J619" s="3"/>
      <c r="K619" s="3"/>
      <c r="L619" s="3"/>
      <c r="M619" s="3"/>
      <c r="N619" s="3"/>
    </row>
    <row r="620" spans="1:14" ht="13">
      <c r="A620" s="2"/>
      <c r="B620" s="3"/>
      <c r="C620" s="4"/>
      <c r="D620" s="4"/>
      <c r="E620" s="3"/>
      <c r="F620" s="3"/>
      <c r="G620" s="16"/>
      <c r="I620" s="3"/>
      <c r="J620" s="3"/>
      <c r="K620" s="3"/>
      <c r="L620" s="3"/>
      <c r="M620" s="3"/>
      <c r="N620" s="3"/>
    </row>
    <row r="621" spans="1:14" ht="13">
      <c r="A621" s="2"/>
      <c r="B621" s="3"/>
      <c r="C621" s="4"/>
      <c r="D621" s="4"/>
      <c r="E621" s="3"/>
      <c r="F621" s="3"/>
      <c r="G621" s="16"/>
      <c r="I621" s="3"/>
      <c r="J621" s="3"/>
      <c r="K621" s="3"/>
      <c r="L621" s="3"/>
      <c r="M621" s="3"/>
      <c r="N621" s="3"/>
    </row>
    <row r="622" spans="1:14" ht="13">
      <c r="A622" s="2"/>
      <c r="B622" s="3"/>
      <c r="C622" s="4"/>
      <c r="D622" s="4"/>
      <c r="E622" s="3"/>
      <c r="F622" s="3"/>
      <c r="G622" s="16"/>
      <c r="I622" s="3"/>
      <c r="J622" s="3"/>
      <c r="K622" s="3"/>
      <c r="L622" s="3"/>
      <c r="M622" s="3"/>
      <c r="N622" s="3"/>
    </row>
    <row r="623" spans="1:14" ht="13">
      <c r="A623" s="2"/>
      <c r="B623" s="3"/>
      <c r="C623" s="4"/>
      <c r="D623" s="4"/>
      <c r="E623" s="3"/>
      <c r="F623" s="3"/>
      <c r="G623" s="16"/>
      <c r="I623" s="3"/>
      <c r="J623" s="3"/>
      <c r="K623" s="3"/>
      <c r="L623" s="3"/>
      <c r="M623" s="3"/>
      <c r="N623" s="3"/>
    </row>
    <row r="624" spans="1:14" ht="13">
      <c r="A624" s="2"/>
      <c r="B624" s="3"/>
      <c r="C624" s="4"/>
      <c r="D624" s="4"/>
      <c r="E624" s="3"/>
      <c r="F624" s="3"/>
      <c r="G624" s="16"/>
      <c r="I624" s="3"/>
      <c r="J624" s="3"/>
      <c r="K624" s="3"/>
      <c r="L624" s="3"/>
      <c r="M624" s="3"/>
      <c r="N624" s="3"/>
    </row>
    <row r="625" spans="1:14" ht="13">
      <c r="A625" s="2"/>
      <c r="B625" s="3"/>
      <c r="C625" s="4"/>
      <c r="D625" s="4"/>
      <c r="E625" s="3"/>
      <c r="F625" s="3"/>
      <c r="G625" s="16"/>
      <c r="I625" s="3"/>
      <c r="J625" s="3"/>
      <c r="K625" s="3"/>
      <c r="L625" s="3"/>
      <c r="M625" s="3"/>
      <c r="N625" s="3"/>
    </row>
    <row r="626" spans="1:14" ht="13">
      <c r="A626" s="2"/>
      <c r="B626" s="3"/>
      <c r="C626" s="4"/>
      <c r="D626" s="4"/>
      <c r="E626" s="3"/>
      <c r="F626" s="3"/>
      <c r="G626" s="16"/>
      <c r="I626" s="3"/>
      <c r="J626" s="3"/>
      <c r="K626" s="3"/>
      <c r="L626" s="3"/>
      <c r="M626" s="3"/>
      <c r="N626" s="3"/>
    </row>
    <row r="627" spans="1:14" ht="13">
      <c r="A627" s="2"/>
      <c r="B627" s="3"/>
      <c r="C627" s="4"/>
      <c r="D627" s="4"/>
      <c r="E627" s="3"/>
      <c r="F627" s="3"/>
      <c r="G627" s="16"/>
      <c r="I627" s="3"/>
      <c r="J627" s="3"/>
      <c r="K627" s="3"/>
      <c r="L627" s="3"/>
      <c r="M627" s="3"/>
      <c r="N627" s="3"/>
    </row>
    <row r="628" spans="1:14" ht="13">
      <c r="A628" s="2"/>
      <c r="B628" s="3"/>
      <c r="C628" s="4"/>
      <c r="D628" s="4"/>
      <c r="E628" s="3"/>
      <c r="F628" s="3"/>
      <c r="G628" s="16"/>
      <c r="I628" s="3"/>
      <c r="J628" s="3"/>
      <c r="K628" s="3"/>
      <c r="L628" s="3"/>
      <c r="M628" s="3"/>
      <c r="N628" s="3"/>
    </row>
    <row r="629" spans="1:14" ht="13">
      <c r="A629" s="2"/>
      <c r="B629" s="3"/>
      <c r="C629" s="4"/>
      <c r="D629" s="4"/>
      <c r="E629" s="3"/>
      <c r="F629" s="3"/>
      <c r="G629" s="16"/>
      <c r="I629" s="3"/>
      <c r="J629" s="3"/>
      <c r="K629" s="3"/>
      <c r="L629" s="3"/>
      <c r="M629" s="3"/>
      <c r="N629" s="3"/>
    </row>
    <row r="630" spans="1:14" ht="13">
      <c r="A630" s="2"/>
      <c r="B630" s="3"/>
      <c r="C630" s="4"/>
      <c r="D630" s="4"/>
      <c r="E630" s="3"/>
      <c r="F630" s="3"/>
      <c r="G630" s="16"/>
      <c r="I630" s="3"/>
      <c r="J630" s="3"/>
      <c r="K630" s="3"/>
      <c r="L630" s="3"/>
      <c r="M630" s="3"/>
      <c r="N630" s="3"/>
    </row>
    <row r="631" spans="1:14" ht="13">
      <c r="A631" s="2"/>
      <c r="B631" s="3"/>
      <c r="C631" s="4"/>
      <c r="D631" s="4"/>
      <c r="E631" s="3"/>
      <c r="F631" s="3"/>
      <c r="G631" s="16"/>
      <c r="I631" s="3"/>
      <c r="J631" s="3"/>
      <c r="K631" s="3"/>
      <c r="L631" s="3"/>
      <c r="M631" s="3"/>
      <c r="N631" s="3"/>
    </row>
    <row r="632" spans="1:14" ht="13">
      <c r="A632" s="2"/>
      <c r="B632" s="3"/>
      <c r="C632" s="4"/>
      <c r="D632" s="4"/>
      <c r="E632" s="3"/>
      <c r="F632" s="3"/>
      <c r="G632" s="16"/>
      <c r="I632" s="3"/>
      <c r="J632" s="3"/>
      <c r="K632" s="3"/>
      <c r="L632" s="3"/>
      <c r="M632" s="3"/>
      <c r="N632" s="3"/>
    </row>
    <row r="633" spans="1:14" ht="13">
      <c r="A633" s="2"/>
      <c r="B633" s="3"/>
      <c r="C633" s="4"/>
      <c r="D633" s="4"/>
      <c r="E633" s="3"/>
      <c r="F633" s="3"/>
      <c r="G633" s="16"/>
      <c r="I633" s="3"/>
      <c r="J633" s="3"/>
      <c r="K633" s="3"/>
      <c r="L633" s="3"/>
      <c r="M633" s="3"/>
      <c r="N633" s="3"/>
    </row>
    <row r="634" spans="1:14" ht="13">
      <c r="A634" s="2"/>
      <c r="B634" s="3"/>
      <c r="C634" s="4"/>
      <c r="D634" s="4"/>
      <c r="E634" s="3"/>
      <c r="F634" s="3"/>
      <c r="G634" s="16"/>
      <c r="I634" s="3"/>
      <c r="J634" s="3"/>
      <c r="K634" s="3"/>
      <c r="L634" s="3"/>
      <c r="M634" s="3"/>
      <c r="N634" s="3"/>
    </row>
    <row r="635" spans="1:14" ht="13">
      <c r="A635" s="2"/>
      <c r="B635" s="3"/>
      <c r="C635" s="4"/>
      <c r="D635" s="4"/>
      <c r="E635" s="3"/>
      <c r="F635" s="3"/>
      <c r="G635" s="16"/>
      <c r="I635" s="3"/>
      <c r="J635" s="3"/>
      <c r="K635" s="3"/>
      <c r="L635" s="3"/>
      <c r="M635" s="3"/>
      <c r="N635" s="3"/>
    </row>
    <row r="636" spans="1:14" ht="13">
      <c r="A636" s="2"/>
      <c r="B636" s="3"/>
      <c r="C636" s="4"/>
      <c r="D636" s="4"/>
      <c r="E636" s="3"/>
      <c r="F636" s="3"/>
      <c r="G636" s="16"/>
      <c r="I636" s="3"/>
      <c r="J636" s="3"/>
      <c r="K636" s="3"/>
      <c r="L636" s="3"/>
      <c r="M636" s="3"/>
      <c r="N636" s="3"/>
    </row>
    <row r="637" spans="1:14" ht="13">
      <c r="A637" s="2"/>
      <c r="B637" s="3"/>
      <c r="C637" s="4"/>
      <c r="D637" s="4"/>
      <c r="E637" s="3"/>
      <c r="F637" s="3"/>
      <c r="G637" s="16"/>
      <c r="I637" s="3"/>
      <c r="J637" s="3"/>
      <c r="K637" s="3"/>
      <c r="L637" s="3"/>
      <c r="M637" s="3"/>
      <c r="N637" s="3"/>
    </row>
    <row r="638" spans="1:14" ht="13">
      <c r="A638" s="2"/>
      <c r="B638" s="3"/>
      <c r="C638" s="4"/>
      <c r="D638" s="4"/>
      <c r="E638" s="3"/>
      <c r="F638" s="3"/>
      <c r="G638" s="16"/>
      <c r="I638" s="3"/>
      <c r="J638" s="3"/>
      <c r="K638" s="3"/>
      <c r="L638" s="3"/>
      <c r="M638" s="3"/>
      <c r="N638" s="3"/>
    </row>
    <row r="639" spans="1:14" ht="13">
      <c r="A639" s="2"/>
      <c r="B639" s="3"/>
      <c r="C639" s="4"/>
      <c r="D639" s="4"/>
      <c r="E639" s="3"/>
      <c r="F639" s="3"/>
      <c r="G639" s="16"/>
      <c r="I639" s="3"/>
      <c r="J639" s="3"/>
      <c r="K639" s="3"/>
      <c r="L639" s="3"/>
      <c r="M639" s="3"/>
      <c r="N639" s="3"/>
    </row>
    <row r="640" spans="1:14" ht="13">
      <c r="A640" s="2"/>
      <c r="B640" s="3"/>
      <c r="C640" s="4"/>
      <c r="D640" s="4"/>
      <c r="E640" s="3"/>
      <c r="F640" s="3"/>
      <c r="G640" s="16"/>
      <c r="I640" s="3"/>
      <c r="J640" s="3"/>
      <c r="K640" s="3"/>
      <c r="L640" s="3"/>
      <c r="M640" s="3"/>
      <c r="N640" s="3"/>
    </row>
    <row r="641" spans="1:14" ht="13">
      <c r="A641" s="2"/>
      <c r="B641" s="3"/>
      <c r="C641" s="4"/>
      <c r="D641" s="4"/>
      <c r="E641" s="3"/>
      <c r="F641" s="3"/>
      <c r="G641" s="16"/>
      <c r="I641" s="3"/>
      <c r="J641" s="3"/>
      <c r="K641" s="3"/>
      <c r="L641" s="3"/>
      <c r="M641" s="3"/>
      <c r="N641" s="3"/>
    </row>
    <row r="642" spans="1:14" ht="13">
      <c r="A642" s="2"/>
      <c r="B642" s="3"/>
      <c r="C642" s="4"/>
      <c r="D642" s="4"/>
      <c r="E642" s="3"/>
      <c r="F642" s="3"/>
      <c r="G642" s="16"/>
      <c r="I642" s="3"/>
      <c r="J642" s="3"/>
      <c r="K642" s="3"/>
      <c r="L642" s="3"/>
      <c r="M642" s="3"/>
      <c r="N642" s="3"/>
    </row>
    <row r="643" spans="1:14" ht="13">
      <c r="A643" s="2"/>
      <c r="B643" s="3"/>
      <c r="C643" s="4"/>
      <c r="D643" s="4"/>
      <c r="E643" s="3"/>
      <c r="F643" s="3"/>
      <c r="G643" s="16"/>
      <c r="I643" s="3"/>
      <c r="J643" s="3"/>
      <c r="K643" s="3"/>
      <c r="L643" s="3"/>
      <c r="M643" s="3"/>
      <c r="N643" s="3"/>
    </row>
    <row r="644" spans="1:14" ht="13">
      <c r="A644" s="2"/>
      <c r="B644" s="3"/>
      <c r="C644" s="4"/>
      <c r="D644" s="4"/>
      <c r="E644" s="3"/>
      <c r="F644" s="3"/>
      <c r="G644" s="16"/>
      <c r="I644" s="3"/>
      <c r="J644" s="3"/>
      <c r="K644" s="3"/>
      <c r="L644" s="3"/>
      <c r="M644" s="3"/>
      <c r="N644" s="3"/>
    </row>
    <row r="645" spans="1:14" ht="13">
      <c r="A645" s="2"/>
      <c r="B645" s="3"/>
      <c r="C645" s="4"/>
      <c r="D645" s="4"/>
      <c r="E645" s="3"/>
      <c r="F645" s="3"/>
      <c r="G645" s="16"/>
      <c r="I645" s="3"/>
      <c r="J645" s="3"/>
      <c r="K645" s="3"/>
      <c r="L645" s="3"/>
      <c r="M645" s="3"/>
      <c r="N645" s="3"/>
    </row>
    <row r="646" spans="1:14" ht="13">
      <c r="A646" s="2"/>
      <c r="B646" s="3"/>
      <c r="C646" s="4"/>
      <c r="D646" s="4"/>
      <c r="E646" s="3"/>
      <c r="F646" s="3"/>
      <c r="G646" s="16"/>
      <c r="I646" s="3"/>
      <c r="J646" s="3"/>
      <c r="K646" s="3"/>
      <c r="L646" s="3"/>
      <c r="M646" s="3"/>
      <c r="N646" s="3"/>
    </row>
    <row r="647" spans="1:14" ht="13">
      <c r="A647" s="2"/>
      <c r="B647" s="3"/>
      <c r="C647" s="4"/>
      <c r="D647" s="4"/>
      <c r="E647" s="3"/>
      <c r="F647" s="3"/>
      <c r="G647" s="16"/>
      <c r="I647" s="3"/>
      <c r="J647" s="3"/>
      <c r="K647" s="3"/>
      <c r="L647" s="3"/>
      <c r="M647" s="3"/>
      <c r="N647" s="3"/>
    </row>
    <row r="648" spans="1:14" ht="13">
      <c r="A648" s="2"/>
      <c r="B648" s="3"/>
      <c r="C648" s="4"/>
      <c r="D648" s="4"/>
      <c r="E648" s="3"/>
      <c r="F648" s="3"/>
      <c r="G648" s="16"/>
      <c r="I648" s="3"/>
      <c r="J648" s="3"/>
      <c r="K648" s="3"/>
      <c r="L648" s="3"/>
      <c r="M648" s="3"/>
      <c r="N648" s="3"/>
    </row>
    <row r="649" spans="1:14" ht="13">
      <c r="A649" s="2"/>
      <c r="B649" s="3"/>
      <c r="C649" s="4"/>
      <c r="D649" s="4"/>
      <c r="E649" s="3"/>
      <c r="F649" s="3"/>
      <c r="G649" s="16"/>
      <c r="I649" s="3"/>
      <c r="J649" s="3"/>
      <c r="K649" s="3"/>
      <c r="L649" s="3"/>
      <c r="M649" s="3"/>
      <c r="N649" s="3"/>
    </row>
    <row r="650" spans="1:14" ht="13">
      <c r="A650" s="2"/>
      <c r="B650" s="3"/>
      <c r="C650" s="4"/>
      <c r="D650" s="4"/>
      <c r="E650" s="3"/>
      <c r="F650" s="3"/>
      <c r="G650" s="16"/>
      <c r="I650" s="3"/>
      <c r="J650" s="3"/>
      <c r="K650" s="3"/>
      <c r="L650" s="3"/>
      <c r="M650" s="3"/>
      <c r="N650" s="3"/>
    </row>
    <row r="651" spans="1:14" ht="13">
      <c r="A651" s="2"/>
      <c r="B651" s="3"/>
      <c r="C651" s="4"/>
      <c r="D651" s="4"/>
      <c r="E651" s="3"/>
      <c r="F651" s="3"/>
      <c r="G651" s="16"/>
      <c r="I651" s="3"/>
      <c r="J651" s="3"/>
      <c r="K651" s="3"/>
      <c r="L651" s="3"/>
      <c r="M651" s="3"/>
      <c r="N651" s="3"/>
    </row>
    <row r="652" spans="1:14" ht="13">
      <c r="A652" s="2"/>
      <c r="B652" s="3"/>
      <c r="C652" s="4"/>
      <c r="D652" s="4"/>
      <c r="E652" s="3"/>
      <c r="F652" s="3"/>
      <c r="G652" s="16"/>
      <c r="I652" s="3"/>
      <c r="J652" s="3"/>
      <c r="K652" s="3"/>
      <c r="L652" s="3"/>
      <c r="M652" s="3"/>
      <c r="N652" s="3"/>
    </row>
    <row r="653" spans="1:14" ht="13">
      <c r="A653" s="2"/>
      <c r="B653" s="3"/>
      <c r="C653" s="4"/>
      <c r="D653" s="4"/>
      <c r="E653" s="3"/>
      <c r="F653" s="3"/>
      <c r="G653" s="16"/>
      <c r="I653" s="3"/>
      <c r="J653" s="3"/>
      <c r="K653" s="3"/>
      <c r="L653" s="3"/>
      <c r="M653" s="3"/>
      <c r="N653" s="3"/>
    </row>
    <row r="654" spans="1:14" ht="13">
      <c r="A654" s="2"/>
      <c r="B654" s="3"/>
      <c r="C654" s="4"/>
      <c r="D654" s="4"/>
      <c r="E654" s="3"/>
      <c r="F654" s="3"/>
      <c r="G654" s="16"/>
      <c r="I654" s="3"/>
      <c r="J654" s="3"/>
      <c r="K654" s="3"/>
      <c r="L654" s="3"/>
      <c r="M654" s="3"/>
      <c r="N654" s="3"/>
    </row>
    <row r="655" spans="1:14" ht="13">
      <c r="A655" s="2"/>
      <c r="B655" s="3"/>
      <c r="C655" s="4"/>
      <c r="D655" s="4"/>
      <c r="E655" s="3"/>
      <c r="F655" s="3"/>
      <c r="G655" s="16"/>
      <c r="I655" s="3"/>
      <c r="J655" s="3"/>
      <c r="K655" s="3"/>
      <c r="L655" s="3"/>
      <c r="M655" s="3"/>
      <c r="N655" s="3"/>
    </row>
    <row r="656" spans="1:14" ht="13">
      <c r="A656" s="2"/>
      <c r="B656" s="3"/>
      <c r="C656" s="4"/>
      <c r="D656" s="4"/>
      <c r="E656" s="3"/>
      <c r="F656" s="3"/>
      <c r="G656" s="16"/>
      <c r="I656" s="3"/>
      <c r="J656" s="3"/>
      <c r="K656" s="3"/>
      <c r="L656" s="3"/>
      <c r="M656" s="3"/>
      <c r="N656" s="3"/>
    </row>
    <row r="657" spans="1:14" ht="13">
      <c r="A657" s="2"/>
      <c r="B657" s="3"/>
      <c r="C657" s="4"/>
      <c r="D657" s="4"/>
      <c r="E657" s="3"/>
      <c r="F657" s="3"/>
      <c r="G657" s="16"/>
      <c r="I657" s="3"/>
      <c r="J657" s="3"/>
      <c r="K657" s="3"/>
      <c r="L657" s="3"/>
      <c r="M657" s="3"/>
      <c r="N657" s="3"/>
    </row>
    <row r="658" spans="1:14" ht="13">
      <c r="A658" s="2"/>
      <c r="B658" s="3"/>
      <c r="C658" s="4"/>
      <c r="D658" s="4"/>
      <c r="E658" s="3"/>
      <c r="F658" s="3"/>
      <c r="G658" s="16"/>
      <c r="I658" s="3"/>
      <c r="J658" s="3"/>
      <c r="K658" s="3"/>
      <c r="L658" s="3"/>
      <c r="M658" s="3"/>
      <c r="N658" s="3"/>
    </row>
    <row r="659" spans="1:14" ht="13">
      <c r="A659" s="2"/>
      <c r="B659" s="3"/>
      <c r="C659" s="4"/>
      <c r="D659" s="4"/>
      <c r="E659" s="3"/>
      <c r="F659" s="3"/>
      <c r="G659" s="16"/>
      <c r="I659" s="3"/>
      <c r="J659" s="3"/>
      <c r="K659" s="3"/>
      <c r="L659" s="3"/>
      <c r="M659" s="3"/>
      <c r="N659" s="3"/>
    </row>
    <row r="660" spans="1:14" ht="13">
      <c r="A660" s="2"/>
      <c r="B660" s="3"/>
      <c r="C660" s="4"/>
      <c r="D660" s="4"/>
      <c r="E660" s="3"/>
      <c r="F660" s="3"/>
      <c r="G660" s="16"/>
      <c r="I660" s="3"/>
      <c r="J660" s="3"/>
      <c r="K660" s="3"/>
      <c r="L660" s="3"/>
      <c r="M660" s="3"/>
      <c r="N660" s="3"/>
    </row>
    <row r="661" spans="1:14" ht="13">
      <c r="A661" s="2"/>
      <c r="B661" s="3"/>
      <c r="C661" s="4"/>
      <c r="D661" s="4"/>
      <c r="E661" s="3"/>
      <c r="F661" s="3"/>
      <c r="G661" s="16"/>
      <c r="I661" s="3"/>
      <c r="J661" s="3"/>
      <c r="K661" s="3"/>
      <c r="L661" s="3"/>
      <c r="M661" s="3"/>
      <c r="N661" s="3"/>
    </row>
    <row r="662" spans="1:14" ht="13">
      <c r="A662" s="2"/>
      <c r="B662" s="3"/>
      <c r="C662" s="4"/>
      <c r="D662" s="4"/>
      <c r="E662" s="3"/>
      <c r="F662" s="3"/>
      <c r="G662" s="16"/>
      <c r="I662" s="3"/>
      <c r="J662" s="3"/>
      <c r="K662" s="3"/>
      <c r="L662" s="3"/>
      <c r="M662" s="3"/>
      <c r="N662" s="3"/>
    </row>
    <row r="663" spans="1:14" ht="13">
      <c r="A663" s="2"/>
      <c r="B663" s="3"/>
      <c r="C663" s="4"/>
      <c r="D663" s="4"/>
      <c r="E663" s="3"/>
      <c r="F663" s="3"/>
      <c r="G663" s="16"/>
      <c r="I663" s="3"/>
      <c r="J663" s="3"/>
      <c r="K663" s="3"/>
      <c r="L663" s="3"/>
      <c r="M663" s="3"/>
      <c r="N663" s="3"/>
    </row>
    <row r="664" spans="1:14" ht="13">
      <c r="A664" s="2"/>
      <c r="B664" s="3"/>
      <c r="C664" s="4"/>
      <c r="D664" s="4"/>
      <c r="E664" s="3"/>
      <c r="F664" s="3"/>
      <c r="G664" s="16"/>
      <c r="I664" s="3"/>
      <c r="J664" s="3"/>
      <c r="K664" s="3"/>
      <c r="L664" s="3"/>
      <c r="M664" s="3"/>
      <c r="N664" s="3"/>
    </row>
    <row r="665" spans="1:14" ht="13">
      <c r="A665" s="2"/>
      <c r="B665" s="3"/>
      <c r="C665" s="4"/>
      <c r="D665" s="4"/>
      <c r="E665" s="3"/>
      <c r="F665" s="3"/>
      <c r="G665" s="16"/>
      <c r="I665" s="3"/>
      <c r="J665" s="3"/>
      <c r="K665" s="3"/>
      <c r="L665" s="3"/>
      <c r="M665" s="3"/>
      <c r="N665" s="3"/>
    </row>
    <row r="666" spans="1:14" ht="13">
      <c r="A666" s="2"/>
      <c r="B666" s="3"/>
      <c r="C666" s="4"/>
      <c r="D666" s="4"/>
      <c r="E666" s="3"/>
      <c r="F666" s="3"/>
      <c r="G666" s="16"/>
      <c r="I666" s="3"/>
      <c r="J666" s="3"/>
      <c r="K666" s="3"/>
      <c r="L666" s="3"/>
      <c r="M666" s="3"/>
      <c r="N666" s="3"/>
    </row>
    <row r="667" spans="1:14" ht="13">
      <c r="A667" s="2"/>
      <c r="B667" s="3"/>
      <c r="C667" s="4"/>
      <c r="D667" s="4"/>
      <c r="E667" s="3"/>
      <c r="F667" s="3"/>
      <c r="G667" s="16"/>
      <c r="I667" s="3"/>
      <c r="J667" s="3"/>
      <c r="K667" s="3"/>
      <c r="L667" s="3"/>
      <c r="M667" s="3"/>
      <c r="N667" s="3"/>
    </row>
    <row r="668" spans="1:14" ht="13">
      <c r="A668" s="2"/>
      <c r="B668" s="3"/>
      <c r="C668" s="4"/>
      <c r="D668" s="4"/>
      <c r="E668" s="3"/>
      <c r="F668" s="3"/>
      <c r="G668" s="16"/>
      <c r="I668" s="3"/>
      <c r="J668" s="3"/>
      <c r="K668" s="3"/>
      <c r="L668" s="3"/>
      <c r="M668" s="3"/>
      <c r="N668" s="3"/>
    </row>
    <row r="669" spans="1:14" ht="13">
      <c r="A669" s="2"/>
      <c r="B669" s="3"/>
      <c r="C669" s="4"/>
      <c r="D669" s="4"/>
      <c r="E669" s="3"/>
      <c r="F669" s="3"/>
      <c r="G669" s="16"/>
      <c r="I669" s="3"/>
      <c r="J669" s="3"/>
      <c r="K669" s="3"/>
      <c r="L669" s="3"/>
      <c r="M669" s="3"/>
      <c r="N669" s="3"/>
    </row>
    <row r="670" spans="1:14" ht="13">
      <c r="A670" s="2"/>
      <c r="B670" s="3"/>
      <c r="C670" s="4"/>
      <c r="D670" s="4"/>
      <c r="E670" s="3"/>
      <c r="F670" s="3"/>
      <c r="G670" s="16"/>
      <c r="I670" s="3"/>
      <c r="J670" s="3"/>
      <c r="K670" s="3"/>
      <c r="L670" s="3"/>
      <c r="M670" s="3"/>
      <c r="N670" s="3"/>
    </row>
    <row r="671" spans="1:14" ht="13">
      <c r="A671" s="2"/>
      <c r="B671" s="3"/>
      <c r="C671" s="4"/>
      <c r="D671" s="4"/>
      <c r="E671" s="3"/>
      <c r="F671" s="3"/>
      <c r="G671" s="16"/>
      <c r="I671" s="3"/>
      <c r="J671" s="3"/>
      <c r="K671" s="3"/>
      <c r="L671" s="3"/>
      <c r="M671" s="3"/>
      <c r="N671" s="3"/>
    </row>
    <row r="672" spans="1:14" ht="13">
      <c r="A672" s="2"/>
      <c r="B672" s="3"/>
      <c r="C672" s="4"/>
      <c r="D672" s="4"/>
      <c r="E672" s="3"/>
      <c r="F672" s="3"/>
      <c r="G672" s="16"/>
      <c r="I672" s="3"/>
      <c r="J672" s="3"/>
      <c r="K672" s="3"/>
      <c r="L672" s="3"/>
      <c r="M672" s="3"/>
      <c r="N672" s="3"/>
    </row>
    <row r="673" spans="1:14" ht="13">
      <c r="A673" s="2"/>
      <c r="B673" s="3"/>
      <c r="C673" s="4"/>
      <c r="D673" s="4"/>
      <c r="E673" s="3"/>
      <c r="F673" s="3"/>
      <c r="G673" s="16"/>
      <c r="I673" s="3"/>
      <c r="J673" s="3"/>
      <c r="K673" s="3"/>
      <c r="L673" s="3"/>
      <c r="M673" s="3"/>
      <c r="N673" s="3"/>
    </row>
    <row r="674" spans="1:14" ht="13">
      <c r="A674" s="2"/>
      <c r="B674" s="3"/>
      <c r="C674" s="4"/>
      <c r="D674" s="4"/>
      <c r="E674" s="3"/>
      <c r="F674" s="3"/>
      <c r="G674" s="16"/>
      <c r="I674" s="3"/>
      <c r="J674" s="3"/>
      <c r="K674" s="3"/>
      <c r="L674" s="3"/>
      <c r="M674" s="3"/>
      <c r="N674" s="3"/>
    </row>
    <row r="675" spans="1:14" ht="13">
      <c r="A675" s="2"/>
      <c r="B675" s="3"/>
      <c r="C675" s="4"/>
      <c r="D675" s="4"/>
      <c r="E675" s="3"/>
      <c r="F675" s="3"/>
      <c r="G675" s="16"/>
      <c r="I675" s="3"/>
      <c r="J675" s="3"/>
      <c r="K675" s="3"/>
      <c r="L675" s="3"/>
      <c r="M675" s="3"/>
      <c r="N675" s="3"/>
    </row>
    <row r="676" spans="1:14" ht="13">
      <c r="A676" s="2"/>
      <c r="B676" s="3"/>
      <c r="C676" s="4"/>
      <c r="D676" s="4"/>
      <c r="E676" s="3"/>
      <c r="F676" s="3"/>
      <c r="G676" s="16"/>
      <c r="I676" s="3"/>
      <c r="J676" s="3"/>
      <c r="K676" s="3"/>
      <c r="L676" s="3"/>
      <c r="M676" s="3"/>
      <c r="N676" s="3"/>
    </row>
    <row r="677" spans="1:14" ht="13">
      <c r="A677" s="2"/>
      <c r="B677" s="3"/>
      <c r="C677" s="4"/>
      <c r="D677" s="4"/>
      <c r="E677" s="3"/>
      <c r="F677" s="3"/>
      <c r="G677" s="16"/>
      <c r="I677" s="3"/>
      <c r="J677" s="3"/>
      <c r="K677" s="3"/>
      <c r="L677" s="3"/>
      <c r="M677" s="3"/>
      <c r="N677" s="3"/>
    </row>
    <row r="678" spans="1:14" ht="13">
      <c r="A678" s="2"/>
      <c r="B678" s="3"/>
      <c r="C678" s="4"/>
      <c r="D678" s="4"/>
      <c r="E678" s="3"/>
      <c r="F678" s="3"/>
      <c r="G678" s="16"/>
      <c r="I678" s="3"/>
      <c r="J678" s="3"/>
      <c r="K678" s="3"/>
      <c r="L678" s="3"/>
      <c r="M678" s="3"/>
      <c r="N678" s="3"/>
    </row>
    <row r="679" spans="1:14" ht="13">
      <c r="A679" s="2"/>
      <c r="B679" s="3"/>
      <c r="C679" s="4"/>
      <c r="D679" s="4"/>
      <c r="E679" s="3"/>
      <c r="F679" s="3"/>
      <c r="G679" s="16"/>
      <c r="I679" s="3"/>
      <c r="J679" s="3"/>
      <c r="K679" s="3"/>
      <c r="L679" s="3"/>
      <c r="M679" s="3"/>
      <c r="N679" s="3"/>
    </row>
    <row r="680" spans="1:14" ht="13">
      <c r="A680" s="2"/>
      <c r="B680" s="3"/>
      <c r="C680" s="4"/>
      <c r="D680" s="4"/>
      <c r="E680" s="3"/>
      <c r="F680" s="3"/>
      <c r="G680" s="16"/>
      <c r="I680" s="3"/>
      <c r="J680" s="3"/>
      <c r="K680" s="3"/>
      <c r="L680" s="3"/>
      <c r="M680" s="3"/>
      <c r="N680" s="3"/>
    </row>
    <row r="681" spans="1:14" ht="13">
      <c r="A681" s="2"/>
      <c r="B681" s="3"/>
      <c r="C681" s="4"/>
      <c r="D681" s="4"/>
      <c r="E681" s="3"/>
      <c r="F681" s="3"/>
      <c r="G681" s="16"/>
      <c r="I681" s="3"/>
      <c r="J681" s="3"/>
      <c r="K681" s="3"/>
      <c r="L681" s="3"/>
      <c r="M681" s="3"/>
      <c r="N681" s="3"/>
    </row>
    <row r="682" spans="1:14" ht="13">
      <c r="A682" s="2"/>
      <c r="B682" s="3"/>
      <c r="C682" s="4"/>
      <c r="D682" s="4"/>
      <c r="E682" s="3"/>
      <c r="F682" s="3"/>
      <c r="G682" s="16"/>
      <c r="I682" s="3"/>
      <c r="J682" s="3"/>
      <c r="K682" s="3"/>
      <c r="L682" s="3"/>
      <c r="M682" s="3"/>
      <c r="N682" s="3"/>
    </row>
    <row r="683" spans="1:14" ht="13">
      <c r="A683" s="2"/>
      <c r="B683" s="3"/>
      <c r="C683" s="4"/>
      <c r="D683" s="4"/>
      <c r="E683" s="3"/>
      <c r="F683" s="3"/>
      <c r="G683" s="16"/>
      <c r="I683" s="3"/>
      <c r="J683" s="3"/>
      <c r="K683" s="3"/>
      <c r="L683" s="3"/>
      <c r="M683" s="3"/>
      <c r="N683" s="3"/>
    </row>
    <row r="684" spans="1:14" ht="13">
      <c r="A684" s="2"/>
      <c r="B684" s="3"/>
      <c r="C684" s="4"/>
      <c r="D684" s="4"/>
      <c r="E684" s="3"/>
      <c r="F684" s="3"/>
      <c r="G684" s="16"/>
      <c r="I684" s="3"/>
      <c r="J684" s="3"/>
      <c r="K684" s="3"/>
      <c r="L684" s="3"/>
      <c r="M684" s="3"/>
      <c r="N684" s="3"/>
    </row>
    <row r="685" spans="1:14" ht="13">
      <c r="A685" s="2"/>
      <c r="B685" s="3"/>
      <c r="C685" s="4"/>
      <c r="D685" s="4"/>
      <c r="E685" s="3"/>
      <c r="F685" s="3"/>
      <c r="G685" s="16"/>
      <c r="I685" s="3"/>
      <c r="J685" s="3"/>
      <c r="K685" s="3"/>
      <c r="L685" s="3"/>
      <c r="M685" s="3"/>
      <c r="N685" s="3"/>
    </row>
    <row r="686" spans="1:14" ht="13">
      <c r="A686" s="2"/>
      <c r="B686" s="3"/>
      <c r="C686" s="4"/>
      <c r="D686" s="4"/>
      <c r="E686" s="3"/>
      <c r="F686" s="3"/>
      <c r="G686" s="16"/>
      <c r="I686" s="3"/>
      <c r="J686" s="3"/>
      <c r="K686" s="3"/>
      <c r="L686" s="3"/>
      <c r="M686" s="3"/>
      <c r="N686" s="3"/>
    </row>
    <row r="687" spans="1:14" ht="13">
      <c r="A687" s="2"/>
      <c r="B687" s="3"/>
      <c r="C687" s="4"/>
      <c r="D687" s="4"/>
      <c r="E687" s="3"/>
      <c r="F687" s="3"/>
      <c r="G687" s="16"/>
      <c r="I687" s="3"/>
      <c r="J687" s="3"/>
      <c r="K687" s="3"/>
      <c r="L687" s="3"/>
      <c r="M687" s="3"/>
      <c r="N687" s="3"/>
    </row>
    <row r="688" spans="1:14" ht="13">
      <c r="A688" s="2"/>
      <c r="B688" s="3"/>
      <c r="C688" s="4"/>
      <c r="D688" s="4"/>
      <c r="E688" s="3"/>
      <c r="F688" s="3"/>
      <c r="G688" s="16"/>
      <c r="I688" s="3"/>
      <c r="J688" s="3"/>
      <c r="K688" s="3"/>
      <c r="L688" s="3"/>
      <c r="M688" s="3"/>
      <c r="N688" s="3"/>
    </row>
    <row r="689" spans="1:14" ht="13">
      <c r="A689" s="2"/>
      <c r="B689" s="3"/>
      <c r="C689" s="4"/>
      <c r="D689" s="4"/>
      <c r="E689" s="3"/>
      <c r="F689" s="3"/>
      <c r="G689" s="16"/>
      <c r="I689" s="3"/>
      <c r="J689" s="3"/>
      <c r="K689" s="3"/>
      <c r="L689" s="3"/>
      <c r="M689" s="3"/>
      <c r="N689" s="3"/>
    </row>
    <row r="690" spans="1:14" ht="13">
      <c r="A690" s="2"/>
      <c r="B690" s="3"/>
      <c r="C690" s="4"/>
      <c r="D690" s="4"/>
      <c r="E690" s="3"/>
      <c r="F690" s="3"/>
      <c r="G690" s="16"/>
      <c r="I690" s="3"/>
      <c r="J690" s="3"/>
      <c r="K690" s="3"/>
      <c r="L690" s="3"/>
      <c r="M690" s="3"/>
      <c r="N690" s="3"/>
    </row>
    <row r="691" spans="1:14" ht="13">
      <c r="A691" s="2"/>
      <c r="B691" s="3"/>
      <c r="C691" s="4"/>
      <c r="D691" s="4"/>
      <c r="E691" s="3"/>
      <c r="F691" s="3"/>
      <c r="G691" s="16"/>
      <c r="I691" s="3"/>
      <c r="J691" s="3"/>
      <c r="K691" s="3"/>
      <c r="L691" s="3"/>
      <c r="M691" s="3"/>
      <c r="N691" s="3"/>
    </row>
    <row r="692" spans="1:14" ht="13">
      <c r="A692" s="2"/>
      <c r="B692" s="3"/>
      <c r="C692" s="4"/>
      <c r="D692" s="4"/>
      <c r="E692" s="3"/>
      <c r="F692" s="3"/>
      <c r="G692" s="16"/>
      <c r="I692" s="3"/>
      <c r="J692" s="3"/>
      <c r="K692" s="3"/>
      <c r="L692" s="3"/>
      <c r="M692" s="3"/>
      <c r="N692" s="3"/>
    </row>
    <row r="693" spans="1:14" ht="13">
      <c r="A693" s="2"/>
      <c r="B693" s="3"/>
      <c r="C693" s="4"/>
      <c r="D693" s="4"/>
      <c r="E693" s="3"/>
      <c r="F693" s="3"/>
      <c r="G693" s="16"/>
      <c r="I693" s="3"/>
      <c r="J693" s="3"/>
      <c r="K693" s="3"/>
      <c r="L693" s="3"/>
      <c r="M693" s="3"/>
      <c r="N693" s="3"/>
    </row>
    <row r="694" spans="1:14" ht="13">
      <c r="A694" s="2"/>
      <c r="B694" s="3"/>
      <c r="C694" s="4"/>
      <c r="D694" s="4"/>
      <c r="E694" s="3"/>
      <c r="F694" s="3"/>
      <c r="G694" s="16"/>
      <c r="I694" s="3"/>
      <c r="J694" s="3"/>
      <c r="K694" s="3"/>
      <c r="L694" s="3"/>
      <c r="M694" s="3"/>
      <c r="N694" s="3"/>
    </row>
    <row r="695" spans="1:14" ht="13">
      <c r="A695" s="2"/>
      <c r="B695" s="3"/>
      <c r="C695" s="4"/>
      <c r="D695" s="4"/>
      <c r="E695" s="3"/>
      <c r="F695" s="3"/>
      <c r="G695" s="16"/>
      <c r="I695" s="3"/>
      <c r="J695" s="3"/>
      <c r="K695" s="3"/>
      <c r="L695" s="3"/>
      <c r="M695" s="3"/>
      <c r="N695" s="3"/>
    </row>
    <row r="696" spans="1:14" ht="13">
      <c r="A696" s="2"/>
      <c r="B696" s="3"/>
      <c r="C696" s="4"/>
      <c r="D696" s="4"/>
      <c r="E696" s="3"/>
      <c r="F696" s="3"/>
      <c r="G696" s="16"/>
      <c r="I696" s="3"/>
      <c r="J696" s="3"/>
      <c r="K696" s="3"/>
      <c r="L696" s="3"/>
      <c r="M696" s="3"/>
      <c r="N696" s="3"/>
    </row>
    <row r="697" spans="1:14" ht="13">
      <c r="A697" s="2"/>
      <c r="B697" s="3"/>
      <c r="C697" s="4"/>
      <c r="D697" s="4"/>
      <c r="E697" s="3"/>
      <c r="F697" s="3"/>
      <c r="G697" s="16"/>
      <c r="I697" s="3"/>
      <c r="J697" s="3"/>
      <c r="K697" s="3"/>
      <c r="L697" s="3"/>
      <c r="M697" s="3"/>
      <c r="N697" s="3"/>
    </row>
    <row r="698" spans="1:14" ht="13">
      <c r="A698" s="2"/>
      <c r="B698" s="3"/>
      <c r="C698" s="4"/>
      <c r="D698" s="4"/>
      <c r="E698" s="3"/>
      <c r="F698" s="3"/>
      <c r="G698" s="16"/>
      <c r="I698" s="3"/>
      <c r="J698" s="3"/>
      <c r="K698" s="3"/>
      <c r="L698" s="3"/>
      <c r="M698" s="3"/>
      <c r="N698" s="3"/>
    </row>
    <row r="699" spans="1:14" ht="13">
      <c r="A699" s="2"/>
      <c r="B699" s="3"/>
      <c r="C699" s="4"/>
      <c r="D699" s="4"/>
      <c r="E699" s="3"/>
      <c r="F699" s="3"/>
      <c r="G699" s="16"/>
      <c r="I699" s="3"/>
      <c r="J699" s="3"/>
      <c r="K699" s="3"/>
      <c r="L699" s="3"/>
      <c r="M699" s="3"/>
      <c r="N699" s="3"/>
    </row>
    <row r="700" spans="1:14" ht="13">
      <c r="A700" s="2"/>
      <c r="B700" s="3"/>
      <c r="C700" s="4"/>
      <c r="D700" s="4"/>
      <c r="E700" s="3"/>
      <c r="F700" s="3"/>
      <c r="G700" s="16"/>
      <c r="I700" s="3"/>
      <c r="J700" s="3"/>
      <c r="K700" s="3"/>
      <c r="L700" s="3"/>
      <c r="M700" s="3"/>
      <c r="N700" s="3"/>
    </row>
    <row r="701" spans="1:14" ht="13">
      <c r="A701" s="2"/>
      <c r="B701" s="3"/>
      <c r="C701" s="4"/>
      <c r="D701" s="4"/>
      <c r="E701" s="3"/>
      <c r="F701" s="3"/>
      <c r="G701" s="16"/>
      <c r="I701" s="3"/>
      <c r="J701" s="3"/>
      <c r="K701" s="3"/>
      <c r="L701" s="3"/>
      <c r="M701" s="3"/>
      <c r="N701" s="3"/>
    </row>
    <row r="702" spans="1:14" ht="13">
      <c r="A702" s="2"/>
      <c r="B702" s="3"/>
      <c r="C702" s="4"/>
      <c r="D702" s="4"/>
      <c r="E702" s="3"/>
      <c r="F702" s="3"/>
      <c r="G702" s="16"/>
      <c r="I702" s="3"/>
      <c r="J702" s="3"/>
      <c r="K702" s="3"/>
      <c r="L702" s="3"/>
      <c r="M702" s="3"/>
      <c r="N702" s="3"/>
    </row>
    <row r="703" spans="1:14" ht="13">
      <c r="A703" s="2"/>
      <c r="B703" s="3"/>
      <c r="C703" s="4"/>
      <c r="D703" s="4"/>
      <c r="E703" s="3"/>
      <c r="F703" s="3"/>
      <c r="G703" s="16"/>
      <c r="I703" s="3"/>
      <c r="J703" s="3"/>
      <c r="K703" s="3"/>
      <c r="L703" s="3"/>
      <c r="M703" s="3"/>
      <c r="N703" s="3"/>
    </row>
    <row r="704" spans="1:14" ht="13">
      <c r="A704" s="2"/>
      <c r="B704" s="3"/>
      <c r="C704" s="4"/>
      <c r="D704" s="4"/>
      <c r="E704" s="3"/>
      <c r="F704" s="3"/>
      <c r="G704" s="16"/>
      <c r="I704" s="3"/>
      <c r="J704" s="3"/>
      <c r="K704" s="3"/>
      <c r="L704" s="3"/>
      <c r="M704" s="3"/>
      <c r="N704" s="3"/>
    </row>
    <row r="705" spans="1:14" ht="13">
      <c r="A705" s="2"/>
      <c r="B705" s="3"/>
      <c r="C705" s="4"/>
      <c r="D705" s="4"/>
      <c r="E705" s="3"/>
      <c r="F705" s="3"/>
      <c r="G705" s="16"/>
      <c r="I705" s="3"/>
      <c r="J705" s="3"/>
      <c r="K705" s="3"/>
      <c r="L705" s="3"/>
      <c r="M705" s="3"/>
      <c r="N705" s="3"/>
    </row>
    <row r="706" spans="1:14" ht="13">
      <c r="A706" s="2"/>
      <c r="B706" s="3"/>
      <c r="C706" s="4"/>
      <c r="D706" s="4"/>
      <c r="E706" s="3"/>
      <c r="F706" s="3"/>
      <c r="G706" s="16"/>
      <c r="I706" s="3"/>
      <c r="J706" s="3"/>
      <c r="K706" s="3"/>
      <c r="L706" s="3"/>
      <c r="M706" s="3"/>
      <c r="N706" s="3"/>
    </row>
    <row r="707" spans="1:14" ht="13">
      <c r="A707" s="2"/>
      <c r="B707" s="3"/>
      <c r="C707" s="4"/>
      <c r="D707" s="4"/>
      <c r="E707" s="3"/>
      <c r="F707" s="3"/>
      <c r="G707" s="16"/>
      <c r="I707" s="3"/>
      <c r="J707" s="3"/>
      <c r="K707" s="3"/>
      <c r="L707" s="3"/>
      <c r="M707" s="3"/>
      <c r="N707" s="3"/>
    </row>
    <row r="708" spans="1:14" ht="13">
      <c r="A708" s="2"/>
      <c r="B708" s="3"/>
      <c r="C708" s="4"/>
      <c r="D708" s="4"/>
      <c r="E708" s="3"/>
      <c r="F708" s="3"/>
      <c r="G708" s="16"/>
      <c r="I708" s="3"/>
      <c r="J708" s="3"/>
      <c r="K708" s="3"/>
      <c r="L708" s="3"/>
      <c r="M708" s="3"/>
      <c r="N708" s="3"/>
    </row>
    <row r="709" spans="1:14" ht="13">
      <c r="A709" s="2"/>
      <c r="B709" s="3"/>
      <c r="C709" s="4"/>
      <c r="D709" s="4"/>
      <c r="E709" s="3"/>
      <c r="F709" s="3"/>
      <c r="G709" s="16"/>
      <c r="I709" s="3"/>
      <c r="J709" s="3"/>
      <c r="K709" s="3"/>
      <c r="L709" s="3"/>
      <c r="M709" s="3"/>
      <c r="N709" s="3"/>
    </row>
    <row r="710" spans="1:14" ht="13">
      <c r="A710" s="2"/>
      <c r="B710" s="3"/>
      <c r="C710" s="4"/>
      <c r="D710" s="4"/>
      <c r="E710" s="3"/>
      <c r="F710" s="3"/>
      <c r="G710" s="16"/>
      <c r="I710" s="3"/>
      <c r="J710" s="3"/>
      <c r="K710" s="3"/>
      <c r="L710" s="3"/>
      <c r="M710" s="3"/>
      <c r="N710" s="3"/>
    </row>
    <row r="711" spans="1:14" ht="13">
      <c r="A711" s="2"/>
      <c r="B711" s="3"/>
      <c r="C711" s="4"/>
      <c r="D711" s="4"/>
      <c r="E711" s="3"/>
      <c r="F711" s="3"/>
      <c r="G711" s="16"/>
      <c r="I711" s="3"/>
      <c r="J711" s="3"/>
      <c r="K711" s="3"/>
      <c r="L711" s="3"/>
      <c r="M711" s="3"/>
      <c r="N711" s="3"/>
    </row>
    <row r="712" spans="1:14" ht="13">
      <c r="A712" s="2"/>
      <c r="B712" s="3"/>
      <c r="C712" s="4"/>
      <c r="D712" s="4"/>
      <c r="E712" s="3"/>
      <c r="F712" s="3"/>
      <c r="G712" s="16"/>
      <c r="I712" s="3"/>
      <c r="J712" s="3"/>
      <c r="K712" s="3"/>
      <c r="L712" s="3"/>
      <c r="M712" s="3"/>
      <c r="N712" s="3"/>
    </row>
    <row r="713" spans="1:14" ht="13">
      <c r="A713" s="2"/>
      <c r="B713" s="3"/>
      <c r="C713" s="4"/>
      <c r="D713" s="4"/>
      <c r="E713" s="3"/>
      <c r="F713" s="3"/>
      <c r="G713" s="16"/>
      <c r="I713" s="3"/>
      <c r="J713" s="3"/>
      <c r="K713" s="3"/>
      <c r="L713" s="3"/>
      <c r="M713" s="3"/>
      <c r="N713" s="3"/>
    </row>
    <row r="714" spans="1:14" ht="13">
      <c r="A714" s="2"/>
      <c r="B714" s="3"/>
      <c r="C714" s="4"/>
      <c r="D714" s="4"/>
      <c r="E714" s="3"/>
      <c r="F714" s="3"/>
      <c r="G714" s="16"/>
      <c r="I714" s="3"/>
      <c r="J714" s="3"/>
      <c r="K714" s="3"/>
      <c r="L714" s="3"/>
      <c r="M714" s="3"/>
      <c r="N714" s="3"/>
    </row>
    <row r="715" spans="1:14" ht="13">
      <c r="A715" s="2"/>
      <c r="B715" s="3"/>
      <c r="C715" s="4"/>
      <c r="D715" s="4"/>
      <c r="E715" s="3"/>
      <c r="F715" s="3"/>
      <c r="G715" s="16"/>
      <c r="I715" s="3"/>
      <c r="J715" s="3"/>
      <c r="K715" s="3"/>
      <c r="L715" s="3"/>
      <c r="M715" s="3"/>
      <c r="N715" s="3"/>
    </row>
    <row r="716" spans="1:14" ht="13">
      <c r="A716" s="2"/>
      <c r="B716" s="3"/>
      <c r="C716" s="4"/>
      <c r="D716" s="4"/>
      <c r="E716" s="3"/>
      <c r="F716" s="3"/>
      <c r="G716" s="16"/>
      <c r="I716" s="3"/>
      <c r="J716" s="3"/>
      <c r="K716" s="3"/>
      <c r="L716" s="3"/>
      <c r="M716" s="3"/>
      <c r="N716" s="3"/>
    </row>
    <row r="717" spans="1:14" ht="13">
      <c r="A717" s="2"/>
      <c r="B717" s="3"/>
      <c r="C717" s="4"/>
      <c r="D717" s="4"/>
      <c r="E717" s="3"/>
      <c r="F717" s="3"/>
      <c r="G717" s="16"/>
      <c r="I717" s="3"/>
      <c r="J717" s="3"/>
      <c r="K717" s="3"/>
      <c r="L717" s="3"/>
      <c r="M717" s="3"/>
      <c r="N717" s="3"/>
    </row>
    <row r="718" spans="1:14" ht="13">
      <c r="A718" s="2"/>
      <c r="B718" s="3"/>
      <c r="C718" s="4"/>
      <c r="D718" s="4"/>
      <c r="E718" s="3"/>
      <c r="F718" s="3"/>
      <c r="G718" s="16"/>
      <c r="I718" s="3"/>
      <c r="J718" s="3"/>
      <c r="K718" s="3"/>
      <c r="L718" s="3"/>
      <c r="M718" s="3"/>
      <c r="N718" s="3"/>
    </row>
    <row r="719" spans="1:14" ht="13">
      <c r="A719" s="2"/>
      <c r="B719" s="3"/>
      <c r="C719" s="4"/>
      <c r="D719" s="4"/>
      <c r="E719" s="3"/>
      <c r="F719" s="3"/>
      <c r="G719" s="16"/>
      <c r="I719" s="3"/>
      <c r="J719" s="3"/>
      <c r="K719" s="3"/>
      <c r="L719" s="3"/>
      <c r="M719" s="3"/>
      <c r="N719" s="3"/>
    </row>
    <row r="720" spans="1:14" ht="13">
      <c r="A720" s="2"/>
      <c r="B720" s="3"/>
      <c r="C720" s="4"/>
      <c r="D720" s="4"/>
      <c r="E720" s="3"/>
      <c r="F720" s="3"/>
      <c r="G720" s="16"/>
      <c r="I720" s="3"/>
      <c r="J720" s="3"/>
      <c r="K720" s="3"/>
      <c r="L720" s="3"/>
      <c r="M720" s="3"/>
      <c r="N720" s="3"/>
    </row>
    <row r="721" spans="1:14" ht="13">
      <c r="A721" s="2"/>
      <c r="B721" s="3"/>
      <c r="C721" s="4"/>
      <c r="D721" s="4"/>
      <c r="E721" s="3"/>
      <c r="F721" s="3"/>
      <c r="G721" s="16"/>
      <c r="I721" s="3"/>
      <c r="J721" s="3"/>
      <c r="K721" s="3"/>
      <c r="L721" s="3"/>
      <c r="M721" s="3"/>
      <c r="N721" s="3"/>
    </row>
    <row r="722" spans="1:14" ht="13">
      <c r="A722" s="2"/>
      <c r="B722" s="3"/>
      <c r="C722" s="4"/>
      <c r="D722" s="4"/>
      <c r="E722" s="3"/>
      <c r="F722" s="3"/>
      <c r="G722" s="16"/>
      <c r="I722" s="3"/>
      <c r="J722" s="3"/>
      <c r="K722" s="3"/>
      <c r="L722" s="3"/>
      <c r="M722" s="3"/>
      <c r="N722" s="3"/>
    </row>
    <row r="723" spans="1:14" ht="13">
      <c r="A723" s="2"/>
      <c r="B723" s="3"/>
      <c r="C723" s="4"/>
      <c r="D723" s="4"/>
      <c r="E723" s="3"/>
      <c r="F723" s="3"/>
      <c r="G723" s="16"/>
      <c r="I723" s="3"/>
      <c r="J723" s="3"/>
      <c r="K723" s="3"/>
      <c r="L723" s="3"/>
      <c r="M723" s="3"/>
      <c r="N723" s="3"/>
    </row>
    <row r="724" spans="1:14" ht="13">
      <c r="A724" s="2"/>
      <c r="B724" s="3"/>
      <c r="C724" s="4"/>
      <c r="D724" s="4"/>
      <c r="E724" s="3"/>
      <c r="F724" s="3"/>
      <c r="G724" s="16"/>
      <c r="I724" s="3"/>
      <c r="J724" s="3"/>
      <c r="K724" s="3"/>
      <c r="L724" s="3"/>
      <c r="M724" s="3"/>
      <c r="N724" s="3"/>
    </row>
    <row r="725" spans="1:14" ht="13">
      <c r="A725" s="2"/>
      <c r="B725" s="3"/>
      <c r="C725" s="4"/>
      <c r="D725" s="4"/>
      <c r="E725" s="3"/>
      <c r="F725" s="3"/>
      <c r="G725" s="16"/>
      <c r="I725" s="3"/>
      <c r="J725" s="3"/>
      <c r="K725" s="3"/>
      <c r="L725" s="3"/>
      <c r="M725" s="3"/>
      <c r="N725" s="3"/>
    </row>
    <row r="726" spans="1:14" ht="13">
      <c r="A726" s="2"/>
      <c r="B726" s="3"/>
      <c r="C726" s="4"/>
      <c r="D726" s="4"/>
      <c r="E726" s="3"/>
      <c r="F726" s="3"/>
      <c r="G726" s="16"/>
      <c r="I726" s="3"/>
      <c r="J726" s="3"/>
      <c r="K726" s="3"/>
      <c r="L726" s="3"/>
      <c r="M726" s="3"/>
      <c r="N726" s="3"/>
    </row>
    <row r="727" spans="1:14" ht="13">
      <c r="A727" s="2"/>
      <c r="B727" s="3"/>
      <c r="C727" s="4"/>
      <c r="D727" s="4"/>
      <c r="E727" s="3"/>
      <c r="F727" s="3"/>
      <c r="G727" s="16"/>
      <c r="I727" s="3"/>
      <c r="J727" s="3"/>
      <c r="K727" s="3"/>
      <c r="L727" s="3"/>
      <c r="M727" s="3"/>
      <c r="N727" s="3"/>
    </row>
    <row r="728" spans="1:14" ht="13">
      <c r="A728" s="2"/>
      <c r="B728" s="3"/>
      <c r="C728" s="4"/>
      <c r="D728" s="4"/>
      <c r="E728" s="3"/>
      <c r="F728" s="3"/>
      <c r="G728" s="16"/>
      <c r="I728" s="3"/>
      <c r="J728" s="3"/>
      <c r="K728" s="3"/>
      <c r="L728" s="3"/>
      <c r="M728" s="3"/>
      <c r="N728" s="3"/>
    </row>
    <row r="729" spans="1:14" ht="13">
      <c r="A729" s="2"/>
      <c r="B729" s="3"/>
      <c r="C729" s="4"/>
      <c r="D729" s="4"/>
      <c r="E729" s="3"/>
      <c r="F729" s="3"/>
      <c r="G729" s="16"/>
      <c r="I729" s="3"/>
      <c r="J729" s="3"/>
      <c r="K729" s="3"/>
      <c r="L729" s="3"/>
      <c r="M729" s="3"/>
      <c r="N729" s="3"/>
    </row>
    <row r="730" spans="1:14" ht="13">
      <c r="A730" s="2"/>
      <c r="B730" s="3"/>
      <c r="C730" s="4"/>
      <c r="D730" s="4"/>
      <c r="E730" s="3"/>
      <c r="F730" s="3"/>
      <c r="G730" s="16"/>
      <c r="I730" s="3"/>
      <c r="J730" s="3"/>
      <c r="K730" s="3"/>
      <c r="L730" s="3"/>
      <c r="M730" s="3"/>
      <c r="N730" s="3"/>
    </row>
    <row r="731" spans="1:14" ht="13">
      <c r="A731" s="2"/>
      <c r="B731" s="3"/>
      <c r="C731" s="4"/>
      <c r="D731" s="4"/>
      <c r="E731" s="3"/>
      <c r="F731" s="3"/>
      <c r="G731" s="16"/>
      <c r="I731" s="3"/>
      <c r="J731" s="3"/>
      <c r="K731" s="3"/>
      <c r="L731" s="3"/>
      <c r="M731" s="3"/>
      <c r="N731" s="3"/>
    </row>
    <row r="732" spans="1:14" ht="13">
      <c r="A732" s="2"/>
      <c r="B732" s="3"/>
      <c r="C732" s="4"/>
      <c r="D732" s="4"/>
      <c r="E732" s="3"/>
      <c r="F732" s="3"/>
      <c r="G732" s="16"/>
      <c r="I732" s="3"/>
      <c r="J732" s="3"/>
      <c r="K732" s="3"/>
      <c r="L732" s="3"/>
      <c r="M732" s="3"/>
      <c r="N732" s="3"/>
    </row>
    <row r="733" spans="1:14" ht="13">
      <c r="A733" s="2"/>
      <c r="B733" s="3"/>
      <c r="C733" s="4"/>
      <c r="D733" s="4"/>
      <c r="E733" s="3"/>
      <c r="F733" s="3"/>
      <c r="G733" s="16"/>
      <c r="I733" s="3"/>
      <c r="J733" s="3"/>
      <c r="K733" s="3"/>
      <c r="L733" s="3"/>
      <c r="M733" s="3"/>
      <c r="N733" s="3"/>
    </row>
    <row r="734" spans="1:14" ht="13">
      <c r="A734" s="2"/>
      <c r="B734" s="3"/>
      <c r="C734" s="4"/>
      <c r="D734" s="4"/>
      <c r="E734" s="3"/>
      <c r="F734" s="3"/>
      <c r="G734" s="16"/>
      <c r="I734" s="3"/>
      <c r="J734" s="3"/>
      <c r="K734" s="3"/>
      <c r="L734" s="3"/>
      <c r="M734" s="3"/>
      <c r="N734" s="3"/>
    </row>
    <row r="735" spans="1:14" ht="13">
      <c r="A735" s="2"/>
      <c r="B735" s="3"/>
      <c r="C735" s="4"/>
      <c r="D735" s="4"/>
      <c r="E735" s="3"/>
      <c r="F735" s="3"/>
      <c r="G735" s="16"/>
      <c r="I735" s="3"/>
      <c r="J735" s="3"/>
      <c r="K735" s="3"/>
      <c r="L735" s="3"/>
      <c r="M735" s="3"/>
      <c r="N735" s="3"/>
    </row>
    <row r="736" spans="1:14" ht="13">
      <c r="A736" s="2"/>
      <c r="B736" s="3"/>
      <c r="C736" s="4"/>
      <c r="D736" s="4"/>
      <c r="E736" s="3"/>
      <c r="F736" s="3"/>
      <c r="G736" s="16"/>
      <c r="I736" s="3"/>
      <c r="J736" s="3"/>
      <c r="K736" s="3"/>
      <c r="L736" s="3"/>
      <c r="M736" s="3"/>
      <c r="N736" s="3"/>
    </row>
    <row r="737" spans="1:14" ht="13">
      <c r="A737" s="2"/>
      <c r="B737" s="3"/>
      <c r="C737" s="4"/>
      <c r="D737" s="4"/>
      <c r="E737" s="3"/>
      <c r="F737" s="3"/>
      <c r="G737" s="16"/>
      <c r="I737" s="3"/>
      <c r="J737" s="3"/>
      <c r="K737" s="3"/>
      <c r="L737" s="3"/>
      <c r="M737" s="3"/>
      <c r="N737" s="3"/>
    </row>
    <row r="738" spans="1:14" ht="13">
      <c r="A738" s="2"/>
      <c r="B738" s="3"/>
      <c r="C738" s="4"/>
      <c r="D738" s="4"/>
      <c r="E738" s="3"/>
      <c r="F738" s="3"/>
      <c r="G738" s="16"/>
      <c r="I738" s="3"/>
      <c r="J738" s="3"/>
      <c r="K738" s="3"/>
      <c r="L738" s="3"/>
      <c r="M738" s="3"/>
      <c r="N738" s="3"/>
    </row>
    <row r="739" spans="1:14" ht="13">
      <c r="A739" s="2"/>
      <c r="B739" s="3"/>
      <c r="C739" s="4"/>
      <c r="D739" s="4"/>
      <c r="E739" s="3"/>
      <c r="F739" s="3"/>
      <c r="G739" s="16"/>
      <c r="I739" s="3"/>
      <c r="J739" s="3"/>
      <c r="K739" s="3"/>
      <c r="L739" s="3"/>
      <c r="M739" s="3"/>
      <c r="N739" s="3"/>
    </row>
    <row r="740" spans="1:14" ht="13">
      <c r="A740" s="2"/>
      <c r="B740" s="3"/>
      <c r="C740" s="4"/>
      <c r="D740" s="4"/>
      <c r="E740" s="3"/>
      <c r="F740" s="3"/>
      <c r="G740" s="16"/>
      <c r="I740" s="3"/>
      <c r="J740" s="3"/>
      <c r="K740" s="3"/>
      <c r="L740" s="3"/>
      <c r="M740" s="3"/>
      <c r="N740" s="3"/>
    </row>
    <row r="741" spans="1:14" ht="13">
      <c r="A741" s="2"/>
      <c r="B741" s="3"/>
      <c r="C741" s="4"/>
      <c r="D741" s="4"/>
      <c r="E741" s="3"/>
      <c r="F741" s="3"/>
      <c r="G741" s="16"/>
      <c r="I741" s="3"/>
      <c r="J741" s="3"/>
      <c r="K741" s="3"/>
      <c r="L741" s="3"/>
      <c r="M741" s="3"/>
      <c r="N741" s="3"/>
    </row>
    <row r="742" spans="1:14" ht="13">
      <c r="A742" s="2"/>
      <c r="B742" s="3"/>
      <c r="C742" s="4"/>
      <c r="D742" s="4"/>
      <c r="E742" s="3"/>
      <c r="F742" s="3"/>
      <c r="G742" s="16"/>
      <c r="I742" s="3"/>
      <c r="J742" s="3"/>
      <c r="K742" s="3"/>
      <c r="L742" s="3"/>
      <c r="M742" s="3"/>
      <c r="N742" s="3"/>
    </row>
    <row r="743" spans="1:14" ht="13">
      <c r="A743" s="2"/>
      <c r="B743" s="3"/>
      <c r="C743" s="4"/>
      <c r="D743" s="4"/>
      <c r="E743" s="3"/>
      <c r="F743" s="3"/>
      <c r="G743" s="16"/>
      <c r="I743" s="3"/>
      <c r="J743" s="3"/>
      <c r="K743" s="3"/>
      <c r="L743" s="3"/>
      <c r="M743" s="3"/>
      <c r="N743" s="3"/>
    </row>
    <row r="744" spans="1:14" ht="13">
      <c r="A744" s="2"/>
      <c r="B744" s="3"/>
      <c r="C744" s="4"/>
      <c r="D744" s="4"/>
      <c r="E744" s="3"/>
      <c r="F744" s="3"/>
      <c r="G744" s="16"/>
      <c r="I744" s="3"/>
      <c r="J744" s="3"/>
      <c r="K744" s="3"/>
      <c r="L744" s="3"/>
      <c r="M744" s="3"/>
      <c r="N744" s="3"/>
    </row>
    <row r="745" spans="1:14" ht="13">
      <c r="A745" s="2"/>
      <c r="B745" s="3"/>
      <c r="C745" s="4"/>
      <c r="D745" s="4"/>
      <c r="E745" s="3"/>
      <c r="F745" s="3"/>
      <c r="G745" s="16"/>
      <c r="I745" s="3"/>
      <c r="J745" s="3"/>
      <c r="K745" s="3"/>
      <c r="L745" s="3"/>
      <c r="M745" s="3"/>
      <c r="N745" s="3"/>
    </row>
    <row r="746" spans="1:14" ht="13">
      <c r="A746" s="2"/>
      <c r="B746" s="3"/>
      <c r="C746" s="4"/>
      <c r="D746" s="4"/>
      <c r="E746" s="3"/>
      <c r="F746" s="3"/>
      <c r="G746" s="16"/>
      <c r="I746" s="3"/>
      <c r="J746" s="3"/>
      <c r="K746" s="3"/>
      <c r="L746" s="3"/>
      <c r="M746" s="3"/>
      <c r="N746" s="3"/>
    </row>
    <row r="747" spans="1:14" ht="13">
      <c r="A747" s="2"/>
      <c r="B747" s="3"/>
      <c r="C747" s="4"/>
      <c r="D747" s="4"/>
      <c r="E747" s="3"/>
      <c r="F747" s="3"/>
      <c r="G747" s="16"/>
      <c r="I747" s="3"/>
      <c r="J747" s="3"/>
      <c r="K747" s="3"/>
      <c r="L747" s="3"/>
      <c r="M747" s="3"/>
      <c r="N747" s="3"/>
    </row>
    <row r="748" spans="1:14" ht="13">
      <c r="A748" s="2"/>
      <c r="B748" s="3"/>
      <c r="C748" s="4"/>
      <c r="D748" s="4"/>
      <c r="E748" s="3"/>
      <c r="F748" s="3"/>
      <c r="G748" s="16"/>
      <c r="I748" s="3"/>
      <c r="J748" s="3"/>
      <c r="K748" s="3"/>
      <c r="L748" s="3"/>
      <c r="M748" s="3"/>
      <c r="N748" s="3"/>
    </row>
    <row r="749" spans="1:14" ht="13">
      <c r="A749" s="2"/>
      <c r="B749" s="3"/>
      <c r="C749" s="4"/>
      <c r="D749" s="4"/>
      <c r="E749" s="3"/>
      <c r="F749" s="3"/>
      <c r="G749" s="16"/>
      <c r="I749" s="3"/>
      <c r="J749" s="3"/>
      <c r="K749" s="3"/>
      <c r="L749" s="3"/>
      <c r="M749" s="3"/>
      <c r="N749" s="3"/>
    </row>
    <row r="750" spans="1:14" ht="13">
      <c r="A750" s="2"/>
      <c r="B750" s="3"/>
      <c r="C750" s="4"/>
      <c r="D750" s="4"/>
      <c r="E750" s="3"/>
      <c r="F750" s="3"/>
      <c r="G750" s="16"/>
      <c r="I750" s="3"/>
      <c r="J750" s="3"/>
      <c r="K750" s="3"/>
      <c r="L750" s="3"/>
      <c r="M750" s="3"/>
      <c r="N750" s="3"/>
    </row>
    <row r="751" spans="1:14" ht="13">
      <c r="A751" s="2"/>
      <c r="B751" s="3"/>
      <c r="C751" s="4"/>
      <c r="D751" s="4"/>
      <c r="E751" s="3"/>
      <c r="F751" s="3"/>
      <c r="G751" s="16"/>
      <c r="I751" s="3"/>
      <c r="J751" s="3"/>
      <c r="K751" s="3"/>
      <c r="L751" s="3"/>
      <c r="M751" s="3"/>
      <c r="N751" s="3"/>
    </row>
    <row r="752" spans="1:14" ht="13">
      <c r="A752" s="2"/>
      <c r="B752" s="3"/>
      <c r="C752" s="4"/>
      <c r="D752" s="4"/>
      <c r="E752" s="3"/>
      <c r="F752" s="3"/>
      <c r="G752" s="16"/>
      <c r="I752" s="3"/>
      <c r="J752" s="3"/>
      <c r="K752" s="3"/>
      <c r="L752" s="3"/>
      <c r="M752" s="3"/>
      <c r="N752" s="3"/>
    </row>
    <row r="753" spans="1:14" ht="13">
      <c r="A753" s="2"/>
      <c r="B753" s="3"/>
      <c r="C753" s="4"/>
      <c r="D753" s="4"/>
      <c r="E753" s="3"/>
      <c r="F753" s="3"/>
      <c r="G753" s="16"/>
      <c r="I753" s="3"/>
      <c r="J753" s="3"/>
      <c r="K753" s="3"/>
      <c r="L753" s="3"/>
      <c r="M753" s="3"/>
      <c r="N753" s="3"/>
    </row>
    <row r="754" spans="1:14" ht="13">
      <c r="A754" s="2"/>
      <c r="B754" s="3"/>
      <c r="C754" s="4"/>
      <c r="D754" s="4"/>
      <c r="E754" s="3"/>
      <c r="F754" s="3"/>
      <c r="G754" s="16"/>
      <c r="I754" s="3"/>
      <c r="J754" s="3"/>
      <c r="K754" s="3"/>
      <c r="L754" s="3"/>
      <c r="M754" s="3"/>
      <c r="N754" s="3"/>
    </row>
    <row r="755" spans="1:14" ht="13">
      <c r="A755" s="2"/>
      <c r="B755" s="3"/>
      <c r="C755" s="4"/>
      <c r="D755" s="4"/>
      <c r="E755" s="3"/>
      <c r="F755" s="3"/>
      <c r="G755" s="16"/>
      <c r="I755" s="3"/>
      <c r="J755" s="3"/>
      <c r="K755" s="3"/>
      <c r="L755" s="3"/>
      <c r="M755" s="3"/>
      <c r="N755" s="3"/>
    </row>
    <row r="756" spans="1:14" ht="13">
      <c r="A756" s="2"/>
      <c r="B756" s="3"/>
      <c r="C756" s="4"/>
      <c r="D756" s="4"/>
      <c r="E756" s="3"/>
      <c r="F756" s="3"/>
      <c r="G756" s="16"/>
      <c r="I756" s="3"/>
      <c r="J756" s="3"/>
      <c r="K756" s="3"/>
      <c r="L756" s="3"/>
      <c r="M756" s="3"/>
      <c r="N756" s="3"/>
    </row>
    <row r="757" spans="1:14" ht="13">
      <c r="A757" s="2"/>
      <c r="B757" s="3"/>
      <c r="C757" s="4"/>
      <c r="D757" s="4"/>
      <c r="E757" s="3"/>
      <c r="F757" s="3"/>
      <c r="G757" s="16"/>
      <c r="I757" s="3"/>
      <c r="J757" s="3"/>
      <c r="K757" s="3"/>
      <c r="L757" s="3"/>
      <c r="M757" s="3"/>
      <c r="N757" s="3"/>
    </row>
    <row r="758" spans="1:14" ht="13">
      <c r="A758" s="2"/>
      <c r="B758" s="3"/>
      <c r="C758" s="4"/>
      <c r="D758" s="4"/>
      <c r="E758" s="3"/>
      <c r="F758" s="3"/>
      <c r="G758" s="16"/>
      <c r="I758" s="3"/>
      <c r="J758" s="3"/>
      <c r="K758" s="3"/>
      <c r="L758" s="3"/>
      <c r="M758" s="3"/>
      <c r="N758" s="3"/>
    </row>
    <row r="759" spans="1:14" ht="13">
      <c r="A759" s="2"/>
      <c r="B759" s="3"/>
      <c r="C759" s="4"/>
      <c r="D759" s="4"/>
      <c r="E759" s="3"/>
      <c r="F759" s="3"/>
      <c r="G759" s="16"/>
      <c r="I759" s="3"/>
      <c r="J759" s="3"/>
      <c r="K759" s="3"/>
      <c r="L759" s="3"/>
      <c r="M759" s="3"/>
      <c r="N759" s="3"/>
    </row>
    <row r="760" spans="1:14" ht="13">
      <c r="A760" s="2"/>
      <c r="B760" s="3"/>
      <c r="C760" s="4"/>
      <c r="D760" s="4"/>
      <c r="E760" s="3"/>
      <c r="F760" s="3"/>
      <c r="G760" s="16"/>
      <c r="I760" s="3"/>
      <c r="J760" s="3"/>
      <c r="K760" s="3"/>
      <c r="L760" s="3"/>
      <c r="M760" s="3"/>
      <c r="N760" s="3"/>
    </row>
    <row r="761" spans="1:14" ht="13">
      <c r="A761" s="2"/>
      <c r="B761" s="3"/>
      <c r="C761" s="4"/>
      <c r="D761" s="4"/>
      <c r="E761" s="3"/>
      <c r="F761" s="3"/>
      <c r="G761" s="16"/>
      <c r="I761" s="3"/>
      <c r="J761" s="3"/>
      <c r="K761" s="3"/>
      <c r="L761" s="3"/>
      <c r="M761" s="3"/>
      <c r="N761" s="3"/>
    </row>
    <row r="762" spans="1:14" ht="13">
      <c r="A762" s="2"/>
      <c r="B762" s="3"/>
      <c r="C762" s="4"/>
      <c r="D762" s="4"/>
      <c r="E762" s="3"/>
      <c r="F762" s="3"/>
      <c r="G762" s="16"/>
      <c r="I762" s="3"/>
      <c r="J762" s="3"/>
      <c r="K762" s="3"/>
      <c r="L762" s="3"/>
      <c r="M762" s="3"/>
      <c r="N762" s="3"/>
    </row>
    <row r="763" spans="1:14" ht="13">
      <c r="A763" s="2"/>
      <c r="B763" s="3"/>
      <c r="C763" s="4"/>
      <c r="D763" s="4"/>
      <c r="E763" s="3"/>
      <c r="F763" s="3"/>
      <c r="G763" s="16"/>
      <c r="I763" s="3"/>
      <c r="J763" s="3"/>
      <c r="K763" s="3"/>
      <c r="L763" s="3"/>
      <c r="M763" s="3"/>
      <c r="N763" s="3"/>
    </row>
    <row r="764" spans="1:14" ht="13">
      <c r="A764" s="2"/>
      <c r="B764" s="3"/>
      <c r="C764" s="4"/>
      <c r="D764" s="4"/>
      <c r="E764" s="3"/>
      <c r="F764" s="3"/>
      <c r="G764" s="16"/>
      <c r="I764" s="3"/>
      <c r="J764" s="3"/>
      <c r="K764" s="3"/>
      <c r="L764" s="3"/>
      <c r="M764" s="3"/>
      <c r="N764" s="3"/>
    </row>
    <row r="765" spans="1:14" ht="13">
      <c r="A765" s="2"/>
      <c r="B765" s="3"/>
      <c r="C765" s="4"/>
      <c r="D765" s="4"/>
      <c r="E765" s="3"/>
      <c r="F765" s="3"/>
      <c r="G765" s="16"/>
      <c r="I765" s="3"/>
      <c r="J765" s="3"/>
      <c r="K765" s="3"/>
      <c r="L765" s="3"/>
      <c r="M765" s="3"/>
      <c r="N765" s="3"/>
    </row>
    <row r="766" spans="1:14" ht="13">
      <c r="A766" s="2"/>
      <c r="B766" s="3"/>
      <c r="C766" s="4"/>
      <c r="D766" s="4"/>
      <c r="E766" s="3"/>
      <c r="F766" s="3"/>
      <c r="G766" s="16"/>
      <c r="I766" s="3"/>
      <c r="J766" s="3"/>
      <c r="K766" s="3"/>
      <c r="L766" s="3"/>
      <c r="M766" s="3"/>
      <c r="N766" s="3"/>
    </row>
    <row r="767" spans="1:14" ht="13">
      <c r="A767" s="2"/>
      <c r="B767" s="3"/>
      <c r="C767" s="4"/>
      <c r="D767" s="4"/>
      <c r="E767" s="3"/>
      <c r="F767" s="3"/>
      <c r="G767" s="16"/>
      <c r="I767" s="3"/>
      <c r="J767" s="3"/>
      <c r="K767" s="3"/>
      <c r="L767" s="3"/>
      <c r="M767" s="3"/>
      <c r="N767" s="3"/>
    </row>
    <row r="768" spans="1:14" ht="13">
      <c r="A768" s="2"/>
      <c r="B768" s="3"/>
      <c r="C768" s="4"/>
      <c r="D768" s="4"/>
      <c r="E768" s="3"/>
      <c r="F768" s="3"/>
      <c r="G768" s="16"/>
      <c r="I768" s="3"/>
      <c r="J768" s="3"/>
      <c r="K768" s="3"/>
      <c r="L768" s="3"/>
      <c r="M768" s="3"/>
      <c r="N768" s="3"/>
    </row>
    <row r="769" spans="1:14" ht="13">
      <c r="A769" s="2"/>
      <c r="B769" s="3"/>
      <c r="C769" s="4"/>
      <c r="D769" s="4"/>
      <c r="E769" s="3"/>
      <c r="F769" s="3"/>
      <c r="G769" s="16"/>
      <c r="I769" s="3"/>
      <c r="J769" s="3"/>
      <c r="K769" s="3"/>
      <c r="L769" s="3"/>
      <c r="M769" s="3"/>
      <c r="N769" s="3"/>
    </row>
    <row r="770" spans="1:14" ht="13">
      <c r="A770" s="2"/>
      <c r="B770" s="3"/>
      <c r="C770" s="4"/>
      <c r="D770" s="4"/>
      <c r="E770" s="3"/>
      <c r="F770" s="3"/>
      <c r="G770" s="16"/>
      <c r="I770" s="3"/>
      <c r="J770" s="3"/>
      <c r="K770" s="3"/>
      <c r="L770" s="3"/>
      <c r="M770" s="3"/>
      <c r="N770" s="3"/>
    </row>
    <row r="771" spans="1:14" ht="13">
      <c r="A771" s="2"/>
      <c r="B771" s="3"/>
      <c r="C771" s="4"/>
      <c r="D771" s="4"/>
      <c r="E771" s="3"/>
      <c r="F771" s="3"/>
      <c r="G771" s="16"/>
      <c r="I771" s="3"/>
      <c r="J771" s="3"/>
      <c r="K771" s="3"/>
      <c r="L771" s="3"/>
      <c r="M771" s="3"/>
      <c r="N771" s="3"/>
    </row>
    <row r="772" spans="1:14" ht="13">
      <c r="A772" s="2"/>
      <c r="B772" s="3"/>
      <c r="C772" s="4"/>
      <c r="D772" s="4"/>
      <c r="E772" s="3"/>
      <c r="F772" s="3"/>
      <c r="G772" s="16"/>
      <c r="I772" s="3"/>
      <c r="J772" s="3"/>
      <c r="K772" s="3"/>
      <c r="L772" s="3"/>
      <c r="M772" s="3"/>
      <c r="N772" s="3"/>
    </row>
    <row r="773" spans="1:14" ht="13">
      <c r="A773" s="2"/>
      <c r="B773" s="3"/>
      <c r="C773" s="4"/>
      <c r="D773" s="4"/>
      <c r="E773" s="3"/>
      <c r="F773" s="3"/>
      <c r="G773" s="16"/>
      <c r="I773" s="3"/>
      <c r="J773" s="3"/>
      <c r="K773" s="3"/>
      <c r="L773" s="3"/>
      <c r="M773" s="3"/>
      <c r="N773" s="3"/>
    </row>
    <row r="774" spans="1:14" ht="13">
      <c r="A774" s="2"/>
      <c r="B774" s="3"/>
      <c r="C774" s="4"/>
      <c r="D774" s="4"/>
      <c r="E774" s="3"/>
      <c r="F774" s="3"/>
      <c r="G774" s="16"/>
      <c r="I774" s="3"/>
      <c r="J774" s="3"/>
      <c r="K774" s="3"/>
      <c r="L774" s="3"/>
      <c r="M774" s="3"/>
      <c r="N774" s="3"/>
    </row>
    <row r="775" spans="1:14" ht="13">
      <c r="A775" s="2"/>
      <c r="B775" s="3"/>
      <c r="C775" s="4"/>
      <c r="D775" s="4"/>
      <c r="E775" s="3"/>
      <c r="F775" s="3"/>
      <c r="G775" s="16"/>
      <c r="I775" s="3"/>
      <c r="J775" s="3"/>
      <c r="K775" s="3"/>
      <c r="L775" s="3"/>
      <c r="M775" s="3"/>
      <c r="N775" s="3"/>
    </row>
    <row r="776" spans="1:14" ht="13">
      <c r="A776" s="2"/>
      <c r="B776" s="3"/>
      <c r="C776" s="4"/>
      <c r="D776" s="4"/>
      <c r="E776" s="3"/>
      <c r="F776" s="3"/>
      <c r="G776" s="16"/>
      <c r="I776" s="3"/>
      <c r="J776" s="3"/>
      <c r="K776" s="3"/>
      <c r="L776" s="3"/>
      <c r="M776" s="3"/>
      <c r="N776" s="3"/>
    </row>
    <row r="777" spans="1:14" ht="13">
      <c r="A777" s="2"/>
      <c r="B777" s="3"/>
      <c r="C777" s="4"/>
      <c r="D777" s="4"/>
      <c r="E777" s="3"/>
      <c r="F777" s="3"/>
      <c r="G777" s="16"/>
      <c r="I777" s="3"/>
      <c r="J777" s="3"/>
      <c r="K777" s="3"/>
      <c r="L777" s="3"/>
      <c r="M777" s="3"/>
      <c r="N777" s="3"/>
    </row>
    <row r="778" spans="1:14" ht="13">
      <c r="A778" s="2"/>
      <c r="B778" s="3"/>
      <c r="C778" s="4"/>
      <c r="D778" s="4"/>
      <c r="E778" s="3"/>
      <c r="F778" s="3"/>
      <c r="G778" s="16"/>
      <c r="I778" s="3"/>
      <c r="J778" s="3"/>
      <c r="K778" s="3"/>
      <c r="L778" s="3"/>
      <c r="M778" s="3"/>
      <c r="N778" s="3"/>
    </row>
    <row r="779" spans="1:14" ht="13">
      <c r="A779" s="2"/>
      <c r="B779" s="3"/>
      <c r="C779" s="4"/>
      <c r="D779" s="4"/>
      <c r="E779" s="3"/>
      <c r="F779" s="3"/>
      <c r="G779" s="16"/>
      <c r="I779" s="3"/>
      <c r="J779" s="3"/>
      <c r="K779" s="3"/>
      <c r="L779" s="3"/>
      <c r="M779" s="3"/>
      <c r="N779" s="3"/>
    </row>
    <row r="780" spans="1:14" ht="13">
      <c r="A780" s="2"/>
      <c r="B780" s="3"/>
      <c r="C780" s="4"/>
      <c r="D780" s="4"/>
      <c r="E780" s="3"/>
      <c r="F780" s="3"/>
      <c r="G780" s="16"/>
      <c r="I780" s="3"/>
      <c r="J780" s="3"/>
      <c r="K780" s="3"/>
      <c r="L780" s="3"/>
      <c r="M780" s="3"/>
      <c r="N780" s="3"/>
    </row>
    <row r="781" spans="1:14" ht="13">
      <c r="A781" s="2"/>
      <c r="B781" s="3"/>
      <c r="C781" s="4"/>
      <c r="D781" s="4"/>
      <c r="E781" s="3"/>
      <c r="F781" s="3"/>
      <c r="G781" s="16"/>
      <c r="I781" s="3"/>
      <c r="J781" s="3"/>
      <c r="K781" s="3"/>
      <c r="L781" s="3"/>
      <c r="M781" s="3"/>
      <c r="N781" s="3"/>
    </row>
    <row r="782" spans="1:14" ht="13">
      <c r="A782" s="2"/>
      <c r="B782" s="3"/>
      <c r="C782" s="4"/>
      <c r="D782" s="4"/>
      <c r="E782" s="3"/>
      <c r="F782" s="3"/>
      <c r="G782" s="16"/>
      <c r="I782" s="3"/>
      <c r="J782" s="3"/>
      <c r="K782" s="3"/>
      <c r="L782" s="3"/>
      <c r="M782" s="3"/>
      <c r="N782" s="3"/>
    </row>
    <row r="783" spans="1:14" ht="13">
      <c r="A783" s="2"/>
      <c r="B783" s="3"/>
      <c r="C783" s="4"/>
      <c r="D783" s="4"/>
      <c r="E783" s="3"/>
      <c r="F783" s="3"/>
      <c r="G783" s="16"/>
      <c r="I783" s="3"/>
      <c r="J783" s="3"/>
      <c r="K783" s="3"/>
      <c r="L783" s="3"/>
      <c r="M783" s="3"/>
      <c r="N783" s="3"/>
    </row>
    <row r="784" spans="1:14" ht="13">
      <c r="A784" s="2"/>
      <c r="B784" s="3"/>
      <c r="C784" s="4"/>
      <c r="D784" s="4"/>
      <c r="E784" s="3"/>
      <c r="F784" s="3"/>
      <c r="G784" s="16"/>
      <c r="I784" s="3"/>
      <c r="J784" s="3"/>
      <c r="K784" s="3"/>
      <c r="L784" s="3"/>
      <c r="M784" s="3"/>
      <c r="N784" s="3"/>
    </row>
    <row r="785" spans="1:14" ht="13">
      <c r="A785" s="2"/>
      <c r="B785" s="3"/>
      <c r="C785" s="4"/>
      <c r="D785" s="4"/>
      <c r="E785" s="3"/>
      <c r="F785" s="3"/>
      <c r="G785" s="16"/>
      <c r="I785" s="3"/>
      <c r="J785" s="3"/>
      <c r="K785" s="3"/>
      <c r="L785" s="3"/>
      <c r="M785" s="3"/>
      <c r="N785" s="3"/>
    </row>
    <row r="786" spans="1:14" ht="13">
      <c r="A786" s="2"/>
      <c r="B786" s="3"/>
      <c r="C786" s="4"/>
      <c r="D786" s="4"/>
      <c r="E786" s="3"/>
      <c r="F786" s="3"/>
      <c r="G786" s="16"/>
      <c r="I786" s="3"/>
      <c r="J786" s="3"/>
      <c r="K786" s="3"/>
      <c r="L786" s="3"/>
      <c r="M786" s="3"/>
      <c r="N786" s="3"/>
    </row>
    <row r="787" spans="1:14" ht="13">
      <c r="A787" s="2"/>
      <c r="B787" s="3"/>
      <c r="C787" s="4"/>
      <c r="D787" s="4"/>
      <c r="E787" s="3"/>
      <c r="F787" s="3"/>
      <c r="G787" s="16"/>
      <c r="I787" s="3"/>
      <c r="J787" s="3"/>
      <c r="K787" s="3"/>
      <c r="L787" s="3"/>
      <c r="M787" s="3"/>
      <c r="N787" s="3"/>
    </row>
    <row r="788" spans="1:14" ht="13">
      <c r="A788" s="2"/>
      <c r="B788" s="3"/>
      <c r="C788" s="4"/>
      <c r="D788" s="4"/>
      <c r="E788" s="3"/>
      <c r="F788" s="3"/>
      <c r="G788" s="16"/>
      <c r="I788" s="3"/>
      <c r="J788" s="3"/>
      <c r="K788" s="3"/>
      <c r="L788" s="3"/>
      <c r="M788" s="3"/>
      <c r="N788" s="3"/>
    </row>
    <row r="789" spans="1:14" ht="13">
      <c r="A789" s="2"/>
      <c r="B789" s="3"/>
      <c r="C789" s="4"/>
      <c r="D789" s="4"/>
      <c r="E789" s="3"/>
      <c r="F789" s="3"/>
      <c r="G789" s="16"/>
      <c r="I789" s="3"/>
      <c r="J789" s="3"/>
      <c r="K789" s="3"/>
      <c r="L789" s="3"/>
      <c r="M789" s="3"/>
      <c r="N789" s="3"/>
    </row>
    <row r="790" spans="1:14" ht="13">
      <c r="A790" s="2"/>
      <c r="B790" s="3"/>
      <c r="C790" s="4"/>
      <c r="D790" s="4"/>
      <c r="E790" s="3"/>
      <c r="F790" s="3"/>
      <c r="G790" s="16"/>
      <c r="I790" s="3"/>
      <c r="J790" s="3"/>
      <c r="K790" s="3"/>
      <c r="L790" s="3"/>
      <c r="M790" s="3"/>
      <c r="N790" s="3"/>
    </row>
    <row r="791" spans="1:14" ht="13">
      <c r="A791" s="2"/>
      <c r="B791" s="3"/>
      <c r="C791" s="4"/>
      <c r="D791" s="4"/>
      <c r="E791" s="3"/>
      <c r="F791" s="3"/>
      <c r="G791" s="16"/>
      <c r="I791" s="3"/>
      <c r="J791" s="3"/>
      <c r="K791" s="3"/>
      <c r="L791" s="3"/>
      <c r="M791" s="3"/>
      <c r="N791" s="3"/>
    </row>
    <row r="792" spans="1:14" ht="13">
      <c r="A792" s="2"/>
      <c r="B792" s="3"/>
      <c r="C792" s="4"/>
      <c r="D792" s="4"/>
      <c r="E792" s="3"/>
      <c r="F792" s="3"/>
      <c r="G792" s="16"/>
      <c r="I792" s="3"/>
      <c r="J792" s="3"/>
      <c r="K792" s="3"/>
      <c r="L792" s="3"/>
      <c r="M792" s="3"/>
      <c r="N792" s="3"/>
    </row>
    <row r="793" spans="1:14" ht="13">
      <c r="A793" s="2"/>
      <c r="B793" s="3"/>
      <c r="C793" s="4"/>
      <c r="D793" s="4"/>
      <c r="E793" s="3"/>
      <c r="F793" s="3"/>
      <c r="G793" s="16"/>
      <c r="I793" s="3"/>
      <c r="J793" s="3"/>
      <c r="K793" s="3"/>
      <c r="L793" s="3"/>
      <c r="M793" s="3"/>
      <c r="N793" s="3"/>
    </row>
    <row r="794" spans="1:14" ht="13">
      <c r="A794" s="2"/>
      <c r="B794" s="3"/>
      <c r="C794" s="4"/>
      <c r="D794" s="4"/>
      <c r="E794" s="3"/>
      <c r="F794" s="3"/>
      <c r="G794" s="16"/>
      <c r="I794" s="3"/>
      <c r="J794" s="3"/>
      <c r="K794" s="3"/>
      <c r="L794" s="3"/>
      <c r="M794" s="3"/>
      <c r="N794" s="3"/>
    </row>
    <row r="795" spans="1:14" ht="13">
      <c r="A795" s="2"/>
      <c r="B795" s="3"/>
      <c r="C795" s="4"/>
      <c r="D795" s="4"/>
      <c r="E795" s="3"/>
      <c r="F795" s="3"/>
      <c r="G795" s="16"/>
      <c r="I795" s="3"/>
      <c r="J795" s="3"/>
      <c r="K795" s="3"/>
      <c r="L795" s="3"/>
      <c r="M795" s="3"/>
      <c r="N795" s="3"/>
    </row>
    <row r="796" spans="1:14" ht="13">
      <c r="A796" s="2"/>
      <c r="B796" s="3"/>
      <c r="C796" s="4"/>
      <c r="D796" s="4"/>
      <c r="E796" s="3"/>
      <c r="F796" s="3"/>
      <c r="G796" s="16"/>
      <c r="I796" s="3"/>
      <c r="J796" s="3"/>
      <c r="K796" s="3"/>
      <c r="L796" s="3"/>
      <c r="M796" s="3"/>
      <c r="N796" s="3"/>
    </row>
    <row r="797" spans="1:14" ht="13">
      <c r="A797" s="2"/>
      <c r="B797" s="3"/>
      <c r="C797" s="4"/>
      <c r="D797" s="4"/>
      <c r="E797" s="3"/>
      <c r="F797" s="3"/>
      <c r="G797" s="16"/>
      <c r="I797" s="3"/>
      <c r="J797" s="3"/>
      <c r="K797" s="3"/>
      <c r="L797" s="3"/>
      <c r="M797" s="3"/>
      <c r="N797" s="3"/>
    </row>
    <row r="798" spans="1:14" ht="13">
      <c r="A798" s="2"/>
      <c r="B798" s="3"/>
      <c r="C798" s="4"/>
      <c r="D798" s="4"/>
      <c r="E798" s="3"/>
      <c r="F798" s="3"/>
      <c r="G798" s="16"/>
      <c r="I798" s="3"/>
      <c r="J798" s="3"/>
      <c r="K798" s="3"/>
      <c r="L798" s="3"/>
      <c r="M798" s="3"/>
      <c r="N798" s="3"/>
    </row>
    <row r="799" spans="1:14" ht="13">
      <c r="A799" s="2"/>
      <c r="B799" s="3"/>
      <c r="C799" s="4"/>
      <c r="D799" s="4"/>
      <c r="E799" s="3"/>
      <c r="F799" s="3"/>
      <c r="G799" s="16"/>
      <c r="I799" s="3"/>
      <c r="J799" s="3"/>
      <c r="K799" s="3"/>
      <c r="L799" s="3"/>
      <c r="M799" s="3"/>
      <c r="N799" s="3"/>
    </row>
    <row r="800" spans="1:14" ht="13">
      <c r="A800" s="2"/>
      <c r="B800" s="3"/>
      <c r="C800" s="4"/>
      <c r="D800" s="4"/>
      <c r="E800" s="3"/>
      <c r="F800" s="3"/>
      <c r="G800" s="16"/>
      <c r="I800" s="3"/>
      <c r="J800" s="3"/>
      <c r="K800" s="3"/>
      <c r="L800" s="3"/>
      <c r="M800" s="3"/>
      <c r="N800" s="3"/>
    </row>
    <row r="801" spans="1:14" ht="13">
      <c r="A801" s="2"/>
      <c r="B801" s="3"/>
      <c r="C801" s="4"/>
      <c r="D801" s="4"/>
      <c r="E801" s="3"/>
      <c r="F801" s="3"/>
      <c r="G801" s="16"/>
      <c r="I801" s="3"/>
      <c r="J801" s="3"/>
      <c r="K801" s="3"/>
      <c r="L801" s="3"/>
      <c r="M801" s="3"/>
      <c r="N801" s="3"/>
    </row>
    <row r="802" spans="1:14" ht="13">
      <c r="A802" s="2"/>
      <c r="B802" s="3"/>
      <c r="C802" s="4"/>
      <c r="D802" s="4"/>
      <c r="E802" s="3"/>
      <c r="F802" s="3"/>
      <c r="G802" s="16"/>
      <c r="I802" s="3"/>
      <c r="J802" s="3"/>
      <c r="K802" s="3"/>
      <c r="L802" s="3"/>
      <c r="M802" s="3"/>
      <c r="N802" s="3"/>
    </row>
    <row r="803" spans="1:14" ht="13">
      <c r="A803" s="2"/>
      <c r="B803" s="3"/>
      <c r="C803" s="4"/>
      <c r="D803" s="4"/>
      <c r="E803" s="3"/>
      <c r="F803" s="3"/>
      <c r="G803" s="16"/>
      <c r="I803" s="3"/>
      <c r="J803" s="3"/>
      <c r="K803" s="3"/>
      <c r="L803" s="3"/>
      <c r="M803" s="3"/>
      <c r="N803" s="3"/>
    </row>
    <row r="804" spans="1:14" ht="13">
      <c r="A804" s="2"/>
      <c r="B804" s="3"/>
      <c r="C804" s="4"/>
      <c r="D804" s="4"/>
      <c r="E804" s="3"/>
      <c r="F804" s="3"/>
      <c r="G804" s="16"/>
      <c r="I804" s="3"/>
      <c r="J804" s="3"/>
      <c r="K804" s="3"/>
      <c r="L804" s="3"/>
      <c r="M804" s="3"/>
      <c r="N804" s="3"/>
    </row>
    <row r="805" spans="1:14" ht="13">
      <c r="A805" s="2"/>
      <c r="B805" s="3"/>
      <c r="C805" s="4"/>
      <c r="D805" s="4"/>
      <c r="E805" s="3"/>
      <c r="F805" s="3"/>
      <c r="G805" s="16"/>
      <c r="I805" s="3"/>
      <c r="J805" s="3"/>
      <c r="K805" s="3"/>
      <c r="L805" s="3"/>
      <c r="M805" s="3"/>
      <c r="N805" s="3"/>
    </row>
    <row r="806" spans="1:14" ht="13">
      <c r="A806" s="2"/>
      <c r="B806" s="3"/>
      <c r="C806" s="4"/>
      <c r="D806" s="4"/>
      <c r="E806" s="3"/>
      <c r="F806" s="3"/>
      <c r="G806" s="16"/>
      <c r="I806" s="3"/>
      <c r="J806" s="3"/>
      <c r="K806" s="3"/>
      <c r="L806" s="3"/>
      <c r="M806" s="3"/>
      <c r="N806" s="3"/>
    </row>
    <row r="807" spans="1:14" ht="13">
      <c r="A807" s="2"/>
      <c r="B807" s="3"/>
      <c r="C807" s="4"/>
      <c r="D807" s="4"/>
      <c r="E807" s="3"/>
      <c r="F807" s="3"/>
      <c r="G807" s="16"/>
      <c r="I807" s="3"/>
      <c r="J807" s="3"/>
      <c r="K807" s="3"/>
      <c r="L807" s="3"/>
      <c r="M807" s="3"/>
      <c r="N807" s="3"/>
    </row>
    <row r="808" spans="1:14" ht="13">
      <c r="A808" s="2"/>
      <c r="B808" s="3"/>
      <c r="C808" s="4"/>
      <c r="D808" s="4"/>
      <c r="E808" s="3"/>
      <c r="F808" s="3"/>
      <c r="G808" s="16"/>
      <c r="I808" s="3"/>
      <c r="J808" s="3"/>
      <c r="K808" s="3"/>
      <c r="L808" s="3"/>
      <c r="M808" s="3"/>
      <c r="N808" s="3"/>
    </row>
    <row r="809" spans="1:14" ht="13">
      <c r="A809" s="2"/>
      <c r="B809" s="3"/>
      <c r="C809" s="4"/>
      <c r="D809" s="4"/>
      <c r="E809" s="3"/>
      <c r="F809" s="3"/>
      <c r="G809" s="16"/>
      <c r="I809" s="3"/>
      <c r="J809" s="3"/>
      <c r="K809" s="3"/>
      <c r="L809" s="3"/>
      <c r="M809" s="3"/>
      <c r="N809" s="3"/>
    </row>
    <row r="810" spans="1:14" ht="13">
      <c r="A810" s="2"/>
      <c r="B810" s="3"/>
      <c r="C810" s="4"/>
      <c r="D810" s="4"/>
      <c r="E810" s="3"/>
      <c r="F810" s="3"/>
      <c r="G810" s="16"/>
      <c r="I810" s="3"/>
      <c r="J810" s="3"/>
      <c r="K810" s="3"/>
      <c r="L810" s="3"/>
      <c r="M810" s="3"/>
      <c r="N810" s="3"/>
    </row>
    <row r="811" spans="1:14" ht="13">
      <c r="A811" s="2"/>
      <c r="B811" s="3"/>
      <c r="C811" s="4"/>
      <c r="D811" s="4"/>
      <c r="E811" s="3"/>
      <c r="F811" s="3"/>
      <c r="G811" s="16"/>
      <c r="I811" s="3"/>
      <c r="J811" s="3"/>
      <c r="K811" s="3"/>
      <c r="L811" s="3"/>
      <c r="M811" s="3"/>
      <c r="N811" s="3"/>
    </row>
    <row r="812" spans="1:14" ht="13">
      <c r="A812" s="2"/>
      <c r="B812" s="3"/>
      <c r="C812" s="4"/>
      <c r="D812" s="4"/>
      <c r="E812" s="3"/>
      <c r="F812" s="3"/>
      <c r="G812" s="16"/>
      <c r="I812" s="3"/>
      <c r="J812" s="3"/>
      <c r="K812" s="3"/>
      <c r="L812" s="3"/>
      <c r="M812" s="3"/>
      <c r="N812" s="3"/>
    </row>
    <row r="813" spans="1:14" ht="13">
      <c r="A813" s="2"/>
      <c r="B813" s="3"/>
      <c r="C813" s="4"/>
      <c r="D813" s="4"/>
      <c r="E813" s="3"/>
      <c r="F813" s="3"/>
      <c r="G813" s="16"/>
      <c r="I813" s="3"/>
      <c r="J813" s="3"/>
      <c r="K813" s="3"/>
      <c r="L813" s="3"/>
      <c r="M813" s="3"/>
      <c r="N813" s="3"/>
    </row>
    <row r="814" spans="1:14" ht="13">
      <c r="A814" s="2"/>
      <c r="B814" s="3"/>
      <c r="C814" s="4"/>
      <c r="D814" s="4"/>
      <c r="E814" s="3"/>
      <c r="F814" s="3"/>
      <c r="G814" s="16"/>
      <c r="I814" s="3"/>
      <c r="J814" s="3"/>
      <c r="K814" s="3"/>
      <c r="L814" s="3"/>
      <c r="M814" s="3"/>
      <c r="N814" s="3"/>
    </row>
    <row r="815" spans="1:14" ht="13">
      <c r="A815" s="2"/>
      <c r="B815" s="3"/>
      <c r="C815" s="4"/>
      <c r="D815" s="4"/>
      <c r="E815" s="3"/>
      <c r="F815" s="3"/>
      <c r="G815" s="16"/>
      <c r="I815" s="3"/>
      <c r="J815" s="3"/>
      <c r="K815" s="3"/>
      <c r="L815" s="3"/>
      <c r="M815" s="3"/>
      <c r="N815" s="3"/>
    </row>
    <row r="816" spans="1:14" ht="13">
      <c r="A816" s="2"/>
      <c r="B816" s="3"/>
      <c r="C816" s="4"/>
      <c r="D816" s="4"/>
      <c r="E816" s="3"/>
      <c r="F816" s="3"/>
      <c r="G816" s="16"/>
      <c r="I816" s="3"/>
      <c r="J816" s="3"/>
      <c r="K816" s="3"/>
      <c r="L816" s="3"/>
      <c r="M816" s="3"/>
      <c r="N816" s="3"/>
    </row>
    <row r="817" spans="1:14" ht="13">
      <c r="A817" s="2"/>
      <c r="B817" s="3"/>
      <c r="C817" s="4"/>
      <c r="D817" s="4"/>
      <c r="E817" s="3"/>
      <c r="F817" s="3"/>
      <c r="G817" s="16"/>
      <c r="I817" s="3"/>
      <c r="J817" s="3"/>
      <c r="K817" s="3"/>
      <c r="L817" s="3"/>
      <c r="M817" s="3"/>
      <c r="N817" s="3"/>
    </row>
    <row r="818" spans="1:14" ht="13">
      <c r="A818" s="2"/>
      <c r="B818" s="3"/>
      <c r="C818" s="4"/>
      <c r="D818" s="4"/>
      <c r="E818" s="3"/>
      <c r="F818" s="3"/>
      <c r="G818" s="16"/>
      <c r="I818" s="3"/>
      <c r="J818" s="3"/>
      <c r="K818" s="3"/>
      <c r="L818" s="3"/>
      <c r="M818" s="3"/>
      <c r="N818" s="3"/>
    </row>
    <row r="819" spans="1:14" ht="13">
      <c r="A819" s="2"/>
      <c r="B819" s="3"/>
      <c r="C819" s="4"/>
      <c r="D819" s="4"/>
      <c r="E819" s="3"/>
      <c r="F819" s="3"/>
      <c r="G819" s="16"/>
      <c r="I819" s="3"/>
      <c r="J819" s="3"/>
      <c r="K819" s="3"/>
      <c r="L819" s="3"/>
      <c r="M819" s="3"/>
      <c r="N819" s="3"/>
    </row>
    <row r="820" spans="1:14" ht="13">
      <c r="A820" s="2"/>
      <c r="B820" s="3"/>
      <c r="C820" s="4"/>
      <c r="D820" s="4"/>
      <c r="E820" s="3"/>
      <c r="F820" s="3"/>
      <c r="G820" s="16"/>
      <c r="I820" s="3"/>
      <c r="J820" s="3"/>
      <c r="K820" s="3"/>
      <c r="L820" s="3"/>
      <c r="M820" s="3"/>
      <c r="N820" s="3"/>
    </row>
    <row r="821" spans="1:14" ht="13">
      <c r="A821" s="2"/>
      <c r="B821" s="3"/>
      <c r="C821" s="4"/>
      <c r="D821" s="4"/>
      <c r="E821" s="3"/>
      <c r="F821" s="3"/>
      <c r="G821" s="16"/>
      <c r="I821" s="3"/>
      <c r="J821" s="3"/>
      <c r="K821" s="3"/>
      <c r="L821" s="3"/>
      <c r="M821" s="3"/>
      <c r="N821" s="3"/>
    </row>
    <row r="822" spans="1:14" ht="13">
      <c r="A822" s="2"/>
      <c r="B822" s="3"/>
      <c r="C822" s="4"/>
      <c r="D822" s="4"/>
      <c r="E822" s="3"/>
      <c r="F822" s="3"/>
      <c r="G822" s="16"/>
      <c r="I822" s="3"/>
      <c r="J822" s="3"/>
      <c r="K822" s="3"/>
      <c r="L822" s="3"/>
      <c r="M822" s="3"/>
      <c r="N822" s="3"/>
    </row>
    <row r="823" spans="1:14" ht="13">
      <c r="A823" s="2"/>
      <c r="B823" s="3"/>
      <c r="C823" s="4"/>
      <c r="D823" s="4"/>
      <c r="E823" s="3"/>
      <c r="F823" s="3"/>
      <c r="G823" s="16"/>
      <c r="I823" s="3"/>
      <c r="J823" s="3"/>
      <c r="K823" s="3"/>
      <c r="L823" s="3"/>
      <c r="M823" s="3"/>
      <c r="N823" s="3"/>
    </row>
    <row r="824" spans="1:14" ht="13">
      <c r="A824" s="2"/>
      <c r="B824" s="3"/>
      <c r="C824" s="4"/>
      <c r="D824" s="4"/>
      <c r="E824" s="3"/>
      <c r="F824" s="3"/>
      <c r="G824" s="16"/>
      <c r="I824" s="3"/>
      <c r="J824" s="3"/>
      <c r="K824" s="3"/>
      <c r="L824" s="3"/>
      <c r="M824" s="3"/>
      <c r="N824" s="3"/>
    </row>
    <row r="825" spans="1:14" ht="13">
      <c r="A825" s="2"/>
      <c r="B825" s="3"/>
      <c r="C825" s="4"/>
      <c r="D825" s="4"/>
      <c r="E825" s="3"/>
      <c r="F825" s="3"/>
      <c r="G825" s="16"/>
      <c r="I825" s="3"/>
      <c r="J825" s="3"/>
      <c r="K825" s="3"/>
      <c r="L825" s="3"/>
      <c r="M825" s="3"/>
      <c r="N825" s="3"/>
    </row>
    <row r="826" spans="1:14" ht="13">
      <c r="A826" s="2"/>
      <c r="B826" s="3"/>
      <c r="C826" s="4"/>
      <c r="D826" s="4"/>
      <c r="E826" s="3"/>
      <c r="F826" s="3"/>
      <c r="G826" s="16"/>
      <c r="I826" s="3"/>
      <c r="J826" s="3"/>
      <c r="K826" s="3"/>
      <c r="L826" s="3"/>
      <c r="M826" s="3"/>
      <c r="N826" s="3"/>
    </row>
    <row r="827" spans="1:14" ht="13">
      <c r="A827" s="2"/>
      <c r="B827" s="3"/>
      <c r="C827" s="4"/>
      <c r="D827" s="4"/>
      <c r="E827" s="3"/>
      <c r="F827" s="3"/>
      <c r="G827" s="16"/>
      <c r="I827" s="3"/>
      <c r="J827" s="3"/>
      <c r="K827" s="3"/>
      <c r="L827" s="3"/>
      <c r="M827" s="3"/>
      <c r="N827" s="3"/>
    </row>
    <row r="828" spans="1:14" ht="13">
      <c r="A828" s="2"/>
      <c r="B828" s="3"/>
      <c r="C828" s="4"/>
      <c r="D828" s="4"/>
      <c r="E828" s="3"/>
      <c r="F828" s="3"/>
      <c r="G828" s="16"/>
      <c r="I828" s="3"/>
      <c r="J828" s="3"/>
      <c r="K828" s="3"/>
      <c r="L828" s="3"/>
      <c r="M828" s="3"/>
      <c r="N828" s="3"/>
    </row>
    <row r="829" spans="1:14" ht="13">
      <c r="A829" s="2"/>
      <c r="B829" s="3"/>
      <c r="C829" s="4"/>
      <c r="D829" s="4"/>
      <c r="E829" s="3"/>
      <c r="F829" s="3"/>
      <c r="G829" s="16"/>
      <c r="I829" s="3"/>
      <c r="J829" s="3"/>
      <c r="K829" s="3"/>
      <c r="L829" s="3"/>
      <c r="M829" s="3"/>
      <c r="N829" s="3"/>
    </row>
    <row r="830" spans="1:14" ht="13">
      <c r="A830" s="2"/>
      <c r="B830" s="3"/>
      <c r="C830" s="4"/>
      <c r="D830" s="4"/>
      <c r="E830" s="3"/>
      <c r="F830" s="3"/>
      <c r="G830" s="16"/>
      <c r="I830" s="3"/>
      <c r="J830" s="3"/>
      <c r="K830" s="3"/>
      <c r="L830" s="3"/>
      <c r="M830" s="3"/>
      <c r="N830" s="3"/>
    </row>
    <row r="831" spans="1:14" ht="13">
      <c r="A831" s="2"/>
      <c r="B831" s="3"/>
      <c r="C831" s="4"/>
      <c r="D831" s="4"/>
      <c r="E831" s="3"/>
      <c r="F831" s="3"/>
      <c r="G831" s="16"/>
      <c r="I831" s="3"/>
      <c r="J831" s="3"/>
      <c r="K831" s="3"/>
      <c r="L831" s="3"/>
      <c r="M831" s="3"/>
      <c r="N831" s="3"/>
    </row>
    <row r="832" spans="1:14" ht="13">
      <c r="A832" s="2"/>
      <c r="B832" s="3"/>
      <c r="C832" s="4"/>
      <c r="D832" s="4"/>
      <c r="E832" s="3"/>
      <c r="F832" s="3"/>
      <c r="G832" s="16"/>
      <c r="I832" s="3"/>
      <c r="J832" s="3"/>
      <c r="K832" s="3"/>
      <c r="L832" s="3"/>
      <c r="M832" s="3"/>
      <c r="N832" s="3"/>
    </row>
    <row r="833" spans="1:14" ht="13">
      <c r="A833" s="2"/>
      <c r="B833" s="3"/>
      <c r="C833" s="4"/>
      <c r="D833" s="4"/>
      <c r="E833" s="3"/>
      <c r="F833" s="3"/>
      <c r="G833" s="16"/>
      <c r="I833" s="3"/>
      <c r="J833" s="3"/>
      <c r="K833" s="3"/>
      <c r="L833" s="3"/>
      <c r="M833" s="3"/>
      <c r="N833" s="3"/>
    </row>
    <row r="834" spans="1:14" ht="13">
      <c r="A834" s="2"/>
      <c r="B834" s="3"/>
      <c r="C834" s="4"/>
      <c r="D834" s="4"/>
      <c r="E834" s="3"/>
      <c r="F834" s="3"/>
      <c r="G834" s="16"/>
      <c r="I834" s="3"/>
      <c r="J834" s="3"/>
      <c r="K834" s="3"/>
      <c r="L834" s="3"/>
      <c r="M834" s="3"/>
      <c r="N834" s="3"/>
    </row>
    <row r="835" spans="1:14" ht="13">
      <c r="A835" s="2"/>
      <c r="B835" s="3"/>
      <c r="C835" s="4"/>
      <c r="D835" s="4"/>
      <c r="E835" s="3"/>
      <c r="F835" s="3"/>
      <c r="G835" s="16"/>
      <c r="I835" s="3"/>
      <c r="J835" s="3"/>
      <c r="K835" s="3"/>
      <c r="L835" s="3"/>
      <c r="M835" s="3"/>
      <c r="N835" s="3"/>
    </row>
    <row r="836" spans="1:14" ht="13">
      <c r="A836" s="2"/>
      <c r="B836" s="3"/>
      <c r="C836" s="4"/>
      <c r="D836" s="4"/>
      <c r="E836" s="3"/>
      <c r="F836" s="3"/>
      <c r="G836" s="16"/>
      <c r="I836" s="3"/>
      <c r="J836" s="3"/>
      <c r="K836" s="3"/>
      <c r="L836" s="3"/>
      <c r="M836" s="3"/>
      <c r="N836" s="3"/>
    </row>
    <row r="837" spans="1:14" ht="13">
      <c r="A837" s="2"/>
      <c r="B837" s="3"/>
      <c r="C837" s="4"/>
      <c r="D837" s="4"/>
      <c r="E837" s="3"/>
      <c r="F837" s="3"/>
      <c r="G837" s="16"/>
      <c r="I837" s="3"/>
      <c r="J837" s="3"/>
      <c r="K837" s="3"/>
      <c r="L837" s="3"/>
      <c r="M837" s="3"/>
      <c r="N837" s="3"/>
    </row>
    <row r="838" spans="1:14" ht="13">
      <c r="A838" s="2"/>
      <c r="B838" s="3"/>
      <c r="C838" s="4"/>
      <c r="D838" s="4"/>
      <c r="E838" s="3"/>
      <c r="F838" s="3"/>
      <c r="G838" s="16"/>
      <c r="I838" s="3"/>
      <c r="J838" s="3"/>
      <c r="K838" s="3"/>
      <c r="L838" s="3"/>
      <c r="M838" s="3"/>
      <c r="N838" s="3"/>
    </row>
    <row r="839" spans="1:14" ht="13">
      <c r="A839" s="2"/>
      <c r="B839" s="3"/>
      <c r="C839" s="4"/>
      <c r="D839" s="4"/>
      <c r="E839" s="3"/>
      <c r="F839" s="3"/>
      <c r="G839" s="16"/>
      <c r="I839" s="3"/>
      <c r="J839" s="3"/>
      <c r="K839" s="3"/>
      <c r="L839" s="3"/>
      <c r="M839" s="3"/>
      <c r="N839" s="3"/>
    </row>
    <row r="840" spans="1:14" ht="13">
      <c r="A840" s="2"/>
      <c r="B840" s="3"/>
      <c r="C840" s="4"/>
      <c r="D840" s="4"/>
      <c r="E840" s="3"/>
      <c r="F840" s="3"/>
      <c r="G840" s="16"/>
      <c r="I840" s="3"/>
      <c r="J840" s="3"/>
      <c r="K840" s="3"/>
      <c r="L840" s="3"/>
      <c r="M840" s="3"/>
      <c r="N840" s="3"/>
    </row>
    <row r="841" spans="1:14" ht="13">
      <c r="A841" s="2"/>
      <c r="B841" s="3"/>
      <c r="C841" s="4"/>
      <c r="D841" s="4"/>
      <c r="E841" s="3"/>
      <c r="F841" s="3"/>
      <c r="G841" s="16"/>
      <c r="I841" s="3"/>
      <c r="J841" s="3"/>
      <c r="K841" s="3"/>
      <c r="L841" s="3"/>
      <c r="M841" s="3"/>
      <c r="N841" s="3"/>
    </row>
    <row r="842" spans="1:14" ht="13">
      <c r="A842" s="2"/>
      <c r="B842" s="3"/>
      <c r="C842" s="4"/>
      <c r="D842" s="4"/>
      <c r="E842" s="3"/>
      <c r="F842" s="3"/>
      <c r="G842" s="16"/>
      <c r="I842" s="3"/>
      <c r="J842" s="3"/>
      <c r="K842" s="3"/>
      <c r="L842" s="3"/>
      <c r="M842" s="3"/>
      <c r="N842" s="3"/>
    </row>
    <row r="843" spans="1:14" ht="13">
      <c r="A843" s="2"/>
      <c r="B843" s="3"/>
      <c r="C843" s="4"/>
      <c r="D843" s="4"/>
      <c r="E843" s="3"/>
      <c r="F843" s="3"/>
      <c r="G843" s="16"/>
      <c r="I843" s="3"/>
      <c r="J843" s="3"/>
      <c r="K843" s="3"/>
      <c r="L843" s="3"/>
      <c r="M843" s="3"/>
      <c r="N843" s="3"/>
    </row>
    <row r="844" spans="1:14" ht="13">
      <c r="A844" s="2"/>
      <c r="B844" s="3"/>
      <c r="C844" s="4"/>
      <c r="D844" s="4"/>
      <c r="E844" s="3"/>
      <c r="F844" s="3"/>
      <c r="G844" s="16"/>
      <c r="I844" s="3"/>
      <c r="J844" s="3"/>
      <c r="K844" s="3"/>
      <c r="L844" s="3"/>
      <c r="M844" s="3"/>
      <c r="N844" s="3"/>
    </row>
    <row r="845" spans="1:14" ht="13">
      <c r="A845" s="2"/>
      <c r="B845" s="3"/>
      <c r="C845" s="4"/>
      <c r="D845" s="4"/>
      <c r="E845" s="3"/>
      <c r="F845" s="3"/>
      <c r="G845" s="16"/>
      <c r="I845" s="3"/>
      <c r="J845" s="3"/>
      <c r="K845" s="3"/>
      <c r="L845" s="3"/>
      <c r="M845" s="3"/>
      <c r="N845" s="3"/>
    </row>
    <row r="846" spans="1:14" ht="13">
      <c r="A846" s="2"/>
      <c r="B846" s="3"/>
      <c r="C846" s="4"/>
      <c r="D846" s="4"/>
      <c r="E846" s="3"/>
      <c r="F846" s="3"/>
      <c r="G846" s="16"/>
      <c r="I846" s="3"/>
      <c r="J846" s="3"/>
      <c r="K846" s="3"/>
      <c r="L846" s="3"/>
      <c r="M846" s="3"/>
      <c r="N846" s="3"/>
    </row>
    <row r="847" spans="1:14" ht="13">
      <c r="A847" s="2"/>
      <c r="B847" s="3"/>
      <c r="C847" s="4"/>
      <c r="D847" s="4"/>
      <c r="E847" s="3"/>
      <c r="F847" s="3"/>
      <c r="G847" s="16"/>
      <c r="I847" s="3"/>
      <c r="J847" s="3"/>
      <c r="K847" s="3"/>
      <c r="L847" s="3"/>
      <c r="M847" s="3"/>
      <c r="N847" s="3"/>
    </row>
    <row r="848" spans="1:14" ht="13">
      <c r="A848" s="2"/>
      <c r="B848" s="3"/>
      <c r="C848" s="4"/>
      <c r="D848" s="4"/>
      <c r="E848" s="3"/>
      <c r="F848" s="3"/>
      <c r="G848" s="16"/>
      <c r="I848" s="3"/>
      <c r="J848" s="3"/>
      <c r="K848" s="3"/>
      <c r="L848" s="3"/>
      <c r="M848" s="3"/>
      <c r="N848" s="3"/>
    </row>
    <row r="849" spans="1:14" ht="13">
      <c r="A849" s="2"/>
      <c r="B849" s="3"/>
      <c r="C849" s="4"/>
      <c r="D849" s="4"/>
      <c r="E849" s="3"/>
      <c r="F849" s="3"/>
      <c r="G849" s="16"/>
      <c r="I849" s="3"/>
      <c r="J849" s="3"/>
      <c r="K849" s="3"/>
      <c r="L849" s="3"/>
      <c r="M849" s="3"/>
      <c r="N849" s="3"/>
    </row>
    <row r="850" spans="1:14" ht="13">
      <c r="A850" s="2"/>
      <c r="B850" s="3"/>
      <c r="C850" s="4"/>
      <c r="D850" s="4"/>
      <c r="E850" s="3"/>
      <c r="F850" s="3"/>
      <c r="G850" s="16"/>
      <c r="I850" s="3"/>
      <c r="J850" s="3"/>
      <c r="K850" s="3"/>
      <c r="L850" s="3"/>
      <c r="M850" s="3"/>
      <c r="N850" s="3"/>
    </row>
    <row r="851" spans="1:14" ht="13">
      <c r="A851" s="2"/>
      <c r="B851" s="3"/>
      <c r="C851" s="4"/>
      <c r="D851" s="4"/>
      <c r="E851" s="3"/>
      <c r="F851" s="3"/>
      <c r="G851" s="16"/>
      <c r="I851" s="3"/>
      <c r="J851" s="3"/>
      <c r="K851" s="3"/>
      <c r="L851" s="3"/>
      <c r="M851" s="3"/>
      <c r="N851" s="3"/>
    </row>
    <row r="852" spans="1:14" ht="13">
      <c r="A852" s="2"/>
      <c r="B852" s="3"/>
      <c r="C852" s="4"/>
      <c r="D852" s="4"/>
      <c r="E852" s="3"/>
      <c r="F852" s="3"/>
      <c r="G852" s="16"/>
      <c r="I852" s="3"/>
      <c r="J852" s="3"/>
      <c r="K852" s="3"/>
      <c r="L852" s="3"/>
      <c r="M852" s="3"/>
      <c r="N852" s="3"/>
    </row>
    <row r="853" spans="1:14" ht="13">
      <c r="A853" s="2"/>
      <c r="B853" s="3"/>
      <c r="C853" s="4"/>
      <c r="D853" s="4"/>
      <c r="E853" s="3"/>
      <c r="F853" s="3"/>
      <c r="G853" s="16"/>
      <c r="I853" s="3"/>
      <c r="J853" s="3"/>
      <c r="K853" s="3"/>
      <c r="L853" s="3"/>
      <c r="M853" s="3"/>
      <c r="N853" s="3"/>
    </row>
    <row r="854" spans="1:14" ht="13">
      <c r="A854" s="2"/>
      <c r="B854" s="3"/>
      <c r="C854" s="4"/>
      <c r="D854" s="4"/>
      <c r="E854" s="3"/>
      <c r="F854" s="3"/>
      <c r="G854" s="16"/>
      <c r="I854" s="3"/>
      <c r="J854" s="3"/>
      <c r="K854" s="3"/>
      <c r="L854" s="3"/>
      <c r="M854" s="3"/>
      <c r="N854" s="3"/>
    </row>
    <row r="855" spans="1:14" ht="13">
      <c r="A855" s="2"/>
      <c r="B855" s="3"/>
      <c r="C855" s="4"/>
      <c r="D855" s="4"/>
      <c r="E855" s="3"/>
      <c r="F855" s="3"/>
      <c r="G855" s="16"/>
      <c r="I855" s="3"/>
      <c r="J855" s="3"/>
      <c r="K855" s="3"/>
      <c r="L855" s="3"/>
      <c r="M855" s="3"/>
      <c r="N855" s="3"/>
    </row>
    <row r="856" spans="1:14" ht="13">
      <c r="A856" s="2"/>
      <c r="B856" s="3"/>
      <c r="C856" s="4"/>
      <c r="D856" s="4"/>
      <c r="E856" s="3"/>
      <c r="F856" s="3"/>
      <c r="G856" s="16"/>
      <c r="I856" s="3"/>
      <c r="J856" s="3"/>
      <c r="K856" s="3"/>
      <c r="L856" s="3"/>
      <c r="M856" s="3"/>
      <c r="N856" s="3"/>
    </row>
    <row r="857" spans="1:14" ht="13">
      <c r="A857" s="2"/>
      <c r="B857" s="3"/>
      <c r="C857" s="4"/>
      <c r="D857" s="4"/>
      <c r="E857" s="3"/>
      <c r="F857" s="3"/>
      <c r="G857" s="16"/>
      <c r="I857" s="3"/>
      <c r="J857" s="3"/>
      <c r="K857" s="3"/>
      <c r="L857" s="3"/>
      <c r="M857" s="3"/>
      <c r="N857" s="3"/>
    </row>
    <row r="858" spans="1:14" ht="13">
      <c r="A858" s="2"/>
      <c r="B858" s="3"/>
      <c r="C858" s="4"/>
      <c r="D858" s="4"/>
      <c r="E858" s="3"/>
      <c r="F858" s="3"/>
      <c r="G858" s="16"/>
      <c r="I858" s="3"/>
      <c r="J858" s="3"/>
      <c r="K858" s="3"/>
      <c r="L858" s="3"/>
      <c r="M858" s="3"/>
      <c r="N858" s="3"/>
    </row>
    <row r="859" spans="1:14" ht="13">
      <c r="A859" s="2"/>
      <c r="B859" s="3"/>
      <c r="C859" s="4"/>
      <c r="D859" s="4"/>
      <c r="E859" s="3"/>
      <c r="F859" s="3"/>
      <c r="G859" s="16"/>
      <c r="I859" s="3"/>
      <c r="J859" s="3"/>
      <c r="K859" s="3"/>
      <c r="L859" s="3"/>
      <c r="M859" s="3"/>
      <c r="N859" s="3"/>
    </row>
    <row r="860" spans="1:14" ht="13">
      <c r="A860" s="2"/>
      <c r="B860" s="3"/>
      <c r="C860" s="4"/>
      <c r="D860" s="4"/>
      <c r="E860" s="3"/>
      <c r="F860" s="3"/>
      <c r="G860" s="16"/>
      <c r="I860" s="3"/>
      <c r="J860" s="3"/>
      <c r="K860" s="3"/>
      <c r="L860" s="3"/>
      <c r="M860" s="3"/>
      <c r="N860" s="3"/>
    </row>
    <row r="861" spans="1:14" ht="13">
      <c r="A861" s="2"/>
      <c r="B861" s="3"/>
      <c r="C861" s="4"/>
      <c r="D861" s="4"/>
      <c r="E861" s="3"/>
      <c r="F861" s="3"/>
      <c r="G861" s="16"/>
      <c r="I861" s="3"/>
      <c r="J861" s="3"/>
      <c r="K861" s="3"/>
      <c r="L861" s="3"/>
      <c r="M861" s="3"/>
      <c r="N861" s="3"/>
    </row>
    <row r="862" spans="1:14" ht="13">
      <c r="A862" s="2"/>
      <c r="B862" s="3"/>
      <c r="C862" s="4"/>
      <c r="D862" s="4"/>
      <c r="E862" s="3"/>
      <c r="F862" s="3"/>
      <c r="G862" s="16"/>
      <c r="I862" s="3"/>
      <c r="J862" s="3"/>
      <c r="K862" s="3"/>
      <c r="L862" s="3"/>
      <c r="M862" s="3"/>
      <c r="N862" s="3"/>
    </row>
    <row r="863" spans="1:14" ht="13">
      <c r="A863" s="2"/>
      <c r="B863" s="3"/>
      <c r="C863" s="4"/>
      <c r="D863" s="4"/>
      <c r="E863" s="3"/>
      <c r="F863" s="3"/>
      <c r="G863" s="16"/>
      <c r="I863" s="3"/>
      <c r="J863" s="3"/>
      <c r="K863" s="3"/>
      <c r="L863" s="3"/>
      <c r="M863" s="3"/>
      <c r="N863" s="3"/>
    </row>
    <row r="864" spans="1:14" ht="13">
      <c r="A864" s="2"/>
      <c r="B864" s="3"/>
      <c r="C864" s="4"/>
      <c r="D864" s="4"/>
      <c r="E864" s="3"/>
      <c r="F864" s="3"/>
      <c r="G864" s="16"/>
      <c r="I864" s="3"/>
      <c r="J864" s="3"/>
      <c r="K864" s="3"/>
      <c r="L864" s="3"/>
      <c r="M864" s="3"/>
      <c r="N864" s="3"/>
    </row>
    <row r="865" spans="1:14" ht="13">
      <c r="A865" s="2"/>
      <c r="B865" s="3"/>
      <c r="C865" s="4"/>
      <c r="D865" s="4"/>
      <c r="E865" s="3"/>
      <c r="F865" s="3"/>
      <c r="G865" s="16"/>
      <c r="I865" s="3"/>
      <c r="J865" s="3"/>
      <c r="K865" s="3"/>
      <c r="L865" s="3"/>
      <c r="M865" s="3"/>
      <c r="N865" s="3"/>
    </row>
    <row r="866" spans="1:14" ht="13">
      <c r="A866" s="2"/>
      <c r="B866" s="3"/>
      <c r="C866" s="4"/>
      <c r="D866" s="4"/>
      <c r="E866" s="3"/>
      <c r="F866" s="3"/>
      <c r="G866" s="16"/>
      <c r="I866" s="3"/>
      <c r="J866" s="3"/>
      <c r="K866" s="3"/>
      <c r="L866" s="3"/>
      <c r="M866" s="3"/>
      <c r="N866" s="3"/>
    </row>
    <row r="867" spans="1:14" ht="13">
      <c r="A867" s="2"/>
      <c r="B867" s="3"/>
      <c r="C867" s="4"/>
      <c r="D867" s="4"/>
      <c r="E867" s="3"/>
      <c r="F867" s="3"/>
      <c r="G867" s="16"/>
      <c r="I867" s="3"/>
      <c r="J867" s="3"/>
      <c r="K867" s="3"/>
      <c r="L867" s="3"/>
      <c r="M867" s="3"/>
      <c r="N867" s="3"/>
    </row>
    <row r="868" spans="1:14" ht="13">
      <c r="A868" s="2"/>
      <c r="B868" s="3"/>
      <c r="C868" s="4"/>
      <c r="D868" s="4"/>
      <c r="E868" s="3"/>
      <c r="F868" s="3"/>
      <c r="G868" s="16"/>
      <c r="I868" s="3"/>
      <c r="J868" s="3"/>
      <c r="K868" s="3"/>
      <c r="L868" s="3"/>
      <c r="M868" s="3"/>
      <c r="N868" s="3"/>
    </row>
    <row r="869" spans="1:14" ht="13">
      <c r="A869" s="2"/>
      <c r="B869" s="3"/>
      <c r="C869" s="4"/>
      <c r="D869" s="4"/>
      <c r="E869" s="3"/>
      <c r="F869" s="3"/>
      <c r="G869" s="16"/>
      <c r="I869" s="3"/>
      <c r="J869" s="3"/>
      <c r="K869" s="3"/>
      <c r="L869" s="3"/>
      <c r="M869" s="3"/>
      <c r="N869" s="3"/>
    </row>
    <row r="870" spans="1:14" ht="13">
      <c r="A870" s="2"/>
      <c r="B870" s="3"/>
      <c r="C870" s="4"/>
      <c r="D870" s="4"/>
      <c r="E870" s="3"/>
      <c r="F870" s="3"/>
      <c r="G870" s="16"/>
      <c r="I870" s="3"/>
      <c r="J870" s="3"/>
      <c r="K870" s="3"/>
      <c r="L870" s="3"/>
      <c r="M870" s="3"/>
      <c r="N870" s="3"/>
    </row>
    <row r="871" spans="1:14" ht="13">
      <c r="A871" s="2"/>
      <c r="B871" s="3"/>
      <c r="C871" s="4"/>
      <c r="D871" s="4"/>
      <c r="E871" s="3"/>
      <c r="F871" s="3"/>
      <c r="G871" s="16"/>
      <c r="I871" s="3"/>
      <c r="J871" s="3"/>
      <c r="K871" s="3"/>
      <c r="L871" s="3"/>
      <c r="M871" s="3"/>
      <c r="N871" s="3"/>
    </row>
    <row r="872" spans="1:14" ht="13">
      <c r="A872" s="2"/>
      <c r="B872" s="3"/>
      <c r="C872" s="4"/>
      <c r="D872" s="4"/>
      <c r="E872" s="3"/>
      <c r="F872" s="3"/>
      <c r="G872" s="16"/>
      <c r="I872" s="3"/>
      <c r="J872" s="3"/>
      <c r="K872" s="3"/>
      <c r="L872" s="3"/>
      <c r="M872" s="3"/>
      <c r="N872" s="3"/>
    </row>
    <row r="873" spans="1:14" ht="13">
      <c r="A873" s="2"/>
      <c r="B873" s="3"/>
      <c r="C873" s="4"/>
      <c r="D873" s="4"/>
      <c r="E873" s="3"/>
      <c r="F873" s="3"/>
      <c r="G873" s="16"/>
      <c r="I873" s="3"/>
      <c r="J873" s="3"/>
      <c r="K873" s="3"/>
      <c r="L873" s="3"/>
      <c r="M873" s="3"/>
      <c r="N873" s="3"/>
    </row>
    <row r="874" spans="1:14" ht="13">
      <c r="A874" s="2"/>
      <c r="B874" s="3"/>
      <c r="C874" s="4"/>
      <c r="D874" s="4"/>
      <c r="E874" s="3"/>
      <c r="F874" s="3"/>
      <c r="G874" s="16"/>
      <c r="I874" s="3"/>
      <c r="J874" s="3"/>
      <c r="K874" s="3"/>
      <c r="L874" s="3"/>
      <c r="M874" s="3"/>
      <c r="N874" s="3"/>
    </row>
    <row r="875" spans="1:14" ht="13">
      <c r="A875" s="2"/>
      <c r="B875" s="3"/>
      <c r="C875" s="4"/>
      <c r="D875" s="4"/>
      <c r="E875" s="3"/>
      <c r="F875" s="3"/>
      <c r="G875" s="16"/>
      <c r="I875" s="3"/>
      <c r="J875" s="3"/>
      <c r="K875" s="3"/>
      <c r="L875" s="3"/>
      <c r="M875" s="3"/>
      <c r="N875" s="3"/>
    </row>
    <row r="876" spans="1:14" ht="13">
      <c r="A876" s="2"/>
      <c r="B876" s="3"/>
      <c r="C876" s="4"/>
      <c r="D876" s="4"/>
      <c r="E876" s="3"/>
      <c r="F876" s="3"/>
      <c r="G876" s="16"/>
      <c r="I876" s="3"/>
      <c r="J876" s="3"/>
      <c r="K876" s="3"/>
      <c r="L876" s="3"/>
      <c r="M876" s="3"/>
      <c r="N876" s="3"/>
    </row>
    <row r="877" spans="1:14" ht="13">
      <c r="A877" s="2"/>
      <c r="B877" s="3"/>
      <c r="C877" s="4"/>
      <c r="D877" s="4"/>
      <c r="E877" s="3"/>
      <c r="F877" s="3"/>
      <c r="G877" s="16"/>
      <c r="I877" s="3"/>
      <c r="J877" s="3"/>
      <c r="K877" s="3"/>
      <c r="L877" s="3"/>
      <c r="M877" s="3"/>
      <c r="N877" s="3"/>
    </row>
    <row r="878" spans="1:14" ht="13">
      <c r="A878" s="2"/>
      <c r="B878" s="3"/>
      <c r="C878" s="4"/>
      <c r="D878" s="4"/>
      <c r="E878" s="3"/>
      <c r="F878" s="3"/>
      <c r="G878" s="16"/>
      <c r="I878" s="3"/>
      <c r="J878" s="3"/>
      <c r="K878" s="3"/>
      <c r="L878" s="3"/>
      <c r="M878" s="3"/>
      <c r="N878" s="3"/>
    </row>
    <row r="879" spans="1:14" ht="13">
      <c r="A879" s="2"/>
      <c r="B879" s="3"/>
      <c r="C879" s="4"/>
      <c r="D879" s="4"/>
      <c r="E879" s="3"/>
      <c r="F879" s="3"/>
      <c r="G879" s="16"/>
      <c r="I879" s="3"/>
      <c r="J879" s="3"/>
      <c r="K879" s="3"/>
      <c r="L879" s="3"/>
      <c r="M879" s="3"/>
      <c r="N879" s="3"/>
    </row>
    <row r="880" spans="1:14" ht="13">
      <c r="A880" s="2"/>
      <c r="B880" s="3"/>
      <c r="C880" s="4"/>
      <c r="D880" s="4"/>
      <c r="E880" s="3"/>
      <c r="F880" s="3"/>
      <c r="G880" s="16"/>
      <c r="I880" s="3"/>
      <c r="J880" s="3"/>
      <c r="K880" s="3"/>
      <c r="L880" s="3"/>
      <c r="M880" s="3"/>
      <c r="N880" s="3"/>
    </row>
    <row r="881" spans="1:14" ht="13">
      <c r="A881" s="2"/>
      <c r="B881" s="3"/>
      <c r="C881" s="4"/>
      <c r="D881" s="4"/>
      <c r="E881" s="3"/>
      <c r="F881" s="3"/>
      <c r="G881" s="16"/>
      <c r="I881" s="3"/>
      <c r="J881" s="3"/>
      <c r="K881" s="3"/>
      <c r="L881" s="3"/>
      <c r="M881" s="3"/>
      <c r="N881" s="3"/>
    </row>
    <row r="882" spans="1:14" ht="13">
      <c r="A882" s="2"/>
      <c r="B882" s="3"/>
      <c r="C882" s="4"/>
      <c r="D882" s="4"/>
      <c r="E882" s="3"/>
      <c r="F882" s="3"/>
      <c r="G882" s="16"/>
      <c r="I882" s="3"/>
      <c r="J882" s="3"/>
      <c r="K882" s="3"/>
      <c r="L882" s="3"/>
      <c r="M882" s="3"/>
      <c r="N882" s="3"/>
    </row>
    <row r="883" spans="1:14" ht="13">
      <c r="A883" s="2"/>
      <c r="B883" s="3"/>
      <c r="C883" s="4"/>
      <c r="D883" s="4"/>
      <c r="E883" s="3"/>
      <c r="F883" s="3"/>
      <c r="G883" s="16"/>
      <c r="I883" s="3"/>
      <c r="J883" s="3"/>
      <c r="K883" s="3"/>
      <c r="L883" s="3"/>
      <c r="M883" s="3"/>
      <c r="N883" s="3"/>
    </row>
    <row r="884" spans="1:14" ht="13">
      <c r="A884" s="2"/>
      <c r="B884" s="3"/>
      <c r="C884" s="4"/>
      <c r="D884" s="4"/>
      <c r="E884" s="3"/>
      <c r="F884" s="3"/>
      <c r="G884" s="16"/>
      <c r="I884" s="3"/>
      <c r="J884" s="3"/>
      <c r="K884" s="3"/>
      <c r="L884" s="3"/>
      <c r="M884" s="3"/>
      <c r="N884" s="3"/>
    </row>
    <row r="885" spans="1:14" ht="13">
      <c r="A885" s="2"/>
      <c r="B885" s="3"/>
      <c r="C885" s="4"/>
      <c r="D885" s="4"/>
      <c r="E885" s="3"/>
      <c r="F885" s="3"/>
      <c r="G885" s="16"/>
      <c r="I885" s="3"/>
      <c r="J885" s="3"/>
      <c r="K885" s="3"/>
      <c r="L885" s="3"/>
      <c r="M885" s="3"/>
      <c r="N885" s="3"/>
    </row>
    <row r="886" spans="1:14" ht="13">
      <c r="A886" s="2"/>
      <c r="B886" s="3"/>
      <c r="C886" s="4"/>
      <c r="D886" s="4"/>
      <c r="E886" s="3"/>
      <c r="F886" s="3"/>
      <c r="G886" s="16"/>
      <c r="I886" s="3"/>
      <c r="J886" s="3"/>
      <c r="K886" s="3"/>
      <c r="L886" s="3"/>
      <c r="M886" s="3"/>
      <c r="N886" s="3"/>
    </row>
    <row r="887" spans="1:14" ht="13">
      <c r="A887" s="2"/>
      <c r="B887" s="3"/>
      <c r="C887" s="4"/>
      <c r="D887" s="4"/>
      <c r="E887" s="3"/>
      <c r="F887" s="3"/>
      <c r="G887" s="16"/>
      <c r="I887" s="3"/>
      <c r="J887" s="3"/>
      <c r="K887" s="3"/>
      <c r="L887" s="3"/>
      <c r="M887" s="3"/>
      <c r="N887" s="3"/>
    </row>
    <row r="888" spans="1:14" ht="13">
      <c r="A888" s="2"/>
      <c r="B888" s="3"/>
      <c r="C888" s="4"/>
      <c r="D888" s="4"/>
      <c r="E888" s="3"/>
      <c r="F888" s="3"/>
      <c r="G888" s="16"/>
      <c r="I888" s="3"/>
      <c r="J888" s="3"/>
      <c r="K888" s="3"/>
      <c r="L888" s="3"/>
      <c r="M888" s="3"/>
      <c r="N888" s="3"/>
    </row>
    <row r="889" spans="1:14" ht="13">
      <c r="A889" s="2"/>
      <c r="B889" s="3"/>
      <c r="C889" s="4"/>
      <c r="D889" s="4"/>
      <c r="E889" s="3"/>
      <c r="F889" s="3"/>
      <c r="G889" s="16"/>
      <c r="I889" s="3"/>
      <c r="J889" s="3"/>
      <c r="K889" s="3"/>
      <c r="L889" s="3"/>
      <c r="M889" s="3"/>
      <c r="N889" s="3"/>
    </row>
    <row r="890" spans="1:14" ht="13">
      <c r="A890" s="2"/>
      <c r="B890" s="3"/>
      <c r="C890" s="4"/>
      <c r="D890" s="4"/>
      <c r="E890" s="3"/>
      <c r="F890" s="3"/>
      <c r="G890" s="16"/>
      <c r="I890" s="3"/>
      <c r="J890" s="3"/>
      <c r="K890" s="3"/>
      <c r="L890" s="3"/>
      <c r="M890" s="3"/>
      <c r="N890" s="3"/>
    </row>
    <row r="891" spans="1:14" ht="13">
      <c r="A891" s="2"/>
      <c r="B891" s="3"/>
      <c r="C891" s="4"/>
      <c r="D891" s="4"/>
      <c r="E891" s="3"/>
      <c r="F891" s="3"/>
      <c r="G891" s="16"/>
      <c r="I891" s="3"/>
      <c r="J891" s="3"/>
      <c r="K891" s="3"/>
      <c r="L891" s="3"/>
      <c r="M891" s="3"/>
      <c r="N891" s="3"/>
    </row>
    <row r="892" spans="1:14" ht="13">
      <c r="A892" s="2"/>
      <c r="B892" s="3"/>
      <c r="C892" s="4"/>
      <c r="D892" s="4"/>
      <c r="E892" s="3"/>
      <c r="F892" s="3"/>
      <c r="G892" s="16"/>
      <c r="I892" s="3"/>
      <c r="J892" s="3"/>
      <c r="K892" s="3"/>
      <c r="L892" s="3"/>
      <c r="M892" s="3"/>
      <c r="N892" s="3"/>
    </row>
    <row r="893" spans="1:14" ht="13">
      <c r="A893" s="2"/>
      <c r="B893" s="3"/>
      <c r="C893" s="4"/>
      <c r="D893" s="4"/>
      <c r="E893" s="3"/>
      <c r="F893" s="3"/>
      <c r="G893" s="16"/>
      <c r="I893" s="3"/>
      <c r="J893" s="3"/>
      <c r="K893" s="3"/>
      <c r="L893" s="3"/>
      <c r="M893" s="3"/>
      <c r="N893" s="3"/>
    </row>
    <row r="894" spans="1:14" ht="13">
      <c r="A894" s="2"/>
      <c r="B894" s="3"/>
      <c r="C894" s="4"/>
      <c r="D894" s="4"/>
      <c r="E894" s="3"/>
      <c r="F894" s="3"/>
      <c r="G894" s="16"/>
      <c r="I894" s="3"/>
      <c r="J894" s="3"/>
      <c r="K894" s="3"/>
      <c r="L894" s="3"/>
      <c r="M894" s="3"/>
      <c r="N894" s="3"/>
    </row>
    <row r="895" spans="1:14" ht="13">
      <c r="A895" s="2"/>
      <c r="B895" s="3"/>
      <c r="C895" s="4"/>
      <c r="D895" s="4"/>
      <c r="E895" s="3"/>
      <c r="F895" s="3"/>
      <c r="G895" s="16"/>
      <c r="I895" s="3"/>
      <c r="J895" s="3"/>
      <c r="K895" s="3"/>
      <c r="L895" s="3"/>
      <c r="M895" s="3"/>
      <c r="N895" s="3"/>
    </row>
    <row r="896" spans="1:14" ht="13">
      <c r="A896" s="2"/>
      <c r="B896" s="3"/>
      <c r="C896" s="4"/>
      <c r="D896" s="4"/>
      <c r="E896" s="3"/>
      <c r="F896" s="3"/>
      <c r="G896" s="16"/>
      <c r="I896" s="3"/>
      <c r="J896" s="3"/>
      <c r="K896" s="3"/>
      <c r="L896" s="3"/>
      <c r="M896" s="3"/>
      <c r="N896" s="3"/>
    </row>
    <row r="897" spans="1:14" ht="13">
      <c r="A897" s="2"/>
      <c r="B897" s="3"/>
      <c r="C897" s="4"/>
      <c r="D897" s="4"/>
      <c r="E897" s="3"/>
      <c r="F897" s="3"/>
      <c r="G897" s="16"/>
      <c r="I897" s="3"/>
      <c r="J897" s="3"/>
      <c r="K897" s="3"/>
      <c r="L897" s="3"/>
      <c r="M897" s="3"/>
      <c r="N897" s="3"/>
    </row>
    <row r="898" spans="1:14" ht="13">
      <c r="A898" s="2"/>
      <c r="B898" s="3"/>
      <c r="C898" s="4"/>
      <c r="D898" s="4"/>
      <c r="E898" s="3"/>
      <c r="F898" s="3"/>
      <c r="G898" s="16"/>
      <c r="I898" s="3"/>
      <c r="J898" s="3"/>
      <c r="K898" s="3"/>
      <c r="L898" s="3"/>
      <c r="M898" s="3"/>
      <c r="N898" s="3"/>
    </row>
    <row r="899" spans="1:14" ht="13">
      <c r="A899" s="2"/>
      <c r="B899" s="3"/>
      <c r="C899" s="4"/>
      <c r="D899" s="4"/>
      <c r="E899" s="3"/>
      <c r="F899" s="3"/>
      <c r="G899" s="16"/>
      <c r="I899" s="3"/>
      <c r="J899" s="3"/>
      <c r="K899" s="3"/>
      <c r="L899" s="3"/>
      <c r="M899" s="3"/>
      <c r="N899" s="3"/>
    </row>
    <row r="900" spans="1:14" ht="13">
      <c r="A900" s="2"/>
      <c r="B900" s="3"/>
      <c r="C900" s="4"/>
      <c r="D900" s="4"/>
      <c r="E900" s="3"/>
      <c r="F900" s="3"/>
      <c r="G900" s="16"/>
      <c r="I900" s="3"/>
      <c r="J900" s="3"/>
      <c r="K900" s="3"/>
      <c r="L900" s="3"/>
      <c r="M900" s="3"/>
      <c r="N900" s="3"/>
    </row>
    <row r="901" spans="1:14" ht="13">
      <c r="A901" s="2"/>
      <c r="B901" s="3"/>
      <c r="C901" s="4"/>
      <c r="D901" s="4"/>
      <c r="E901" s="3"/>
      <c r="F901" s="3"/>
      <c r="G901" s="16"/>
      <c r="I901" s="3"/>
      <c r="J901" s="3"/>
      <c r="K901" s="3"/>
      <c r="L901" s="3"/>
      <c r="M901" s="3"/>
      <c r="N901" s="3"/>
    </row>
    <row r="902" spans="1:14" ht="13">
      <c r="A902" s="2"/>
      <c r="B902" s="3"/>
      <c r="C902" s="4"/>
      <c r="D902" s="4"/>
      <c r="E902" s="3"/>
      <c r="F902" s="3"/>
      <c r="G902" s="16"/>
      <c r="I902" s="3"/>
      <c r="J902" s="3"/>
      <c r="K902" s="3"/>
      <c r="L902" s="3"/>
      <c r="M902" s="3"/>
      <c r="N902" s="3"/>
    </row>
    <row r="903" spans="1:14" ht="13">
      <c r="A903" s="2"/>
      <c r="B903" s="3"/>
      <c r="C903" s="4"/>
      <c r="D903" s="4"/>
      <c r="E903" s="3"/>
      <c r="F903" s="3"/>
      <c r="G903" s="16"/>
      <c r="I903" s="3"/>
      <c r="J903" s="3"/>
      <c r="K903" s="3"/>
      <c r="L903" s="3"/>
      <c r="M903" s="3"/>
      <c r="N903" s="3"/>
    </row>
    <row r="904" spans="1:14" ht="13">
      <c r="A904" s="2"/>
      <c r="B904" s="3"/>
      <c r="C904" s="4"/>
      <c r="D904" s="4"/>
      <c r="E904" s="3"/>
      <c r="F904" s="3"/>
      <c r="G904" s="16"/>
      <c r="I904" s="3"/>
      <c r="J904" s="3"/>
      <c r="K904" s="3"/>
      <c r="L904" s="3"/>
      <c r="M904" s="3"/>
      <c r="N904" s="3"/>
    </row>
    <row r="905" spans="1:14" ht="13">
      <c r="A905" s="2"/>
      <c r="B905" s="3"/>
      <c r="C905" s="4"/>
      <c r="D905" s="4"/>
      <c r="E905" s="3"/>
      <c r="F905" s="3"/>
      <c r="G905" s="16"/>
      <c r="I905" s="3"/>
      <c r="J905" s="3"/>
      <c r="K905" s="3"/>
      <c r="L905" s="3"/>
      <c r="M905" s="3"/>
      <c r="N905" s="3"/>
    </row>
    <row r="906" spans="1:14" ht="13">
      <c r="A906" s="2"/>
      <c r="B906" s="3"/>
      <c r="C906" s="4"/>
      <c r="D906" s="4"/>
      <c r="E906" s="3"/>
      <c r="F906" s="3"/>
      <c r="G906" s="16"/>
      <c r="I906" s="3"/>
      <c r="J906" s="3"/>
      <c r="K906" s="3"/>
      <c r="L906" s="3"/>
      <c r="M906" s="3"/>
      <c r="N906" s="3"/>
    </row>
    <row r="907" spans="1:14" ht="13">
      <c r="A907" s="2"/>
      <c r="B907" s="3"/>
      <c r="C907" s="4"/>
      <c r="D907" s="4"/>
      <c r="E907" s="3"/>
      <c r="F907" s="3"/>
      <c r="G907" s="16"/>
      <c r="I907" s="3"/>
      <c r="J907" s="3"/>
      <c r="K907" s="3"/>
      <c r="L907" s="3"/>
      <c r="M907" s="3"/>
      <c r="N907" s="3"/>
    </row>
    <row r="908" spans="1:14" ht="13">
      <c r="A908" s="2"/>
      <c r="B908" s="3"/>
      <c r="C908" s="4"/>
      <c r="D908" s="4"/>
      <c r="E908" s="3"/>
      <c r="F908" s="3"/>
      <c r="G908" s="16"/>
      <c r="I908" s="3"/>
      <c r="J908" s="3"/>
      <c r="K908" s="3"/>
      <c r="L908" s="3"/>
      <c r="M908" s="3"/>
      <c r="N908" s="3"/>
    </row>
    <row r="909" spans="1:14" ht="13">
      <c r="A909" s="2"/>
      <c r="B909" s="3"/>
      <c r="C909" s="4"/>
      <c r="D909" s="4"/>
      <c r="E909" s="3"/>
      <c r="F909" s="3"/>
      <c r="G909" s="16"/>
      <c r="I909" s="3"/>
      <c r="J909" s="3"/>
      <c r="K909" s="3"/>
      <c r="L909" s="3"/>
      <c r="M909" s="3"/>
      <c r="N909" s="3"/>
    </row>
    <row r="910" spans="1:14" ht="13">
      <c r="A910" s="2"/>
      <c r="B910" s="3"/>
      <c r="C910" s="4"/>
      <c r="D910" s="4"/>
      <c r="E910" s="3"/>
      <c r="F910" s="3"/>
      <c r="G910" s="16"/>
      <c r="I910" s="3"/>
      <c r="J910" s="3"/>
      <c r="K910" s="3"/>
      <c r="L910" s="3"/>
      <c r="M910" s="3"/>
      <c r="N910" s="3"/>
    </row>
    <row r="911" spans="1:14" ht="13">
      <c r="A911" s="2"/>
      <c r="B911" s="3"/>
      <c r="C911" s="4"/>
      <c r="D911" s="4"/>
      <c r="E911" s="3"/>
      <c r="F911" s="3"/>
      <c r="G911" s="16"/>
      <c r="I911" s="3"/>
      <c r="J911" s="3"/>
      <c r="K911" s="3"/>
      <c r="L911" s="3"/>
      <c r="M911" s="3"/>
      <c r="N911" s="3"/>
    </row>
    <row r="912" spans="1:14" ht="13">
      <c r="A912" s="2"/>
      <c r="B912" s="3"/>
      <c r="C912" s="4"/>
      <c r="D912" s="4"/>
      <c r="E912" s="3"/>
      <c r="F912" s="3"/>
      <c r="G912" s="16"/>
      <c r="I912" s="3"/>
      <c r="J912" s="3"/>
      <c r="K912" s="3"/>
      <c r="L912" s="3"/>
      <c r="M912" s="3"/>
      <c r="N912" s="3"/>
    </row>
    <row r="913" spans="1:14" ht="13">
      <c r="A913" s="2"/>
      <c r="B913" s="3"/>
      <c r="C913" s="4"/>
      <c r="D913" s="4"/>
      <c r="E913" s="3"/>
      <c r="F913" s="3"/>
      <c r="G913" s="16"/>
      <c r="I913" s="3"/>
      <c r="J913" s="3"/>
      <c r="K913" s="3"/>
      <c r="L913" s="3"/>
      <c r="M913" s="3"/>
      <c r="N913" s="3"/>
    </row>
    <row r="914" spans="1:14" ht="13">
      <c r="A914" s="2"/>
      <c r="B914" s="3"/>
      <c r="C914" s="4"/>
      <c r="D914" s="4"/>
      <c r="E914" s="3"/>
      <c r="F914" s="3"/>
      <c r="G914" s="16"/>
      <c r="I914" s="3"/>
      <c r="J914" s="3"/>
      <c r="K914" s="3"/>
      <c r="L914" s="3"/>
      <c r="M914" s="3"/>
      <c r="N914" s="3"/>
    </row>
    <row r="915" spans="1:14" ht="13">
      <c r="A915" s="2"/>
      <c r="B915" s="3"/>
      <c r="C915" s="4"/>
      <c r="D915" s="4"/>
      <c r="E915" s="3"/>
      <c r="F915" s="3"/>
      <c r="G915" s="16"/>
      <c r="I915" s="3"/>
      <c r="J915" s="3"/>
      <c r="K915" s="3"/>
      <c r="L915" s="3"/>
      <c r="M915" s="3"/>
      <c r="N915" s="3"/>
    </row>
    <row r="916" spans="1:14" ht="13">
      <c r="A916" s="2"/>
      <c r="B916" s="3"/>
      <c r="C916" s="4"/>
      <c r="D916" s="4"/>
      <c r="E916" s="3"/>
      <c r="F916" s="3"/>
      <c r="G916" s="16"/>
      <c r="I916" s="3"/>
      <c r="J916" s="3"/>
      <c r="K916" s="3"/>
      <c r="L916" s="3"/>
      <c r="M916" s="3"/>
      <c r="N916" s="3"/>
    </row>
    <row r="917" spans="1:14" ht="13">
      <c r="A917" s="2"/>
      <c r="B917" s="3"/>
      <c r="C917" s="4"/>
      <c r="D917" s="4"/>
      <c r="E917" s="3"/>
      <c r="F917" s="3"/>
      <c r="G917" s="16"/>
      <c r="I917" s="3"/>
      <c r="J917" s="3"/>
      <c r="K917" s="3"/>
      <c r="L917" s="3"/>
      <c r="M917" s="3"/>
      <c r="N917" s="3"/>
    </row>
    <row r="918" spans="1:14" ht="13">
      <c r="A918" s="2"/>
      <c r="B918" s="3"/>
      <c r="C918" s="4"/>
      <c r="D918" s="4"/>
      <c r="E918" s="3"/>
      <c r="F918" s="3"/>
      <c r="G918" s="16"/>
      <c r="I918" s="3"/>
      <c r="J918" s="3"/>
      <c r="K918" s="3"/>
      <c r="L918" s="3"/>
      <c r="M918" s="3"/>
      <c r="N918" s="3"/>
    </row>
    <row r="919" spans="1:14" ht="13">
      <c r="A919" s="2"/>
      <c r="B919" s="3"/>
      <c r="C919" s="4"/>
      <c r="D919" s="4"/>
      <c r="E919" s="3"/>
      <c r="F919" s="3"/>
      <c r="G919" s="16"/>
      <c r="I919" s="3"/>
      <c r="J919" s="3"/>
      <c r="K919" s="3"/>
      <c r="L919" s="3"/>
      <c r="M919" s="3"/>
      <c r="N919" s="3"/>
    </row>
    <row r="920" spans="1:14" ht="13">
      <c r="A920" s="2"/>
      <c r="B920" s="3"/>
      <c r="C920" s="4"/>
      <c r="D920" s="4"/>
      <c r="E920" s="3"/>
      <c r="F920" s="3"/>
      <c r="G920" s="16"/>
      <c r="I920" s="3"/>
      <c r="J920" s="3"/>
      <c r="K920" s="3"/>
      <c r="L920" s="3"/>
      <c r="M920" s="3"/>
      <c r="N920" s="3"/>
    </row>
    <row r="921" spans="1:14" ht="13">
      <c r="A921" s="2"/>
      <c r="B921" s="3"/>
      <c r="C921" s="4"/>
      <c r="D921" s="4"/>
      <c r="E921" s="3"/>
      <c r="F921" s="3"/>
      <c r="G921" s="16"/>
      <c r="I921" s="3"/>
      <c r="J921" s="3"/>
      <c r="K921" s="3"/>
      <c r="L921" s="3"/>
      <c r="M921" s="3"/>
      <c r="N921" s="3"/>
    </row>
    <row r="922" spans="1:14" ht="13">
      <c r="A922" s="2"/>
      <c r="B922" s="3"/>
      <c r="C922" s="4"/>
      <c r="D922" s="4"/>
      <c r="E922" s="3"/>
      <c r="F922" s="3"/>
      <c r="G922" s="16"/>
      <c r="I922" s="3"/>
      <c r="J922" s="3"/>
      <c r="K922" s="3"/>
      <c r="L922" s="3"/>
      <c r="M922" s="3"/>
      <c r="N922" s="3"/>
    </row>
    <row r="923" spans="1:14" ht="13">
      <c r="A923" s="2"/>
      <c r="B923" s="3"/>
      <c r="C923" s="4"/>
      <c r="D923" s="4"/>
      <c r="E923" s="3"/>
      <c r="F923" s="3"/>
      <c r="G923" s="16"/>
      <c r="I923" s="3"/>
      <c r="J923" s="3"/>
      <c r="K923" s="3"/>
      <c r="L923" s="3"/>
      <c r="M923" s="3"/>
      <c r="N923" s="3"/>
    </row>
    <row r="924" spans="1:14" ht="13">
      <c r="A924" s="2"/>
      <c r="B924" s="3"/>
      <c r="C924" s="4"/>
      <c r="D924" s="4"/>
      <c r="E924" s="3"/>
      <c r="F924" s="3"/>
      <c r="G924" s="16"/>
      <c r="I924" s="3"/>
      <c r="J924" s="3"/>
      <c r="K924" s="3"/>
      <c r="L924" s="3"/>
      <c r="M924" s="3"/>
      <c r="N924" s="3"/>
    </row>
    <row r="925" spans="1:14" ht="13">
      <c r="A925" s="2"/>
      <c r="B925" s="3"/>
      <c r="C925" s="4"/>
      <c r="D925" s="4"/>
      <c r="E925" s="3"/>
      <c r="F925" s="3"/>
      <c r="G925" s="16"/>
      <c r="I925" s="3"/>
      <c r="J925" s="3"/>
      <c r="K925" s="3"/>
      <c r="L925" s="3"/>
      <c r="M925" s="3"/>
      <c r="N925" s="3"/>
    </row>
    <row r="926" spans="1:14" ht="13">
      <c r="A926" s="2"/>
      <c r="B926" s="3"/>
      <c r="C926" s="4"/>
      <c r="D926" s="4"/>
      <c r="E926" s="3"/>
      <c r="F926" s="3"/>
      <c r="G926" s="16"/>
      <c r="I926" s="3"/>
      <c r="J926" s="3"/>
      <c r="K926" s="3"/>
      <c r="L926" s="3"/>
      <c r="M926" s="3"/>
      <c r="N926" s="3"/>
    </row>
    <row r="927" spans="1:14" ht="13">
      <c r="A927" s="2"/>
      <c r="B927" s="3"/>
      <c r="C927" s="4"/>
      <c r="D927" s="4"/>
      <c r="E927" s="3"/>
      <c r="F927" s="3"/>
      <c r="G927" s="16"/>
      <c r="I927" s="3"/>
      <c r="J927" s="3"/>
      <c r="K927" s="3"/>
      <c r="L927" s="3"/>
      <c r="M927" s="3"/>
      <c r="N927" s="3"/>
    </row>
    <row r="928" spans="1:14" ht="13">
      <c r="A928" s="2"/>
      <c r="B928" s="3"/>
      <c r="C928" s="4"/>
      <c r="D928" s="4"/>
      <c r="E928" s="3"/>
      <c r="F928" s="3"/>
      <c r="G928" s="16"/>
      <c r="I928" s="3"/>
      <c r="J928" s="3"/>
      <c r="K928" s="3"/>
      <c r="L928" s="3"/>
      <c r="M928" s="3"/>
      <c r="N928" s="3"/>
    </row>
    <row r="929" spans="1:14" ht="13">
      <c r="A929" s="2"/>
      <c r="B929" s="3"/>
      <c r="C929" s="4"/>
      <c r="D929" s="4"/>
      <c r="E929" s="3"/>
      <c r="F929" s="3"/>
      <c r="G929" s="16"/>
      <c r="I929" s="3"/>
      <c r="J929" s="3"/>
      <c r="K929" s="3"/>
      <c r="L929" s="3"/>
      <c r="M929" s="3"/>
      <c r="N929" s="3"/>
    </row>
    <row r="930" spans="1:14" ht="13">
      <c r="A930" s="2"/>
      <c r="B930" s="3"/>
      <c r="C930" s="4"/>
      <c r="D930" s="4"/>
      <c r="E930" s="3"/>
      <c r="F930" s="3"/>
      <c r="G930" s="16"/>
      <c r="I930" s="3"/>
      <c r="J930" s="3"/>
      <c r="K930" s="3"/>
      <c r="L930" s="3"/>
      <c r="M930" s="3"/>
      <c r="N930" s="3"/>
    </row>
    <row r="931" spans="1:14" ht="13">
      <c r="A931" s="2"/>
      <c r="B931" s="3"/>
      <c r="C931" s="4"/>
      <c r="D931" s="4"/>
      <c r="E931" s="3"/>
      <c r="F931" s="3"/>
      <c r="G931" s="16"/>
      <c r="I931" s="3"/>
      <c r="J931" s="3"/>
      <c r="K931" s="3"/>
      <c r="L931" s="3"/>
      <c r="M931" s="3"/>
      <c r="N931" s="3"/>
    </row>
    <row r="932" spans="1:14" ht="13">
      <c r="A932" s="2"/>
      <c r="B932" s="3"/>
      <c r="C932" s="4"/>
      <c r="D932" s="4"/>
      <c r="E932" s="3"/>
      <c r="F932" s="3"/>
      <c r="G932" s="16"/>
      <c r="I932" s="3"/>
      <c r="J932" s="3"/>
      <c r="K932" s="3"/>
      <c r="L932" s="3"/>
      <c r="M932" s="3"/>
      <c r="N932" s="3"/>
    </row>
    <row r="933" spans="1:14" ht="13">
      <c r="A933" s="2"/>
      <c r="B933" s="3"/>
      <c r="C933" s="4"/>
      <c r="D933" s="4"/>
      <c r="E933" s="3"/>
      <c r="F933" s="3"/>
      <c r="G933" s="16"/>
      <c r="I933" s="3"/>
      <c r="J933" s="3"/>
      <c r="K933" s="3"/>
      <c r="L933" s="3"/>
      <c r="M933" s="3"/>
      <c r="N933" s="3"/>
    </row>
    <row r="934" spans="1:14" ht="13">
      <c r="A934" s="2"/>
      <c r="B934" s="3"/>
      <c r="C934" s="4"/>
      <c r="D934" s="4"/>
      <c r="E934" s="3"/>
      <c r="F934" s="3"/>
      <c r="G934" s="16"/>
      <c r="I934" s="3"/>
      <c r="J934" s="3"/>
      <c r="K934" s="3"/>
      <c r="L934" s="3"/>
      <c r="M934" s="3"/>
      <c r="N934" s="3"/>
    </row>
    <row r="935" spans="1:14" ht="13">
      <c r="A935" s="2"/>
      <c r="B935" s="3"/>
      <c r="C935" s="4"/>
      <c r="D935" s="4"/>
      <c r="E935" s="3"/>
      <c r="F935" s="3"/>
      <c r="G935" s="16"/>
      <c r="I935" s="3"/>
      <c r="J935" s="3"/>
      <c r="K935" s="3"/>
      <c r="L935" s="3"/>
      <c r="M935" s="3"/>
      <c r="N935" s="3"/>
    </row>
    <row r="936" spans="1:14" ht="13">
      <c r="A936" s="2"/>
      <c r="B936" s="3"/>
      <c r="C936" s="4"/>
      <c r="D936" s="4"/>
      <c r="E936" s="3"/>
      <c r="F936" s="3"/>
      <c r="G936" s="16"/>
      <c r="I936" s="3"/>
      <c r="J936" s="3"/>
      <c r="K936" s="3"/>
      <c r="L936" s="3"/>
      <c r="M936" s="3"/>
      <c r="N936" s="3"/>
    </row>
    <row r="937" spans="1:14" ht="13">
      <c r="A937" s="2"/>
      <c r="B937" s="3"/>
      <c r="C937" s="4"/>
      <c r="D937" s="4"/>
      <c r="E937" s="3"/>
      <c r="F937" s="3"/>
      <c r="G937" s="16"/>
      <c r="I937" s="3"/>
      <c r="J937" s="3"/>
      <c r="K937" s="3"/>
      <c r="L937" s="3"/>
      <c r="M937" s="3"/>
      <c r="N937" s="3"/>
    </row>
    <row r="938" spans="1:14" ht="13">
      <c r="A938" s="2"/>
      <c r="B938" s="3"/>
      <c r="C938" s="4"/>
      <c r="D938" s="4"/>
      <c r="E938" s="3"/>
      <c r="F938" s="3"/>
      <c r="G938" s="16"/>
      <c r="I938" s="3"/>
      <c r="J938" s="3"/>
      <c r="K938" s="3"/>
      <c r="L938" s="3"/>
      <c r="M938" s="3"/>
      <c r="N938" s="3"/>
    </row>
    <row r="939" spans="1:14" ht="13">
      <c r="A939" s="2"/>
      <c r="B939" s="3"/>
      <c r="C939" s="4"/>
      <c r="D939" s="4"/>
      <c r="E939" s="3"/>
      <c r="F939" s="3"/>
      <c r="G939" s="16"/>
      <c r="I939" s="3"/>
      <c r="J939" s="3"/>
      <c r="K939" s="3"/>
      <c r="L939" s="3"/>
      <c r="M939" s="3"/>
      <c r="N939" s="3"/>
    </row>
    <row r="940" spans="1:14" ht="13">
      <c r="A940" s="2"/>
      <c r="B940" s="3"/>
      <c r="C940" s="4"/>
      <c r="D940" s="4"/>
      <c r="E940" s="3"/>
      <c r="F940" s="3"/>
      <c r="G940" s="16"/>
      <c r="I940" s="3"/>
      <c r="J940" s="3"/>
      <c r="K940" s="3"/>
      <c r="L940" s="3"/>
      <c r="M940" s="3"/>
      <c r="N940" s="3"/>
    </row>
    <row r="941" spans="1:14" ht="13">
      <c r="A941" s="2"/>
      <c r="B941" s="3"/>
      <c r="C941" s="4"/>
      <c r="D941" s="4"/>
      <c r="E941" s="3"/>
      <c r="F941" s="3"/>
      <c r="G941" s="16"/>
      <c r="I941" s="3"/>
      <c r="J941" s="3"/>
      <c r="K941" s="3"/>
      <c r="L941" s="3"/>
      <c r="M941" s="3"/>
      <c r="N941" s="3"/>
    </row>
    <row r="942" spans="1:14" ht="13">
      <c r="A942" s="2"/>
      <c r="B942" s="3"/>
      <c r="C942" s="4"/>
      <c r="D942" s="4"/>
      <c r="E942" s="3"/>
      <c r="F942" s="3"/>
      <c r="G942" s="16"/>
      <c r="I942" s="3"/>
      <c r="J942" s="3"/>
      <c r="K942" s="3"/>
      <c r="L942" s="3"/>
      <c r="M942" s="3"/>
      <c r="N942" s="3"/>
    </row>
    <row r="943" spans="1:14" ht="13">
      <c r="A943" s="2"/>
      <c r="B943" s="3"/>
      <c r="C943" s="4"/>
      <c r="D943" s="4"/>
      <c r="E943" s="3"/>
      <c r="F943" s="3"/>
      <c r="G943" s="16"/>
      <c r="I943" s="3"/>
      <c r="J943" s="3"/>
      <c r="K943" s="3"/>
      <c r="L943" s="3"/>
      <c r="M943" s="3"/>
      <c r="N943" s="3"/>
    </row>
    <row r="944" spans="1:14" ht="13">
      <c r="A944" s="2"/>
      <c r="B944" s="3"/>
      <c r="C944" s="4"/>
      <c r="D944" s="4"/>
      <c r="E944" s="3"/>
      <c r="F944" s="3"/>
      <c r="G944" s="16"/>
      <c r="I944" s="3"/>
      <c r="J944" s="3"/>
      <c r="K944" s="3"/>
      <c r="L944" s="3"/>
      <c r="M944" s="3"/>
      <c r="N944" s="3"/>
    </row>
    <row r="945" spans="1:14" ht="13">
      <c r="A945" s="2"/>
      <c r="B945" s="3"/>
      <c r="C945" s="4"/>
      <c r="D945" s="4"/>
      <c r="E945" s="3"/>
      <c r="F945" s="3"/>
      <c r="G945" s="16"/>
      <c r="I945" s="3"/>
      <c r="J945" s="3"/>
      <c r="K945" s="3"/>
      <c r="L945" s="3"/>
      <c r="M945" s="3"/>
      <c r="N945" s="3"/>
    </row>
    <row r="946" spans="1:14" ht="13">
      <c r="A946" s="2"/>
      <c r="B946" s="3"/>
      <c r="C946" s="4"/>
      <c r="D946" s="4"/>
      <c r="E946" s="3"/>
      <c r="F946" s="3"/>
      <c r="G946" s="16"/>
      <c r="I946" s="3"/>
      <c r="J946" s="3"/>
      <c r="K946" s="3"/>
      <c r="L946" s="3"/>
      <c r="M946" s="3"/>
      <c r="N946" s="3"/>
    </row>
    <row r="947" spans="1:14" ht="13">
      <c r="A947" s="2"/>
      <c r="B947" s="3"/>
      <c r="C947" s="4"/>
      <c r="D947" s="4"/>
      <c r="E947" s="3"/>
      <c r="F947" s="3"/>
      <c r="G947" s="16"/>
      <c r="I947" s="3"/>
      <c r="J947" s="3"/>
      <c r="K947" s="3"/>
      <c r="L947" s="3"/>
      <c r="M947" s="3"/>
      <c r="N947" s="3"/>
    </row>
    <row r="948" spans="1:14" ht="13">
      <c r="A948" s="2"/>
      <c r="B948" s="3"/>
      <c r="C948" s="4"/>
      <c r="D948" s="4"/>
      <c r="E948" s="3"/>
      <c r="F948" s="3"/>
      <c r="G948" s="16"/>
      <c r="I948" s="3"/>
      <c r="J948" s="3"/>
      <c r="K948" s="3"/>
      <c r="L948" s="3"/>
      <c r="M948" s="3"/>
      <c r="N948" s="3"/>
    </row>
    <row r="949" spans="1:14" ht="13">
      <c r="A949" s="2"/>
      <c r="B949" s="3"/>
      <c r="C949" s="4"/>
      <c r="D949" s="4"/>
      <c r="E949" s="3"/>
      <c r="F949" s="3"/>
      <c r="G949" s="16"/>
      <c r="I949" s="3"/>
      <c r="J949" s="3"/>
      <c r="K949" s="3"/>
      <c r="L949" s="3"/>
      <c r="M949" s="3"/>
      <c r="N949" s="3"/>
    </row>
    <row r="950" spans="1:14" ht="13">
      <c r="A950" s="2"/>
      <c r="B950" s="3"/>
      <c r="C950" s="4"/>
      <c r="D950" s="4"/>
      <c r="E950" s="3"/>
      <c r="F950" s="3"/>
      <c r="G950" s="16"/>
      <c r="I950" s="3"/>
      <c r="J950" s="3"/>
      <c r="K950" s="3"/>
      <c r="L950" s="3"/>
      <c r="M950" s="3"/>
      <c r="N950" s="3"/>
    </row>
    <row r="951" spans="1:14" ht="13">
      <c r="A951" s="2"/>
      <c r="B951" s="3"/>
      <c r="C951" s="4"/>
      <c r="D951" s="4"/>
      <c r="E951" s="3"/>
      <c r="F951" s="3"/>
      <c r="G951" s="16"/>
      <c r="I951" s="3"/>
      <c r="J951" s="3"/>
      <c r="K951" s="3"/>
      <c r="L951" s="3"/>
      <c r="M951" s="3"/>
      <c r="N951" s="3"/>
    </row>
    <row r="952" spans="1:14" ht="13">
      <c r="A952" s="2"/>
      <c r="B952" s="3"/>
      <c r="C952" s="4"/>
      <c r="D952" s="4"/>
      <c r="E952" s="3"/>
      <c r="F952" s="3"/>
      <c r="G952" s="16"/>
      <c r="I952" s="3"/>
      <c r="J952" s="3"/>
      <c r="K952" s="3"/>
      <c r="L952" s="3"/>
      <c r="M952" s="3"/>
      <c r="N952" s="3"/>
    </row>
    <row r="953" spans="1:14" ht="13">
      <c r="A953" s="2"/>
      <c r="B953" s="3"/>
      <c r="C953" s="4"/>
      <c r="D953" s="4"/>
      <c r="E953" s="3"/>
      <c r="F953" s="3"/>
      <c r="G953" s="16"/>
      <c r="I953" s="3"/>
      <c r="J953" s="3"/>
      <c r="K953" s="3"/>
      <c r="L953" s="3"/>
      <c r="M953" s="3"/>
      <c r="N953" s="3"/>
    </row>
    <row r="954" spans="1:14" ht="13">
      <c r="A954" s="2"/>
      <c r="B954" s="3"/>
      <c r="C954" s="4"/>
      <c r="D954" s="4"/>
      <c r="E954" s="3"/>
      <c r="F954" s="3"/>
      <c r="G954" s="16"/>
      <c r="I954" s="3"/>
      <c r="J954" s="3"/>
      <c r="K954" s="3"/>
      <c r="L954" s="3"/>
      <c r="M954" s="3"/>
      <c r="N954" s="3"/>
    </row>
    <row r="955" spans="1:14" ht="13">
      <c r="A955" s="2"/>
      <c r="B955" s="3"/>
      <c r="C955" s="4"/>
      <c r="D955" s="4"/>
      <c r="E955" s="3"/>
      <c r="F955" s="3"/>
      <c r="G955" s="16"/>
      <c r="I955" s="3"/>
      <c r="J955" s="3"/>
      <c r="K955" s="3"/>
      <c r="L955" s="3"/>
      <c r="M955" s="3"/>
      <c r="N955" s="3"/>
    </row>
    <row r="956" spans="1:14" ht="13">
      <c r="A956" s="2"/>
      <c r="B956" s="3"/>
      <c r="C956" s="4"/>
      <c r="D956" s="4"/>
      <c r="E956" s="3"/>
      <c r="F956" s="3"/>
      <c r="G956" s="16"/>
      <c r="I956" s="3"/>
      <c r="J956" s="3"/>
      <c r="K956" s="3"/>
      <c r="L956" s="3"/>
      <c r="M956" s="3"/>
      <c r="N956" s="3"/>
    </row>
    <row r="957" spans="1:14" ht="13">
      <c r="A957" s="2"/>
      <c r="B957" s="3"/>
      <c r="C957" s="4"/>
      <c r="D957" s="4"/>
      <c r="E957" s="3"/>
      <c r="F957" s="3"/>
      <c r="G957" s="16"/>
      <c r="I957" s="3"/>
      <c r="J957" s="3"/>
      <c r="K957" s="3"/>
      <c r="L957" s="3"/>
      <c r="M957" s="3"/>
      <c r="N957" s="3"/>
    </row>
    <row r="958" spans="1:14" ht="13">
      <c r="A958" s="2"/>
      <c r="B958" s="3"/>
      <c r="C958" s="4"/>
      <c r="D958" s="4"/>
      <c r="E958" s="3"/>
      <c r="F958" s="3"/>
      <c r="G958" s="16"/>
      <c r="I958" s="3"/>
      <c r="J958" s="3"/>
      <c r="K958" s="3"/>
      <c r="L958" s="3"/>
      <c r="M958" s="3"/>
      <c r="N958" s="3"/>
    </row>
    <row r="959" spans="1:14" ht="13">
      <c r="A959" s="2"/>
      <c r="B959" s="3"/>
      <c r="C959" s="4"/>
      <c r="D959" s="4"/>
      <c r="E959" s="3"/>
      <c r="F959" s="3"/>
      <c r="G959" s="16"/>
      <c r="I959" s="3"/>
      <c r="J959" s="3"/>
      <c r="K959" s="3"/>
      <c r="L959" s="3"/>
      <c r="M959" s="3"/>
      <c r="N959" s="3"/>
    </row>
    <row r="960" spans="1:14" ht="13">
      <c r="A960" s="2"/>
      <c r="B960" s="3"/>
      <c r="C960" s="4"/>
      <c r="D960" s="4"/>
      <c r="E960" s="3"/>
      <c r="F960" s="3"/>
      <c r="G960" s="16"/>
      <c r="I960" s="3"/>
      <c r="J960" s="3"/>
      <c r="K960" s="3"/>
      <c r="L960" s="3"/>
      <c r="M960" s="3"/>
      <c r="N960" s="3"/>
    </row>
    <row r="961" spans="1:14" ht="13">
      <c r="A961" s="2"/>
      <c r="B961" s="3"/>
      <c r="C961" s="4"/>
      <c r="D961" s="4"/>
      <c r="E961" s="3"/>
      <c r="F961" s="3"/>
      <c r="G961" s="16"/>
      <c r="I961" s="3"/>
      <c r="J961" s="3"/>
      <c r="K961" s="3"/>
      <c r="L961" s="3"/>
      <c r="M961" s="3"/>
      <c r="N961" s="3"/>
    </row>
    <row r="962" spans="1:14" ht="13">
      <c r="A962" s="2"/>
      <c r="B962" s="3"/>
      <c r="C962" s="4"/>
      <c r="D962" s="4"/>
      <c r="E962" s="3"/>
      <c r="F962" s="3"/>
      <c r="G962" s="16"/>
      <c r="I962" s="3"/>
      <c r="J962" s="3"/>
      <c r="K962" s="3"/>
      <c r="L962" s="3"/>
      <c r="M962" s="3"/>
      <c r="N962" s="3"/>
    </row>
    <row r="963" spans="1:14" ht="13">
      <c r="A963" s="2"/>
      <c r="B963" s="3"/>
      <c r="C963" s="4"/>
      <c r="D963" s="4"/>
      <c r="E963" s="3"/>
      <c r="F963" s="3"/>
      <c r="G963" s="16"/>
      <c r="I963" s="3"/>
      <c r="J963" s="3"/>
      <c r="K963" s="3"/>
      <c r="L963" s="3"/>
      <c r="M963" s="3"/>
      <c r="N963" s="3"/>
    </row>
    <row r="964" spans="1:14" ht="13">
      <c r="A964" s="2"/>
      <c r="B964" s="3"/>
      <c r="C964" s="4"/>
      <c r="D964" s="4"/>
      <c r="E964" s="3"/>
      <c r="F964" s="3"/>
      <c r="G964" s="16"/>
      <c r="I964" s="3"/>
      <c r="J964" s="3"/>
      <c r="K964" s="3"/>
      <c r="L964" s="3"/>
      <c r="M964" s="3"/>
      <c r="N964" s="3"/>
    </row>
    <row r="965" spans="1:14" ht="13">
      <c r="A965" s="2"/>
      <c r="B965" s="3"/>
      <c r="C965" s="4"/>
      <c r="D965" s="4"/>
      <c r="E965" s="3"/>
      <c r="F965" s="3"/>
      <c r="G965" s="16"/>
      <c r="I965" s="3"/>
      <c r="J965" s="3"/>
      <c r="K965" s="3"/>
      <c r="L965" s="3"/>
      <c r="M965" s="3"/>
      <c r="N965" s="3"/>
    </row>
    <row r="966" spans="1:14" ht="13">
      <c r="A966" s="2"/>
      <c r="B966" s="3"/>
      <c r="C966" s="4"/>
      <c r="D966" s="4"/>
      <c r="E966" s="3"/>
      <c r="F966" s="3"/>
      <c r="G966" s="16"/>
      <c r="I966" s="3"/>
      <c r="J966" s="3"/>
      <c r="K966" s="3"/>
      <c r="L966" s="3"/>
      <c r="M966" s="3"/>
      <c r="N966" s="3"/>
    </row>
    <row r="967" spans="1:14" ht="13">
      <c r="A967" s="2"/>
      <c r="B967" s="3"/>
      <c r="C967" s="4"/>
      <c r="D967" s="4"/>
      <c r="E967" s="3"/>
      <c r="F967" s="3"/>
      <c r="G967" s="16"/>
      <c r="I967" s="3"/>
      <c r="J967" s="3"/>
      <c r="K967" s="3"/>
      <c r="L967" s="3"/>
      <c r="M967" s="3"/>
      <c r="N967" s="3"/>
    </row>
    <row r="968" spans="1:14" ht="13">
      <c r="A968" s="2"/>
      <c r="B968" s="3"/>
      <c r="C968" s="4"/>
      <c r="D968" s="4"/>
      <c r="E968" s="3"/>
      <c r="F968" s="3"/>
      <c r="G968" s="16"/>
      <c r="I968" s="3"/>
      <c r="J968" s="3"/>
      <c r="K968" s="3"/>
      <c r="L968" s="3"/>
      <c r="M968" s="3"/>
      <c r="N968" s="3"/>
    </row>
    <row r="969" spans="1:14" ht="13">
      <c r="A969" s="2"/>
      <c r="B969" s="3"/>
      <c r="C969" s="4"/>
      <c r="D969" s="4"/>
      <c r="E969" s="3"/>
      <c r="F969" s="3"/>
      <c r="G969" s="16"/>
      <c r="I969" s="3"/>
      <c r="J969" s="3"/>
      <c r="K969" s="3"/>
      <c r="L969" s="3"/>
      <c r="M969" s="3"/>
      <c r="N969" s="3"/>
    </row>
    <row r="970" spans="1:14" ht="13">
      <c r="A970" s="2"/>
      <c r="B970" s="3"/>
      <c r="C970" s="4"/>
      <c r="D970" s="4"/>
      <c r="E970" s="3"/>
      <c r="F970" s="3"/>
      <c r="G970" s="16"/>
      <c r="I970" s="3"/>
      <c r="J970" s="3"/>
      <c r="K970" s="3"/>
      <c r="L970" s="3"/>
      <c r="M970" s="3"/>
      <c r="N970" s="3"/>
    </row>
    <row r="971" spans="1:14" ht="13">
      <c r="A971" s="2"/>
      <c r="B971" s="3"/>
      <c r="C971" s="4"/>
      <c r="D971" s="4"/>
      <c r="E971" s="3"/>
      <c r="F971" s="3"/>
      <c r="G971" s="16"/>
      <c r="I971" s="3"/>
      <c r="J971" s="3"/>
      <c r="K971" s="3"/>
      <c r="L971" s="3"/>
      <c r="M971" s="3"/>
      <c r="N971" s="3"/>
    </row>
    <row r="972" spans="1:14" ht="13">
      <c r="A972" s="2"/>
      <c r="B972" s="3"/>
      <c r="C972" s="4"/>
      <c r="D972" s="4"/>
      <c r="E972" s="3"/>
      <c r="F972" s="3"/>
      <c r="G972" s="16"/>
      <c r="I972" s="3"/>
      <c r="J972" s="3"/>
      <c r="K972" s="3"/>
      <c r="L972" s="3"/>
      <c r="M972" s="3"/>
      <c r="N972" s="3"/>
    </row>
    <row r="973" spans="1:14" ht="13">
      <c r="A973" s="2"/>
      <c r="B973" s="3"/>
      <c r="C973" s="4"/>
      <c r="D973" s="4"/>
      <c r="E973" s="3"/>
      <c r="F973" s="3"/>
      <c r="G973" s="16"/>
      <c r="I973" s="3"/>
      <c r="J973" s="3"/>
      <c r="K973" s="3"/>
      <c r="L973" s="3"/>
      <c r="M973" s="3"/>
      <c r="N973" s="3"/>
    </row>
    <row r="974" spans="1:14" ht="13">
      <c r="A974" s="2"/>
      <c r="B974" s="3"/>
      <c r="C974" s="4"/>
      <c r="D974" s="4"/>
      <c r="E974" s="3"/>
      <c r="F974" s="3"/>
      <c r="G974" s="16"/>
      <c r="I974" s="3"/>
      <c r="J974" s="3"/>
      <c r="K974" s="3"/>
      <c r="L974" s="3"/>
      <c r="M974" s="3"/>
      <c r="N974" s="3"/>
    </row>
    <row r="975" spans="1:14" ht="13">
      <c r="A975" s="2"/>
      <c r="B975" s="3"/>
      <c r="C975" s="4"/>
      <c r="D975" s="4"/>
      <c r="E975" s="3"/>
      <c r="F975" s="3"/>
      <c r="G975" s="16"/>
      <c r="I975" s="3"/>
      <c r="J975" s="3"/>
      <c r="K975" s="3"/>
      <c r="L975" s="3"/>
      <c r="M975" s="3"/>
      <c r="N975" s="3"/>
    </row>
    <row r="976" spans="1:14" ht="13">
      <c r="A976" s="2"/>
      <c r="B976" s="3"/>
      <c r="C976" s="4"/>
      <c r="D976" s="4"/>
      <c r="E976" s="3"/>
      <c r="F976" s="3"/>
      <c r="G976" s="16"/>
      <c r="I976" s="3"/>
      <c r="J976" s="3"/>
      <c r="K976" s="3"/>
      <c r="L976" s="3"/>
      <c r="M976" s="3"/>
      <c r="N976" s="3"/>
    </row>
    <row r="977" spans="1:14" ht="13">
      <c r="A977" s="2"/>
      <c r="B977" s="3"/>
      <c r="C977" s="4"/>
      <c r="D977" s="4"/>
      <c r="E977" s="3"/>
      <c r="F977" s="3"/>
      <c r="G977" s="16"/>
      <c r="I977" s="3"/>
      <c r="J977" s="3"/>
      <c r="K977" s="3"/>
      <c r="L977" s="3"/>
      <c r="M977" s="3"/>
      <c r="N977" s="3"/>
    </row>
    <row r="978" spans="1:14" ht="13">
      <c r="A978" s="2"/>
      <c r="B978" s="3"/>
      <c r="C978" s="4"/>
      <c r="D978" s="4"/>
      <c r="E978" s="3"/>
      <c r="F978" s="3"/>
      <c r="G978" s="16"/>
      <c r="I978" s="3"/>
      <c r="J978" s="3"/>
      <c r="K978" s="3"/>
      <c r="L978" s="3"/>
      <c r="M978" s="3"/>
      <c r="N978" s="3"/>
    </row>
    <row r="979" spans="1:14" ht="13">
      <c r="A979" s="2"/>
      <c r="B979" s="3"/>
      <c r="C979" s="4"/>
      <c r="D979" s="4"/>
      <c r="E979" s="3"/>
      <c r="F979" s="3"/>
      <c r="G979" s="16"/>
      <c r="I979" s="3"/>
      <c r="J979" s="3"/>
      <c r="K979" s="3"/>
      <c r="L979" s="3"/>
      <c r="M979" s="3"/>
      <c r="N979" s="3"/>
    </row>
    <row r="980" spans="1:14" ht="13">
      <c r="A980" s="2"/>
      <c r="B980" s="3"/>
      <c r="C980" s="4"/>
      <c r="D980" s="4"/>
      <c r="E980" s="3"/>
      <c r="F980" s="3"/>
      <c r="G980" s="16"/>
      <c r="I980" s="3"/>
      <c r="J980" s="3"/>
      <c r="K980" s="3"/>
      <c r="L980" s="3"/>
      <c r="M980" s="3"/>
      <c r="N980" s="3"/>
    </row>
    <row r="981" spans="1:14" ht="13">
      <c r="A981" s="2"/>
      <c r="B981" s="3"/>
      <c r="C981" s="4"/>
      <c r="D981" s="4"/>
      <c r="E981" s="3"/>
      <c r="F981" s="3"/>
      <c r="G981" s="16"/>
      <c r="I981" s="3"/>
      <c r="J981" s="3"/>
      <c r="K981" s="3"/>
      <c r="L981" s="3"/>
      <c r="M981" s="3"/>
      <c r="N981" s="3"/>
    </row>
    <row r="982" spans="1:14" ht="13">
      <c r="A982" s="2"/>
      <c r="B982" s="3"/>
      <c r="C982" s="4"/>
      <c r="D982" s="4"/>
      <c r="E982" s="3"/>
      <c r="F982" s="3"/>
      <c r="G982" s="16"/>
      <c r="I982" s="3"/>
      <c r="J982" s="3"/>
      <c r="K982" s="3"/>
      <c r="L982" s="3"/>
      <c r="M982" s="3"/>
      <c r="N982" s="3"/>
    </row>
    <row r="983" spans="1:14" ht="13">
      <c r="A983" s="2"/>
      <c r="B983" s="3"/>
      <c r="C983" s="4"/>
      <c r="D983" s="4"/>
      <c r="E983" s="3"/>
      <c r="F983" s="3"/>
      <c r="G983" s="16"/>
      <c r="I983" s="3"/>
      <c r="J983" s="3"/>
      <c r="K983" s="3"/>
      <c r="L983" s="3"/>
      <c r="M983" s="3"/>
      <c r="N983" s="3"/>
    </row>
    <row r="984" spans="1:14" ht="13">
      <c r="A984" s="2"/>
      <c r="B984" s="3"/>
      <c r="C984" s="4"/>
      <c r="D984" s="4"/>
      <c r="E984" s="3"/>
      <c r="F984" s="3"/>
      <c r="G984" s="16"/>
      <c r="I984" s="3"/>
      <c r="J984" s="3"/>
      <c r="K984" s="3"/>
      <c r="L984" s="3"/>
      <c r="M984" s="3"/>
      <c r="N984" s="3"/>
    </row>
    <row r="985" spans="1:14" ht="13">
      <c r="A985" s="2"/>
      <c r="B985" s="3"/>
      <c r="C985" s="4"/>
      <c r="D985" s="4"/>
      <c r="E985" s="3"/>
      <c r="F985" s="3"/>
      <c r="G985" s="16"/>
      <c r="I985" s="3"/>
      <c r="J985" s="3"/>
      <c r="K985" s="3"/>
      <c r="L985" s="3"/>
      <c r="M985" s="3"/>
      <c r="N985" s="3"/>
    </row>
    <row r="986" spans="1:14" ht="13">
      <c r="A986" s="2"/>
      <c r="B986" s="3"/>
      <c r="C986" s="4"/>
      <c r="D986" s="4"/>
      <c r="E986" s="3"/>
      <c r="F986" s="3"/>
      <c r="G986" s="16"/>
      <c r="I986" s="3"/>
      <c r="J986" s="3"/>
      <c r="K986" s="3"/>
      <c r="L986" s="3"/>
      <c r="M986" s="3"/>
      <c r="N986" s="3"/>
    </row>
    <row r="987" spans="1:14" ht="13">
      <c r="A987" s="2"/>
      <c r="B987" s="3"/>
      <c r="C987" s="4"/>
      <c r="D987" s="4"/>
      <c r="E987" s="3"/>
      <c r="F987" s="3"/>
      <c r="G987" s="16"/>
      <c r="I987" s="3"/>
      <c r="J987" s="3"/>
      <c r="K987" s="3"/>
      <c r="L987" s="3"/>
      <c r="M987" s="3"/>
      <c r="N987" s="3"/>
    </row>
    <row r="988" spans="1:14" ht="13">
      <c r="A988" s="2"/>
      <c r="B988" s="3"/>
      <c r="C988" s="4"/>
      <c r="D988" s="4"/>
      <c r="E988" s="3"/>
      <c r="F988" s="3"/>
      <c r="G988" s="16"/>
      <c r="I988" s="3"/>
      <c r="J988" s="3"/>
      <c r="K988" s="3"/>
      <c r="L988" s="3"/>
      <c r="M988" s="3"/>
      <c r="N988" s="3"/>
    </row>
    <row r="989" spans="1:14" ht="13">
      <c r="A989" s="2"/>
      <c r="B989" s="3"/>
      <c r="C989" s="4"/>
      <c r="D989" s="4"/>
      <c r="E989" s="3"/>
      <c r="F989" s="3"/>
      <c r="G989" s="16"/>
      <c r="I989" s="3"/>
      <c r="J989" s="3"/>
      <c r="K989" s="3"/>
      <c r="L989" s="3"/>
      <c r="M989" s="3"/>
      <c r="N989" s="3"/>
    </row>
    <row r="990" spans="1:14" ht="13">
      <c r="A990" s="2"/>
      <c r="B990" s="3"/>
      <c r="C990" s="4"/>
      <c r="D990" s="4"/>
      <c r="E990" s="3"/>
      <c r="F990" s="3"/>
      <c r="G990" s="16"/>
      <c r="I990" s="3"/>
      <c r="J990" s="3"/>
      <c r="K990" s="3"/>
      <c r="L990" s="3"/>
      <c r="M990" s="3"/>
      <c r="N990" s="3"/>
    </row>
  </sheetData>
  <autoFilter ref="A1:P990" xr:uid="{00000000-0009-0000-0000-00000B000000}"/>
  <customSheetViews>
    <customSheetView guid="{C6D8AC44-BC03-4E7B-80FF-BEBAE45ADEEA}" filter="1" showAutoFilter="1">
      <pageMargins left="0.7" right="0.7" top="0.75" bottom="0.75" header="0.3" footer="0.3"/>
      <autoFilter ref="A1:M979" xr:uid="{D814CDFD-058B-6542-83A2-7DD263193DDF}">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0FBCFF2A-C434-A647-9835-8BE6277E44EA}">
        <filterColumn colId="5">
          <filters>
            <filter val="zh"/>
          </filters>
        </filterColumn>
      </autoFilter>
    </customSheetView>
  </customSheetViews>
  <conditionalFormatting sqref="A1:H990">
    <cfRule type="expression" dxfId="210" priority="11">
      <formula>($M:$M = 1)</formula>
    </cfRule>
    <cfRule type="expression" dxfId="209" priority="12">
      <formula>COUNTIF($R:$R, $A1) &gt; 0</formula>
    </cfRule>
  </conditionalFormatting>
  <conditionalFormatting sqref="A2:H990">
    <cfRule type="expression" dxfId="208" priority="13">
      <formula>($A:$A=TODAY())</formula>
    </cfRule>
  </conditionalFormatting>
  <conditionalFormatting sqref="C2:C990">
    <cfRule type="cellIs" dxfId="207" priority="7" operator="lessThan">
      <formula>"12:00:00 PM"</formula>
    </cfRule>
  </conditionalFormatting>
  <conditionalFormatting sqref="E2:E990">
    <cfRule type="containsText" dxfId="206" priority="1" operator="containsText" text="SNFL">
      <formula>NOT(ISERROR(SEARCH(("SNFL"),(E2))))</formula>
    </cfRule>
    <cfRule type="containsText" dxfId="205" priority="2" operator="containsText" text="Chatham Sq">
      <formula>NOT(ISERROR(SEARCH(("Chatham Sq"),(E2))))</formula>
    </cfRule>
    <cfRule type="containsText" dxfId="204" priority="3" operator="containsText" text="Seward Park">
      <formula>NOT(ISERROR(SEARCH(("Seward Park"),(E2))))</formula>
    </cfRule>
  </conditionalFormatting>
  <conditionalFormatting sqref="F2:F990">
    <cfRule type="containsText" dxfId="203" priority="4" operator="containsText" text="zh">
      <formula>NOT(ISERROR(SEARCH(("zh"),(F2))))</formula>
    </cfRule>
  </conditionalFormatting>
  <conditionalFormatting sqref="R1">
    <cfRule type="expression" dxfId="202" priority="8">
      <formula>ISERROR(R2)</formula>
    </cfRule>
  </conditionalFormatting>
  <conditionalFormatting sqref="R2">
    <cfRule type="expression" dxfId="201" priority="6">
      <formula>ISERROR(R2)</formula>
    </cfRule>
  </conditionalFormatting>
  <conditionalFormatting sqref="R2:R990">
    <cfRule type="notContainsBlanks" dxfId="200" priority="5">
      <formula>LEN(TRIM(R2))&gt;0</formula>
    </cfRule>
  </conditionalFormatting>
  <dataValidations count="1">
    <dataValidation type="custom" allowBlank="1" showDropDown="1" showInputMessage="1" showErrorMessage="1" prompt="Enter a valid date" sqref="A2:A990" xr:uid="{00000000-0002-0000-0B00-000000000000}">
      <formula1>OR(NOT(ISERROR(DATEVALUE(A2))), AND(ISNUMBER(A2), LEFT(CELL("format", A2))="D"))</formula1>
    </dataValidation>
  </dataValidations>
  <hyperlinks>
    <hyperlink ref="L2" r:id="rId2" xr:uid="{00000000-0004-0000-0B00-000000000000}"/>
    <hyperlink ref="L3" r:id="rId3" xr:uid="{00000000-0004-0000-0B00-000001000000}"/>
    <hyperlink ref="L4" r:id="rId4" xr:uid="{00000000-0004-0000-0B00-000002000000}"/>
    <hyperlink ref="L5" r:id="rId5" xr:uid="{00000000-0004-0000-0B00-000003000000}"/>
    <hyperlink ref="L6" r:id="rId6" xr:uid="{00000000-0004-0000-0B00-000004000000}"/>
    <hyperlink ref="L7" r:id="rId7" xr:uid="{00000000-0004-0000-0B00-000005000000}"/>
    <hyperlink ref="L8" r:id="rId8" xr:uid="{00000000-0004-0000-0B00-000006000000}"/>
    <hyperlink ref="L9" r:id="rId9" xr:uid="{00000000-0004-0000-0B00-000007000000}"/>
    <hyperlink ref="L10" r:id="rId10" xr:uid="{00000000-0004-0000-0B00-000008000000}"/>
    <hyperlink ref="L11" r:id="rId11" xr:uid="{00000000-0004-0000-0B00-000009000000}"/>
    <hyperlink ref="L12" r:id="rId12" xr:uid="{00000000-0004-0000-0B00-00000A000000}"/>
    <hyperlink ref="L13" r:id="rId13" xr:uid="{00000000-0004-0000-0B00-00000B000000}"/>
    <hyperlink ref="L14" r:id="rId14" xr:uid="{00000000-0004-0000-0B00-00000C000000}"/>
    <hyperlink ref="L15" r:id="rId15" xr:uid="{00000000-0004-0000-0B00-00000D000000}"/>
    <hyperlink ref="L16" r:id="rId16" xr:uid="{00000000-0004-0000-0B00-00000E000000}"/>
    <hyperlink ref="L17" r:id="rId17" xr:uid="{00000000-0004-0000-0B00-00000F000000}"/>
    <hyperlink ref="L18" r:id="rId18" xr:uid="{00000000-0004-0000-0B00-000010000000}"/>
    <hyperlink ref="L19" r:id="rId19" xr:uid="{00000000-0004-0000-0B00-000011000000}"/>
    <hyperlink ref="L20" r:id="rId20" xr:uid="{00000000-0004-0000-0B00-000012000000}"/>
    <hyperlink ref="L21" r:id="rId21" xr:uid="{00000000-0004-0000-0B00-000013000000}"/>
    <hyperlink ref="L22" r:id="rId22" xr:uid="{00000000-0004-0000-0B00-000014000000}"/>
    <hyperlink ref="L23" r:id="rId23" xr:uid="{00000000-0004-0000-0B00-000015000000}"/>
    <hyperlink ref="L24" r:id="rId24" xr:uid="{00000000-0004-0000-0B00-000016000000}"/>
    <hyperlink ref="L25" r:id="rId25" xr:uid="{00000000-0004-0000-0B00-000017000000}"/>
    <hyperlink ref="L26" r:id="rId26" xr:uid="{00000000-0004-0000-0B00-000018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45421</v>
      </c>
      <c r="B2" s="3" t="str">
        <f t="shared" ref="B2:B256" si="0">IF(ISBLANK($A2),,CHOOSE(WEEKDAY($A2), "Sun", "Mon", "Tue", "Wed", "Thur", "Fri", "Sat"))</f>
        <v>Thur</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0.52083333333333304</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2" s="3" t="str">
        <f t="array" ref="F2">IF(ISBLANK($A2),,CHOOSE(WEEKDAY($A2),,INDEX(location_lang_time_lookup,2,3),INDEX(location_lang_time_lookup,2,2),INDEX(location_lang_time_lookup,2,2),INDEX(location_lang_time_lookup,2,2),INDEX(location_lang_time_lookup,2,3),INDEX(location_lang_time_lookup,2,2)))</f>
        <v>en</v>
      </c>
      <c r="G2" s="5">
        <v>8</v>
      </c>
      <c r="H2" s="3" t="s">
        <v>191</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373</v>
      </c>
      <c r="M2" s="3">
        <v>0</v>
      </c>
      <c r="N2" s="3">
        <v>0</v>
      </c>
      <c r="O2" s="3">
        <v>20</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212</v>
      </c>
      <c r="W2" s="23"/>
    </row>
    <row r="3" spans="1:49" ht="15.75" customHeight="1">
      <c r="A3" s="2">
        <v>45421</v>
      </c>
      <c r="B3" s="3" t="str">
        <f t="shared" si="0"/>
        <v>Thur</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0.5625)</f>
        <v>0.5625</v>
      </c>
      <c r="D3" s="4">
        <f t="shared" ref="D3:D257" ca="1" si="1">IF(ISBLANK(C3),,CHOOSE(WEEKDAY($A3),,C3+TIME(2,0,0),IF(AND($A3=$A2,$A3=$A1),C3+TIME(1,0,0),C3+TIME(1,30,0)),C3+TIME(1,30,0),C3+TIME(1,30,0),C3+TIME(2,0,0),C3+TIME(2,0,0),))</f>
        <v>0.625</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en</v>
      </c>
      <c r="G3" s="5">
        <v>8</v>
      </c>
      <c r="H3" s="3" t="s">
        <v>149</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10" t="s">
        <v>374</v>
      </c>
      <c r="M3" s="3">
        <v>0</v>
      </c>
      <c r="N3" s="3">
        <v>0</v>
      </c>
      <c r="O3" s="3">
        <v>15</v>
      </c>
      <c r="Q3" s="3"/>
      <c r="S3" s="142" t="s">
        <v>1404</v>
      </c>
      <c r="T3" s="143">
        <v>1</v>
      </c>
      <c r="W3" s="23"/>
    </row>
    <row r="4" spans="1:49" ht="15.75" customHeight="1">
      <c r="A4" s="26">
        <v>45421</v>
      </c>
      <c r="B4" s="3" t="str">
        <f t="shared" si="0"/>
        <v>Thur</v>
      </c>
      <c r="C4" s="4">
        <v>0.64583333333333337</v>
      </c>
      <c r="D4" s="4">
        <f t="shared" si="1"/>
        <v>0.70833333333333337</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4" s="3" t="str">
        <f t="array" ref="F4">IF(ISBLANK($A4),,CHOOSE(WEEKDAY($A4),,INDEX(location_lang_time_lookup,2,3),INDEX(location_lang_time_lookup,2,2),INDEX(location_lang_time_lookup,2,2),INDEX(location_lang_time_lookup,2,2),INDEX(location_lang_time_lookup,2,3),INDEX(location_lang_time_lookup,2,2)))</f>
        <v>en</v>
      </c>
      <c r="G4" s="5">
        <v>7</v>
      </c>
      <c r="H4" s="3" t="s">
        <v>101</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375</v>
      </c>
      <c r="M4" s="3">
        <v>0</v>
      </c>
      <c r="N4" s="3">
        <v>0</v>
      </c>
      <c r="O4" s="3">
        <v>9</v>
      </c>
      <c r="Q4" s="3"/>
      <c r="W4" s="23"/>
    </row>
    <row r="5" spans="1:49" ht="15.75" customHeight="1">
      <c r="A5" s="2">
        <v>45425</v>
      </c>
      <c r="B5" s="3" t="str">
        <f t="shared" si="0"/>
        <v>Mon</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0.5416666666666663</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5" s="3" t="str">
        <f t="array" ref="F5">IF(ISBLANK($A5),,CHOOSE(WEEKDAY($A5),,INDEX(location_lang_time_lookup,2,3),INDEX(location_lang_time_lookup,2,2),INDEX(location_lang_time_lookup,2,2),INDEX(location_lang_time_lookup,2,2),INDEX(location_lang_time_lookup,2,3),INDEX(location_lang_time_lookup,2,2)))</f>
        <v>zh</v>
      </c>
      <c r="G5" s="5">
        <v>13</v>
      </c>
      <c r="H5" s="3" t="s">
        <v>292</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376</v>
      </c>
      <c r="M5" s="3">
        <v>0</v>
      </c>
      <c r="N5" s="3">
        <v>0</v>
      </c>
      <c r="P5" s="3" t="s">
        <v>377</v>
      </c>
      <c r="Q5" s="3"/>
      <c r="U5" s="14"/>
    </row>
    <row r="6" spans="1:49">
      <c r="A6" s="2">
        <v>45425</v>
      </c>
      <c r="B6" s="3" t="str">
        <f t="shared" si="0"/>
        <v>Mon</v>
      </c>
      <c r="C6" s="4">
        <f ca="1">IFERROR(__xludf.DUMMYFUNCTION("IF(ISBLANK($A6),,CHOOSE(WEEKDAY($A6),,IF(ISDATE($A5),IF(WEEKDAY($A5)=2,INDEX(location_lang_time_lookup,1,6),INDEX(location_lang_time_lookup,1,4)),INDEX(location_lang_time_lookup,1,4)),IF(ISDATE($A5),IF(WEEKDAY($A5)=3,INDEX(location_lang_time_lookup,2,6),I"&amp;"NDEX(location_lang_time_lookup,2,4)),INDEX(location_lang_time_lookup,2,4)),IF(ISDATE($A5),IF(WEEKDAY($A5)=4,INDEX(location_lang_time_lookup,3,6),INDEX(location_lang_time_lookup,3,4)),INDEX(location_lang_time_lookup,3,4)),IF(ISDATE($A5),IF(WEEKDAY($A5)=5,I"&amp;"NDEX(location_lang_time_lookup,3,6),INDEX(location_lang_time_lookup,3,4)),INDEX(location_lang_time_lookup,3,4)),INDEX(location_lang_time_lookup,1,4),IF(ISDATE($A5),IF(WEEKDAY($A5)=7,INDEX(location_lang_time_lookup,5,6),INDEX(location_lang_time_lookup,5,4)"&amp;"),INDEX(location_lang_time_lookup,5,4))))"),0.625)</f>
        <v>0.625</v>
      </c>
      <c r="D6" s="4">
        <f t="shared" ca="1" si="1"/>
        <v>0.70833333333333337</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6" s="3" t="str">
        <f t="array" ref="F6">IF(ISBLANK($A6),,CHOOSE(WEEKDAY($A6),,INDEX(location_lang_time_lookup,2,3),INDEX(location_lang_time_lookup,2,2),INDEX(location_lang_time_lookup,2,2),INDEX(location_lang_time_lookup,2,2),INDEX(location_lang_time_lookup,2,3),INDEX(location_lang_time_lookup,2,2)))</f>
        <v>zh</v>
      </c>
      <c r="G6" s="5">
        <v>23</v>
      </c>
      <c r="H6" s="3" t="s">
        <v>209</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378</v>
      </c>
      <c r="M6" s="3">
        <v>0</v>
      </c>
      <c r="N6" s="3">
        <v>0</v>
      </c>
      <c r="Q6" s="3"/>
      <c r="S6" s="3"/>
      <c r="W6" s="12"/>
    </row>
    <row r="7" spans="1:49" ht="15.75" customHeight="1">
      <c r="A7" s="2">
        <v>45426</v>
      </c>
      <c r="B7" s="3" t="str">
        <f t="shared" si="0"/>
        <v>Tue</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0.52083333333333304</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7" s="3" t="str">
        <f t="array" ref="F7">IF(ISBLANK($A7),,CHOOSE(WEEKDAY($A7),,INDEX(location_lang_time_lookup,2,3),INDEX(location_lang_time_lookup,2,2),INDEX(location_lang_time_lookup,2,2),INDEX(location_lang_time_lookup,2,2),INDEX(location_lang_time_lookup,2,3),INDEX(location_lang_time_lookup,2,2)))</f>
        <v>en</v>
      </c>
      <c r="G7" s="5">
        <v>3</v>
      </c>
      <c r="H7" s="3" t="s">
        <v>379</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380</v>
      </c>
      <c r="M7" s="3">
        <v>0</v>
      </c>
      <c r="N7" s="3">
        <v>0</v>
      </c>
      <c r="Q7" s="3"/>
      <c r="S7" s="3"/>
    </row>
    <row r="8" spans="1:49" ht="15.75" customHeight="1">
      <c r="A8" s="2">
        <v>45426</v>
      </c>
      <c r="B8" s="3" t="str">
        <f t="shared" si="0"/>
        <v>Tue</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0.583333333333333)</f>
        <v>0.58333333333333304</v>
      </c>
      <c r="D8" s="4">
        <f t="shared" ca="1" si="1"/>
        <v>0.64583333333333304</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8" s="3" t="str">
        <f t="array" ref="F8">IF(ISBLANK($A8),,CHOOSE(WEEKDAY($A8),,INDEX(location_lang_time_lookup,2,3),INDEX(location_lang_time_lookup,2,2),INDEX(location_lang_time_lookup,2,2),INDEX(location_lang_time_lookup,2,2),INDEX(location_lang_time_lookup,2,3),INDEX(location_lang_time_lookup,2,2)))</f>
        <v>en</v>
      </c>
      <c r="G8" s="5">
        <v>6</v>
      </c>
      <c r="H8" s="3" t="s">
        <v>91</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381</v>
      </c>
      <c r="M8" s="3">
        <v>0</v>
      </c>
      <c r="N8" s="3">
        <v>0</v>
      </c>
      <c r="Q8" s="3"/>
      <c r="S8" s="3"/>
    </row>
    <row r="9" spans="1:49" ht="15.75" customHeight="1">
      <c r="A9" s="2">
        <v>45426</v>
      </c>
      <c r="B9" s="3" t="str">
        <f t="shared" si="0"/>
        <v>Tue</v>
      </c>
      <c r="C9" s="4">
        <v>0.64583333333333337</v>
      </c>
      <c r="D9" s="4">
        <f t="shared" si="1"/>
        <v>0.6875</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9" s="3" t="str">
        <f t="array" ref="F9">IF(ISBLANK($A9),,CHOOSE(WEEKDAY($A9),,INDEX(location_lang_time_lookup,2,3),INDEX(location_lang_time_lookup,2,2),INDEX(location_lang_time_lookup,2,2),INDEX(location_lang_time_lookup,2,2),INDEX(location_lang_time_lookup,2,3),INDEX(location_lang_time_lookup,2,2)))</f>
        <v>en</v>
      </c>
      <c r="G9" s="5">
        <v>4</v>
      </c>
      <c r="H9" s="3" t="s">
        <v>91</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381</v>
      </c>
      <c r="M9" s="3">
        <v>0</v>
      </c>
      <c r="N9" s="3">
        <v>0</v>
      </c>
      <c r="Q9" s="3"/>
      <c r="S9" s="3"/>
      <c r="T9" s="22"/>
    </row>
    <row r="10" spans="1:49" ht="15.75" customHeight="1">
      <c r="A10" s="2">
        <v>45427</v>
      </c>
      <c r="B10" s="3" t="str">
        <f t="shared" si="0"/>
        <v>Wed</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0.52083333333333304</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Online")</f>
        <v>Online</v>
      </c>
      <c r="F10" s="3" t="str">
        <f t="array" ref="F10">IF(ISBLANK($A10),,CHOOSE(WEEKDAY($A10),,INDEX(location_lang_time_lookup,2,3),INDEX(location_lang_time_lookup,2,2),INDEX(location_lang_time_lookup,2,2),INDEX(location_lang_time_lookup,2,2),INDEX(location_lang_time_lookup,2,3),INDEX(location_lang_time_lookup,2,2)))</f>
        <v>en</v>
      </c>
      <c r="G10" s="5">
        <v>19</v>
      </c>
      <c r="H10" s="3" t="s">
        <v>211</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6" t="s">
        <v>382</v>
      </c>
      <c r="M10" s="3">
        <v>0</v>
      </c>
      <c r="N10" s="3">
        <v>0</v>
      </c>
      <c r="O10" s="3">
        <v>20</v>
      </c>
      <c r="Q10" s="3"/>
    </row>
    <row r="11" spans="1:49" ht="15.75" customHeight="1">
      <c r="A11" s="26">
        <v>45427</v>
      </c>
      <c r="B11" s="3" t="str">
        <f t="shared" si="0"/>
        <v>Wed</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0.5625)</f>
        <v>0.5625</v>
      </c>
      <c r="D11" s="4">
        <f t="shared" ca="1" si="1"/>
        <v>0.625</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1" s="3" t="str">
        <f t="array" ref="F11">IF(ISBLANK($A11),,CHOOSE(WEEKDAY($A11),,INDEX(location_lang_time_lookup,2,3),INDEX(location_lang_time_lookup,2,2),INDEX(location_lang_time_lookup,2,2),INDEX(location_lang_time_lookup,2,2),INDEX(location_lang_time_lookup,2,3),INDEX(location_lang_time_lookup,2,2)))</f>
        <v>en</v>
      </c>
      <c r="G11" s="5">
        <v>15</v>
      </c>
      <c r="H11" s="3" t="s">
        <v>121</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383</v>
      </c>
      <c r="M11" s="3">
        <v>0</v>
      </c>
      <c r="N11" s="3">
        <v>0</v>
      </c>
      <c r="O11" s="3">
        <v>23</v>
      </c>
      <c r="P11" s="14"/>
      <c r="Q11" s="3"/>
    </row>
    <row r="12" spans="1:49" ht="15.75" customHeight="1">
      <c r="A12" s="26">
        <v>45427</v>
      </c>
      <c r="B12" s="3" t="str">
        <f t="shared" si="0"/>
        <v>Wed</v>
      </c>
      <c r="C12" s="4">
        <v>0.64583333333333337</v>
      </c>
      <c r="D12" s="4">
        <f t="shared" si="1"/>
        <v>0.70833333333333337</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2" s="3" t="str">
        <f t="array" ref="F12">IF(ISBLANK($A12),,CHOOSE(WEEKDAY($A12),,INDEX(location_lang_time_lookup,2,3),INDEX(location_lang_time_lookup,2,2),INDEX(location_lang_time_lookup,2,2),INDEX(location_lang_time_lookup,2,2),INDEX(location_lang_time_lookup,2,3),INDEX(location_lang_time_lookup,2,2)))</f>
        <v>en</v>
      </c>
      <c r="G12" s="5">
        <v>11</v>
      </c>
      <c r="H12" s="3" t="s">
        <v>183</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384</v>
      </c>
      <c r="M12" s="3">
        <v>0</v>
      </c>
      <c r="N12" s="3">
        <v>0</v>
      </c>
      <c r="O12" s="3">
        <v>19</v>
      </c>
      <c r="P12" s="14"/>
      <c r="Q12" s="3"/>
    </row>
    <row r="13" spans="1:49" ht="15.75" customHeight="1">
      <c r="A13" s="26">
        <v>45429</v>
      </c>
      <c r="B13" s="3" t="str">
        <f t="shared" si="0"/>
        <v>Fri</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0.458333333333333)</f>
        <v>0.45833333333333298</v>
      </c>
      <c r="D13" s="4">
        <f t="shared" ca="1" si="1"/>
        <v>0.5416666666666663</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3" s="3" t="str">
        <f t="array" ref="F13">IF(ISBLANK($A13),,CHOOSE(WEEKDAY($A13),,INDEX(location_lang_time_lookup,2,3),INDEX(location_lang_time_lookup,2,2),INDEX(location_lang_time_lookup,2,2),INDEX(location_lang_time_lookup,2,2),INDEX(location_lang_time_lookup,2,3),INDEX(location_lang_time_lookup,2,2)))</f>
        <v>zh</v>
      </c>
      <c r="G13" s="5">
        <v>8</v>
      </c>
      <c r="H13" s="3" t="s">
        <v>292</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376</v>
      </c>
      <c r="M13" s="3">
        <v>0</v>
      </c>
      <c r="N13" s="3">
        <v>0</v>
      </c>
      <c r="O13" s="3"/>
      <c r="P13" s="3" t="s">
        <v>385</v>
      </c>
      <c r="Q13" s="3"/>
    </row>
    <row r="14" spans="1:49" ht="15.75" customHeight="1">
      <c r="A14" s="26">
        <v>45432</v>
      </c>
      <c r="B14" s="3" t="str">
        <f t="shared" si="0"/>
        <v>Mon</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0.458333333333333)</f>
        <v>0.45833333333333298</v>
      </c>
      <c r="D14" s="4">
        <f t="shared" ca="1" si="1"/>
        <v>0.5416666666666663</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4" s="3" t="str">
        <f t="array" ref="F14">IF(ISBLANK($A14),,CHOOSE(WEEKDAY($A14),,INDEX(location_lang_time_lookup,2,3),INDEX(location_lang_time_lookup,2,2),INDEX(location_lang_time_lookup,2,2),INDEX(location_lang_time_lookup,2,2),INDEX(location_lang_time_lookup,2,3),INDEX(location_lang_time_lookup,2,2)))</f>
        <v>zh</v>
      </c>
      <c r="G14" s="5">
        <v>14</v>
      </c>
      <c r="H14" s="3" t="s">
        <v>292</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376</v>
      </c>
      <c r="M14" s="3">
        <v>0</v>
      </c>
      <c r="N14" s="3">
        <v>0</v>
      </c>
      <c r="O14" s="3"/>
      <c r="P14" s="3" t="s">
        <v>386</v>
      </c>
      <c r="Q14" s="3"/>
    </row>
    <row r="15" spans="1:49" ht="15.75" customHeight="1">
      <c r="A15" s="26">
        <v>45432</v>
      </c>
      <c r="B15" s="3" t="str">
        <f t="shared" si="0"/>
        <v>Mon</v>
      </c>
      <c r="C15" s="4">
        <f ca="1">IFERROR(__xludf.DUMMYFUNCTION("IF(ISBLANK($A15),,CHOOSE(WEEKDAY($A15),,IF(ISDATE($A14),IF(WEEKDAY($A14)=2,INDEX(location_lang_time_lookup,1,6),INDEX(location_lang_time_lookup,1,4)),INDEX(location_lang_time_lookup,1,4)),IF(ISDATE($A14),IF(WEEKDAY($A14)=3,INDEX(location_lang_time_lookup,"&amp;"2,6),INDEX(location_lang_time_lookup,2,4)),INDEX(location_lang_time_lookup,2,4)),IF(ISDATE($A14),IF(WEEKDAY($A14)=4,INDEX(location_lang_time_lookup,3,6),INDEX(location_lang_time_lookup,3,4)),INDEX(location_lang_time_lookup,3,4)),IF(ISDATE($A14),IF(WEEKDAY"&amp;"($A14)=5,INDEX(location_lang_time_lookup,3,6),INDEX(location_lang_time_lookup,3,4)),INDEX(location_lang_time_lookup,3,4)),INDEX(location_lang_time_lookup,1,4),IF(ISDATE($A14),IF(WEEKDAY($A14)=7,INDEX(location_lang_time_lookup,5,6),INDEX(location_lang_time"&amp;"_lookup,5,4)),INDEX(location_lang_time_lookup,5,4))))"),0.625)</f>
        <v>0.625</v>
      </c>
      <c r="D15" s="4">
        <f t="shared" ca="1" si="1"/>
        <v>0.70833333333333337</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5" s="3" t="str">
        <f t="array" ref="F15">IF(ISBLANK($A15),,CHOOSE(WEEKDAY($A15),,INDEX(location_lang_time_lookup,2,3),INDEX(location_lang_time_lookup,2,2),INDEX(location_lang_time_lookup,2,2),INDEX(location_lang_time_lookup,2,2),INDEX(location_lang_time_lookup,2,3),INDEX(location_lang_time_lookup,2,2)))</f>
        <v>zh</v>
      </c>
      <c r="G15" s="5">
        <v>21</v>
      </c>
      <c r="H15" s="3" t="s">
        <v>209</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387</v>
      </c>
      <c r="M15" s="3">
        <v>0</v>
      </c>
      <c r="N15" s="3">
        <v>0</v>
      </c>
      <c r="O15" s="3"/>
      <c r="P15" s="3"/>
      <c r="Q15" s="3"/>
    </row>
    <row r="16" spans="1:49" ht="15.75" customHeight="1">
      <c r="A16" s="26">
        <v>45433</v>
      </c>
      <c r="B16" s="3" t="str">
        <f t="shared" si="0"/>
        <v>Tue</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0.458333333333333)</f>
        <v>0.45833333333333298</v>
      </c>
      <c r="D16" s="4">
        <f t="shared" ca="1" si="1"/>
        <v>0.52083333333333304</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6" s="3" t="str">
        <f t="array" ref="F16">IF(ISBLANK($A16),,CHOOSE(WEEKDAY($A16),,INDEX(location_lang_time_lookup,2,3),INDEX(location_lang_time_lookup,2,2),INDEX(location_lang_time_lookup,2,2),INDEX(location_lang_time_lookup,2,2),INDEX(location_lang_time_lookup,2,3),INDEX(location_lang_time_lookup,2,2)))</f>
        <v>en</v>
      </c>
      <c r="G16" s="5">
        <v>4</v>
      </c>
      <c r="H16" s="3" t="s">
        <v>388</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389</v>
      </c>
      <c r="M16" s="3">
        <v>0</v>
      </c>
      <c r="N16" s="3">
        <v>0</v>
      </c>
      <c r="O16" s="3"/>
      <c r="P16" s="3"/>
      <c r="Q16" s="3"/>
    </row>
    <row r="17" spans="1:19" ht="15.75" customHeight="1">
      <c r="A17" s="2">
        <v>45433</v>
      </c>
      <c r="B17" s="3" t="str">
        <f t="shared" si="0"/>
        <v>Tue</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0.583333333333333)</f>
        <v>0.58333333333333304</v>
      </c>
      <c r="D17" s="4">
        <f t="shared" ca="1" si="1"/>
        <v>0.64583333333333304</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7" s="3" t="str">
        <f t="array" ref="F17">IF(ISBLANK($A17),,CHOOSE(WEEKDAY($A17),,INDEX(location_lang_time_lookup,2,3),INDEX(location_lang_time_lookup,2,2),INDEX(location_lang_time_lookup,2,2),INDEX(location_lang_time_lookup,2,2),INDEX(location_lang_time_lookup,2,3),INDEX(location_lang_time_lookup,2,2)))</f>
        <v>en</v>
      </c>
      <c r="G17" s="5">
        <v>4</v>
      </c>
      <c r="H17" s="3" t="s">
        <v>91</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6" t="s">
        <v>381</v>
      </c>
      <c r="M17" s="3">
        <v>0</v>
      </c>
      <c r="N17" s="3">
        <v>0</v>
      </c>
      <c r="Q17" s="3"/>
      <c r="R17" s="2"/>
      <c r="S17" s="25"/>
    </row>
    <row r="18" spans="1:19" ht="15.75" customHeight="1">
      <c r="A18" s="2">
        <v>45433</v>
      </c>
      <c r="B18" s="3" t="str">
        <f t="shared" si="0"/>
        <v>Tue</v>
      </c>
      <c r="C18" s="4">
        <v>0.64583333333333337</v>
      </c>
      <c r="D18" s="4">
        <f t="shared" si="1"/>
        <v>0.6875</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8" s="3" t="str">
        <f t="array" ref="F18">IF(ISBLANK($A18),,CHOOSE(WEEKDAY($A18),,INDEX(location_lang_time_lookup,2,3),INDEX(location_lang_time_lookup,2,2),INDEX(location_lang_time_lookup,2,2),INDEX(location_lang_time_lookup,2,2),INDEX(location_lang_time_lookup,2,3),INDEX(location_lang_time_lookup,2,2)))</f>
        <v>en</v>
      </c>
      <c r="G18" s="5">
        <v>3</v>
      </c>
      <c r="H18" s="3" t="s">
        <v>91</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10" t="s">
        <v>381</v>
      </c>
      <c r="M18" s="3">
        <v>0</v>
      </c>
      <c r="N18" s="3">
        <v>0</v>
      </c>
      <c r="Q18" s="3"/>
      <c r="R18" s="2"/>
      <c r="S18" s="25"/>
    </row>
    <row r="19" spans="1:19" ht="15.75" customHeight="1">
      <c r="A19" s="2">
        <v>45434</v>
      </c>
      <c r="B19" s="3" t="str">
        <f t="shared" si="0"/>
        <v>Wed</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0.458333333333333)</f>
        <v>0.45833333333333298</v>
      </c>
      <c r="D19" s="4">
        <f t="shared" ca="1" si="1"/>
        <v>0.52083333333333304</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9" s="3" t="str">
        <f t="array" ref="F19">IF(ISBLANK($A19),,CHOOSE(WEEKDAY($A19),,INDEX(location_lang_time_lookup,2,3),INDEX(location_lang_time_lookup,2,2),INDEX(location_lang_time_lookup,2,2),INDEX(location_lang_time_lookup,2,2),INDEX(location_lang_time_lookup,2,3),INDEX(location_lang_time_lookup,2,2)))</f>
        <v>en</v>
      </c>
      <c r="G19" s="5">
        <v>13</v>
      </c>
      <c r="H19" s="3" t="s">
        <v>221</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390</v>
      </c>
      <c r="M19" s="3">
        <v>0</v>
      </c>
      <c r="N19" s="3">
        <v>0</v>
      </c>
      <c r="O19" s="3">
        <v>18</v>
      </c>
      <c r="Q19" s="3"/>
      <c r="R19" s="2"/>
      <c r="S19" s="25"/>
    </row>
    <row r="20" spans="1:19" ht="15.75" customHeight="1">
      <c r="A20" s="2">
        <v>45434</v>
      </c>
      <c r="B20" s="3" t="str">
        <f t="shared" si="0"/>
        <v>Wed</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0.5625)</f>
        <v>0.5625</v>
      </c>
      <c r="D20" s="4">
        <f t="shared" ca="1" si="1"/>
        <v>0.625</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0" s="3" t="str">
        <f t="array" ref="F20">IF(ISBLANK($A20),,CHOOSE(WEEKDAY($A20),,INDEX(location_lang_time_lookup,2,3),INDEX(location_lang_time_lookup,2,2),INDEX(location_lang_time_lookup,2,2),INDEX(location_lang_time_lookup,2,2),INDEX(location_lang_time_lookup,2,3),INDEX(location_lang_time_lookup,2,2)))</f>
        <v>en</v>
      </c>
      <c r="G20" s="5">
        <v>9</v>
      </c>
      <c r="H20" s="3" t="s">
        <v>87</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10" t="s">
        <v>391</v>
      </c>
      <c r="M20" s="3">
        <v>0</v>
      </c>
      <c r="N20" s="3">
        <v>0</v>
      </c>
      <c r="O20" s="3">
        <v>11</v>
      </c>
      <c r="R20" s="2"/>
      <c r="S20" s="25"/>
    </row>
    <row r="21" spans="1:19" ht="15.75" customHeight="1">
      <c r="A21" s="2">
        <v>45434</v>
      </c>
      <c r="B21" s="3" t="str">
        <f t="shared" si="0"/>
        <v>Wed</v>
      </c>
      <c r="C21" s="4">
        <v>0.64583333333333337</v>
      </c>
      <c r="D21" s="4">
        <f t="shared" si="1"/>
        <v>0.70833333333333337</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1" s="3" t="str">
        <f t="array" ref="F21">IF(ISBLANK($A21),,CHOOSE(WEEKDAY($A21),,INDEX(location_lang_time_lookup,2,3),INDEX(location_lang_time_lookup,2,2),INDEX(location_lang_time_lookup,2,2),INDEX(location_lang_time_lookup,2,2),INDEX(location_lang_time_lookup,2,3),INDEX(location_lang_time_lookup,2,2)))</f>
        <v>en</v>
      </c>
      <c r="G21" s="5">
        <v>7</v>
      </c>
      <c r="H21" s="3" t="s">
        <v>259</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392</v>
      </c>
      <c r="M21" s="3">
        <v>0</v>
      </c>
      <c r="N21" s="3">
        <v>0</v>
      </c>
      <c r="O21" s="3">
        <v>10</v>
      </c>
      <c r="R21" s="2"/>
      <c r="S21" s="25"/>
    </row>
    <row r="22" spans="1:19" ht="15.75" customHeight="1">
      <c r="A22" s="2">
        <v>45440</v>
      </c>
      <c r="B22" s="3" t="str">
        <f t="shared" si="0"/>
        <v>Tue</v>
      </c>
      <c r="C22" s="4">
        <f ca="1">IFERROR(__xludf.DUMMYFUNCTION("IF(ISBLANK($A22),,CHOOSE(WEEKDAY($A22),,IF(ISDATE($A21),IF(WEEKDAY($A21)=2,INDEX(location_lang_time_lookup,1,6),INDEX(location_lang_time_lookup,1,4)),INDEX(location_lang_time_lookup,1,4)),IF(ISDATE($A21),IF(WEEKDAY($A21)=3,INDEX(location_lang_time_lookup,"&amp;"2,6),INDEX(location_lang_time_lookup,2,4)),INDEX(location_lang_time_lookup,2,4)),IF(ISDATE($A21),IF(WEEKDAY($A21)=4,INDEX(location_lang_time_lookup,3,6),INDEX(location_lang_time_lookup,3,4)),INDEX(location_lang_time_lookup,3,4)),IF(ISDATE($A21),IF(WEEKDAY"&amp;"($A21)=5,INDEX(location_lang_time_lookup,3,6),INDEX(location_lang_time_lookup,3,4)),INDEX(location_lang_time_lookup,3,4)),INDEX(location_lang_time_lookup,1,4),IF(ISDATE($A21),IF(WEEKDAY($A21)=7,INDEX(location_lang_time_lookup,5,6),INDEX(location_lang_time"&amp;"_lookup,5,4)),INDEX(location_lang_time_lookup,5,4))))"),0.458333333333333)</f>
        <v>0.45833333333333298</v>
      </c>
      <c r="D22" s="4">
        <f t="shared" ca="1" si="1"/>
        <v>0.52083333333333304</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2" s="3" t="str">
        <f t="array" ref="F22">IF(ISBLANK($A22),,CHOOSE(WEEKDAY($A22),,INDEX(location_lang_time_lookup,2,3),INDEX(location_lang_time_lookup,2,2),INDEX(location_lang_time_lookup,2,2),INDEX(location_lang_time_lookup,2,2),INDEX(location_lang_time_lookup,2,3),INDEX(location_lang_time_lookup,2,2)))</f>
        <v>en</v>
      </c>
      <c r="G22" s="5">
        <v>4</v>
      </c>
      <c r="H22" s="3" t="s">
        <v>393</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6" t="s">
        <v>394</v>
      </c>
      <c r="M22" s="3">
        <v>0</v>
      </c>
      <c r="N22" s="3">
        <v>0</v>
      </c>
      <c r="Q22" s="14"/>
      <c r="R22" s="2"/>
      <c r="S22" s="25"/>
    </row>
    <row r="23" spans="1:19" ht="15.75" customHeight="1">
      <c r="A23" s="26">
        <v>45440</v>
      </c>
      <c r="B23" s="3" t="str">
        <f t="shared" si="0"/>
        <v>Tue</v>
      </c>
      <c r="C23" s="4">
        <f ca="1">IFERROR(__xludf.DUMMYFUNCTION("IF(ISBLANK($A23),,CHOOSE(WEEKDAY($A23),,IF(ISDATE($A22),IF(WEEKDAY($A22)=2,INDEX(location_lang_time_lookup,1,6),INDEX(location_lang_time_lookup,1,4)),INDEX(location_lang_time_lookup,1,4)),IF(ISDATE($A22),IF(WEEKDAY($A22)=3,INDEX(location_lang_time_lookup,"&amp;"2,6),INDEX(location_lang_time_lookup,2,4)),INDEX(location_lang_time_lookup,2,4)),IF(ISDATE($A22),IF(WEEKDAY($A22)=4,INDEX(location_lang_time_lookup,3,6),INDEX(location_lang_time_lookup,3,4)),INDEX(location_lang_time_lookup,3,4)),IF(ISDATE($A22),IF(WEEKDAY"&amp;"($A22)=5,INDEX(location_lang_time_lookup,3,6),INDEX(location_lang_time_lookup,3,4)),INDEX(location_lang_time_lookup,3,4)),INDEX(location_lang_time_lookup,1,4),IF(ISDATE($A22),IF(WEEKDAY($A22)=7,INDEX(location_lang_time_lookup,5,6),INDEX(location_lang_time"&amp;"_lookup,5,4)),INDEX(location_lang_time_lookup,5,4))))"),0.583333333333333)</f>
        <v>0.58333333333333304</v>
      </c>
      <c r="D23" s="4">
        <f t="shared" ca="1" si="1"/>
        <v>0.64583333333333304</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3" s="3" t="str">
        <f t="array" ref="F23">IF(ISBLANK($A23),,CHOOSE(WEEKDAY($A23),,INDEX(location_lang_time_lookup,2,3),INDEX(location_lang_time_lookup,2,2),INDEX(location_lang_time_lookup,2,2),INDEX(location_lang_time_lookup,2,2),INDEX(location_lang_time_lookup,2,3),INDEX(location_lang_time_lookup,2,2)))</f>
        <v>en</v>
      </c>
      <c r="G23" s="5">
        <v>4</v>
      </c>
      <c r="H23" s="3" t="s">
        <v>91</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381</v>
      </c>
      <c r="M23" s="3">
        <v>0</v>
      </c>
      <c r="N23" s="3">
        <v>0</v>
      </c>
      <c r="Q23" s="14"/>
      <c r="R23" s="2"/>
      <c r="S23" s="25"/>
    </row>
    <row r="24" spans="1:19" ht="15.75" customHeight="1">
      <c r="A24" s="26">
        <v>45440</v>
      </c>
      <c r="B24" s="3" t="str">
        <f t="shared" si="0"/>
        <v>Tue</v>
      </c>
      <c r="C24" s="4">
        <v>0.64583333333333337</v>
      </c>
      <c r="D24" s="4">
        <f t="shared" si="1"/>
        <v>0.6875</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4" s="3" t="str">
        <f t="array" ref="F24">IF(ISBLANK($A24),,CHOOSE(WEEKDAY($A24),,INDEX(location_lang_time_lookup,2,3),INDEX(location_lang_time_lookup,2,2),INDEX(location_lang_time_lookup,2,2),INDEX(location_lang_time_lookup,2,2),INDEX(location_lang_time_lookup,2,3),INDEX(location_lang_time_lookup,2,2)))</f>
        <v>en</v>
      </c>
      <c r="G24" s="5">
        <v>4</v>
      </c>
      <c r="H24" s="3" t="s">
        <v>91</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6" t="s">
        <v>381</v>
      </c>
      <c r="M24" s="3">
        <v>0</v>
      </c>
      <c r="N24" s="3">
        <v>0</v>
      </c>
      <c r="R24" s="2"/>
      <c r="S24" s="25"/>
    </row>
    <row r="25" spans="1:19" ht="15.75" customHeight="1">
      <c r="A25" s="26"/>
      <c r="B25" s="3"/>
      <c r="C25" s="4"/>
      <c r="D25" s="4"/>
      <c r="E25" s="3"/>
      <c r="F25" s="3"/>
      <c r="G25" s="16"/>
      <c r="H25" s="3"/>
      <c r="I25" s="3"/>
      <c r="J25" s="3"/>
      <c r="K25" s="3"/>
      <c r="L25" s="3"/>
      <c r="M25" s="3"/>
      <c r="N25" s="3"/>
      <c r="R25" s="2"/>
      <c r="S25" s="25"/>
    </row>
    <row r="26" spans="1:19" ht="15.75" customHeight="1">
      <c r="A26" s="2"/>
      <c r="B26" s="3"/>
      <c r="C26" s="4"/>
      <c r="D26" s="4"/>
      <c r="E26" s="3"/>
      <c r="F26" s="3"/>
      <c r="G26" s="16"/>
      <c r="H26" s="3"/>
      <c r="I26" s="3"/>
      <c r="J26" s="3"/>
      <c r="K26" s="3"/>
      <c r="L26" s="3"/>
      <c r="M26" s="3"/>
      <c r="N26" s="3"/>
      <c r="S26" s="25"/>
    </row>
    <row r="27" spans="1:19" ht="15.75" customHeight="1">
      <c r="A27" s="2"/>
      <c r="B27" s="3"/>
      <c r="C27" s="4"/>
      <c r="D27" s="4"/>
      <c r="E27" s="3"/>
      <c r="F27" s="3"/>
      <c r="G27" s="16"/>
      <c r="H27" s="3"/>
      <c r="I27" s="3"/>
      <c r="J27" s="3"/>
      <c r="K27" s="3"/>
      <c r="L27" s="3"/>
      <c r="M27" s="3"/>
      <c r="N27" s="3"/>
    </row>
    <row r="28" spans="1:19" ht="15.75" customHeight="1">
      <c r="A28" s="2"/>
      <c r="B28" s="3"/>
      <c r="C28" s="4"/>
      <c r="D28" s="4"/>
      <c r="E28" s="3"/>
      <c r="F28" s="3"/>
      <c r="G28" s="16"/>
      <c r="H28" s="3"/>
      <c r="I28" s="3"/>
      <c r="J28" s="3"/>
      <c r="K28" s="3"/>
      <c r="L28" s="3"/>
      <c r="M28" s="3"/>
      <c r="N28" s="3"/>
    </row>
    <row r="29" spans="1:19" ht="15.75" customHeight="1">
      <c r="A29" s="2"/>
      <c r="B29" s="3"/>
      <c r="C29" s="4"/>
      <c r="D29" s="4"/>
      <c r="E29" s="3"/>
      <c r="F29" s="3"/>
      <c r="G29" s="16"/>
      <c r="H29" s="3"/>
      <c r="I29" s="3"/>
      <c r="J29" s="3"/>
      <c r="K29" s="3"/>
      <c r="L29" s="3"/>
      <c r="M29" s="3"/>
      <c r="N29" s="3"/>
      <c r="O29" s="3"/>
      <c r="P29" s="3"/>
    </row>
    <row r="30" spans="1:19" ht="15.75" customHeight="1">
      <c r="A30" s="2"/>
      <c r="B30" s="3"/>
      <c r="C30" s="4"/>
      <c r="D30" s="4"/>
      <c r="E30" s="3"/>
      <c r="F30" s="3"/>
      <c r="G30" s="16"/>
      <c r="H30" s="3"/>
      <c r="I30" s="3"/>
      <c r="J30" s="3"/>
      <c r="K30" s="3"/>
      <c r="L30" s="3"/>
      <c r="M30" s="3"/>
      <c r="N30" s="3"/>
    </row>
    <row r="31" spans="1:19" ht="15.75" customHeight="1">
      <c r="A31" s="2"/>
      <c r="B31" s="3"/>
      <c r="C31" s="4"/>
      <c r="D31" s="4"/>
      <c r="E31" s="3"/>
      <c r="F31" s="3"/>
      <c r="G31" s="16"/>
      <c r="H31" s="3"/>
      <c r="I31" s="3"/>
      <c r="J31" s="3"/>
      <c r="K31" s="3"/>
      <c r="L31" s="3"/>
      <c r="M31" s="3"/>
      <c r="N31" s="3"/>
      <c r="O31" s="3"/>
      <c r="P31" s="3"/>
    </row>
    <row r="32" spans="1:19" ht="15.75" customHeight="1">
      <c r="A32" s="2"/>
      <c r="B32" s="3"/>
      <c r="C32" s="4"/>
      <c r="D32" s="4"/>
      <c r="E32" s="3"/>
      <c r="F32" s="3"/>
      <c r="G32" s="16"/>
      <c r="H32" s="3"/>
      <c r="I32" s="3"/>
      <c r="J32" s="3"/>
      <c r="K32" s="3"/>
      <c r="L32" s="3"/>
      <c r="M32" s="3"/>
      <c r="N32" s="3"/>
      <c r="O32" s="3"/>
      <c r="P32" s="3"/>
    </row>
    <row r="33" spans="1:16" ht="15.75" customHeight="1">
      <c r="A33" s="2"/>
      <c r="B33" s="3"/>
      <c r="C33" s="4"/>
      <c r="D33" s="4"/>
      <c r="E33" s="3"/>
      <c r="F33" s="3"/>
      <c r="G33" s="16"/>
      <c r="H33" s="3"/>
      <c r="I33" s="3"/>
      <c r="J33" s="3"/>
      <c r="K33" s="3"/>
      <c r="L33" s="3"/>
      <c r="M33" s="3"/>
      <c r="N33" s="3"/>
    </row>
    <row r="34" spans="1:16" ht="15.75" customHeight="1">
      <c r="A34" s="2"/>
      <c r="B34" s="3"/>
      <c r="C34" s="4"/>
      <c r="D34" s="4"/>
      <c r="E34" s="3"/>
      <c r="F34" s="3"/>
      <c r="G34" s="16"/>
      <c r="H34" s="3"/>
      <c r="I34" s="3"/>
      <c r="J34" s="3"/>
      <c r="K34" s="3"/>
      <c r="L34" s="3"/>
      <c r="M34" s="3"/>
      <c r="N34" s="3"/>
    </row>
    <row r="35" spans="1:16" ht="15.75" customHeight="1">
      <c r="A35" s="26"/>
      <c r="B35" s="3"/>
      <c r="C35" s="4"/>
      <c r="D35" s="4"/>
      <c r="E35" s="3"/>
      <c r="F35" s="3"/>
      <c r="G35" s="16"/>
      <c r="H35" s="3"/>
      <c r="I35" s="3"/>
      <c r="J35" s="3"/>
      <c r="K35" s="3"/>
      <c r="L35" s="3"/>
      <c r="M35" s="3"/>
      <c r="N35" s="3"/>
      <c r="O35" s="3"/>
      <c r="P35" s="3"/>
    </row>
    <row r="36" spans="1:16" ht="15.75" customHeight="1">
      <c r="A36" s="26"/>
      <c r="B36" s="3"/>
      <c r="C36" s="4"/>
      <c r="D36" s="4"/>
      <c r="E36" s="3"/>
      <c r="F36" s="3"/>
      <c r="G36" s="16"/>
      <c r="H36" s="3"/>
      <c r="I36" s="3"/>
      <c r="J36" s="3"/>
      <c r="K36" s="3"/>
      <c r="L36" s="3"/>
      <c r="M36" s="3"/>
      <c r="N36" s="3"/>
      <c r="O36" s="3"/>
      <c r="P36" s="3"/>
    </row>
    <row r="37" spans="1:16" ht="15.75" customHeight="1">
      <c r="A37" s="2"/>
      <c r="B37" s="3"/>
      <c r="C37" s="4"/>
      <c r="D37" s="4"/>
      <c r="E37" s="3"/>
      <c r="F37" s="3"/>
      <c r="G37" s="16"/>
      <c r="H37" s="24"/>
      <c r="I37" s="3"/>
      <c r="J37" s="3"/>
      <c r="K37" s="3"/>
      <c r="L37" s="3"/>
      <c r="M37" s="3"/>
      <c r="N37" s="3"/>
    </row>
    <row r="38" spans="1:16" ht="15.75" customHeight="1">
      <c r="A38" s="2"/>
      <c r="B38" s="3"/>
      <c r="C38" s="4"/>
      <c r="D38" s="4"/>
      <c r="E38" s="3"/>
      <c r="F38" s="3"/>
      <c r="G38" s="16"/>
      <c r="H38" s="3"/>
      <c r="I38" s="3"/>
      <c r="J38" s="3"/>
      <c r="K38" s="3"/>
      <c r="L38" s="3"/>
      <c r="M38" s="3"/>
      <c r="N38" s="3"/>
    </row>
    <row r="39" spans="1:16" ht="15.75" customHeight="1">
      <c r="A39" s="2"/>
      <c r="B39" s="3"/>
      <c r="C39" s="4"/>
      <c r="D39" s="4"/>
      <c r="E39" s="3"/>
      <c r="F39" s="3"/>
      <c r="G39" s="16"/>
      <c r="H39" s="3"/>
      <c r="I39" s="3"/>
      <c r="J39" s="3"/>
      <c r="K39" s="3"/>
      <c r="L39" s="3"/>
      <c r="M39" s="3"/>
      <c r="N39" s="3"/>
    </row>
    <row r="40" spans="1:16" ht="15.75" customHeight="1">
      <c r="A40" s="2"/>
      <c r="B40" s="3"/>
      <c r="C40" s="4"/>
      <c r="D40" s="4"/>
      <c r="E40" s="3"/>
      <c r="F40" s="3"/>
      <c r="G40" s="16"/>
      <c r="H40" s="3"/>
      <c r="I40" s="3"/>
      <c r="J40" s="3"/>
      <c r="K40" s="3"/>
      <c r="L40" s="3"/>
      <c r="M40" s="3"/>
      <c r="N40" s="3"/>
    </row>
    <row r="41" spans="1:16" ht="15.75" customHeight="1">
      <c r="A41" s="2"/>
      <c r="B41" s="3"/>
      <c r="C41" s="4"/>
      <c r="D41" s="4"/>
      <c r="E41" s="3"/>
      <c r="F41" s="3"/>
      <c r="G41" s="16"/>
      <c r="H41" s="3"/>
      <c r="I41" s="3"/>
      <c r="J41" s="3"/>
      <c r="K41" s="3"/>
      <c r="L41" s="3"/>
      <c r="M41" s="3"/>
      <c r="N41" s="3"/>
    </row>
    <row r="42" spans="1:16" ht="15.75" customHeight="1">
      <c r="A42" s="2"/>
      <c r="B42" s="3"/>
      <c r="C42" s="4"/>
      <c r="D42" s="4"/>
      <c r="E42" s="3"/>
      <c r="F42" s="3"/>
      <c r="G42" s="16"/>
      <c r="H42" s="3"/>
      <c r="I42" s="3"/>
      <c r="J42" s="3"/>
      <c r="K42" s="3"/>
      <c r="L42" s="3"/>
      <c r="M42" s="3"/>
      <c r="N42" s="3"/>
    </row>
    <row r="43" spans="1:16" ht="15.75" customHeight="1">
      <c r="A43" s="2"/>
      <c r="B43" s="3"/>
      <c r="C43" s="4"/>
      <c r="D43" s="4"/>
      <c r="E43" s="3"/>
      <c r="F43" s="3"/>
      <c r="G43" s="16"/>
      <c r="H43" s="3"/>
      <c r="I43" s="3"/>
      <c r="J43" s="3"/>
      <c r="K43" s="3"/>
      <c r="L43" s="3"/>
      <c r="M43" s="3"/>
      <c r="N43" s="3"/>
    </row>
    <row r="44" spans="1:16" ht="15.75" customHeight="1">
      <c r="A44" s="2"/>
      <c r="B44" s="3"/>
      <c r="C44" s="4"/>
      <c r="D44" s="4"/>
      <c r="E44" s="3"/>
      <c r="F44" s="3"/>
      <c r="G44" s="16"/>
      <c r="H44" s="3"/>
      <c r="I44" s="3"/>
      <c r="J44" s="3"/>
      <c r="K44" s="3"/>
      <c r="L44" s="3"/>
      <c r="M44" s="3"/>
      <c r="N44" s="3"/>
    </row>
    <row r="45" spans="1:16" ht="15.75" customHeight="1">
      <c r="A45" s="2"/>
      <c r="B45" s="3"/>
      <c r="C45" s="4"/>
      <c r="D45" s="4"/>
      <c r="E45" s="3"/>
      <c r="F45" s="3"/>
      <c r="G45" s="16"/>
      <c r="H45" s="3"/>
      <c r="I45" s="3"/>
      <c r="J45" s="3"/>
      <c r="K45" s="3"/>
      <c r="L45" s="3"/>
      <c r="M45" s="3"/>
      <c r="N45" s="3"/>
    </row>
    <row r="46" spans="1:16" ht="15.75" customHeight="1">
      <c r="A46" s="2"/>
      <c r="B46" s="3"/>
      <c r="C46" s="4"/>
      <c r="D46" s="4"/>
      <c r="E46" s="3"/>
      <c r="F46" s="3"/>
      <c r="G46" s="16"/>
      <c r="H46" s="3"/>
      <c r="I46" s="3"/>
      <c r="J46" s="3"/>
      <c r="K46" s="3"/>
      <c r="L46" s="3"/>
      <c r="M46" s="3"/>
      <c r="N46" s="3"/>
    </row>
    <row r="47" spans="1:16" ht="15.75" customHeight="1">
      <c r="A47" s="2"/>
      <c r="B47" s="3"/>
      <c r="C47" s="4"/>
      <c r="D47" s="4"/>
      <c r="E47" s="3"/>
      <c r="F47" s="3"/>
      <c r="G47" s="16"/>
      <c r="H47" s="3"/>
      <c r="I47" s="3"/>
      <c r="J47" s="3"/>
      <c r="K47" s="3"/>
      <c r="L47" s="3"/>
      <c r="M47" s="3"/>
      <c r="N47" s="3"/>
    </row>
    <row r="48" spans="1:16" ht="15.75" customHeight="1">
      <c r="A48" s="2"/>
      <c r="B48" s="3"/>
      <c r="C48" s="4"/>
      <c r="D48" s="4"/>
      <c r="E48" s="3"/>
      <c r="F48" s="3"/>
      <c r="G48" s="16"/>
      <c r="H48" s="3"/>
      <c r="I48" s="3"/>
      <c r="J48" s="3"/>
      <c r="K48" s="3"/>
      <c r="L48" s="3"/>
      <c r="M48" s="3"/>
      <c r="N48" s="3"/>
    </row>
    <row r="49" spans="1:14" ht="15.75" customHeight="1">
      <c r="A49" s="2"/>
      <c r="B49" s="3"/>
      <c r="C49" s="4"/>
      <c r="D49" s="4"/>
      <c r="E49" s="3"/>
      <c r="F49" s="3"/>
      <c r="G49" s="16"/>
      <c r="H49" s="3"/>
      <c r="I49" s="3"/>
      <c r="J49" s="3"/>
      <c r="K49" s="3"/>
      <c r="L49" s="3"/>
      <c r="M49" s="3"/>
      <c r="N49" s="3"/>
    </row>
    <row r="50" spans="1:14" ht="15.75" customHeight="1">
      <c r="A50" s="2"/>
      <c r="B50" s="3"/>
      <c r="C50" s="4"/>
      <c r="D50" s="4"/>
      <c r="E50" s="3"/>
      <c r="F50" s="3"/>
      <c r="G50" s="16"/>
      <c r="H50" s="3"/>
      <c r="I50" s="3"/>
      <c r="J50" s="3"/>
      <c r="K50" s="3"/>
      <c r="L50" s="3"/>
      <c r="M50" s="3"/>
      <c r="N50" s="3"/>
    </row>
    <row r="51" spans="1:14" ht="15.75" customHeight="1">
      <c r="A51" s="2"/>
      <c r="B51" s="3"/>
      <c r="C51" s="4"/>
      <c r="D51" s="4"/>
      <c r="E51" s="3"/>
      <c r="F51" s="3"/>
      <c r="G51" s="16"/>
      <c r="H51" s="3"/>
      <c r="I51" s="3"/>
      <c r="J51" s="3"/>
      <c r="K51" s="3"/>
      <c r="L51" s="3"/>
      <c r="M51" s="3"/>
      <c r="N51" s="3"/>
    </row>
    <row r="52" spans="1:14" ht="15.75" customHeight="1">
      <c r="A52" s="2"/>
      <c r="B52" s="3"/>
      <c r="C52" s="4"/>
      <c r="D52" s="4"/>
      <c r="E52" s="3"/>
      <c r="F52" s="3"/>
      <c r="G52" s="16"/>
      <c r="H52" s="3"/>
      <c r="I52" s="3"/>
      <c r="J52" s="3"/>
      <c r="K52" s="3"/>
      <c r="L52" s="3"/>
      <c r="M52" s="3"/>
      <c r="N52" s="3"/>
    </row>
    <row r="53" spans="1:14" ht="15.75" customHeight="1">
      <c r="A53" s="2"/>
      <c r="B53" s="3"/>
      <c r="C53" s="4"/>
      <c r="D53" s="4"/>
      <c r="E53" s="3"/>
      <c r="F53" s="3"/>
      <c r="G53" s="16"/>
      <c r="H53" s="3"/>
      <c r="I53" s="3"/>
      <c r="J53" s="3"/>
      <c r="K53" s="3"/>
      <c r="L53" s="3"/>
      <c r="M53" s="3"/>
      <c r="N53" s="3"/>
    </row>
    <row r="54" spans="1:14" ht="15.75" customHeight="1">
      <c r="A54" s="2"/>
      <c r="B54" s="3"/>
      <c r="C54" s="4"/>
      <c r="D54" s="4"/>
      <c r="E54" s="3"/>
      <c r="F54" s="3"/>
      <c r="G54" s="16"/>
      <c r="H54" s="3"/>
      <c r="I54" s="3"/>
      <c r="J54" s="3"/>
      <c r="K54" s="3"/>
      <c r="L54" s="3"/>
      <c r="M54" s="3"/>
      <c r="N54" s="3"/>
    </row>
    <row r="55" spans="1:14" ht="15.75" customHeight="1">
      <c r="A55" s="2"/>
      <c r="B55" s="3"/>
      <c r="C55" s="4"/>
      <c r="D55" s="4"/>
      <c r="E55" s="3"/>
      <c r="F55" s="3"/>
      <c r="G55" s="16"/>
      <c r="H55" s="3"/>
      <c r="I55" s="3"/>
      <c r="J55" s="3"/>
      <c r="K55" s="3"/>
      <c r="L55" s="3"/>
      <c r="M55" s="3"/>
      <c r="N55" s="3"/>
    </row>
    <row r="56" spans="1:14" ht="15.75" customHeight="1">
      <c r="A56" s="2"/>
      <c r="B56" s="3"/>
      <c r="C56" s="4"/>
      <c r="D56" s="4"/>
      <c r="E56" s="3"/>
      <c r="F56" s="3"/>
      <c r="G56" s="16"/>
      <c r="H56" s="3"/>
      <c r="I56" s="3"/>
      <c r="J56" s="3"/>
      <c r="K56" s="3"/>
      <c r="L56" s="3"/>
      <c r="M56" s="3"/>
      <c r="N56" s="3"/>
    </row>
    <row r="57" spans="1:14" ht="15.75" customHeight="1">
      <c r="A57" s="2"/>
      <c r="B57" s="3"/>
      <c r="C57" s="4"/>
      <c r="D57" s="4"/>
      <c r="E57" s="3"/>
      <c r="F57" s="3"/>
      <c r="G57" s="16"/>
      <c r="H57" s="3"/>
      <c r="I57" s="3"/>
      <c r="J57" s="3"/>
      <c r="K57" s="3"/>
      <c r="L57" s="3"/>
      <c r="M57" s="3"/>
      <c r="N57" s="3"/>
    </row>
    <row r="58" spans="1:14" ht="15.75" customHeight="1">
      <c r="A58" s="2"/>
      <c r="B58" s="3"/>
      <c r="C58" s="4"/>
      <c r="D58" s="4"/>
      <c r="E58" s="3"/>
      <c r="F58" s="3"/>
      <c r="G58" s="16"/>
      <c r="H58" s="3"/>
      <c r="I58" s="3"/>
      <c r="J58" s="3"/>
      <c r="K58" s="3"/>
      <c r="L58" s="3"/>
      <c r="M58" s="3"/>
      <c r="N58" s="3"/>
    </row>
    <row r="59" spans="1:14" ht="15.75" customHeight="1">
      <c r="A59" s="2"/>
      <c r="B59" s="3"/>
      <c r="C59" s="4"/>
      <c r="D59" s="4"/>
      <c r="E59" s="3"/>
      <c r="F59" s="3"/>
      <c r="G59" s="16"/>
      <c r="H59" s="3"/>
      <c r="I59" s="3"/>
      <c r="J59" s="3"/>
      <c r="K59" s="3"/>
      <c r="L59" s="3"/>
      <c r="M59" s="3"/>
      <c r="N59" s="3"/>
    </row>
    <row r="60" spans="1:14" ht="15.75" customHeight="1">
      <c r="A60" s="2"/>
      <c r="B60" s="3"/>
      <c r="C60" s="4"/>
      <c r="D60" s="4"/>
      <c r="E60" s="3"/>
      <c r="F60" s="3"/>
      <c r="G60" s="16"/>
      <c r="H60" s="3"/>
      <c r="I60" s="3"/>
      <c r="J60" s="3"/>
      <c r="K60" s="3"/>
      <c r="L60" s="3"/>
      <c r="M60" s="3"/>
      <c r="N60" s="3"/>
    </row>
    <row r="61" spans="1:14" ht="15.75" customHeight="1">
      <c r="A61" s="2"/>
      <c r="B61" s="3"/>
      <c r="C61" s="4"/>
      <c r="D61" s="4"/>
      <c r="E61" s="3"/>
      <c r="F61" s="3"/>
      <c r="G61" s="16"/>
      <c r="H61" s="3"/>
      <c r="I61" s="3"/>
      <c r="J61" s="3"/>
      <c r="K61" s="3"/>
      <c r="L61" s="3"/>
      <c r="M61" s="3"/>
      <c r="N61" s="3"/>
    </row>
    <row r="62" spans="1:14" ht="15.75" customHeight="1">
      <c r="A62" s="2"/>
      <c r="B62" s="3"/>
      <c r="C62" s="4"/>
      <c r="D62" s="4"/>
      <c r="E62" s="3"/>
      <c r="F62" s="3"/>
      <c r="G62" s="16"/>
      <c r="H62" s="3"/>
      <c r="I62" s="3"/>
      <c r="J62" s="3"/>
      <c r="K62" s="3"/>
      <c r="L62" s="3"/>
      <c r="M62" s="3"/>
      <c r="N62" s="3"/>
    </row>
    <row r="63" spans="1:14" ht="15.75" customHeight="1">
      <c r="A63" s="2"/>
      <c r="B63" s="3"/>
      <c r="C63" s="4"/>
      <c r="D63" s="4"/>
      <c r="E63" s="3"/>
      <c r="F63" s="3"/>
      <c r="G63" s="16"/>
      <c r="H63" s="3"/>
      <c r="I63" s="3"/>
      <c r="J63" s="3"/>
      <c r="K63" s="3"/>
      <c r="L63" s="3"/>
      <c r="M63" s="3"/>
      <c r="N63" s="3"/>
    </row>
    <row r="64" spans="1:14" ht="15.75" customHeight="1">
      <c r="A64" s="2"/>
      <c r="B64" s="3"/>
      <c r="C64" s="4"/>
      <c r="D64" s="4"/>
      <c r="E64" s="3"/>
      <c r="F64" s="3"/>
      <c r="G64" s="16"/>
      <c r="H64" s="3"/>
      <c r="I64" s="3"/>
      <c r="J64" s="3"/>
      <c r="K64" s="3"/>
      <c r="L64" s="3"/>
      <c r="M64" s="3"/>
      <c r="N64" s="3"/>
    </row>
    <row r="65" spans="1:14" ht="13">
      <c r="A65" s="2"/>
      <c r="B65" s="3"/>
      <c r="C65" s="4"/>
      <c r="D65" s="4"/>
      <c r="E65" s="3"/>
      <c r="F65" s="3"/>
      <c r="G65" s="16"/>
      <c r="H65" s="3"/>
      <c r="I65" s="3"/>
      <c r="J65" s="3"/>
      <c r="K65" s="3"/>
      <c r="L65" s="3"/>
      <c r="M65" s="3"/>
      <c r="N65" s="3"/>
    </row>
    <row r="66" spans="1:14" ht="13">
      <c r="A66" s="2"/>
      <c r="B66" s="3"/>
      <c r="C66" s="4"/>
      <c r="D66" s="4"/>
      <c r="E66" s="3"/>
      <c r="F66" s="3"/>
      <c r="G66" s="16"/>
      <c r="H66" s="3"/>
      <c r="I66" s="3"/>
      <c r="J66" s="3"/>
      <c r="K66" s="3"/>
      <c r="L66" s="3"/>
      <c r="M66" s="3"/>
      <c r="N66" s="3"/>
    </row>
    <row r="67" spans="1:14" ht="13">
      <c r="A67" s="2"/>
      <c r="B67" s="3"/>
      <c r="C67" s="4"/>
      <c r="D67" s="4"/>
      <c r="E67" s="3"/>
      <c r="F67" s="3"/>
      <c r="G67" s="16"/>
      <c r="H67" s="3"/>
      <c r="I67" s="3"/>
      <c r="J67" s="3"/>
      <c r="K67" s="3"/>
      <c r="L67" s="3"/>
      <c r="M67" s="3"/>
      <c r="N67" s="3"/>
    </row>
    <row r="68" spans="1:14" ht="13">
      <c r="A68" s="2"/>
      <c r="B68" s="3"/>
      <c r="C68" s="4"/>
      <c r="D68" s="4"/>
      <c r="E68" s="3"/>
      <c r="F68" s="3"/>
      <c r="G68" s="16"/>
      <c r="H68" s="3"/>
      <c r="I68" s="3"/>
      <c r="J68" s="3"/>
      <c r="K68" s="3"/>
      <c r="L68" s="3"/>
      <c r="M68" s="3"/>
      <c r="N68" s="3"/>
    </row>
    <row r="69" spans="1:14" ht="13">
      <c r="A69" s="2"/>
      <c r="B69" s="3"/>
      <c r="C69" s="4"/>
      <c r="D69" s="4"/>
      <c r="E69" s="3"/>
      <c r="F69" s="3"/>
      <c r="G69" s="16"/>
      <c r="H69" s="3"/>
      <c r="I69" s="3"/>
      <c r="J69" s="3"/>
      <c r="K69" s="3"/>
      <c r="L69" s="3"/>
      <c r="M69" s="3"/>
      <c r="N69" s="3"/>
    </row>
    <row r="70" spans="1:14" ht="13">
      <c r="A70" s="2"/>
      <c r="B70" s="3"/>
      <c r="C70" s="4"/>
      <c r="D70" s="4"/>
      <c r="E70" s="3"/>
      <c r="F70" s="3"/>
      <c r="G70" s="16"/>
      <c r="H70" s="3"/>
      <c r="I70" s="3"/>
      <c r="J70" s="3"/>
      <c r="K70" s="3"/>
      <c r="L70" s="3"/>
      <c r="M70" s="3"/>
      <c r="N70" s="3"/>
    </row>
    <row r="71" spans="1:14" ht="13">
      <c r="A71" s="2"/>
      <c r="B71" s="3"/>
      <c r="C71" s="4"/>
      <c r="D71" s="4"/>
      <c r="E71" s="3"/>
      <c r="F71" s="3"/>
      <c r="G71" s="16"/>
      <c r="H71" s="3"/>
      <c r="I71" s="3"/>
      <c r="J71" s="3"/>
      <c r="K71" s="3"/>
      <c r="L71" s="3"/>
      <c r="M71" s="3"/>
      <c r="N71" s="3"/>
    </row>
    <row r="72" spans="1:14" ht="13">
      <c r="A72" s="2"/>
      <c r="B72" s="3"/>
      <c r="C72" s="4"/>
      <c r="D72" s="4"/>
      <c r="E72" s="3"/>
      <c r="F72" s="3"/>
      <c r="G72" s="16"/>
      <c r="H72" s="3"/>
      <c r="I72" s="3"/>
      <c r="J72" s="3"/>
      <c r="K72" s="3"/>
      <c r="L72" s="3"/>
      <c r="M72" s="3"/>
      <c r="N72" s="3"/>
    </row>
    <row r="73" spans="1:14" ht="13">
      <c r="A73" s="2"/>
      <c r="B73" s="3"/>
      <c r="C73" s="4"/>
      <c r="D73" s="4"/>
      <c r="E73" s="3"/>
      <c r="F73" s="3"/>
      <c r="G73" s="16"/>
      <c r="H73" s="3"/>
      <c r="I73" s="3"/>
      <c r="J73" s="3"/>
      <c r="K73" s="3"/>
      <c r="L73" s="3"/>
      <c r="M73" s="3"/>
      <c r="N73" s="3"/>
    </row>
    <row r="74" spans="1:14" ht="13">
      <c r="A74" s="2"/>
      <c r="B74" s="3"/>
      <c r="C74" s="4"/>
      <c r="D74" s="4"/>
      <c r="E74" s="3"/>
      <c r="F74" s="3"/>
      <c r="G74" s="16"/>
      <c r="H74" s="3"/>
      <c r="I74" s="3"/>
      <c r="J74" s="3"/>
      <c r="K74" s="3"/>
      <c r="L74" s="3"/>
      <c r="M74" s="3"/>
      <c r="N74" s="3"/>
    </row>
    <row r="75" spans="1:14" ht="13">
      <c r="A75" s="2"/>
      <c r="B75" s="3"/>
      <c r="C75" s="4"/>
      <c r="D75" s="4"/>
      <c r="E75" s="3"/>
      <c r="F75" s="3"/>
      <c r="G75" s="16"/>
      <c r="H75" s="3"/>
      <c r="I75" s="3"/>
      <c r="J75" s="3"/>
      <c r="K75" s="3"/>
      <c r="L75" s="3"/>
      <c r="M75" s="3"/>
      <c r="N75" s="3"/>
    </row>
    <row r="76" spans="1:14" ht="13">
      <c r="A76" s="2"/>
      <c r="B76" s="3"/>
      <c r="C76" s="4"/>
      <c r="D76" s="4"/>
      <c r="E76" s="3"/>
      <c r="F76" s="3"/>
      <c r="G76" s="16"/>
      <c r="H76" s="3"/>
      <c r="I76" s="3"/>
      <c r="J76" s="3"/>
      <c r="K76" s="3"/>
      <c r="L76" s="3"/>
      <c r="M76" s="3"/>
      <c r="N76" s="3"/>
    </row>
    <row r="77" spans="1:14" ht="13">
      <c r="A77" s="2"/>
      <c r="B77" s="3"/>
      <c r="C77" s="4"/>
      <c r="D77" s="4"/>
      <c r="E77" s="3"/>
      <c r="F77" s="3"/>
      <c r="G77" s="16"/>
      <c r="H77" s="3"/>
      <c r="I77" s="3"/>
      <c r="J77" s="3"/>
      <c r="K77" s="3"/>
      <c r="L77" s="3"/>
      <c r="M77" s="3"/>
      <c r="N77" s="3"/>
    </row>
    <row r="78" spans="1:14" ht="13">
      <c r="A78" s="2"/>
      <c r="B78" s="3"/>
      <c r="C78" s="4"/>
      <c r="D78" s="4"/>
      <c r="E78" s="3"/>
      <c r="F78" s="3"/>
      <c r="G78" s="16"/>
      <c r="H78" s="3"/>
      <c r="I78" s="3"/>
      <c r="J78" s="3"/>
      <c r="K78" s="3"/>
      <c r="L78" s="3"/>
      <c r="M78" s="3"/>
      <c r="N78" s="3"/>
    </row>
    <row r="79" spans="1:14" ht="13">
      <c r="A79" s="2"/>
      <c r="B79" s="3"/>
      <c r="C79" s="4"/>
      <c r="D79" s="4"/>
      <c r="E79" s="3"/>
      <c r="F79" s="3"/>
      <c r="G79" s="16"/>
      <c r="H79" s="3"/>
      <c r="I79" s="3"/>
      <c r="J79" s="3"/>
      <c r="K79" s="3"/>
      <c r="L79" s="3"/>
      <c r="M79" s="3"/>
      <c r="N79" s="3"/>
    </row>
    <row r="80" spans="1:14" ht="13">
      <c r="A80" s="2"/>
      <c r="B80" s="3"/>
      <c r="C80" s="4"/>
      <c r="D80" s="4"/>
      <c r="E80" s="3"/>
      <c r="F80" s="3"/>
      <c r="G80" s="16"/>
      <c r="H80" s="3"/>
      <c r="I80" s="3"/>
      <c r="J80" s="3"/>
      <c r="K80" s="3"/>
      <c r="L80" s="3"/>
      <c r="M80" s="3"/>
      <c r="N80" s="3"/>
    </row>
    <row r="81" spans="1:14" ht="13">
      <c r="A81" s="2"/>
      <c r="B81" s="3"/>
      <c r="C81" s="4"/>
      <c r="D81" s="4"/>
      <c r="E81" s="3"/>
      <c r="F81" s="3"/>
      <c r="G81" s="16"/>
      <c r="H81" s="3"/>
      <c r="I81" s="3"/>
      <c r="J81" s="3"/>
      <c r="K81" s="3"/>
      <c r="L81" s="3"/>
      <c r="M81" s="3"/>
      <c r="N81" s="3"/>
    </row>
    <row r="82" spans="1:14" ht="13">
      <c r="A82" s="2"/>
      <c r="B82" s="3"/>
      <c r="C82" s="4"/>
      <c r="D82" s="4"/>
      <c r="E82" s="3"/>
      <c r="F82" s="3"/>
      <c r="G82" s="16"/>
      <c r="H82" s="3"/>
      <c r="I82" s="3"/>
      <c r="J82" s="3"/>
      <c r="K82" s="3"/>
      <c r="L82" s="3"/>
      <c r="M82" s="3"/>
      <c r="N82" s="3"/>
    </row>
    <row r="83" spans="1:14" ht="13">
      <c r="A83" s="2"/>
      <c r="B83" s="3"/>
      <c r="C83" s="4"/>
      <c r="D83" s="4"/>
      <c r="E83" s="3"/>
      <c r="F83" s="3"/>
      <c r="G83" s="16"/>
      <c r="H83" s="3"/>
      <c r="I83" s="3"/>
      <c r="J83" s="3"/>
      <c r="K83" s="3"/>
      <c r="L83" s="3"/>
      <c r="M83" s="3"/>
      <c r="N83" s="3"/>
    </row>
    <row r="84" spans="1:14" ht="13">
      <c r="A84" s="2"/>
      <c r="B84" s="3"/>
      <c r="C84" s="4"/>
      <c r="D84" s="4"/>
      <c r="E84" s="3"/>
      <c r="F84" s="3"/>
      <c r="G84" s="16"/>
      <c r="H84" s="3"/>
      <c r="I84" s="3"/>
      <c r="J84" s="3"/>
      <c r="K84" s="3"/>
      <c r="L84" s="3"/>
      <c r="M84" s="3"/>
      <c r="N84" s="3"/>
    </row>
    <row r="85" spans="1:14" ht="13">
      <c r="A85" s="2"/>
      <c r="B85" s="3"/>
      <c r="C85" s="4"/>
      <c r="D85" s="4"/>
      <c r="E85" s="3"/>
      <c r="F85" s="3"/>
      <c r="G85" s="16"/>
      <c r="H85" s="3"/>
      <c r="I85" s="3"/>
      <c r="J85" s="3"/>
      <c r="K85" s="3"/>
      <c r="L85" s="3"/>
      <c r="M85" s="3"/>
      <c r="N85" s="3"/>
    </row>
    <row r="86" spans="1:14" ht="13">
      <c r="A86" s="2"/>
      <c r="B86" s="3"/>
      <c r="C86" s="4"/>
      <c r="D86" s="4"/>
      <c r="E86" s="3"/>
      <c r="F86" s="3"/>
      <c r="G86" s="16"/>
      <c r="H86" s="3"/>
      <c r="I86" s="3"/>
      <c r="J86" s="3"/>
      <c r="K86" s="3"/>
      <c r="L86" s="3"/>
      <c r="M86" s="3"/>
      <c r="N86" s="3"/>
    </row>
    <row r="87" spans="1:14" ht="13">
      <c r="A87" s="2"/>
      <c r="B87" s="3"/>
      <c r="C87" s="4"/>
      <c r="D87" s="4"/>
      <c r="E87" s="3"/>
      <c r="F87" s="3"/>
      <c r="G87" s="16"/>
      <c r="H87" s="3"/>
      <c r="I87" s="3"/>
      <c r="J87" s="3"/>
      <c r="K87" s="3"/>
      <c r="L87" s="3"/>
      <c r="M87" s="3"/>
      <c r="N87" s="3"/>
    </row>
    <row r="88" spans="1:14" ht="13">
      <c r="A88" s="2"/>
      <c r="B88" s="3"/>
      <c r="C88" s="4"/>
      <c r="D88" s="4"/>
      <c r="E88" s="3"/>
      <c r="F88" s="3"/>
      <c r="G88" s="16"/>
      <c r="H88" s="3"/>
      <c r="I88" s="3"/>
      <c r="J88" s="3"/>
      <c r="K88" s="3"/>
      <c r="L88" s="3"/>
      <c r="M88" s="3"/>
      <c r="N88" s="3"/>
    </row>
    <row r="89" spans="1:14" ht="13">
      <c r="A89" s="2"/>
      <c r="B89" s="3"/>
      <c r="C89" s="4"/>
      <c r="D89" s="4"/>
      <c r="E89" s="3"/>
      <c r="F89" s="3"/>
      <c r="G89" s="16"/>
      <c r="H89" s="3"/>
      <c r="I89" s="3"/>
      <c r="J89" s="3"/>
      <c r="K89" s="3"/>
      <c r="L89" s="3"/>
      <c r="M89" s="3"/>
      <c r="N89" s="3"/>
    </row>
    <row r="90" spans="1:14" ht="13">
      <c r="A90" s="2"/>
      <c r="B90" s="3"/>
      <c r="C90" s="4"/>
      <c r="D90" s="4"/>
      <c r="E90" s="3"/>
      <c r="F90" s="3"/>
      <c r="G90" s="16"/>
      <c r="H90" s="3"/>
      <c r="I90" s="3"/>
      <c r="J90" s="3"/>
      <c r="K90" s="3"/>
      <c r="L90" s="3"/>
      <c r="M90" s="3"/>
      <c r="N90" s="3"/>
    </row>
    <row r="91" spans="1:14" ht="13">
      <c r="A91" s="2"/>
      <c r="B91" s="3"/>
      <c r="C91" s="4"/>
      <c r="D91" s="4"/>
      <c r="E91" s="3"/>
      <c r="F91" s="3"/>
      <c r="G91" s="16"/>
      <c r="H91" s="3"/>
      <c r="I91" s="3"/>
      <c r="J91" s="3"/>
      <c r="K91" s="3"/>
      <c r="L91" s="3"/>
      <c r="M91" s="3"/>
      <c r="N91" s="3"/>
    </row>
    <row r="92" spans="1:14" ht="13">
      <c r="A92" s="2"/>
      <c r="B92" s="3"/>
      <c r="C92" s="4"/>
      <c r="D92" s="4"/>
      <c r="E92" s="3"/>
      <c r="F92" s="3"/>
      <c r="G92" s="16"/>
      <c r="H92" s="3"/>
      <c r="I92" s="3"/>
      <c r="J92" s="3"/>
      <c r="K92" s="3"/>
      <c r="L92" s="3"/>
      <c r="M92" s="3"/>
      <c r="N92" s="3"/>
    </row>
    <row r="93" spans="1:14" ht="13">
      <c r="A93" s="2"/>
      <c r="B93" s="3"/>
      <c r="C93" s="4"/>
      <c r="D93" s="4"/>
      <c r="E93" s="3"/>
      <c r="F93" s="3"/>
      <c r="G93" s="16"/>
      <c r="H93" s="3"/>
      <c r="I93" s="3"/>
      <c r="J93" s="3"/>
      <c r="K93" s="3"/>
      <c r="L93" s="3"/>
      <c r="M93" s="3"/>
      <c r="N93" s="3"/>
    </row>
    <row r="94" spans="1:14" ht="13">
      <c r="A94" s="2"/>
      <c r="B94" s="3"/>
      <c r="C94" s="4"/>
      <c r="D94" s="4"/>
      <c r="E94" s="3"/>
      <c r="F94" s="3"/>
      <c r="G94" s="16"/>
      <c r="H94" s="3"/>
      <c r="I94" s="3"/>
      <c r="J94" s="3"/>
      <c r="K94" s="3"/>
      <c r="L94" s="3"/>
      <c r="M94" s="3"/>
      <c r="N94" s="3"/>
    </row>
    <row r="95" spans="1:14" ht="13">
      <c r="A95" s="2"/>
      <c r="B95" s="3"/>
      <c r="C95" s="4"/>
      <c r="D95" s="4"/>
      <c r="E95" s="3"/>
      <c r="F95" s="3"/>
      <c r="G95" s="16"/>
      <c r="H95" s="3"/>
      <c r="I95" s="3"/>
      <c r="J95" s="3"/>
      <c r="K95" s="3"/>
      <c r="L95" s="3"/>
      <c r="M95" s="3"/>
      <c r="N95" s="3"/>
    </row>
    <row r="96" spans="1:14" ht="13">
      <c r="A96" s="2"/>
      <c r="B96" s="3"/>
      <c r="C96" s="4"/>
      <c r="D96" s="4"/>
      <c r="E96" s="3"/>
      <c r="F96" s="3"/>
      <c r="G96" s="16"/>
      <c r="H96" s="3"/>
      <c r="I96" s="3"/>
      <c r="J96" s="3"/>
      <c r="K96" s="3"/>
      <c r="L96" s="3"/>
      <c r="M96" s="3"/>
      <c r="N96" s="3"/>
    </row>
    <row r="97" spans="1:14" ht="13">
      <c r="A97" s="2"/>
      <c r="B97" s="3"/>
      <c r="C97" s="4"/>
      <c r="D97" s="4"/>
      <c r="E97" s="3"/>
      <c r="F97" s="3"/>
      <c r="G97" s="16"/>
      <c r="H97" s="3"/>
      <c r="I97" s="3"/>
      <c r="J97" s="3"/>
      <c r="K97" s="3"/>
      <c r="L97" s="3"/>
      <c r="M97" s="3"/>
      <c r="N97" s="3"/>
    </row>
    <row r="98" spans="1:14" ht="13">
      <c r="A98" s="2"/>
      <c r="B98" s="3"/>
      <c r="C98" s="4"/>
      <c r="D98" s="4"/>
      <c r="E98" s="3"/>
      <c r="F98" s="3"/>
      <c r="G98" s="16"/>
      <c r="H98" s="3"/>
      <c r="I98" s="3"/>
      <c r="J98" s="3"/>
      <c r="K98" s="3"/>
      <c r="L98" s="3"/>
      <c r="M98" s="3"/>
      <c r="N98" s="3"/>
    </row>
    <row r="99" spans="1:14" ht="13">
      <c r="A99" s="2"/>
      <c r="B99" s="3"/>
      <c r="C99" s="4"/>
      <c r="D99" s="4"/>
      <c r="E99" s="3"/>
      <c r="F99" s="3"/>
      <c r="G99" s="16"/>
      <c r="H99" s="3"/>
      <c r="I99" s="3"/>
      <c r="J99" s="3"/>
      <c r="K99" s="3"/>
      <c r="L99" s="3"/>
      <c r="M99" s="3"/>
      <c r="N99" s="3"/>
    </row>
    <row r="100" spans="1:14" ht="13">
      <c r="A100" s="2"/>
      <c r="B100" s="3"/>
      <c r="C100" s="4"/>
      <c r="D100" s="4"/>
      <c r="E100" s="3"/>
      <c r="F100" s="3"/>
      <c r="G100" s="16"/>
      <c r="H100" s="3"/>
      <c r="I100" s="3"/>
      <c r="J100" s="3"/>
      <c r="K100" s="3"/>
      <c r="L100" s="3"/>
      <c r="M100" s="3"/>
      <c r="N100" s="3"/>
    </row>
    <row r="101" spans="1:14" ht="13">
      <c r="A101" s="2"/>
      <c r="B101" s="3"/>
      <c r="C101" s="4"/>
      <c r="D101" s="4"/>
      <c r="E101" s="3"/>
      <c r="F101" s="3"/>
      <c r="G101" s="16"/>
      <c r="H101" s="3"/>
      <c r="I101" s="3"/>
      <c r="J101" s="3"/>
      <c r="K101" s="3"/>
      <c r="L101" s="3"/>
      <c r="M101" s="3"/>
      <c r="N101" s="3"/>
    </row>
    <row r="102" spans="1:14" ht="13">
      <c r="A102" s="2"/>
      <c r="B102" s="3"/>
      <c r="C102" s="4"/>
      <c r="D102" s="4"/>
      <c r="E102" s="3"/>
      <c r="F102" s="3"/>
      <c r="G102" s="16"/>
      <c r="H102" s="3"/>
      <c r="I102" s="3"/>
      <c r="J102" s="3"/>
      <c r="K102" s="3"/>
      <c r="L102" s="3"/>
      <c r="M102" s="3"/>
      <c r="N102" s="3"/>
    </row>
    <row r="103" spans="1:14" ht="13">
      <c r="A103" s="2"/>
      <c r="B103" s="3"/>
      <c r="C103" s="4"/>
      <c r="D103" s="4"/>
      <c r="E103" s="3"/>
      <c r="F103" s="3"/>
      <c r="G103" s="16"/>
      <c r="H103" s="3"/>
      <c r="I103" s="3"/>
      <c r="J103" s="3"/>
      <c r="K103" s="3"/>
      <c r="L103" s="3"/>
      <c r="M103" s="3"/>
      <c r="N103" s="3"/>
    </row>
    <row r="104" spans="1:14" ht="13">
      <c r="A104" s="2"/>
      <c r="B104" s="3"/>
      <c r="C104" s="4"/>
      <c r="D104" s="4"/>
      <c r="E104" s="3"/>
      <c r="F104" s="3"/>
      <c r="G104" s="16"/>
      <c r="H104" s="3"/>
      <c r="I104" s="3"/>
      <c r="J104" s="3"/>
      <c r="K104" s="3"/>
      <c r="L104" s="3"/>
      <c r="M104" s="3"/>
      <c r="N104" s="3"/>
    </row>
    <row r="105" spans="1:14" ht="13">
      <c r="A105" s="2"/>
      <c r="B105" s="3"/>
      <c r="C105" s="4"/>
      <c r="D105" s="4"/>
      <c r="E105" s="3"/>
      <c r="F105" s="3"/>
      <c r="G105" s="16"/>
      <c r="H105" s="3"/>
      <c r="I105" s="3"/>
      <c r="J105" s="3"/>
      <c r="K105" s="3"/>
      <c r="L105" s="3"/>
      <c r="M105" s="3"/>
      <c r="N105" s="3"/>
    </row>
    <row r="106" spans="1:14" ht="13">
      <c r="A106" s="2"/>
      <c r="B106" s="3"/>
      <c r="C106" s="4"/>
      <c r="D106" s="4"/>
      <c r="E106" s="3"/>
      <c r="F106" s="3"/>
      <c r="G106" s="16"/>
      <c r="H106" s="3"/>
      <c r="I106" s="3"/>
      <c r="J106" s="3"/>
      <c r="K106" s="3"/>
      <c r="L106" s="3"/>
      <c r="M106" s="3"/>
      <c r="N106" s="3"/>
    </row>
    <row r="107" spans="1:14" ht="13">
      <c r="A107" s="2"/>
      <c r="B107" s="3"/>
      <c r="C107" s="4"/>
      <c r="D107" s="4"/>
      <c r="E107" s="3"/>
      <c r="F107" s="3"/>
      <c r="G107" s="16"/>
      <c r="H107" s="3"/>
      <c r="I107" s="3"/>
      <c r="J107" s="3"/>
      <c r="K107" s="3"/>
      <c r="L107" s="3"/>
      <c r="M107" s="3"/>
      <c r="N107" s="3"/>
    </row>
    <row r="108" spans="1:14" ht="13">
      <c r="A108" s="2"/>
      <c r="B108" s="3"/>
      <c r="C108" s="4"/>
      <c r="D108" s="4"/>
      <c r="E108" s="3"/>
      <c r="F108" s="3"/>
      <c r="G108" s="16"/>
      <c r="H108" s="3"/>
      <c r="I108" s="3"/>
      <c r="J108" s="3"/>
      <c r="K108" s="3"/>
      <c r="L108" s="3"/>
      <c r="M108" s="3"/>
      <c r="N108" s="3"/>
    </row>
    <row r="109" spans="1:14" ht="13">
      <c r="A109" s="2"/>
      <c r="B109" s="3"/>
      <c r="C109" s="4"/>
      <c r="D109" s="4"/>
      <c r="E109" s="3"/>
      <c r="F109" s="3"/>
      <c r="G109" s="16"/>
      <c r="H109" s="3"/>
      <c r="I109" s="3"/>
      <c r="J109" s="3"/>
      <c r="K109" s="3"/>
      <c r="L109" s="3"/>
      <c r="M109" s="3"/>
      <c r="N109" s="3"/>
    </row>
    <row r="110" spans="1:14" ht="13">
      <c r="A110" s="2"/>
      <c r="B110" s="3"/>
      <c r="C110" s="4"/>
      <c r="D110" s="4"/>
      <c r="E110" s="3"/>
      <c r="F110" s="3"/>
      <c r="G110" s="16"/>
      <c r="H110" s="3"/>
      <c r="I110" s="3"/>
      <c r="J110" s="3"/>
      <c r="K110" s="3"/>
      <c r="L110" s="3"/>
      <c r="M110" s="3"/>
      <c r="N110" s="3"/>
    </row>
    <row r="111" spans="1:14" ht="13">
      <c r="A111" s="2"/>
      <c r="B111" s="3"/>
      <c r="C111" s="4"/>
      <c r="D111" s="4"/>
      <c r="E111" s="3"/>
      <c r="F111" s="3"/>
      <c r="G111" s="16"/>
      <c r="H111" s="3"/>
      <c r="I111" s="3"/>
      <c r="J111" s="3"/>
      <c r="K111" s="3"/>
      <c r="L111" s="3"/>
      <c r="M111" s="3"/>
      <c r="N111" s="3"/>
    </row>
    <row r="112" spans="1:14" ht="13">
      <c r="A112" s="2"/>
      <c r="B112" s="3"/>
      <c r="C112" s="4"/>
      <c r="D112" s="4"/>
      <c r="E112" s="3"/>
      <c r="F112" s="3"/>
      <c r="G112" s="16"/>
      <c r="H112" s="3"/>
      <c r="I112" s="3"/>
      <c r="J112" s="3"/>
      <c r="K112" s="3"/>
      <c r="L112" s="3"/>
      <c r="M112" s="3"/>
      <c r="N112" s="3"/>
    </row>
    <row r="113" spans="1:14" ht="13">
      <c r="A113" s="2"/>
      <c r="B113" s="3"/>
      <c r="C113" s="4"/>
      <c r="D113" s="4"/>
      <c r="E113" s="3"/>
      <c r="F113" s="3"/>
      <c r="G113" s="16"/>
      <c r="H113" s="3"/>
      <c r="I113" s="3"/>
      <c r="J113" s="3"/>
      <c r="K113" s="3"/>
      <c r="L113" s="3"/>
      <c r="M113" s="3"/>
      <c r="N113" s="3"/>
    </row>
    <row r="114" spans="1:14" ht="13">
      <c r="A114" s="2"/>
      <c r="B114" s="3"/>
      <c r="C114" s="4"/>
      <c r="D114" s="4"/>
      <c r="E114" s="3"/>
      <c r="F114" s="3"/>
      <c r="G114" s="16"/>
      <c r="H114" s="3"/>
      <c r="I114" s="3"/>
      <c r="J114" s="3"/>
      <c r="K114" s="3"/>
      <c r="L114" s="3"/>
      <c r="M114" s="3"/>
      <c r="N114" s="3"/>
    </row>
    <row r="115" spans="1:14" ht="13">
      <c r="A115" s="2"/>
      <c r="B115" s="3"/>
      <c r="C115" s="4"/>
      <c r="D115" s="4"/>
      <c r="E115" s="3"/>
      <c r="F115" s="3"/>
      <c r="G115" s="16"/>
      <c r="H115" s="3"/>
      <c r="I115" s="3"/>
      <c r="J115" s="3"/>
      <c r="K115" s="3"/>
      <c r="L115" s="3"/>
      <c r="M115" s="3"/>
      <c r="N115" s="3"/>
    </row>
    <row r="116" spans="1:14" ht="13">
      <c r="A116" s="2"/>
      <c r="B116" s="3"/>
      <c r="C116" s="4"/>
      <c r="D116" s="4"/>
      <c r="E116" s="3"/>
      <c r="F116" s="3"/>
      <c r="G116" s="16"/>
      <c r="H116" s="3"/>
      <c r="I116" s="3"/>
      <c r="J116" s="3"/>
      <c r="K116" s="3"/>
      <c r="L116" s="3"/>
      <c r="M116" s="3"/>
      <c r="N116" s="3"/>
    </row>
    <row r="117" spans="1:14" ht="13">
      <c r="A117" s="2"/>
      <c r="B117" s="3"/>
      <c r="C117" s="4"/>
      <c r="D117" s="4"/>
      <c r="E117" s="3"/>
      <c r="F117" s="3"/>
      <c r="G117" s="16"/>
      <c r="H117" s="3"/>
      <c r="I117" s="3"/>
      <c r="J117" s="3"/>
      <c r="K117" s="3"/>
      <c r="L117" s="3"/>
      <c r="M117" s="3"/>
      <c r="N117" s="3"/>
    </row>
    <row r="118" spans="1:14" ht="13">
      <c r="A118" s="2"/>
      <c r="B118" s="3"/>
      <c r="C118" s="4"/>
      <c r="D118" s="4"/>
      <c r="E118" s="3"/>
      <c r="F118" s="3"/>
      <c r="G118" s="16"/>
      <c r="H118" s="3"/>
      <c r="I118" s="3"/>
      <c r="J118" s="3"/>
      <c r="K118" s="3"/>
      <c r="L118" s="3"/>
      <c r="M118" s="3"/>
      <c r="N118" s="3"/>
    </row>
    <row r="119" spans="1:14" ht="13">
      <c r="A119" s="2"/>
      <c r="B119" s="3"/>
      <c r="C119" s="4"/>
      <c r="D119" s="4"/>
      <c r="E119" s="3"/>
      <c r="F119" s="3"/>
      <c r="G119" s="16"/>
      <c r="H119" s="3"/>
      <c r="I119" s="3"/>
      <c r="J119" s="3"/>
      <c r="K119" s="3"/>
      <c r="L119" s="3"/>
      <c r="M119" s="3"/>
      <c r="N119" s="3"/>
    </row>
    <row r="120" spans="1:14" ht="13">
      <c r="A120" s="2"/>
      <c r="B120" s="3"/>
      <c r="C120" s="4"/>
      <c r="D120" s="4"/>
      <c r="E120" s="3"/>
      <c r="F120" s="3"/>
      <c r="G120" s="16"/>
      <c r="H120" s="3"/>
      <c r="I120" s="3"/>
      <c r="J120" s="3"/>
      <c r="K120" s="3"/>
      <c r="L120" s="3"/>
      <c r="M120" s="3"/>
      <c r="N120" s="3"/>
    </row>
    <row r="121" spans="1:14" ht="13">
      <c r="A121" s="2"/>
      <c r="B121" s="3"/>
      <c r="C121" s="4"/>
      <c r="D121" s="4"/>
      <c r="E121" s="3"/>
      <c r="F121" s="3"/>
      <c r="G121" s="16"/>
      <c r="H121" s="3"/>
      <c r="I121" s="3"/>
      <c r="J121" s="3"/>
      <c r="K121" s="3"/>
      <c r="L121" s="3"/>
      <c r="M121" s="3"/>
      <c r="N121" s="3"/>
    </row>
    <row r="122" spans="1:14" ht="13">
      <c r="A122" s="2"/>
      <c r="B122" s="3"/>
      <c r="C122" s="4"/>
      <c r="D122" s="4"/>
      <c r="E122" s="3"/>
      <c r="F122" s="3"/>
      <c r="G122" s="16"/>
      <c r="H122" s="3"/>
      <c r="I122" s="3"/>
      <c r="J122" s="3"/>
      <c r="K122" s="3"/>
      <c r="L122" s="3"/>
      <c r="M122" s="3"/>
      <c r="N122" s="3"/>
    </row>
    <row r="123" spans="1:14" ht="13">
      <c r="A123" s="2"/>
      <c r="B123" s="3"/>
      <c r="C123" s="4"/>
      <c r="D123" s="4"/>
      <c r="E123" s="3"/>
      <c r="F123" s="3"/>
      <c r="G123" s="16"/>
      <c r="H123" s="3"/>
      <c r="I123" s="3"/>
      <c r="J123" s="3"/>
      <c r="K123" s="3"/>
      <c r="L123" s="3"/>
      <c r="M123" s="3"/>
      <c r="N123" s="3"/>
    </row>
    <row r="124" spans="1:14" ht="13">
      <c r="A124" s="2"/>
      <c r="B124" s="3"/>
      <c r="C124" s="4"/>
      <c r="D124" s="4"/>
      <c r="E124" s="3"/>
      <c r="F124" s="3"/>
      <c r="G124" s="16"/>
      <c r="H124" s="3"/>
      <c r="I124" s="3"/>
      <c r="J124" s="3"/>
      <c r="K124" s="3"/>
      <c r="L124" s="3"/>
      <c r="M124" s="3"/>
      <c r="N124" s="3"/>
    </row>
    <row r="125" spans="1:14" ht="13">
      <c r="A125" s="2"/>
      <c r="B125" s="3"/>
      <c r="C125" s="4"/>
      <c r="D125" s="4"/>
      <c r="E125" s="3"/>
      <c r="F125" s="3"/>
      <c r="G125" s="16"/>
      <c r="H125" s="3"/>
      <c r="I125" s="3"/>
      <c r="J125" s="3"/>
      <c r="K125" s="3"/>
      <c r="L125" s="3"/>
      <c r="M125" s="3"/>
      <c r="N125" s="3"/>
    </row>
    <row r="126" spans="1:14" ht="13">
      <c r="A126" s="2"/>
      <c r="B126" s="3"/>
      <c r="C126" s="4"/>
      <c r="D126" s="4"/>
      <c r="E126" s="3"/>
      <c r="F126" s="3"/>
      <c r="G126" s="16"/>
      <c r="H126" s="3"/>
      <c r="I126" s="3"/>
      <c r="J126" s="3"/>
      <c r="K126" s="3"/>
      <c r="L126" s="3"/>
      <c r="M126" s="3"/>
      <c r="N126" s="3"/>
    </row>
    <row r="127" spans="1:14" ht="13">
      <c r="A127" s="2"/>
      <c r="B127" s="3"/>
      <c r="C127" s="4"/>
      <c r="D127" s="4"/>
      <c r="E127" s="3"/>
      <c r="F127" s="3"/>
      <c r="G127" s="16"/>
      <c r="H127" s="3"/>
      <c r="I127" s="3"/>
      <c r="J127" s="3"/>
      <c r="K127" s="3"/>
      <c r="L127" s="3"/>
      <c r="M127" s="3"/>
      <c r="N127" s="3"/>
    </row>
    <row r="128" spans="1:14" ht="13">
      <c r="A128" s="2"/>
      <c r="B128" s="3"/>
      <c r="C128" s="4"/>
      <c r="D128" s="4"/>
      <c r="E128" s="3"/>
      <c r="F128" s="3"/>
      <c r="G128" s="16"/>
      <c r="H128" s="3"/>
      <c r="I128" s="3"/>
      <c r="J128" s="3"/>
      <c r="K128" s="3"/>
      <c r="L128" s="3"/>
      <c r="M128" s="3"/>
      <c r="N128" s="3"/>
    </row>
    <row r="129" spans="1:14" ht="13">
      <c r="A129" s="2"/>
      <c r="B129" s="3"/>
      <c r="C129" s="4"/>
      <c r="D129" s="4"/>
      <c r="E129" s="3"/>
      <c r="F129" s="3"/>
      <c r="G129" s="16"/>
      <c r="H129" s="3"/>
      <c r="I129" s="3"/>
      <c r="J129" s="3"/>
      <c r="K129" s="3"/>
      <c r="L129" s="3"/>
      <c r="M129" s="3"/>
      <c r="N129" s="3"/>
    </row>
    <row r="130" spans="1:14" ht="13">
      <c r="A130" s="2"/>
      <c r="B130" s="3"/>
      <c r="C130" s="4"/>
      <c r="D130" s="4"/>
      <c r="E130" s="3"/>
      <c r="F130" s="3"/>
      <c r="G130" s="16"/>
      <c r="H130" s="3"/>
      <c r="I130" s="3"/>
      <c r="J130" s="3"/>
      <c r="K130" s="3"/>
      <c r="L130" s="3"/>
      <c r="M130" s="3"/>
      <c r="N130" s="3"/>
    </row>
    <row r="131" spans="1:14" ht="13">
      <c r="A131" s="2"/>
      <c r="B131" s="3"/>
      <c r="C131" s="4"/>
      <c r="D131" s="4"/>
      <c r="E131" s="3"/>
      <c r="F131" s="3"/>
      <c r="G131" s="16"/>
      <c r="H131" s="3"/>
      <c r="I131" s="3"/>
      <c r="J131" s="3"/>
      <c r="K131" s="3"/>
      <c r="L131" s="3"/>
      <c r="M131" s="3"/>
      <c r="N131" s="3"/>
    </row>
    <row r="132" spans="1:14" ht="13">
      <c r="A132" s="2"/>
      <c r="B132" s="3"/>
      <c r="C132" s="4"/>
      <c r="D132" s="4"/>
      <c r="E132" s="3"/>
      <c r="F132" s="3"/>
      <c r="G132" s="16"/>
      <c r="H132" s="3"/>
      <c r="I132" s="3"/>
      <c r="J132" s="3"/>
      <c r="K132" s="3"/>
      <c r="L132" s="3"/>
      <c r="M132" s="3"/>
      <c r="N132" s="3"/>
    </row>
    <row r="133" spans="1:14" ht="13">
      <c r="A133" s="2"/>
      <c r="B133" s="3"/>
      <c r="C133" s="4"/>
      <c r="D133" s="4"/>
      <c r="E133" s="3"/>
      <c r="F133" s="3"/>
      <c r="G133" s="16"/>
      <c r="H133" s="3"/>
      <c r="I133" s="3"/>
      <c r="J133" s="3"/>
      <c r="K133" s="3"/>
      <c r="L133" s="3"/>
      <c r="M133" s="3"/>
      <c r="N133" s="3"/>
    </row>
    <row r="134" spans="1:14" ht="13">
      <c r="A134" s="2"/>
      <c r="B134" s="3"/>
      <c r="C134" s="4"/>
      <c r="D134" s="4"/>
      <c r="E134" s="3"/>
      <c r="F134" s="3"/>
      <c r="G134" s="16"/>
      <c r="H134" s="3"/>
      <c r="I134" s="3"/>
      <c r="J134" s="3"/>
      <c r="K134" s="3"/>
      <c r="L134" s="3"/>
      <c r="M134" s="3"/>
      <c r="N134" s="3"/>
    </row>
    <row r="135" spans="1:14" ht="13">
      <c r="A135" s="2"/>
      <c r="B135" s="3"/>
      <c r="C135" s="4"/>
      <c r="D135" s="4"/>
      <c r="E135" s="3"/>
      <c r="F135" s="3"/>
      <c r="G135" s="16"/>
      <c r="H135" s="3"/>
      <c r="I135" s="3"/>
      <c r="J135" s="3"/>
      <c r="K135" s="3"/>
      <c r="L135" s="3"/>
      <c r="M135" s="3"/>
      <c r="N135" s="3"/>
    </row>
    <row r="136" spans="1:14" ht="13">
      <c r="A136" s="2"/>
      <c r="B136" s="3"/>
      <c r="C136" s="4"/>
      <c r="D136" s="4"/>
      <c r="E136" s="3"/>
      <c r="F136" s="3"/>
      <c r="G136" s="16"/>
      <c r="H136" s="3"/>
      <c r="I136" s="3"/>
      <c r="J136" s="3"/>
      <c r="K136" s="3"/>
      <c r="L136" s="3"/>
      <c r="M136" s="3"/>
      <c r="N136" s="3"/>
    </row>
    <row r="137" spans="1:14" ht="13">
      <c r="A137" s="2"/>
      <c r="B137" s="3"/>
      <c r="C137" s="4"/>
      <c r="D137" s="4"/>
      <c r="E137" s="3"/>
      <c r="F137" s="3"/>
      <c r="G137" s="16"/>
      <c r="H137" s="3"/>
      <c r="I137" s="3"/>
      <c r="J137" s="3"/>
      <c r="K137" s="3"/>
      <c r="L137" s="3"/>
      <c r="M137" s="3"/>
      <c r="N137" s="3"/>
    </row>
    <row r="138" spans="1:14" ht="13">
      <c r="A138" s="2"/>
      <c r="B138" s="3"/>
      <c r="C138" s="4"/>
      <c r="D138" s="4"/>
      <c r="E138" s="3"/>
      <c r="F138" s="3"/>
      <c r="G138" s="16"/>
      <c r="H138" s="3"/>
      <c r="I138" s="3"/>
      <c r="J138" s="3"/>
      <c r="K138" s="3"/>
      <c r="L138" s="3"/>
      <c r="M138" s="3"/>
      <c r="N138" s="3"/>
    </row>
    <row r="139" spans="1:14" ht="13">
      <c r="A139" s="2"/>
      <c r="B139" s="3"/>
      <c r="C139" s="4"/>
      <c r="D139" s="4"/>
      <c r="E139" s="3"/>
      <c r="F139" s="3"/>
      <c r="G139" s="16"/>
      <c r="H139" s="3"/>
      <c r="I139" s="3"/>
      <c r="J139" s="3"/>
      <c r="K139" s="3"/>
      <c r="L139" s="3"/>
      <c r="M139" s="3"/>
      <c r="N139" s="3"/>
    </row>
    <row r="140" spans="1:14" ht="13">
      <c r="A140" s="2"/>
      <c r="B140" s="3"/>
      <c r="C140" s="4"/>
      <c r="D140" s="4"/>
      <c r="E140" s="3"/>
      <c r="F140" s="3"/>
      <c r="G140" s="16"/>
      <c r="H140" s="3"/>
      <c r="I140" s="3"/>
      <c r="J140" s="3"/>
      <c r="K140" s="3"/>
      <c r="L140" s="3"/>
      <c r="M140" s="3"/>
      <c r="N140" s="3"/>
    </row>
    <row r="141" spans="1:14" ht="13">
      <c r="A141" s="2"/>
      <c r="B141" s="3"/>
      <c r="C141" s="4"/>
      <c r="D141" s="4"/>
      <c r="E141" s="3"/>
      <c r="F141" s="3"/>
      <c r="G141" s="16"/>
      <c r="H141" s="3"/>
      <c r="I141" s="3"/>
      <c r="J141" s="3"/>
      <c r="K141" s="3"/>
      <c r="L141" s="3"/>
      <c r="M141" s="3"/>
      <c r="N141" s="3"/>
    </row>
    <row r="142" spans="1:14" ht="13">
      <c r="A142" s="2"/>
      <c r="B142" s="3"/>
      <c r="C142" s="4"/>
      <c r="D142" s="4"/>
      <c r="E142" s="3"/>
      <c r="F142" s="3"/>
      <c r="G142" s="16"/>
      <c r="H142" s="3"/>
      <c r="I142" s="3"/>
      <c r="J142" s="3"/>
      <c r="K142" s="3"/>
      <c r="L142" s="3"/>
      <c r="M142" s="3"/>
      <c r="N142" s="3"/>
    </row>
    <row r="143" spans="1:14" ht="13">
      <c r="A143" s="2"/>
      <c r="B143" s="3"/>
      <c r="C143" s="4"/>
      <c r="D143" s="4"/>
      <c r="E143" s="3"/>
      <c r="F143" s="3"/>
      <c r="G143" s="16"/>
      <c r="H143" s="3"/>
      <c r="I143" s="3"/>
      <c r="J143" s="3"/>
      <c r="K143" s="3"/>
      <c r="L143" s="3"/>
      <c r="M143" s="3"/>
      <c r="N143" s="3"/>
    </row>
    <row r="144" spans="1:14" ht="13">
      <c r="A144" s="2"/>
      <c r="B144" s="3"/>
      <c r="C144" s="4"/>
      <c r="D144" s="4"/>
      <c r="E144" s="3"/>
      <c r="F144" s="3"/>
      <c r="G144" s="16"/>
      <c r="H144" s="3"/>
      <c r="I144" s="3"/>
      <c r="J144" s="3"/>
      <c r="K144" s="3"/>
      <c r="L144" s="3"/>
      <c r="M144" s="3"/>
      <c r="N144" s="3"/>
    </row>
    <row r="145" spans="1:14" ht="13">
      <c r="A145" s="2"/>
      <c r="B145" s="3"/>
      <c r="C145" s="4"/>
      <c r="D145" s="4"/>
      <c r="E145" s="3"/>
      <c r="F145" s="3"/>
      <c r="G145" s="16"/>
      <c r="H145" s="3"/>
      <c r="I145" s="3"/>
      <c r="J145" s="3"/>
      <c r="K145" s="3"/>
      <c r="L145" s="3"/>
      <c r="M145" s="3"/>
      <c r="N145" s="3"/>
    </row>
    <row r="146" spans="1:14" ht="13">
      <c r="A146" s="2"/>
      <c r="B146" s="3"/>
      <c r="C146" s="4"/>
      <c r="D146" s="4"/>
      <c r="E146" s="3"/>
      <c r="F146" s="3"/>
      <c r="G146" s="16"/>
      <c r="H146" s="3"/>
      <c r="I146" s="3"/>
      <c r="J146" s="3"/>
      <c r="K146" s="3"/>
      <c r="L146" s="3"/>
      <c r="M146" s="3"/>
      <c r="N146" s="3"/>
    </row>
    <row r="147" spans="1:14" ht="13">
      <c r="A147" s="2"/>
      <c r="B147" s="3"/>
      <c r="C147" s="4"/>
      <c r="D147" s="4"/>
      <c r="E147" s="3"/>
      <c r="F147" s="3"/>
      <c r="G147" s="16"/>
      <c r="H147" s="3"/>
      <c r="I147" s="3"/>
      <c r="J147" s="3"/>
      <c r="K147" s="3"/>
      <c r="L147" s="3"/>
      <c r="M147" s="3"/>
      <c r="N147" s="3"/>
    </row>
    <row r="148" spans="1:14" ht="13">
      <c r="A148" s="2"/>
      <c r="B148" s="3"/>
      <c r="C148" s="4"/>
      <c r="D148" s="4"/>
      <c r="E148" s="3"/>
      <c r="F148" s="3"/>
      <c r="G148" s="16"/>
      <c r="H148" s="3"/>
      <c r="I148" s="3"/>
      <c r="J148" s="3"/>
      <c r="K148" s="3"/>
      <c r="L148" s="3"/>
      <c r="M148" s="3"/>
      <c r="N148" s="3"/>
    </row>
    <row r="149" spans="1:14" ht="13">
      <c r="A149" s="2"/>
      <c r="B149" s="3"/>
      <c r="C149" s="4"/>
      <c r="D149" s="4"/>
      <c r="E149" s="3"/>
      <c r="F149" s="3"/>
      <c r="G149" s="16"/>
      <c r="H149" s="3"/>
      <c r="I149" s="3"/>
      <c r="J149" s="3"/>
      <c r="K149" s="3"/>
      <c r="L149" s="3"/>
      <c r="M149" s="3"/>
      <c r="N149" s="3"/>
    </row>
    <row r="150" spans="1:14" ht="13">
      <c r="A150" s="2"/>
      <c r="B150" s="3"/>
      <c r="C150" s="4"/>
      <c r="D150" s="4"/>
      <c r="E150" s="3"/>
      <c r="F150" s="3"/>
      <c r="G150" s="16"/>
      <c r="H150" s="3"/>
      <c r="I150" s="3"/>
      <c r="J150" s="3"/>
      <c r="K150" s="3"/>
      <c r="L150" s="3"/>
      <c r="M150" s="3"/>
      <c r="N150" s="3"/>
    </row>
    <row r="151" spans="1:14" ht="13">
      <c r="A151" s="2"/>
      <c r="B151" s="3"/>
      <c r="C151" s="4"/>
      <c r="D151" s="4"/>
      <c r="E151" s="3"/>
      <c r="F151" s="3"/>
      <c r="G151" s="16"/>
      <c r="H151" s="3"/>
      <c r="I151" s="3"/>
      <c r="J151" s="3"/>
      <c r="K151" s="3"/>
      <c r="L151" s="3"/>
      <c r="M151" s="3"/>
      <c r="N151" s="3"/>
    </row>
    <row r="152" spans="1:14" ht="13">
      <c r="A152" s="2"/>
      <c r="B152" s="3"/>
      <c r="C152" s="4"/>
      <c r="D152" s="4"/>
      <c r="E152" s="3"/>
      <c r="F152" s="3"/>
      <c r="G152" s="16"/>
      <c r="H152" s="3"/>
      <c r="I152" s="3"/>
      <c r="J152" s="3"/>
      <c r="K152" s="3"/>
      <c r="L152" s="3"/>
      <c r="M152" s="3"/>
      <c r="N152" s="3"/>
    </row>
    <row r="153" spans="1:14" ht="13">
      <c r="A153" s="2"/>
      <c r="B153" s="3"/>
      <c r="C153" s="4"/>
      <c r="D153" s="4"/>
      <c r="E153" s="3"/>
      <c r="F153" s="3"/>
      <c r="G153" s="16"/>
      <c r="H153" s="3"/>
      <c r="I153" s="3"/>
      <c r="J153" s="3"/>
      <c r="K153" s="3"/>
      <c r="L153" s="3"/>
      <c r="M153" s="3"/>
      <c r="N153" s="3"/>
    </row>
    <row r="154" spans="1:14" ht="13">
      <c r="A154" s="2"/>
      <c r="B154" s="3"/>
      <c r="C154" s="4"/>
      <c r="D154" s="4"/>
      <c r="E154" s="3"/>
      <c r="F154" s="3"/>
      <c r="G154" s="16"/>
      <c r="H154" s="3"/>
      <c r="I154" s="3"/>
      <c r="J154" s="3"/>
      <c r="K154" s="3"/>
      <c r="L154" s="3"/>
      <c r="M154" s="3"/>
      <c r="N154" s="3"/>
    </row>
    <row r="155" spans="1:14" ht="13">
      <c r="A155" s="2"/>
      <c r="B155" s="3"/>
      <c r="C155" s="4"/>
      <c r="D155" s="4"/>
      <c r="E155" s="3"/>
      <c r="F155" s="3"/>
      <c r="G155" s="16"/>
      <c r="H155" s="3"/>
      <c r="I155" s="3"/>
      <c r="J155" s="3"/>
      <c r="K155" s="3"/>
      <c r="L155" s="3"/>
      <c r="M155" s="3"/>
      <c r="N155" s="3"/>
    </row>
    <row r="156" spans="1:14" ht="13">
      <c r="A156" s="2"/>
      <c r="B156" s="3"/>
      <c r="C156" s="4"/>
      <c r="D156" s="4"/>
      <c r="E156" s="3"/>
      <c r="F156" s="3"/>
      <c r="G156" s="16"/>
      <c r="H156" s="3"/>
      <c r="I156" s="3"/>
      <c r="J156" s="3"/>
      <c r="K156" s="3"/>
      <c r="L156" s="3"/>
      <c r="M156" s="3"/>
      <c r="N156" s="3"/>
    </row>
    <row r="157" spans="1:14" ht="13">
      <c r="A157" s="2"/>
      <c r="B157" s="3"/>
      <c r="C157" s="4"/>
      <c r="D157" s="4"/>
      <c r="E157" s="3"/>
      <c r="F157" s="3"/>
      <c r="G157" s="16"/>
      <c r="H157" s="3"/>
      <c r="I157" s="3"/>
      <c r="J157" s="3"/>
      <c r="K157" s="3"/>
      <c r="L157" s="3"/>
      <c r="M157" s="3"/>
      <c r="N157" s="3"/>
    </row>
    <row r="158" spans="1:14" ht="13">
      <c r="A158" s="2"/>
      <c r="B158" s="3"/>
      <c r="C158" s="4"/>
      <c r="D158" s="4"/>
      <c r="E158" s="3"/>
      <c r="F158" s="3"/>
      <c r="G158" s="16"/>
      <c r="H158" s="3"/>
      <c r="I158" s="3"/>
      <c r="J158" s="3"/>
      <c r="K158" s="3"/>
      <c r="L158" s="3"/>
      <c r="M158" s="3"/>
      <c r="N158" s="3"/>
    </row>
    <row r="159" spans="1:14" ht="13">
      <c r="A159" s="2"/>
      <c r="B159" s="3"/>
      <c r="C159" s="4"/>
      <c r="D159" s="4"/>
      <c r="E159" s="3"/>
      <c r="F159" s="3"/>
      <c r="G159" s="16"/>
      <c r="H159" s="3"/>
      <c r="I159" s="3"/>
      <c r="J159" s="3"/>
      <c r="K159" s="3"/>
      <c r="L159" s="3"/>
      <c r="M159" s="3"/>
      <c r="N159" s="3"/>
    </row>
    <row r="160" spans="1:14" ht="13">
      <c r="A160" s="2"/>
      <c r="B160" s="3"/>
      <c r="C160" s="4"/>
      <c r="D160" s="4"/>
      <c r="E160" s="3"/>
      <c r="F160" s="3"/>
      <c r="G160" s="16"/>
      <c r="H160" s="3"/>
      <c r="I160" s="3"/>
      <c r="J160" s="3"/>
      <c r="K160" s="3"/>
      <c r="L160" s="3"/>
      <c r="M160" s="3"/>
      <c r="N160" s="3"/>
    </row>
    <row r="161" spans="1:14" ht="13">
      <c r="A161" s="2"/>
      <c r="B161" s="3"/>
      <c r="C161" s="4"/>
      <c r="D161" s="4"/>
      <c r="E161" s="3"/>
      <c r="F161" s="3"/>
      <c r="G161" s="16"/>
      <c r="H161" s="3"/>
      <c r="I161" s="3"/>
      <c r="J161" s="3"/>
      <c r="K161" s="3"/>
      <c r="L161" s="3"/>
      <c r="M161" s="3"/>
      <c r="N161" s="3"/>
    </row>
    <row r="162" spans="1:14" ht="13">
      <c r="A162" s="2"/>
      <c r="B162" s="3"/>
      <c r="C162" s="4"/>
      <c r="D162" s="4"/>
      <c r="E162" s="3"/>
      <c r="F162" s="3"/>
      <c r="G162" s="16"/>
      <c r="H162" s="3"/>
      <c r="I162" s="3"/>
      <c r="J162" s="3"/>
      <c r="K162" s="3"/>
      <c r="L162" s="3"/>
      <c r="M162" s="3"/>
      <c r="N162" s="3"/>
    </row>
    <row r="163" spans="1:14" ht="13">
      <c r="A163" s="2"/>
      <c r="B163" s="3"/>
      <c r="C163" s="4"/>
      <c r="D163" s="4"/>
      <c r="E163" s="3"/>
      <c r="F163" s="3"/>
      <c r="G163" s="16"/>
      <c r="H163" s="3"/>
      <c r="I163" s="3"/>
      <c r="J163" s="3"/>
      <c r="K163" s="3"/>
      <c r="L163" s="3"/>
      <c r="M163" s="3"/>
      <c r="N163" s="3"/>
    </row>
    <row r="164" spans="1:14" ht="13">
      <c r="A164" s="2"/>
      <c r="B164" s="3"/>
      <c r="C164" s="4"/>
      <c r="D164" s="4"/>
      <c r="E164" s="3"/>
      <c r="F164" s="3"/>
      <c r="G164" s="16"/>
      <c r="H164" s="3"/>
      <c r="I164" s="3"/>
      <c r="J164" s="3"/>
      <c r="K164" s="3"/>
      <c r="L164" s="3"/>
      <c r="M164" s="3"/>
      <c r="N164" s="3"/>
    </row>
    <row r="165" spans="1:14" ht="13">
      <c r="A165" s="2"/>
      <c r="B165" s="3"/>
      <c r="C165" s="4"/>
      <c r="D165" s="4"/>
      <c r="E165" s="3"/>
      <c r="F165" s="3"/>
      <c r="G165" s="16"/>
      <c r="H165" s="3"/>
      <c r="I165" s="3"/>
      <c r="J165" s="3"/>
      <c r="K165" s="3"/>
      <c r="L165" s="3"/>
      <c r="M165" s="3"/>
      <c r="N165" s="3"/>
    </row>
    <row r="166" spans="1:14" ht="13">
      <c r="A166" s="2"/>
      <c r="B166" s="3"/>
      <c r="C166" s="4"/>
      <c r="D166" s="4"/>
      <c r="E166" s="3"/>
      <c r="F166" s="3"/>
      <c r="G166" s="16"/>
      <c r="H166" s="3"/>
      <c r="I166" s="3"/>
      <c r="J166" s="3"/>
      <c r="K166" s="3"/>
      <c r="L166" s="3"/>
      <c r="M166" s="3"/>
      <c r="N166" s="3"/>
    </row>
    <row r="167" spans="1:14" ht="13">
      <c r="A167" s="2"/>
      <c r="B167" s="3"/>
      <c r="C167" s="4"/>
      <c r="D167" s="4"/>
      <c r="E167" s="3"/>
      <c r="F167" s="3"/>
      <c r="G167" s="16"/>
      <c r="H167" s="3"/>
      <c r="I167" s="3"/>
      <c r="J167" s="3"/>
      <c r="K167" s="3"/>
      <c r="L167" s="3"/>
      <c r="M167" s="3"/>
      <c r="N167" s="3"/>
    </row>
    <row r="168" spans="1:14" ht="13">
      <c r="A168" s="2"/>
      <c r="B168" s="3"/>
      <c r="C168" s="4"/>
      <c r="D168" s="4"/>
      <c r="E168" s="3"/>
      <c r="F168" s="3"/>
      <c r="G168" s="16"/>
      <c r="H168" s="3"/>
      <c r="I168" s="3"/>
      <c r="J168" s="3"/>
      <c r="K168" s="3"/>
      <c r="L168" s="3"/>
      <c r="M168" s="3"/>
      <c r="N168" s="3"/>
    </row>
    <row r="169" spans="1:14" ht="13">
      <c r="A169" s="2"/>
      <c r="B169" s="3"/>
      <c r="C169" s="4"/>
      <c r="D169" s="4"/>
      <c r="E169" s="3"/>
      <c r="F169" s="3"/>
      <c r="G169" s="16"/>
      <c r="H169" s="3"/>
      <c r="I169" s="3"/>
      <c r="J169" s="3"/>
      <c r="K169" s="3"/>
      <c r="L169" s="3"/>
      <c r="M169" s="3"/>
      <c r="N169" s="3"/>
    </row>
    <row r="170" spans="1:14" ht="13">
      <c r="A170" s="2"/>
      <c r="B170" s="3"/>
      <c r="C170" s="4"/>
      <c r="D170" s="4"/>
      <c r="E170" s="3"/>
      <c r="F170" s="3"/>
      <c r="G170" s="16"/>
      <c r="H170" s="3"/>
      <c r="I170" s="3"/>
      <c r="J170" s="3"/>
      <c r="K170" s="3"/>
      <c r="L170" s="3"/>
      <c r="M170" s="3"/>
      <c r="N170" s="3"/>
    </row>
    <row r="171" spans="1:14" ht="13">
      <c r="A171" s="2"/>
      <c r="B171" s="3"/>
      <c r="C171" s="4"/>
      <c r="D171" s="4"/>
      <c r="E171" s="3"/>
      <c r="F171" s="3"/>
      <c r="G171" s="16"/>
      <c r="H171" s="3"/>
      <c r="I171" s="3"/>
      <c r="J171" s="3"/>
      <c r="K171" s="3"/>
      <c r="L171" s="3"/>
      <c r="M171" s="3"/>
      <c r="N171" s="3"/>
    </row>
    <row r="172" spans="1:14" ht="13">
      <c r="A172" s="2"/>
      <c r="B172" s="3"/>
      <c r="C172" s="4"/>
      <c r="D172" s="4"/>
      <c r="E172" s="3"/>
      <c r="F172" s="3"/>
      <c r="G172" s="16"/>
      <c r="H172" s="3"/>
      <c r="I172" s="3"/>
      <c r="J172" s="3"/>
      <c r="K172" s="3"/>
      <c r="L172" s="3"/>
      <c r="M172" s="3"/>
      <c r="N172" s="3"/>
    </row>
    <row r="173" spans="1:14" ht="13">
      <c r="A173" s="2"/>
      <c r="B173" s="3"/>
      <c r="C173" s="4"/>
      <c r="D173" s="4"/>
      <c r="E173" s="3"/>
      <c r="F173" s="3"/>
      <c r="G173" s="16"/>
      <c r="H173" s="3"/>
      <c r="I173" s="3"/>
      <c r="J173" s="3"/>
      <c r="K173" s="3"/>
      <c r="L173" s="3"/>
      <c r="M173" s="3"/>
      <c r="N173" s="3"/>
    </row>
    <row r="174" spans="1:14" ht="13">
      <c r="A174" s="2"/>
      <c r="B174" s="3"/>
      <c r="C174" s="4"/>
      <c r="D174" s="4"/>
      <c r="E174" s="3"/>
      <c r="F174" s="3"/>
      <c r="G174" s="16"/>
      <c r="H174" s="3"/>
      <c r="I174" s="3"/>
      <c r="J174" s="3"/>
      <c r="K174" s="3"/>
      <c r="L174" s="3"/>
      <c r="M174" s="3"/>
      <c r="N174" s="3"/>
    </row>
    <row r="175" spans="1:14" ht="13">
      <c r="A175" s="2"/>
      <c r="B175" s="3"/>
      <c r="C175" s="4"/>
      <c r="D175" s="4"/>
      <c r="E175" s="3"/>
      <c r="F175" s="3"/>
      <c r="G175" s="16"/>
      <c r="H175" s="3"/>
      <c r="I175" s="3"/>
      <c r="J175" s="3"/>
      <c r="K175" s="3"/>
      <c r="L175" s="3"/>
      <c r="M175" s="3"/>
      <c r="N175" s="3"/>
    </row>
    <row r="176" spans="1:14" ht="13">
      <c r="A176" s="2"/>
      <c r="B176" s="3"/>
      <c r="C176" s="4"/>
      <c r="D176" s="4"/>
      <c r="E176" s="3"/>
      <c r="F176" s="3"/>
      <c r="G176" s="16"/>
      <c r="H176" s="3"/>
      <c r="I176" s="3"/>
      <c r="J176" s="3"/>
      <c r="K176" s="3"/>
      <c r="L176" s="3"/>
      <c r="M176" s="3"/>
      <c r="N176" s="3"/>
    </row>
    <row r="177" spans="1:14" ht="13">
      <c r="A177" s="2"/>
      <c r="B177" s="3"/>
      <c r="C177" s="4"/>
      <c r="D177" s="4"/>
      <c r="E177" s="3"/>
      <c r="F177" s="3"/>
      <c r="G177" s="16"/>
      <c r="H177" s="3"/>
      <c r="I177" s="3"/>
      <c r="J177" s="3"/>
      <c r="K177" s="3"/>
      <c r="L177" s="3"/>
      <c r="M177" s="3"/>
      <c r="N177" s="3"/>
    </row>
    <row r="178" spans="1:14" ht="13">
      <c r="A178" s="2"/>
      <c r="B178" s="3"/>
      <c r="C178" s="4"/>
      <c r="D178" s="4"/>
      <c r="E178" s="3"/>
      <c r="F178" s="3"/>
      <c r="G178" s="16"/>
      <c r="H178" s="3"/>
      <c r="I178" s="3"/>
      <c r="J178" s="3"/>
      <c r="K178" s="3"/>
      <c r="L178" s="3"/>
      <c r="M178" s="3"/>
      <c r="N178" s="3"/>
    </row>
    <row r="179" spans="1:14" ht="13">
      <c r="A179" s="2"/>
      <c r="B179" s="3"/>
      <c r="C179" s="4"/>
      <c r="D179" s="4"/>
      <c r="E179" s="3"/>
      <c r="F179" s="3"/>
      <c r="G179" s="16"/>
      <c r="H179" s="3"/>
      <c r="I179" s="3"/>
      <c r="J179" s="3"/>
      <c r="K179" s="3"/>
      <c r="L179" s="3"/>
      <c r="M179" s="3"/>
      <c r="N179" s="3"/>
    </row>
    <row r="180" spans="1:14" ht="13">
      <c r="A180" s="2"/>
      <c r="B180" s="3"/>
      <c r="C180" s="4"/>
      <c r="D180" s="4"/>
      <c r="E180" s="3"/>
      <c r="F180" s="3"/>
      <c r="G180" s="16"/>
      <c r="H180" s="3"/>
      <c r="I180" s="3"/>
      <c r="J180" s="3"/>
      <c r="K180" s="3"/>
      <c r="L180" s="3"/>
      <c r="M180" s="3"/>
      <c r="N180" s="3"/>
    </row>
    <row r="181" spans="1:14" ht="13">
      <c r="A181" s="2"/>
      <c r="B181" s="3"/>
      <c r="C181" s="4"/>
      <c r="D181" s="4"/>
      <c r="E181" s="3"/>
      <c r="F181" s="3"/>
      <c r="G181" s="16"/>
      <c r="H181" s="3"/>
      <c r="I181" s="3"/>
      <c r="J181" s="3"/>
      <c r="K181" s="3"/>
      <c r="L181" s="3"/>
      <c r="M181" s="3"/>
      <c r="N181" s="3"/>
    </row>
    <row r="182" spans="1:14" ht="13">
      <c r="A182" s="2"/>
      <c r="B182" s="3"/>
      <c r="C182" s="4"/>
      <c r="D182" s="4"/>
      <c r="E182" s="3"/>
      <c r="F182" s="3"/>
      <c r="G182" s="16"/>
      <c r="H182" s="3"/>
      <c r="I182" s="3"/>
      <c r="J182" s="3"/>
      <c r="K182" s="3"/>
      <c r="L182" s="3"/>
      <c r="M182" s="3"/>
      <c r="N182" s="3"/>
    </row>
    <row r="183" spans="1:14" ht="13">
      <c r="A183" s="2"/>
      <c r="B183" s="3"/>
      <c r="C183" s="4"/>
      <c r="D183" s="4"/>
      <c r="E183" s="3"/>
      <c r="F183" s="3"/>
      <c r="G183" s="16"/>
      <c r="H183" s="3"/>
      <c r="I183" s="3"/>
      <c r="J183" s="3"/>
      <c r="K183" s="3"/>
      <c r="L183" s="3"/>
      <c r="M183" s="3"/>
      <c r="N183" s="3"/>
    </row>
    <row r="184" spans="1:14" ht="13">
      <c r="A184" s="2"/>
      <c r="B184" s="3"/>
      <c r="C184" s="4"/>
      <c r="D184" s="4"/>
      <c r="E184" s="3"/>
      <c r="F184" s="3"/>
      <c r="G184" s="16"/>
      <c r="H184" s="3"/>
      <c r="I184" s="3"/>
      <c r="J184" s="3"/>
      <c r="K184" s="3"/>
      <c r="L184" s="3"/>
      <c r="M184" s="3"/>
      <c r="N184" s="3"/>
    </row>
    <row r="185" spans="1:14" ht="13">
      <c r="A185" s="2"/>
      <c r="B185" s="3"/>
      <c r="C185" s="4"/>
      <c r="D185" s="4"/>
      <c r="E185" s="3"/>
      <c r="F185" s="3"/>
      <c r="G185" s="16"/>
      <c r="H185" s="3"/>
      <c r="I185" s="3"/>
      <c r="J185" s="3"/>
      <c r="K185" s="3"/>
      <c r="L185" s="3"/>
      <c r="M185" s="3"/>
      <c r="N185" s="3"/>
    </row>
    <row r="186" spans="1:14" ht="13">
      <c r="A186" s="2"/>
      <c r="B186" s="3"/>
      <c r="C186" s="4"/>
      <c r="D186" s="4"/>
      <c r="E186" s="3"/>
      <c r="F186" s="3"/>
      <c r="G186" s="16"/>
      <c r="H186" s="3"/>
      <c r="I186" s="3"/>
      <c r="J186" s="3"/>
      <c r="K186" s="3"/>
      <c r="L186" s="3"/>
      <c r="M186" s="3"/>
      <c r="N186" s="3"/>
    </row>
    <row r="187" spans="1:14" ht="13">
      <c r="A187" s="2"/>
      <c r="B187" s="3"/>
      <c r="C187" s="4"/>
      <c r="D187" s="4"/>
      <c r="E187" s="3"/>
      <c r="F187" s="3"/>
      <c r="G187" s="16"/>
      <c r="H187" s="3"/>
      <c r="I187" s="3"/>
      <c r="J187" s="3"/>
      <c r="K187" s="3"/>
      <c r="L187" s="3"/>
      <c r="M187" s="3"/>
      <c r="N187" s="3"/>
    </row>
    <row r="188" spans="1:14" ht="13">
      <c r="A188" s="2"/>
      <c r="B188" s="3"/>
      <c r="C188" s="4"/>
      <c r="D188" s="4"/>
      <c r="E188" s="3"/>
      <c r="F188" s="3"/>
      <c r="G188" s="16"/>
      <c r="H188" s="3"/>
      <c r="I188" s="3"/>
      <c r="J188" s="3"/>
      <c r="K188" s="3"/>
      <c r="L188" s="3"/>
      <c r="M188" s="3"/>
      <c r="N188" s="3"/>
    </row>
    <row r="189" spans="1:14" ht="13">
      <c r="A189" s="2"/>
      <c r="B189" s="3"/>
      <c r="C189" s="4"/>
      <c r="D189" s="4"/>
      <c r="E189" s="3"/>
      <c r="F189" s="3"/>
      <c r="G189" s="16"/>
      <c r="H189" s="3"/>
      <c r="I189" s="3"/>
      <c r="J189" s="3"/>
      <c r="K189" s="3"/>
      <c r="L189" s="3"/>
      <c r="M189" s="3"/>
      <c r="N189" s="3"/>
    </row>
    <row r="190" spans="1:14" ht="13">
      <c r="A190" s="2"/>
      <c r="B190" s="3"/>
      <c r="C190" s="4"/>
      <c r="D190" s="4"/>
      <c r="E190" s="3"/>
      <c r="F190" s="3"/>
      <c r="G190" s="16"/>
      <c r="H190" s="3"/>
      <c r="I190" s="3"/>
      <c r="J190" s="3"/>
      <c r="K190" s="3"/>
      <c r="L190" s="3"/>
      <c r="M190" s="3"/>
      <c r="N190" s="3"/>
    </row>
    <row r="191" spans="1:14" ht="13">
      <c r="A191" s="2"/>
      <c r="B191" s="3"/>
      <c r="C191" s="4"/>
      <c r="D191" s="4"/>
      <c r="E191" s="3"/>
      <c r="F191" s="3"/>
      <c r="G191" s="16"/>
      <c r="H191" s="3"/>
      <c r="I191" s="3"/>
      <c r="J191" s="3"/>
      <c r="K191" s="3"/>
      <c r="L191" s="3"/>
      <c r="M191" s="3"/>
      <c r="N191" s="3"/>
    </row>
    <row r="192" spans="1:14" ht="13">
      <c r="A192" s="2"/>
      <c r="B192" s="3"/>
      <c r="C192" s="4"/>
      <c r="D192" s="4"/>
      <c r="E192" s="3"/>
      <c r="F192" s="3"/>
      <c r="G192" s="16"/>
      <c r="H192" s="3"/>
      <c r="I192" s="3"/>
      <c r="J192" s="3"/>
      <c r="K192" s="3"/>
      <c r="L192" s="3"/>
      <c r="M192" s="3"/>
      <c r="N192" s="3"/>
    </row>
    <row r="193" spans="1:14" ht="13">
      <c r="A193" s="2"/>
      <c r="B193" s="3"/>
      <c r="C193" s="4"/>
      <c r="D193" s="4"/>
      <c r="E193" s="3"/>
      <c r="F193" s="3"/>
      <c r="G193" s="16"/>
      <c r="H193" s="3"/>
      <c r="I193" s="3"/>
      <c r="J193" s="3"/>
      <c r="K193" s="3"/>
      <c r="L193" s="3"/>
      <c r="M193" s="3"/>
      <c r="N193" s="3"/>
    </row>
    <row r="194" spans="1:14" ht="13">
      <c r="A194" s="2"/>
      <c r="B194" s="3"/>
      <c r="C194" s="4"/>
      <c r="D194" s="4"/>
      <c r="E194" s="3"/>
      <c r="F194" s="3"/>
      <c r="G194" s="16"/>
      <c r="H194" s="3"/>
      <c r="I194" s="3"/>
      <c r="J194" s="3"/>
      <c r="K194" s="3"/>
      <c r="L194" s="3"/>
      <c r="M194" s="3"/>
      <c r="N194" s="3"/>
    </row>
    <row r="195" spans="1:14" ht="13">
      <c r="A195" s="2"/>
      <c r="B195" s="3"/>
      <c r="C195" s="4"/>
      <c r="D195" s="4"/>
      <c r="E195" s="3"/>
      <c r="F195" s="3"/>
      <c r="G195" s="16"/>
      <c r="H195" s="3"/>
      <c r="I195" s="3"/>
      <c r="J195" s="3"/>
      <c r="K195" s="3"/>
      <c r="L195" s="3"/>
      <c r="M195" s="3"/>
      <c r="N195" s="3"/>
    </row>
    <row r="196" spans="1:14" ht="13">
      <c r="A196" s="2"/>
      <c r="B196" s="3"/>
      <c r="C196" s="4"/>
      <c r="D196" s="4"/>
      <c r="E196" s="3"/>
      <c r="F196" s="3"/>
      <c r="G196" s="16"/>
      <c r="H196" s="3"/>
      <c r="I196" s="3"/>
      <c r="J196" s="3"/>
      <c r="K196" s="3"/>
      <c r="L196" s="3"/>
      <c r="M196" s="3"/>
      <c r="N196" s="3"/>
    </row>
    <row r="197" spans="1:14" ht="13">
      <c r="A197" s="2"/>
      <c r="B197" s="3"/>
      <c r="C197" s="4"/>
      <c r="D197" s="4"/>
      <c r="E197" s="3"/>
      <c r="F197" s="3"/>
      <c r="G197" s="16"/>
      <c r="H197" s="3"/>
      <c r="I197" s="3"/>
      <c r="J197" s="3"/>
      <c r="K197" s="3"/>
      <c r="L197" s="3"/>
      <c r="M197" s="3"/>
      <c r="N197" s="3"/>
    </row>
    <row r="198" spans="1:14" ht="13">
      <c r="A198" s="2"/>
      <c r="B198" s="3"/>
      <c r="C198" s="4"/>
      <c r="D198" s="4"/>
      <c r="E198" s="3"/>
      <c r="F198" s="3"/>
      <c r="G198" s="16"/>
      <c r="H198" s="3"/>
      <c r="I198" s="3"/>
      <c r="J198" s="3"/>
      <c r="K198" s="3"/>
      <c r="L198" s="3"/>
      <c r="M198" s="3"/>
      <c r="N198" s="3"/>
    </row>
    <row r="199" spans="1:14" ht="13">
      <c r="A199" s="2"/>
      <c r="B199" s="3"/>
      <c r="C199" s="4"/>
      <c r="D199" s="4"/>
      <c r="E199" s="3"/>
      <c r="F199" s="3"/>
      <c r="G199" s="16"/>
      <c r="H199" s="3"/>
      <c r="I199" s="3"/>
      <c r="J199" s="3"/>
      <c r="K199" s="3"/>
      <c r="L199" s="3"/>
      <c r="M199" s="3"/>
      <c r="N199" s="3"/>
    </row>
    <row r="200" spans="1:14" ht="13">
      <c r="A200" s="2"/>
      <c r="B200" s="3"/>
      <c r="C200" s="4"/>
      <c r="D200" s="4"/>
      <c r="E200" s="3"/>
      <c r="F200" s="3"/>
      <c r="G200" s="16"/>
      <c r="H200" s="3"/>
      <c r="I200" s="3"/>
      <c r="J200" s="3"/>
      <c r="K200" s="3"/>
      <c r="L200" s="3"/>
      <c r="M200" s="3"/>
      <c r="N200" s="3"/>
    </row>
    <row r="201" spans="1:14" ht="13">
      <c r="A201" s="2"/>
      <c r="B201" s="3"/>
      <c r="C201" s="4"/>
      <c r="D201" s="4"/>
      <c r="E201" s="3"/>
      <c r="F201" s="3"/>
      <c r="G201" s="16"/>
      <c r="H201" s="3"/>
      <c r="I201" s="3"/>
      <c r="J201" s="3"/>
      <c r="K201" s="3"/>
      <c r="L201" s="3"/>
      <c r="M201" s="3"/>
      <c r="N201" s="3"/>
    </row>
    <row r="202" spans="1:14" ht="13">
      <c r="A202" s="2"/>
      <c r="B202" s="3"/>
      <c r="C202" s="4"/>
      <c r="D202" s="4"/>
      <c r="E202" s="3"/>
      <c r="F202" s="3"/>
      <c r="G202" s="16"/>
      <c r="H202" s="3"/>
      <c r="I202" s="3"/>
      <c r="J202" s="3"/>
      <c r="K202" s="3"/>
      <c r="L202" s="3"/>
      <c r="M202" s="3"/>
      <c r="N202" s="3"/>
    </row>
    <row r="203" spans="1:14" ht="13">
      <c r="A203" s="2"/>
      <c r="B203" s="3"/>
      <c r="C203" s="4"/>
      <c r="D203" s="4"/>
      <c r="E203" s="3"/>
      <c r="F203" s="3"/>
      <c r="G203" s="16"/>
      <c r="H203" s="3"/>
      <c r="I203" s="3"/>
      <c r="J203" s="3"/>
      <c r="K203" s="3"/>
      <c r="L203" s="3"/>
      <c r="M203" s="3"/>
      <c r="N203" s="3"/>
    </row>
    <row r="204" spans="1:14" ht="13">
      <c r="A204" s="2"/>
      <c r="B204" s="3"/>
      <c r="C204" s="4"/>
      <c r="D204" s="4"/>
      <c r="E204" s="3"/>
      <c r="F204" s="3"/>
      <c r="G204" s="16"/>
      <c r="H204" s="3"/>
      <c r="I204" s="3"/>
      <c r="J204" s="3"/>
      <c r="K204" s="3"/>
      <c r="L204" s="3"/>
      <c r="M204" s="3"/>
      <c r="N204" s="3"/>
    </row>
    <row r="205" spans="1:14" ht="13">
      <c r="A205" s="2"/>
      <c r="B205" s="3"/>
      <c r="C205" s="4"/>
      <c r="D205" s="4"/>
      <c r="E205" s="3"/>
      <c r="F205" s="3"/>
      <c r="G205" s="16"/>
      <c r="H205" s="3"/>
      <c r="I205" s="3"/>
      <c r="J205" s="3"/>
      <c r="K205" s="3"/>
      <c r="L205" s="3"/>
      <c r="M205" s="3"/>
      <c r="N205" s="3"/>
    </row>
    <row r="206" spans="1:14" ht="13">
      <c r="A206" s="2"/>
      <c r="B206" s="3"/>
      <c r="C206" s="4"/>
      <c r="D206" s="4"/>
      <c r="E206" s="3"/>
      <c r="F206" s="3"/>
      <c r="G206" s="16"/>
      <c r="H206" s="3"/>
      <c r="I206" s="3"/>
      <c r="J206" s="3"/>
      <c r="K206" s="3"/>
      <c r="L206" s="3"/>
      <c r="M206" s="3"/>
      <c r="N206" s="3"/>
    </row>
    <row r="207" spans="1:14" ht="13">
      <c r="A207" s="2"/>
      <c r="B207" s="3"/>
      <c r="C207" s="4"/>
      <c r="D207" s="4"/>
      <c r="E207" s="3"/>
      <c r="F207" s="3"/>
      <c r="G207" s="16"/>
      <c r="H207" s="3"/>
      <c r="I207" s="3"/>
      <c r="J207" s="3"/>
      <c r="K207" s="3"/>
      <c r="L207" s="3"/>
      <c r="M207" s="3"/>
      <c r="N207" s="3"/>
    </row>
    <row r="208" spans="1:14" ht="13">
      <c r="A208" s="2"/>
      <c r="B208" s="3"/>
      <c r="C208" s="4"/>
      <c r="D208" s="4"/>
      <c r="E208" s="3"/>
      <c r="F208" s="3"/>
      <c r="G208" s="16"/>
      <c r="H208" s="3"/>
      <c r="I208" s="3"/>
      <c r="J208" s="3"/>
      <c r="K208" s="3"/>
      <c r="L208" s="3"/>
      <c r="M208" s="3"/>
      <c r="N208" s="3"/>
    </row>
    <row r="209" spans="1:14" ht="13">
      <c r="A209" s="2"/>
      <c r="B209" s="3"/>
      <c r="C209" s="4"/>
      <c r="D209" s="4"/>
      <c r="E209" s="3"/>
      <c r="F209" s="3"/>
      <c r="G209" s="16"/>
      <c r="H209" s="3"/>
      <c r="I209" s="3"/>
      <c r="J209" s="3"/>
      <c r="K209" s="3"/>
      <c r="L209" s="3"/>
      <c r="M209" s="3"/>
      <c r="N209" s="3"/>
    </row>
    <row r="210" spans="1:14" ht="13">
      <c r="A210" s="2"/>
      <c r="B210" s="3"/>
      <c r="C210" s="4"/>
      <c r="D210" s="4"/>
      <c r="E210" s="3"/>
      <c r="F210" s="3"/>
      <c r="G210" s="16"/>
      <c r="H210" s="3"/>
      <c r="I210" s="3"/>
      <c r="J210" s="3"/>
      <c r="K210" s="3"/>
      <c r="L210" s="3"/>
      <c r="M210" s="3"/>
      <c r="N210" s="3"/>
    </row>
    <row r="211" spans="1:14" ht="13">
      <c r="A211" s="2"/>
      <c r="B211" s="3"/>
      <c r="C211" s="4"/>
      <c r="D211" s="4"/>
      <c r="E211" s="3"/>
      <c r="F211" s="3"/>
      <c r="G211" s="16"/>
      <c r="H211" s="3"/>
      <c r="I211" s="3"/>
      <c r="J211" s="3"/>
      <c r="K211" s="3"/>
      <c r="L211" s="3"/>
      <c r="M211" s="3"/>
      <c r="N211" s="3"/>
    </row>
    <row r="212" spans="1:14" ht="13">
      <c r="A212" s="2"/>
      <c r="B212" s="3"/>
      <c r="C212" s="4"/>
      <c r="D212" s="4"/>
      <c r="E212" s="3"/>
      <c r="F212" s="3"/>
      <c r="G212" s="16"/>
      <c r="H212" s="3"/>
      <c r="I212" s="3"/>
      <c r="J212" s="3"/>
      <c r="K212" s="3"/>
      <c r="L212" s="3"/>
      <c r="M212" s="3"/>
      <c r="N212" s="3"/>
    </row>
    <row r="213" spans="1:14" ht="13">
      <c r="A213" s="2"/>
      <c r="B213" s="3"/>
      <c r="C213" s="4"/>
      <c r="D213" s="4"/>
      <c r="E213" s="3"/>
      <c r="F213" s="3"/>
      <c r="G213" s="16"/>
      <c r="H213" s="3"/>
      <c r="I213" s="3"/>
      <c r="J213" s="3"/>
      <c r="K213" s="3"/>
      <c r="L213" s="3"/>
      <c r="M213" s="3"/>
      <c r="N213" s="3"/>
    </row>
    <row r="214" spans="1:14" ht="13">
      <c r="A214" s="2"/>
      <c r="B214" s="3"/>
      <c r="C214" s="4"/>
      <c r="D214" s="4"/>
      <c r="E214" s="3"/>
      <c r="F214" s="3"/>
      <c r="G214" s="16"/>
      <c r="H214" s="3"/>
      <c r="I214" s="3"/>
      <c r="J214" s="3"/>
      <c r="K214" s="3"/>
      <c r="L214" s="3"/>
      <c r="M214" s="3"/>
      <c r="N214" s="3"/>
    </row>
    <row r="215" spans="1:14" ht="13">
      <c r="A215" s="2"/>
      <c r="B215" s="3"/>
      <c r="C215" s="4"/>
      <c r="D215" s="4"/>
      <c r="E215" s="3"/>
      <c r="F215" s="3"/>
      <c r="G215" s="16"/>
      <c r="H215" s="3"/>
      <c r="I215" s="3"/>
      <c r="J215" s="3"/>
      <c r="K215" s="3"/>
      <c r="L215" s="3"/>
      <c r="M215" s="3"/>
      <c r="N215" s="3"/>
    </row>
    <row r="216" spans="1:14" ht="13">
      <c r="A216" s="2"/>
      <c r="B216" s="3"/>
      <c r="C216" s="4"/>
      <c r="D216" s="4"/>
      <c r="E216" s="3"/>
      <c r="F216" s="3"/>
      <c r="G216" s="16"/>
      <c r="H216" s="3"/>
      <c r="I216" s="3"/>
      <c r="J216" s="3"/>
      <c r="K216" s="3"/>
      <c r="L216" s="3"/>
      <c r="M216" s="3"/>
      <c r="N216" s="3"/>
    </row>
    <row r="217" spans="1:14" ht="13">
      <c r="A217" s="2"/>
      <c r="B217" s="3"/>
      <c r="C217" s="4"/>
      <c r="D217" s="4"/>
      <c r="E217" s="3"/>
      <c r="F217" s="3"/>
      <c r="G217" s="16"/>
      <c r="H217" s="3"/>
      <c r="I217" s="3"/>
      <c r="J217" s="3"/>
      <c r="K217" s="3"/>
      <c r="L217" s="3"/>
      <c r="M217" s="3"/>
      <c r="N217" s="3"/>
    </row>
    <row r="218" spans="1:14" ht="13">
      <c r="A218" s="2"/>
      <c r="B218" s="3"/>
      <c r="C218" s="4"/>
      <c r="D218" s="4"/>
      <c r="E218" s="3"/>
      <c r="F218" s="3"/>
      <c r="G218" s="16"/>
      <c r="H218" s="3"/>
      <c r="I218" s="3"/>
      <c r="J218" s="3"/>
      <c r="K218" s="3"/>
      <c r="L218" s="3"/>
      <c r="M218" s="3"/>
      <c r="N218" s="3"/>
    </row>
    <row r="219" spans="1:14" ht="13">
      <c r="A219" s="2"/>
      <c r="B219" s="3"/>
      <c r="C219" s="4"/>
      <c r="D219" s="4"/>
      <c r="E219" s="3"/>
      <c r="F219" s="3"/>
      <c r="G219" s="16"/>
      <c r="H219" s="3"/>
      <c r="I219" s="3"/>
      <c r="J219" s="3"/>
      <c r="K219" s="3"/>
      <c r="L219" s="3"/>
      <c r="M219" s="3"/>
      <c r="N219" s="3"/>
    </row>
    <row r="220" spans="1:14" ht="13">
      <c r="A220" s="2"/>
      <c r="B220" s="3"/>
      <c r="C220" s="4"/>
      <c r="D220" s="4"/>
      <c r="E220" s="3"/>
      <c r="F220" s="3"/>
      <c r="G220" s="16"/>
      <c r="H220" s="3"/>
      <c r="I220" s="3"/>
      <c r="J220" s="3"/>
      <c r="K220" s="3"/>
      <c r="L220" s="3"/>
      <c r="M220" s="3"/>
      <c r="N220" s="3"/>
    </row>
    <row r="221" spans="1:14" ht="13">
      <c r="A221" s="2"/>
      <c r="B221" s="3"/>
      <c r="C221" s="4"/>
      <c r="D221" s="4"/>
      <c r="E221" s="3"/>
      <c r="F221" s="3"/>
      <c r="G221" s="16"/>
      <c r="H221" s="3"/>
      <c r="I221" s="3"/>
      <c r="J221" s="3"/>
      <c r="K221" s="3"/>
      <c r="L221" s="3"/>
      <c r="M221" s="3"/>
      <c r="N221" s="3"/>
    </row>
    <row r="222" spans="1:14" ht="13">
      <c r="A222" s="2"/>
      <c r="B222" s="3"/>
      <c r="C222" s="4"/>
      <c r="D222" s="4"/>
      <c r="E222" s="3"/>
      <c r="F222" s="3"/>
      <c r="G222" s="16"/>
      <c r="H222" s="3"/>
      <c r="I222" s="3"/>
      <c r="J222" s="3"/>
      <c r="K222" s="3"/>
      <c r="L222" s="3"/>
      <c r="M222" s="3"/>
      <c r="N222" s="3"/>
    </row>
    <row r="223" spans="1:14" ht="13">
      <c r="A223" s="2"/>
      <c r="B223" s="3"/>
      <c r="C223" s="4"/>
      <c r="D223" s="4"/>
      <c r="E223" s="3"/>
      <c r="F223" s="3"/>
      <c r="G223" s="16"/>
      <c r="H223" s="3"/>
      <c r="I223" s="3"/>
      <c r="J223" s="3"/>
      <c r="K223" s="3"/>
      <c r="L223" s="3"/>
      <c r="M223" s="3"/>
      <c r="N223" s="3"/>
    </row>
    <row r="224" spans="1:14" ht="13">
      <c r="A224" s="2"/>
      <c r="B224" s="3"/>
      <c r="C224" s="4"/>
      <c r="D224" s="4"/>
      <c r="E224" s="3"/>
      <c r="F224" s="3"/>
      <c r="G224" s="16"/>
      <c r="H224" s="3"/>
      <c r="I224" s="3"/>
      <c r="J224" s="3"/>
      <c r="K224" s="3"/>
      <c r="L224" s="3"/>
      <c r="M224" s="3"/>
      <c r="N224" s="3"/>
    </row>
    <row r="225" spans="1:14" ht="13">
      <c r="A225" s="2"/>
      <c r="B225" s="3"/>
      <c r="C225" s="4"/>
      <c r="D225" s="4"/>
      <c r="E225" s="3"/>
      <c r="F225" s="3"/>
      <c r="G225" s="16"/>
      <c r="H225" s="3"/>
      <c r="I225" s="3"/>
      <c r="J225" s="3"/>
      <c r="K225" s="3"/>
      <c r="L225" s="3"/>
      <c r="M225" s="3"/>
      <c r="N225" s="3"/>
    </row>
    <row r="226" spans="1:14" ht="13">
      <c r="A226" s="2"/>
      <c r="B226" s="3"/>
      <c r="C226" s="4"/>
      <c r="D226" s="4"/>
      <c r="E226" s="3"/>
      <c r="F226" s="3"/>
      <c r="G226" s="16"/>
      <c r="H226" s="3"/>
      <c r="I226" s="3"/>
      <c r="J226" s="3"/>
      <c r="K226" s="3"/>
      <c r="L226" s="3"/>
      <c r="M226" s="3"/>
      <c r="N226" s="3"/>
    </row>
    <row r="227" spans="1:14" ht="13">
      <c r="A227" s="2"/>
      <c r="B227" s="3"/>
      <c r="C227" s="4"/>
      <c r="D227" s="4"/>
      <c r="E227" s="3"/>
      <c r="F227" s="3"/>
      <c r="G227" s="16"/>
      <c r="H227" s="3"/>
      <c r="I227" s="3"/>
      <c r="J227" s="3"/>
      <c r="K227" s="3"/>
      <c r="L227" s="3"/>
      <c r="M227" s="3"/>
      <c r="N227" s="3"/>
    </row>
    <row r="228" spans="1:14" ht="13">
      <c r="A228" s="2"/>
      <c r="B228" s="3"/>
      <c r="C228" s="4"/>
      <c r="D228" s="4"/>
      <c r="E228" s="3"/>
      <c r="F228" s="3"/>
      <c r="G228" s="16"/>
      <c r="H228" s="3"/>
      <c r="I228" s="3"/>
      <c r="J228" s="3"/>
      <c r="K228" s="3"/>
      <c r="L228" s="3"/>
      <c r="M228" s="3"/>
      <c r="N228" s="3"/>
    </row>
    <row r="229" spans="1:14" ht="13">
      <c r="A229" s="2"/>
      <c r="B229" s="3"/>
      <c r="C229" s="4"/>
      <c r="D229" s="4"/>
      <c r="E229" s="3"/>
      <c r="F229" s="3"/>
      <c r="G229" s="16"/>
      <c r="H229" s="3"/>
      <c r="I229" s="3"/>
      <c r="J229" s="3"/>
      <c r="K229" s="3"/>
      <c r="L229" s="3"/>
      <c r="M229" s="3"/>
      <c r="N229" s="3"/>
    </row>
    <row r="230" spans="1:14" ht="13">
      <c r="A230" s="2"/>
      <c r="B230" s="3"/>
      <c r="C230" s="4"/>
      <c r="D230" s="4"/>
      <c r="E230" s="3"/>
      <c r="F230" s="3"/>
      <c r="G230" s="16"/>
      <c r="H230" s="3"/>
      <c r="I230" s="3"/>
      <c r="J230" s="3"/>
      <c r="K230" s="3"/>
      <c r="L230" s="3"/>
      <c r="M230" s="3"/>
      <c r="N230" s="3"/>
    </row>
    <row r="231" spans="1:14" ht="13">
      <c r="A231" s="2"/>
      <c r="B231" s="3"/>
      <c r="C231" s="4"/>
      <c r="D231" s="4"/>
      <c r="E231" s="3"/>
      <c r="F231" s="3"/>
      <c r="G231" s="16"/>
      <c r="H231" s="3"/>
      <c r="I231" s="3"/>
      <c r="J231" s="3"/>
      <c r="K231" s="3"/>
      <c r="L231" s="3"/>
      <c r="M231" s="3"/>
      <c r="N231" s="3"/>
    </row>
    <row r="232" spans="1:14" ht="13">
      <c r="A232" s="2"/>
      <c r="B232" s="3"/>
      <c r="C232" s="4"/>
      <c r="D232" s="4"/>
      <c r="E232" s="3"/>
      <c r="F232" s="3"/>
      <c r="G232" s="16"/>
      <c r="H232" s="3"/>
      <c r="I232" s="3"/>
      <c r="J232" s="3"/>
      <c r="K232" s="3"/>
      <c r="L232" s="3"/>
      <c r="M232" s="3"/>
      <c r="N232" s="3"/>
    </row>
    <row r="233" spans="1:14" ht="13">
      <c r="A233" s="2"/>
      <c r="B233" s="3"/>
      <c r="C233" s="4"/>
      <c r="D233" s="4"/>
      <c r="E233" s="3"/>
      <c r="F233" s="3"/>
      <c r="G233" s="16"/>
      <c r="H233" s="3"/>
      <c r="I233" s="3"/>
      <c r="J233" s="3"/>
      <c r="K233" s="3"/>
      <c r="L233" s="3"/>
      <c r="M233" s="3"/>
      <c r="N233" s="3"/>
    </row>
    <row r="234" spans="1:14" ht="13">
      <c r="A234" s="2"/>
      <c r="B234" s="3"/>
      <c r="C234" s="4"/>
      <c r="D234" s="4"/>
      <c r="E234" s="3"/>
      <c r="F234" s="3"/>
      <c r="G234" s="16"/>
      <c r="H234" s="3"/>
      <c r="I234" s="3"/>
      <c r="J234" s="3"/>
      <c r="K234" s="3"/>
      <c r="L234" s="3"/>
      <c r="M234" s="3"/>
      <c r="N234" s="3"/>
    </row>
    <row r="235" spans="1:14" ht="13">
      <c r="A235" s="2"/>
      <c r="B235" s="3"/>
      <c r="C235" s="4"/>
      <c r="D235" s="4"/>
      <c r="E235" s="3"/>
      <c r="F235" s="3"/>
      <c r="G235" s="16"/>
      <c r="H235" s="3"/>
      <c r="I235" s="3"/>
      <c r="J235" s="3"/>
      <c r="K235" s="3"/>
      <c r="L235" s="3"/>
      <c r="M235" s="3"/>
      <c r="N235" s="3"/>
    </row>
    <row r="236" spans="1:14" ht="13">
      <c r="A236" s="2"/>
      <c r="B236" s="3"/>
      <c r="C236" s="4"/>
      <c r="D236" s="4"/>
      <c r="E236" s="3"/>
      <c r="F236" s="3"/>
      <c r="G236" s="16"/>
      <c r="H236" s="3"/>
      <c r="I236" s="3"/>
      <c r="J236" s="3"/>
      <c r="K236" s="3"/>
      <c r="L236" s="3"/>
      <c r="M236" s="3"/>
      <c r="N236" s="3"/>
    </row>
    <row r="237" spans="1:14" ht="13">
      <c r="A237" s="2"/>
      <c r="B237" s="3"/>
      <c r="C237" s="4"/>
      <c r="D237" s="4"/>
      <c r="E237" s="3"/>
      <c r="F237" s="3"/>
      <c r="G237" s="16"/>
      <c r="H237" s="3"/>
      <c r="I237" s="3"/>
      <c r="J237" s="3"/>
      <c r="K237" s="3"/>
      <c r="L237" s="3"/>
      <c r="M237" s="3"/>
      <c r="N237" s="3"/>
    </row>
    <row r="238" spans="1:14" ht="13">
      <c r="A238" s="2"/>
      <c r="B238" s="3"/>
      <c r="C238" s="4"/>
      <c r="D238" s="4"/>
      <c r="E238" s="3"/>
      <c r="F238" s="3"/>
      <c r="G238" s="16"/>
      <c r="H238" s="3"/>
      <c r="I238" s="3"/>
      <c r="J238" s="3"/>
      <c r="K238" s="3"/>
      <c r="L238" s="3"/>
      <c r="M238" s="3"/>
      <c r="N238" s="3"/>
    </row>
    <row r="239" spans="1:14" ht="13">
      <c r="A239" s="2"/>
      <c r="B239" s="3"/>
      <c r="C239" s="4"/>
      <c r="D239" s="4"/>
      <c r="E239" s="3"/>
      <c r="F239" s="3"/>
      <c r="G239" s="16"/>
      <c r="H239" s="3"/>
      <c r="I239" s="3"/>
      <c r="J239" s="3"/>
      <c r="K239" s="3"/>
      <c r="L239" s="3"/>
      <c r="M239" s="3"/>
      <c r="N239" s="3"/>
    </row>
    <row r="240" spans="1:14" ht="13">
      <c r="A240" s="2"/>
      <c r="B240" s="3"/>
      <c r="C240" s="4"/>
      <c r="D240" s="4"/>
      <c r="E240" s="3"/>
      <c r="F240" s="3"/>
      <c r="G240" s="16"/>
      <c r="H240" s="3"/>
      <c r="I240" s="3"/>
      <c r="J240" s="3"/>
      <c r="K240" s="3"/>
      <c r="L240" s="3"/>
      <c r="M240" s="3"/>
      <c r="N240" s="3"/>
    </row>
    <row r="241" spans="1:14" ht="13">
      <c r="A241" s="2"/>
      <c r="B241" s="3"/>
      <c r="C241" s="4"/>
      <c r="D241" s="4"/>
      <c r="E241" s="3"/>
      <c r="F241" s="3"/>
      <c r="G241" s="16"/>
      <c r="H241" s="3"/>
      <c r="I241" s="3"/>
      <c r="J241" s="3"/>
      <c r="K241" s="3"/>
      <c r="L241" s="3"/>
      <c r="M241" s="3"/>
      <c r="N241" s="3"/>
    </row>
    <row r="242" spans="1:14" ht="13">
      <c r="A242" s="2"/>
      <c r="B242" s="3"/>
      <c r="C242" s="4"/>
      <c r="D242" s="4"/>
      <c r="E242" s="3"/>
      <c r="F242" s="3"/>
      <c r="G242" s="16"/>
      <c r="H242" s="3"/>
      <c r="I242" s="3"/>
      <c r="J242" s="3"/>
      <c r="K242" s="3"/>
      <c r="L242" s="3"/>
      <c r="M242" s="3"/>
      <c r="N242" s="3"/>
    </row>
    <row r="243" spans="1:14" ht="13">
      <c r="A243" s="2"/>
      <c r="B243" s="3"/>
      <c r="C243" s="4"/>
      <c r="D243" s="4"/>
      <c r="E243" s="3"/>
      <c r="F243" s="3"/>
      <c r="G243" s="16"/>
      <c r="H243" s="3"/>
      <c r="I243" s="3"/>
      <c r="J243" s="3"/>
      <c r="K243" s="3"/>
      <c r="L243" s="3"/>
      <c r="M243" s="3"/>
      <c r="N243" s="3"/>
    </row>
    <row r="244" spans="1:14" ht="13">
      <c r="A244" s="2"/>
      <c r="B244" s="3"/>
      <c r="C244" s="4"/>
      <c r="D244" s="4"/>
      <c r="E244" s="3"/>
      <c r="F244" s="3"/>
      <c r="G244" s="16"/>
      <c r="H244" s="3"/>
      <c r="I244" s="3"/>
      <c r="J244" s="3"/>
      <c r="K244" s="3"/>
      <c r="L244" s="3"/>
      <c r="M244" s="3"/>
      <c r="N244" s="3"/>
    </row>
    <row r="245" spans="1:14" ht="13">
      <c r="A245" s="2"/>
      <c r="B245" s="3"/>
      <c r="C245" s="4"/>
      <c r="D245" s="4"/>
      <c r="E245" s="3"/>
      <c r="F245" s="3"/>
      <c r="G245" s="16"/>
      <c r="H245" s="3"/>
      <c r="I245" s="3"/>
      <c r="J245" s="3"/>
      <c r="K245" s="3"/>
      <c r="L245" s="3"/>
      <c r="M245" s="3"/>
      <c r="N245" s="3"/>
    </row>
    <row r="246" spans="1:14" ht="13">
      <c r="A246" s="2"/>
      <c r="B246" s="3"/>
      <c r="C246" s="4"/>
      <c r="D246" s="4"/>
      <c r="E246" s="3"/>
      <c r="F246" s="3"/>
      <c r="G246" s="16"/>
      <c r="H246" s="3"/>
      <c r="I246" s="3"/>
      <c r="J246" s="3"/>
      <c r="K246" s="3"/>
      <c r="L246" s="3"/>
      <c r="M246" s="3"/>
      <c r="N246" s="3"/>
    </row>
    <row r="247" spans="1:14" ht="13">
      <c r="A247" s="2"/>
      <c r="B247" s="3"/>
      <c r="C247" s="4"/>
      <c r="D247" s="4"/>
      <c r="E247" s="3"/>
      <c r="F247" s="3"/>
      <c r="G247" s="16"/>
      <c r="H247" s="3"/>
      <c r="I247" s="3"/>
      <c r="J247" s="3"/>
      <c r="K247" s="3"/>
      <c r="L247" s="3"/>
      <c r="M247" s="3"/>
      <c r="N247" s="3"/>
    </row>
    <row r="248" spans="1:14" ht="13">
      <c r="A248" s="2"/>
      <c r="B248" s="3"/>
      <c r="C248" s="4"/>
      <c r="D248" s="4"/>
      <c r="E248" s="3"/>
      <c r="F248" s="3"/>
      <c r="G248" s="16"/>
      <c r="H248" s="3"/>
      <c r="I248" s="3"/>
      <c r="J248" s="3"/>
      <c r="K248" s="3"/>
      <c r="L248" s="3"/>
      <c r="M248" s="3"/>
      <c r="N248" s="3"/>
    </row>
    <row r="249" spans="1:14" ht="13">
      <c r="A249" s="2"/>
      <c r="B249" s="3"/>
      <c r="C249" s="4"/>
      <c r="D249" s="4"/>
      <c r="E249" s="3"/>
      <c r="F249" s="3"/>
      <c r="G249" s="16"/>
      <c r="H249" s="3"/>
      <c r="I249" s="3"/>
      <c r="J249" s="3"/>
      <c r="K249" s="3"/>
      <c r="L249" s="3"/>
      <c r="M249" s="3"/>
      <c r="N249" s="3"/>
    </row>
    <row r="250" spans="1:14" ht="13">
      <c r="A250" s="2"/>
      <c r="B250" s="3"/>
      <c r="C250" s="4"/>
      <c r="D250" s="4"/>
      <c r="E250" s="3"/>
      <c r="F250" s="3"/>
      <c r="G250" s="16"/>
      <c r="H250" s="3"/>
      <c r="I250" s="3"/>
      <c r="J250" s="3"/>
      <c r="K250" s="3"/>
      <c r="L250" s="3"/>
      <c r="M250" s="3"/>
      <c r="N250" s="3"/>
    </row>
    <row r="251" spans="1:14" ht="13">
      <c r="A251" s="2"/>
      <c r="B251" s="3"/>
      <c r="C251" s="4"/>
      <c r="D251" s="4"/>
      <c r="E251" s="3"/>
      <c r="F251" s="3"/>
      <c r="G251" s="16"/>
      <c r="H251" s="3"/>
      <c r="I251" s="3"/>
      <c r="J251" s="3"/>
      <c r="K251" s="3"/>
      <c r="L251" s="3"/>
      <c r="M251" s="3"/>
      <c r="N251" s="3"/>
    </row>
    <row r="252" spans="1:14" ht="13">
      <c r="A252" s="2"/>
      <c r="B252" s="3"/>
      <c r="C252" s="4"/>
      <c r="D252" s="4"/>
      <c r="E252" s="3"/>
      <c r="F252" s="3"/>
      <c r="G252" s="16"/>
      <c r="H252" s="3"/>
      <c r="I252" s="3"/>
      <c r="J252" s="3"/>
      <c r="K252" s="3"/>
      <c r="L252" s="3"/>
      <c r="M252" s="3"/>
      <c r="N252" s="3"/>
    </row>
    <row r="253" spans="1:14" ht="13">
      <c r="A253" s="2"/>
      <c r="B253" s="3"/>
      <c r="C253" s="4"/>
      <c r="D253" s="4"/>
      <c r="E253" s="3"/>
      <c r="F253" s="3"/>
      <c r="G253" s="16"/>
      <c r="H253" s="3"/>
      <c r="I253" s="3"/>
      <c r="J253" s="3"/>
      <c r="K253" s="3"/>
      <c r="L253" s="3"/>
      <c r="M253" s="3"/>
      <c r="N253" s="3"/>
    </row>
    <row r="254" spans="1:14" ht="13">
      <c r="A254" s="2"/>
      <c r="B254" s="3"/>
      <c r="C254" s="4"/>
      <c r="D254" s="4"/>
      <c r="E254" s="3"/>
      <c r="F254" s="3"/>
      <c r="G254" s="16"/>
      <c r="H254" s="3"/>
      <c r="I254" s="3"/>
      <c r="J254" s="3"/>
      <c r="K254" s="3"/>
      <c r="L254" s="3"/>
      <c r="M254" s="3"/>
      <c r="N254" s="3"/>
    </row>
    <row r="255" spans="1:14" ht="13">
      <c r="A255" s="2"/>
      <c r="B255" s="3"/>
      <c r="C255" s="4"/>
      <c r="D255" s="4"/>
      <c r="E255" s="3"/>
      <c r="F255" s="3"/>
      <c r="G255" s="16"/>
      <c r="H255" s="3"/>
      <c r="I255" s="3"/>
      <c r="J255" s="3"/>
      <c r="K255" s="3"/>
      <c r="L255" s="3"/>
      <c r="M255" s="3"/>
      <c r="N255" s="3"/>
    </row>
    <row r="256" spans="1:14" ht="13">
      <c r="A256" s="2"/>
      <c r="B256" s="3"/>
      <c r="C256" s="4"/>
      <c r="D256" s="4"/>
      <c r="E256" s="3"/>
      <c r="F256" s="3"/>
      <c r="G256" s="16"/>
      <c r="H256" s="3"/>
      <c r="I256" s="3"/>
      <c r="J256" s="3"/>
      <c r="K256" s="3"/>
      <c r="L256" s="3"/>
      <c r="M256" s="3"/>
      <c r="N256" s="3"/>
    </row>
    <row r="257" spans="1:14" ht="13">
      <c r="A257" s="2"/>
      <c r="B257" s="3"/>
      <c r="C257" s="4"/>
      <c r="D257" s="4"/>
      <c r="E257" s="3"/>
      <c r="F257" s="3"/>
      <c r="G257" s="16"/>
      <c r="H257" s="3"/>
      <c r="I257" s="3"/>
      <c r="J257" s="3"/>
      <c r="K257" s="3"/>
      <c r="L257" s="3"/>
      <c r="M257" s="3"/>
      <c r="N257" s="3"/>
    </row>
    <row r="258" spans="1:14" ht="13">
      <c r="A258" s="2"/>
      <c r="B258" s="3"/>
      <c r="C258" s="4"/>
      <c r="D258" s="4"/>
      <c r="E258" s="3"/>
      <c r="F258" s="3"/>
      <c r="G258" s="16"/>
      <c r="H258" s="3"/>
      <c r="I258" s="3"/>
      <c r="J258" s="3"/>
      <c r="K258" s="3"/>
      <c r="L258" s="3"/>
      <c r="M258" s="3"/>
      <c r="N258" s="3"/>
    </row>
    <row r="259" spans="1:14" ht="13">
      <c r="A259" s="2"/>
      <c r="B259" s="3"/>
      <c r="C259" s="4"/>
      <c r="D259" s="4"/>
      <c r="E259" s="3"/>
      <c r="F259" s="3"/>
      <c r="G259" s="16"/>
      <c r="H259" s="3"/>
      <c r="I259" s="3"/>
      <c r="J259" s="3"/>
      <c r="K259" s="3"/>
      <c r="L259" s="3"/>
      <c r="M259" s="3"/>
      <c r="N259" s="3"/>
    </row>
    <row r="260" spans="1:14" ht="13">
      <c r="A260" s="2"/>
      <c r="B260" s="3"/>
      <c r="C260" s="4"/>
      <c r="D260" s="4"/>
      <c r="E260" s="3"/>
      <c r="F260" s="3"/>
      <c r="G260" s="16"/>
      <c r="H260" s="3"/>
      <c r="I260" s="3"/>
      <c r="J260" s="3"/>
      <c r="K260" s="3"/>
      <c r="L260" s="3"/>
      <c r="M260" s="3"/>
      <c r="N260" s="3"/>
    </row>
    <row r="261" spans="1:14" ht="13">
      <c r="A261" s="2"/>
      <c r="B261" s="3"/>
      <c r="C261" s="4"/>
      <c r="D261" s="4"/>
      <c r="E261" s="3"/>
      <c r="F261" s="3"/>
      <c r="G261" s="16"/>
      <c r="H261" s="3"/>
      <c r="I261" s="3"/>
      <c r="J261" s="3"/>
      <c r="K261" s="3"/>
      <c r="L261" s="3"/>
      <c r="M261" s="3"/>
      <c r="N261" s="3"/>
    </row>
    <row r="262" spans="1:14" ht="13">
      <c r="A262" s="2"/>
      <c r="B262" s="3"/>
      <c r="C262" s="4"/>
      <c r="D262" s="4"/>
      <c r="E262" s="3"/>
      <c r="F262" s="3"/>
      <c r="G262" s="16"/>
      <c r="H262" s="3"/>
      <c r="I262" s="3"/>
      <c r="J262" s="3"/>
      <c r="K262" s="3"/>
      <c r="L262" s="3"/>
      <c r="M262" s="3"/>
      <c r="N262" s="3"/>
    </row>
    <row r="263" spans="1:14" ht="13">
      <c r="A263" s="2"/>
      <c r="B263" s="3"/>
      <c r="C263" s="4"/>
      <c r="D263" s="4"/>
      <c r="E263" s="3"/>
      <c r="F263" s="3"/>
      <c r="G263" s="16"/>
      <c r="H263" s="3"/>
      <c r="I263" s="3"/>
      <c r="J263" s="3"/>
      <c r="K263" s="3"/>
      <c r="L263" s="3"/>
      <c r="M263" s="3"/>
      <c r="N263" s="3"/>
    </row>
    <row r="264" spans="1:14" ht="13">
      <c r="A264" s="2"/>
      <c r="B264" s="3"/>
      <c r="C264" s="4"/>
      <c r="D264" s="4"/>
      <c r="E264" s="3"/>
      <c r="F264" s="3"/>
      <c r="G264" s="16"/>
      <c r="H264" s="3"/>
      <c r="I264" s="3"/>
      <c r="J264" s="3"/>
      <c r="K264" s="3"/>
      <c r="L264" s="3"/>
      <c r="M264" s="3"/>
      <c r="N264" s="3"/>
    </row>
    <row r="265" spans="1:14" ht="13">
      <c r="A265" s="2"/>
      <c r="B265" s="3"/>
      <c r="C265" s="4"/>
      <c r="D265" s="4"/>
      <c r="E265" s="3"/>
      <c r="F265" s="3"/>
      <c r="G265" s="16"/>
      <c r="H265" s="3"/>
      <c r="I265" s="3"/>
      <c r="J265" s="3"/>
      <c r="K265" s="3"/>
      <c r="L265" s="3"/>
      <c r="M265" s="3"/>
      <c r="N265" s="3"/>
    </row>
    <row r="266" spans="1:14" ht="13">
      <c r="A266" s="2"/>
      <c r="B266" s="3"/>
      <c r="C266" s="4"/>
      <c r="D266" s="4"/>
      <c r="E266" s="3"/>
      <c r="F266" s="3"/>
      <c r="G266" s="16"/>
      <c r="H266" s="3"/>
      <c r="I266" s="3"/>
      <c r="J266" s="3"/>
      <c r="K266" s="3"/>
      <c r="L266" s="3"/>
      <c r="M266" s="3"/>
      <c r="N266" s="3"/>
    </row>
    <row r="267" spans="1:14" ht="13">
      <c r="A267" s="2"/>
      <c r="B267" s="3"/>
      <c r="C267" s="4"/>
      <c r="D267" s="4"/>
      <c r="E267" s="3"/>
      <c r="F267" s="3"/>
      <c r="G267" s="16"/>
      <c r="H267" s="3"/>
      <c r="I267" s="3"/>
      <c r="J267" s="3"/>
      <c r="K267" s="3"/>
      <c r="L267" s="3"/>
      <c r="M267" s="3"/>
      <c r="N267" s="3"/>
    </row>
    <row r="268" spans="1:14" ht="13">
      <c r="A268" s="2"/>
      <c r="B268" s="3"/>
      <c r="C268" s="4"/>
      <c r="D268" s="4"/>
      <c r="E268" s="3"/>
      <c r="F268" s="3"/>
      <c r="G268" s="16"/>
      <c r="H268" s="3"/>
      <c r="I268" s="3"/>
      <c r="J268" s="3"/>
      <c r="K268" s="3"/>
      <c r="L268" s="3"/>
      <c r="M268" s="3"/>
      <c r="N268" s="3"/>
    </row>
    <row r="269" spans="1:14" ht="13">
      <c r="A269" s="2"/>
      <c r="B269" s="3"/>
      <c r="C269" s="4"/>
      <c r="D269" s="4"/>
      <c r="E269" s="3"/>
      <c r="F269" s="3"/>
      <c r="G269" s="16"/>
      <c r="H269" s="3"/>
      <c r="I269" s="3"/>
      <c r="J269" s="3"/>
      <c r="K269" s="3"/>
      <c r="L269" s="3"/>
      <c r="M269" s="3"/>
      <c r="N269" s="3"/>
    </row>
    <row r="270" spans="1:14" ht="13">
      <c r="A270" s="2"/>
      <c r="B270" s="3"/>
      <c r="C270" s="4"/>
      <c r="D270" s="4"/>
      <c r="E270" s="3"/>
      <c r="F270" s="3"/>
      <c r="G270" s="16"/>
      <c r="H270" s="3"/>
      <c r="I270" s="3"/>
      <c r="J270" s="3"/>
      <c r="K270" s="3"/>
      <c r="L270" s="3"/>
      <c r="M270" s="3"/>
      <c r="N270" s="3"/>
    </row>
    <row r="271" spans="1:14" ht="13">
      <c r="A271" s="2"/>
      <c r="B271" s="3"/>
      <c r="C271" s="4"/>
      <c r="D271" s="4"/>
      <c r="E271" s="3"/>
      <c r="F271" s="3"/>
      <c r="G271" s="16"/>
      <c r="H271" s="3"/>
      <c r="I271" s="3"/>
      <c r="J271" s="3"/>
      <c r="K271" s="3"/>
      <c r="L271" s="3"/>
      <c r="M271" s="3"/>
      <c r="N271" s="3"/>
    </row>
    <row r="272" spans="1:14" ht="13">
      <c r="A272" s="2"/>
      <c r="B272" s="3"/>
      <c r="C272" s="4"/>
      <c r="D272" s="4"/>
      <c r="E272" s="3"/>
      <c r="F272" s="3"/>
      <c r="G272" s="16"/>
      <c r="H272" s="3"/>
      <c r="I272" s="3"/>
      <c r="J272" s="3"/>
      <c r="K272" s="3"/>
      <c r="L272" s="3"/>
      <c r="M272" s="3"/>
      <c r="N272" s="3"/>
    </row>
    <row r="273" spans="1:14" ht="13">
      <c r="A273" s="2"/>
      <c r="B273" s="3"/>
      <c r="C273" s="4"/>
      <c r="D273" s="4"/>
      <c r="E273" s="3"/>
      <c r="F273" s="3"/>
      <c r="G273" s="16"/>
      <c r="H273" s="3"/>
      <c r="I273" s="3"/>
      <c r="J273" s="3"/>
      <c r="K273" s="3"/>
      <c r="L273" s="3"/>
      <c r="M273" s="3"/>
      <c r="N273" s="3"/>
    </row>
    <row r="274" spans="1:14" ht="13">
      <c r="A274" s="2"/>
      <c r="B274" s="3"/>
      <c r="C274" s="4"/>
      <c r="D274" s="4"/>
      <c r="E274" s="3"/>
      <c r="F274" s="3"/>
      <c r="G274" s="16"/>
      <c r="H274" s="3"/>
      <c r="I274" s="3"/>
      <c r="J274" s="3"/>
      <c r="K274" s="3"/>
      <c r="L274" s="3"/>
      <c r="M274" s="3"/>
      <c r="N274" s="3"/>
    </row>
    <row r="275" spans="1:14" ht="13">
      <c r="A275" s="2"/>
      <c r="B275" s="3"/>
      <c r="C275" s="4"/>
      <c r="D275" s="4"/>
      <c r="E275" s="3"/>
      <c r="F275" s="3"/>
      <c r="G275" s="16"/>
      <c r="H275" s="3"/>
      <c r="I275" s="3"/>
      <c r="J275" s="3"/>
      <c r="K275" s="3"/>
      <c r="L275" s="3"/>
      <c r="M275" s="3"/>
      <c r="N275" s="3"/>
    </row>
    <row r="276" spans="1:14" ht="13">
      <c r="A276" s="2"/>
      <c r="B276" s="3"/>
      <c r="C276" s="4"/>
      <c r="D276" s="4"/>
      <c r="E276" s="3"/>
      <c r="F276" s="3"/>
      <c r="G276" s="16"/>
      <c r="H276" s="3"/>
      <c r="I276" s="3"/>
      <c r="J276" s="3"/>
      <c r="K276" s="3"/>
      <c r="L276" s="3"/>
      <c r="M276" s="3"/>
      <c r="N276" s="3"/>
    </row>
    <row r="277" spans="1:14" ht="13">
      <c r="A277" s="2"/>
      <c r="B277" s="3"/>
      <c r="C277" s="4"/>
      <c r="D277" s="4"/>
      <c r="E277" s="3"/>
      <c r="F277" s="3"/>
      <c r="G277" s="16"/>
      <c r="H277" s="3"/>
      <c r="I277" s="3"/>
      <c r="J277" s="3"/>
      <c r="K277" s="3"/>
      <c r="L277" s="3"/>
      <c r="M277" s="3"/>
      <c r="N277" s="3"/>
    </row>
    <row r="278" spans="1:14" ht="13">
      <c r="A278" s="2"/>
      <c r="B278" s="3"/>
      <c r="C278" s="4"/>
      <c r="D278" s="4"/>
      <c r="E278" s="3"/>
      <c r="F278" s="3"/>
      <c r="G278" s="16"/>
      <c r="H278" s="3"/>
      <c r="I278" s="3"/>
      <c r="J278" s="3"/>
      <c r="K278" s="3"/>
      <c r="L278" s="3"/>
      <c r="M278" s="3"/>
      <c r="N278" s="3"/>
    </row>
    <row r="279" spans="1:14" ht="13">
      <c r="A279" s="2"/>
      <c r="B279" s="3"/>
      <c r="C279" s="4"/>
      <c r="D279" s="4"/>
      <c r="E279" s="3"/>
      <c r="F279" s="3"/>
      <c r="G279" s="16"/>
      <c r="H279" s="3"/>
      <c r="I279" s="3"/>
      <c r="J279" s="3"/>
      <c r="K279" s="3"/>
      <c r="L279" s="3"/>
      <c r="M279" s="3"/>
      <c r="N279" s="3"/>
    </row>
    <row r="280" spans="1:14" ht="13">
      <c r="A280" s="2"/>
      <c r="B280" s="3"/>
      <c r="C280" s="4"/>
      <c r="D280" s="4"/>
      <c r="E280" s="3"/>
      <c r="F280" s="3"/>
      <c r="G280" s="16"/>
      <c r="H280" s="3"/>
      <c r="I280" s="3"/>
      <c r="J280" s="3"/>
      <c r="K280" s="3"/>
      <c r="L280" s="3"/>
      <c r="M280" s="3"/>
      <c r="N280" s="3"/>
    </row>
    <row r="281" spans="1:14" ht="13">
      <c r="A281" s="2"/>
      <c r="B281" s="3"/>
      <c r="C281" s="4"/>
      <c r="D281" s="4"/>
      <c r="E281" s="3"/>
      <c r="F281" s="3"/>
      <c r="G281" s="16"/>
      <c r="H281" s="3"/>
      <c r="I281" s="3"/>
      <c r="J281" s="3"/>
      <c r="K281" s="3"/>
      <c r="L281" s="3"/>
      <c r="M281" s="3"/>
      <c r="N281" s="3"/>
    </row>
    <row r="282" spans="1:14" ht="13">
      <c r="A282" s="2"/>
      <c r="B282" s="3"/>
      <c r="C282" s="4"/>
      <c r="D282" s="4"/>
      <c r="E282" s="3"/>
      <c r="F282" s="3"/>
      <c r="G282" s="16"/>
      <c r="H282" s="3"/>
      <c r="I282" s="3"/>
      <c r="J282" s="3"/>
      <c r="K282" s="3"/>
      <c r="L282" s="3"/>
      <c r="M282" s="3"/>
      <c r="N282" s="3"/>
    </row>
    <row r="283" spans="1:14" ht="13">
      <c r="A283" s="2"/>
      <c r="B283" s="3"/>
      <c r="C283" s="4"/>
      <c r="D283" s="4"/>
      <c r="E283" s="3"/>
      <c r="F283" s="3"/>
      <c r="G283" s="16"/>
      <c r="H283" s="3"/>
      <c r="I283" s="3"/>
      <c r="J283" s="3"/>
      <c r="K283" s="3"/>
      <c r="L283" s="3"/>
      <c r="M283" s="3"/>
      <c r="N283" s="3"/>
    </row>
    <row r="284" spans="1:14" ht="13">
      <c r="A284" s="2"/>
      <c r="B284" s="3"/>
      <c r="C284" s="4"/>
      <c r="D284" s="4"/>
      <c r="E284" s="3"/>
      <c r="F284" s="3"/>
      <c r="G284" s="16"/>
      <c r="H284" s="3"/>
      <c r="I284" s="3"/>
      <c r="J284" s="3"/>
      <c r="K284" s="3"/>
      <c r="L284" s="3"/>
      <c r="M284" s="3"/>
      <c r="N284" s="3"/>
    </row>
    <row r="285" spans="1:14" ht="13">
      <c r="A285" s="2"/>
      <c r="B285" s="3"/>
      <c r="C285" s="4"/>
      <c r="D285" s="4"/>
      <c r="E285" s="3"/>
      <c r="F285" s="3"/>
      <c r="G285" s="16"/>
      <c r="H285" s="3"/>
      <c r="I285" s="3"/>
      <c r="J285" s="3"/>
      <c r="K285" s="3"/>
      <c r="L285" s="3"/>
      <c r="M285" s="3"/>
      <c r="N285" s="3"/>
    </row>
    <row r="286" spans="1:14" ht="13">
      <c r="A286" s="2"/>
      <c r="B286" s="3"/>
      <c r="C286" s="4"/>
      <c r="D286" s="4"/>
      <c r="E286" s="3"/>
      <c r="F286" s="3"/>
      <c r="G286" s="16"/>
      <c r="H286" s="3"/>
      <c r="I286" s="3"/>
      <c r="J286" s="3"/>
      <c r="K286" s="3"/>
      <c r="L286" s="3"/>
      <c r="M286" s="3"/>
      <c r="N286" s="3"/>
    </row>
    <row r="287" spans="1:14" ht="13">
      <c r="A287" s="2"/>
      <c r="B287" s="3"/>
      <c r="C287" s="4"/>
      <c r="D287" s="4"/>
      <c r="E287" s="3"/>
      <c r="F287" s="3"/>
      <c r="G287" s="16"/>
      <c r="H287" s="3"/>
      <c r="I287" s="3"/>
      <c r="J287" s="3"/>
      <c r="K287" s="3"/>
      <c r="L287" s="3"/>
      <c r="M287" s="3"/>
      <c r="N287" s="3"/>
    </row>
    <row r="288" spans="1:14" ht="13">
      <c r="A288" s="2"/>
      <c r="B288" s="3"/>
      <c r="C288" s="4"/>
      <c r="D288" s="4"/>
      <c r="E288" s="3"/>
      <c r="F288" s="3"/>
      <c r="G288" s="16"/>
      <c r="H288" s="3"/>
      <c r="I288" s="3"/>
      <c r="J288" s="3"/>
      <c r="K288" s="3"/>
      <c r="L288" s="3"/>
      <c r="M288" s="3"/>
      <c r="N288" s="3"/>
    </row>
    <row r="289" spans="1:14" ht="13">
      <c r="A289" s="2"/>
      <c r="B289" s="3"/>
      <c r="C289" s="4"/>
      <c r="D289" s="4"/>
      <c r="E289" s="3"/>
      <c r="F289" s="3"/>
      <c r="G289" s="16"/>
      <c r="H289" s="3"/>
      <c r="I289" s="3"/>
      <c r="J289" s="3"/>
      <c r="K289" s="3"/>
      <c r="L289" s="3"/>
      <c r="M289" s="3"/>
      <c r="N289" s="3"/>
    </row>
    <row r="290" spans="1:14" ht="13">
      <c r="A290" s="2"/>
      <c r="B290" s="3"/>
      <c r="C290" s="4"/>
      <c r="D290" s="4"/>
      <c r="E290" s="3"/>
      <c r="F290" s="3"/>
      <c r="G290" s="16"/>
      <c r="H290" s="3"/>
      <c r="I290" s="3"/>
      <c r="J290" s="3"/>
      <c r="K290" s="3"/>
      <c r="L290" s="3"/>
      <c r="M290" s="3"/>
      <c r="N290" s="3"/>
    </row>
    <row r="291" spans="1:14" ht="13">
      <c r="A291" s="2"/>
      <c r="B291" s="3"/>
      <c r="C291" s="4"/>
      <c r="D291" s="4"/>
      <c r="E291" s="3"/>
      <c r="F291" s="3"/>
      <c r="G291" s="16"/>
      <c r="H291" s="3"/>
      <c r="I291" s="3"/>
      <c r="J291" s="3"/>
      <c r="K291" s="3"/>
      <c r="L291" s="3"/>
      <c r="M291" s="3"/>
      <c r="N291" s="3"/>
    </row>
    <row r="292" spans="1:14" ht="13">
      <c r="A292" s="2"/>
      <c r="B292" s="3"/>
      <c r="C292" s="4"/>
      <c r="D292" s="4"/>
      <c r="E292" s="3"/>
      <c r="F292" s="3"/>
      <c r="G292" s="16"/>
      <c r="H292" s="3"/>
      <c r="I292" s="3"/>
      <c r="J292" s="3"/>
      <c r="K292" s="3"/>
      <c r="L292" s="3"/>
      <c r="M292" s="3"/>
      <c r="N292" s="3"/>
    </row>
    <row r="293" spans="1:14" ht="13">
      <c r="A293" s="2"/>
      <c r="B293" s="3"/>
      <c r="C293" s="4"/>
      <c r="D293" s="4"/>
      <c r="E293" s="3"/>
      <c r="F293" s="3"/>
      <c r="G293" s="16"/>
      <c r="H293" s="3"/>
      <c r="I293" s="3"/>
      <c r="J293" s="3"/>
      <c r="K293" s="3"/>
      <c r="L293" s="3"/>
      <c r="M293" s="3"/>
      <c r="N293" s="3"/>
    </row>
    <row r="294" spans="1:14" ht="13">
      <c r="A294" s="2"/>
      <c r="B294" s="3"/>
      <c r="C294" s="4"/>
      <c r="D294" s="4"/>
      <c r="E294" s="3"/>
      <c r="F294" s="3"/>
      <c r="G294" s="16"/>
      <c r="H294" s="3"/>
      <c r="I294" s="3"/>
      <c r="J294" s="3"/>
      <c r="K294" s="3"/>
      <c r="L294" s="3"/>
      <c r="M294" s="3"/>
      <c r="N294" s="3"/>
    </row>
    <row r="295" spans="1:14" ht="13">
      <c r="A295" s="2"/>
      <c r="B295" s="3"/>
      <c r="C295" s="4"/>
      <c r="D295" s="4"/>
      <c r="E295" s="3"/>
      <c r="F295" s="3"/>
      <c r="G295" s="16"/>
      <c r="H295" s="3"/>
      <c r="I295" s="3"/>
      <c r="J295" s="3"/>
      <c r="K295" s="3"/>
      <c r="L295" s="3"/>
      <c r="M295" s="3"/>
      <c r="N295" s="3"/>
    </row>
    <row r="296" spans="1:14" ht="13">
      <c r="A296" s="2"/>
      <c r="B296" s="3"/>
      <c r="C296" s="4"/>
      <c r="D296" s="4"/>
      <c r="E296" s="3"/>
      <c r="F296" s="3"/>
      <c r="G296" s="16"/>
      <c r="H296" s="3"/>
      <c r="I296" s="3"/>
      <c r="J296" s="3"/>
      <c r="K296" s="3"/>
      <c r="L296" s="3"/>
      <c r="M296" s="3"/>
      <c r="N296" s="3"/>
    </row>
    <row r="297" spans="1:14" ht="13">
      <c r="A297" s="2"/>
      <c r="B297" s="3"/>
      <c r="C297" s="4"/>
      <c r="D297" s="4"/>
      <c r="E297" s="3"/>
      <c r="F297" s="3"/>
      <c r="G297" s="16"/>
      <c r="H297" s="3"/>
      <c r="I297" s="3"/>
      <c r="J297" s="3"/>
      <c r="K297" s="3"/>
      <c r="L297" s="3"/>
      <c r="M297" s="3"/>
      <c r="N297" s="3"/>
    </row>
    <row r="298" spans="1:14" ht="13">
      <c r="A298" s="2"/>
      <c r="B298" s="3"/>
      <c r="C298" s="4"/>
      <c r="D298" s="4"/>
      <c r="E298" s="3"/>
      <c r="F298" s="3"/>
      <c r="G298" s="16"/>
      <c r="H298" s="3"/>
      <c r="I298" s="3"/>
      <c r="J298" s="3"/>
      <c r="K298" s="3"/>
      <c r="L298" s="3"/>
      <c r="M298" s="3"/>
      <c r="N298" s="3"/>
    </row>
    <row r="299" spans="1:14" ht="13">
      <c r="A299" s="2"/>
      <c r="B299" s="3"/>
      <c r="C299" s="4"/>
      <c r="D299" s="4"/>
      <c r="E299" s="3"/>
      <c r="F299" s="3"/>
      <c r="G299" s="16"/>
      <c r="H299" s="3"/>
      <c r="I299" s="3"/>
      <c r="J299" s="3"/>
      <c r="K299" s="3"/>
      <c r="L299" s="3"/>
      <c r="M299" s="3"/>
      <c r="N299" s="3"/>
    </row>
    <row r="300" spans="1:14" ht="13">
      <c r="A300" s="2"/>
      <c r="B300" s="3"/>
      <c r="C300" s="4"/>
      <c r="D300" s="4"/>
      <c r="E300" s="3"/>
      <c r="F300" s="3"/>
      <c r="G300" s="16"/>
      <c r="H300" s="3"/>
      <c r="I300" s="3"/>
      <c r="J300" s="3"/>
      <c r="K300" s="3"/>
      <c r="L300" s="3"/>
      <c r="M300" s="3"/>
      <c r="N300" s="3"/>
    </row>
    <row r="301" spans="1:14" ht="13">
      <c r="A301" s="2"/>
      <c r="B301" s="3"/>
      <c r="C301" s="4"/>
      <c r="D301" s="4"/>
      <c r="E301" s="3"/>
      <c r="F301" s="3"/>
      <c r="G301" s="16"/>
      <c r="H301" s="3"/>
      <c r="I301" s="3"/>
      <c r="J301" s="3"/>
      <c r="K301" s="3"/>
      <c r="L301" s="3"/>
      <c r="M301" s="3"/>
      <c r="N301" s="3"/>
    </row>
    <row r="302" spans="1:14" ht="13">
      <c r="A302" s="2"/>
      <c r="B302" s="3"/>
      <c r="C302" s="4"/>
      <c r="D302" s="4"/>
      <c r="E302" s="3"/>
      <c r="F302" s="3"/>
      <c r="G302" s="16"/>
      <c r="H302" s="3"/>
      <c r="I302" s="3"/>
      <c r="J302" s="3"/>
      <c r="K302" s="3"/>
      <c r="L302" s="3"/>
      <c r="M302" s="3"/>
      <c r="N302" s="3"/>
    </row>
    <row r="303" spans="1:14" ht="13">
      <c r="A303" s="2"/>
      <c r="B303" s="3"/>
      <c r="C303" s="4"/>
      <c r="D303" s="4"/>
      <c r="E303" s="3"/>
      <c r="F303" s="3"/>
      <c r="G303" s="16"/>
      <c r="H303" s="3"/>
      <c r="I303" s="3"/>
      <c r="J303" s="3"/>
      <c r="K303" s="3"/>
      <c r="L303" s="3"/>
      <c r="M303" s="3"/>
      <c r="N303" s="3"/>
    </row>
    <row r="304" spans="1:14" ht="13">
      <c r="A304" s="2"/>
      <c r="B304" s="3"/>
      <c r="C304" s="4"/>
      <c r="D304" s="4"/>
      <c r="E304" s="3"/>
      <c r="F304" s="3"/>
      <c r="G304" s="16"/>
      <c r="H304" s="3"/>
      <c r="I304" s="3"/>
      <c r="J304" s="3"/>
      <c r="K304" s="3"/>
      <c r="L304" s="3"/>
      <c r="M304" s="3"/>
      <c r="N304" s="3"/>
    </row>
    <row r="305" spans="1:14" ht="13">
      <c r="A305" s="2"/>
      <c r="B305" s="3"/>
      <c r="C305" s="4"/>
      <c r="D305" s="4"/>
      <c r="E305" s="3"/>
      <c r="F305" s="3"/>
      <c r="G305" s="16"/>
      <c r="H305" s="3"/>
      <c r="I305" s="3"/>
      <c r="J305" s="3"/>
      <c r="K305" s="3"/>
      <c r="L305" s="3"/>
      <c r="M305" s="3"/>
      <c r="N305" s="3"/>
    </row>
    <row r="306" spans="1:14" ht="13">
      <c r="A306" s="2"/>
      <c r="B306" s="3"/>
      <c r="C306" s="4"/>
      <c r="D306" s="4"/>
      <c r="E306" s="3"/>
      <c r="F306" s="3"/>
      <c r="G306" s="16"/>
      <c r="H306" s="3"/>
      <c r="I306" s="3"/>
      <c r="J306" s="3"/>
      <c r="K306" s="3"/>
      <c r="L306" s="3"/>
      <c r="M306" s="3"/>
      <c r="N306" s="3"/>
    </row>
    <row r="307" spans="1:14" ht="13">
      <c r="A307" s="2"/>
      <c r="B307" s="3"/>
      <c r="C307" s="4"/>
      <c r="D307" s="4"/>
      <c r="E307" s="3"/>
      <c r="F307" s="3"/>
      <c r="G307" s="16"/>
      <c r="H307" s="3"/>
      <c r="I307" s="3"/>
      <c r="J307" s="3"/>
      <c r="K307" s="3"/>
      <c r="L307" s="3"/>
      <c r="M307" s="3"/>
      <c r="N307" s="3"/>
    </row>
    <row r="308" spans="1:14" ht="13">
      <c r="A308" s="2"/>
      <c r="B308" s="3"/>
      <c r="C308" s="4"/>
      <c r="D308" s="4"/>
      <c r="E308" s="3"/>
      <c r="F308" s="3"/>
      <c r="G308" s="16"/>
      <c r="H308" s="3"/>
      <c r="I308" s="3"/>
      <c r="J308" s="3"/>
      <c r="K308" s="3"/>
      <c r="L308" s="3"/>
      <c r="M308" s="3"/>
      <c r="N308" s="3"/>
    </row>
    <row r="309" spans="1:14" ht="13">
      <c r="A309" s="2"/>
      <c r="B309" s="3"/>
      <c r="C309" s="4"/>
      <c r="D309" s="4"/>
      <c r="E309" s="3"/>
      <c r="F309" s="3"/>
      <c r="G309" s="16"/>
      <c r="H309" s="3"/>
      <c r="I309" s="3"/>
      <c r="J309" s="3"/>
      <c r="K309" s="3"/>
      <c r="L309" s="3"/>
      <c r="M309" s="3"/>
      <c r="N309" s="3"/>
    </row>
    <row r="310" spans="1:14" ht="13">
      <c r="A310" s="2"/>
      <c r="B310" s="3"/>
      <c r="C310" s="4"/>
      <c r="D310" s="4"/>
      <c r="E310" s="3"/>
      <c r="F310" s="3"/>
      <c r="G310" s="16"/>
      <c r="H310" s="3"/>
      <c r="I310" s="3"/>
      <c r="J310" s="3"/>
      <c r="K310" s="3"/>
      <c r="L310" s="3"/>
      <c r="M310" s="3"/>
      <c r="N310" s="3"/>
    </row>
    <row r="311" spans="1:14" ht="13">
      <c r="A311" s="2"/>
      <c r="B311" s="3"/>
      <c r="C311" s="4"/>
      <c r="D311" s="4"/>
      <c r="E311" s="3"/>
      <c r="F311" s="3"/>
      <c r="G311" s="16"/>
      <c r="H311" s="3"/>
      <c r="I311" s="3"/>
      <c r="J311" s="3"/>
      <c r="K311" s="3"/>
      <c r="L311" s="3"/>
      <c r="M311" s="3"/>
      <c r="N311" s="3"/>
    </row>
    <row r="312" spans="1:14" ht="13">
      <c r="A312" s="2"/>
      <c r="B312" s="3"/>
      <c r="C312" s="4"/>
      <c r="D312" s="4"/>
      <c r="E312" s="3"/>
      <c r="F312" s="3"/>
      <c r="G312" s="16"/>
      <c r="H312" s="3"/>
      <c r="I312" s="3"/>
      <c r="J312" s="3"/>
      <c r="K312" s="3"/>
      <c r="L312" s="3"/>
      <c r="M312" s="3"/>
      <c r="N312" s="3"/>
    </row>
    <row r="313" spans="1:14" ht="13">
      <c r="A313" s="2"/>
      <c r="B313" s="3"/>
      <c r="C313" s="4"/>
      <c r="D313" s="4"/>
      <c r="E313" s="3"/>
      <c r="F313" s="3"/>
      <c r="G313" s="16"/>
      <c r="H313" s="3"/>
      <c r="I313" s="3"/>
      <c r="J313" s="3"/>
      <c r="K313" s="3"/>
      <c r="L313" s="3"/>
      <c r="M313" s="3"/>
      <c r="N313" s="3"/>
    </row>
    <row r="314" spans="1:14" ht="13">
      <c r="A314" s="2"/>
      <c r="B314" s="3"/>
      <c r="C314" s="4"/>
      <c r="D314" s="4"/>
      <c r="E314" s="3"/>
      <c r="F314" s="3"/>
      <c r="G314" s="16"/>
      <c r="H314" s="3"/>
      <c r="I314" s="3"/>
      <c r="J314" s="3"/>
      <c r="K314" s="3"/>
      <c r="L314" s="3"/>
      <c r="M314" s="3"/>
      <c r="N314" s="3"/>
    </row>
    <row r="315" spans="1:14" ht="13">
      <c r="A315" s="2"/>
      <c r="B315" s="3"/>
      <c r="C315" s="4"/>
      <c r="D315" s="4"/>
      <c r="E315" s="3"/>
      <c r="F315" s="3"/>
      <c r="G315" s="16"/>
      <c r="H315" s="3"/>
      <c r="I315" s="3"/>
      <c r="J315" s="3"/>
      <c r="K315" s="3"/>
      <c r="L315" s="3"/>
      <c r="M315" s="3"/>
      <c r="N315" s="3"/>
    </row>
    <row r="316" spans="1:14" ht="13">
      <c r="A316" s="2"/>
      <c r="B316" s="3"/>
      <c r="C316" s="4"/>
      <c r="D316" s="4"/>
      <c r="E316" s="3"/>
      <c r="F316" s="3"/>
      <c r="G316" s="16"/>
      <c r="H316" s="3"/>
      <c r="I316" s="3"/>
      <c r="J316" s="3"/>
      <c r="K316" s="3"/>
      <c r="L316" s="3"/>
      <c r="M316" s="3"/>
      <c r="N316" s="3"/>
    </row>
    <row r="317" spans="1:14" ht="13">
      <c r="A317" s="2"/>
      <c r="B317" s="3"/>
      <c r="C317" s="4"/>
      <c r="D317" s="4"/>
      <c r="E317" s="3"/>
      <c r="F317" s="3"/>
      <c r="G317" s="16"/>
      <c r="H317" s="3"/>
      <c r="I317" s="3"/>
      <c r="J317" s="3"/>
      <c r="K317" s="3"/>
      <c r="L317" s="3"/>
      <c r="M317" s="3"/>
      <c r="N317" s="3"/>
    </row>
    <row r="318" spans="1:14" ht="13">
      <c r="A318" s="2"/>
      <c r="B318" s="3"/>
      <c r="C318" s="4"/>
      <c r="D318" s="4"/>
      <c r="E318" s="3"/>
      <c r="F318" s="3"/>
      <c r="G318" s="16"/>
      <c r="H318" s="3"/>
      <c r="I318" s="3"/>
      <c r="J318" s="3"/>
      <c r="K318" s="3"/>
      <c r="L318" s="3"/>
      <c r="M318" s="3"/>
      <c r="N318" s="3"/>
    </row>
    <row r="319" spans="1:14" ht="13">
      <c r="A319" s="2"/>
      <c r="B319" s="3"/>
      <c r="C319" s="4"/>
      <c r="D319" s="4"/>
      <c r="E319" s="3"/>
      <c r="F319" s="3"/>
      <c r="G319" s="16"/>
      <c r="H319" s="3"/>
      <c r="I319" s="3"/>
      <c r="J319" s="3"/>
      <c r="K319" s="3"/>
      <c r="L319" s="3"/>
      <c r="M319" s="3"/>
      <c r="N319" s="3"/>
    </row>
    <row r="320" spans="1:14" ht="13">
      <c r="A320" s="2"/>
      <c r="B320" s="3"/>
      <c r="C320" s="4"/>
      <c r="D320" s="4"/>
      <c r="E320" s="3"/>
      <c r="F320" s="3"/>
      <c r="G320" s="16"/>
      <c r="H320" s="3"/>
      <c r="I320" s="3"/>
      <c r="J320" s="3"/>
      <c r="K320" s="3"/>
      <c r="L320" s="3"/>
      <c r="M320" s="3"/>
      <c r="N320" s="3"/>
    </row>
    <row r="321" spans="1:14" ht="13">
      <c r="A321" s="2"/>
      <c r="B321" s="3"/>
      <c r="C321" s="4"/>
      <c r="D321" s="4"/>
      <c r="E321" s="3"/>
      <c r="F321" s="3"/>
      <c r="G321" s="16"/>
      <c r="H321" s="3"/>
      <c r="I321" s="3"/>
      <c r="J321" s="3"/>
      <c r="K321" s="3"/>
      <c r="L321" s="3"/>
      <c r="M321" s="3"/>
      <c r="N321" s="3"/>
    </row>
    <row r="322" spans="1:14" ht="13">
      <c r="A322" s="2"/>
      <c r="B322" s="3"/>
      <c r="C322" s="4"/>
      <c r="D322" s="4"/>
      <c r="E322" s="3"/>
      <c r="F322" s="3"/>
      <c r="G322" s="16"/>
      <c r="H322" s="3"/>
      <c r="I322" s="3"/>
      <c r="J322" s="3"/>
      <c r="K322" s="3"/>
      <c r="L322" s="3"/>
      <c r="M322" s="3"/>
      <c r="N322" s="3"/>
    </row>
    <row r="323" spans="1:14" ht="13">
      <c r="A323" s="2"/>
      <c r="B323" s="3"/>
      <c r="C323" s="4"/>
      <c r="D323" s="4"/>
      <c r="E323" s="3"/>
      <c r="F323" s="3"/>
      <c r="G323" s="16"/>
      <c r="H323" s="3"/>
      <c r="I323" s="3"/>
      <c r="J323" s="3"/>
      <c r="K323" s="3"/>
      <c r="L323" s="3"/>
      <c r="M323" s="3"/>
      <c r="N323" s="3"/>
    </row>
    <row r="324" spans="1:14" ht="13">
      <c r="A324" s="2"/>
      <c r="B324" s="3"/>
      <c r="C324" s="4"/>
      <c r="D324" s="4"/>
      <c r="E324" s="3"/>
      <c r="F324" s="3"/>
      <c r="G324" s="16"/>
      <c r="H324" s="3"/>
      <c r="I324" s="3"/>
      <c r="J324" s="3"/>
      <c r="K324" s="3"/>
      <c r="L324" s="3"/>
      <c r="M324" s="3"/>
      <c r="N324" s="3"/>
    </row>
    <row r="325" spans="1:14" ht="13">
      <c r="A325" s="2"/>
      <c r="B325" s="3"/>
      <c r="C325" s="4"/>
      <c r="D325" s="4"/>
      <c r="E325" s="3"/>
      <c r="F325" s="3"/>
      <c r="G325" s="16"/>
      <c r="H325" s="3"/>
      <c r="I325" s="3"/>
      <c r="J325" s="3"/>
      <c r="K325" s="3"/>
      <c r="L325" s="3"/>
      <c r="M325" s="3"/>
      <c r="N325" s="3"/>
    </row>
    <row r="326" spans="1:14" ht="13">
      <c r="A326" s="2"/>
      <c r="B326" s="3"/>
      <c r="C326" s="4"/>
      <c r="D326" s="4"/>
      <c r="E326" s="3"/>
      <c r="F326" s="3"/>
      <c r="G326" s="16"/>
      <c r="H326" s="3"/>
      <c r="I326" s="3"/>
      <c r="J326" s="3"/>
      <c r="K326" s="3"/>
      <c r="L326" s="3"/>
      <c r="M326" s="3"/>
      <c r="N326" s="3"/>
    </row>
    <row r="327" spans="1:14" ht="13">
      <c r="A327" s="2"/>
      <c r="B327" s="3"/>
      <c r="C327" s="4"/>
      <c r="D327" s="4"/>
      <c r="E327" s="3"/>
      <c r="F327" s="3"/>
      <c r="G327" s="16"/>
      <c r="H327" s="3"/>
      <c r="I327" s="3"/>
      <c r="J327" s="3"/>
      <c r="K327" s="3"/>
      <c r="L327" s="3"/>
      <c r="M327" s="3"/>
      <c r="N327" s="3"/>
    </row>
    <row r="328" spans="1:14" ht="13">
      <c r="A328" s="2"/>
      <c r="B328" s="3"/>
      <c r="C328" s="4"/>
      <c r="D328" s="4"/>
      <c r="E328" s="3"/>
      <c r="F328" s="3"/>
      <c r="G328" s="16"/>
      <c r="H328" s="3"/>
      <c r="I328" s="3"/>
      <c r="J328" s="3"/>
      <c r="K328" s="3"/>
      <c r="L328" s="3"/>
      <c r="M328" s="3"/>
      <c r="N328" s="3"/>
    </row>
    <row r="329" spans="1:14" ht="13">
      <c r="A329" s="2"/>
      <c r="B329" s="3"/>
      <c r="C329" s="4"/>
      <c r="D329" s="4"/>
      <c r="E329" s="3"/>
      <c r="F329" s="3"/>
      <c r="G329" s="16"/>
      <c r="H329" s="3"/>
      <c r="I329" s="3"/>
      <c r="J329" s="3"/>
      <c r="K329" s="3"/>
      <c r="L329" s="3"/>
      <c r="M329" s="3"/>
      <c r="N329" s="3"/>
    </row>
    <row r="330" spans="1:14" ht="13">
      <c r="A330" s="2"/>
      <c r="B330" s="3"/>
      <c r="C330" s="4"/>
      <c r="D330" s="4"/>
      <c r="E330" s="3"/>
      <c r="F330" s="3"/>
      <c r="G330" s="16"/>
      <c r="H330" s="3"/>
      <c r="I330" s="3"/>
      <c r="J330" s="3"/>
      <c r="K330" s="3"/>
      <c r="L330" s="3"/>
      <c r="M330" s="3"/>
      <c r="N330" s="3"/>
    </row>
    <row r="331" spans="1:14" ht="13">
      <c r="A331" s="2"/>
      <c r="B331" s="3"/>
      <c r="C331" s="4"/>
      <c r="D331" s="4"/>
      <c r="E331" s="3"/>
      <c r="F331" s="3"/>
      <c r="G331" s="16"/>
      <c r="H331" s="3"/>
      <c r="I331" s="3"/>
      <c r="J331" s="3"/>
      <c r="K331" s="3"/>
      <c r="L331" s="3"/>
      <c r="M331" s="3"/>
      <c r="N331" s="3"/>
    </row>
    <row r="332" spans="1:14" ht="13">
      <c r="A332" s="2"/>
      <c r="B332" s="3"/>
      <c r="C332" s="4"/>
      <c r="D332" s="4"/>
      <c r="E332" s="3"/>
      <c r="F332" s="3"/>
      <c r="G332" s="16"/>
      <c r="H332" s="3"/>
      <c r="I332" s="3"/>
      <c r="J332" s="3"/>
      <c r="K332" s="3"/>
      <c r="L332" s="3"/>
      <c r="M332" s="3"/>
      <c r="N332" s="3"/>
    </row>
    <row r="333" spans="1:14" ht="13">
      <c r="A333" s="2"/>
      <c r="B333" s="3"/>
      <c r="C333" s="4"/>
      <c r="D333" s="4"/>
      <c r="E333" s="3"/>
      <c r="F333" s="3"/>
      <c r="G333" s="16"/>
      <c r="H333" s="3"/>
      <c r="I333" s="3"/>
      <c r="J333" s="3"/>
      <c r="K333" s="3"/>
      <c r="L333" s="3"/>
      <c r="M333" s="3"/>
      <c r="N333" s="3"/>
    </row>
    <row r="334" spans="1:14" ht="13">
      <c r="A334" s="2"/>
      <c r="B334" s="3"/>
      <c r="C334" s="4"/>
      <c r="D334" s="4"/>
      <c r="E334" s="3"/>
      <c r="F334" s="3"/>
      <c r="G334" s="16"/>
      <c r="H334" s="3"/>
      <c r="I334" s="3"/>
      <c r="J334" s="3"/>
      <c r="K334" s="3"/>
      <c r="L334" s="3"/>
      <c r="M334" s="3"/>
      <c r="N334" s="3"/>
    </row>
    <row r="335" spans="1:14" ht="13">
      <c r="A335" s="2"/>
      <c r="B335" s="3"/>
      <c r="C335" s="4"/>
      <c r="D335" s="4"/>
      <c r="E335" s="3"/>
      <c r="F335" s="3"/>
      <c r="G335" s="16"/>
      <c r="H335" s="3"/>
      <c r="I335" s="3"/>
      <c r="J335" s="3"/>
      <c r="K335" s="3"/>
      <c r="L335" s="3"/>
      <c r="M335" s="3"/>
      <c r="N335" s="3"/>
    </row>
    <row r="336" spans="1:14" ht="13">
      <c r="A336" s="2"/>
      <c r="B336" s="3"/>
      <c r="C336" s="4"/>
      <c r="D336" s="4"/>
      <c r="E336" s="3"/>
      <c r="F336" s="3"/>
      <c r="G336" s="16"/>
      <c r="H336" s="3"/>
      <c r="I336" s="3"/>
      <c r="J336" s="3"/>
      <c r="K336" s="3"/>
      <c r="L336" s="3"/>
      <c r="M336" s="3"/>
      <c r="N336" s="3"/>
    </row>
    <row r="337" spans="1:14" ht="13">
      <c r="A337" s="2"/>
      <c r="B337" s="3"/>
      <c r="C337" s="4"/>
      <c r="D337" s="4"/>
      <c r="E337" s="3"/>
      <c r="F337" s="3"/>
      <c r="G337" s="16"/>
      <c r="H337" s="3"/>
      <c r="I337" s="3"/>
      <c r="J337" s="3"/>
      <c r="K337" s="3"/>
      <c r="L337" s="3"/>
      <c r="M337" s="3"/>
      <c r="N337" s="3"/>
    </row>
    <row r="338" spans="1:14" ht="13">
      <c r="A338" s="2"/>
      <c r="B338" s="3"/>
      <c r="C338" s="4"/>
      <c r="D338" s="4"/>
      <c r="E338" s="3"/>
      <c r="F338" s="3"/>
      <c r="G338" s="16"/>
      <c r="H338" s="3"/>
      <c r="I338" s="3"/>
      <c r="J338" s="3"/>
      <c r="K338" s="3"/>
      <c r="L338" s="3"/>
      <c r="M338" s="3"/>
      <c r="N338" s="3"/>
    </row>
    <row r="339" spans="1:14" ht="13">
      <c r="A339" s="2"/>
      <c r="B339" s="3"/>
      <c r="C339" s="4"/>
      <c r="D339" s="4"/>
      <c r="E339" s="3"/>
      <c r="F339" s="3"/>
      <c r="G339" s="16"/>
      <c r="H339" s="3"/>
      <c r="I339" s="3"/>
      <c r="J339" s="3"/>
      <c r="K339" s="3"/>
      <c r="L339" s="3"/>
      <c r="M339" s="3"/>
      <c r="N339" s="3"/>
    </row>
    <row r="340" spans="1:14" ht="13">
      <c r="A340" s="2"/>
      <c r="B340" s="3"/>
      <c r="C340" s="4"/>
      <c r="D340" s="4"/>
      <c r="E340" s="3"/>
      <c r="F340" s="3"/>
      <c r="G340" s="16"/>
      <c r="H340" s="3"/>
      <c r="I340" s="3"/>
      <c r="J340" s="3"/>
      <c r="K340" s="3"/>
      <c r="L340" s="3"/>
      <c r="M340" s="3"/>
      <c r="N340" s="3"/>
    </row>
    <row r="341" spans="1:14" ht="13">
      <c r="A341" s="2"/>
      <c r="B341" s="3"/>
      <c r="C341" s="4"/>
      <c r="D341" s="4"/>
      <c r="E341" s="3"/>
      <c r="F341" s="3"/>
      <c r="G341" s="16"/>
      <c r="H341" s="3"/>
      <c r="I341" s="3"/>
      <c r="J341" s="3"/>
      <c r="K341" s="3"/>
      <c r="L341" s="3"/>
      <c r="M341" s="3"/>
      <c r="N341" s="3"/>
    </row>
    <row r="342" spans="1:14" ht="13">
      <c r="A342" s="2"/>
      <c r="B342" s="3"/>
      <c r="C342" s="4"/>
      <c r="D342" s="4"/>
      <c r="E342" s="3"/>
      <c r="F342" s="3"/>
      <c r="G342" s="16"/>
      <c r="H342" s="3"/>
      <c r="I342" s="3"/>
      <c r="J342" s="3"/>
      <c r="K342" s="3"/>
      <c r="L342" s="3"/>
      <c r="M342" s="3"/>
      <c r="N342" s="3"/>
    </row>
    <row r="343" spans="1:14" ht="13">
      <c r="A343" s="2"/>
      <c r="B343" s="3"/>
      <c r="C343" s="4"/>
      <c r="D343" s="4"/>
      <c r="E343" s="3"/>
      <c r="F343" s="3"/>
      <c r="G343" s="16"/>
      <c r="H343" s="3"/>
      <c r="I343" s="3"/>
      <c r="J343" s="3"/>
      <c r="K343" s="3"/>
      <c r="L343" s="3"/>
      <c r="M343" s="3"/>
      <c r="N343" s="3"/>
    </row>
    <row r="344" spans="1:14" ht="13">
      <c r="A344" s="2"/>
      <c r="B344" s="3"/>
      <c r="C344" s="4"/>
      <c r="D344" s="4"/>
      <c r="E344" s="3"/>
      <c r="F344" s="3"/>
      <c r="G344" s="16"/>
      <c r="H344" s="3"/>
      <c r="I344" s="3"/>
      <c r="J344" s="3"/>
      <c r="K344" s="3"/>
      <c r="L344" s="3"/>
      <c r="M344" s="3"/>
      <c r="N344" s="3"/>
    </row>
    <row r="345" spans="1:14" ht="13">
      <c r="A345" s="2"/>
      <c r="B345" s="3"/>
      <c r="C345" s="4"/>
      <c r="D345" s="4"/>
      <c r="E345" s="3"/>
      <c r="F345" s="3"/>
      <c r="G345" s="16"/>
      <c r="H345" s="3"/>
      <c r="I345" s="3"/>
      <c r="J345" s="3"/>
      <c r="K345" s="3"/>
      <c r="L345" s="3"/>
      <c r="M345" s="3"/>
      <c r="N345" s="3"/>
    </row>
    <row r="346" spans="1:14" ht="13">
      <c r="A346" s="2"/>
      <c r="B346" s="3"/>
      <c r="C346" s="4"/>
      <c r="D346" s="4"/>
      <c r="E346" s="3"/>
      <c r="F346" s="3"/>
      <c r="G346" s="16"/>
      <c r="H346" s="3"/>
      <c r="I346" s="3"/>
      <c r="J346" s="3"/>
      <c r="K346" s="3"/>
      <c r="L346" s="3"/>
      <c r="M346" s="3"/>
      <c r="N346" s="3"/>
    </row>
    <row r="347" spans="1:14" ht="13">
      <c r="A347" s="2"/>
      <c r="B347" s="3"/>
      <c r="C347" s="4"/>
      <c r="D347" s="4"/>
      <c r="E347" s="3"/>
      <c r="F347" s="3"/>
      <c r="G347" s="16"/>
      <c r="H347" s="3"/>
      <c r="I347" s="3"/>
      <c r="J347" s="3"/>
      <c r="K347" s="3"/>
      <c r="L347" s="3"/>
      <c r="M347" s="3"/>
      <c r="N347" s="3"/>
    </row>
    <row r="348" spans="1:14" ht="13">
      <c r="A348" s="2"/>
      <c r="B348" s="3"/>
      <c r="C348" s="4"/>
      <c r="D348" s="4"/>
      <c r="E348" s="3"/>
      <c r="F348" s="3"/>
      <c r="G348" s="16"/>
      <c r="H348" s="3"/>
      <c r="I348" s="3"/>
      <c r="J348" s="3"/>
      <c r="K348" s="3"/>
      <c r="L348" s="3"/>
      <c r="M348" s="3"/>
      <c r="N348" s="3"/>
    </row>
    <row r="349" spans="1:14" ht="13">
      <c r="A349" s="2"/>
      <c r="B349" s="3"/>
      <c r="C349" s="4"/>
      <c r="D349" s="4"/>
      <c r="E349" s="3"/>
      <c r="F349" s="3"/>
      <c r="G349" s="16"/>
      <c r="H349" s="3"/>
      <c r="I349" s="3"/>
      <c r="J349" s="3"/>
      <c r="K349" s="3"/>
      <c r="L349" s="3"/>
      <c r="M349" s="3"/>
      <c r="N349" s="3"/>
    </row>
    <row r="350" spans="1:14" ht="13">
      <c r="A350" s="2"/>
      <c r="B350" s="3"/>
      <c r="C350" s="4"/>
      <c r="D350" s="4"/>
      <c r="E350" s="3"/>
      <c r="F350" s="3"/>
      <c r="G350" s="16"/>
      <c r="H350" s="3"/>
      <c r="I350" s="3"/>
      <c r="J350" s="3"/>
      <c r="K350" s="3"/>
      <c r="L350" s="3"/>
      <c r="M350" s="3"/>
      <c r="N350" s="3"/>
    </row>
    <row r="351" spans="1:14" ht="13">
      <c r="A351" s="2"/>
      <c r="B351" s="3"/>
      <c r="C351" s="4"/>
      <c r="D351" s="4"/>
      <c r="E351" s="3"/>
      <c r="F351" s="3"/>
      <c r="G351" s="16"/>
      <c r="H351" s="3"/>
      <c r="I351" s="3"/>
      <c r="J351" s="3"/>
      <c r="K351" s="3"/>
      <c r="L351" s="3"/>
      <c r="M351" s="3"/>
      <c r="N351" s="3"/>
    </row>
    <row r="352" spans="1:14" ht="13">
      <c r="A352" s="2"/>
      <c r="B352" s="3"/>
      <c r="C352" s="4"/>
      <c r="D352" s="4"/>
      <c r="E352" s="3"/>
      <c r="F352" s="3"/>
      <c r="G352" s="16"/>
      <c r="H352" s="3"/>
      <c r="I352" s="3"/>
      <c r="J352" s="3"/>
      <c r="K352" s="3"/>
      <c r="L352" s="3"/>
      <c r="M352" s="3"/>
      <c r="N352" s="3"/>
    </row>
    <row r="353" spans="1:14" ht="13">
      <c r="A353" s="2"/>
      <c r="B353" s="3"/>
      <c r="C353" s="4"/>
      <c r="D353" s="4"/>
      <c r="E353" s="3"/>
      <c r="F353" s="3"/>
      <c r="G353" s="16"/>
      <c r="H353" s="3"/>
      <c r="I353" s="3"/>
      <c r="J353" s="3"/>
      <c r="K353" s="3"/>
      <c r="L353" s="3"/>
      <c r="M353" s="3"/>
      <c r="N353" s="3"/>
    </row>
    <row r="354" spans="1:14" ht="13">
      <c r="A354" s="2"/>
      <c r="B354" s="3"/>
      <c r="C354" s="4"/>
      <c r="D354" s="4"/>
      <c r="E354" s="3"/>
      <c r="F354" s="3"/>
      <c r="G354" s="16"/>
      <c r="H354" s="3"/>
      <c r="I354" s="3"/>
      <c r="J354" s="3"/>
      <c r="K354" s="3"/>
      <c r="L354" s="3"/>
      <c r="M354" s="3"/>
      <c r="N354" s="3"/>
    </row>
    <row r="355" spans="1:14" ht="13">
      <c r="A355" s="2"/>
      <c r="B355" s="3"/>
      <c r="C355" s="4"/>
      <c r="D355" s="4"/>
      <c r="E355" s="3"/>
      <c r="F355" s="3"/>
      <c r="G355" s="16"/>
      <c r="H355" s="3"/>
      <c r="I355" s="3"/>
      <c r="J355" s="3"/>
      <c r="K355" s="3"/>
      <c r="L355" s="3"/>
      <c r="M355" s="3"/>
      <c r="N355" s="3"/>
    </row>
    <row r="356" spans="1:14" ht="13">
      <c r="A356" s="2"/>
      <c r="B356" s="3"/>
      <c r="C356" s="4"/>
      <c r="D356" s="4"/>
      <c r="E356" s="3"/>
      <c r="F356" s="3"/>
      <c r="G356" s="16"/>
      <c r="H356" s="3"/>
      <c r="I356" s="3"/>
      <c r="J356" s="3"/>
      <c r="K356" s="3"/>
      <c r="L356" s="3"/>
      <c r="M356" s="3"/>
      <c r="N356" s="3"/>
    </row>
    <row r="357" spans="1:14" ht="13">
      <c r="A357" s="2"/>
      <c r="B357" s="3"/>
      <c r="C357" s="4"/>
      <c r="D357" s="4"/>
      <c r="E357" s="3"/>
      <c r="F357" s="3"/>
      <c r="G357" s="16"/>
      <c r="H357" s="3"/>
      <c r="I357" s="3"/>
      <c r="J357" s="3"/>
      <c r="K357" s="3"/>
      <c r="L357" s="3"/>
      <c r="M357" s="3"/>
      <c r="N357" s="3"/>
    </row>
    <row r="358" spans="1:14" ht="13">
      <c r="A358" s="2"/>
      <c r="B358" s="3"/>
      <c r="C358" s="4"/>
      <c r="D358" s="4"/>
      <c r="E358" s="3"/>
      <c r="F358" s="3"/>
      <c r="G358" s="16"/>
      <c r="H358" s="3"/>
      <c r="I358" s="3"/>
      <c r="J358" s="3"/>
      <c r="K358" s="3"/>
      <c r="L358" s="3"/>
      <c r="M358" s="3"/>
      <c r="N358" s="3"/>
    </row>
    <row r="359" spans="1:14" ht="13">
      <c r="A359" s="2"/>
      <c r="B359" s="3"/>
      <c r="C359" s="4"/>
      <c r="D359" s="4"/>
      <c r="E359" s="3"/>
      <c r="F359" s="3"/>
      <c r="G359" s="16"/>
      <c r="H359" s="3"/>
      <c r="I359" s="3"/>
      <c r="J359" s="3"/>
      <c r="K359" s="3"/>
      <c r="L359" s="3"/>
      <c r="M359" s="3"/>
      <c r="N359" s="3"/>
    </row>
    <row r="360" spans="1:14" ht="13">
      <c r="A360" s="2"/>
      <c r="B360" s="3"/>
      <c r="C360" s="4"/>
      <c r="D360" s="4"/>
      <c r="E360" s="3"/>
      <c r="F360" s="3"/>
      <c r="G360" s="16"/>
      <c r="H360" s="3"/>
      <c r="I360" s="3"/>
      <c r="J360" s="3"/>
      <c r="K360" s="3"/>
      <c r="L360" s="3"/>
      <c r="M360" s="3"/>
      <c r="N360" s="3"/>
    </row>
    <row r="361" spans="1:14" ht="13">
      <c r="A361" s="2"/>
      <c r="B361" s="3"/>
      <c r="C361" s="4"/>
      <c r="D361" s="4"/>
      <c r="E361" s="3"/>
      <c r="F361" s="3"/>
      <c r="G361" s="16"/>
      <c r="H361" s="3"/>
      <c r="I361" s="3"/>
      <c r="J361" s="3"/>
      <c r="K361" s="3"/>
      <c r="L361" s="3"/>
      <c r="M361" s="3"/>
      <c r="N361" s="3"/>
    </row>
    <row r="362" spans="1:14" ht="13">
      <c r="A362" s="2"/>
      <c r="B362" s="3"/>
      <c r="C362" s="4"/>
      <c r="D362" s="4"/>
      <c r="E362" s="3"/>
      <c r="F362" s="3"/>
      <c r="G362" s="16"/>
      <c r="H362" s="3"/>
      <c r="I362" s="3"/>
      <c r="J362" s="3"/>
      <c r="K362" s="3"/>
      <c r="L362" s="3"/>
      <c r="M362" s="3"/>
      <c r="N362" s="3"/>
    </row>
    <row r="363" spans="1:14" ht="13">
      <c r="A363" s="2"/>
      <c r="B363" s="3"/>
      <c r="C363" s="4"/>
      <c r="D363" s="4"/>
      <c r="E363" s="3"/>
      <c r="F363" s="3"/>
      <c r="G363" s="16"/>
      <c r="H363" s="3"/>
      <c r="I363" s="3"/>
      <c r="J363" s="3"/>
      <c r="K363" s="3"/>
      <c r="L363" s="3"/>
      <c r="M363" s="3"/>
      <c r="N363" s="3"/>
    </row>
    <row r="364" spans="1:14" ht="13">
      <c r="A364" s="2"/>
      <c r="B364" s="3"/>
      <c r="C364" s="4"/>
      <c r="D364" s="4"/>
      <c r="E364" s="3"/>
      <c r="F364" s="3"/>
      <c r="G364" s="16"/>
      <c r="H364" s="3"/>
      <c r="I364" s="3"/>
      <c r="J364" s="3"/>
      <c r="K364" s="3"/>
      <c r="L364" s="3"/>
      <c r="M364" s="3"/>
      <c r="N364" s="3"/>
    </row>
    <row r="365" spans="1:14" ht="13">
      <c r="A365" s="2"/>
      <c r="B365" s="3"/>
      <c r="C365" s="4"/>
      <c r="D365" s="4"/>
      <c r="E365" s="3"/>
      <c r="F365" s="3"/>
      <c r="G365" s="16"/>
      <c r="H365" s="3"/>
      <c r="I365" s="3"/>
      <c r="J365" s="3"/>
      <c r="K365" s="3"/>
      <c r="L365" s="3"/>
      <c r="M365" s="3"/>
      <c r="N365" s="3"/>
    </row>
    <row r="366" spans="1:14" ht="13">
      <c r="A366" s="2"/>
      <c r="B366" s="3"/>
      <c r="C366" s="4"/>
      <c r="D366" s="4"/>
      <c r="E366" s="3"/>
      <c r="F366" s="3"/>
      <c r="G366" s="16"/>
      <c r="H366" s="3"/>
      <c r="I366" s="3"/>
      <c r="J366" s="3"/>
      <c r="K366" s="3"/>
      <c r="L366" s="3"/>
      <c r="M366" s="3"/>
      <c r="N366" s="3"/>
    </row>
    <row r="367" spans="1:14" ht="13">
      <c r="A367" s="2"/>
      <c r="B367" s="3"/>
      <c r="C367" s="4"/>
      <c r="D367" s="4"/>
      <c r="E367" s="3"/>
      <c r="F367" s="3"/>
      <c r="G367" s="16"/>
      <c r="H367" s="3"/>
      <c r="I367" s="3"/>
      <c r="J367" s="3"/>
      <c r="K367" s="3"/>
      <c r="L367" s="3"/>
      <c r="M367" s="3"/>
      <c r="N367" s="3"/>
    </row>
    <row r="368" spans="1:14" ht="13">
      <c r="A368" s="2"/>
      <c r="B368" s="3"/>
      <c r="C368" s="4"/>
      <c r="D368" s="4"/>
      <c r="E368" s="3"/>
      <c r="F368" s="3"/>
      <c r="G368" s="16"/>
      <c r="H368" s="3"/>
      <c r="I368" s="3"/>
      <c r="J368" s="3"/>
      <c r="K368" s="3"/>
      <c r="L368" s="3"/>
      <c r="M368" s="3"/>
      <c r="N368" s="3"/>
    </row>
    <row r="369" spans="1:14" ht="13">
      <c r="A369" s="2"/>
      <c r="B369" s="3"/>
      <c r="C369" s="4"/>
      <c r="D369" s="4"/>
      <c r="E369" s="3"/>
      <c r="F369" s="3"/>
      <c r="G369" s="16"/>
      <c r="H369" s="3"/>
      <c r="I369" s="3"/>
      <c r="J369" s="3"/>
      <c r="K369" s="3"/>
      <c r="L369" s="3"/>
      <c r="M369" s="3"/>
      <c r="N369" s="3"/>
    </row>
    <row r="370" spans="1:14" ht="13">
      <c r="A370" s="2"/>
      <c r="B370" s="3"/>
      <c r="C370" s="4"/>
      <c r="D370" s="4"/>
      <c r="E370" s="3"/>
      <c r="F370" s="3"/>
      <c r="G370" s="16"/>
      <c r="H370" s="3"/>
      <c r="I370" s="3"/>
      <c r="J370" s="3"/>
      <c r="K370" s="3"/>
      <c r="L370" s="3"/>
      <c r="M370" s="3"/>
      <c r="N370" s="3"/>
    </row>
    <row r="371" spans="1:14" ht="13">
      <c r="A371" s="2"/>
      <c r="B371" s="3"/>
      <c r="C371" s="4"/>
      <c r="D371" s="4"/>
      <c r="E371" s="3"/>
      <c r="F371" s="3"/>
      <c r="G371" s="16"/>
      <c r="H371" s="3"/>
      <c r="I371" s="3"/>
      <c r="J371" s="3"/>
      <c r="K371" s="3"/>
      <c r="L371" s="3"/>
      <c r="M371" s="3"/>
      <c r="N371" s="3"/>
    </row>
    <row r="372" spans="1:14" ht="13">
      <c r="A372" s="2"/>
      <c r="B372" s="3"/>
      <c r="C372" s="4"/>
      <c r="D372" s="4"/>
      <c r="E372" s="3"/>
      <c r="F372" s="3"/>
      <c r="G372" s="16"/>
      <c r="H372" s="3"/>
      <c r="I372" s="3"/>
      <c r="J372" s="3"/>
      <c r="K372" s="3"/>
      <c r="L372" s="3"/>
      <c r="M372" s="3"/>
      <c r="N372" s="3"/>
    </row>
    <row r="373" spans="1:14" ht="13">
      <c r="A373" s="2"/>
      <c r="B373" s="3"/>
      <c r="C373" s="4"/>
      <c r="D373" s="4"/>
      <c r="E373" s="3"/>
      <c r="F373" s="3"/>
      <c r="G373" s="16"/>
      <c r="H373" s="3"/>
      <c r="I373" s="3"/>
      <c r="J373" s="3"/>
      <c r="K373" s="3"/>
      <c r="L373" s="3"/>
      <c r="M373" s="3"/>
      <c r="N373" s="3"/>
    </row>
    <row r="374" spans="1:14" ht="13">
      <c r="A374" s="2"/>
      <c r="B374" s="3"/>
      <c r="C374" s="4"/>
      <c r="D374" s="4"/>
      <c r="E374" s="3"/>
      <c r="F374" s="3"/>
      <c r="G374" s="16"/>
      <c r="H374" s="3"/>
      <c r="I374" s="3"/>
      <c r="J374" s="3"/>
      <c r="K374" s="3"/>
      <c r="L374" s="3"/>
      <c r="M374" s="3"/>
      <c r="N374" s="3"/>
    </row>
    <row r="375" spans="1:14" ht="13">
      <c r="A375" s="2"/>
      <c r="B375" s="3"/>
      <c r="C375" s="4"/>
      <c r="D375" s="4"/>
      <c r="E375" s="3"/>
      <c r="F375" s="3"/>
      <c r="G375" s="16"/>
      <c r="H375" s="3"/>
      <c r="I375" s="3"/>
      <c r="J375" s="3"/>
      <c r="K375" s="3"/>
      <c r="L375" s="3"/>
      <c r="M375" s="3"/>
      <c r="N375" s="3"/>
    </row>
    <row r="376" spans="1:14" ht="13">
      <c r="A376" s="2"/>
      <c r="B376" s="3"/>
      <c r="C376" s="4"/>
      <c r="D376" s="4"/>
      <c r="E376" s="3"/>
      <c r="F376" s="3"/>
      <c r="G376" s="16"/>
      <c r="H376" s="3"/>
      <c r="I376" s="3"/>
      <c r="J376" s="3"/>
      <c r="K376" s="3"/>
      <c r="L376" s="3"/>
      <c r="M376" s="3"/>
      <c r="N376" s="3"/>
    </row>
    <row r="377" spans="1:14" ht="13">
      <c r="A377" s="2"/>
      <c r="B377" s="3"/>
      <c r="C377" s="4"/>
      <c r="D377" s="4"/>
      <c r="E377" s="3"/>
      <c r="F377" s="3"/>
      <c r="G377" s="16"/>
      <c r="H377" s="3"/>
      <c r="I377" s="3"/>
      <c r="J377" s="3"/>
      <c r="K377" s="3"/>
      <c r="L377" s="3"/>
      <c r="M377" s="3"/>
      <c r="N377" s="3"/>
    </row>
    <row r="378" spans="1:14" ht="13">
      <c r="A378" s="2"/>
      <c r="B378" s="3"/>
      <c r="C378" s="4"/>
      <c r="D378" s="4"/>
      <c r="E378" s="3"/>
      <c r="F378" s="3"/>
      <c r="G378" s="16"/>
      <c r="H378" s="3"/>
      <c r="I378" s="3"/>
      <c r="J378" s="3"/>
      <c r="K378" s="3"/>
      <c r="L378" s="3"/>
      <c r="M378" s="3"/>
      <c r="N378" s="3"/>
    </row>
    <row r="379" spans="1:14" ht="13">
      <c r="A379" s="2"/>
      <c r="B379" s="3"/>
      <c r="C379" s="4"/>
      <c r="D379" s="4"/>
      <c r="E379" s="3"/>
      <c r="F379" s="3"/>
      <c r="G379" s="16"/>
      <c r="H379" s="3"/>
      <c r="I379" s="3"/>
      <c r="J379" s="3"/>
      <c r="K379" s="3"/>
      <c r="L379" s="3"/>
      <c r="M379" s="3"/>
      <c r="N379" s="3"/>
    </row>
    <row r="380" spans="1:14" ht="13">
      <c r="A380" s="2"/>
      <c r="B380" s="3"/>
      <c r="C380" s="4"/>
      <c r="D380" s="4"/>
      <c r="E380" s="3"/>
      <c r="F380" s="3"/>
      <c r="G380" s="16"/>
      <c r="H380" s="3"/>
      <c r="I380" s="3"/>
      <c r="J380" s="3"/>
      <c r="K380" s="3"/>
      <c r="L380" s="3"/>
      <c r="M380" s="3"/>
      <c r="N380" s="3"/>
    </row>
    <row r="381" spans="1:14" ht="13">
      <c r="A381" s="2"/>
      <c r="B381" s="3"/>
      <c r="C381" s="4"/>
      <c r="D381" s="4"/>
      <c r="E381" s="3"/>
      <c r="F381" s="3"/>
      <c r="G381" s="16"/>
      <c r="H381" s="3"/>
      <c r="I381" s="3"/>
      <c r="J381" s="3"/>
      <c r="K381" s="3"/>
      <c r="L381" s="3"/>
      <c r="M381" s="3"/>
      <c r="N381" s="3"/>
    </row>
    <row r="382" spans="1:14" ht="13">
      <c r="A382" s="2"/>
      <c r="B382" s="3"/>
      <c r="C382" s="4"/>
      <c r="D382" s="4"/>
      <c r="E382" s="3"/>
      <c r="F382" s="3"/>
      <c r="G382" s="16"/>
      <c r="H382" s="3"/>
      <c r="I382" s="3"/>
      <c r="J382" s="3"/>
      <c r="K382" s="3"/>
      <c r="L382" s="3"/>
      <c r="M382" s="3"/>
      <c r="N382" s="3"/>
    </row>
    <row r="383" spans="1:14" ht="13">
      <c r="A383" s="2"/>
      <c r="B383" s="3"/>
      <c r="C383" s="4"/>
      <c r="D383" s="4"/>
      <c r="E383" s="3"/>
      <c r="F383" s="3"/>
      <c r="G383" s="16"/>
      <c r="H383" s="3"/>
      <c r="I383" s="3"/>
      <c r="J383" s="3"/>
      <c r="K383" s="3"/>
      <c r="L383" s="3"/>
      <c r="M383" s="3"/>
      <c r="N383" s="3"/>
    </row>
    <row r="384" spans="1:14" ht="13">
      <c r="A384" s="2"/>
      <c r="B384" s="3"/>
      <c r="C384" s="4"/>
      <c r="D384" s="4"/>
      <c r="E384" s="3"/>
      <c r="F384" s="3"/>
      <c r="G384" s="16"/>
      <c r="H384" s="3"/>
      <c r="I384" s="3"/>
      <c r="J384" s="3"/>
      <c r="K384" s="3"/>
      <c r="L384" s="3"/>
      <c r="M384" s="3"/>
      <c r="N384" s="3"/>
    </row>
    <row r="385" spans="1:14" ht="13">
      <c r="A385" s="2"/>
      <c r="B385" s="3"/>
      <c r="C385" s="4"/>
      <c r="D385" s="4"/>
      <c r="E385" s="3"/>
      <c r="F385" s="3"/>
      <c r="G385" s="16"/>
      <c r="H385" s="3"/>
      <c r="I385" s="3"/>
      <c r="J385" s="3"/>
      <c r="K385" s="3"/>
      <c r="L385" s="3"/>
      <c r="M385" s="3"/>
      <c r="N385" s="3"/>
    </row>
    <row r="386" spans="1:14" ht="13">
      <c r="A386" s="2"/>
      <c r="B386" s="3"/>
      <c r="C386" s="4"/>
      <c r="D386" s="4"/>
      <c r="E386" s="3"/>
      <c r="F386" s="3"/>
      <c r="G386" s="16"/>
      <c r="H386" s="3"/>
      <c r="I386" s="3"/>
      <c r="J386" s="3"/>
      <c r="K386" s="3"/>
      <c r="L386" s="3"/>
      <c r="M386" s="3"/>
      <c r="N386" s="3"/>
    </row>
    <row r="387" spans="1:14" ht="13">
      <c r="A387" s="2"/>
      <c r="B387" s="3"/>
      <c r="C387" s="4"/>
      <c r="D387" s="4"/>
      <c r="E387" s="3"/>
      <c r="F387" s="3"/>
      <c r="G387" s="16"/>
      <c r="H387" s="3"/>
      <c r="I387" s="3"/>
      <c r="J387" s="3"/>
      <c r="K387" s="3"/>
      <c r="L387" s="3"/>
      <c r="M387" s="3"/>
      <c r="N387" s="3"/>
    </row>
    <row r="388" spans="1:14" ht="13">
      <c r="A388" s="2"/>
      <c r="B388" s="3"/>
      <c r="C388" s="4"/>
      <c r="D388" s="4"/>
      <c r="E388" s="3"/>
      <c r="F388" s="3"/>
      <c r="G388" s="16"/>
      <c r="H388" s="3"/>
      <c r="I388" s="3"/>
      <c r="J388" s="3"/>
      <c r="K388" s="3"/>
      <c r="L388" s="3"/>
      <c r="M388" s="3"/>
      <c r="N388" s="3"/>
    </row>
    <row r="389" spans="1:14" ht="13">
      <c r="A389" s="2"/>
      <c r="B389" s="3"/>
      <c r="C389" s="4"/>
      <c r="D389" s="4"/>
      <c r="E389" s="3"/>
      <c r="F389" s="3"/>
      <c r="G389" s="16"/>
      <c r="H389" s="3"/>
      <c r="I389" s="3"/>
      <c r="J389" s="3"/>
      <c r="K389" s="3"/>
      <c r="L389" s="3"/>
      <c r="M389" s="3"/>
      <c r="N389" s="3"/>
    </row>
    <row r="390" spans="1:14" ht="13">
      <c r="A390" s="2"/>
      <c r="B390" s="3"/>
      <c r="C390" s="4"/>
      <c r="D390" s="4"/>
      <c r="E390" s="3"/>
      <c r="F390" s="3"/>
      <c r="G390" s="16"/>
      <c r="H390" s="3"/>
      <c r="I390" s="3"/>
      <c r="J390" s="3"/>
      <c r="K390" s="3"/>
      <c r="L390" s="3"/>
      <c r="M390" s="3"/>
      <c r="N390" s="3"/>
    </row>
    <row r="391" spans="1:14" ht="13">
      <c r="A391" s="2"/>
      <c r="B391" s="3"/>
      <c r="C391" s="4"/>
      <c r="D391" s="4"/>
      <c r="E391" s="3"/>
      <c r="F391" s="3"/>
      <c r="G391" s="16"/>
      <c r="H391" s="3"/>
      <c r="I391" s="3"/>
      <c r="J391" s="3"/>
      <c r="K391" s="3"/>
      <c r="L391" s="3"/>
      <c r="M391" s="3"/>
      <c r="N391" s="3"/>
    </row>
    <row r="392" spans="1:14" ht="13">
      <c r="A392" s="2"/>
      <c r="B392" s="3"/>
      <c r="C392" s="4"/>
      <c r="D392" s="4"/>
      <c r="E392" s="3"/>
      <c r="F392" s="3"/>
      <c r="G392" s="16"/>
      <c r="H392" s="3"/>
      <c r="I392" s="3"/>
      <c r="J392" s="3"/>
      <c r="K392" s="3"/>
      <c r="L392" s="3"/>
      <c r="M392" s="3"/>
      <c r="N392" s="3"/>
    </row>
    <row r="393" spans="1:14" ht="13">
      <c r="A393" s="2"/>
      <c r="B393" s="3"/>
      <c r="C393" s="4"/>
      <c r="D393" s="4"/>
      <c r="E393" s="3"/>
      <c r="F393" s="3"/>
      <c r="G393" s="16"/>
      <c r="H393" s="3"/>
      <c r="I393" s="3"/>
      <c r="J393" s="3"/>
      <c r="K393" s="3"/>
      <c r="L393" s="3"/>
      <c r="M393" s="3"/>
      <c r="N393" s="3"/>
    </row>
    <row r="394" spans="1:14" ht="13">
      <c r="A394" s="2"/>
      <c r="B394" s="3"/>
      <c r="C394" s="4"/>
      <c r="D394" s="4"/>
      <c r="E394" s="3"/>
      <c r="F394" s="3"/>
      <c r="G394" s="16"/>
      <c r="H394" s="3"/>
      <c r="I394" s="3"/>
      <c r="J394" s="3"/>
      <c r="K394" s="3"/>
      <c r="L394" s="3"/>
      <c r="M394" s="3"/>
      <c r="N394" s="3"/>
    </row>
    <row r="395" spans="1:14" ht="13">
      <c r="A395" s="2"/>
      <c r="B395" s="3"/>
      <c r="C395" s="4"/>
      <c r="D395" s="4"/>
      <c r="E395" s="3"/>
      <c r="F395" s="3"/>
      <c r="G395" s="16"/>
      <c r="H395" s="3"/>
      <c r="I395" s="3"/>
      <c r="J395" s="3"/>
      <c r="K395" s="3"/>
      <c r="L395" s="3"/>
      <c r="M395" s="3"/>
      <c r="N395" s="3"/>
    </row>
    <row r="396" spans="1:14" ht="13">
      <c r="A396" s="2"/>
      <c r="B396" s="3"/>
      <c r="C396" s="4"/>
      <c r="D396" s="4"/>
      <c r="E396" s="3"/>
      <c r="F396" s="3"/>
      <c r="G396" s="16"/>
      <c r="H396" s="3"/>
      <c r="I396" s="3"/>
      <c r="J396" s="3"/>
      <c r="K396" s="3"/>
      <c r="L396" s="3"/>
      <c r="M396" s="3"/>
      <c r="N396" s="3"/>
    </row>
    <row r="397" spans="1:14" ht="13">
      <c r="A397" s="2"/>
      <c r="B397" s="3"/>
      <c r="C397" s="4"/>
      <c r="D397" s="4"/>
      <c r="E397" s="3"/>
      <c r="F397" s="3"/>
      <c r="G397" s="16"/>
      <c r="H397" s="3"/>
      <c r="I397" s="3"/>
      <c r="J397" s="3"/>
      <c r="K397" s="3"/>
      <c r="L397" s="3"/>
      <c r="M397" s="3"/>
      <c r="N397" s="3"/>
    </row>
    <row r="398" spans="1:14" ht="13">
      <c r="A398" s="2"/>
      <c r="B398" s="3"/>
      <c r="C398" s="4"/>
      <c r="D398" s="4"/>
      <c r="E398" s="3"/>
      <c r="F398" s="3"/>
      <c r="G398" s="16"/>
      <c r="H398" s="3"/>
      <c r="I398" s="3"/>
      <c r="J398" s="3"/>
      <c r="K398" s="3"/>
      <c r="L398" s="3"/>
      <c r="M398" s="3"/>
      <c r="N398" s="3"/>
    </row>
    <row r="399" spans="1:14" ht="13">
      <c r="A399" s="2"/>
      <c r="B399" s="3"/>
      <c r="C399" s="4"/>
      <c r="D399" s="4"/>
      <c r="E399" s="3"/>
      <c r="F399" s="3"/>
      <c r="G399" s="16"/>
      <c r="H399" s="3"/>
      <c r="I399" s="3"/>
      <c r="J399" s="3"/>
      <c r="K399" s="3"/>
      <c r="L399" s="3"/>
      <c r="M399" s="3"/>
      <c r="N399" s="3"/>
    </row>
    <row r="400" spans="1:14" ht="13">
      <c r="A400" s="2"/>
      <c r="B400" s="3"/>
      <c r="C400" s="4"/>
      <c r="D400" s="4"/>
      <c r="E400" s="3"/>
      <c r="F400" s="3"/>
      <c r="G400" s="16"/>
      <c r="H400" s="3"/>
      <c r="I400" s="3"/>
      <c r="J400" s="3"/>
      <c r="K400" s="3"/>
      <c r="L400" s="3"/>
      <c r="M400" s="3"/>
      <c r="N400" s="3"/>
    </row>
    <row r="401" spans="1:14" ht="13">
      <c r="A401" s="2"/>
      <c r="B401" s="3"/>
      <c r="C401" s="4"/>
      <c r="D401" s="4"/>
      <c r="E401" s="3"/>
      <c r="F401" s="3"/>
      <c r="G401" s="16"/>
      <c r="H401" s="3"/>
      <c r="I401" s="3"/>
      <c r="J401" s="3"/>
      <c r="K401" s="3"/>
      <c r="L401" s="3"/>
      <c r="M401" s="3"/>
      <c r="N401" s="3"/>
    </row>
    <row r="402" spans="1:14" ht="13">
      <c r="A402" s="2"/>
      <c r="B402" s="3"/>
      <c r="C402" s="4"/>
      <c r="D402" s="4"/>
      <c r="E402" s="3"/>
      <c r="F402" s="3"/>
      <c r="G402" s="16"/>
      <c r="H402" s="3"/>
      <c r="I402" s="3"/>
      <c r="J402" s="3"/>
      <c r="K402" s="3"/>
      <c r="L402" s="3"/>
      <c r="M402" s="3"/>
      <c r="N402" s="3"/>
    </row>
    <row r="403" spans="1:14" ht="13">
      <c r="A403" s="2"/>
      <c r="B403" s="3"/>
      <c r="C403" s="4"/>
      <c r="D403" s="4"/>
      <c r="E403" s="3"/>
      <c r="F403" s="3"/>
      <c r="G403" s="16"/>
      <c r="H403" s="3"/>
      <c r="I403" s="3"/>
      <c r="J403" s="3"/>
      <c r="K403" s="3"/>
      <c r="L403" s="3"/>
      <c r="M403" s="3"/>
      <c r="N403" s="3"/>
    </row>
    <row r="404" spans="1:14" ht="13">
      <c r="A404" s="2"/>
      <c r="B404" s="3"/>
      <c r="C404" s="4"/>
      <c r="D404" s="4"/>
      <c r="E404" s="3"/>
      <c r="F404" s="3"/>
      <c r="G404" s="16"/>
      <c r="H404" s="3"/>
      <c r="I404" s="3"/>
      <c r="J404" s="3"/>
      <c r="K404" s="3"/>
      <c r="L404" s="3"/>
      <c r="M404" s="3"/>
      <c r="N404" s="3"/>
    </row>
    <row r="405" spans="1:14" ht="13">
      <c r="A405" s="2"/>
      <c r="B405" s="3"/>
      <c r="C405" s="4"/>
      <c r="D405" s="4"/>
      <c r="E405" s="3"/>
      <c r="F405" s="3"/>
      <c r="G405" s="16"/>
      <c r="H405" s="3"/>
      <c r="I405" s="3"/>
      <c r="J405" s="3"/>
      <c r="K405" s="3"/>
      <c r="L405" s="3"/>
      <c r="M405" s="3"/>
      <c r="N405" s="3"/>
    </row>
    <row r="406" spans="1:14" ht="13">
      <c r="A406" s="2"/>
      <c r="B406" s="3"/>
      <c r="C406" s="4"/>
      <c r="D406" s="4"/>
      <c r="E406" s="3"/>
      <c r="F406" s="3"/>
      <c r="G406" s="16"/>
      <c r="H406" s="3"/>
      <c r="I406" s="3"/>
      <c r="J406" s="3"/>
      <c r="K406" s="3"/>
      <c r="L406" s="3"/>
      <c r="M406" s="3"/>
      <c r="N406" s="3"/>
    </row>
    <row r="407" spans="1:14" ht="13">
      <c r="A407" s="2"/>
      <c r="B407" s="3"/>
      <c r="C407" s="4"/>
      <c r="D407" s="4"/>
      <c r="E407" s="3"/>
      <c r="F407" s="3"/>
      <c r="G407" s="16"/>
      <c r="H407" s="3"/>
      <c r="I407" s="3"/>
      <c r="J407" s="3"/>
      <c r="K407" s="3"/>
      <c r="L407" s="3"/>
      <c r="M407" s="3"/>
      <c r="N407" s="3"/>
    </row>
    <row r="408" spans="1:14" ht="13">
      <c r="A408" s="2"/>
      <c r="B408" s="3"/>
      <c r="C408" s="4"/>
      <c r="D408" s="4"/>
      <c r="E408" s="3"/>
      <c r="F408" s="3"/>
      <c r="G408" s="16"/>
      <c r="H408" s="3"/>
      <c r="I408" s="3"/>
      <c r="J408" s="3"/>
      <c r="K408" s="3"/>
      <c r="L408" s="3"/>
      <c r="M408" s="3"/>
      <c r="N408" s="3"/>
    </row>
    <row r="409" spans="1:14" ht="13">
      <c r="A409" s="2"/>
      <c r="B409" s="3"/>
      <c r="C409" s="4"/>
      <c r="D409" s="4"/>
      <c r="E409" s="3"/>
      <c r="F409" s="3"/>
      <c r="G409" s="16"/>
      <c r="H409" s="3"/>
      <c r="I409" s="3"/>
      <c r="J409" s="3"/>
      <c r="K409" s="3"/>
      <c r="L409" s="3"/>
      <c r="M409" s="3"/>
      <c r="N409" s="3"/>
    </row>
    <row r="410" spans="1:14" ht="13">
      <c r="A410" s="2"/>
      <c r="B410" s="3"/>
      <c r="C410" s="4"/>
      <c r="D410" s="4"/>
      <c r="E410" s="3"/>
      <c r="F410" s="3"/>
      <c r="G410" s="16"/>
      <c r="H410" s="3"/>
      <c r="I410" s="3"/>
      <c r="J410" s="3"/>
      <c r="K410" s="3"/>
      <c r="L410" s="3"/>
      <c r="M410" s="3"/>
      <c r="N410" s="3"/>
    </row>
    <row r="411" spans="1:14" ht="13">
      <c r="A411" s="2"/>
      <c r="B411" s="3"/>
      <c r="C411" s="4"/>
      <c r="D411" s="4"/>
      <c r="E411" s="3"/>
      <c r="F411" s="3"/>
      <c r="G411" s="16"/>
      <c r="H411" s="3"/>
      <c r="I411" s="3"/>
      <c r="J411" s="3"/>
      <c r="K411" s="3"/>
      <c r="L411" s="3"/>
      <c r="M411" s="3"/>
      <c r="N411" s="3"/>
    </row>
    <row r="412" spans="1:14" ht="13">
      <c r="A412" s="2"/>
      <c r="B412" s="3"/>
      <c r="C412" s="4"/>
      <c r="D412" s="4"/>
      <c r="E412" s="3"/>
      <c r="F412" s="3"/>
      <c r="G412" s="16"/>
      <c r="H412" s="3"/>
      <c r="I412" s="3"/>
      <c r="J412" s="3"/>
      <c r="K412" s="3"/>
      <c r="L412" s="3"/>
      <c r="M412" s="3"/>
      <c r="N412" s="3"/>
    </row>
    <row r="413" spans="1:14" ht="13">
      <c r="A413" s="2"/>
      <c r="B413" s="3"/>
      <c r="C413" s="4"/>
      <c r="D413" s="4"/>
      <c r="E413" s="3"/>
      <c r="F413" s="3"/>
      <c r="G413" s="16"/>
      <c r="H413" s="3"/>
      <c r="I413" s="3"/>
      <c r="J413" s="3"/>
      <c r="K413" s="3"/>
      <c r="L413" s="3"/>
      <c r="M413" s="3"/>
      <c r="N413" s="3"/>
    </row>
    <row r="414" spans="1:14" ht="13">
      <c r="A414" s="2"/>
      <c r="B414" s="3"/>
      <c r="C414" s="4"/>
      <c r="D414" s="4"/>
      <c r="E414" s="3"/>
      <c r="F414" s="3"/>
      <c r="G414" s="16"/>
      <c r="H414" s="3"/>
      <c r="I414" s="3"/>
      <c r="J414" s="3"/>
      <c r="K414" s="3"/>
      <c r="L414" s="3"/>
      <c r="M414" s="3"/>
      <c r="N414" s="3"/>
    </row>
    <row r="415" spans="1:14" ht="13">
      <c r="A415" s="2"/>
      <c r="B415" s="3"/>
      <c r="C415" s="4"/>
      <c r="D415" s="4"/>
      <c r="E415" s="3"/>
      <c r="F415" s="3"/>
      <c r="G415" s="16"/>
      <c r="H415" s="3"/>
      <c r="I415" s="3"/>
      <c r="J415" s="3"/>
      <c r="K415" s="3"/>
      <c r="L415" s="3"/>
      <c r="M415" s="3"/>
      <c r="N415" s="3"/>
    </row>
    <row r="416" spans="1:14" ht="13">
      <c r="A416" s="2"/>
      <c r="B416" s="3"/>
      <c r="C416" s="4"/>
      <c r="D416" s="4"/>
      <c r="E416" s="3"/>
      <c r="F416" s="3"/>
      <c r="G416" s="16"/>
      <c r="H416" s="3"/>
      <c r="I416" s="3"/>
      <c r="J416" s="3"/>
      <c r="K416" s="3"/>
      <c r="L416" s="3"/>
      <c r="M416" s="3"/>
      <c r="N416" s="3"/>
    </row>
    <row r="417" spans="1:14" ht="13">
      <c r="A417" s="2"/>
      <c r="B417" s="3"/>
      <c r="C417" s="4"/>
      <c r="D417" s="4"/>
      <c r="E417" s="3"/>
      <c r="F417" s="3"/>
      <c r="G417" s="16"/>
      <c r="H417" s="3"/>
      <c r="I417" s="3"/>
      <c r="J417" s="3"/>
      <c r="K417" s="3"/>
      <c r="L417" s="3"/>
      <c r="M417" s="3"/>
      <c r="N417" s="3"/>
    </row>
    <row r="418" spans="1:14" ht="13">
      <c r="A418" s="2"/>
      <c r="B418" s="3"/>
      <c r="C418" s="4"/>
      <c r="D418" s="4"/>
      <c r="E418" s="3"/>
      <c r="F418" s="3"/>
      <c r="G418" s="16"/>
      <c r="H418" s="3"/>
      <c r="I418" s="3"/>
      <c r="J418" s="3"/>
      <c r="K418" s="3"/>
      <c r="L418" s="3"/>
      <c r="M418" s="3"/>
      <c r="N418" s="3"/>
    </row>
    <row r="419" spans="1:14" ht="13">
      <c r="A419" s="2"/>
      <c r="B419" s="3"/>
      <c r="C419" s="4"/>
      <c r="D419" s="4"/>
      <c r="E419" s="3"/>
      <c r="F419" s="3"/>
      <c r="G419" s="16"/>
      <c r="H419" s="3"/>
      <c r="I419" s="3"/>
      <c r="J419" s="3"/>
      <c r="K419" s="3"/>
      <c r="L419" s="3"/>
      <c r="M419" s="3"/>
      <c r="N419" s="3"/>
    </row>
    <row r="420" spans="1:14" ht="13">
      <c r="A420" s="2"/>
      <c r="B420" s="3"/>
      <c r="C420" s="4"/>
      <c r="D420" s="4"/>
      <c r="E420" s="3"/>
      <c r="F420" s="3"/>
      <c r="G420" s="16"/>
      <c r="H420" s="3"/>
      <c r="I420" s="3"/>
      <c r="J420" s="3"/>
      <c r="K420" s="3"/>
      <c r="L420" s="3"/>
      <c r="M420" s="3"/>
      <c r="N420" s="3"/>
    </row>
    <row r="421" spans="1:14" ht="13">
      <c r="A421" s="2"/>
      <c r="B421" s="3"/>
      <c r="C421" s="4"/>
      <c r="D421" s="4"/>
      <c r="E421" s="3"/>
      <c r="F421" s="3"/>
      <c r="G421" s="16"/>
      <c r="H421" s="3"/>
      <c r="I421" s="3"/>
      <c r="J421" s="3"/>
      <c r="K421" s="3"/>
      <c r="L421" s="3"/>
      <c r="M421" s="3"/>
      <c r="N421" s="3"/>
    </row>
    <row r="422" spans="1:14" ht="13">
      <c r="A422" s="2"/>
      <c r="B422" s="3"/>
      <c r="C422" s="4"/>
      <c r="D422" s="4"/>
      <c r="E422" s="3"/>
      <c r="F422" s="3"/>
      <c r="G422" s="16"/>
      <c r="H422" s="3"/>
      <c r="I422" s="3"/>
      <c r="J422" s="3"/>
      <c r="K422" s="3"/>
      <c r="L422" s="3"/>
      <c r="M422" s="3"/>
      <c r="N422" s="3"/>
    </row>
    <row r="423" spans="1:14" ht="13">
      <c r="A423" s="2"/>
      <c r="B423" s="3"/>
      <c r="C423" s="4"/>
      <c r="D423" s="4"/>
      <c r="E423" s="3"/>
      <c r="F423" s="3"/>
      <c r="G423" s="16"/>
      <c r="H423" s="3"/>
      <c r="I423" s="3"/>
      <c r="J423" s="3"/>
      <c r="K423" s="3"/>
      <c r="L423" s="3"/>
      <c r="M423" s="3"/>
      <c r="N423" s="3"/>
    </row>
    <row r="424" spans="1:14" ht="13">
      <c r="A424" s="2"/>
      <c r="B424" s="3"/>
      <c r="C424" s="4"/>
      <c r="D424" s="4"/>
      <c r="E424" s="3"/>
      <c r="F424" s="3"/>
      <c r="G424" s="16"/>
      <c r="H424" s="3"/>
      <c r="I424" s="3"/>
      <c r="J424" s="3"/>
      <c r="K424" s="3"/>
      <c r="L424" s="3"/>
      <c r="M424" s="3"/>
      <c r="N424" s="3"/>
    </row>
    <row r="425" spans="1:14" ht="13">
      <c r="A425" s="2"/>
      <c r="B425" s="3"/>
      <c r="C425" s="4"/>
      <c r="D425" s="4"/>
      <c r="E425" s="3"/>
      <c r="F425" s="3"/>
      <c r="G425" s="16"/>
      <c r="H425" s="3"/>
      <c r="I425" s="3"/>
      <c r="J425" s="3"/>
      <c r="K425" s="3"/>
      <c r="L425" s="3"/>
      <c r="M425" s="3"/>
      <c r="N425" s="3"/>
    </row>
    <row r="426" spans="1:14" ht="13">
      <c r="A426" s="2"/>
      <c r="B426" s="3"/>
      <c r="C426" s="4"/>
      <c r="D426" s="4"/>
      <c r="E426" s="3"/>
      <c r="F426" s="3"/>
      <c r="G426" s="16"/>
      <c r="H426" s="3"/>
      <c r="I426" s="3"/>
      <c r="J426" s="3"/>
      <c r="K426" s="3"/>
      <c r="L426" s="3"/>
      <c r="M426" s="3"/>
      <c r="N426" s="3"/>
    </row>
    <row r="427" spans="1:14" ht="13">
      <c r="A427" s="2"/>
      <c r="B427" s="3"/>
      <c r="C427" s="4"/>
      <c r="D427" s="4"/>
      <c r="E427" s="3"/>
      <c r="F427" s="3"/>
      <c r="G427" s="16"/>
      <c r="H427" s="3"/>
      <c r="I427" s="3"/>
      <c r="J427" s="3"/>
      <c r="K427" s="3"/>
      <c r="L427" s="3"/>
      <c r="M427" s="3"/>
      <c r="N427" s="3"/>
    </row>
    <row r="428" spans="1:14" ht="13">
      <c r="A428" s="2"/>
      <c r="B428" s="3"/>
      <c r="C428" s="4"/>
      <c r="D428" s="4"/>
      <c r="E428" s="3"/>
      <c r="F428" s="3"/>
      <c r="G428" s="16"/>
      <c r="H428" s="3"/>
      <c r="I428" s="3"/>
      <c r="J428" s="3"/>
      <c r="K428" s="3"/>
      <c r="L428" s="3"/>
      <c r="M428" s="3"/>
      <c r="N428" s="3"/>
    </row>
    <row r="429" spans="1:14" ht="13">
      <c r="A429" s="2"/>
      <c r="B429" s="3"/>
      <c r="C429" s="4"/>
      <c r="D429" s="4"/>
      <c r="E429" s="3"/>
      <c r="F429" s="3"/>
      <c r="G429" s="16"/>
      <c r="H429" s="3"/>
      <c r="I429" s="3"/>
      <c r="J429" s="3"/>
      <c r="K429" s="3"/>
      <c r="L429" s="3"/>
      <c r="M429" s="3"/>
      <c r="N429" s="3"/>
    </row>
    <row r="430" spans="1:14" ht="13">
      <c r="A430" s="2"/>
      <c r="B430" s="3"/>
      <c r="C430" s="4"/>
      <c r="D430" s="4"/>
      <c r="E430" s="3"/>
      <c r="F430" s="3"/>
      <c r="G430" s="16"/>
      <c r="H430" s="3"/>
      <c r="I430" s="3"/>
      <c r="J430" s="3"/>
      <c r="K430" s="3"/>
      <c r="L430" s="3"/>
      <c r="M430" s="3"/>
      <c r="N430" s="3"/>
    </row>
    <row r="431" spans="1:14" ht="13">
      <c r="A431" s="2"/>
      <c r="B431" s="3"/>
      <c r="C431" s="4"/>
      <c r="D431" s="4"/>
      <c r="E431" s="3"/>
      <c r="F431" s="3"/>
      <c r="G431" s="16"/>
      <c r="H431" s="3"/>
      <c r="I431" s="3"/>
      <c r="J431" s="3"/>
      <c r="K431" s="3"/>
      <c r="L431" s="3"/>
      <c r="M431" s="3"/>
      <c r="N431" s="3"/>
    </row>
    <row r="432" spans="1:14" ht="13">
      <c r="A432" s="2"/>
      <c r="B432" s="3"/>
      <c r="C432" s="4"/>
      <c r="D432" s="4"/>
      <c r="E432" s="3"/>
      <c r="F432" s="3"/>
      <c r="G432" s="16"/>
      <c r="H432" s="3"/>
      <c r="I432" s="3"/>
      <c r="J432" s="3"/>
      <c r="K432" s="3"/>
      <c r="L432" s="3"/>
      <c r="M432" s="3"/>
      <c r="N432" s="3"/>
    </row>
    <row r="433" spans="1:14" ht="13">
      <c r="A433" s="2"/>
      <c r="B433" s="3"/>
      <c r="C433" s="4"/>
      <c r="D433" s="4"/>
      <c r="E433" s="3"/>
      <c r="F433" s="3"/>
      <c r="G433" s="16"/>
      <c r="H433" s="3"/>
      <c r="I433" s="3"/>
      <c r="J433" s="3"/>
      <c r="K433" s="3"/>
      <c r="L433" s="3"/>
      <c r="M433" s="3"/>
      <c r="N433" s="3"/>
    </row>
    <row r="434" spans="1:14" ht="13">
      <c r="A434" s="2"/>
      <c r="B434" s="3"/>
      <c r="C434" s="4"/>
      <c r="D434" s="4"/>
      <c r="E434" s="3"/>
      <c r="F434" s="3"/>
      <c r="G434" s="16"/>
      <c r="H434" s="3"/>
      <c r="I434" s="3"/>
      <c r="J434" s="3"/>
      <c r="K434" s="3"/>
      <c r="L434" s="3"/>
      <c r="M434" s="3"/>
      <c r="N434" s="3"/>
    </row>
    <row r="435" spans="1:14" ht="13">
      <c r="A435" s="2"/>
      <c r="B435" s="3"/>
      <c r="C435" s="4"/>
      <c r="D435" s="4"/>
      <c r="E435" s="3"/>
      <c r="F435" s="3"/>
      <c r="G435" s="16"/>
      <c r="H435" s="3"/>
      <c r="I435" s="3"/>
      <c r="J435" s="3"/>
      <c r="K435" s="3"/>
      <c r="L435" s="3"/>
      <c r="M435" s="3"/>
      <c r="N435" s="3"/>
    </row>
    <row r="436" spans="1:14" ht="13">
      <c r="A436" s="2"/>
      <c r="B436" s="3"/>
      <c r="C436" s="4"/>
      <c r="D436" s="4"/>
      <c r="E436" s="3"/>
      <c r="F436" s="3"/>
      <c r="G436" s="16"/>
      <c r="H436" s="3"/>
      <c r="I436" s="3"/>
      <c r="J436" s="3"/>
      <c r="K436" s="3"/>
      <c r="L436" s="3"/>
      <c r="M436" s="3"/>
      <c r="N436" s="3"/>
    </row>
    <row r="437" spans="1:14" ht="13">
      <c r="A437" s="2"/>
      <c r="B437" s="3"/>
      <c r="C437" s="4"/>
      <c r="D437" s="4"/>
      <c r="E437" s="3"/>
      <c r="F437" s="3"/>
      <c r="G437" s="16"/>
      <c r="H437" s="3"/>
      <c r="I437" s="3"/>
      <c r="J437" s="3"/>
      <c r="K437" s="3"/>
      <c r="L437" s="3"/>
      <c r="M437" s="3"/>
      <c r="N437" s="3"/>
    </row>
    <row r="438" spans="1:14" ht="13">
      <c r="A438" s="2"/>
      <c r="B438" s="3"/>
      <c r="C438" s="4"/>
      <c r="D438" s="4"/>
      <c r="E438" s="3"/>
      <c r="F438" s="3"/>
      <c r="G438" s="16"/>
      <c r="H438" s="3"/>
      <c r="I438" s="3"/>
      <c r="J438" s="3"/>
      <c r="K438" s="3"/>
      <c r="L438" s="3"/>
      <c r="M438" s="3"/>
      <c r="N438" s="3"/>
    </row>
    <row r="439" spans="1:14" ht="13">
      <c r="A439" s="2"/>
      <c r="B439" s="3"/>
      <c r="C439" s="4"/>
      <c r="D439" s="4"/>
      <c r="E439" s="3"/>
      <c r="F439" s="3"/>
      <c r="G439" s="16"/>
      <c r="H439" s="3"/>
      <c r="I439" s="3"/>
      <c r="J439" s="3"/>
      <c r="K439" s="3"/>
      <c r="L439" s="3"/>
      <c r="M439" s="3"/>
      <c r="N439" s="3"/>
    </row>
    <row r="440" spans="1:14" ht="13">
      <c r="A440" s="2"/>
      <c r="B440" s="3"/>
      <c r="C440" s="4"/>
      <c r="D440" s="4"/>
      <c r="E440" s="3"/>
      <c r="F440" s="3"/>
      <c r="G440" s="16"/>
      <c r="H440" s="3"/>
      <c r="I440" s="3"/>
      <c r="J440" s="3"/>
      <c r="K440" s="3"/>
      <c r="L440" s="3"/>
      <c r="M440" s="3"/>
      <c r="N440" s="3"/>
    </row>
    <row r="441" spans="1:14" ht="13">
      <c r="A441" s="2"/>
      <c r="B441" s="3"/>
      <c r="C441" s="4"/>
      <c r="D441" s="4"/>
      <c r="E441" s="3"/>
      <c r="F441" s="3"/>
      <c r="G441" s="16"/>
      <c r="H441" s="3"/>
      <c r="I441" s="3"/>
      <c r="J441" s="3"/>
      <c r="K441" s="3"/>
      <c r="L441" s="3"/>
      <c r="M441" s="3"/>
      <c r="N441" s="3"/>
    </row>
    <row r="442" spans="1:14" ht="13">
      <c r="A442" s="2"/>
      <c r="B442" s="3"/>
      <c r="C442" s="4"/>
      <c r="D442" s="4"/>
      <c r="E442" s="3"/>
      <c r="F442" s="3"/>
      <c r="G442" s="16"/>
      <c r="H442" s="3"/>
      <c r="I442" s="3"/>
      <c r="J442" s="3"/>
      <c r="K442" s="3"/>
      <c r="L442" s="3"/>
      <c r="M442" s="3"/>
      <c r="N442" s="3"/>
    </row>
    <row r="443" spans="1:14" ht="13">
      <c r="A443" s="2"/>
      <c r="B443" s="3"/>
      <c r="C443" s="4"/>
      <c r="D443" s="4"/>
      <c r="E443" s="3"/>
      <c r="F443" s="3"/>
      <c r="G443" s="16"/>
      <c r="H443" s="3"/>
      <c r="I443" s="3"/>
      <c r="J443" s="3"/>
      <c r="K443" s="3"/>
      <c r="L443" s="3"/>
      <c r="M443" s="3"/>
      <c r="N443" s="3"/>
    </row>
    <row r="444" spans="1:14" ht="13">
      <c r="A444" s="2"/>
      <c r="B444" s="3"/>
      <c r="C444" s="4"/>
      <c r="D444" s="4"/>
      <c r="E444" s="3"/>
      <c r="F444" s="3"/>
      <c r="G444" s="16"/>
      <c r="H444" s="3"/>
      <c r="I444" s="3"/>
      <c r="J444" s="3"/>
      <c r="K444" s="3"/>
      <c r="L444" s="3"/>
      <c r="M444" s="3"/>
      <c r="N444" s="3"/>
    </row>
    <row r="445" spans="1:14" ht="13">
      <c r="A445" s="2"/>
      <c r="B445" s="3"/>
      <c r="C445" s="4"/>
      <c r="D445" s="4"/>
      <c r="E445" s="3"/>
      <c r="F445" s="3"/>
      <c r="G445" s="16"/>
      <c r="H445" s="3"/>
      <c r="I445" s="3"/>
      <c r="J445" s="3"/>
      <c r="K445" s="3"/>
      <c r="L445" s="3"/>
      <c r="M445" s="3"/>
      <c r="N445" s="3"/>
    </row>
    <row r="446" spans="1:14" ht="13">
      <c r="A446" s="2"/>
      <c r="B446" s="3"/>
      <c r="C446" s="4"/>
      <c r="D446" s="4"/>
      <c r="E446" s="3"/>
      <c r="F446" s="3"/>
      <c r="G446" s="16"/>
      <c r="H446" s="3"/>
      <c r="I446" s="3"/>
      <c r="J446" s="3"/>
      <c r="K446" s="3"/>
      <c r="L446" s="3"/>
      <c r="M446" s="3"/>
      <c r="N446" s="3"/>
    </row>
    <row r="447" spans="1:14" ht="13">
      <c r="A447" s="2"/>
      <c r="B447" s="3"/>
      <c r="C447" s="4"/>
      <c r="D447" s="4"/>
      <c r="E447" s="3"/>
      <c r="F447" s="3"/>
      <c r="G447" s="16"/>
      <c r="H447" s="3"/>
      <c r="I447" s="3"/>
      <c r="J447" s="3"/>
      <c r="K447" s="3"/>
      <c r="L447" s="3"/>
      <c r="M447" s="3"/>
      <c r="N447" s="3"/>
    </row>
    <row r="448" spans="1:14" ht="13">
      <c r="A448" s="2"/>
      <c r="B448" s="3"/>
      <c r="C448" s="4"/>
      <c r="D448" s="4"/>
      <c r="E448" s="3"/>
      <c r="F448" s="3"/>
      <c r="G448" s="16"/>
      <c r="H448" s="3"/>
      <c r="I448" s="3"/>
      <c r="J448" s="3"/>
      <c r="K448" s="3"/>
      <c r="L448" s="3"/>
      <c r="M448" s="3"/>
      <c r="N448" s="3"/>
    </row>
    <row r="449" spans="1:14" ht="13">
      <c r="A449" s="2"/>
      <c r="B449" s="3"/>
      <c r="C449" s="4"/>
      <c r="D449" s="4"/>
      <c r="E449" s="3"/>
      <c r="F449" s="3"/>
      <c r="G449" s="16"/>
      <c r="H449" s="3"/>
      <c r="I449" s="3"/>
      <c r="J449" s="3"/>
      <c r="K449" s="3"/>
      <c r="L449" s="3"/>
      <c r="M449" s="3"/>
      <c r="N449" s="3"/>
    </row>
    <row r="450" spans="1:14" ht="13">
      <c r="A450" s="2"/>
      <c r="B450" s="3"/>
      <c r="C450" s="4"/>
      <c r="D450" s="4"/>
      <c r="E450" s="3"/>
      <c r="F450" s="3"/>
      <c r="G450" s="16"/>
      <c r="H450" s="3"/>
      <c r="I450" s="3"/>
      <c r="J450" s="3"/>
      <c r="K450" s="3"/>
      <c r="L450" s="3"/>
      <c r="M450" s="3"/>
      <c r="N450" s="3"/>
    </row>
    <row r="451" spans="1:14" ht="13">
      <c r="A451" s="2"/>
      <c r="B451" s="3"/>
      <c r="C451" s="4"/>
      <c r="D451" s="4"/>
      <c r="E451" s="3"/>
      <c r="F451" s="3"/>
      <c r="G451" s="16"/>
      <c r="H451" s="3"/>
      <c r="I451" s="3"/>
      <c r="J451" s="3"/>
      <c r="K451" s="3"/>
      <c r="L451" s="3"/>
      <c r="M451" s="3"/>
      <c r="N451" s="3"/>
    </row>
    <row r="452" spans="1:14" ht="13">
      <c r="A452" s="2"/>
      <c r="B452" s="3"/>
      <c r="C452" s="4"/>
      <c r="D452" s="4"/>
      <c r="E452" s="3"/>
      <c r="F452" s="3"/>
      <c r="G452" s="16"/>
      <c r="H452" s="3"/>
      <c r="I452" s="3"/>
      <c r="J452" s="3"/>
      <c r="K452" s="3"/>
      <c r="L452" s="3"/>
      <c r="M452" s="3"/>
      <c r="N452" s="3"/>
    </row>
    <row r="453" spans="1:14" ht="13">
      <c r="A453" s="2"/>
      <c r="B453" s="3"/>
      <c r="C453" s="4"/>
      <c r="D453" s="4"/>
      <c r="E453" s="3"/>
      <c r="F453" s="3"/>
      <c r="G453" s="16"/>
      <c r="H453" s="3"/>
      <c r="I453" s="3"/>
      <c r="J453" s="3"/>
      <c r="K453" s="3"/>
      <c r="L453" s="3"/>
      <c r="M453" s="3"/>
      <c r="N453" s="3"/>
    </row>
    <row r="454" spans="1:14" ht="13">
      <c r="A454" s="2"/>
      <c r="B454" s="3"/>
      <c r="C454" s="4"/>
      <c r="D454" s="4"/>
      <c r="E454" s="3"/>
      <c r="F454" s="3"/>
      <c r="G454" s="16"/>
      <c r="H454" s="3"/>
      <c r="I454" s="3"/>
      <c r="J454" s="3"/>
      <c r="K454" s="3"/>
      <c r="L454" s="3"/>
      <c r="M454" s="3"/>
      <c r="N454" s="3"/>
    </row>
    <row r="455" spans="1:14" ht="13">
      <c r="A455" s="2"/>
      <c r="B455" s="3"/>
      <c r="C455" s="4"/>
      <c r="D455" s="4"/>
      <c r="E455" s="3"/>
      <c r="F455" s="3"/>
      <c r="G455" s="16"/>
      <c r="H455" s="3"/>
      <c r="I455" s="3"/>
      <c r="J455" s="3"/>
      <c r="K455" s="3"/>
      <c r="L455" s="3"/>
      <c r="M455" s="3"/>
      <c r="N455" s="3"/>
    </row>
    <row r="456" spans="1:14" ht="13">
      <c r="A456" s="2"/>
      <c r="B456" s="3"/>
      <c r="C456" s="4"/>
      <c r="D456" s="4"/>
      <c r="E456" s="3"/>
      <c r="F456" s="3"/>
      <c r="G456" s="16"/>
      <c r="H456" s="3"/>
      <c r="I456" s="3"/>
      <c r="J456" s="3"/>
      <c r="K456" s="3"/>
      <c r="L456" s="3"/>
      <c r="M456" s="3"/>
      <c r="N456" s="3"/>
    </row>
    <row r="457" spans="1:14" ht="13">
      <c r="A457" s="2"/>
      <c r="B457" s="3"/>
      <c r="C457" s="4"/>
      <c r="D457" s="4"/>
      <c r="E457" s="3"/>
      <c r="F457" s="3"/>
      <c r="G457" s="16"/>
      <c r="H457" s="3"/>
      <c r="I457" s="3"/>
      <c r="J457" s="3"/>
      <c r="K457" s="3"/>
      <c r="L457" s="3"/>
      <c r="M457" s="3"/>
      <c r="N457" s="3"/>
    </row>
    <row r="458" spans="1:14" ht="13">
      <c r="A458" s="2"/>
      <c r="B458" s="3"/>
      <c r="C458" s="4"/>
      <c r="D458" s="4"/>
      <c r="E458" s="3"/>
      <c r="F458" s="3"/>
      <c r="G458" s="16"/>
      <c r="H458" s="3"/>
      <c r="I458" s="3"/>
      <c r="J458" s="3"/>
      <c r="K458" s="3"/>
      <c r="L458" s="3"/>
      <c r="M458" s="3"/>
      <c r="N458" s="3"/>
    </row>
    <row r="459" spans="1:14" ht="13">
      <c r="A459" s="2"/>
      <c r="B459" s="3"/>
      <c r="C459" s="4"/>
      <c r="D459" s="4"/>
      <c r="E459" s="3"/>
      <c r="F459" s="3"/>
      <c r="G459" s="16"/>
      <c r="H459" s="3"/>
      <c r="I459" s="3"/>
      <c r="J459" s="3"/>
      <c r="K459" s="3"/>
      <c r="L459" s="3"/>
      <c r="M459" s="3"/>
      <c r="N459" s="3"/>
    </row>
    <row r="460" spans="1:14" ht="13">
      <c r="A460" s="2"/>
      <c r="B460" s="3"/>
      <c r="C460" s="4"/>
      <c r="D460" s="4"/>
      <c r="E460" s="3"/>
      <c r="F460" s="3"/>
      <c r="G460" s="16"/>
      <c r="H460" s="3"/>
      <c r="I460" s="3"/>
      <c r="J460" s="3"/>
      <c r="K460" s="3"/>
      <c r="L460" s="3"/>
      <c r="M460" s="3"/>
      <c r="N460" s="3"/>
    </row>
    <row r="461" spans="1:14" ht="13">
      <c r="A461" s="2"/>
      <c r="B461" s="3"/>
      <c r="C461" s="4"/>
      <c r="D461" s="4"/>
      <c r="E461" s="3"/>
      <c r="F461" s="3"/>
      <c r="G461" s="16"/>
      <c r="H461" s="3"/>
      <c r="I461" s="3"/>
      <c r="J461" s="3"/>
      <c r="K461" s="3"/>
      <c r="L461" s="3"/>
      <c r="M461" s="3"/>
      <c r="N461" s="3"/>
    </row>
    <row r="462" spans="1:14" ht="13">
      <c r="A462" s="2"/>
      <c r="B462" s="3"/>
      <c r="C462" s="4"/>
      <c r="D462" s="4"/>
      <c r="E462" s="3"/>
      <c r="F462" s="3"/>
      <c r="G462" s="16"/>
      <c r="H462" s="3"/>
      <c r="I462" s="3"/>
      <c r="J462" s="3"/>
      <c r="K462" s="3"/>
      <c r="L462" s="3"/>
      <c r="M462" s="3"/>
      <c r="N462" s="3"/>
    </row>
    <row r="463" spans="1:14" ht="13">
      <c r="A463" s="2"/>
      <c r="B463" s="3"/>
      <c r="C463" s="4"/>
      <c r="D463" s="4"/>
      <c r="E463" s="3"/>
      <c r="F463" s="3"/>
      <c r="G463" s="16"/>
      <c r="H463" s="3"/>
      <c r="I463" s="3"/>
      <c r="J463" s="3"/>
      <c r="K463" s="3"/>
      <c r="L463" s="3"/>
      <c r="M463" s="3"/>
      <c r="N463" s="3"/>
    </row>
    <row r="464" spans="1:14" ht="13">
      <c r="A464" s="2"/>
      <c r="B464" s="3"/>
      <c r="C464" s="4"/>
      <c r="D464" s="4"/>
      <c r="E464" s="3"/>
      <c r="F464" s="3"/>
      <c r="G464" s="16"/>
      <c r="H464" s="3"/>
      <c r="I464" s="3"/>
      <c r="J464" s="3"/>
      <c r="K464" s="3"/>
      <c r="L464" s="3"/>
      <c r="M464" s="3"/>
      <c r="N464" s="3"/>
    </row>
    <row r="465" spans="1:14" ht="13">
      <c r="A465" s="2"/>
      <c r="B465" s="3"/>
      <c r="C465" s="4"/>
      <c r="D465" s="4"/>
      <c r="E465" s="3"/>
      <c r="F465" s="3"/>
      <c r="G465" s="16"/>
      <c r="H465" s="3"/>
      <c r="I465" s="3"/>
      <c r="J465" s="3"/>
      <c r="K465" s="3"/>
      <c r="L465" s="3"/>
      <c r="M465" s="3"/>
      <c r="N465" s="3"/>
    </row>
    <row r="466" spans="1:14" ht="13">
      <c r="A466" s="2"/>
      <c r="B466" s="3"/>
      <c r="C466" s="4"/>
      <c r="D466" s="4"/>
      <c r="E466" s="3"/>
      <c r="F466" s="3"/>
      <c r="G466" s="16"/>
      <c r="H466" s="3"/>
      <c r="I466" s="3"/>
      <c r="J466" s="3"/>
      <c r="K466" s="3"/>
      <c r="L466" s="3"/>
      <c r="M466" s="3"/>
      <c r="N466" s="3"/>
    </row>
    <row r="467" spans="1:14" ht="13">
      <c r="A467" s="2"/>
      <c r="B467" s="3"/>
      <c r="C467" s="4"/>
      <c r="D467" s="4"/>
      <c r="E467" s="3"/>
      <c r="F467" s="3"/>
      <c r="G467" s="16"/>
      <c r="H467" s="3"/>
      <c r="I467" s="3"/>
      <c r="J467" s="3"/>
      <c r="K467" s="3"/>
      <c r="L467" s="3"/>
      <c r="M467" s="3"/>
      <c r="N467" s="3"/>
    </row>
    <row r="468" spans="1:14" ht="13">
      <c r="A468" s="2"/>
      <c r="B468" s="3"/>
      <c r="C468" s="4"/>
      <c r="D468" s="4"/>
      <c r="E468" s="3"/>
      <c r="F468" s="3"/>
      <c r="G468" s="16"/>
      <c r="H468" s="3"/>
      <c r="I468" s="3"/>
      <c r="J468" s="3"/>
      <c r="K468" s="3"/>
      <c r="L468" s="3"/>
      <c r="M468" s="3"/>
      <c r="N468" s="3"/>
    </row>
    <row r="469" spans="1:14" ht="13">
      <c r="A469" s="2"/>
      <c r="B469" s="3"/>
      <c r="C469" s="4"/>
      <c r="D469" s="4"/>
      <c r="E469" s="3"/>
      <c r="F469" s="3"/>
      <c r="G469" s="16"/>
      <c r="H469" s="3"/>
      <c r="I469" s="3"/>
      <c r="J469" s="3"/>
      <c r="K469" s="3"/>
      <c r="L469" s="3"/>
      <c r="M469" s="3"/>
      <c r="N469" s="3"/>
    </row>
    <row r="470" spans="1:14" ht="13">
      <c r="A470" s="2"/>
      <c r="B470" s="3"/>
      <c r="C470" s="4"/>
      <c r="D470" s="4"/>
      <c r="E470" s="3"/>
      <c r="F470" s="3"/>
      <c r="G470" s="16"/>
      <c r="H470" s="3"/>
      <c r="I470" s="3"/>
      <c r="J470" s="3"/>
      <c r="K470" s="3"/>
      <c r="L470" s="3"/>
      <c r="M470" s="3"/>
      <c r="N470" s="3"/>
    </row>
    <row r="471" spans="1:14" ht="13">
      <c r="A471" s="2"/>
      <c r="B471" s="3"/>
      <c r="C471" s="4"/>
      <c r="D471" s="4"/>
      <c r="E471" s="3"/>
      <c r="F471" s="3"/>
      <c r="G471" s="16"/>
      <c r="H471" s="3"/>
      <c r="I471" s="3"/>
      <c r="J471" s="3"/>
      <c r="K471" s="3"/>
      <c r="L471" s="3"/>
      <c r="M471" s="3"/>
      <c r="N471" s="3"/>
    </row>
    <row r="472" spans="1:14" ht="13">
      <c r="A472" s="2"/>
      <c r="B472" s="3"/>
      <c r="C472" s="4"/>
      <c r="D472" s="4"/>
      <c r="E472" s="3"/>
      <c r="F472" s="3"/>
      <c r="G472" s="16"/>
      <c r="H472" s="3"/>
      <c r="I472" s="3"/>
      <c r="J472" s="3"/>
      <c r="K472" s="3"/>
      <c r="L472" s="3"/>
      <c r="M472" s="3"/>
      <c r="N472" s="3"/>
    </row>
    <row r="473" spans="1:14" ht="13">
      <c r="A473" s="2"/>
      <c r="B473" s="3"/>
      <c r="C473" s="4"/>
      <c r="D473" s="4"/>
      <c r="E473" s="3"/>
      <c r="F473" s="3"/>
      <c r="G473" s="16"/>
      <c r="H473" s="3"/>
      <c r="I473" s="3"/>
      <c r="J473" s="3"/>
      <c r="K473" s="3"/>
      <c r="L473" s="3"/>
      <c r="M473" s="3"/>
      <c r="N473" s="3"/>
    </row>
    <row r="474" spans="1:14" ht="13">
      <c r="A474" s="2"/>
      <c r="B474" s="3"/>
      <c r="C474" s="4"/>
      <c r="D474" s="4"/>
      <c r="E474" s="3"/>
      <c r="F474" s="3"/>
      <c r="G474" s="16"/>
      <c r="H474" s="3"/>
      <c r="I474" s="3"/>
      <c r="J474" s="3"/>
      <c r="K474" s="3"/>
      <c r="L474" s="3"/>
      <c r="M474" s="3"/>
      <c r="N474" s="3"/>
    </row>
    <row r="475" spans="1:14" ht="13">
      <c r="A475" s="2"/>
      <c r="B475" s="3"/>
      <c r="C475" s="4"/>
      <c r="D475" s="4"/>
      <c r="E475" s="3"/>
      <c r="F475" s="3"/>
      <c r="G475" s="16"/>
      <c r="H475" s="3"/>
      <c r="I475" s="3"/>
      <c r="J475" s="3"/>
      <c r="K475" s="3"/>
      <c r="L475" s="3"/>
      <c r="M475" s="3"/>
      <c r="N475" s="3"/>
    </row>
    <row r="476" spans="1:14" ht="13">
      <c r="A476" s="2"/>
      <c r="B476" s="3"/>
      <c r="C476" s="4"/>
      <c r="D476" s="4"/>
      <c r="E476" s="3"/>
      <c r="F476" s="3"/>
      <c r="G476" s="16"/>
      <c r="H476" s="3"/>
      <c r="I476" s="3"/>
      <c r="J476" s="3"/>
      <c r="K476" s="3"/>
      <c r="L476" s="3"/>
      <c r="M476" s="3"/>
      <c r="N476" s="3"/>
    </row>
    <row r="477" spans="1:14" ht="13">
      <c r="A477" s="2"/>
      <c r="B477" s="3"/>
      <c r="C477" s="4"/>
      <c r="D477" s="4"/>
      <c r="E477" s="3"/>
      <c r="F477" s="3"/>
      <c r="G477" s="16"/>
      <c r="H477" s="3"/>
      <c r="I477" s="3"/>
      <c r="J477" s="3"/>
      <c r="K477" s="3"/>
      <c r="L477" s="3"/>
      <c r="M477" s="3"/>
      <c r="N477" s="3"/>
    </row>
    <row r="478" spans="1:14" ht="13">
      <c r="A478" s="2"/>
      <c r="B478" s="3"/>
      <c r="C478" s="4"/>
      <c r="D478" s="4"/>
      <c r="E478" s="3"/>
      <c r="F478" s="3"/>
      <c r="G478" s="16"/>
      <c r="H478" s="3"/>
      <c r="I478" s="3"/>
      <c r="J478" s="3"/>
      <c r="K478" s="3"/>
      <c r="L478" s="3"/>
      <c r="M478" s="3"/>
      <c r="N478" s="3"/>
    </row>
    <row r="479" spans="1:14" ht="13">
      <c r="A479" s="2"/>
      <c r="B479" s="3"/>
      <c r="C479" s="4"/>
      <c r="D479" s="4"/>
      <c r="E479" s="3"/>
      <c r="F479" s="3"/>
      <c r="G479" s="16"/>
      <c r="H479" s="3"/>
      <c r="I479" s="3"/>
      <c r="J479" s="3"/>
      <c r="K479" s="3"/>
      <c r="L479" s="3"/>
      <c r="M479" s="3"/>
      <c r="N479" s="3"/>
    </row>
    <row r="480" spans="1:14" ht="13">
      <c r="A480" s="2"/>
      <c r="B480" s="3"/>
      <c r="C480" s="4"/>
      <c r="D480" s="4"/>
      <c r="E480" s="3"/>
      <c r="F480" s="3"/>
      <c r="G480" s="16"/>
      <c r="H480" s="3"/>
      <c r="I480" s="3"/>
      <c r="J480" s="3"/>
      <c r="K480" s="3"/>
      <c r="L480" s="3"/>
      <c r="M480" s="3"/>
      <c r="N480" s="3"/>
    </row>
    <row r="481" spans="1:14" ht="13">
      <c r="A481" s="2"/>
      <c r="B481" s="3"/>
      <c r="C481" s="4"/>
      <c r="D481" s="4"/>
      <c r="E481" s="3"/>
      <c r="F481" s="3"/>
      <c r="G481" s="16"/>
      <c r="H481" s="3"/>
      <c r="I481" s="3"/>
      <c r="J481" s="3"/>
      <c r="K481" s="3"/>
      <c r="L481" s="3"/>
      <c r="M481" s="3"/>
      <c r="N481" s="3"/>
    </row>
    <row r="482" spans="1:14" ht="13">
      <c r="A482" s="2"/>
      <c r="B482" s="3"/>
      <c r="C482" s="4"/>
      <c r="D482" s="4"/>
      <c r="E482" s="3"/>
      <c r="F482" s="3"/>
      <c r="G482" s="16"/>
      <c r="H482" s="3"/>
      <c r="I482" s="3"/>
      <c r="J482" s="3"/>
      <c r="K482" s="3"/>
      <c r="L482" s="3"/>
      <c r="M482" s="3"/>
      <c r="N482" s="3"/>
    </row>
    <row r="483" spans="1:14" ht="13">
      <c r="A483" s="2"/>
      <c r="B483" s="3"/>
      <c r="C483" s="4"/>
      <c r="D483" s="4"/>
      <c r="E483" s="3"/>
      <c r="F483" s="3"/>
      <c r="G483" s="16"/>
      <c r="H483" s="3"/>
      <c r="I483" s="3"/>
      <c r="J483" s="3"/>
      <c r="K483" s="3"/>
      <c r="L483" s="3"/>
      <c r="M483" s="3"/>
      <c r="N483" s="3"/>
    </row>
    <row r="484" spans="1:14" ht="13">
      <c r="A484" s="2"/>
      <c r="B484" s="3"/>
      <c r="C484" s="4"/>
      <c r="D484" s="4"/>
      <c r="E484" s="3"/>
      <c r="F484" s="3"/>
      <c r="G484" s="16"/>
      <c r="H484" s="3"/>
      <c r="I484" s="3"/>
      <c r="J484" s="3"/>
      <c r="K484" s="3"/>
      <c r="L484" s="3"/>
      <c r="M484" s="3"/>
      <c r="N484" s="3"/>
    </row>
    <row r="485" spans="1:14" ht="13">
      <c r="A485" s="2"/>
      <c r="B485" s="3"/>
      <c r="C485" s="4"/>
      <c r="D485" s="4"/>
      <c r="E485" s="3"/>
      <c r="F485" s="3"/>
      <c r="G485" s="16"/>
      <c r="H485" s="3"/>
      <c r="I485" s="3"/>
      <c r="J485" s="3"/>
      <c r="K485" s="3"/>
      <c r="L485" s="3"/>
      <c r="M485" s="3"/>
      <c r="N485" s="3"/>
    </row>
    <row r="486" spans="1:14" ht="13">
      <c r="A486" s="2"/>
      <c r="B486" s="3"/>
      <c r="C486" s="4"/>
      <c r="D486" s="4"/>
      <c r="E486" s="3"/>
      <c r="F486" s="3"/>
      <c r="G486" s="16"/>
      <c r="H486" s="3"/>
      <c r="I486" s="3"/>
      <c r="J486" s="3"/>
      <c r="K486" s="3"/>
      <c r="L486" s="3"/>
      <c r="M486" s="3"/>
      <c r="N486" s="3"/>
    </row>
    <row r="487" spans="1:14" ht="13">
      <c r="A487" s="2"/>
      <c r="B487" s="3"/>
      <c r="C487" s="4"/>
      <c r="D487" s="4"/>
      <c r="E487" s="3"/>
      <c r="F487" s="3"/>
      <c r="G487" s="16"/>
      <c r="H487" s="3"/>
      <c r="I487" s="3"/>
      <c r="J487" s="3"/>
      <c r="K487" s="3"/>
      <c r="L487" s="3"/>
      <c r="M487" s="3"/>
      <c r="N487" s="3"/>
    </row>
    <row r="488" spans="1:14" ht="13">
      <c r="A488" s="2"/>
      <c r="B488" s="3"/>
      <c r="C488" s="4"/>
      <c r="D488" s="4"/>
      <c r="E488" s="3"/>
      <c r="F488" s="3"/>
      <c r="G488" s="16"/>
      <c r="H488" s="3"/>
      <c r="I488" s="3"/>
      <c r="J488" s="3"/>
      <c r="K488" s="3"/>
      <c r="L488" s="3"/>
      <c r="M488" s="3"/>
      <c r="N488" s="3"/>
    </row>
    <row r="489" spans="1:14" ht="13">
      <c r="A489" s="2"/>
      <c r="B489" s="3"/>
      <c r="C489" s="4"/>
      <c r="D489" s="4"/>
      <c r="E489" s="3"/>
      <c r="F489" s="3"/>
      <c r="G489" s="16"/>
      <c r="H489" s="3"/>
      <c r="I489" s="3"/>
      <c r="J489" s="3"/>
      <c r="K489" s="3"/>
      <c r="L489" s="3"/>
      <c r="M489" s="3"/>
      <c r="N489" s="3"/>
    </row>
    <row r="490" spans="1:14" ht="13">
      <c r="A490" s="2"/>
      <c r="B490" s="3"/>
      <c r="C490" s="4"/>
      <c r="D490" s="4"/>
      <c r="E490" s="3"/>
      <c r="F490" s="3"/>
      <c r="G490" s="16"/>
      <c r="H490" s="3"/>
      <c r="I490" s="3"/>
      <c r="J490" s="3"/>
      <c r="K490" s="3"/>
      <c r="L490" s="3"/>
      <c r="M490" s="3"/>
      <c r="N490" s="3"/>
    </row>
    <row r="491" spans="1:14" ht="13">
      <c r="A491" s="2"/>
      <c r="B491" s="3"/>
      <c r="C491" s="4"/>
      <c r="D491" s="4"/>
      <c r="E491" s="3"/>
      <c r="F491" s="3"/>
      <c r="G491" s="16"/>
      <c r="H491" s="3"/>
      <c r="I491" s="3"/>
      <c r="J491" s="3"/>
      <c r="K491" s="3"/>
      <c r="L491" s="3"/>
      <c r="M491" s="3"/>
      <c r="N491" s="3"/>
    </row>
    <row r="492" spans="1:14" ht="13">
      <c r="A492" s="2"/>
      <c r="B492" s="3"/>
      <c r="C492" s="4"/>
      <c r="D492" s="4"/>
      <c r="E492" s="3"/>
      <c r="F492" s="3"/>
      <c r="G492" s="16"/>
      <c r="H492" s="3"/>
      <c r="I492" s="3"/>
      <c r="J492" s="3"/>
      <c r="K492" s="3"/>
      <c r="L492" s="3"/>
      <c r="M492" s="3"/>
      <c r="N492" s="3"/>
    </row>
    <row r="493" spans="1:14" ht="13">
      <c r="A493" s="2"/>
      <c r="B493" s="3"/>
      <c r="C493" s="4"/>
      <c r="D493" s="4"/>
      <c r="E493" s="3"/>
      <c r="F493" s="3"/>
      <c r="G493" s="16"/>
      <c r="H493" s="3"/>
      <c r="I493" s="3"/>
      <c r="J493" s="3"/>
      <c r="K493" s="3"/>
      <c r="L493" s="3"/>
      <c r="M493" s="3"/>
      <c r="N493" s="3"/>
    </row>
    <row r="494" spans="1:14" ht="13">
      <c r="A494" s="2"/>
      <c r="B494" s="3"/>
      <c r="C494" s="4"/>
      <c r="D494" s="4"/>
      <c r="E494" s="3"/>
      <c r="F494" s="3"/>
      <c r="G494" s="16"/>
      <c r="H494" s="3"/>
      <c r="I494" s="3"/>
      <c r="J494" s="3"/>
      <c r="K494" s="3"/>
      <c r="L494" s="3"/>
      <c r="M494" s="3"/>
      <c r="N494" s="3"/>
    </row>
    <row r="495" spans="1:14" ht="13">
      <c r="A495" s="2"/>
      <c r="B495" s="3"/>
      <c r="C495" s="4"/>
      <c r="D495" s="4"/>
      <c r="E495" s="3"/>
      <c r="F495" s="3"/>
      <c r="G495" s="16"/>
      <c r="H495" s="3"/>
      <c r="I495" s="3"/>
      <c r="J495" s="3"/>
      <c r="K495" s="3"/>
      <c r="L495" s="3"/>
      <c r="M495" s="3"/>
      <c r="N495" s="3"/>
    </row>
    <row r="496" spans="1:14" ht="13">
      <c r="A496" s="2"/>
      <c r="B496" s="3"/>
      <c r="C496" s="4"/>
      <c r="D496" s="4"/>
      <c r="E496" s="3"/>
      <c r="F496" s="3"/>
      <c r="G496" s="16"/>
      <c r="H496" s="3"/>
      <c r="I496" s="3"/>
      <c r="J496" s="3"/>
      <c r="K496" s="3"/>
      <c r="L496" s="3"/>
      <c r="M496" s="3"/>
      <c r="N496" s="3"/>
    </row>
    <row r="497" spans="1:14" ht="13">
      <c r="A497" s="2"/>
      <c r="B497" s="3"/>
      <c r="C497" s="4"/>
      <c r="D497" s="4"/>
      <c r="E497" s="3"/>
      <c r="F497" s="3"/>
      <c r="G497" s="16"/>
      <c r="H497" s="3"/>
      <c r="I497" s="3"/>
      <c r="J497" s="3"/>
      <c r="K497" s="3"/>
      <c r="L497" s="3"/>
      <c r="M497" s="3"/>
      <c r="N497" s="3"/>
    </row>
    <row r="498" spans="1:14" ht="13">
      <c r="A498" s="2"/>
      <c r="B498" s="3"/>
      <c r="C498" s="4"/>
      <c r="D498" s="4"/>
      <c r="E498" s="3"/>
      <c r="F498" s="3"/>
      <c r="G498" s="16"/>
      <c r="H498" s="3"/>
      <c r="I498" s="3"/>
      <c r="J498" s="3"/>
      <c r="K498" s="3"/>
      <c r="L498" s="3"/>
      <c r="M498" s="3"/>
      <c r="N498" s="3"/>
    </row>
    <row r="499" spans="1:14" ht="13">
      <c r="A499" s="2"/>
      <c r="B499" s="3"/>
      <c r="C499" s="4"/>
      <c r="D499" s="4"/>
      <c r="E499" s="3"/>
      <c r="F499" s="3"/>
      <c r="G499" s="16"/>
      <c r="H499" s="3"/>
      <c r="I499" s="3"/>
      <c r="J499" s="3"/>
      <c r="K499" s="3"/>
      <c r="L499" s="3"/>
      <c r="M499" s="3"/>
      <c r="N499" s="3"/>
    </row>
    <row r="500" spans="1:14" ht="13">
      <c r="A500" s="2"/>
      <c r="B500" s="3"/>
      <c r="C500" s="4"/>
      <c r="D500" s="4"/>
      <c r="E500" s="3"/>
      <c r="F500" s="3"/>
      <c r="G500" s="16"/>
      <c r="H500" s="3"/>
      <c r="I500" s="3"/>
      <c r="J500" s="3"/>
      <c r="K500" s="3"/>
      <c r="L500" s="3"/>
      <c r="M500" s="3"/>
      <c r="N500" s="3"/>
    </row>
    <row r="501" spans="1:14" ht="13">
      <c r="A501" s="2"/>
      <c r="B501" s="3"/>
      <c r="C501" s="4"/>
      <c r="D501" s="4"/>
      <c r="E501" s="3"/>
      <c r="F501" s="3"/>
      <c r="G501" s="16"/>
      <c r="H501" s="3"/>
      <c r="I501" s="3"/>
      <c r="J501" s="3"/>
      <c r="K501" s="3"/>
      <c r="L501" s="3"/>
      <c r="M501" s="3"/>
      <c r="N501" s="3"/>
    </row>
    <row r="502" spans="1:14" ht="13">
      <c r="A502" s="2"/>
      <c r="B502" s="3"/>
      <c r="C502" s="4"/>
      <c r="D502" s="4"/>
      <c r="E502" s="3"/>
      <c r="F502" s="3"/>
      <c r="G502" s="16"/>
      <c r="H502" s="3"/>
      <c r="I502" s="3"/>
      <c r="J502" s="3"/>
      <c r="K502" s="3"/>
      <c r="L502" s="3"/>
      <c r="M502" s="3"/>
      <c r="N502" s="3"/>
    </row>
    <row r="503" spans="1:14" ht="13">
      <c r="A503" s="2"/>
      <c r="B503" s="3"/>
      <c r="C503" s="4"/>
      <c r="D503" s="4"/>
      <c r="E503" s="3"/>
      <c r="F503" s="3"/>
      <c r="G503" s="16"/>
      <c r="H503" s="3"/>
      <c r="I503" s="3"/>
      <c r="J503" s="3"/>
      <c r="K503" s="3"/>
      <c r="L503" s="3"/>
      <c r="M503" s="3"/>
      <c r="N503" s="3"/>
    </row>
    <row r="504" spans="1:14" ht="13">
      <c r="A504" s="2"/>
      <c r="B504" s="3"/>
      <c r="C504" s="4"/>
      <c r="D504" s="4"/>
      <c r="E504" s="3"/>
      <c r="F504" s="3"/>
      <c r="G504" s="16"/>
      <c r="H504" s="3"/>
      <c r="I504" s="3"/>
      <c r="J504" s="3"/>
      <c r="K504" s="3"/>
      <c r="L504" s="3"/>
      <c r="M504" s="3"/>
      <c r="N504" s="3"/>
    </row>
    <row r="505" spans="1:14" ht="13">
      <c r="A505" s="2"/>
      <c r="B505" s="3"/>
      <c r="C505" s="4"/>
      <c r="D505" s="4"/>
      <c r="E505" s="3"/>
      <c r="F505" s="3"/>
      <c r="G505" s="16"/>
      <c r="H505" s="3"/>
      <c r="I505" s="3"/>
      <c r="J505" s="3"/>
      <c r="K505" s="3"/>
      <c r="L505" s="3"/>
      <c r="M505" s="3"/>
      <c r="N505" s="3"/>
    </row>
    <row r="506" spans="1:14" ht="13">
      <c r="A506" s="2"/>
      <c r="B506" s="3"/>
      <c r="C506" s="4"/>
      <c r="D506" s="4"/>
      <c r="E506" s="3"/>
      <c r="F506" s="3"/>
      <c r="G506" s="16"/>
      <c r="H506" s="3"/>
      <c r="I506" s="3"/>
      <c r="J506" s="3"/>
      <c r="K506" s="3"/>
      <c r="L506" s="3"/>
      <c r="M506" s="3"/>
      <c r="N506" s="3"/>
    </row>
    <row r="507" spans="1:14" ht="13">
      <c r="A507" s="2"/>
      <c r="B507" s="3"/>
      <c r="C507" s="4"/>
      <c r="D507" s="4"/>
      <c r="E507" s="3"/>
      <c r="F507" s="3"/>
      <c r="G507" s="16"/>
      <c r="H507" s="3"/>
      <c r="I507" s="3"/>
      <c r="J507" s="3"/>
      <c r="K507" s="3"/>
      <c r="L507" s="3"/>
      <c r="M507" s="3"/>
      <c r="N507" s="3"/>
    </row>
    <row r="508" spans="1:14" ht="13">
      <c r="A508" s="2"/>
      <c r="B508" s="3"/>
      <c r="C508" s="4"/>
      <c r="D508" s="4"/>
      <c r="E508" s="3"/>
      <c r="F508" s="3"/>
      <c r="G508" s="16"/>
      <c r="H508" s="3"/>
      <c r="I508" s="3"/>
      <c r="J508" s="3"/>
      <c r="K508" s="3"/>
      <c r="L508" s="3"/>
      <c r="M508" s="3"/>
      <c r="N508" s="3"/>
    </row>
    <row r="509" spans="1:14" ht="13">
      <c r="A509" s="2"/>
      <c r="B509" s="3"/>
      <c r="C509" s="4"/>
      <c r="D509" s="4"/>
      <c r="E509" s="3"/>
      <c r="F509" s="3"/>
      <c r="G509" s="16"/>
      <c r="H509" s="3"/>
      <c r="I509" s="3"/>
      <c r="J509" s="3"/>
      <c r="K509" s="3"/>
      <c r="L509" s="3"/>
      <c r="M509" s="3"/>
      <c r="N509" s="3"/>
    </row>
    <row r="510" spans="1:14" ht="13">
      <c r="A510" s="2"/>
      <c r="B510" s="3"/>
      <c r="C510" s="4"/>
      <c r="D510" s="4"/>
      <c r="E510" s="3"/>
      <c r="F510" s="3"/>
      <c r="G510" s="16"/>
      <c r="H510" s="3"/>
      <c r="I510" s="3"/>
      <c r="J510" s="3"/>
      <c r="K510" s="3"/>
      <c r="L510" s="3"/>
      <c r="M510" s="3"/>
      <c r="N510" s="3"/>
    </row>
    <row r="511" spans="1:14" ht="13">
      <c r="A511" s="2"/>
      <c r="B511" s="3"/>
      <c r="C511" s="4"/>
      <c r="D511" s="4"/>
      <c r="E511" s="3"/>
      <c r="F511" s="3"/>
      <c r="G511" s="16"/>
      <c r="H511" s="3"/>
      <c r="I511" s="3"/>
      <c r="J511" s="3"/>
      <c r="K511" s="3"/>
      <c r="L511" s="3"/>
      <c r="M511" s="3"/>
      <c r="N511" s="3"/>
    </row>
    <row r="512" spans="1:14" ht="13">
      <c r="A512" s="2"/>
      <c r="B512" s="3"/>
      <c r="C512" s="4"/>
      <c r="D512" s="4"/>
      <c r="E512" s="3"/>
      <c r="F512" s="3"/>
      <c r="G512" s="16"/>
      <c r="H512" s="3"/>
      <c r="I512" s="3"/>
      <c r="J512" s="3"/>
      <c r="K512" s="3"/>
      <c r="L512" s="3"/>
      <c r="M512" s="3"/>
      <c r="N512" s="3"/>
    </row>
    <row r="513" spans="1:14" ht="13">
      <c r="A513" s="2"/>
      <c r="B513" s="3"/>
      <c r="C513" s="4"/>
      <c r="D513" s="4"/>
      <c r="E513" s="3"/>
      <c r="F513" s="3"/>
      <c r="G513" s="16"/>
      <c r="H513" s="3"/>
      <c r="I513" s="3"/>
      <c r="J513" s="3"/>
      <c r="K513" s="3"/>
      <c r="L513" s="3"/>
      <c r="M513" s="3"/>
      <c r="N513" s="3"/>
    </row>
    <row r="514" spans="1:14" ht="13">
      <c r="A514" s="2"/>
      <c r="B514" s="3"/>
      <c r="C514" s="4"/>
      <c r="D514" s="4"/>
      <c r="E514" s="3"/>
      <c r="F514" s="3"/>
      <c r="G514" s="16"/>
      <c r="H514" s="3"/>
      <c r="I514" s="3"/>
      <c r="J514" s="3"/>
      <c r="K514" s="3"/>
      <c r="L514" s="3"/>
      <c r="M514" s="3"/>
      <c r="N514" s="3"/>
    </row>
    <row r="515" spans="1:14" ht="13">
      <c r="A515" s="2"/>
      <c r="B515" s="3"/>
      <c r="C515" s="4"/>
      <c r="D515" s="4"/>
      <c r="E515" s="3"/>
      <c r="F515" s="3"/>
      <c r="G515" s="16"/>
      <c r="H515" s="3"/>
      <c r="I515" s="3"/>
      <c r="J515" s="3"/>
      <c r="K515" s="3"/>
      <c r="L515" s="3"/>
      <c r="M515" s="3"/>
      <c r="N515" s="3"/>
    </row>
    <row r="516" spans="1:14" ht="13">
      <c r="A516" s="2"/>
      <c r="B516" s="3"/>
      <c r="C516" s="4"/>
      <c r="D516" s="4"/>
      <c r="E516" s="3"/>
      <c r="F516" s="3"/>
      <c r="G516" s="16"/>
      <c r="H516" s="3"/>
      <c r="I516" s="3"/>
      <c r="J516" s="3"/>
      <c r="K516" s="3"/>
      <c r="L516" s="3"/>
      <c r="M516" s="3"/>
      <c r="N516" s="3"/>
    </row>
    <row r="517" spans="1:14" ht="13">
      <c r="A517" s="2"/>
      <c r="B517" s="3"/>
      <c r="C517" s="4"/>
      <c r="D517" s="4"/>
      <c r="E517" s="3"/>
      <c r="F517" s="3"/>
      <c r="G517" s="16"/>
      <c r="H517" s="3"/>
      <c r="I517" s="3"/>
      <c r="J517" s="3"/>
      <c r="K517" s="3"/>
      <c r="L517" s="3"/>
      <c r="M517" s="3"/>
      <c r="N517" s="3"/>
    </row>
    <row r="518" spans="1:14" ht="13">
      <c r="A518" s="2"/>
      <c r="B518" s="3"/>
      <c r="C518" s="4"/>
      <c r="D518" s="4"/>
      <c r="E518" s="3"/>
      <c r="F518" s="3"/>
      <c r="G518" s="16"/>
      <c r="H518" s="3"/>
      <c r="I518" s="3"/>
      <c r="J518" s="3"/>
      <c r="K518" s="3"/>
      <c r="L518" s="3"/>
      <c r="M518" s="3"/>
      <c r="N518" s="3"/>
    </row>
    <row r="519" spans="1:14" ht="13">
      <c r="A519" s="2"/>
      <c r="B519" s="3"/>
      <c r="C519" s="4"/>
      <c r="D519" s="4"/>
      <c r="E519" s="3"/>
      <c r="F519" s="3"/>
      <c r="G519" s="16"/>
      <c r="H519" s="3"/>
      <c r="I519" s="3"/>
      <c r="J519" s="3"/>
      <c r="K519" s="3"/>
      <c r="L519" s="3"/>
      <c r="M519" s="3"/>
      <c r="N519" s="3"/>
    </row>
    <row r="520" spans="1:14" ht="13">
      <c r="A520" s="2"/>
      <c r="B520" s="3"/>
      <c r="C520" s="4"/>
      <c r="D520" s="4"/>
      <c r="E520" s="3"/>
      <c r="F520" s="3"/>
      <c r="G520" s="16"/>
      <c r="H520" s="3"/>
      <c r="I520" s="3"/>
      <c r="J520" s="3"/>
      <c r="K520" s="3"/>
      <c r="L520" s="3"/>
      <c r="M520" s="3"/>
      <c r="N520" s="3"/>
    </row>
    <row r="521" spans="1:14" ht="13">
      <c r="A521" s="2"/>
      <c r="B521" s="3"/>
      <c r="C521" s="4"/>
      <c r="D521" s="4"/>
      <c r="E521" s="3"/>
      <c r="F521" s="3"/>
      <c r="G521" s="16"/>
      <c r="H521" s="3"/>
      <c r="I521" s="3"/>
      <c r="J521" s="3"/>
      <c r="K521" s="3"/>
      <c r="L521" s="3"/>
      <c r="M521" s="3"/>
      <c r="N521" s="3"/>
    </row>
    <row r="522" spans="1:14" ht="13">
      <c r="A522" s="2"/>
      <c r="B522" s="3"/>
      <c r="C522" s="4"/>
      <c r="D522" s="4"/>
      <c r="E522" s="3"/>
      <c r="F522" s="3"/>
      <c r="G522" s="16"/>
      <c r="H522" s="3"/>
      <c r="I522" s="3"/>
      <c r="J522" s="3"/>
      <c r="K522" s="3"/>
      <c r="L522" s="3"/>
      <c r="M522" s="3"/>
      <c r="N522" s="3"/>
    </row>
    <row r="523" spans="1:14" ht="13">
      <c r="A523" s="2"/>
      <c r="B523" s="3"/>
      <c r="C523" s="4"/>
      <c r="D523" s="4"/>
      <c r="E523" s="3"/>
      <c r="F523" s="3"/>
      <c r="G523" s="16"/>
      <c r="H523" s="3"/>
      <c r="I523" s="3"/>
      <c r="J523" s="3"/>
      <c r="K523" s="3"/>
      <c r="L523" s="3"/>
      <c r="M523" s="3"/>
      <c r="N523" s="3"/>
    </row>
    <row r="524" spans="1:14" ht="13">
      <c r="A524" s="2"/>
      <c r="B524" s="3"/>
      <c r="C524" s="4"/>
      <c r="D524" s="4"/>
      <c r="E524" s="3"/>
      <c r="F524" s="3"/>
      <c r="G524" s="16"/>
      <c r="H524" s="3"/>
      <c r="I524" s="3"/>
      <c r="J524" s="3"/>
      <c r="K524" s="3"/>
      <c r="L524" s="3"/>
      <c r="M524" s="3"/>
      <c r="N524" s="3"/>
    </row>
    <row r="525" spans="1:14" ht="13">
      <c r="A525" s="2"/>
      <c r="B525" s="3"/>
      <c r="C525" s="4"/>
      <c r="D525" s="4"/>
      <c r="E525" s="3"/>
      <c r="F525" s="3"/>
      <c r="G525" s="16"/>
      <c r="H525" s="3"/>
      <c r="I525" s="3"/>
      <c r="J525" s="3"/>
      <c r="K525" s="3"/>
      <c r="L525" s="3"/>
      <c r="M525" s="3"/>
      <c r="N525" s="3"/>
    </row>
    <row r="526" spans="1:14" ht="13">
      <c r="A526" s="2"/>
      <c r="B526" s="3"/>
      <c r="C526" s="4"/>
      <c r="D526" s="4"/>
      <c r="E526" s="3"/>
      <c r="F526" s="3"/>
      <c r="G526" s="16"/>
      <c r="H526" s="3"/>
      <c r="I526" s="3"/>
      <c r="J526" s="3"/>
      <c r="K526" s="3"/>
      <c r="L526" s="3"/>
      <c r="M526" s="3"/>
      <c r="N526" s="3"/>
    </row>
    <row r="527" spans="1:14" ht="13">
      <c r="A527" s="2"/>
      <c r="B527" s="3"/>
      <c r="C527" s="4"/>
      <c r="D527" s="4"/>
      <c r="E527" s="3"/>
      <c r="F527" s="3"/>
      <c r="G527" s="16"/>
      <c r="H527" s="3"/>
      <c r="I527" s="3"/>
      <c r="J527" s="3"/>
      <c r="K527" s="3"/>
      <c r="L527" s="3"/>
      <c r="M527" s="3"/>
      <c r="N527" s="3"/>
    </row>
    <row r="528" spans="1:14" ht="13">
      <c r="A528" s="2"/>
      <c r="B528" s="3"/>
      <c r="C528" s="4"/>
      <c r="D528" s="4"/>
      <c r="E528" s="3"/>
      <c r="F528" s="3"/>
      <c r="G528" s="16"/>
      <c r="H528" s="3"/>
      <c r="I528" s="3"/>
      <c r="J528" s="3"/>
      <c r="K528" s="3"/>
      <c r="L528" s="3"/>
      <c r="M528" s="3"/>
      <c r="N528" s="3"/>
    </row>
    <row r="529" spans="1:14" ht="13">
      <c r="A529" s="2"/>
      <c r="B529" s="3"/>
      <c r="C529" s="4"/>
      <c r="D529" s="4"/>
      <c r="E529" s="3"/>
      <c r="F529" s="3"/>
      <c r="G529" s="16"/>
      <c r="H529" s="3"/>
      <c r="I529" s="3"/>
      <c r="J529" s="3"/>
      <c r="K529" s="3"/>
      <c r="L529" s="3"/>
      <c r="M529" s="3"/>
      <c r="N529" s="3"/>
    </row>
    <row r="530" spans="1:14" ht="13">
      <c r="A530" s="2"/>
      <c r="B530" s="3"/>
      <c r="C530" s="4"/>
      <c r="D530" s="4"/>
      <c r="E530" s="3"/>
      <c r="F530" s="3"/>
      <c r="G530" s="16"/>
      <c r="H530" s="3"/>
      <c r="I530" s="3"/>
      <c r="J530" s="3"/>
      <c r="K530" s="3"/>
      <c r="L530" s="3"/>
      <c r="M530" s="3"/>
      <c r="N530" s="3"/>
    </row>
    <row r="531" spans="1:14" ht="13">
      <c r="A531" s="2"/>
      <c r="B531" s="3"/>
      <c r="C531" s="4"/>
      <c r="D531" s="4"/>
      <c r="E531" s="3"/>
      <c r="F531" s="3"/>
      <c r="G531" s="16"/>
      <c r="H531" s="3"/>
      <c r="I531" s="3"/>
      <c r="J531" s="3"/>
      <c r="K531" s="3"/>
      <c r="L531" s="3"/>
      <c r="M531" s="3"/>
      <c r="N531" s="3"/>
    </row>
    <row r="532" spans="1:14" ht="13">
      <c r="A532" s="2"/>
      <c r="B532" s="3"/>
      <c r="C532" s="4"/>
      <c r="D532" s="4"/>
      <c r="E532" s="3"/>
      <c r="F532" s="3"/>
      <c r="G532" s="16"/>
      <c r="H532" s="3"/>
      <c r="I532" s="3"/>
      <c r="J532" s="3"/>
      <c r="K532" s="3"/>
      <c r="L532" s="3"/>
      <c r="M532" s="3"/>
      <c r="N532" s="3"/>
    </row>
    <row r="533" spans="1:14" ht="13">
      <c r="A533" s="2"/>
      <c r="B533" s="3"/>
      <c r="C533" s="4"/>
      <c r="D533" s="4"/>
      <c r="E533" s="3"/>
      <c r="F533" s="3"/>
      <c r="G533" s="16"/>
      <c r="H533" s="3"/>
      <c r="I533" s="3"/>
      <c r="J533" s="3"/>
      <c r="K533" s="3"/>
      <c r="L533" s="3"/>
      <c r="M533" s="3"/>
      <c r="N533" s="3"/>
    </row>
    <row r="534" spans="1:14" ht="13">
      <c r="A534" s="2"/>
      <c r="B534" s="3"/>
      <c r="C534" s="4"/>
      <c r="D534" s="4"/>
      <c r="E534" s="3"/>
      <c r="F534" s="3"/>
      <c r="G534" s="16"/>
      <c r="H534" s="3"/>
      <c r="I534" s="3"/>
      <c r="J534" s="3"/>
      <c r="K534" s="3"/>
      <c r="L534" s="3"/>
      <c r="M534" s="3"/>
      <c r="N534" s="3"/>
    </row>
    <row r="535" spans="1:14" ht="13">
      <c r="A535" s="2"/>
      <c r="B535" s="3"/>
      <c r="C535" s="4"/>
      <c r="D535" s="4"/>
      <c r="E535" s="3"/>
      <c r="F535" s="3"/>
      <c r="G535" s="16"/>
      <c r="H535" s="3"/>
      <c r="I535" s="3"/>
      <c r="J535" s="3"/>
      <c r="K535" s="3"/>
      <c r="L535" s="3"/>
      <c r="M535" s="3"/>
      <c r="N535" s="3"/>
    </row>
    <row r="536" spans="1:14" ht="13">
      <c r="A536" s="2"/>
      <c r="B536" s="3"/>
      <c r="C536" s="4"/>
      <c r="D536" s="4"/>
      <c r="E536" s="3"/>
      <c r="F536" s="3"/>
      <c r="G536" s="16"/>
      <c r="H536" s="3"/>
      <c r="I536" s="3"/>
      <c r="J536" s="3"/>
      <c r="K536" s="3"/>
      <c r="L536" s="3"/>
      <c r="M536" s="3"/>
      <c r="N536" s="3"/>
    </row>
    <row r="537" spans="1:14" ht="13">
      <c r="A537" s="2"/>
      <c r="B537" s="3"/>
      <c r="C537" s="4"/>
      <c r="D537" s="4"/>
      <c r="E537" s="3"/>
      <c r="F537" s="3"/>
      <c r="G537" s="16"/>
      <c r="H537" s="3"/>
      <c r="I537" s="3"/>
      <c r="J537" s="3"/>
      <c r="K537" s="3"/>
      <c r="L537" s="3"/>
      <c r="M537" s="3"/>
      <c r="N537" s="3"/>
    </row>
    <row r="538" spans="1:14" ht="13">
      <c r="A538" s="2"/>
      <c r="B538" s="3"/>
      <c r="C538" s="4"/>
      <c r="D538" s="4"/>
      <c r="E538" s="3"/>
      <c r="F538" s="3"/>
      <c r="G538" s="16"/>
      <c r="H538" s="3"/>
      <c r="I538" s="3"/>
      <c r="J538" s="3"/>
      <c r="K538" s="3"/>
      <c r="L538" s="3"/>
      <c r="M538" s="3"/>
      <c r="N538" s="3"/>
    </row>
    <row r="539" spans="1:14" ht="13">
      <c r="A539" s="2"/>
      <c r="B539" s="3"/>
      <c r="C539" s="4"/>
      <c r="D539" s="4"/>
      <c r="E539" s="3"/>
      <c r="F539" s="3"/>
      <c r="G539" s="16"/>
      <c r="H539" s="3"/>
      <c r="I539" s="3"/>
      <c r="J539" s="3"/>
      <c r="K539" s="3"/>
      <c r="L539" s="3"/>
      <c r="M539" s="3"/>
      <c r="N539" s="3"/>
    </row>
    <row r="540" spans="1:14" ht="13">
      <c r="A540" s="2"/>
      <c r="B540" s="3"/>
      <c r="C540" s="4"/>
      <c r="D540" s="4"/>
      <c r="E540" s="3"/>
      <c r="F540" s="3"/>
      <c r="G540" s="16"/>
      <c r="H540" s="3"/>
      <c r="I540" s="3"/>
      <c r="J540" s="3"/>
      <c r="K540" s="3"/>
      <c r="L540" s="3"/>
      <c r="M540" s="3"/>
      <c r="N540" s="3"/>
    </row>
    <row r="541" spans="1:14" ht="13">
      <c r="A541" s="2"/>
      <c r="B541" s="3"/>
      <c r="C541" s="4"/>
      <c r="D541" s="4"/>
      <c r="E541" s="3"/>
      <c r="F541" s="3"/>
      <c r="G541" s="16"/>
      <c r="H541" s="3"/>
      <c r="I541" s="3"/>
      <c r="J541" s="3"/>
      <c r="K541" s="3"/>
      <c r="L541" s="3"/>
      <c r="M541" s="3"/>
      <c r="N541" s="3"/>
    </row>
    <row r="542" spans="1:14" ht="13">
      <c r="A542" s="2"/>
      <c r="B542" s="3"/>
      <c r="C542" s="4"/>
      <c r="D542" s="4"/>
      <c r="E542" s="3"/>
      <c r="F542" s="3"/>
      <c r="G542" s="16"/>
      <c r="H542" s="3"/>
      <c r="I542" s="3"/>
      <c r="J542" s="3"/>
      <c r="K542" s="3"/>
      <c r="L542" s="3"/>
      <c r="M542" s="3"/>
      <c r="N542" s="3"/>
    </row>
    <row r="543" spans="1:14" ht="13">
      <c r="A543" s="2"/>
      <c r="B543" s="3"/>
      <c r="C543" s="4"/>
      <c r="D543" s="4"/>
      <c r="E543" s="3"/>
      <c r="F543" s="3"/>
      <c r="G543" s="16"/>
      <c r="H543" s="3"/>
      <c r="I543" s="3"/>
      <c r="J543" s="3"/>
      <c r="K543" s="3"/>
      <c r="L543" s="3"/>
      <c r="M543" s="3"/>
      <c r="N543" s="3"/>
    </row>
    <row r="544" spans="1:14" ht="13">
      <c r="A544" s="2"/>
      <c r="B544" s="3"/>
      <c r="C544" s="4"/>
      <c r="D544" s="4"/>
      <c r="E544" s="3"/>
      <c r="F544" s="3"/>
      <c r="G544" s="16"/>
      <c r="H544" s="3"/>
      <c r="I544" s="3"/>
      <c r="J544" s="3"/>
      <c r="K544" s="3"/>
      <c r="L544" s="3"/>
      <c r="M544" s="3"/>
      <c r="N544" s="3"/>
    </row>
    <row r="545" spans="1:14" ht="13">
      <c r="A545" s="2"/>
      <c r="B545" s="3"/>
      <c r="C545" s="4"/>
      <c r="D545" s="4"/>
      <c r="E545" s="3"/>
      <c r="F545" s="3"/>
      <c r="G545" s="16"/>
      <c r="H545" s="3"/>
      <c r="I545" s="3"/>
      <c r="J545" s="3"/>
      <c r="K545" s="3"/>
      <c r="L545" s="3"/>
      <c r="M545" s="3"/>
      <c r="N545" s="3"/>
    </row>
    <row r="546" spans="1:14" ht="13">
      <c r="A546" s="2"/>
      <c r="B546" s="3"/>
      <c r="C546" s="4"/>
      <c r="D546" s="4"/>
      <c r="E546" s="3"/>
      <c r="F546" s="3"/>
      <c r="G546" s="16"/>
      <c r="H546" s="3"/>
      <c r="I546" s="3"/>
      <c r="J546" s="3"/>
      <c r="K546" s="3"/>
      <c r="L546" s="3"/>
      <c r="M546" s="3"/>
      <c r="N546" s="3"/>
    </row>
    <row r="547" spans="1:14" ht="13">
      <c r="A547" s="2"/>
      <c r="B547" s="3"/>
      <c r="C547" s="4"/>
      <c r="D547" s="4"/>
      <c r="E547" s="3"/>
      <c r="F547" s="3"/>
      <c r="G547" s="16"/>
      <c r="H547" s="3"/>
      <c r="I547" s="3"/>
      <c r="J547" s="3"/>
      <c r="K547" s="3"/>
      <c r="L547" s="3"/>
      <c r="M547" s="3"/>
      <c r="N547" s="3"/>
    </row>
    <row r="548" spans="1:14" ht="13">
      <c r="A548" s="2"/>
      <c r="B548" s="3"/>
      <c r="C548" s="4"/>
      <c r="D548" s="4"/>
      <c r="E548" s="3"/>
      <c r="F548" s="3"/>
      <c r="G548" s="16"/>
      <c r="H548" s="3"/>
      <c r="I548" s="3"/>
      <c r="J548" s="3"/>
      <c r="K548" s="3"/>
      <c r="L548" s="3"/>
      <c r="M548" s="3"/>
      <c r="N548" s="3"/>
    </row>
    <row r="549" spans="1:14" ht="13">
      <c r="A549" s="2"/>
      <c r="B549" s="3"/>
      <c r="C549" s="4"/>
      <c r="D549" s="4"/>
      <c r="E549" s="3"/>
      <c r="F549" s="3"/>
      <c r="G549" s="16"/>
      <c r="H549" s="3"/>
      <c r="I549" s="3"/>
      <c r="J549" s="3"/>
      <c r="K549" s="3"/>
      <c r="L549" s="3"/>
      <c r="M549" s="3"/>
      <c r="N549" s="3"/>
    </row>
    <row r="550" spans="1:14" ht="13">
      <c r="A550" s="2"/>
      <c r="B550" s="3"/>
      <c r="C550" s="4"/>
      <c r="D550" s="4"/>
      <c r="E550" s="3"/>
      <c r="F550" s="3"/>
      <c r="G550" s="16"/>
      <c r="H550" s="3"/>
      <c r="I550" s="3"/>
      <c r="J550" s="3"/>
      <c r="K550" s="3"/>
      <c r="L550" s="3"/>
      <c r="M550" s="3"/>
      <c r="N550" s="3"/>
    </row>
    <row r="551" spans="1:14" ht="13">
      <c r="A551" s="2"/>
      <c r="B551" s="3"/>
      <c r="C551" s="4"/>
      <c r="D551" s="4"/>
      <c r="E551" s="3"/>
      <c r="F551" s="3"/>
      <c r="G551" s="16"/>
      <c r="H551" s="3"/>
      <c r="I551" s="3"/>
      <c r="J551" s="3"/>
      <c r="K551" s="3"/>
      <c r="L551" s="3"/>
      <c r="M551" s="3"/>
      <c r="N551" s="3"/>
    </row>
    <row r="552" spans="1:14" ht="13">
      <c r="A552" s="2"/>
      <c r="B552" s="3"/>
      <c r="C552" s="4"/>
      <c r="D552" s="4"/>
      <c r="E552" s="3"/>
      <c r="F552" s="3"/>
      <c r="G552" s="16"/>
      <c r="H552" s="3"/>
      <c r="I552" s="3"/>
      <c r="J552" s="3"/>
      <c r="K552" s="3"/>
      <c r="L552" s="3"/>
      <c r="M552" s="3"/>
      <c r="N552" s="3"/>
    </row>
    <row r="553" spans="1:14" ht="13">
      <c r="A553" s="2"/>
      <c r="B553" s="3"/>
      <c r="C553" s="4"/>
      <c r="D553" s="4"/>
      <c r="E553" s="3"/>
      <c r="F553" s="3"/>
      <c r="G553" s="16"/>
      <c r="H553" s="3"/>
      <c r="I553" s="3"/>
      <c r="J553" s="3"/>
      <c r="K553" s="3"/>
      <c r="L553" s="3"/>
      <c r="M553" s="3"/>
      <c r="N553" s="3"/>
    </row>
    <row r="554" spans="1:14" ht="13">
      <c r="A554" s="2"/>
      <c r="B554" s="3"/>
      <c r="C554" s="4"/>
      <c r="D554" s="4"/>
      <c r="E554" s="3"/>
      <c r="F554" s="3"/>
      <c r="G554" s="16"/>
      <c r="H554" s="3"/>
      <c r="I554" s="3"/>
      <c r="J554" s="3"/>
      <c r="K554" s="3"/>
      <c r="L554" s="3"/>
      <c r="M554" s="3"/>
      <c r="N554" s="3"/>
    </row>
    <row r="555" spans="1:14" ht="13">
      <c r="A555" s="2"/>
      <c r="B555" s="3"/>
      <c r="C555" s="4"/>
      <c r="D555" s="4"/>
      <c r="E555" s="3"/>
      <c r="F555" s="3"/>
      <c r="G555" s="16"/>
      <c r="H555" s="3"/>
      <c r="I555" s="3"/>
      <c r="J555" s="3"/>
      <c r="K555" s="3"/>
      <c r="L555" s="3"/>
      <c r="M555" s="3"/>
      <c r="N555" s="3"/>
    </row>
    <row r="556" spans="1:14" ht="13">
      <c r="A556" s="2"/>
      <c r="B556" s="3"/>
      <c r="C556" s="4"/>
      <c r="D556" s="4"/>
      <c r="E556" s="3"/>
      <c r="F556" s="3"/>
      <c r="G556" s="16"/>
      <c r="H556" s="3"/>
      <c r="I556" s="3"/>
      <c r="J556" s="3"/>
      <c r="K556" s="3"/>
      <c r="L556" s="3"/>
      <c r="M556" s="3"/>
      <c r="N556" s="3"/>
    </row>
    <row r="557" spans="1:14" ht="13">
      <c r="A557" s="2"/>
      <c r="B557" s="3"/>
      <c r="C557" s="4"/>
      <c r="D557" s="4"/>
      <c r="E557" s="3"/>
      <c r="F557" s="3"/>
      <c r="G557" s="16"/>
      <c r="H557" s="3"/>
      <c r="I557" s="3"/>
      <c r="J557" s="3"/>
      <c r="K557" s="3"/>
      <c r="L557" s="3"/>
      <c r="M557" s="3"/>
      <c r="N557" s="3"/>
    </row>
    <row r="558" spans="1:14" ht="13">
      <c r="A558" s="2"/>
      <c r="B558" s="3"/>
      <c r="C558" s="4"/>
      <c r="D558" s="4"/>
      <c r="E558" s="3"/>
      <c r="F558" s="3"/>
      <c r="G558" s="16"/>
      <c r="H558" s="3"/>
      <c r="I558" s="3"/>
      <c r="J558" s="3"/>
      <c r="K558" s="3"/>
      <c r="L558" s="3"/>
      <c r="M558" s="3"/>
      <c r="N558" s="3"/>
    </row>
    <row r="559" spans="1:14" ht="13">
      <c r="A559" s="2"/>
      <c r="B559" s="3"/>
      <c r="C559" s="4"/>
      <c r="D559" s="4"/>
      <c r="E559" s="3"/>
      <c r="F559" s="3"/>
      <c r="G559" s="16"/>
      <c r="H559" s="3"/>
      <c r="I559" s="3"/>
      <c r="J559" s="3"/>
      <c r="K559" s="3"/>
      <c r="L559" s="3"/>
      <c r="M559" s="3"/>
      <c r="N559" s="3"/>
    </row>
    <row r="560" spans="1:14" ht="13">
      <c r="A560" s="2"/>
      <c r="B560" s="3"/>
      <c r="C560" s="4"/>
      <c r="D560" s="4"/>
      <c r="E560" s="3"/>
      <c r="F560" s="3"/>
      <c r="G560" s="16"/>
      <c r="H560" s="3"/>
      <c r="I560" s="3"/>
      <c r="J560" s="3"/>
      <c r="K560" s="3"/>
      <c r="L560" s="3"/>
      <c r="M560" s="3"/>
      <c r="N560" s="3"/>
    </row>
    <row r="561" spans="1:14" ht="13">
      <c r="A561" s="2"/>
      <c r="B561" s="3"/>
      <c r="C561" s="4"/>
      <c r="D561" s="4"/>
      <c r="E561" s="3"/>
      <c r="F561" s="3"/>
      <c r="G561" s="16"/>
      <c r="H561" s="3"/>
      <c r="I561" s="3"/>
      <c r="J561" s="3"/>
      <c r="K561" s="3"/>
      <c r="L561" s="3"/>
      <c r="M561" s="3"/>
      <c r="N561" s="3"/>
    </row>
    <row r="562" spans="1:14" ht="13">
      <c r="A562" s="2"/>
      <c r="B562" s="3"/>
      <c r="C562" s="4"/>
      <c r="D562" s="4"/>
      <c r="E562" s="3"/>
      <c r="F562" s="3"/>
      <c r="G562" s="16"/>
      <c r="H562" s="3"/>
      <c r="I562" s="3"/>
      <c r="J562" s="3"/>
      <c r="K562" s="3"/>
      <c r="L562" s="3"/>
      <c r="M562" s="3"/>
      <c r="N562" s="3"/>
    </row>
    <row r="563" spans="1:14" ht="13">
      <c r="A563" s="2"/>
      <c r="B563" s="3"/>
      <c r="C563" s="4"/>
      <c r="D563" s="4"/>
      <c r="E563" s="3"/>
      <c r="F563" s="3"/>
      <c r="G563" s="16"/>
      <c r="H563" s="3"/>
      <c r="I563" s="3"/>
      <c r="J563" s="3"/>
      <c r="K563" s="3"/>
      <c r="L563" s="3"/>
      <c r="M563" s="3"/>
      <c r="N563" s="3"/>
    </row>
    <row r="564" spans="1:14" ht="13">
      <c r="A564" s="2"/>
      <c r="B564" s="3"/>
      <c r="C564" s="4"/>
      <c r="D564" s="4"/>
      <c r="E564" s="3"/>
      <c r="F564" s="3"/>
      <c r="G564" s="16"/>
      <c r="H564" s="3"/>
      <c r="I564" s="3"/>
      <c r="J564" s="3"/>
      <c r="K564" s="3"/>
      <c r="L564" s="3"/>
      <c r="M564" s="3"/>
      <c r="N564" s="3"/>
    </row>
    <row r="565" spans="1:14" ht="13">
      <c r="A565" s="2"/>
      <c r="B565" s="3"/>
      <c r="C565" s="4"/>
      <c r="D565" s="4"/>
      <c r="E565" s="3"/>
      <c r="F565" s="3"/>
      <c r="G565" s="16"/>
      <c r="H565" s="3"/>
      <c r="I565" s="3"/>
      <c r="J565" s="3"/>
      <c r="K565" s="3"/>
      <c r="L565" s="3"/>
      <c r="M565" s="3"/>
      <c r="N565" s="3"/>
    </row>
    <row r="566" spans="1:14" ht="13">
      <c r="A566" s="2"/>
      <c r="B566" s="3"/>
      <c r="C566" s="4"/>
      <c r="D566" s="4"/>
      <c r="E566" s="3"/>
      <c r="F566" s="3"/>
      <c r="G566" s="16"/>
      <c r="H566" s="3"/>
      <c r="I566" s="3"/>
      <c r="J566" s="3"/>
      <c r="K566" s="3"/>
      <c r="L566" s="3"/>
      <c r="M566" s="3"/>
      <c r="N566" s="3"/>
    </row>
    <row r="567" spans="1:14" ht="13">
      <c r="A567" s="2"/>
      <c r="B567" s="3"/>
      <c r="C567" s="4"/>
      <c r="D567" s="4"/>
      <c r="E567" s="3"/>
      <c r="F567" s="3"/>
      <c r="G567" s="16"/>
      <c r="H567" s="3"/>
      <c r="I567" s="3"/>
      <c r="J567" s="3"/>
      <c r="K567" s="3"/>
      <c r="L567" s="3"/>
      <c r="M567" s="3"/>
      <c r="N567" s="3"/>
    </row>
    <row r="568" spans="1:14" ht="13">
      <c r="A568" s="2"/>
      <c r="B568" s="3"/>
      <c r="C568" s="4"/>
      <c r="D568" s="4"/>
      <c r="E568" s="3"/>
      <c r="F568" s="3"/>
      <c r="G568" s="16"/>
      <c r="H568" s="3"/>
      <c r="I568" s="3"/>
      <c r="J568" s="3"/>
      <c r="K568" s="3"/>
      <c r="L568" s="3"/>
      <c r="M568" s="3"/>
      <c r="N568" s="3"/>
    </row>
    <row r="569" spans="1:14" ht="13">
      <c r="A569" s="2"/>
      <c r="B569" s="3"/>
      <c r="C569" s="4"/>
      <c r="D569" s="4"/>
      <c r="E569" s="3"/>
      <c r="F569" s="3"/>
      <c r="G569" s="16"/>
      <c r="H569" s="3"/>
      <c r="I569" s="3"/>
      <c r="J569" s="3"/>
      <c r="K569" s="3"/>
      <c r="L569" s="3"/>
      <c r="M569" s="3"/>
      <c r="N569" s="3"/>
    </row>
    <row r="570" spans="1:14" ht="13">
      <c r="A570" s="2"/>
      <c r="B570" s="3"/>
      <c r="C570" s="4"/>
      <c r="D570" s="4"/>
      <c r="E570" s="3"/>
      <c r="F570" s="3"/>
      <c r="G570" s="16"/>
      <c r="H570" s="3"/>
      <c r="I570" s="3"/>
      <c r="J570" s="3"/>
      <c r="K570" s="3"/>
      <c r="L570" s="3"/>
      <c r="M570" s="3"/>
      <c r="N570" s="3"/>
    </row>
    <row r="571" spans="1:14" ht="13">
      <c r="A571" s="2"/>
      <c r="B571" s="3"/>
      <c r="C571" s="4"/>
      <c r="D571" s="4"/>
      <c r="E571" s="3"/>
      <c r="F571" s="3"/>
      <c r="G571" s="16"/>
      <c r="H571" s="3"/>
      <c r="I571" s="3"/>
      <c r="J571" s="3"/>
      <c r="K571" s="3"/>
      <c r="L571" s="3"/>
      <c r="M571" s="3"/>
      <c r="N571" s="3"/>
    </row>
    <row r="572" spans="1:14" ht="13">
      <c r="A572" s="2"/>
      <c r="B572" s="3"/>
      <c r="C572" s="4"/>
      <c r="D572" s="4"/>
      <c r="E572" s="3"/>
      <c r="F572" s="3"/>
      <c r="G572" s="16"/>
      <c r="H572" s="3"/>
      <c r="I572" s="3"/>
      <c r="J572" s="3"/>
      <c r="K572" s="3"/>
      <c r="L572" s="3"/>
      <c r="M572" s="3"/>
      <c r="N572" s="3"/>
    </row>
    <row r="573" spans="1:14" ht="13">
      <c r="A573" s="2"/>
      <c r="B573" s="3"/>
      <c r="C573" s="4"/>
      <c r="D573" s="4"/>
      <c r="E573" s="3"/>
      <c r="F573" s="3"/>
      <c r="G573" s="16"/>
      <c r="H573" s="3"/>
      <c r="I573" s="3"/>
      <c r="J573" s="3"/>
      <c r="K573" s="3"/>
      <c r="L573" s="3"/>
      <c r="M573" s="3"/>
      <c r="N573" s="3"/>
    </row>
    <row r="574" spans="1:14" ht="13">
      <c r="A574" s="2"/>
      <c r="B574" s="3"/>
      <c r="C574" s="4"/>
      <c r="D574" s="4"/>
      <c r="E574" s="3"/>
      <c r="F574" s="3"/>
      <c r="G574" s="16"/>
      <c r="H574" s="3"/>
      <c r="I574" s="3"/>
      <c r="J574" s="3"/>
      <c r="K574" s="3"/>
      <c r="L574" s="3"/>
      <c r="M574" s="3"/>
      <c r="N574" s="3"/>
    </row>
    <row r="575" spans="1:14" ht="13">
      <c r="A575" s="2"/>
      <c r="B575" s="3"/>
      <c r="C575" s="4"/>
      <c r="D575" s="4"/>
      <c r="E575" s="3"/>
      <c r="F575" s="3"/>
      <c r="G575" s="16"/>
      <c r="H575" s="3"/>
      <c r="I575" s="3"/>
      <c r="J575" s="3"/>
      <c r="K575" s="3"/>
      <c r="L575" s="3"/>
      <c r="M575" s="3"/>
      <c r="N575" s="3"/>
    </row>
    <row r="576" spans="1:14" ht="13">
      <c r="A576" s="2"/>
      <c r="B576" s="3"/>
      <c r="C576" s="4"/>
      <c r="D576" s="4"/>
      <c r="E576" s="3"/>
      <c r="F576" s="3"/>
      <c r="G576" s="16"/>
      <c r="H576" s="3"/>
      <c r="I576" s="3"/>
      <c r="J576" s="3"/>
      <c r="K576" s="3"/>
      <c r="L576" s="3"/>
      <c r="M576" s="3"/>
      <c r="N576" s="3"/>
    </row>
    <row r="577" spans="1:14" ht="13">
      <c r="A577" s="2"/>
      <c r="B577" s="3"/>
      <c r="C577" s="4"/>
      <c r="D577" s="4"/>
      <c r="E577" s="3"/>
      <c r="F577" s="3"/>
      <c r="G577" s="16"/>
      <c r="H577" s="3"/>
      <c r="I577" s="3"/>
      <c r="J577" s="3"/>
      <c r="K577" s="3"/>
      <c r="L577" s="3"/>
      <c r="M577" s="3"/>
      <c r="N577" s="3"/>
    </row>
    <row r="578" spans="1:14" ht="13">
      <c r="A578" s="2"/>
      <c r="B578" s="3"/>
      <c r="C578" s="4"/>
      <c r="D578" s="4"/>
      <c r="E578" s="3"/>
      <c r="F578" s="3"/>
      <c r="G578" s="16"/>
      <c r="H578" s="3"/>
      <c r="I578" s="3"/>
      <c r="J578" s="3"/>
      <c r="K578" s="3"/>
      <c r="L578" s="3"/>
      <c r="M578" s="3"/>
      <c r="N578" s="3"/>
    </row>
    <row r="579" spans="1:14" ht="13">
      <c r="A579" s="2"/>
      <c r="B579" s="3"/>
      <c r="C579" s="4"/>
      <c r="D579" s="4"/>
      <c r="E579" s="3"/>
      <c r="F579" s="3"/>
      <c r="G579" s="16"/>
      <c r="H579" s="3"/>
      <c r="I579" s="3"/>
      <c r="J579" s="3"/>
      <c r="K579" s="3"/>
      <c r="L579" s="3"/>
      <c r="M579" s="3"/>
      <c r="N579" s="3"/>
    </row>
    <row r="580" spans="1:14" ht="13">
      <c r="A580" s="2"/>
      <c r="B580" s="3"/>
      <c r="C580" s="4"/>
      <c r="D580" s="4"/>
      <c r="E580" s="3"/>
      <c r="F580" s="3"/>
      <c r="G580" s="16"/>
      <c r="H580" s="3"/>
      <c r="I580" s="3"/>
      <c r="J580" s="3"/>
      <c r="K580" s="3"/>
      <c r="L580" s="3"/>
      <c r="M580" s="3"/>
      <c r="N580" s="3"/>
    </row>
    <row r="581" spans="1:14" ht="13">
      <c r="A581" s="2"/>
      <c r="B581" s="3"/>
      <c r="C581" s="4"/>
      <c r="D581" s="4"/>
      <c r="E581" s="3"/>
      <c r="F581" s="3"/>
      <c r="G581" s="16"/>
      <c r="H581" s="3"/>
      <c r="I581" s="3"/>
      <c r="J581" s="3"/>
      <c r="K581" s="3"/>
      <c r="L581" s="3"/>
      <c r="M581" s="3"/>
      <c r="N581" s="3"/>
    </row>
    <row r="582" spans="1:14" ht="13">
      <c r="A582" s="2"/>
      <c r="B582" s="3"/>
      <c r="C582" s="4"/>
      <c r="D582" s="4"/>
      <c r="E582" s="3"/>
      <c r="F582" s="3"/>
      <c r="G582" s="16"/>
      <c r="H582" s="3"/>
      <c r="I582" s="3"/>
      <c r="J582" s="3"/>
      <c r="K582" s="3"/>
      <c r="L582" s="3"/>
      <c r="M582" s="3"/>
      <c r="N582" s="3"/>
    </row>
    <row r="583" spans="1:14" ht="13">
      <c r="A583" s="2"/>
      <c r="B583" s="3"/>
      <c r="C583" s="4"/>
      <c r="D583" s="4"/>
      <c r="E583" s="3"/>
      <c r="F583" s="3"/>
      <c r="G583" s="16"/>
      <c r="H583" s="3"/>
      <c r="I583" s="3"/>
      <c r="J583" s="3"/>
      <c r="K583" s="3"/>
      <c r="L583" s="3"/>
      <c r="M583" s="3"/>
      <c r="N583" s="3"/>
    </row>
    <row r="584" spans="1:14" ht="13">
      <c r="A584" s="2"/>
      <c r="B584" s="3"/>
      <c r="C584" s="4"/>
      <c r="D584" s="4"/>
      <c r="E584" s="3"/>
      <c r="F584" s="3"/>
      <c r="G584" s="16"/>
      <c r="H584" s="3"/>
      <c r="I584" s="3"/>
      <c r="J584" s="3"/>
      <c r="K584" s="3"/>
      <c r="L584" s="3"/>
      <c r="M584" s="3"/>
      <c r="N584" s="3"/>
    </row>
    <row r="585" spans="1:14" ht="13">
      <c r="A585" s="2"/>
      <c r="B585" s="3"/>
      <c r="C585" s="4"/>
      <c r="D585" s="4"/>
      <c r="E585" s="3"/>
      <c r="F585" s="3"/>
      <c r="G585" s="16"/>
      <c r="H585" s="3"/>
      <c r="I585" s="3"/>
      <c r="J585" s="3"/>
      <c r="K585" s="3"/>
      <c r="L585" s="3"/>
      <c r="M585" s="3"/>
      <c r="N585" s="3"/>
    </row>
    <row r="586" spans="1:14" ht="13">
      <c r="A586" s="2"/>
      <c r="B586" s="3"/>
      <c r="C586" s="4"/>
      <c r="D586" s="4"/>
      <c r="E586" s="3"/>
      <c r="F586" s="3"/>
      <c r="G586" s="16"/>
      <c r="H586" s="3"/>
      <c r="I586" s="3"/>
      <c r="J586" s="3"/>
      <c r="K586" s="3"/>
      <c r="L586" s="3"/>
      <c r="M586" s="3"/>
      <c r="N586" s="3"/>
    </row>
    <row r="587" spans="1:14" ht="13">
      <c r="A587" s="2"/>
      <c r="B587" s="3"/>
      <c r="C587" s="4"/>
      <c r="D587" s="4"/>
      <c r="E587" s="3"/>
      <c r="F587" s="3"/>
      <c r="G587" s="16"/>
      <c r="H587" s="3"/>
      <c r="I587" s="3"/>
      <c r="J587" s="3"/>
      <c r="K587" s="3"/>
      <c r="L587" s="3"/>
      <c r="M587" s="3"/>
      <c r="N587" s="3"/>
    </row>
    <row r="588" spans="1:14" ht="13">
      <c r="A588" s="2"/>
      <c r="B588" s="3"/>
      <c r="C588" s="4"/>
      <c r="D588" s="4"/>
      <c r="E588" s="3"/>
      <c r="F588" s="3"/>
      <c r="G588" s="16"/>
      <c r="H588" s="3"/>
      <c r="I588" s="3"/>
      <c r="J588" s="3"/>
      <c r="K588" s="3"/>
      <c r="L588" s="3"/>
      <c r="M588" s="3"/>
      <c r="N588" s="3"/>
    </row>
    <row r="589" spans="1:14" ht="13">
      <c r="A589" s="2"/>
      <c r="B589" s="3"/>
      <c r="C589" s="4"/>
      <c r="D589" s="4"/>
      <c r="E589" s="3"/>
      <c r="F589" s="3"/>
      <c r="G589" s="16"/>
      <c r="H589" s="3"/>
      <c r="I589" s="3"/>
      <c r="J589" s="3"/>
      <c r="K589" s="3"/>
      <c r="L589" s="3"/>
      <c r="M589" s="3"/>
      <c r="N589" s="3"/>
    </row>
    <row r="590" spans="1:14" ht="13">
      <c r="A590" s="2"/>
      <c r="B590" s="3"/>
      <c r="C590" s="4"/>
      <c r="D590" s="4"/>
      <c r="E590" s="3"/>
      <c r="F590" s="3"/>
      <c r="G590" s="16"/>
      <c r="H590" s="3"/>
      <c r="I590" s="3"/>
      <c r="J590" s="3"/>
      <c r="K590" s="3"/>
      <c r="L590" s="3"/>
      <c r="M590" s="3"/>
      <c r="N590" s="3"/>
    </row>
    <row r="591" spans="1:14" ht="13">
      <c r="A591" s="2"/>
      <c r="B591" s="3"/>
      <c r="C591" s="4"/>
      <c r="D591" s="4"/>
      <c r="E591" s="3"/>
      <c r="F591" s="3"/>
      <c r="G591" s="16"/>
      <c r="H591" s="3"/>
      <c r="I591" s="3"/>
      <c r="J591" s="3"/>
      <c r="K591" s="3"/>
      <c r="L591" s="3"/>
      <c r="M591" s="3"/>
      <c r="N591" s="3"/>
    </row>
    <row r="592" spans="1:14" ht="13">
      <c r="A592" s="2"/>
      <c r="B592" s="3"/>
      <c r="C592" s="4"/>
      <c r="D592" s="4"/>
      <c r="E592" s="3"/>
      <c r="F592" s="3"/>
      <c r="G592" s="16"/>
      <c r="H592" s="3"/>
      <c r="I592" s="3"/>
      <c r="J592" s="3"/>
      <c r="K592" s="3"/>
      <c r="L592" s="3"/>
      <c r="M592" s="3"/>
      <c r="N592" s="3"/>
    </row>
    <row r="593" spans="1:14" ht="13">
      <c r="A593" s="2"/>
      <c r="B593" s="3"/>
      <c r="C593" s="4"/>
      <c r="D593" s="4"/>
      <c r="E593" s="3"/>
      <c r="F593" s="3"/>
      <c r="G593" s="16"/>
      <c r="H593" s="3"/>
      <c r="I593" s="3"/>
      <c r="J593" s="3"/>
      <c r="K593" s="3"/>
      <c r="L593" s="3"/>
      <c r="M593" s="3"/>
      <c r="N593" s="3"/>
    </row>
    <row r="594" spans="1:14" ht="13">
      <c r="A594" s="2"/>
      <c r="B594" s="3"/>
      <c r="C594" s="4"/>
      <c r="D594" s="4"/>
      <c r="E594" s="3"/>
      <c r="F594" s="3"/>
      <c r="G594" s="16"/>
      <c r="H594" s="3"/>
      <c r="I594" s="3"/>
      <c r="J594" s="3"/>
      <c r="K594" s="3"/>
      <c r="L594" s="3"/>
      <c r="M594" s="3"/>
      <c r="N594" s="3"/>
    </row>
    <row r="595" spans="1:14" ht="13">
      <c r="A595" s="2"/>
      <c r="B595" s="3"/>
      <c r="C595" s="4"/>
      <c r="D595" s="4"/>
      <c r="E595" s="3"/>
      <c r="F595" s="3"/>
      <c r="G595" s="16"/>
      <c r="H595" s="3"/>
      <c r="I595" s="3"/>
      <c r="J595" s="3"/>
      <c r="K595" s="3"/>
      <c r="L595" s="3"/>
      <c r="M595" s="3"/>
      <c r="N595" s="3"/>
    </row>
    <row r="596" spans="1:14" ht="13">
      <c r="A596" s="2"/>
      <c r="B596" s="3"/>
      <c r="C596" s="4"/>
      <c r="D596" s="4"/>
      <c r="E596" s="3"/>
      <c r="F596" s="3"/>
      <c r="G596" s="16"/>
      <c r="H596" s="3"/>
      <c r="I596" s="3"/>
      <c r="J596" s="3"/>
      <c r="K596" s="3"/>
      <c r="L596" s="3"/>
      <c r="M596" s="3"/>
      <c r="N596" s="3"/>
    </row>
    <row r="597" spans="1:14" ht="13">
      <c r="A597" s="2"/>
      <c r="B597" s="3"/>
      <c r="C597" s="4"/>
      <c r="D597" s="4"/>
      <c r="E597" s="3"/>
      <c r="F597" s="3"/>
      <c r="G597" s="16"/>
      <c r="H597" s="3"/>
      <c r="I597" s="3"/>
      <c r="J597" s="3"/>
      <c r="K597" s="3"/>
      <c r="L597" s="3"/>
      <c r="M597" s="3"/>
      <c r="N597" s="3"/>
    </row>
    <row r="598" spans="1:14" ht="13">
      <c r="A598" s="2"/>
      <c r="B598" s="3"/>
      <c r="C598" s="4"/>
      <c r="D598" s="4"/>
      <c r="E598" s="3"/>
      <c r="F598" s="3"/>
      <c r="G598" s="16"/>
      <c r="H598" s="3"/>
      <c r="I598" s="3"/>
      <c r="J598" s="3"/>
      <c r="K598" s="3"/>
      <c r="L598" s="3"/>
      <c r="M598" s="3"/>
      <c r="N598" s="3"/>
    </row>
    <row r="599" spans="1:14" ht="13">
      <c r="A599" s="2"/>
      <c r="B599" s="3"/>
      <c r="C599" s="4"/>
      <c r="D599" s="4"/>
      <c r="E599" s="3"/>
      <c r="F599" s="3"/>
      <c r="G599" s="16"/>
      <c r="H599" s="3"/>
      <c r="I599" s="3"/>
      <c r="J599" s="3"/>
      <c r="K599" s="3"/>
      <c r="L599" s="3"/>
      <c r="M599" s="3"/>
      <c r="N599" s="3"/>
    </row>
    <row r="600" spans="1:14" ht="13">
      <c r="A600" s="2"/>
      <c r="B600" s="3"/>
      <c r="C600" s="4"/>
      <c r="D600" s="4"/>
      <c r="E600" s="3"/>
      <c r="F600" s="3"/>
      <c r="G600" s="16"/>
      <c r="H600" s="3"/>
      <c r="I600" s="3"/>
      <c r="J600" s="3"/>
      <c r="K600" s="3"/>
      <c r="L600" s="3"/>
      <c r="M600" s="3"/>
      <c r="N600" s="3"/>
    </row>
    <row r="601" spans="1:14" ht="13">
      <c r="A601" s="2"/>
      <c r="B601" s="3"/>
      <c r="C601" s="4"/>
      <c r="D601" s="4"/>
      <c r="E601" s="3"/>
      <c r="F601" s="3"/>
      <c r="G601" s="16"/>
      <c r="H601" s="3"/>
      <c r="I601" s="3"/>
      <c r="J601" s="3"/>
      <c r="K601" s="3"/>
      <c r="L601" s="3"/>
      <c r="M601" s="3"/>
      <c r="N601" s="3"/>
    </row>
    <row r="602" spans="1:14" ht="13">
      <c r="A602" s="2"/>
      <c r="B602" s="3"/>
      <c r="C602" s="4"/>
      <c r="D602" s="4"/>
      <c r="E602" s="3"/>
      <c r="F602" s="3"/>
      <c r="G602" s="16"/>
      <c r="H602" s="3"/>
      <c r="I602" s="3"/>
      <c r="J602" s="3"/>
      <c r="K602" s="3"/>
      <c r="L602" s="3"/>
      <c r="M602" s="3"/>
      <c r="N602" s="3"/>
    </row>
    <row r="603" spans="1:14" ht="13">
      <c r="A603" s="2"/>
      <c r="B603" s="3"/>
      <c r="C603" s="4"/>
      <c r="D603" s="4"/>
      <c r="E603" s="3"/>
      <c r="F603" s="3"/>
      <c r="G603" s="16"/>
      <c r="H603" s="3"/>
      <c r="I603" s="3"/>
      <c r="J603" s="3"/>
      <c r="K603" s="3"/>
      <c r="L603" s="3"/>
      <c r="M603" s="3"/>
      <c r="N603" s="3"/>
    </row>
    <row r="604" spans="1:14" ht="13">
      <c r="A604" s="2"/>
      <c r="B604" s="3"/>
      <c r="C604" s="4"/>
      <c r="D604" s="4"/>
      <c r="E604" s="3"/>
      <c r="F604" s="3"/>
      <c r="G604" s="16"/>
      <c r="H604" s="3"/>
      <c r="I604" s="3"/>
      <c r="J604" s="3"/>
      <c r="K604" s="3"/>
      <c r="L604" s="3"/>
      <c r="M604" s="3"/>
      <c r="N604" s="3"/>
    </row>
    <row r="605" spans="1:14" ht="13">
      <c r="A605" s="2"/>
      <c r="B605" s="3"/>
      <c r="C605" s="4"/>
      <c r="D605" s="4"/>
      <c r="E605" s="3"/>
      <c r="F605" s="3"/>
      <c r="G605" s="16"/>
      <c r="H605" s="3"/>
      <c r="I605" s="3"/>
      <c r="J605" s="3"/>
      <c r="K605" s="3"/>
      <c r="L605" s="3"/>
      <c r="M605" s="3"/>
      <c r="N605" s="3"/>
    </row>
    <row r="606" spans="1:14" ht="13">
      <c r="A606" s="2"/>
      <c r="B606" s="3"/>
      <c r="C606" s="4"/>
      <c r="D606" s="4"/>
      <c r="E606" s="3"/>
      <c r="F606" s="3"/>
      <c r="G606" s="16"/>
      <c r="H606" s="3"/>
      <c r="I606" s="3"/>
      <c r="J606" s="3"/>
      <c r="K606" s="3"/>
      <c r="L606" s="3"/>
      <c r="M606" s="3"/>
      <c r="N606" s="3"/>
    </row>
    <row r="607" spans="1:14" ht="13">
      <c r="A607" s="2"/>
      <c r="B607" s="3"/>
      <c r="C607" s="4"/>
      <c r="D607" s="4"/>
      <c r="E607" s="3"/>
      <c r="F607" s="3"/>
      <c r="G607" s="16"/>
      <c r="H607" s="3"/>
      <c r="I607" s="3"/>
      <c r="J607" s="3"/>
      <c r="K607" s="3"/>
      <c r="L607" s="3"/>
      <c r="M607" s="3"/>
      <c r="N607" s="3"/>
    </row>
    <row r="608" spans="1:14" ht="13">
      <c r="A608" s="2"/>
      <c r="B608" s="3"/>
      <c r="C608" s="4"/>
      <c r="D608" s="4"/>
      <c r="E608" s="3"/>
      <c r="F608" s="3"/>
      <c r="G608" s="16"/>
      <c r="H608" s="3"/>
      <c r="I608" s="3"/>
      <c r="J608" s="3"/>
      <c r="K608" s="3"/>
      <c r="L608" s="3"/>
      <c r="M608" s="3"/>
      <c r="N608" s="3"/>
    </row>
    <row r="609" spans="1:14" ht="13">
      <c r="A609" s="2"/>
      <c r="B609" s="3"/>
      <c r="C609" s="4"/>
      <c r="D609" s="4"/>
      <c r="E609" s="3"/>
      <c r="F609" s="3"/>
      <c r="G609" s="16"/>
      <c r="H609" s="3"/>
      <c r="I609" s="3"/>
      <c r="J609" s="3"/>
      <c r="K609" s="3"/>
      <c r="L609" s="3"/>
      <c r="M609" s="3"/>
      <c r="N609" s="3"/>
    </row>
    <row r="610" spans="1:14" ht="13">
      <c r="A610" s="2"/>
      <c r="B610" s="3"/>
      <c r="C610" s="4"/>
      <c r="D610" s="4"/>
      <c r="E610" s="3"/>
      <c r="F610" s="3"/>
      <c r="G610" s="16"/>
      <c r="H610" s="3"/>
      <c r="I610" s="3"/>
      <c r="J610" s="3"/>
      <c r="K610" s="3"/>
      <c r="L610" s="3"/>
      <c r="M610" s="3"/>
      <c r="N610" s="3"/>
    </row>
    <row r="611" spans="1:14" ht="13">
      <c r="A611" s="2"/>
      <c r="B611" s="3"/>
      <c r="C611" s="4"/>
      <c r="D611" s="4"/>
      <c r="E611" s="3"/>
      <c r="F611" s="3"/>
      <c r="G611" s="16"/>
      <c r="H611" s="3"/>
      <c r="I611" s="3"/>
      <c r="J611" s="3"/>
      <c r="K611" s="3"/>
      <c r="L611" s="3"/>
      <c r="M611" s="3"/>
      <c r="N611" s="3"/>
    </row>
    <row r="612" spans="1:14" ht="13">
      <c r="A612" s="2"/>
      <c r="B612" s="3"/>
      <c r="C612" s="4"/>
      <c r="D612" s="4"/>
      <c r="E612" s="3"/>
      <c r="F612" s="3"/>
      <c r="G612" s="16"/>
      <c r="H612" s="3"/>
      <c r="I612" s="3"/>
      <c r="J612" s="3"/>
      <c r="K612" s="3"/>
      <c r="L612" s="3"/>
      <c r="M612" s="3"/>
      <c r="N612" s="3"/>
    </row>
    <row r="613" spans="1:14" ht="13">
      <c r="A613" s="2"/>
      <c r="B613" s="3"/>
      <c r="C613" s="4"/>
      <c r="D613" s="4"/>
      <c r="E613" s="3"/>
      <c r="F613" s="3"/>
      <c r="G613" s="16"/>
      <c r="H613" s="3"/>
      <c r="I613" s="3"/>
      <c r="J613" s="3"/>
      <c r="K613" s="3"/>
      <c r="L613" s="3"/>
      <c r="M613" s="3"/>
      <c r="N613" s="3"/>
    </row>
    <row r="614" spans="1:14" ht="13">
      <c r="A614" s="2"/>
      <c r="B614" s="3"/>
      <c r="C614" s="4"/>
      <c r="D614" s="4"/>
      <c r="E614" s="3"/>
      <c r="F614" s="3"/>
      <c r="G614" s="16"/>
      <c r="H614" s="3"/>
      <c r="I614" s="3"/>
      <c r="J614" s="3"/>
      <c r="K614" s="3"/>
      <c r="L614" s="3"/>
      <c r="M614" s="3"/>
      <c r="N614" s="3"/>
    </row>
    <row r="615" spans="1:14" ht="13">
      <c r="A615" s="2"/>
      <c r="B615" s="3"/>
      <c r="C615" s="4"/>
      <c r="D615" s="4"/>
      <c r="E615" s="3"/>
      <c r="F615" s="3"/>
      <c r="G615" s="16"/>
      <c r="H615" s="3"/>
      <c r="I615" s="3"/>
      <c r="J615" s="3"/>
      <c r="K615" s="3"/>
      <c r="L615" s="3"/>
      <c r="M615" s="3"/>
      <c r="N615" s="3"/>
    </row>
    <row r="616" spans="1:14" ht="13">
      <c r="A616" s="2"/>
      <c r="B616" s="3"/>
      <c r="C616" s="4"/>
      <c r="D616" s="4"/>
      <c r="E616" s="3"/>
      <c r="F616" s="3"/>
      <c r="G616" s="16"/>
      <c r="H616" s="3"/>
      <c r="I616" s="3"/>
      <c r="J616" s="3"/>
      <c r="K616" s="3"/>
      <c r="L616" s="3"/>
      <c r="M616" s="3"/>
      <c r="N616" s="3"/>
    </row>
    <row r="617" spans="1:14" ht="13">
      <c r="A617" s="2"/>
      <c r="B617" s="3"/>
      <c r="C617" s="4"/>
      <c r="D617" s="4"/>
      <c r="E617" s="3"/>
      <c r="F617" s="3"/>
      <c r="G617" s="16"/>
      <c r="H617" s="3"/>
      <c r="I617" s="3"/>
      <c r="J617" s="3"/>
      <c r="K617" s="3"/>
      <c r="L617" s="3"/>
      <c r="M617" s="3"/>
      <c r="N617" s="3"/>
    </row>
    <row r="618" spans="1:14" ht="13">
      <c r="A618" s="2"/>
      <c r="B618" s="3"/>
      <c r="C618" s="4"/>
      <c r="D618" s="4"/>
      <c r="E618" s="3"/>
      <c r="F618" s="3"/>
      <c r="G618" s="16"/>
      <c r="H618" s="3"/>
      <c r="I618" s="3"/>
      <c r="J618" s="3"/>
      <c r="K618" s="3"/>
      <c r="L618" s="3"/>
      <c r="M618" s="3"/>
      <c r="N618" s="3"/>
    </row>
    <row r="619" spans="1:14" ht="13">
      <c r="A619" s="2"/>
      <c r="B619" s="3"/>
      <c r="C619" s="4"/>
      <c r="D619" s="4"/>
      <c r="E619" s="3"/>
      <c r="F619" s="3"/>
      <c r="G619" s="16"/>
      <c r="H619" s="3"/>
      <c r="I619" s="3"/>
      <c r="J619" s="3"/>
      <c r="K619" s="3"/>
      <c r="L619" s="3"/>
      <c r="M619" s="3"/>
      <c r="N619" s="3"/>
    </row>
    <row r="620" spans="1:14" ht="13">
      <c r="A620" s="2"/>
      <c r="B620" s="3"/>
      <c r="C620" s="4"/>
      <c r="D620" s="4"/>
      <c r="E620" s="3"/>
      <c r="F620" s="3"/>
      <c r="G620" s="16"/>
      <c r="H620" s="3"/>
      <c r="I620" s="3"/>
      <c r="J620" s="3"/>
      <c r="K620" s="3"/>
      <c r="L620" s="3"/>
      <c r="M620" s="3"/>
      <c r="N620" s="3"/>
    </row>
    <row r="621" spans="1:14" ht="13">
      <c r="A621" s="2"/>
      <c r="B621" s="3"/>
      <c r="C621" s="4"/>
      <c r="D621" s="4"/>
      <c r="E621" s="3"/>
      <c r="F621" s="3"/>
      <c r="G621" s="16"/>
      <c r="H621" s="3"/>
      <c r="I621" s="3"/>
      <c r="J621" s="3"/>
      <c r="K621" s="3"/>
      <c r="L621" s="3"/>
      <c r="M621" s="3"/>
      <c r="N621" s="3"/>
    </row>
    <row r="622" spans="1:14" ht="13">
      <c r="A622" s="2"/>
      <c r="B622" s="3"/>
      <c r="C622" s="4"/>
      <c r="D622" s="4"/>
      <c r="E622" s="3"/>
      <c r="F622" s="3"/>
      <c r="G622" s="16"/>
      <c r="H622" s="3"/>
      <c r="I622" s="3"/>
      <c r="J622" s="3"/>
      <c r="K622" s="3"/>
      <c r="L622" s="3"/>
      <c r="M622" s="3"/>
      <c r="N622" s="3"/>
    </row>
    <row r="623" spans="1:14" ht="13">
      <c r="A623" s="2"/>
      <c r="B623" s="3"/>
      <c r="C623" s="4"/>
      <c r="D623" s="4"/>
      <c r="E623" s="3"/>
      <c r="F623" s="3"/>
      <c r="G623" s="16"/>
      <c r="H623" s="3"/>
      <c r="I623" s="3"/>
      <c r="J623" s="3"/>
      <c r="K623" s="3"/>
      <c r="L623" s="3"/>
      <c r="M623" s="3"/>
      <c r="N623" s="3"/>
    </row>
    <row r="624" spans="1:14" ht="13">
      <c r="A624" s="2"/>
      <c r="B624" s="3"/>
      <c r="C624" s="4"/>
      <c r="D624" s="4"/>
      <c r="E624" s="3"/>
      <c r="F624" s="3"/>
      <c r="G624" s="16"/>
      <c r="H624" s="3"/>
      <c r="I624" s="3"/>
      <c r="J624" s="3"/>
      <c r="K624" s="3"/>
      <c r="L624" s="3"/>
      <c r="M624" s="3"/>
      <c r="N624" s="3"/>
    </row>
    <row r="625" spans="1:14" ht="13">
      <c r="A625" s="2"/>
      <c r="B625" s="3"/>
      <c r="C625" s="4"/>
      <c r="D625" s="4"/>
      <c r="E625" s="3"/>
      <c r="F625" s="3"/>
      <c r="G625" s="16"/>
      <c r="H625" s="3"/>
      <c r="I625" s="3"/>
      <c r="J625" s="3"/>
      <c r="K625" s="3"/>
      <c r="L625" s="3"/>
      <c r="M625" s="3"/>
      <c r="N625" s="3"/>
    </row>
    <row r="626" spans="1:14" ht="13">
      <c r="A626" s="2"/>
      <c r="B626" s="3"/>
      <c r="C626" s="4"/>
      <c r="D626" s="4"/>
      <c r="E626" s="3"/>
      <c r="F626" s="3"/>
      <c r="G626" s="16"/>
      <c r="H626" s="3"/>
      <c r="I626" s="3"/>
      <c r="J626" s="3"/>
      <c r="K626" s="3"/>
      <c r="L626" s="3"/>
      <c r="M626" s="3"/>
      <c r="N626" s="3"/>
    </row>
    <row r="627" spans="1:14" ht="13">
      <c r="A627" s="2"/>
      <c r="B627" s="3"/>
      <c r="C627" s="4"/>
      <c r="D627" s="4"/>
      <c r="E627" s="3"/>
      <c r="F627" s="3"/>
      <c r="G627" s="16"/>
      <c r="H627" s="3"/>
      <c r="I627" s="3"/>
      <c r="J627" s="3"/>
      <c r="K627" s="3"/>
      <c r="L627" s="3"/>
      <c r="M627" s="3"/>
      <c r="N627" s="3"/>
    </row>
    <row r="628" spans="1:14" ht="13">
      <c r="A628" s="2"/>
      <c r="B628" s="3"/>
      <c r="C628" s="4"/>
      <c r="D628" s="4"/>
      <c r="E628" s="3"/>
      <c r="F628" s="3"/>
      <c r="G628" s="16"/>
      <c r="H628" s="3"/>
      <c r="I628" s="3"/>
      <c r="J628" s="3"/>
      <c r="K628" s="3"/>
      <c r="L628" s="3"/>
      <c r="M628" s="3"/>
      <c r="N628" s="3"/>
    </row>
    <row r="629" spans="1:14" ht="13">
      <c r="A629" s="2"/>
      <c r="B629" s="3"/>
      <c r="C629" s="4"/>
      <c r="D629" s="4"/>
      <c r="E629" s="3"/>
      <c r="F629" s="3"/>
      <c r="G629" s="16"/>
      <c r="H629" s="3"/>
      <c r="I629" s="3"/>
      <c r="J629" s="3"/>
      <c r="K629" s="3"/>
      <c r="L629" s="3"/>
      <c r="M629" s="3"/>
      <c r="N629" s="3"/>
    </row>
    <row r="630" spans="1:14" ht="13">
      <c r="A630" s="2"/>
      <c r="B630" s="3"/>
      <c r="C630" s="4"/>
      <c r="D630" s="4"/>
      <c r="E630" s="3"/>
      <c r="F630" s="3"/>
      <c r="G630" s="16"/>
      <c r="H630" s="3"/>
      <c r="I630" s="3"/>
      <c r="J630" s="3"/>
      <c r="K630" s="3"/>
      <c r="L630" s="3"/>
      <c r="M630" s="3"/>
      <c r="N630" s="3"/>
    </row>
    <row r="631" spans="1:14" ht="13">
      <c r="A631" s="2"/>
      <c r="B631" s="3"/>
      <c r="C631" s="4"/>
      <c r="D631" s="4"/>
      <c r="E631" s="3"/>
      <c r="F631" s="3"/>
      <c r="G631" s="16"/>
      <c r="H631" s="3"/>
      <c r="I631" s="3"/>
      <c r="J631" s="3"/>
      <c r="K631" s="3"/>
      <c r="L631" s="3"/>
      <c r="M631" s="3"/>
      <c r="N631" s="3"/>
    </row>
    <row r="632" spans="1:14" ht="13">
      <c r="A632" s="2"/>
      <c r="B632" s="3"/>
      <c r="C632" s="4"/>
      <c r="D632" s="4"/>
      <c r="E632" s="3"/>
      <c r="F632" s="3"/>
      <c r="G632" s="16"/>
      <c r="H632" s="3"/>
      <c r="I632" s="3"/>
      <c r="J632" s="3"/>
      <c r="K632" s="3"/>
      <c r="L632" s="3"/>
      <c r="M632" s="3"/>
      <c r="N632" s="3"/>
    </row>
    <row r="633" spans="1:14" ht="13">
      <c r="A633" s="2"/>
      <c r="B633" s="3"/>
      <c r="C633" s="4"/>
      <c r="D633" s="4"/>
      <c r="E633" s="3"/>
      <c r="F633" s="3"/>
      <c r="G633" s="16"/>
      <c r="H633" s="3"/>
      <c r="I633" s="3"/>
      <c r="J633" s="3"/>
      <c r="K633" s="3"/>
      <c r="L633" s="3"/>
      <c r="M633" s="3"/>
      <c r="N633" s="3"/>
    </row>
    <row r="634" spans="1:14" ht="13">
      <c r="A634" s="2"/>
      <c r="B634" s="3"/>
      <c r="C634" s="4"/>
      <c r="D634" s="4"/>
      <c r="E634" s="3"/>
      <c r="F634" s="3"/>
      <c r="G634" s="16"/>
      <c r="H634" s="3"/>
      <c r="I634" s="3"/>
      <c r="J634" s="3"/>
      <c r="K634" s="3"/>
      <c r="L634" s="3"/>
      <c r="M634" s="3"/>
      <c r="N634" s="3"/>
    </row>
    <row r="635" spans="1:14" ht="13">
      <c r="A635" s="2"/>
      <c r="B635" s="3"/>
      <c r="C635" s="4"/>
      <c r="D635" s="4"/>
      <c r="E635" s="3"/>
      <c r="F635" s="3"/>
      <c r="G635" s="16"/>
      <c r="H635" s="3"/>
      <c r="I635" s="3"/>
      <c r="J635" s="3"/>
      <c r="K635" s="3"/>
      <c r="L635" s="3"/>
      <c r="M635" s="3"/>
      <c r="N635" s="3"/>
    </row>
    <row r="636" spans="1:14" ht="13">
      <c r="A636" s="2"/>
      <c r="B636" s="3"/>
      <c r="C636" s="4"/>
      <c r="D636" s="4"/>
      <c r="E636" s="3"/>
      <c r="F636" s="3"/>
      <c r="G636" s="16"/>
      <c r="H636" s="3"/>
      <c r="I636" s="3"/>
      <c r="J636" s="3"/>
      <c r="K636" s="3"/>
      <c r="L636" s="3"/>
      <c r="M636" s="3"/>
      <c r="N636" s="3"/>
    </row>
    <row r="637" spans="1:14" ht="13">
      <c r="A637" s="2"/>
      <c r="B637" s="3"/>
      <c r="C637" s="4"/>
      <c r="D637" s="4"/>
      <c r="E637" s="3"/>
      <c r="F637" s="3"/>
      <c r="G637" s="16"/>
      <c r="H637" s="3"/>
      <c r="I637" s="3"/>
      <c r="J637" s="3"/>
      <c r="K637" s="3"/>
      <c r="L637" s="3"/>
      <c r="M637" s="3"/>
      <c r="N637" s="3"/>
    </row>
    <row r="638" spans="1:14" ht="13">
      <c r="A638" s="2"/>
      <c r="B638" s="3"/>
      <c r="C638" s="4"/>
      <c r="D638" s="4"/>
      <c r="E638" s="3"/>
      <c r="F638" s="3"/>
      <c r="G638" s="16"/>
      <c r="H638" s="3"/>
      <c r="I638" s="3"/>
      <c r="J638" s="3"/>
      <c r="K638" s="3"/>
      <c r="L638" s="3"/>
      <c r="M638" s="3"/>
      <c r="N638" s="3"/>
    </row>
    <row r="639" spans="1:14" ht="13">
      <c r="A639" s="2"/>
      <c r="B639" s="3"/>
      <c r="C639" s="4"/>
      <c r="D639" s="4"/>
      <c r="E639" s="3"/>
      <c r="F639" s="3"/>
      <c r="G639" s="16"/>
      <c r="H639" s="3"/>
      <c r="I639" s="3"/>
      <c r="J639" s="3"/>
      <c r="K639" s="3"/>
      <c r="L639" s="3"/>
      <c r="M639" s="3"/>
      <c r="N639" s="3"/>
    </row>
    <row r="640" spans="1:14" ht="13">
      <c r="A640" s="2"/>
      <c r="B640" s="3"/>
      <c r="C640" s="4"/>
      <c r="D640" s="4"/>
      <c r="E640" s="3"/>
      <c r="F640" s="3"/>
      <c r="G640" s="16"/>
      <c r="H640" s="3"/>
      <c r="I640" s="3"/>
      <c r="J640" s="3"/>
      <c r="K640" s="3"/>
      <c r="L640" s="3"/>
      <c r="M640" s="3"/>
      <c r="N640" s="3"/>
    </row>
    <row r="641" spans="1:14" ht="13">
      <c r="A641" s="2"/>
      <c r="B641" s="3"/>
      <c r="C641" s="4"/>
      <c r="D641" s="4"/>
      <c r="E641" s="3"/>
      <c r="F641" s="3"/>
      <c r="G641" s="16"/>
      <c r="H641" s="3"/>
      <c r="I641" s="3"/>
      <c r="J641" s="3"/>
      <c r="K641" s="3"/>
      <c r="L641" s="3"/>
      <c r="M641" s="3"/>
      <c r="N641" s="3"/>
    </row>
    <row r="642" spans="1:14" ht="13">
      <c r="A642" s="2"/>
      <c r="B642" s="3"/>
      <c r="C642" s="4"/>
      <c r="D642" s="4"/>
      <c r="E642" s="3"/>
      <c r="F642" s="3"/>
      <c r="G642" s="16"/>
      <c r="H642" s="3"/>
      <c r="I642" s="3"/>
      <c r="J642" s="3"/>
      <c r="K642" s="3"/>
      <c r="L642" s="3"/>
      <c r="M642" s="3"/>
      <c r="N642" s="3"/>
    </row>
    <row r="643" spans="1:14" ht="13">
      <c r="A643" s="2"/>
      <c r="B643" s="3"/>
      <c r="C643" s="4"/>
      <c r="D643" s="4"/>
      <c r="E643" s="3"/>
      <c r="F643" s="3"/>
      <c r="G643" s="16"/>
      <c r="H643" s="3"/>
      <c r="I643" s="3"/>
      <c r="J643" s="3"/>
      <c r="K643" s="3"/>
      <c r="L643" s="3"/>
      <c r="M643" s="3"/>
      <c r="N643" s="3"/>
    </row>
    <row r="644" spans="1:14" ht="13">
      <c r="A644" s="2"/>
      <c r="B644" s="3"/>
      <c r="C644" s="4"/>
      <c r="D644" s="4"/>
      <c r="E644" s="3"/>
      <c r="F644" s="3"/>
      <c r="G644" s="16"/>
      <c r="H644" s="3"/>
      <c r="I644" s="3"/>
      <c r="J644" s="3"/>
      <c r="K644" s="3"/>
      <c r="L644" s="3"/>
      <c r="M644" s="3"/>
      <c r="N644" s="3"/>
    </row>
    <row r="645" spans="1:14" ht="13">
      <c r="A645" s="2"/>
      <c r="B645" s="3"/>
      <c r="C645" s="4"/>
      <c r="D645" s="4"/>
      <c r="E645" s="3"/>
      <c r="F645" s="3"/>
      <c r="G645" s="16"/>
      <c r="H645" s="3"/>
      <c r="I645" s="3"/>
      <c r="J645" s="3"/>
      <c r="K645" s="3"/>
      <c r="L645" s="3"/>
      <c r="M645" s="3"/>
      <c r="N645" s="3"/>
    </row>
    <row r="646" spans="1:14" ht="13">
      <c r="A646" s="2"/>
      <c r="B646" s="3"/>
      <c r="C646" s="4"/>
      <c r="D646" s="4"/>
      <c r="E646" s="3"/>
      <c r="F646" s="3"/>
      <c r="G646" s="16"/>
      <c r="H646" s="3"/>
      <c r="I646" s="3"/>
      <c r="J646" s="3"/>
      <c r="K646" s="3"/>
      <c r="L646" s="3"/>
      <c r="M646" s="3"/>
      <c r="N646" s="3"/>
    </row>
    <row r="647" spans="1:14" ht="13">
      <c r="A647" s="2"/>
      <c r="B647" s="3"/>
      <c r="C647" s="4"/>
      <c r="D647" s="4"/>
      <c r="E647" s="3"/>
      <c r="F647" s="3"/>
      <c r="G647" s="16"/>
      <c r="H647" s="3"/>
      <c r="I647" s="3"/>
      <c r="J647" s="3"/>
      <c r="K647" s="3"/>
      <c r="L647" s="3"/>
      <c r="M647" s="3"/>
      <c r="N647" s="3"/>
    </row>
    <row r="648" spans="1:14" ht="13">
      <c r="A648" s="2"/>
      <c r="B648" s="3"/>
      <c r="C648" s="4"/>
      <c r="D648" s="4"/>
      <c r="E648" s="3"/>
      <c r="F648" s="3"/>
      <c r="G648" s="16"/>
      <c r="H648" s="3"/>
      <c r="I648" s="3"/>
      <c r="J648" s="3"/>
      <c r="K648" s="3"/>
      <c r="L648" s="3"/>
      <c r="M648" s="3"/>
      <c r="N648" s="3"/>
    </row>
    <row r="649" spans="1:14" ht="13">
      <c r="A649" s="2"/>
      <c r="B649" s="3"/>
      <c r="C649" s="4"/>
      <c r="D649" s="4"/>
      <c r="E649" s="3"/>
      <c r="F649" s="3"/>
      <c r="G649" s="16"/>
      <c r="H649" s="3"/>
      <c r="I649" s="3"/>
      <c r="J649" s="3"/>
      <c r="K649" s="3"/>
      <c r="L649" s="3"/>
      <c r="M649" s="3"/>
      <c r="N649" s="3"/>
    </row>
    <row r="650" spans="1:14" ht="13">
      <c r="A650" s="2"/>
      <c r="B650" s="3"/>
      <c r="C650" s="4"/>
      <c r="D650" s="4"/>
      <c r="E650" s="3"/>
      <c r="F650" s="3"/>
      <c r="G650" s="16"/>
      <c r="H650" s="3"/>
      <c r="I650" s="3"/>
      <c r="J650" s="3"/>
      <c r="K650" s="3"/>
      <c r="L650" s="3"/>
      <c r="M650" s="3"/>
      <c r="N650" s="3"/>
    </row>
    <row r="651" spans="1:14" ht="13">
      <c r="A651" s="2"/>
      <c r="B651" s="3"/>
      <c r="C651" s="4"/>
      <c r="D651" s="4"/>
      <c r="E651" s="3"/>
      <c r="F651" s="3"/>
      <c r="G651" s="16"/>
      <c r="H651" s="3"/>
      <c r="I651" s="3"/>
      <c r="J651" s="3"/>
      <c r="K651" s="3"/>
      <c r="L651" s="3"/>
      <c r="M651" s="3"/>
      <c r="N651" s="3"/>
    </row>
    <row r="652" spans="1:14" ht="13">
      <c r="A652" s="2"/>
      <c r="B652" s="3"/>
      <c r="C652" s="4"/>
      <c r="D652" s="4"/>
      <c r="E652" s="3"/>
      <c r="F652" s="3"/>
      <c r="G652" s="16"/>
      <c r="H652" s="3"/>
      <c r="I652" s="3"/>
      <c r="J652" s="3"/>
      <c r="K652" s="3"/>
      <c r="L652" s="3"/>
      <c r="M652" s="3"/>
      <c r="N652" s="3"/>
    </row>
    <row r="653" spans="1:14" ht="13">
      <c r="A653" s="2"/>
      <c r="B653" s="3"/>
      <c r="C653" s="4"/>
      <c r="D653" s="4"/>
      <c r="E653" s="3"/>
      <c r="F653" s="3"/>
      <c r="G653" s="16"/>
      <c r="H653" s="3"/>
      <c r="I653" s="3"/>
      <c r="J653" s="3"/>
      <c r="K653" s="3"/>
      <c r="L653" s="3"/>
      <c r="M653" s="3"/>
      <c r="N653" s="3"/>
    </row>
    <row r="654" spans="1:14" ht="13">
      <c r="A654" s="2"/>
      <c r="B654" s="3"/>
      <c r="C654" s="4"/>
      <c r="D654" s="4"/>
      <c r="E654" s="3"/>
      <c r="F654" s="3"/>
      <c r="G654" s="16"/>
      <c r="H654" s="3"/>
      <c r="I654" s="3"/>
      <c r="J654" s="3"/>
      <c r="K654" s="3"/>
      <c r="L654" s="3"/>
      <c r="M654" s="3"/>
      <c r="N654" s="3"/>
    </row>
    <row r="655" spans="1:14" ht="13">
      <c r="A655" s="2"/>
      <c r="B655" s="3"/>
      <c r="C655" s="4"/>
      <c r="D655" s="4"/>
      <c r="E655" s="3"/>
      <c r="F655" s="3"/>
      <c r="G655" s="16"/>
      <c r="H655" s="3"/>
      <c r="I655" s="3"/>
      <c r="J655" s="3"/>
      <c r="K655" s="3"/>
      <c r="L655" s="3"/>
      <c r="M655" s="3"/>
      <c r="N655" s="3"/>
    </row>
    <row r="656" spans="1:14" ht="13">
      <c r="A656" s="2"/>
      <c r="B656" s="3"/>
      <c r="C656" s="4"/>
      <c r="D656" s="4"/>
      <c r="E656" s="3"/>
      <c r="F656" s="3"/>
      <c r="G656" s="16"/>
      <c r="H656" s="3"/>
      <c r="I656" s="3"/>
      <c r="J656" s="3"/>
      <c r="K656" s="3"/>
      <c r="L656" s="3"/>
      <c r="M656" s="3"/>
      <c r="N656" s="3"/>
    </row>
    <row r="657" spans="1:14" ht="13">
      <c r="A657" s="2"/>
      <c r="B657" s="3"/>
      <c r="C657" s="4"/>
      <c r="D657" s="4"/>
      <c r="E657" s="3"/>
      <c r="F657" s="3"/>
      <c r="G657" s="16"/>
      <c r="H657" s="3"/>
      <c r="I657" s="3"/>
      <c r="J657" s="3"/>
      <c r="K657" s="3"/>
      <c r="L657" s="3"/>
      <c r="M657" s="3"/>
      <c r="N657" s="3"/>
    </row>
    <row r="658" spans="1:14" ht="13">
      <c r="A658" s="2"/>
      <c r="B658" s="3"/>
      <c r="C658" s="4"/>
      <c r="D658" s="4"/>
      <c r="E658" s="3"/>
      <c r="F658" s="3"/>
      <c r="G658" s="16"/>
      <c r="H658" s="3"/>
      <c r="I658" s="3"/>
      <c r="J658" s="3"/>
      <c r="K658" s="3"/>
      <c r="L658" s="3"/>
      <c r="M658" s="3"/>
      <c r="N658" s="3"/>
    </row>
    <row r="659" spans="1:14" ht="13">
      <c r="A659" s="2"/>
      <c r="B659" s="3"/>
      <c r="C659" s="4"/>
      <c r="D659" s="4"/>
      <c r="E659" s="3"/>
      <c r="F659" s="3"/>
      <c r="G659" s="16"/>
      <c r="H659" s="3"/>
      <c r="I659" s="3"/>
      <c r="J659" s="3"/>
      <c r="K659" s="3"/>
      <c r="L659" s="3"/>
      <c r="M659" s="3"/>
      <c r="N659" s="3"/>
    </row>
    <row r="660" spans="1:14" ht="13">
      <c r="A660" s="2"/>
      <c r="B660" s="3"/>
      <c r="C660" s="4"/>
      <c r="D660" s="4"/>
      <c r="E660" s="3"/>
      <c r="F660" s="3"/>
      <c r="G660" s="16"/>
      <c r="H660" s="3"/>
      <c r="I660" s="3"/>
      <c r="J660" s="3"/>
      <c r="K660" s="3"/>
      <c r="L660" s="3"/>
      <c r="M660" s="3"/>
      <c r="N660" s="3"/>
    </row>
    <row r="661" spans="1:14" ht="13">
      <c r="A661" s="2"/>
      <c r="B661" s="3"/>
      <c r="C661" s="4"/>
      <c r="D661" s="4"/>
      <c r="E661" s="3"/>
      <c r="F661" s="3"/>
      <c r="G661" s="16"/>
      <c r="H661" s="3"/>
      <c r="I661" s="3"/>
      <c r="J661" s="3"/>
      <c r="K661" s="3"/>
      <c r="L661" s="3"/>
      <c r="M661" s="3"/>
      <c r="N661" s="3"/>
    </row>
    <row r="662" spans="1:14" ht="13">
      <c r="A662" s="2"/>
      <c r="B662" s="3"/>
      <c r="C662" s="4"/>
      <c r="D662" s="4"/>
      <c r="E662" s="3"/>
      <c r="F662" s="3"/>
      <c r="G662" s="16"/>
      <c r="H662" s="3"/>
      <c r="I662" s="3"/>
      <c r="J662" s="3"/>
      <c r="K662" s="3"/>
      <c r="L662" s="3"/>
      <c r="M662" s="3"/>
      <c r="N662" s="3"/>
    </row>
    <row r="663" spans="1:14" ht="13">
      <c r="A663" s="2"/>
      <c r="B663" s="3"/>
      <c r="C663" s="4"/>
      <c r="D663" s="4"/>
      <c r="E663" s="3"/>
      <c r="F663" s="3"/>
      <c r="G663" s="16"/>
      <c r="H663" s="3"/>
      <c r="I663" s="3"/>
      <c r="J663" s="3"/>
      <c r="K663" s="3"/>
      <c r="L663" s="3"/>
      <c r="M663" s="3"/>
      <c r="N663" s="3"/>
    </row>
    <row r="664" spans="1:14" ht="13">
      <c r="A664" s="2"/>
      <c r="B664" s="3"/>
      <c r="C664" s="4"/>
      <c r="D664" s="4"/>
      <c r="E664" s="3"/>
      <c r="F664" s="3"/>
      <c r="G664" s="16"/>
      <c r="H664" s="3"/>
      <c r="I664" s="3"/>
      <c r="J664" s="3"/>
      <c r="K664" s="3"/>
      <c r="L664" s="3"/>
      <c r="M664" s="3"/>
      <c r="N664" s="3"/>
    </row>
    <row r="665" spans="1:14" ht="13">
      <c r="A665" s="2"/>
      <c r="B665" s="3"/>
      <c r="C665" s="4"/>
      <c r="D665" s="4"/>
      <c r="E665" s="3"/>
      <c r="F665" s="3"/>
      <c r="G665" s="16"/>
      <c r="H665" s="3"/>
      <c r="I665" s="3"/>
      <c r="J665" s="3"/>
      <c r="K665" s="3"/>
      <c r="L665" s="3"/>
      <c r="M665" s="3"/>
      <c r="N665" s="3"/>
    </row>
    <row r="666" spans="1:14" ht="13">
      <c r="A666" s="2"/>
      <c r="B666" s="3"/>
      <c r="C666" s="4"/>
      <c r="D666" s="4"/>
      <c r="E666" s="3"/>
      <c r="F666" s="3"/>
      <c r="G666" s="16"/>
      <c r="H666" s="3"/>
      <c r="I666" s="3"/>
      <c r="J666" s="3"/>
      <c r="K666" s="3"/>
      <c r="L666" s="3"/>
      <c r="M666" s="3"/>
      <c r="N666" s="3"/>
    </row>
    <row r="667" spans="1:14" ht="13">
      <c r="A667" s="2"/>
      <c r="B667" s="3"/>
      <c r="C667" s="4"/>
      <c r="D667" s="4"/>
      <c r="E667" s="3"/>
      <c r="F667" s="3"/>
      <c r="G667" s="16"/>
      <c r="H667" s="3"/>
      <c r="I667" s="3"/>
      <c r="J667" s="3"/>
      <c r="K667" s="3"/>
      <c r="L667" s="3"/>
      <c r="M667" s="3"/>
      <c r="N667" s="3"/>
    </row>
    <row r="668" spans="1:14" ht="13">
      <c r="A668" s="2"/>
      <c r="B668" s="3"/>
      <c r="C668" s="4"/>
      <c r="D668" s="4"/>
      <c r="E668" s="3"/>
      <c r="F668" s="3"/>
      <c r="G668" s="16"/>
      <c r="H668" s="3"/>
      <c r="I668" s="3"/>
      <c r="J668" s="3"/>
      <c r="K668" s="3"/>
      <c r="L668" s="3"/>
      <c r="M668" s="3"/>
      <c r="N668" s="3"/>
    </row>
    <row r="669" spans="1:14" ht="13">
      <c r="A669" s="2"/>
      <c r="B669" s="3"/>
      <c r="C669" s="4"/>
      <c r="D669" s="4"/>
      <c r="E669" s="3"/>
      <c r="F669" s="3"/>
      <c r="G669" s="16"/>
      <c r="H669" s="3"/>
      <c r="I669" s="3"/>
      <c r="J669" s="3"/>
      <c r="K669" s="3"/>
      <c r="L669" s="3"/>
      <c r="M669" s="3"/>
      <c r="N669" s="3"/>
    </row>
    <row r="670" spans="1:14" ht="13">
      <c r="A670" s="2"/>
      <c r="B670" s="3"/>
      <c r="C670" s="4"/>
      <c r="D670" s="4"/>
      <c r="E670" s="3"/>
      <c r="F670" s="3"/>
      <c r="G670" s="16"/>
      <c r="H670" s="3"/>
      <c r="I670" s="3"/>
      <c r="J670" s="3"/>
      <c r="K670" s="3"/>
      <c r="L670" s="3"/>
      <c r="M670" s="3"/>
      <c r="N670" s="3"/>
    </row>
    <row r="671" spans="1:14" ht="13">
      <c r="A671" s="2"/>
      <c r="B671" s="3"/>
      <c r="C671" s="4"/>
      <c r="D671" s="4"/>
      <c r="E671" s="3"/>
      <c r="F671" s="3"/>
      <c r="G671" s="16"/>
      <c r="H671" s="3"/>
      <c r="I671" s="3"/>
      <c r="J671" s="3"/>
      <c r="K671" s="3"/>
      <c r="L671" s="3"/>
      <c r="M671" s="3"/>
      <c r="N671" s="3"/>
    </row>
    <row r="672" spans="1:14" ht="13">
      <c r="A672" s="2"/>
      <c r="B672" s="3"/>
      <c r="C672" s="4"/>
      <c r="D672" s="4"/>
      <c r="E672" s="3"/>
      <c r="F672" s="3"/>
      <c r="G672" s="16"/>
      <c r="H672" s="3"/>
      <c r="I672" s="3"/>
      <c r="J672" s="3"/>
      <c r="K672" s="3"/>
      <c r="L672" s="3"/>
      <c r="M672" s="3"/>
      <c r="N672" s="3"/>
    </row>
    <row r="673" spans="1:14" ht="13">
      <c r="A673" s="2"/>
      <c r="B673" s="3"/>
      <c r="C673" s="4"/>
      <c r="D673" s="4"/>
      <c r="E673" s="3"/>
      <c r="F673" s="3"/>
      <c r="G673" s="16"/>
      <c r="H673" s="3"/>
      <c r="I673" s="3"/>
      <c r="J673" s="3"/>
      <c r="K673" s="3"/>
      <c r="L673" s="3"/>
      <c r="M673" s="3"/>
      <c r="N673" s="3"/>
    </row>
    <row r="674" spans="1:14" ht="13">
      <c r="A674" s="2"/>
      <c r="B674" s="3"/>
      <c r="C674" s="4"/>
      <c r="D674" s="4"/>
      <c r="E674" s="3"/>
      <c r="F674" s="3"/>
      <c r="G674" s="16"/>
      <c r="H674" s="3"/>
      <c r="I674" s="3"/>
      <c r="J674" s="3"/>
      <c r="K674" s="3"/>
      <c r="L674" s="3"/>
      <c r="M674" s="3"/>
      <c r="N674" s="3"/>
    </row>
    <row r="675" spans="1:14" ht="13">
      <c r="A675" s="2"/>
      <c r="B675" s="3"/>
      <c r="C675" s="4"/>
      <c r="D675" s="4"/>
      <c r="E675" s="3"/>
      <c r="F675" s="3"/>
      <c r="G675" s="16"/>
      <c r="H675" s="3"/>
      <c r="I675" s="3"/>
      <c r="J675" s="3"/>
      <c r="K675" s="3"/>
      <c r="L675" s="3"/>
      <c r="M675" s="3"/>
      <c r="N675" s="3"/>
    </row>
    <row r="676" spans="1:14" ht="13">
      <c r="A676" s="2"/>
      <c r="B676" s="3"/>
      <c r="C676" s="4"/>
      <c r="D676" s="4"/>
      <c r="E676" s="3"/>
      <c r="F676" s="3"/>
      <c r="G676" s="16"/>
      <c r="H676" s="3"/>
      <c r="I676" s="3"/>
      <c r="J676" s="3"/>
      <c r="K676" s="3"/>
      <c r="L676" s="3"/>
      <c r="M676" s="3"/>
      <c r="N676" s="3"/>
    </row>
    <row r="677" spans="1:14" ht="13">
      <c r="A677" s="2"/>
      <c r="B677" s="3"/>
      <c r="C677" s="4"/>
      <c r="D677" s="4"/>
      <c r="E677" s="3"/>
      <c r="F677" s="3"/>
      <c r="G677" s="16"/>
      <c r="H677" s="3"/>
      <c r="I677" s="3"/>
      <c r="J677" s="3"/>
      <c r="K677" s="3"/>
      <c r="L677" s="3"/>
      <c r="M677" s="3"/>
      <c r="N677" s="3"/>
    </row>
    <row r="678" spans="1:14" ht="13">
      <c r="A678" s="2"/>
      <c r="B678" s="3"/>
      <c r="C678" s="4"/>
      <c r="D678" s="4"/>
      <c r="E678" s="3"/>
      <c r="F678" s="3"/>
      <c r="G678" s="16"/>
      <c r="H678" s="3"/>
      <c r="I678" s="3"/>
      <c r="J678" s="3"/>
      <c r="K678" s="3"/>
      <c r="L678" s="3"/>
      <c r="M678" s="3"/>
      <c r="N678" s="3"/>
    </row>
    <row r="679" spans="1:14" ht="13">
      <c r="A679" s="2"/>
      <c r="B679" s="3"/>
      <c r="C679" s="4"/>
      <c r="D679" s="4"/>
      <c r="E679" s="3"/>
      <c r="F679" s="3"/>
      <c r="G679" s="16"/>
      <c r="H679" s="3"/>
      <c r="I679" s="3"/>
      <c r="J679" s="3"/>
      <c r="K679" s="3"/>
      <c r="L679" s="3"/>
      <c r="M679" s="3"/>
      <c r="N679" s="3"/>
    </row>
    <row r="680" spans="1:14" ht="13">
      <c r="A680" s="2"/>
      <c r="B680" s="3"/>
      <c r="C680" s="4"/>
      <c r="D680" s="4"/>
      <c r="E680" s="3"/>
      <c r="F680" s="3"/>
      <c r="G680" s="16"/>
      <c r="H680" s="3"/>
      <c r="I680" s="3"/>
      <c r="J680" s="3"/>
      <c r="K680" s="3"/>
      <c r="L680" s="3"/>
      <c r="M680" s="3"/>
      <c r="N680" s="3"/>
    </row>
    <row r="681" spans="1:14" ht="13">
      <c r="A681" s="2"/>
      <c r="B681" s="3"/>
      <c r="C681" s="4"/>
      <c r="D681" s="4"/>
      <c r="E681" s="3"/>
      <c r="F681" s="3"/>
      <c r="G681" s="16"/>
      <c r="H681" s="3"/>
      <c r="I681" s="3"/>
      <c r="J681" s="3"/>
      <c r="K681" s="3"/>
      <c r="L681" s="3"/>
      <c r="M681" s="3"/>
      <c r="N681" s="3"/>
    </row>
    <row r="682" spans="1:14" ht="13">
      <c r="A682" s="2"/>
      <c r="B682" s="3"/>
      <c r="C682" s="4"/>
      <c r="D682" s="4"/>
      <c r="E682" s="3"/>
      <c r="F682" s="3"/>
      <c r="G682" s="16"/>
      <c r="H682" s="3"/>
      <c r="I682" s="3"/>
      <c r="J682" s="3"/>
      <c r="K682" s="3"/>
      <c r="L682" s="3"/>
      <c r="M682" s="3"/>
      <c r="N682" s="3"/>
    </row>
    <row r="683" spans="1:14" ht="13">
      <c r="A683" s="2"/>
      <c r="B683" s="3"/>
      <c r="C683" s="4"/>
      <c r="D683" s="4"/>
      <c r="E683" s="3"/>
      <c r="F683" s="3"/>
      <c r="G683" s="16"/>
      <c r="H683" s="3"/>
      <c r="I683" s="3"/>
      <c r="J683" s="3"/>
      <c r="K683" s="3"/>
      <c r="L683" s="3"/>
      <c r="M683" s="3"/>
      <c r="N683" s="3"/>
    </row>
    <row r="684" spans="1:14" ht="13">
      <c r="A684" s="2"/>
      <c r="B684" s="3"/>
      <c r="C684" s="4"/>
      <c r="D684" s="4"/>
      <c r="E684" s="3"/>
      <c r="F684" s="3"/>
      <c r="G684" s="16"/>
      <c r="H684" s="3"/>
      <c r="I684" s="3"/>
      <c r="J684" s="3"/>
      <c r="K684" s="3"/>
      <c r="L684" s="3"/>
      <c r="M684" s="3"/>
      <c r="N684" s="3"/>
    </row>
    <row r="685" spans="1:14" ht="13">
      <c r="A685" s="2"/>
      <c r="B685" s="3"/>
      <c r="C685" s="4"/>
      <c r="D685" s="4"/>
      <c r="E685" s="3"/>
      <c r="F685" s="3"/>
      <c r="G685" s="16"/>
      <c r="H685" s="3"/>
      <c r="I685" s="3"/>
      <c r="J685" s="3"/>
      <c r="K685" s="3"/>
      <c r="L685" s="3"/>
      <c r="M685" s="3"/>
      <c r="N685" s="3"/>
    </row>
    <row r="686" spans="1:14" ht="13">
      <c r="A686" s="2"/>
      <c r="B686" s="3"/>
      <c r="C686" s="4"/>
      <c r="D686" s="4"/>
      <c r="E686" s="3"/>
      <c r="F686" s="3"/>
      <c r="G686" s="16"/>
      <c r="H686" s="3"/>
      <c r="I686" s="3"/>
      <c r="J686" s="3"/>
      <c r="K686" s="3"/>
      <c r="L686" s="3"/>
      <c r="M686" s="3"/>
      <c r="N686" s="3"/>
    </row>
    <row r="687" spans="1:14" ht="13">
      <c r="A687" s="2"/>
      <c r="B687" s="3"/>
      <c r="C687" s="4"/>
      <c r="D687" s="4"/>
      <c r="E687" s="3"/>
      <c r="F687" s="3"/>
      <c r="G687" s="16"/>
      <c r="H687" s="3"/>
      <c r="I687" s="3"/>
      <c r="J687" s="3"/>
      <c r="K687" s="3"/>
      <c r="L687" s="3"/>
      <c r="M687" s="3"/>
      <c r="N687" s="3"/>
    </row>
    <row r="688" spans="1:14" ht="13">
      <c r="A688" s="2"/>
      <c r="B688" s="3"/>
      <c r="C688" s="4"/>
      <c r="D688" s="4"/>
      <c r="E688" s="3"/>
      <c r="F688" s="3"/>
      <c r="G688" s="16"/>
      <c r="H688" s="3"/>
      <c r="I688" s="3"/>
      <c r="J688" s="3"/>
      <c r="K688" s="3"/>
      <c r="L688" s="3"/>
      <c r="M688" s="3"/>
      <c r="N688" s="3"/>
    </row>
    <row r="689" spans="1:14" ht="13">
      <c r="A689" s="2"/>
      <c r="B689" s="3"/>
      <c r="C689" s="4"/>
      <c r="D689" s="4"/>
      <c r="E689" s="3"/>
      <c r="F689" s="3"/>
      <c r="G689" s="16"/>
      <c r="H689" s="3"/>
      <c r="I689" s="3"/>
      <c r="J689" s="3"/>
      <c r="K689" s="3"/>
      <c r="L689" s="3"/>
      <c r="M689" s="3"/>
      <c r="N689" s="3"/>
    </row>
    <row r="690" spans="1:14" ht="13">
      <c r="A690" s="2"/>
      <c r="B690" s="3"/>
      <c r="C690" s="4"/>
      <c r="D690" s="4"/>
      <c r="E690" s="3"/>
      <c r="F690" s="3"/>
      <c r="G690" s="16"/>
      <c r="H690" s="3"/>
      <c r="I690" s="3"/>
      <c r="J690" s="3"/>
      <c r="K690" s="3"/>
      <c r="L690" s="3"/>
      <c r="M690" s="3"/>
      <c r="N690" s="3"/>
    </row>
    <row r="691" spans="1:14" ht="13">
      <c r="A691" s="2"/>
      <c r="B691" s="3"/>
      <c r="C691" s="4"/>
      <c r="D691" s="4"/>
      <c r="E691" s="3"/>
      <c r="F691" s="3"/>
      <c r="G691" s="16"/>
      <c r="H691" s="3"/>
      <c r="I691" s="3"/>
      <c r="J691" s="3"/>
      <c r="K691" s="3"/>
      <c r="L691" s="3"/>
      <c r="M691" s="3"/>
      <c r="N691" s="3"/>
    </row>
    <row r="692" spans="1:14" ht="13">
      <c r="A692" s="2"/>
      <c r="B692" s="3"/>
      <c r="C692" s="4"/>
      <c r="D692" s="4"/>
      <c r="E692" s="3"/>
      <c r="F692" s="3"/>
      <c r="G692" s="16"/>
      <c r="H692" s="3"/>
      <c r="I692" s="3"/>
      <c r="J692" s="3"/>
      <c r="K692" s="3"/>
      <c r="L692" s="3"/>
      <c r="M692" s="3"/>
      <c r="N692" s="3"/>
    </row>
    <row r="693" spans="1:14" ht="13">
      <c r="A693" s="2"/>
      <c r="B693" s="3"/>
      <c r="C693" s="4"/>
      <c r="D693" s="4"/>
      <c r="E693" s="3"/>
      <c r="F693" s="3"/>
      <c r="G693" s="16"/>
      <c r="H693" s="3"/>
      <c r="I693" s="3"/>
      <c r="J693" s="3"/>
      <c r="K693" s="3"/>
      <c r="L693" s="3"/>
      <c r="M693" s="3"/>
      <c r="N693" s="3"/>
    </row>
    <row r="694" spans="1:14" ht="13">
      <c r="A694" s="2"/>
      <c r="B694" s="3"/>
      <c r="C694" s="4"/>
      <c r="D694" s="4"/>
      <c r="E694" s="3"/>
      <c r="F694" s="3"/>
      <c r="G694" s="16"/>
      <c r="H694" s="3"/>
      <c r="I694" s="3"/>
      <c r="J694" s="3"/>
      <c r="K694" s="3"/>
      <c r="L694" s="3"/>
      <c r="M694" s="3"/>
      <c r="N694" s="3"/>
    </row>
    <row r="695" spans="1:14" ht="13">
      <c r="A695" s="2"/>
      <c r="B695" s="3"/>
      <c r="C695" s="4"/>
      <c r="D695" s="4"/>
      <c r="E695" s="3"/>
      <c r="F695" s="3"/>
      <c r="G695" s="16"/>
      <c r="H695" s="3"/>
      <c r="I695" s="3"/>
      <c r="J695" s="3"/>
      <c r="K695" s="3"/>
      <c r="L695" s="3"/>
      <c r="M695" s="3"/>
      <c r="N695" s="3"/>
    </row>
    <row r="696" spans="1:14" ht="13">
      <c r="A696" s="2"/>
      <c r="B696" s="3"/>
      <c r="C696" s="4"/>
      <c r="D696" s="4"/>
      <c r="E696" s="3"/>
      <c r="F696" s="3"/>
      <c r="G696" s="16"/>
      <c r="H696" s="3"/>
      <c r="I696" s="3"/>
      <c r="J696" s="3"/>
      <c r="K696" s="3"/>
      <c r="L696" s="3"/>
      <c r="M696" s="3"/>
      <c r="N696" s="3"/>
    </row>
    <row r="697" spans="1:14" ht="13">
      <c r="A697" s="2"/>
      <c r="B697" s="3"/>
      <c r="C697" s="4"/>
      <c r="D697" s="4"/>
      <c r="E697" s="3"/>
      <c r="F697" s="3"/>
      <c r="G697" s="16"/>
      <c r="H697" s="3"/>
      <c r="I697" s="3"/>
      <c r="J697" s="3"/>
      <c r="K697" s="3"/>
      <c r="L697" s="3"/>
      <c r="M697" s="3"/>
      <c r="N697" s="3"/>
    </row>
    <row r="698" spans="1:14" ht="13">
      <c r="A698" s="2"/>
      <c r="B698" s="3"/>
      <c r="C698" s="4"/>
      <c r="D698" s="4"/>
      <c r="E698" s="3"/>
      <c r="F698" s="3"/>
      <c r="G698" s="16"/>
      <c r="H698" s="3"/>
      <c r="I698" s="3"/>
      <c r="J698" s="3"/>
      <c r="K698" s="3"/>
      <c r="L698" s="3"/>
      <c r="M698" s="3"/>
      <c r="N698" s="3"/>
    </row>
    <row r="699" spans="1:14" ht="13">
      <c r="A699" s="2"/>
      <c r="B699" s="3"/>
      <c r="C699" s="4"/>
      <c r="D699" s="4"/>
      <c r="E699" s="3"/>
      <c r="F699" s="3"/>
      <c r="G699" s="16"/>
      <c r="H699" s="3"/>
      <c r="I699" s="3"/>
      <c r="J699" s="3"/>
      <c r="K699" s="3"/>
      <c r="L699" s="3"/>
      <c r="M699" s="3"/>
      <c r="N699" s="3"/>
    </row>
    <row r="700" spans="1:14" ht="13">
      <c r="A700" s="2"/>
      <c r="B700" s="3"/>
      <c r="C700" s="4"/>
      <c r="D700" s="4"/>
      <c r="E700" s="3"/>
      <c r="F700" s="3"/>
      <c r="G700" s="16"/>
      <c r="H700" s="3"/>
      <c r="I700" s="3"/>
      <c r="J700" s="3"/>
      <c r="K700" s="3"/>
      <c r="L700" s="3"/>
      <c r="M700" s="3"/>
      <c r="N700" s="3"/>
    </row>
    <row r="701" spans="1:14" ht="13">
      <c r="A701" s="2"/>
      <c r="B701" s="3"/>
      <c r="C701" s="4"/>
      <c r="D701" s="4"/>
      <c r="E701" s="3"/>
      <c r="F701" s="3"/>
      <c r="G701" s="16"/>
      <c r="H701" s="3"/>
      <c r="I701" s="3"/>
      <c r="J701" s="3"/>
      <c r="K701" s="3"/>
      <c r="L701" s="3"/>
      <c r="M701" s="3"/>
      <c r="N701" s="3"/>
    </row>
    <row r="702" spans="1:14" ht="13">
      <c r="A702" s="2"/>
      <c r="B702" s="3"/>
      <c r="C702" s="4"/>
      <c r="D702" s="4"/>
      <c r="E702" s="3"/>
      <c r="F702" s="3"/>
      <c r="G702" s="16"/>
      <c r="H702" s="3"/>
      <c r="I702" s="3"/>
      <c r="J702" s="3"/>
      <c r="K702" s="3"/>
      <c r="L702" s="3"/>
      <c r="M702" s="3"/>
      <c r="N702" s="3"/>
    </row>
    <row r="703" spans="1:14" ht="13">
      <c r="A703" s="2"/>
      <c r="B703" s="3"/>
      <c r="C703" s="4"/>
      <c r="D703" s="4"/>
      <c r="E703" s="3"/>
      <c r="F703" s="3"/>
      <c r="G703" s="16"/>
      <c r="H703" s="3"/>
      <c r="I703" s="3"/>
      <c r="J703" s="3"/>
      <c r="K703" s="3"/>
      <c r="L703" s="3"/>
      <c r="M703" s="3"/>
      <c r="N703" s="3"/>
    </row>
    <row r="704" spans="1:14" ht="13">
      <c r="A704" s="2"/>
      <c r="B704" s="3"/>
      <c r="C704" s="4"/>
      <c r="D704" s="4"/>
      <c r="E704" s="3"/>
      <c r="F704" s="3"/>
      <c r="G704" s="16"/>
      <c r="H704" s="3"/>
      <c r="I704" s="3"/>
      <c r="J704" s="3"/>
      <c r="K704" s="3"/>
      <c r="L704" s="3"/>
      <c r="M704" s="3"/>
      <c r="N704" s="3"/>
    </row>
    <row r="705" spans="1:14" ht="13">
      <c r="A705" s="2"/>
      <c r="B705" s="3"/>
      <c r="C705" s="4"/>
      <c r="D705" s="4"/>
      <c r="E705" s="3"/>
      <c r="F705" s="3"/>
      <c r="G705" s="16"/>
      <c r="H705" s="3"/>
      <c r="I705" s="3"/>
      <c r="J705" s="3"/>
      <c r="K705" s="3"/>
      <c r="L705" s="3"/>
      <c r="M705" s="3"/>
      <c r="N705" s="3"/>
    </row>
    <row r="706" spans="1:14" ht="13">
      <c r="A706" s="2"/>
      <c r="B706" s="3"/>
      <c r="C706" s="4"/>
      <c r="D706" s="4"/>
      <c r="E706" s="3"/>
      <c r="F706" s="3"/>
      <c r="G706" s="16"/>
      <c r="H706" s="3"/>
      <c r="I706" s="3"/>
      <c r="J706" s="3"/>
      <c r="K706" s="3"/>
      <c r="L706" s="3"/>
      <c r="M706" s="3"/>
      <c r="N706" s="3"/>
    </row>
    <row r="707" spans="1:14" ht="13">
      <c r="A707" s="2"/>
      <c r="B707" s="3"/>
      <c r="C707" s="4"/>
      <c r="D707" s="4"/>
      <c r="E707" s="3"/>
      <c r="F707" s="3"/>
      <c r="G707" s="16"/>
      <c r="H707" s="3"/>
      <c r="I707" s="3"/>
      <c r="J707" s="3"/>
      <c r="K707" s="3"/>
      <c r="L707" s="3"/>
      <c r="M707" s="3"/>
      <c r="N707" s="3"/>
    </row>
    <row r="708" spans="1:14" ht="13">
      <c r="A708" s="2"/>
      <c r="B708" s="3"/>
      <c r="C708" s="4"/>
      <c r="D708" s="4"/>
      <c r="E708" s="3"/>
      <c r="F708" s="3"/>
      <c r="G708" s="16"/>
      <c r="H708" s="3"/>
      <c r="I708" s="3"/>
      <c r="J708" s="3"/>
      <c r="K708" s="3"/>
      <c r="L708" s="3"/>
      <c r="M708" s="3"/>
      <c r="N708" s="3"/>
    </row>
    <row r="709" spans="1:14" ht="13">
      <c r="A709" s="2"/>
      <c r="B709" s="3"/>
      <c r="C709" s="4"/>
      <c r="D709" s="4"/>
      <c r="E709" s="3"/>
      <c r="F709" s="3"/>
      <c r="G709" s="16"/>
      <c r="H709" s="3"/>
      <c r="I709" s="3"/>
      <c r="J709" s="3"/>
      <c r="K709" s="3"/>
      <c r="L709" s="3"/>
      <c r="M709" s="3"/>
      <c r="N709" s="3"/>
    </row>
    <row r="710" spans="1:14" ht="13">
      <c r="A710" s="2"/>
      <c r="B710" s="3"/>
      <c r="C710" s="4"/>
      <c r="D710" s="4"/>
      <c r="E710" s="3"/>
      <c r="F710" s="3"/>
      <c r="G710" s="16"/>
      <c r="H710" s="3"/>
      <c r="I710" s="3"/>
      <c r="J710" s="3"/>
      <c r="K710" s="3"/>
      <c r="L710" s="3"/>
      <c r="M710" s="3"/>
      <c r="N710" s="3"/>
    </row>
    <row r="711" spans="1:14" ht="13">
      <c r="A711" s="2"/>
      <c r="B711" s="3"/>
      <c r="C711" s="4"/>
      <c r="D711" s="4"/>
      <c r="E711" s="3"/>
      <c r="F711" s="3"/>
      <c r="G711" s="16"/>
      <c r="H711" s="3"/>
      <c r="I711" s="3"/>
      <c r="J711" s="3"/>
      <c r="K711" s="3"/>
      <c r="L711" s="3"/>
      <c r="M711" s="3"/>
      <c r="N711" s="3"/>
    </row>
    <row r="712" spans="1:14" ht="13">
      <c r="A712" s="2"/>
      <c r="B712" s="3"/>
      <c r="C712" s="4"/>
      <c r="D712" s="4"/>
      <c r="E712" s="3"/>
      <c r="F712" s="3"/>
      <c r="G712" s="16"/>
      <c r="H712" s="3"/>
      <c r="I712" s="3"/>
      <c r="J712" s="3"/>
      <c r="K712" s="3"/>
      <c r="L712" s="3"/>
      <c r="M712" s="3"/>
      <c r="N712" s="3"/>
    </row>
    <row r="713" spans="1:14" ht="13">
      <c r="A713" s="2"/>
      <c r="B713" s="3"/>
      <c r="C713" s="4"/>
      <c r="D713" s="4"/>
      <c r="E713" s="3"/>
      <c r="F713" s="3"/>
      <c r="G713" s="16"/>
      <c r="H713" s="3"/>
      <c r="I713" s="3"/>
      <c r="J713" s="3"/>
      <c r="K713" s="3"/>
      <c r="L713" s="3"/>
      <c r="M713" s="3"/>
      <c r="N713" s="3"/>
    </row>
    <row r="714" spans="1:14" ht="13">
      <c r="A714" s="2"/>
      <c r="B714" s="3"/>
      <c r="C714" s="4"/>
      <c r="D714" s="4"/>
      <c r="E714" s="3"/>
      <c r="F714" s="3"/>
      <c r="G714" s="16"/>
      <c r="H714" s="3"/>
      <c r="I714" s="3"/>
      <c r="J714" s="3"/>
      <c r="K714" s="3"/>
      <c r="L714" s="3"/>
      <c r="M714" s="3"/>
      <c r="N714" s="3"/>
    </row>
    <row r="715" spans="1:14" ht="13">
      <c r="A715" s="2"/>
      <c r="B715" s="3"/>
      <c r="C715" s="4"/>
      <c r="D715" s="4"/>
      <c r="E715" s="3"/>
      <c r="F715" s="3"/>
      <c r="G715" s="16"/>
      <c r="H715" s="3"/>
      <c r="I715" s="3"/>
      <c r="J715" s="3"/>
      <c r="K715" s="3"/>
      <c r="L715" s="3"/>
      <c r="M715" s="3"/>
      <c r="N715" s="3"/>
    </row>
    <row r="716" spans="1:14" ht="13">
      <c r="A716" s="2"/>
      <c r="B716" s="3"/>
      <c r="C716" s="4"/>
      <c r="D716" s="4"/>
      <c r="E716" s="3"/>
      <c r="F716" s="3"/>
      <c r="G716" s="16"/>
      <c r="H716" s="3"/>
      <c r="I716" s="3"/>
      <c r="J716" s="3"/>
      <c r="K716" s="3"/>
      <c r="L716" s="3"/>
      <c r="M716" s="3"/>
      <c r="N716" s="3"/>
    </row>
    <row r="717" spans="1:14" ht="13">
      <c r="A717" s="2"/>
      <c r="B717" s="3"/>
      <c r="C717" s="4"/>
      <c r="D717" s="4"/>
      <c r="E717" s="3"/>
      <c r="F717" s="3"/>
      <c r="G717" s="16"/>
      <c r="H717" s="3"/>
      <c r="I717" s="3"/>
      <c r="J717" s="3"/>
      <c r="K717" s="3"/>
      <c r="L717" s="3"/>
      <c r="M717" s="3"/>
      <c r="N717" s="3"/>
    </row>
    <row r="718" spans="1:14" ht="13">
      <c r="A718" s="2"/>
      <c r="B718" s="3"/>
      <c r="C718" s="4"/>
      <c r="D718" s="4"/>
      <c r="E718" s="3"/>
      <c r="F718" s="3"/>
      <c r="G718" s="16"/>
      <c r="H718" s="3"/>
      <c r="I718" s="3"/>
      <c r="J718" s="3"/>
      <c r="K718" s="3"/>
      <c r="L718" s="3"/>
      <c r="M718" s="3"/>
      <c r="N718" s="3"/>
    </row>
    <row r="719" spans="1:14" ht="13">
      <c r="A719" s="2"/>
      <c r="B719" s="3"/>
      <c r="C719" s="4"/>
      <c r="D719" s="4"/>
      <c r="E719" s="3"/>
      <c r="F719" s="3"/>
      <c r="G719" s="16"/>
      <c r="H719" s="3"/>
      <c r="I719" s="3"/>
      <c r="J719" s="3"/>
      <c r="K719" s="3"/>
      <c r="L719" s="3"/>
      <c r="M719" s="3"/>
      <c r="N719" s="3"/>
    </row>
    <row r="720" spans="1:14" ht="13">
      <c r="A720" s="2"/>
      <c r="B720" s="3"/>
      <c r="C720" s="4"/>
      <c r="D720" s="4"/>
      <c r="E720" s="3"/>
      <c r="F720" s="3"/>
      <c r="G720" s="16"/>
      <c r="H720" s="3"/>
      <c r="I720" s="3"/>
      <c r="J720" s="3"/>
      <c r="K720" s="3"/>
      <c r="L720" s="3"/>
      <c r="M720" s="3"/>
      <c r="N720" s="3"/>
    </row>
    <row r="721" spans="1:14" ht="13">
      <c r="A721" s="2"/>
      <c r="B721" s="3"/>
      <c r="C721" s="4"/>
      <c r="D721" s="4"/>
      <c r="E721" s="3"/>
      <c r="F721" s="3"/>
      <c r="G721" s="16"/>
      <c r="H721" s="3"/>
      <c r="I721" s="3"/>
      <c r="J721" s="3"/>
      <c r="K721" s="3"/>
      <c r="L721" s="3"/>
      <c r="M721" s="3"/>
      <c r="N721" s="3"/>
    </row>
    <row r="722" spans="1:14" ht="13">
      <c r="A722" s="2"/>
      <c r="B722" s="3"/>
      <c r="C722" s="4"/>
      <c r="D722" s="4"/>
      <c r="E722" s="3"/>
      <c r="F722" s="3"/>
      <c r="G722" s="16"/>
      <c r="H722" s="3"/>
      <c r="I722" s="3"/>
      <c r="J722" s="3"/>
      <c r="K722" s="3"/>
      <c r="L722" s="3"/>
      <c r="M722" s="3"/>
      <c r="N722" s="3"/>
    </row>
    <row r="723" spans="1:14" ht="13">
      <c r="A723" s="2"/>
      <c r="B723" s="3"/>
      <c r="C723" s="4"/>
      <c r="D723" s="4"/>
      <c r="E723" s="3"/>
      <c r="F723" s="3"/>
      <c r="G723" s="16"/>
      <c r="H723" s="3"/>
      <c r="I723" s="3"/>
      <c r="J723" s="3"/>
      <c r="K723" s="3"/>
      <c r="L723" s="3"/>
      <c r="M723" s="3"/>
      <c r="N723" s="3"/>
    </row>
    <row r="724" spans="1:14" ht="13">
      <c r="A724" s="2"/>
      <c r="B724" s="3"/>
      <c r="C724" s="4"/>
      <c r="D724" s="4"/>
      <c r="E724" s="3"/>
      <c r="F724" s="3"/>
      <c r="G724" s="16"/>
      <c r="H724" s="3"/>
      <c r="I724" s="3"/>
      <c r="J724" s="3"/>
      <c r="K724" s="3"/>
      <c r="L724" s="3"/>
      <c r="M724" s="3"/>
      <c r="N724" s="3"/>
    </row>
    <row r="725" spans="1:14" ht="13">
      <c r="A725" s="2"/>
      <c r="B725" s="3"/>
      <c r="C725" s="4"/>
      <c r="D725" s="4"/>
      <c r="E725" s="3"/>
      <c r="F725" s="3"/>
      <c r="G725" s="16"/>
      <c r="H725" s="3"/>
      <c r="I725" s="3"/>
      <c r="J725" s="3"/>
      <c r="K725" s="3"/>
      <c r="L725" s="3"/>
      <c r="M725" s="3"/>
      <c r="N725" s="3"/>
    </row>
    <row r="726" spans="1:14" ht="13">
      <c r="A726" s="2"/>
      <c r="B726" s="3"/>
      <c r="C726" s="4"/>
      <c r="D726" s="4"/>
      <c r="E726" s="3"/>
      <c r="F726" s="3"/>
      <c r="G726" s="16"/>
      <c r="H726" s="3"/>
      <c r="I726" s="3"/>
      <c r="J726" s="3"/>
      <c r="K726" s="3"/>
      <c r="L726" s="3"/>
      <c r="M726" s="3"/>
      <c r="N726" s="3"/>
    </row>
    <row r="727" spans="1:14" ht="13">
      <c r="A727" s="2"/>
      <c r="B727" s="3"/>
      <c r="C727" s="4"/>
      <c r="D727" s="4"/>
      <c r="E727" s="3"/>
      <c r="F727" s="3"/>
      <c r="G727" s="16"/>
      <c r="H727" s="3"/>
      <c r="I727" s="3"/>
      <c r="J727" s="3"/>
      <c r="K727" s="3"/>
      <c r="L727" s="3"/>
      <c r="M727" s="3"/>
      <c r="N727" s="3"/>
    </row>
    <row r="728" spans="1:14" ht="13">
      <c r="A728" s="2"/>
      <c r="B728" s="3"/>
      <c r="C728" s="4"/>
      <c r="D728" s="4"/>
      <c r="E728" s="3"/>
      <c r="F728" s="3"/>
      <c r="G728" s="16"/>
      <c r="H728" s="3"/>
      <c r="I728" s="3"/>
      <c r="J728" s="3"/>
      <c r="K728" s="3"/>
      <c r="L728" s="3"/>
      <c r="M728" s="3"/>
      <c r="N728" s="3"/>
    </row>
    <row r="729" spans="1:14" ht="13">
      <c r="A729" s="2"/>
      <c r="B729" s="3"/>
      <c r="C729" s="4"/>
      <c r="D729" s="4"/>
      <c r="E729" s="3"/>
      <c r="F729" s="3"/>
      <c r="G729" s="16"/>
      <c r="H729" s="3"/>
      <c r="I729" s="3"/>
      <c r="J729" s="3"/>
      <c r="K729" s="3"/>
      <c r="L729" s="3"/>
      <c r="M729" s="3"/>
      <c r="N729" s="3"/>
    </row>
    <row r="730" spans="1:14" ht="13">
      <c r="A730" s="2"/>
      <c r="B730" s="3"/>
      <c r="C730" s="4"/>
      <c r="D730" s="4"/>
      <c r="E730" s="3"/>
      <c r="F730" s="3"/>
      <c r="G730" s="16"/>
      <c r="H730" s="3"/>
      <c r="I730" s="3"/>
      <c r="J730" s="3"/>
      <c r="K730" s="3"/>
      <c r="L730" s="3"/>
      <c r="M730" s="3"/>
      <c r="N730" s="3"/>
    </row>
    <row r="731" spans="1:14" ht="13">
      <c r="A731" s="2"/>
      <c r="B731" s="3"/>
      <c r="C731" s="4"/>
      <c r="D731" s="4"/>
      <c r="E731" s="3"/>
      <c r="F731" s="3"/>
      <c r="G731" s="16"/>
      <c r="H731" s="3"/>
      <c r="I731" s="3"/>
      <c r="J731" s="3"/>
      <c r="K731" s="3"/>
      <c r="L731" s="3"/>
      <c r="M731" s="3"/>
      <c r="N731" s="3"/>
    </row>
    <row r="732" spans="1:14" ht="13">
      <c r="A732" s="2"/>
      <c r="B732" s="3"/>
      <c r="C732" s="4"/>
      <c r="D732" s="4"/>
      <c r="E732" s="3"/>
      <c r="F732" s="3"/>
      <c r="G732" s="16"/>
      <c r="H732" s="3"/>
      <c r="I732" s="3"/>
      <c r="J732" s="3"/>
      <c r="K732" s="3"/>
      <c r="L732" s="3"/>
      <c r="M732" s="3"/>
      <c r="N732" s="3"/>
    </row>
    <row r="733" spans="1:14" ht="13">
      <c r="A733" s="2"/>
      <c r="B733" s="3"/>
      <c r="C733" s="4"/>
      <c r="D733" s="4"/>
      <c r="E733" s="3"/>
      <c r="F733" s="3"/>
      <c r="G733" s="16"/>
      <c r="H733" s="3"/>
      <c r="I733" s="3"/>
      <c r="J733" s="3"/>
      <c r="K733" s="3"/>
      <c r="L733" s="3"/>
      <c r="M733" s="3"/>
      <c r="N733" s="3"/>
    </row>
    <row r="734" spans="1:14" ht="13">
      <c r="A734" s="2"/>
      <c r="B734" s="3"/>
      <c r="C734" s="4"/>
      <c r="D734" s="4"/>
      <c r="E734" s="3"/>
      <c r="F734" s="3"/>
      <c r="G734" s="16"/>
      <c r="H734" s="3"/>
      <c r="I734" s="3"/>
      <c r="J734" s="3"/>
      <c r="K734" s="3"/>
      <c r="L734" s="3"/>
      <c r="M734" s="3"/>
      <c r="N734" s="3"/>
    </row>
    <row r="735" spans="1:14" ht="13">
      <c r="A735" s="2"/>
      <c r="B735" s="3"/>
      <c r="C735" s="4"/>
      <c r="D735" s="4"/>
      <c r="E735" s="3"/>
      <c r="F735" s="3"/>
      <c r="G735" s="16"/>
      <c r="H735" s="3"/>
      <c r="I735" s="3"/>
      <c r="J735" s="3"/>
      <c r="K735" s="3"/>
      <c r="L735" s="3"/>
      <c r="M735" s="3"/>
      <c r="N735" s="3"/>
    </row>
    <row r="736" spans="1:14" ht="13">
      <c r="A736" s="2"/>
      <c r="B736" s="3"/>
      <c r="C736" s="4"/>
      <c r="D736" s="4"/>
      <c r="E736" s="3"/>
      <c r="F736" s="3"/>
      <c r="G736" s="16"/>
      <c r="H736" s="3"/>
      <c r="I736" s="3"/>
      <c r="J736" s="3"/>
      <c r="K736" s="3"/>
      <c r="L736" s="3"/>
      <c r="M736" s="3"/>
      <c r="N736" s="3"/>
    </row>
    <row r="737" spans="1:14" ht="13">
      <c r="A737" s="2"/>
      <c r="B737" s="3"/>
      <c r="C737" s="4"/>
      <c r="D737" s="4"/>
      <c r="E737" s="3"/>
      <c r="F737" s="3"/>
      <c r="G737" s="16"/>
      <c r="H737" s="3"/>
      <c r="I737" s="3"/>
      <c r="J737" s="3"/>
      <c r="K737" s="3"/>
      <c r="L737" s="3"/>
      <c r="M737" s="3"/>
      <c r="N737" s="3"/>
    </row>
    <row r="738" spans="1:14" ht="13">
      <c r="A738" s="2"/>
      <c r="B738" s="3"/>
      <c r="C738" s="4"/>
      <c r="D738" s="4"/>
      <c r="E738" s="3"/>
      <c r="F738" s="3"/>
      <c r="G738" s="16"/>
      <c r="H738" s="3"/>
      <c r="I738" s="3"/>
      <c r="J738" s="3"/>
      <c r="K738" s="3"/>
      <c r="L738" s="3"/>
      <c r="M738" s="3"/>
      <c r="N738" s="3"/>
    </row>
    <row r="739" spans="1:14" ht="13">
      <c r="A739" s="2"/>
      <c r="B739" s="3"/>
      <c r="C739" s="4"/>
      <c r="D739" s="4"/>
      <c r="E739" s="3"/>
      <c r="F739" s="3"/>
      <c r="G739" s="16"/>
      <c r="H739" s="3"/>
      <c r="I739" s="3"/>
      <c r="J739" s="3"/>
      <c r="K739" s="3"/>
      <c r="L739" s="3"/>
      <c r="M739" s="3"/>
      <c r="N739" s="3"/>
    </row>
    <row r="740" spans="1:14" ht="13">
      <c r="A740" s="2"/>
      <c r="B740" s="3"/>
      <c r="C740" s="4"/>
      <c r="D740" s="4"/>
      <c r="E740" s="3"/>
      <c r="F740" s="3"/>
      <c r="G740" s="16"/>
      <c r="H740" s="3"/>
      <c r="I740" s="3"/>
      <c r="J740" s="3"/>
      <c r="K740" s="3"/>
      <c r="L740" s="3"/>
      <c r="M740" s="3"/>
      <c r="N740" s="3"/>
    </row>
    <row r="741" spans="1:14" ht="13">
      <c r="A741" s="2"/>
      <c r="B741" s="3"/>
      <c r="C741" s="4"/>
      <c r="D741" s="4"/>
      <c r="E741" s="3"/>
      <c r="F741" s="3"/>
      <c r="G741" s="16"/>
      <c r="H741" s="3"/>
      <c r="I741" s="3"/>
      <c r="J741" s="3"/>
      <c r="K741" s="3"/>
      <c r="L741" s="3"/>
      <c r="M741" s="3"/>
      <c r="N741" s="3"/>
    </row>
    <row r="742" spans="1:14" ht="13">
      <c r="A742" s="2"/>
      <c r="B742" s="3"/>
      <c r="C742" s="4"/>
      <c r="D742" s="4"/>
      <c r="E742" s="3"/>
      <c r="F742" s="3"/>
      <c r="G742" s="16"/>
      <c r="H742" s="3"/>
      <c r="I742" s="3"/>
      <c r="J742" s="3"/>
      <c r="K742" s="3"/>
      <c r="L742" s="3"/>
      <c r="M742" s="3"/>
      <c r="N742" s="3"/>
    </row>
    <row r="743" spans="1:14" ht="13">
      <c r="A743" s="2"/>
      <c r="B743" s="3"/>
      <c r="C743" s="4"/>
      <c r="D743" s="4"/>
      <c r="E743" s="3"/>
      <c r="F743" s="3"/>
      <c r="G743" s="16"/>
      <c r="H743" s="3"/>
      <c r="I743" s="3"/>
      <c r="J743" s="3"/>
      <c r="K743" s="3"/>
      <c r="L743" s="3"/>
      <c r="M743" s="3"/>
      <c r="N743" s="3"/>
    </row>
    <row r="744" spans="1:14" ht="13">
      <c r="A744" s="2"/>
      <c r="B744" s="3"/>
      <c r="C744" s="4"/>
      <c r="D744" s="4"/>
      <c r="E744" s="3"/>
      <c r="F744" s="3"/>
      <c r="G744" s="16"/>
      <c r="H744" s="3"/>
      <c r="I744" s="3"/>
      <c r="J744" s="3"/>
      <c r="K744" s="3"/>
      <c r="L744" s="3"/>
      <c r="M744" s="3"/>
      <c r="N744" s="3"/>
    </row>
    <row r="745" spans="1:14" ht="13">
      <c r="A745" s="2"/>
      <c r="B745" s="3"/>
      <c r="C745" s="4"/>
      <c r="D745" s="4"/>
      <c r="E745" s="3"/>
      <c r="F745" s="3"/>
      <c r="G745" s="16"/>
      <c r="H745" s="3"/>
      <c r="I745" s="3"/>
      <c r="J745" s="3"/>
      <c r="K745" s="3"/>
      <c r="L745" s="3"/>
      <c r="M745" s="3"/>
      <c r="N745" s="3"/>
    </row>
    <row r="746" spans="1:14" ht="13">
      <c r="A746" s="2"/>
      <c r="B746" s="3"/>
      <c r="C746" s="4"/>
      <c r="D746" s="4"/>
      <c r="E746" s="3"/>
      <c r="F746" s="3"/>
      <c r="G746" s="16"/>
      <c r="H746" s="3"/>
      <c r="I746" s="3"/>
      <c r="J746" s="3"/>
      <c r="K746" s="3"/>
      <c r="L746" s="3"/>
      <c r="M746" s="3"/>
      <c r="N746" s="3"/>
    </row>
    <row r="747" spans="1:14" ht="13">
      <c r="A747" s="2"/>
      <c r="B747" s="3"/>
      <c r="C747" s="4"/>
      <c r="D747" s="4"/>
      <c r="E747" s="3"/>
      <c r="F747" s="3"/>
      <c r="G747" s="16"/>
      <c r="H747" s="3"/>
      <c r="I747" s="3"/>
      <c r="J747" s="3"/>
      <c r="K747" s="3"/>
      <c r="L747" s="3"/>
      <c r="M747" s="3"/>
      <c r="N747" s="3"/>
    </row>
    <row r="748" spans="1:14" ht="13">
      <c r="A748" s="2"/>
      <c r="B748" s="3"/>
      <c r="C748" s="4"/>
      <c r="D748" s="4"/>
      <c r="E748" s="3"/>
      <c r="F748" s="3"/>
      <c r="G748" s="16"/>
      <c r="H748" s="3"/>
      <c r="I748" s="3"/>
      <c r="J748" s="3"/>
      <c r="K748" s="3"/>
      <c r="L748" s="3"/>
      <c r="M748" s="3"/>
      <c r="N748" s="3"/>
    </row>
    <row r="749" spans="1:14" ht="13">
      <c r="A749" s="2"/>
      <c r="B749" s="3"/>
      <c r="C749" s="4"/>
      <c r="D749" s="4"/>
      <c r="E749" s="3"/>
      <c r="F749" s="3"/>
      <c r="G749" s="16"/>
      <c r="H749" s="3"/>
      <c r="I749" s="3"/>
      <c r="J749" s="3"/>
      <c r="K749" s="3"/>
      <c r="L749" s="3"/>
      <c r="M749" s="3"/>
      <c r="N749" s="3"/>
    </row>
    <row r="750" spans="1:14" ht="13">
      <c r="A750" s="2"/>
      <c r="B750" s="3"/>
      <c r="C750" s="4"/>
      <c r="D750" s="4"/>
      <c r="E750" s="3"/>
      <c r="F750" s="3"/>
      <c r="G750" s="16"/>
      <c r="H750" s="3"/>
      <c r="I750" s="3"/>
      <c r="J750" s="3"/>
      <c r="K750" s="3"/>
      <c r="L750" s="3"/>
      <c r="M750" s="3"/>
      <c r="N750" s="3"/>
    </row>
    <row r="751" spans="1:14" ht="13">
      <c r="A751" s="2"/>
      <c r="B751" s="3"/>
      <c r="C751" s="4"/>
      <c r="D751" s="4"/>
      <c r="E751" s="3"/>
      <c r="F751" s="3"/>
      <c r="G751" s="16"/>
      <c r="H751" s="3"/>
      <c r="I751" s="3"/>
      <c r="J751" s="3"/>
      <c r="K751" s="3"/>
      <c r="L751" s="3"/>
      <c r="M751" s="3"/>
      <c r="N751" s="3"/>
    </row>
    <row r="752" spans="1:14" ht="13">
      <c r="A752" s="2"/>
      <c r="B752" s="3"/>
      <c r="C752" s="4"/>
      <c r="D752" s="4"/>
      <c r="E752" s="3"/>
      <c r="F752" s="3"/>
      <c r="G752" s="16"/>
      <c r="H752" s="3"/>
      <c r="I752" s="3"/>
      <c r="J752" s="3"/>
      <c r="K752" s="3"/>
      <c r="L752" s="3"/>
      <c r="M752" s="3"/>
      <c r="N752" s="3"/>
    </row>
    <row r="753" spans="1:14" ht="13">
      <c r="A753" s="2"/>
      <c r="B753" s="3"/>
      <c r="C753" s="4"/>
      <c r="D753" s="4"/>
      <c r="E753" s="3"/>
      <c r="F753" s="3"/>
      <c r="G753" s="16"/>
      <c r="H753" s="3"/>
      <c r="I753" s="3"/>
      <c r="J753" s="3"/>
      <c r="K753" s="3"/>
      <c r="L753" s="3"/>
      <c r="M753" s="3"/>
      <c r="N753" s="3"/>
    </row>
    <row r="754" spans="1:14" ht="13">
      <c r="A754" s="2"/>
      <c r="B754" s="3"/>
      <c r="C754" s="4"/>
      <c r="D754" s="4"/>
      <c r="E754" s="3"/>
      <c r="F754" s="3"/>
      <c r="G754" s="16"/>
      <c r="H754" s="3"/>
      <c r="I754" s="3"/>
      <c r="J754" s="3"/>
      <c r="K754" s="3"/>
      <c r="L754" s="3"/>
      <c r="M754" s="3"/>
      <c r="N754" s="3"/>
    </row>
    <row r="755" spans="1:14" ht="13">
      <c r="A755" s="2"/>
      <c r="B755" s="3"/>
      <c r="C755" s="4"/>
      <c r="D755" s="4"/>
      <c r="E755" s="3"/>
      <c r="F755" s="3"/>
      <c r="G755" s="16"/>
      <c r="H755" s="3"/>
      <c r="I755" s="3"/>
      <c r="J755" s="3"/>
      <c r="K755" s="3"/>
      <c r="L755" s="3"/>
      <c r="M755" s="3"/>
      <c r="N755" s="3"/>
    </row>
    <row r="756" spans="1:14" ht="13">
      <c r="A756" s="2"/>
      <c r="B756" s="3"/>
      <c r="C756" s="4"/>
      <c r="D756" s="4"/>
      <c r="E756" s="3"/>
      <c r="F756" s="3"/>
      <c r="G756" s="16"/>
      <c r="H756" s="3"/>
      <c r="I756" s="3"/>
      <c r="J756" s="3"/>
      <c r="K756" s="3"/>
      <c r="L756" s="3"/>
      <c r="M756" s="3"/>
      <c r="N756" s="3"/>
    </row>
    <row r="757" spans="1:14" ht="13">
      <c r="A757" s="2"/>
      <c r="B757" s="3"/>
      <c r="C757" s="4"/>
      <c r="D757" s="4"/>
      <c r="E757" s="3"/>
      <c r="F757" s="3"/>
      <c r="G757" s="16"/>
      <c r="H757" s="3"/>
      <c r="I757" s="3"/>
      <c r="J757" s="3"/>
      <c r="K757" s="3"/>
      <c r="L757" s="3"/>
      <c r="M757" s="3"/>
      <c r="N757" s="3"/>
    </row>
    <row r="758" spans="1:14" ht="13">
      <c r="A758" s="2"/>
      <c r="B758" s="3"/>
      <c r="C758" s="4"/>
      <c r="D758" s="4"/>
      <c r="E758" s="3"/>
      <c r="F758" s="3"/>
      <c r="G758" s="16"/>
      <c r="H758" s="3"/>
      <c r="I758" s="3"/>
      <c r="J758" s="3"/>
      <c r="K758" s="3"/>
      <c r="L758" s="3"/>
      <c r="M758" s="3"/>
      <c r="N758" s="3"/>
    </row>
    <row r="759" spans="1:14" ht="13">
      <c r="A759" s="2"/>
      <c r="B759" s="3"/>
      <c r="C759" s="4"/>
      <c r="D759" s="4"/>
      <c r="E759" s="3"/>
      <c r="F759" s="3"/>
      <c r="G759" s="16"/>
      <c r="H759" s="3"/>
      <c r="I759" s="3"/>
      <c r="J759" s="3"/>
      <c r="K759" s="3"/>
      <c r="L759" s="3"/>
      <c r="M759" s="3"/>
      <c r="N759" s="3"/>
    </row>
    <row r="760" spans="1:14" ht="13">
      <c r="A760" s="2"/>
      <c r="B760" s="3"/>
      <c r="C760" s="4"/>
      <c r="D760" s="4"/>
      <c r="E760" s="3"/>
      <c r="F760" s="3"/>
      <c r="G760" s="16"/>
      <c r="H760" s="3"/>
      <c r="I760" s="3"/>
      <c r="J760" s="3"/>
      <c r="K760" s="3"/>
      <c r="L760" s="3"/>
      <c r="M760" s="3"/>
      <c r="N760" s="3"/>
    </row>
    <row r="761" spans="1:14" ht="13">
      <c r="A761" s="2"/>
      <c r="B761" s="3"/>
      <c r="C761" s="4"/>
      <c r="D761" s="4"/>
      <c r="E761" s="3"/>
      <c r="F761" s="3"/>
      <c r="G761" s="16"/>
      <c r="H761" s="3"/>
      <c r="I761" s="3"/>
      <c r="J761" s="3"/>
      <c r="K761" s="3"/>
      <c r="L761" s="3"/>
      <c r="M761" s="3"/>
      <c r="N761" s="3"/>
    </row>
    <row r="762" spans="1:14" ht="13">
      <c r="A762" s="2"/>
      <c r="B762" s="3"/>
      <c r="C762" s="4"/>
      <c r="D762" s="4"/>
      <c r="E762" s="3"/>
      <c r="F762" s="3"/>
      <c r="G762" s="16"/>
      <c r="H762" s="3"/>
      <c r="I762" s="3"/>
      <c r="J762" s="3"/>
      <c r="K762" s="3"/>
      <c r="L762" s="3"/>
      <c r="M762" s="3"/>
      <c r="N762" s="3"/>
    </row>
    <row r="763" spans="1:14" ht="13">
      <c r="A763" s="2"/>
      <c r="B763" s="3"/>
      <c r="C763" s="4"/>
      <c r="D763" s="4"/>
      <c r="E763" s="3"/>
      <c r="F763" s="3"/>
      <c r="G763" s="16"/>
      <c r="H763" s="3"/>
      <c r="I763" s="3"/>
      <c r="J763" s="3"/>
      <c r="K763" s="3"/>
      <c r="L763" s="3"/>
      <c r="M763" s="3"/>
      <c r="N763" s="3"/>
    </row>
    <row r="764" spans="1:14" ht="13">
      <c r="A764" s="2"/>
      <c r="B764" s="3"/>
      <c r="C764" s="4"/>
      <c r="D764" s="4"/>
      <c r="E764" s="3"/>
      <c r="F764" s="3"/>
      <c r="G764" s="16"/>
      <c r="H764" s="3"/>
      <c r="I764" s="3"/>
      <c r="J764" s="3"/>
      <c r="K764" s="3"/>
      <c r="L764" s="3"/>
      <c r="M764" s="3"/>
      <c r="N764" s="3"/>
    </row>
    <row r="765" spans="1:14" ht="13">
      <c r="A765" s="2"/>
      <c r="B765" s="3"/>
      <c r="C765" s="4"/>
      <c r="D765" s="4"/>
      <c r="E765" s="3"/>
      <c r="F765" s="3"/>
      <c r="G765" s="16"/>
      <c r="H765" s="3"/>
      <c r="I765" s="3"/>
      <c r="J765" s="3"/>
      <c r="K765" s="3"/>
      <c r="L765" s="3"/>
      <c r="M765" s="3"/>
      <c r="N765" s="3"/>
    </row>
    <row r="766" spans="1:14" ht="13">
      <c r="A766" s="2"/>
      <c r="B766" s="3"/>
      <c r="C766" s="4"/>
      <c r="D766" s="4"/>
      <c r="E766" s="3"/>
      <c r="F766" s="3"/>
      <c r="G766" s="16"/>
      <c r="H766" s="3"/>
      <c r="I766" s="3"/>
      <c r="J766" s="3"/>
      <c r="K766" s="3"/>
      <c r="L766" s="3"/>
      <c r="M766" s="3"/>
      <c r="N766" s="3"/>
    </row>
    <row r="767" spans="1:14" ht="13">
      <c r="A767" s="2"/>
      <c r="B767" s="3"/>
      <c r="C767" s="4"/>
      <c r="D767" s="4"/>
      <c r="E767" s="3"/>
      <c r="F767" s="3"/>
      <c r="G767" s="16"/>
      <c r="H767" s="3"/>
      <c r="I767" s="3"/>
      <c r="J767" s="3"/>
      <c r="K767" s="3"/>
      <c r="L767" s="3"/>
      <c r="M767" s="3"/>
      <c r="N767" s="3"/>
    </row>
    <row r="768" spans="1:14" ht="13">
      <c r="A768" s="2"/>
      <c r="B768" s="3"/>
      <c r="C768" s="4"/>
      <c r="D768" s="4"/>
      <c r="E768" s="3"/>
      <c r="F768" s="3"/>
      <c r="G768" s="16"/>
      <c r="H768" s="3"/>
      <c r="I768" s="3"/>
      <c r="J768" s="3"/>
      <c r="K768" s="3"/>
      <c r="L768" s="3"/>
      <c r="M768" s="3"/>
      <c r="N768" s="3"/>
    </row>
    <row r="769" spans="1:14" ht="13">
      <c r="A769" s="2"/>
      <c r="B769" s="3"/>
      <c r="C769" s="4"/>
      <c r="D769" s="4"/>
      <c r="E769" s="3"/>
      <c r="F769" s="3"/>
      <c r="G769" s="16"/>
      <c r="H769" s="3"/>
      <c r="I769" s="3"/>
      <c r="J769" s="3"/>
      <c r="K769" s="3"/>
      <c r="L769" s="3"/>
      <c r="M769" s="3"/>
      <c r="N769" s="3"/>
    </row>
    <row r="770" spans="1:14" ht="13">
      <c r="A770" s="2"/>
      <c r="B770" s="3"/>
      <c r="C770" s="4"/>
      <c r="D770" s="4"/>
      <c r="E770" s="3"/>
      <c r="F770" s="3"/>
      <c r="G770" s="16"/>
      <c r="H770" s="3"/>
      <c r="I770" s="3"/>
      <c r="J770" s="3"/>
      <c r="K770" s="3"/>
      <c r="L770" s="3"/>
      <c r="M770" s="3"/>
      <c r="N770" s="3"/>
    </row>
    <row r="771" spans="1:14" ht="13">
      <c r="A771" s="2"/>
      <c r="B771" s="3"/>
      <c r="C771" s="4"/>
      <c r="D771" s="4"/>
      <c r="E771" s="3"/>
      <c r="F771" s="3"/>
      <c r="G771" s="16"/>
      <c r="H771" s="3"/>
      <c r="I771" s="3"/>
      <c r="J771" s="3"/>
      <c r="K771" s="3"/>
      <c r="L771" s="3"/>
      <c r="M771" s="3"/>
      <c r="N771" s="3"/>
    </row>
    <row r="772" spans="1:14" ht="13">
      <c r="A772" s="2"/>
      <c r="B772" s="3"/>
      <c r="C772" s="4"/>
      <c r="D772" s="4"/>
      <c r="E772" s="3"/>
      <c r="F772" s="3"/>
      <c r="G772" s="16"/>
      <c r="H772" s="3"/>
      <c r="I772" s="3"/>
      <c r="J772" s="3"/>
      <c r="K772" s="3"/>
      <c r="L772" s="3"/>
      <c r="M772" s="3"/>
      <c r="N772" s="3"/>
    </row>
    <row r="773" spans="1:14" ht="13">
      <c r="A773" s="2"/>
      <c r="B773" s="3"/>
      <c r="C773" s="4"/>
      <c r="D773" s="4"/>
      <c r="E773" s="3"/>
      <c r="F773" s="3"/>
      <c r="G773" s="16"/>
      <c r="H773" s="3"/>
      <c r="I773" s="3"/>
      <c r="J773" s="3"/>
      <c r="K773" s="3"/>
      <c r="L773" s="3"/>
      <c r="M773" s="3"/>
      <c r="N773" s="3"/>
    </row>
    <row r="774" spans="1:14" ht="13">
      <c r="A774" s="2"/>
      <c r="B774" s="3"/>
      <c r="C774" s="4"/>
      <c r="D774" s="4"/>
      <c r="E774" s="3"/>
      <c r="F774" s="3"/>
      <c r="G774" s="16"/>
      <c r="H774" s="3"/>
      <c r="I774" s="3"/>
      <c r="J774" s="3"/>
      <c r="K774" s="3"/>
      <c r="L774" s="3"/>
      <c r="M774" s="3"/>
      <c r="N774" s="3"/>
    </row>
    <row r="775" spans="1:14" ht="13">
      <c r="A775" s="2"/>
      <c r="B775" s="3"/>
      <c r="C775" s="4"/>
      <c r="D775" s="4"/>
      <c r="E775" s="3"/>
      <c r="F775" s="3"/>
      <c r="G775" s="16"/>
      <c r="H775" s="3"/>
      <c r="I775" s="3"/>
      <c r="J775" s="3"/>
      <c r="K775" s="3"/>
      <c r="L775" s="3"/>
      <c r="M775" s="3"/>
      <c r="N775" s="3"/>
    </row>
    <row r="776" spans="1:14" ht="13">
      <c r="A776" s="2"/>
      <c r="B776" s="3"/>
      <c r="C776" s="4"/>
      <c r="D776" s="4"/>
      <c r="E776" s="3"/>
      <c r="F776" s="3"/>
      <c r="G776" s="16"/>
      <c r="H776" s="3"/>
      <c r="I776" s="3"/>
      <c r="J776" s="3"/>
      <c r="K776" s="3"/>
      <c r="L776" s="3"/>
      <c r="M776" s="3"/>
      <c r="N776" s="3"/>
    </row>
    <row r="777" spans="1:14" ht="13">
      <c r="A777" s="2"/>
      <c r="B777" s="3"/>
      <c r="C777" s="4"/>
      <c r="D777" s="4"/>
      <c r="E777" s="3"/>
      <c r="F777" s="3"/>
      <c r="G777" s="16"/>
      <c r="H777" s="3"/>
      <c r="I777" s="3"/>
      <c r="J777" s="3"/>
      <c r="K777" s="3"/>
      <c r="L777" s="3"/>
      <c r="M777" s="3"/>
      <c r="N777" s="3"/>
    </row>
    <row r="778" spans="1:14" ht="13">
      <c r="A778" s="2"/>
      <c r="B778" s="3"/>
      <c r="C778" s="4"/>
      <c r="D778" s="4"/>
      <c r="E778" s="3"/>
      <c r="F778" s="3"/>
      <c r="G778" s="16"/>
      <c r="H778" s="3"/>
      <c r="I778" s="3"/>
      <c r="J778" s="3"/>
      <c r="K778" s="3"/>
      <c r="L778" s="3"/>
      <c r="M778" s="3"/>
      <c r="N778" s="3"/>
    </row>
    <row r="779" spans="1:14" ht="13">
      <c r="A779" s="2"/>
      <c r="B779" s="3"/>
      <c r="C779" s="4"/>
      <c r="D779" s="4"/>
      <c r="E779" s="3"/>
      <c r="F779" s="3"/>
      <c r="G779" s="16"/>
      <c r="H779" s="3"/>
      <c r="I779" s="3"/>
      <c r="J779" s="3"/>
      <c r="K779" s="3"/>
      <c r="L779" s="3"/>
      <c r="M779" s="3"/>
      <c r="N779" s="3"/>
    </row>
    <row r="780" spans="1:14" ht="13">
      <c r="A780" s="2"/>
      <c r="B780" s="3"/>
      <c r="C780" s="4"/>
      <c r="D780" s="4"/>
      <c r="E780" s="3"/>
      <c r="F780" s="3"/>
      <c r="G780" s="16"/>
      <c r="H780" s="3"/>
      <c r="I780" s="3"/>
      <c r="J780" s="3"/>
      <c r="K780" s="3"/>
      <c r="L780" s="3"/>
      <c r="M780" s="3"/>
      <c r="N780" s="3"/>
    </row>
    <row r="781" spans="1:14" ht="13">
      <c r="A781" s="2"/>
      <c r="B781" s="3"/>
      <c r="C781" s="4"/>
      <c r="D781" s="4"/>
      <c r="E781" s="3"/>
      <c r="F781" s="3"/>
      <c r="G781" s="16"/>
      <c r="H781" s="3"/>
      <c r="I781" s="3"/>
      <c r="J781" s="3"/>
      <c r="K781" s="3"/>
      <c r="L781" s="3"/>
      <c r="M781" s="3"/>
      <c r="N781" s="3"/>
    </row>
    <row r="782" spans="1:14" ht="13">
      <c r="A782" s="2"/>
      <c r="B782" s="3"/>
      <c r="C782" s="4"/>
      <c r="D782" s="4"/>
      <c r="E782" s="3"/>
      <c r="F782" s="3"/>
      <c r="G782" s="16"/>
      <c r="H782" s="3"/>
      <c r="I782" s="3"/>
      <c r="J782" s="3"/>
      <c r="K782" s="3"/>
      <c r="L782" s="3"/>
      <c r="M782" s="3"/>
      <c r="N782" s="3"/>
    </row>
    <row r="783" spans="1:14" ht="13">
      <c r="A783" s="2"/>
      <c r="B783" s="3"/>
      <c r="C783" s="4"/>
      <c r="D783" s="4"/>
      <c r="E783" s="3"/>
      <c r="F783" s="3"/>
      <c r="G783" s="16"/>
      <c r="H783" s="3"/>
      <c r="I783" s="3"/>
      <c r="J783" s="3"/>
      <c r="K783" s="3"/>
      <c r="L783" s="3"/>
      <c r="M783" s="3"/>
      <c r="N783" s="3"/>
    </row>
    <row r="784" spans="1:14" ht="13">
      <c r="A784" s="2"/>
      <c r="B784" s="3"/>
      <c r="C784" s="4"/>
      <c r="D784" s="4"/>
      <c r="E784" s="3"/>
      <c r="F784" s="3"/>
      <c r="G784" s="16"/>
      <c r="H784" s="3"/>
      <c r="I784" s="3"/>
      <c r="J784" s="3"/>
      <c r="K784" s="3"/>
      <c r="L784" s="3"/>
      <c r="M784" s="3"/>
      <c r="N784" s="3"/>
    </row>
    <row r="785" spans="1:14" ht="13">
      <c r="A785" s="2"/>
      <c r="B785" s="3"/>
      <c r="C785" s="4"/>
      <c r="D785" s="4"/>
      <c r="E785" s="3"/>
      <c r="F785" s="3"/>
      <c r="G785" s="16"/>
      <c r="H785" s="3"/>
      <c r="I785" s="3"/>
      <c r="J785" s="3"/>
      <c r="K785" s="3"/>
      <c r="L785" s="3"/>
      <c r="M785" s="3"/>
      <c r="N785" s="3"/>
    </row>
    <row r="786" spans="1:14" ht="13">
      <c r="A786" s="2"/>
      <c r="B786" s="3"/>
      <c r="C786" s="4"/>
      <c r="D786" s="4"/>
      <c r="E786" s="3"/>
      <c r="F786" s="3"/>
      <c r="G786" s="16"/>
      <c r="H786" s="3"/>
      <c r="I786" s="3"/>
      <c r="J786" s="3"/>
      <c r="K786" s="3"/>
      <c r="L786" s="3"/>
      <c r="M786" s="3"/>
      <c r="N786" s="3"/>
    </row>
    <row r="787" spans="1:14" ht="13">
      <c r="A787" s="2"/>
      <c r="B787" s="3"/>
      <c r="C787" s="4"/>
      <c r="D787" s="4"/>
      <c r="E787" s="3"/>
      <c r="F787" s="3"/>
      <c r="G787" s="16"/>
      <c r="H787" s="3"/>
      <c r="I787" s="3"/>
      <c r="J787" s="3"/>
      <c r="K787" s="3"/>
      <c r="L787" s="3"/>
      <c r="M787" s="3"/>
      <c r="N787" s="3"/>
    </row>
    <row r="788" spans="1:14" ht="13">
      <c r="A788" s="2"/>
      <c r="B788" s="3"/>
      <c r="C788" s="4"/>
      <c r="D788" s="4"/>
      <c r="E788" s="3"/>
      <c r="F788" s="3"/>
      <c r="G788" s="16"/>
      <c r="H788" s="3"/>
      <c r="I788" s="3"/>
      <c r="J788" s="3"/>
      <c r="K788" s="3"/>
      <c r="L788" s="3"/>
      <c r="M788" s="3"/>
      <c r="N788" s="3"/>
    </row>
    <row r="789" spans="1:14" ht="13">
      <c r="A789" s="2"/>
      <c r="B789" s="3"/>
      <c r="C789" s="4"/>
      <c r="D789" s="4"/>
      <c r="E789" s="3"/>
      <c r="F789" s="3"/>
      <c r="G789" s="16"/>
      <c r="H789" s="3"/>
      <c r="I789" s="3"/>
      <c r="J789" s="3"/>
      <c r="K789" s="3"/>
      <c r="L789" s="3"/>
      <c r="M789" s="3"/>
      <c r="N789" s="3"/>
    </row>
    <row r="790" spans="1:14" ht="13">
      <c r="A790" s="2"/>
      <c r="B790" s="3"/>
      <c r="C790" s="4"/>
      <c r="D790" s="4"/>
      <c r="E790" s="3"/>
      <c r="F790" s="3"/>
      <c r="G790" s="16"/>
      <c r="H790" s="3"/>
      <c r="I790" s="3"/>
      <c r="J790" s="3"/>
      <c r="K790" s="3"/>
      <c r="L790" s="3"/>
      <c r="M790" s="3"/>
      <c r="N790" s="3"/>
    </row>
    <row r="791" spans="1:14" ht="13">
      <c r="A791" s="2"/>
      <c r="B791" s="3"/>
      <c r="C791" s="4"/>
      <c r="D791" s="4"/>
      <c r="E791" s="3"/>
      <c r="F791" s="3"/>
      <c r="G791" s="16"/>
      <c r="H791" s="3"/>
      <c r="I791" s="3"/>
      <c r="J791" s="3"/>
      <c r="K791" s="3"/>
      <c r="L791" s="3"/>
      <c r="M791" s="3"/>
      <c r="N791" s="3"/>
    </row>
    <row r="792" spans="1:14" ht="13">
      <c r="A792" s="2"/>
      <c r="B792" s="3"/>
      <c r="C792" s="4"/>
      <c r="D792" s="4"/>
      <c r="E792" s="3"/>
      <c r="F792" s="3"/>
      <c r="G792" s="16"/>
      <c r="H792" s="3"/>
      <c r="I792" s="3"/>
      <c r="J792" s="3"/>
      <c r="K792" s="3"/>
      <c r="L792" s="3"/>
      <c r="M792" s="3"/>
      <c r="N792" s="3"/>
    </row>
    <row r="793" spans="1:14" ht="13">
      <c r="A793" s="2"/>
      <c r="B793" s="3"/>
      <c r="C793" s="4"/>
      <c r="D793" s="4"/>
      <c r="E793" s="3"/>
      <c r="F793" s="3"/>
      <c r="G793" s="16"/>
      <c r="H793" s="3"/>
      <c r="I793" s="3"/>
      <c r="J793" s="3"/>
      <c r="K793" s="3"/>
      <c r="L793" s="3"/>
      <c r="M793" s="3"/>
      <c r="N793" s="3"/>
    </row>
    <row r="794" spans="1:14" ht="13">
      <c r="A794" s="2"/>
      <c r="B794" s="3"/>
      <c r="C794" s="4"/>
      <c r="D794" s="4"/>
      <c r="E794" s="3"/>
      <c r="F794" s="3"/>
      <c r="G794" s="16"/>
      <c r="H794" s="3"/>
      <c r="I794" s="3"/>
      <c r="J794" s="3"/>
      <c r="K794" s="3"/>
      <c r="L794" s="3"/>
      <c r="M794" s="3"/>
      <c r="N794" s="3"/>
    </row>
    <row r="795" spans="1:14" ht="13">
      <c r="A795" s="2"/>
      <c r="B795" s="3"/>
      <c r="C795" s="4"/>
      <c r="D795" s="4"/>
      <c r="E795" s="3"/>
      <c r="F795" s="3"/>
      <c r="G795" s="16"/>
      <c r="H795" s="3"/>
      <c r="I795" s="3"/>
      <c r="J795" s="3"/>
      <c r="K795" s="3"/>
      <c r="L795" s="3"/>
      <c r="M795" s="3"/>
      <c r="N795" s="3"/>
    </row>
    <row r="796" spans="1:14" ht="13">
      <c r="A796" s="2"/>
      <c r="B796" s="3"/>
      <c r="C796" s="4"/>
      <c r="D796" s="4"/>
      <c r="E796" s="3"/>
      <c r="F796" s="3"/>
      <c r="G796" s="16"/>
      <c r="H796" s="3"/>
      <c r="I796" s="3"/>
      <c r="J796" s="3"/>
      <c r="K796" s="3"/>
      <c r="L796" s="3"/>
      <c r="M796" s="3"/>
      <c r="N796" s="3"/>
    </row>
    <row r="797" spans="1:14" ht="13">
      <c r="A797" s="2"/>
      <c r="B797" s="3"/>
      <c r="C797" s="4"/>
      <c r="D797" s="4"/>
      <c r="E797" s="3"/>
      <c r="F797" s="3"/>
      <c r="G797" s="16"/>
      <c r="H797" s="3"/>
      <c r="I797" s="3"/>
      <c r="J797" s="3"/>
      <c r="K797" s="3"/>
      <c r="L797" s="3"/>
      <c r="M797" s="3"/>
      <c r="N797" s="3"/>
    </row>
    <row r="798" spans="1:14" ht="13">
      <c r="A798" s="2"/>
      <c r="B798" s="3"/>
      <c r="C798" s="4"/>
      <c r="D798" s="4"/>
      <c r="E798" s="3"/>
      <c r="F798" s="3"/>
      <c r="G798" s="16"/>
      <c r="H798" s="3"/>
      <c r="I798" s="3"/>
      <c r="J798" s="3"/>
      <c r="K798" s="3"/>
      <c r="L798" s="3"/>
      <c r="M798" s="3"/>
      <c r="N798" s="3"/>
    </row>
    <row r="799" spans="1:14" ht="13">
      <c r="A799" s="2"/>
      <c r="B799" s="3"/>
      <c r="C799" s="4"/>
      <c r="D799" s="4"/>
      <c r="E799" s="3"/>
      <c r="F799" s="3"/>
      <c r="G799" s="16"/>
      <c r="H799" s="3"/>
      <c r="I799" s="3"/>
      <c r="J799" s="3"/>
      <c r="K799" s="3"/>
      <c r="L799" s="3"/>
      <c r="M799" s="3"/>
      <c r="N799" s="3"/>
    </row>
    <row r="800" spans="1:14" ht="13">
      <c r="A800" s="2"/>
      <c r="B800" s="3"/>
      <c r="C800" s="4"/>
      <c r="D800" s="4"/>
      <c r="E800" s="3"/>
      <c r="F800" s="3"/>
      <c r="G800" s="16"/>
      <c r="H800" s="3"/>
      <c r="I800" s="3"/>
      <c r="J800" s="3"/>
      <c r="K800" s="3"/>
      <c r="L800" s="3"/>
      <c r="M800" s="3"/>
      <c r="N800" s="3"/>
    </row>
    <row r="801" spans="1:14" ht="13">
      <c r="A801" s="2"/>
      <c r="B801" s="3"/>
      <c r="C801" s="4"/>
      <c r="D801" s="4"/>
      <c r="E801" s="3"/>
      <c r="F801" s="3"/>
      <c r="G801" s="16"/>
      <c r="H801" s="3"/>
      <c r="I801" s="3"/>
      <c r="J801" s="3"/>
      <c r="K801" s="3"/>
      <c r="L801" s="3"/>
      <c r="M801" s="3"/>
      <c r="N801" s="3"/>
    </row>
    <row r="802" spans="1:14" ht="13">
      <c r="A802" s="2"/>
      <c r="B802" s="3"/>
      <c r="C802" s="4"/>
      <c r="D802" s="4"/>
      <c r="E802" s="3"/>
      <c r="F802" s="3"/>
      <c r="G802" s="16"/>
      <c r="H802" s="3"/>
      <c r="I802" s="3"/>
      <c r="J802" s="3"/>
      <c r="K802" s="3"/>
      <c r="L802" s="3"/>
      <c r="M802" s="3"/>
      <c r="N802" s="3"/>
    </row>
    <row r="803" spans="1:14" ht="13">
      <c r="A803" s="2"/>
      <c r="B803" s="3"/>
      <c r="C803" s="4"/>
      <c r="D803" s="4"/>
      <c r="E803" s="3"/>
      <c r="F803" s="3"/>
      <c r="G803" s="16"/>
      <c r="H803" s="3"/>
      <c r="I803" s="3"/>
      <c r="J803" s="3"/>
      <c r="K803" s="3"/>
      <c r="L803" s="3"/>
      <c r="M803" s="3"/>
      <c r="N803" s="3"/>
    </row>
    <row r="804" spans="1:14" ht="13">
      <c r="A804" s="2"/>
      <c r="B804" s="3"/>
      <c r="C804" s="4"/>
      <c r="D804" s="4"/>
      <c r="E804" s="3"/>
      <c r="F804" s="3"/>
      <c r="G804" s="16"/>
      <c r="H804" s="3"/>
      <c r="I804" s="3"/>
      <c r="J804" s="3"/>
      <c r="K804" s="3"/>
      <c r="L804" s="3"/>
      <c r="M804" s="3"/>
      <c r="N804" s="3"/>
    </row>
    <row r="805" spans="1:14" ht="13">
      <c r="A805" s="2"/>
      <c r="B805" s="3"/>
      <c r="C805" s="4"/>
      <c r="D805" s="4"/>
      <c r="E805" s="3"/>
      <c r="F805" s="3"/>
      <c r="G805" s="16"/>
      <c r="H805" s="3"/>
      <c r="I805" s="3"/>
      <c r="J805" s="3"/>
      <c r="K805" s="3"/>
      <c r="L805" s="3"/>
      <c r="M805" s="3"/>
      <c r="N805" s="3"/>
    </row>
    <row r="806" spans="1:14" ht="13">
      <c r="A806" s="2"/>
      <c r="B806" s="3"/>
      <c r="C806" s="4"/>
      <c r="D806" s="4"/>
      <c r="E806" s="3"/>
      <c r="F806" s="3"/>
      <c r="G806" s="16"/>
      <c r="H806" s="3"/>
      <c r="I806" s="3"/>
      <c r="J806" s="3"/>
      <c r="K806" s="3"/>
      <c r="L806" s="3"/>
      <c r="M806" s="3"/>
      <c r="N806" s="3"/>
    </row>
    <row r="807" spans="1:14" ht="13">
      <c r="A807" s="2"/>
      <c r="B807" s="3"/>
      <c r="C807" s="4"/>
      <c r="D807" s="4"/>
      <c r="E807" s="3"/>
      <c r="F807" s="3"/>
      <c r="G807" s="16"/>
      <c r="H807" s="3"/>
      <c r="I807" s="3"/>
      <c r="J807" s="3"/>
      <c r="K807" s="3"/>
      <c r="L807" s="3"/>
      <c r="M807" s="3"/>
      <c r="N807" s="3"/>
    </row>
    <row r="808" spans="1:14" ht="13">
      <c r="A808" s="2"/>
      <c r="B808" s="3"/>
      <c r="C808" s="4"/>
      <c r="D808" s="4"/>
      <c r="E808" s="3"/>
      <c r="F808" s="3"/>
      <c r="G808" s="16"/>
      <c r="H808" s="3"/>
      <c r="I808" s="3"/>
      <c r="J808" s="3"/>
      <c r="K808" s="3"/>
      <c r="L808" s="3"/>
      <c r="M808" s="3"/>
      <c r="N808" s="3"/>
    </row>
    <row r="809" spans="1:14" ht="13">
      <c r="A809" s="2"/>
      <c r="B809" s="3"/>
      <c r="C809" s="4"/>
      <c r="D809" s="4"/>
      <c r="E809" s="3"/>
      <c r="F809" s="3"/>
      <c r="G809" s="16"/>
      <c r="H809" s="3"/>
      <c r="I809" s="3"/>
      <c r="J809" s="3"/>
      <c r="K809" s="3"/>
      <c r="L809" s="3"/>
      <c r="M809" s="3"/>
      <c r="N809" s="3"/>
    </row>
    <row r="810" spans="1:14" ht="13">
      <c r="A810" s="2"/>
      <c r="B810" s="3"/>
      <c r="C810" s="4"/>
      <c r="D810" s="4"/>
      <c r="E810" s="3"/>
      <c r="F810" s="3"/>
      <c r="G810" s="16"/>
      <c r="H810" s="3"/>
      <c r="I810" s="3"/>
      <c r="J810" s="3"/>
      <c r="K810" s="3"/>
      <c r="L810" s="3"/>
      <c r="M810" s="3"/>
      <c r="N810" s="3"/>
    </row>
    <row r="811" spans="1:14" ht="13">
      <c r="A811" s="2"/>
      <c r="B811" s="3"/>
      <c r="C811" s="4"/>
      <c r="D811" s="4"/>
      <c r="E811" s="3"/>
      <c r="F811" s="3"/>
      <c r="G811" s="16"/>
      <c r="H811" s="3"/>
      <c r="I811" s="3"/>
      <c r="J811" s="3"/>
      <c r="K811" s="3"/>
      <c r="L811" s="3"/>
      <c r="M811" s="3"/>
      <c r="N811" s="3"/>
    </row>
    <row r="812" spans="1:14" ht="13">
      <c r="A812" s="2"/>
      <c r="B812" s="3"/>
      <c r="C812" s="4"/>
      <c r="D812" s="4"/>
      <c r="E812" s="3"/>
      <c r="F812" s="3"/>
      <c r="G812" s="16"/>
      <c r="H812" s="3"/>
      <c r="I812" s="3"/>
      <c r="J812" s="3"/>
      <c r="K812" s="3"/>
      <c r="L812" s="3"/>
      <c r="M812" s="3"/>
      <c r="N812" s="3"/>
    </row>
    <row r="813" spans="1:14" ht="13">
      <c r="A813" s="2"/>
      <c r="B813" s="3"/>
      <c r="C813" s="4"/>
      <c r="D813" s="4"/>
      <c r="E813" s="3"/>
      <c r="F813" s="3"/>
      <c r="G813" s="16"/>
      <c r="H813" s="3"/>
      <c r="I813" s="3"/>
      <c r="J813" s="3"/>
      <c r="K813" s="3"/>
      <c r="L813" s="3"/>
      <c r="M813" s="3"/>
      <c r="N813" s="3"/>
    </row>
    <row r="814" spans="1:14" ht="13">
      <c r="A814" s="2"/>
      <c r="B814" s="3"/>
      <c r="C814" s="4"/>
      <c r="D814" s="4"/>
      <c r="E814" s="3"/>
      <c r="F814" s="3"/>
      <c r="G814" s="16"/>
      <c r="H814" s="3"/>
      <c r="I814" s="3"/>
      <c r="J814" s="3"/>
      <c r="K814" s="3"/>
      <c r="L814" s="3"/>
      <c r="M814" s="3"/>
      <c r="N814" s="3"/>
    </row>
    <row r="815" spans="1:14" ht="13">
      <c r="A815" s="2"/>
      <c r="B815" s="3"/>
      <c r="C815" s="4"/>
      <c r="D815" s="4"/>
      <c r="E815" s="3"/>
      <c r="F815" s="3"/>
      <c r="G815" s="16"/>
      <c r="H815" s="3"/>
      <c r="I815" s="3"/>
      <c r="J815" s="3"/>
      <c r="K815" s="3"/>
      <c r="L815" s="3"/>
      <c r="M815" s="3"/>
      <c r="N815" s="3"/>
    </row>
    <row r="816" spans="1:14" ht="13">
      <c r="A816" s="2"/>
      <c r="B816" s="3"/>
      <c r="C816" s="4"/>
      <c r="D816" s="4"/>
      <c r="E816" s="3"/>
      <c r="F816" s="3"/>
      <c r="G816" s="16"/>
      <c r="H816" s="3"/>
      <c r="I816" s="3"/>
      <c r="J816" s="3"/>
      <c r="K816" s="3"/>
      <c r="L816" s="3"/>
      <c r="M816" s="3"/>
      <c r="N816" s="3"/>
    </row>
    <row r="817" spans="1:14" ht="13">
      <c r="A817" s="2"/>
      <c r="B817" s="3"/>
      <c r="C817" s="4"/>
      <c r="D817" s="4"/>
      <c r="E817" s="3"/>
      <c r="F817" s="3"/>
      <c r="G817" s="16"/>
      <c r="H817" s="3"/>
      <c r="I817" s="3"/>
      <c r="J817" s="3"/>
      <c r="K817" s="3"/>
      <c r="L817" s="3"/>
      <c r="M817" s="3"/>
      <c r="N817" s="3"/>
    </row>
    <row r="818" spans="1:14" ht="13">
      <c r="A818" s="2"/>
      <c r="B818" s="3"/>
      <c r="C818" s="4"/>
      <c r="D818" s="4"/>
      <c r="E818" s="3"/>
      <c r="F818" s="3"/>
      <c r="G818" s="16"/>
      <c r="H818" s="3"/>
      <c r="I818" s="3"/>
      <c r="J818" s="3"/>
      <c r="K818" s="3"/>
      <c r="L818" s="3"/>
      <c r="M818" s="3"/>
      <c r="N818" s="3"/>
    </row>
    <row r="819" spans="1:14" ht="13">
      <c r="A819" s="2"/>
      <c r="B819" s="3"/>
      <c r="C819" s="4"/>
      <c r="D819" s="4"/>
      <c r="E819" s="3"/>
      <c r="F819" s="3"/>
      <c r="G819" s="16"/>
      <c r="H819" s="3"/>
      <c r="I819" s="3"/>
      <c r="J819" s="3"/>
      <c r="K819" s="3"/>
      <c r="L819" s="3"/>
      <c r="M819" s="3"/>
      <c r="N819" s="3"/>
    </row>
    <row r="820" spans="1:14" ht="13">
      <c r="A820" s="2"/>
      <c r="B820" s="3"/>
      <c r="C820" s="4"/>
      <c r="D820" s="4"/>
      <c r="E820" s="3"/>
      <c r="F820" s="3"/>
      <c r="G820" s="16"/>
      <c r="H820" s="3"/>
      <c r="I820" s="3"/>
      <c r="J820" s="3"/>
      <c r="K820" s="3"/>
      <c r="L820" s="3"/>
      <c r="M820" s="3"/>
      <c r="N820" s="3"/>
    </row>
    <row r="821" spans="1:14" ht="13">
      <c r="A821" s="2"/>
      <c r="B821" s="3"/>
      <c r="C821" s="4"/>
      <c r="D821" s="4"/>
      <c r="E821" s="3"/>
      <c r="F821" s="3"/>
      <c r="G821" s="16"/>
      <c r="H821" s="3"/>
      <c r="I821" s="3"/>
      <c r="J821" s="3"/>
      <c r="K821" s="3"/>
      <c r="L821" s="3"/>
      <c r="M821" s="3"/>
      <c r="N821" s="3"/>
    </row>
    <row r="822" spans="1:14" ht="13">
      <c r="A822" s="2"/>
      <c r="B822" s="3"/>
      <c r="C822" s="4"/>
      <c r="D822" s="4"/>
      <c r="E822" s="3"/>
      <c r="F822" s="3"/>
      <c r="G822" s="16"/>
      <c r="H822" s="3"/>
      <c r="I822" s="3"/>
      <c r="J822" s="3"/>
      <c r="K822" s="3"/>
      <c r="L822" s="3"/>
      <c r="M822" s="3"/>
      <c r="N822" s="3"/>
    </row>
    <row r="823" spans="1:14" ht="13">
      <c r="A823" s="2"/>
      <c r="B823" s="3"/>
      <c r="C823" s="4"/>
      <c r="D823" s="4"/>
      <c r="E823" s="3"/>
      <c r="F823" s="3"/>
      <c r="G823" s="16"/>
      <c r="H823" s="3"/>
      <c r="I823" s="3"/>
      <c r="J823" s="3"/>
      <c r="K823" s="3"/>
      <c r="L823" s="3"/>
      <c r="M823" s="3"/>
      <c r="N823" s="3"/>
    </row>
    <row r="824" spans="1:14" ht="13">
      <c r="A824" s="2"/>
      <c r="B824" s="3"/>
      <c r="C824" s="4"/>
      <c r="D824" s="4"/>
      <c r="E824" s="3"/>
      <c r="F824" s="3"/>
      <c r="G824" s="16"/>
      <c r="H824" s="3"/>
      <c r="I824" s="3"/>
      <c r="J824" s="3"/>
      <c r="K824" s="3"/>
      <c r="L824" s="3"/>
      <c r="M824" s="3"/>
      <c r="N824" s="3"/>
    </row>
    <row r="825" spans="1:14" ht="13">
      <c r="A825" s="2"/>
      <c r="B825" s="3"/>
      <c r="C825" s="4"/>
      <c r="D825" s="4"/>
      <c r="E825" s="3"/>
      <c r="F825" s="3"/>
      <c r="G825" s="16"/>
      <c r="H825" s="3"/>
      <c r="I825" s="3"/>
      <c r="J825" s="3"/>
      <c r="K825" s="3"/>
      <c r="L825" s="3"/>
      <c r="M825" s="3"/>
      <c r="N825" s="3"/>
    </row>
    <row r="826" spans="1:14" ht="13">
      <c r="A826" s="2"/>
      <c r="B826" s="3"/>
      <c r="C826" s="4"/>
      <c r="D826" s="4"/>
      <c r="E826" s="3"/>
      <c r="F826" s="3"/>
      <c r="G826" s="16"/>
      <c r="H826" s="3"/>
      <c r="I826" s="3"/>
      <c r="J826" s="3"/>
      <c r="K826" s="3"/>
      <c r="L826" s="3"/>
      <c r="M826" s="3"/>
      <c r="N826" s="3"/>
    </row>
    <row r="827" spans="1:14" ht="13">
      <c r="A827" s="2"/>
      <c r="B827" s="3"/>
      <c r="C827" s="4"/>
      <c r="D827" s="4"/>
      <c r="E827" s="3"/>
      <c r="F827" s="3"/>
      <c r="G827" s="16"/>
      <c r="H827" s="3"/>
      <c r="I827" s="3"/>
      <c r="J827" s="3"/>
      <c r="K827" s="3"/>
      <c r="L827" s="3"/>
      <c r="M827" s="3"/>
      <c r="N827" s="3"/>
    </row>
    <row r="828" spans="1:14" ht="13">
      <c r="A828" s="2"/>
      <c r="B828" s="3"/>
      <c r="C828" s="4"/>
      <c r="D828" s="4"/>
      <c r="E828" s="3"/>
      <c r="F828" s="3"/>
      <c r="G828" s="16"/>
      <c r="H828" s="3"/>
      <c r="I828" s="3"/>
      <c r="J828" s="3"/>
      <c r="K828" s="3"/>
      <c r="L828" s="3"/>
      <c r="M828" s="3"/>
      <c r="N828" s="3"/>
    </row>
    <row r="829" spans="1:14" ht="13">
      <c r="A829" s="2"/>
      <c r="B829" s="3"/>
      <c r="C829" s="4"/>
      <c r="D829" s="4"/>
      <c r="E829" s="3"/>
      <c r="F829" s="3"/>
      <c r="G829" s="16"/>
      <c r="H829" s="3"/>
      <c r="I829" s="3"/>
      <c r="J829" s="3"/>
      <c r="K829" s="3"/>
      <c r="L829" s="3"/>
      <c r="M829" s="3"/>
      <c r="N829" s="3"/>
    </row>
    <row r="830" spans="1:14" ht="13">
      <c r="A830" s="2"/>
      <c r="B830" s="3"/>
      <c r="C830" s="4"/>
      <c r="D830" s="4"/>
      <c r="E830" s="3"/>
      <c r="F830" s="3"/>
      <c r="G830" s="16"/>
      <c r="H830" s="3"/>
      <c r="I830" s="3"/>
      <c r="J830" s="3"/>
      <c r="K830" s="3"/>
      <c r="L830" s="3"/>
      <c r="M830" s="3"/>
      <c r="N830" s="3"/>
    </row>
    <row r="831" spans="1:14" ht="13">
      <c r="A831" s="2"/>
      <c r="B831" s="3"/>
      <c r="C831" s="4"/>
      <c r="D831" s="4"/>
      <c r="E831" s="3"/>
      <c r="F831" s="3"/>
      <c r="G831" s="16"/>
      <c r="H831" s="3"/>
      <c r="I831" s="3"/>
      <c r="J831" s="3"/>
      <c r="K831" s="3"/>
      <c r="L831" s="3"/>
      <c r="M831" s="3"/>
      <c r="N831" s="3"/>
    </row>
    <row r="832" spans="1:14" ht="13">
      <c r="A832" s="2"/>
      <c r="B832" s="3"/>
      <c r="C832" s="4"/>
      <c r="D832" s="4"/>
      <c r="E832" s="3"/>
      <c r="F832" s="3"/>
      <c r="G832" s="16"/>
      <c r="H832" s="3"/>
      <c r="I832" s="3"/>
      <c r="J832" s="3"/>
      <c r="K832" s="3"/>
      <c r="L832" s="3"/>
      <c r="M832" s="3"/>
      <c r="N832" s="3"/>
    </row>
    <row r="833" spans="1:14" ht="13">
      <c r="A833" s="2"/>
      <c r="B833" s="3"/>
      <c r="C833" s="4"/>
      <c r="D833" s="4"/>
      <c r="E833" s="3"/>
      <c r="F833" s="3"/>
      <c r="G833" s="16"/>
      <c r="H833" s="3"/>
      <c r="I833" s="3"/>
      <c r="J833" s="3"/>
      <c r="K833" s="3"/>
      <c r="L833" s="3"/>
      <c r="M833" s="3"/>
      <c r="N833" s="3"/>
    </row>
    <row r="834" spans="1:14" ht="13">
      <c r="A834" s="2"/>
      <c r="B834" s="3"/>
      <c r="C834" s="4"/>
      <c r="D834" s="4"/>
      <c r="E834" s="3"/>
      <c r="F834" s="3"/>
      <c r="G834" s="16"/>
      <c r="H834" s="3"/>
      <c r="I834" s="3"/>
      <c r="J834" s="3"/>
      <c r="K834" s="3"/>
      <c r="L834" s="3"/>
      <c r="M834" s="3"/>
      <c r="N834" s="3"/>
    </row>
    <row r="835" spans="1:14" ht="13">
      <c r="A835" s="2"/>
      <c r="B835" s="3"/>
      <c r="C835" s="4"/>
      <c r="D835" s="4"/>
      <c r="E835" s="3"/>
      <c r="F835" s="3"/>
      <c r="G835" s="16"/>
      <c r="H835" s="3"/>
      <c r="I835" s="3"/>
      <c r="J835" s="3"/>
      <c r="K835" s="3"/>
      <c r="L835" s="3"/>
      <c r="M835" s="3"/>
      <c r="N835" s="3"/>
    </row>
    <row r="836" spans="1:14" ht="13">
      <c r="A836" s="2"/>
      <c r="B836" s="3"/>
      <c r="C836" s="4"/>
      <c r="D836" s="4"/>
      <c r="E836" s="3"/>
      <c r="F836" s="3"/>
      <c r="G836" s="16"/>
      <c r="H836" s="3"/>
      <c r="I836" s="3"/>
      <c r="J836" s="3"/>
      <c r="K836" s="3"/>
      <c r="L836" s="3"/>
      <c r="M836" s="3"/>
      <c r="N836" s="3"/>
    </row>
    <row r="837" spans="1:14" ht="13">
      <c r="A837" s="2"/>
      <c r="B837" s="3"/>
      <c r="C837" s="4"/>
      <c r="D837" s="4"/>
      <c r="E837" s="3"/>
      <c r="F837" s="3"/>
      <c r="G837" s="16"/>
      <c r="H837" s="3"/>
      <c r="I837" s="3"/>
      <c r="J837" s="3"/>
      <c r="K837" s="3"/>
      <c r="L837" s="3"/>
      <c r="M837" s="3"/>
      <c r="N837" s="3"/>
    </row>
    <row r="838" spans="1:14" ht="13">
      <c r="A838" s="2"/>
      <c r="B838" s="3"/>
      <c r="C838" s="4"/>
      <c r="D838" s="4"/>
      <c r="E838" s="3"/>
      <c r="F838" s="3"/>
      <c r="G838" s="16"/>
      <c r="H838" s="3"/>
      <c r="I838" s="3"/>
      <c r="J838" s="3"/>
      <c r="K838" s="3"/>
      <c r="L838" s="3"/>
      <c r="M838" s="3"/>
      <c r="N838" s="3"/>
    </row>
    <row r="839" spans="1:14" ht="13">
      <c r="A839" s="2"/>
      <c r="B839" s="3"/>
      <c r="C839" s="4"/>
      <c r="D839" s="4"/>
      <c r="E839" s="3"/>
      <c r="F839" s="3"/>
      <c r="G839" s="16"/>
      <c r="H839" s="3"/>
      <c r="I839" s="3"/>
      <c r="J839" s="3"/>
      <c r="K839" s="3"/>
      <c r="L839" s="3"/>
      <c r="M839" s="3"/>
      <c r="N839" s="3"/>
    </row>
    <row r="840" spans="1:14" ht="13">
      <c r="A840" s="2"/>
      <c r="B840" s="3"/>
      <c r="C840" s="4"/>
      <c r="D840" s="4"/>
      <c r="E840" s="3"/>
      <c r="F840" s="3"/>
      <c r="G840" s="16"/>
      <c r="H840" s="3"/>
      <c r="I840" s="3"/>
      <c r="J840" s="3"/>
      <c r="K840" s="3"/>
      <c r="L840" s="3"/>
      <c r="M840" s="3"/>
      <c r="N840" s="3"/>
    </row>
    <row r="841" spans="1:14" ht="13">
      <c r="A841" s="2"/>
      <c r="B841" s="3"/>
      <c r="C841" s="4"/>
      <c r="D841" s="4"/>
      <c r="E841" s="3"/>
      <c r="F841" s="3"/>
      <c r="G841" s="16"/>
      <c r="H841" s="3"/>
      <c r="I841" s="3"/>
      <c r="J841" s="3"/>
      <c r="K841" s="3"/>
      <c r="L841" s="3"/>
      <c r="M841" s="3"/>
      <c r="N841" s="3"/>
    </row>
    <row r="842" spans="1:14" ht="13">
      <c r="A842" s="2"/>
      <c r="B842" s="3"/>
      <c r="C842" s="4"/>
      <c r="D842" s="4"/>
      <c r="E842" s="3"/>
      <c r="F842" s="3"/>
      <c r="G842" s="16"/>
      <c r="H842" s="3"/>
      <c r="I842" s="3"/>
      <c r="J842" s="3"/>
      <c r="K842" s="3"/>
      <c r="L842" s="3"/>
      <c r="M842" s="3"/>
      <c r="N842" s="3"/>
    </row>
    <row r="843" spans="1:14" ht="13">
      <c r="A843" s="2"/>
      <c r="B843" s="3"/>
      <c r="C843" s="4"/>
      <c r="D843" s="4"/>
      <c r="E843" s="3"/>
      <c r="F843" s="3"/>
      <c r="G843" s="16"/>
      <c r="H843" s="3"/>
      <c r="I843" s="3"/>
      <c r="J843" s="3"/>
      <c r="K843" s="3"/>
      <c r="L843" s="3"/>
      <c r="M843" s="3"/>
      <c r="N843" s="3"/>
    </row>
    <row r="844" spans="1:14" ht="13">
      <c r="A844" s="2"/>
      <c r="B844" s="3"/>
      <c r="C844" s="4"/>
      <c r="D844" s="4"/>
      <c r="E844" s="3"/>
      <c r="F844" s="3"/>
      <c r="G844" s="16"/>
      <c r="H844" s="3"/>
      <c r="I844" s="3"/>
      <c r="J844" s="3"/>
      <c r="K844" s="3"/>
      <c r="L844" s="3"/>
      <c r="M844" s="3"/>
      <c r="N844" s="3"/>
    </row>
    <row r="845" spans="1:14" ht="13">
      <c r="A845" s="2"/>
      <c r="B845" s="3"/>
      <c r="C845" s="4"/>
      <c r="D845" s="4"/>
      <c r="E845" s="3"/>
      <c r="F845" s="3"/>
      <c r="G845" s="16"/>
      <c r="H845" s="3"/>
      <c r="I845" s="3"/>
      <c r="J845" s="3"/>
      <c r="K845" s="3"/>
      <c r="L845" s="3"/>
      <c r="M845" s="3"/>
      <c r="N845" s="3"/>
    </row>
    <row r="846" spans="1:14" ht="13">
      <c r="A846" s="2"/>
      <c r="B846" s="3"/>
      <c r="C846" s="4"/>
      <c r="D846" s="4"/>
      <c r="E846" s="3"/>
      <c r="F846" s="3"/>
      <c r="G846" s="16"/>
      <c r="H846" s="3"/>
      <c r="I846" s="3"/>
      <c r="J846" s="3"/>
      <c r="K846" s="3"/>
      <c r="L846" s="3"/>
      <c r="M846" s="3"/>
      <c r="N846" s="3"/>
    </row>
    <row r="847" spans="1:14" ht="13">
      <c r="A847" s="2"/>
      <c r="B847" s="3"/>
      <c r="C847" s="4"/>
      <c r="D847" s="4"/>
      <c r="E847" s="3"/>
      <c r="F847" s="3"/>
      <c r="G847" s="16"/>
      <c r="H847" s="3"/>
      <c r="I847" s="3"/>
      <c r="J847" s="3"/>
      <c r="K847" s="3"/>
      <c r="L847" s="3"/>
      <c r="M847" s="3"/>
      <c r="N847" s="3"/>
    </row>
    <row r="848" spans="1:14" ht="13">
      <c r="A848" s="2"/>
      <c r="B848" s="3"/>
      <c r="C848" s="4"/>
      <c r="D848" s="4"/>
      <c r="E848" s="3"/>
      <c r="F848" s="3"/>
      <c r="G848" s="16"/>
      <c r="H848" s="3"/>
      <c r="I848" s="3"/>
      <c r="J848" s="3"/>
      <c r="K848" s="3"/>
      <c r="L848" s="3"/>
      <c r="M848" s="3"/>
      <c r="N848" s="3"/>
    </row>
    <row r="849" spans="1:14" ht="13">
      <c r="A849" s="2"/>
      <c r="B849" s="3"/>
      <c r="C849" s="4"/>
      <c r="D849" s="4"/>
      <c r="E849" s="3"/>
      <c r="F849" s="3"/>
      <c r="G849" s="16"/>
      <c r="H849" s="3"/>
      <c r="I849" s="3"/>
      <c r="J849" s="3"/>
      <c r="K849" s="3"/>
      <c r="L849" s="3"/>
      <c r="M849" s="3"/>
      <c r="N849" s="3"/>
    </row>
    <row r="850" spans="1:14" ht="13">
      <c r="A850" s="2"/>
      <c r="B850" s="3"/>
      <c r="C850" s="4"/>
      <c r="D850" s="4"/>
      <c r="E850" s="3"/>
      <c r="F850" s="3"/>
      <c r="G850" s="16"/>
      <c r="H850" s="3"/>
      <c r="I850" s="3"/>
      <c r="J850" s="3"/>
      <c r="K850" s="3"/>
      <c r="L850" s="3"/>
      <c r="M850" s="3"/>
      <c r="N850" s="3"/>
    </row>
    <row r="851" spans="1:14" ht="13">
      <c r="A851" s="2"/>
      <c r="B851" s="3"/>
      <c r="C851" s="4"/>
      <c r="D851" s="4"/>
      <c r="E851" s="3"/>
      <c r="F851" s="3"/>
      <c r="G851" s="16"/>
      <c r="H851" s="3"/>
      <c r="I851" s="3"/>
      <c r="J851" s="3"/>
      <c r="K851" s="3"/>
      <c r="L851" s="3"/>
      <c r="M851" s="3"/>
      <c r="N851" s="3"/>
    </row>
    <row r="852" spans="1:14" ht="13">
      <c r="A852" s="2"/>
      <c r="B852" s="3"/>
      <c r="C852" s="4"/>
      <c r="D852" s="4"/>
      <c r="E852" s="3"/>
      <c r="F852" s="3"/>
      <c r="G852" s="16"/>
      <c r="H852" s="3"/>
      <c r="I852" s="3"/>
      <c r="J852" s="3"/>
      <c r="K852" s="3"/>
      <c r="L852" s="3"/>
      <c r="M852" s="3"/>
      <c r="N852" s="3"/>
    </row>
    <row r="853" spans="1:14" ht="13">
      <c r="A853" s="2"/>
      <c r="B853" s="3"/>
      <c r="C853" s="4"/>
      <c r="D853" s="4"/>
      <c r="E853" s="3"/>
      <c r="F853" s="3"/>
      <c r="G853" s="16"/>
      <c r="H853" s="3"/>
      <c r="I853" s="3"/>
      <c r="J853" s="3"/>
      <c r="K853" s="3"/>
      <c r="L853" s="3"/>
      <c r="M853" s="3"/>
      <c r="N853" s="3"/>
    </row>
    <row r="854" spans="1:14" ht="13">
      <c r="A854" s="2"/>
      <c r="B854" s="3"/>
      <c r="C854" s="4"/>
      <c r="D854" s="4"/>
      <c r="E854" s="3"/>
      <c r="F854" s="3"/>
      <c r="G854" s="16"/>
      <c r="H854" s="3"/>
      <c r="I854" s="3"/>
      <c r="J854" s="3"/>
      <c r="K854" s="3"/>
      <c r="L854" s="3"/>
      <c r="M854" s="3"/>
      <c r="N854" s="3"/>
    </row>
    <row r="855" spans="1:14" ht="13">
      <c r="A855" s="2"/>
      <c r="B855" s="3"/>
      <c r="C855" s="4"/>
      <c r="D855" s="4"/>
      <c r="E855" s="3"/>
      <c r="F855" s="3"/>
      <c r="G855" s="16"/>
      <c r="H855" s="3"/>
      <c r="I855" s="3"/>
      <c r="J855" s="3"/>
      <c r="K855" s="3"/>
      <c r="L855" s="3"/>
      <c r="M855" s="3"/>
      <c r="N855" s="3"/>
    </row>
    <row r="856" spans="1:14" ht="13">
      <c r="A856" s="2"/>
      <c r="B856" s="3"/>
      <c r="C856" s="4"/>
      <c r="D856" s="4"/>
      <c r="E856" s="3"/>
      <c r="F856" s="3"/>
      <c r="G856" s="16"/>
      <c r="H856" s="3"/>
      <c r="I856" s="3"/>
      <c r="J856" s="3"/>
      <c r="K856" s="3"/>
      <c r="L856" s="3"/>
      <c r="M856" s="3"/>
      <c r="N856" s="3"/>
    </row>
    <row r="857" spans="1:14" ht="13">
      <c r="A857" s="2"/>
      <c r="B857" s="3"/>
      <c r="C857" s="4"/>
      <c r="D857" s="4"/>
      <c r="E857" s="3"/>
      <c r="F857" s="3"/>
      <c r="G857" s="16"/>
      <c r="H857" s="3"/>
      <c r="I857" s="3"/>
      <c r="J857" s="3"/>
      <c r="K857" s="3"/>
      <c r="L857" s="3"/>
      <c r="M857" s="3"/>
      <c r="N857" s="3"/>
    </row>
    <row r="858" spans="1:14" ht="13">
      <c r="A858" s="2"/>
      <c r="B858" s="3"/>
      <c r="C858" s="4"/>
      <c r="D858" s="4"/>
      <c r="E858" s="3"/>
      <c r="F858" s="3"/>
      <c r="G858" s="16"/>
      <c r="H858" s="3"/>
      <c r="I858" s="3"/>
      <c r="J858" s="3"/>
      <c r="K858" s="3"/>
      <c r="L858" s="3"/>
      <c r="M858" s="3"/>
      <c r="N858" s="3"/>
    </row>
    <row r="859" spans="1:14" ht="13">
      <c r="A859" s="2"/>
      <c r="B859" s="3"/>
      <c r="C859" s="4"/>
      <c r="D859" s="4"/>
      <c r="E859" s="3"/>
      <c r="F859" s="3"/>
      <c r="G859" s="16"/>
      <c r="H859" s="3"/>
      <c r="I859" s="3"/>
      <c r="J859" s="3"/>
      <c r="K859" s="3"/>
      <c r="L859" s="3"/>
      <c r="M859" s="3"/>
      <c r="N859" s="3"/>
    </row>
    <row r="860" spans="1:14" ht="13">
      <c r="A860" s="2"/>
      <c r="B860" s="3"/>
      <c r="C860" s="4"/>
      <c r="D860" s="4"/>
      <c r="E860" s="3"/>
      <c r="F860" s="3"/>
      <c r="G860" s="16"/>
      <c r="H860" s="3"/>
      <c r="I860" s="3"/>
      <c r="J860" s="3"/>
      <c r="K860" s="3"/>
      <c r="L860" s="3"/>
      <c r="M860" s="3"/>
      <c r="N860" s="3"/>
    </row>
    <row r="861" spans="1:14" ht="13">
      <c r="A861" s="2"/>
      <c r="B861" s="3"/>
      <c r="C861" s="4"/>
      <c r="D861" s="4"/>
      <c r="E861" s="3"/>
      <c r="F861" s="3"/>
      <c r="G861" s="16"/>
      <c r="H861" s="3"/>
      <c r="I861" s="3"/>
      <c r="J861" s="3"/>
      <c r="K861" s="3"/>
      <c r="L861" s="3"/>
      <c r="M861" s="3"/>
      <c r="N861" s="3"/>
    </row>
    <row r="862" spans="1:14" ht="13">
      <c r="A862" s="2"/>
      <c r="B862" s="3"/>
      <c r="C862" s="4"/>
      <c r="D862" s="4"/>
      <c r="E862" s="3"/>
      <c r="F862" s="3"/>
      <c r="G862" s="16"/>
      <c r="H862" s="3"/>
      <c r="I862" s="3"/>
      <c r="J862" s="3"/>
      <c r="K862" s="3"/>
      <c r="L862" s="3"/>
      <c r="M862" s="3"/>
      <c r="N862" s="3"/>
    </row>
    <row r="863" spans="1:14" ht="13">
      <c r="A863" s="2"/>
      <c r="B863" s="3"/>
      <c r="C863" s="4"/>
      <c r="D863" s="4"/>
      <c r="E863" s="3"/>
      <c r="F863" s="3"/>
      <c r="G863" s="16"/>
      <c r="H863" s="3"/>
      <c r="I863" s="3"/>
      <c r="J863" s="3"/>
      <c r="K863" s="3"/>
      <c r="L863" s="3"/>
      <c r="M863" s="3"/>
      <c r="N863" s="3"/>
    </row>
    <row r="864" spans="1:14" ht="13">
      <c r="A864" s="2"/>
      <c r="B864" s="3"/>
      <c r="C864" s="4"/>
      <c r="D864" s="4"/>
      <c r="E864" s="3"/>
      <c r="F864" s="3"/>
      <c r="G864" s="16"/>
      <c r="H864" s="3"/>
      <c r="I864" s="3"/>
      <c r="J864" s="3"/>
      <c r="K864" s="3"/>
      <c r="L864" s="3"/>
      <c r="M864" s="3"/>
      <c r="N864" s="3"/>
    </row>
    <row r="865" spans="1:14" ht="13">
      <c r="A865" s="2"/>
      <c r="B865" s="3"/>
      <c r="C865" s="4"/>
      <c r="D865" s="4"/>
      <c r="E865" s="3"/>
      <c r="F865" s="3"/>
      <c r="G865" s="16"/>
      <c r="H865" s="3"/>
      <c r="I865" s="3"/>
      <c r="J865" s="3"/>
      <c r="K865" s="3"/>
      <c r="L865" s="3"/>
      <c r="M865" s="3"/>
      <c r="N865" s="3"/>
    </row>
    <row r="866" spans="1:14" ht="13">
      <c r="A866" s="2"/>
      <c r="B866" s="3"/>
      <c r="C866" s="4"/>
      <c r="D866" s="4"/>
      <c r="E866" s="3"/>
      <c r="F866" s="3"/>
      <c r="G866" s="16"/>
      <c r="H866" s="3"/>
      <c r="I866" s="3"/>
      <c r="J866" s="3"/>
      <c r="K866" s="3"/>
      <c r="L866" s="3"/>
      <c r="M866" s="3"/>
      <c r="N866" s="3"/>
    </row>
    <row r="867" spans="1:14" ht="13">
      <c r="A867" s="2"/>
      <c r="B867" s="3"/>
      <c r="C867" s="4"/>
      <c r="D867" s="4"/>
      <c r="E867" s="3"/>
      <c r="F867" s="3"/>
      <c r="G867" s="16"/>
      <c r="H867" s="3"/>
      <c r="I867" s="3"/>
      <c r="J867" s="3"/>
      <c r="K867" s="3"/>
      <c r="L867" s="3"/>
      <c r="M867" s="3"/>
      <c r="N867" s="3"/>
    </row>
    <row r="868" spans="1:14" ht="13">
      <c r="A868" s="2"/>
      <c r="B868" s="3"/>
      <c r="C868" s="4"/>
      <c r="D868" s="4"/>
      <c r="E868" s="3"/>
      <c r="F868" s="3"/>
      <c r="G868" s="16"/>
      <c r="H868" s="3"/>
      <c r="I868" s="3"/>
      <c r="J868" s="3"/>
      <c r="K868" s="3"/>
      <c r="L868" s="3"/>
      <c r="M868" s="3"/>
      <c r="N868" s="3"/>
    </row>
    <row r="869" spans="1:14" ht="13">
      <c r="A869" s="2"/>
      <c r="B869" s="3"/>
      <c r="C869" s="4"/>
      <c r="D869" s="4"/>
      <c r="E869" s="3"/>
      <c r="F869" s="3"/>
      <c r="G869" s="16"/>
      <c r="H869" s="3"/>
      <c r="I869" s="3"/>
      <c r="J869" s="3"/>
      <c r="K869" s="3"/>
      <c r="L869" s="3"/>
      <c r="M869" s="3"/>
      <c r="N869" s="3"/>
    </row>
    <row r="870" spans="1:14" ht="13">
      <c r="A870" s="2"/>
      <c r="B870" s="3"/>
      <c r="C870" s="4"/>
      <c r="D870" s="4"/>
      <c r="E870" s="3"/>
      <c r="F870" s="3"/>
      <c r="G870" s="16"/>
      <c r="H870" s="3"/>
      <c r="I870" s="3"/>
      <c r="J870" s="3"/>
      <c r="K870" s="3"/>
      <c r="L870" s="3"/>
      <c r="M870" s="3"/>
      <c r="N870" s="3"/>
    </row>
    <row r="871" spans="1:14" ht="13">
      <c r="A871" s="2"/>
      <c r="B871" s="3"/>
      <c r="C871" s="4"/>
      <c r="D871" s="4"/>
      <c r="E871" s="3"/>
      <c r="F871" s="3"/>
      <c r="G871" s="16"/>
      <c r="H871" s="3"/>
      <c r="I871" s="3"/>
      <c r="J871" s="3"/>
      <c r="K871" s="3"/>
      <c r="L871" s="3"/>
      <c r="M871" s="3"/>
      <c r="N871" s="3"/>
    </row>
    <row r="872" spans="1:14" ht="13">
      <c r="A872" s="2"/>
      <c r="B872" s="3"/>
      <c r="C872" s="4"/>
      <c r="D872" s="4"/>
      <c r="E872" s="3"/>
      <c r="F872" s="3"/>
      <c r="G872" s="16"/>
      <c r="H872" s="3"/>
      <c r="I872" s="3"/>
      <c r="J872" s="3"/>
      <c r="K872" s="3"/>
      <c r="L872" s="3"/>
      <c r="M872" s="3"/>
      <c r="N872" s="3"/>
    </row>
    <row r="873" spans="1:14" ht="13">
      <c r="A873" s="2"/>
      <c r="B873" s="3"/>
      <c r="C873" s="4"/>
      <c r="D873" s="4"/>
      <c r="E873" s="3"/>
      <c r="F873" s="3"/>
      <c r="G873" s="16"/>
      <c r="H873" s="3"/>
      <c r="I873" s="3"/>
      <c r="J873" s="3"/>
      <c r="K873" s="3"/>
      <c r="L873" s="3"/>
      <c r="M873" s="3"/>
      <c r="N873" s="3"/>
    </row>
    <row r="874" spans="1:14" ht="13">
      <c r="A874" s="2"/>
      <c r="B874" s="3"/>
      <c r="C874" s="4"/>
      <c r="D874" s="4"/>
      <c r="E874" s="3"/>
      <c r="F874" s="3"/>
      <c r="G874" s="16"/>
      <c r="H874" s="3"/>
      <c r="I874" s="3"/>
      <c r="J874" s="3"/>
      <c r="K874" s="3"/>
      <c r="L874" s="3"/>
      <c r="M874" s="3"/>
      <c r="N874" s="3"/>
    </row>
    <row r="875" spans="1:14" ht="13">
      <c r="A875" s="2"/>
      <c r="B875" s="3"/>
      <c r="C875" s="4"/>
      <c r="D875" s="4"/>
      <c r="E875" s="3"/>
      <c r="F875" s="3"/>
      <c r="G875" s="16"/>
      <c r="H875" s="3"/>
      <c r="I875" s="3"/>
      <c r="J875" s="3"/>
      <c r="K875" s="3"/>
      <c r="L875" s="3"/>
      <c r="M875" s="3"/>
      <c r="N875" s="3"/>
    </row>
    <row r="876" spans="1:14" ht="13">
      <c r="A876" s="2"/>
      <c r="B876" s="3"/>
      <c r="C876" s="4"/>
      <c r="D876" s="4"/>
      <c r="E876" s="3"/>
      <c r="F876" s="3"/>
      <c r="G876" s="16"/>
      <c r="H876" s="3"/>
      <c r="I876" s="3"/>
      <c r="J876" s="3"/>
      <c r="K876" s="3"/>
      <c r="L876" s="3"/>
      <c r="M876" s="3"/>
      <c r="N876" s="3"/>
    </row>
    <row r="877" spans="1:14" ht="13">
      <c r="A877" s="2"/>
      <c r="B877" s="3"/>
      <c r="C877" s="4"/>
      <c r="D877" s="4"/>
      <c r="E877" s="3"/>
      <c r="F877" s="3"/>
      <c r="G877" s="16"/>
      <c r="H877" s="3"/>
      <c r="I877" s="3"/>
      <c r="J877" s="3"/>
      <c r="K877" s="3"/>
      <c r="L877" s="3"/>
      <c r="M877" s="3"/>
      <c r="N877" s="3"/>
    </row>
    <row r="878" spans="1:14" ht="13">
      <c r="A878" s="2"/>
      <c r="B878" s="3"/>
      <c r="C878" s="4"/>
      <c r="D878" s="4"/>
      <c r="E878" s="3"/>
      <c r="F878" s="3"/>
      <c r="G878" s="16"/>
      <c r="H878" s="3"/>
      <c r="I878" s="3"/>
      <c r="J878" s="3"/>
      <c r="K878" s="3"/>
      <c r="L878" s="3"/>
      <c r="M878" s="3"/>
      <c r="N878" s="3"/>
    </row>
    <row r="879" spans="1:14" ht="13">
      <c r="A879" s="2"/>
      <c r="B879" s="3"/>
      <c r="C879" s="4"/>
      <c r="D879" s="4"/>
      <c r="E879" s="3"/>
      <c r="F879" s="3"/>
      <c r="G879" s="16"/>
      <c r="H879" s="3"/>
      <c r="I879" s="3"/>
      <c r="J879" s="3"/>
      <c r="K879" s="3"/>
      <c r="L879" s="3"/>
      <c r="M879" s="3"/>
      <c r="N879" s="3"/>
    </row>
    <row r="880" spans="1:14" ht="13">
      <c r="A880" s="2"/>
      <c r="B880" s="3"/>
      <c r="C880" s="4"/>
      <c r="D880" s="4"/>
      <c r="E880" s="3"/>
      <c r="F880" s="3"/>
      <c r="G880" s="16"/>
      <c r="H880" s="3"/>
      <c r="I880" s="3"/>
      <c r="J880" s="3"/>
      <c r="K880" s="3"/>
      <c r="L880" s="3"/>
      <c r="M880" s="3"/>
      <c r="N880" s="3"/>
    </row>
    <row r="881" spans="1:14" ht="13">
      <c r="A881" s="2"/>
      <c r="B881" s="3"/>
      <c r="C881" s="4"/>
      <c r="D881" s="4"/>
      <c r="E881" s="3"/>
      <c r="F881" s="3"/>
      <c r="G881" s="16"/>
      <c r="H881" s="3"/>
      <c r="I881" s="3"/>
      <c r="J881" s="3"/>
      <c r="K881" s="3"/>
      <c r="L881" s="3"/>
      <c r="M881" s="3"/>
      <c r="N881" s="3"/>
    </row>
    <row r="882" spans="1:14" ht="13">
      <c r="A882" s="2"/>
      <c r="B882" s="3"/>
      <c r="C882" s="4"/>
      <c r="D882" s="4"/>
      <c r="E882" s="3"/>
      <c r="F882" s="3"/>
      <c r="G882" s="16"/>
      <c r="H882" s="3"/>
      <c r="I882" s="3"/>
      <c r="J882" s="3"/>
      <c r="K882" s="3"/>
      <c r="L882" s="3"/>
      <c r="M882" s="3"/>
      <c r="N882" s="3"/>
    </row>
    <row r="883" spans="1:14" ht="13">
      <c r="A883" s="2"/>
      <c r="B883" s="3"/>
      <c r="C883" s="4"/>
      <c r="D883" s="4"/>
      <c r="E883" s="3"/>
      <c r="F883" s="3"/>
      <c r="G883" s="16"/>
      <c r="H883" s="3"/>
      <c r="I883" s="3"/>
      <c r="J883" s="3"/>
      <c r="K883" s="3"/>
      <c r="L883" s="3"/>
      <c r="M883" s="3"/>
      <c r="N883" s="3"/>
    </row>
    <row r="884" spans="1:14" ht="13">
      <c r="A884" s="2"/>
      <c r="B884" s="3"/>
      <c r="C884" s="4"/>
      <c r="D884" s="4"/>
      <c r="E884" s="3"/>
      <c r="F884" s="3"/>
      <c r="G884" s="16"/>
      <c r="H884" s="3"/>
      <c r="I884" s="3"/>
      <c r="J884" s="3"/>
      <c r="K884" s="3"/>
      <c r="L884" s="3"/>
      <c r="M884" s="3"/>
      <c r="N884" s="3"/>
    </row>
    <row r="885" spans="1:14" ht="13">
      <c r="A885" s="2"/>
      <c r="B885" s="3"/>
      <c r="C885" s="4"/>
      <c r="D885" s="4"/>
      <c r="E885" s="3"/>
      <c r="F885" s="3"/>
      <c r="G885" s="16"/>
      <c r="H885" s="3"/>
      <c r="I885" s="3"/>
      <c r="J885" s="3"/>
      <c r="K885" s="3"/>
      <c r="L885" s="3"/>
      <c r="M885" s="3"/>
      <c r="N885" s="3"/>
    </row>
    <row r="886" spans="1:14" ht="13">
      <c r="A886" s="2"/>
      <c r="B886" s="3"/>
      <c r="C886" s="4"/>
      <c r="D886" s="4"/>
      <c r="E886" s="3"/>
      <c r="F886" s="3"/>
      <c r="G886" s="16"/>
      <c r="H886" s="3"/>
      <c r="I886" s="3"/>
      <c r="J886" s="3"/>
      <c r="K886" s="3"/>
      <c r="L886" s="3"/>
      <c r="M886" s="3"/>
      <c r="N886" s="3"/>
    </row>
    <row r="887" spans="1:14" ht="13">
      <c r="A887" s="2"/>
      <c r="B887" s="3"/>
      <c r="C887" s="4"/>
      <c r="D887" s="4"/>
      <c r="E887" s="3"/>
      <c r="F887" s="3"/>
      <c r="G887" s="16"/>
      <c r="H887" s="3"/>
      <c r="I887" s="3"/>
      <c r="J887" s="3"/>
      <c r="K887" s="3"/>
      <c r="L887" s="3"/>
      <c r="M887" s="3"/>
      <c r="N887" s="3"/>
    </row>
    <row r="888" spans="1:14" ht="13">
      <c r="A888" s="2"/>
      <c r="B888" s="3"/>
      <c r="C888" s="4"/>
      <c r="D888" s="4"/>
      <c r="E888" s="3"/>
      <c r="F888" s="3"/>
      <c r="G888" s="16"/>
      <c r="H888" s="3"/>
      <c r="I888" s="3"/>
      <c r="J888" s="3"/>
      <c r="K888" s="3"/>
      <c r="L888" s="3"/>
      <c r="M888" s="3"/>
      <c r="N888" s="3"/>
    </row>
    <row r="889" spans="1:14" ht="13">
      <c r="A889" s="2"/>
      <c r="B889" s="3"/>
      <c r="C889" s="4"/>
      <c r="D889" s="4"/>
      <c r="E889" s="3"/>
      <c r="F889" s="3"/>
      <c r="G889" s="16"/>
      <c r="H889" s="3"/>
      <c r="I889" s="3"/>
      <c r="J889" s="3"/>
      <c r="K889" s="3"/>
      <c r="L889" s="3"/>
      <c r="M889" s="3"/>
      <c r="N889" s="3"/>
    </row>
    <row r="890" spans="1:14" ht="13">
      <c r="A890" s="2"/>
      <c r="B890" s="3"/>
      <c r="C890" s="4"/>
      <c r="D890" s="4"/>
      <c r="E890" s="3"/>
      <c r="F890" s="3"/>
      <c r="G890" s="16"/>
      <c r="H890" s="3"/>
      <c r="I890" s="3"/>
      <c r="J890" s="3"/>
      <c r="K890" s="3"/>
      <c r="L890" s="3"/>
      <c r="M890" s="3"/>
      <c r="N890" s="3"/>
    </row>
    <row r="891" spans="1:14" ht="13">
      <c r="A891" s="2"/>
      <c r="B891" s="3"/>
      <c r="C891" s="4"/>
      <c r="D891" s="4"/>
      <c r="E891" s="3"/>
      <c r="F891" s="3"/>
      <c r="G891" s="16"/>
      <c r="H891" s="3"/>
      <c r="I891" s="3"/>
      <c r="J891" s="3"/>
      <c r="K891" s="3"/>
      <c r="L891" s="3"/>
      <c r="M891" s="3"/>
      <c r="N891" s="3"/>
    </row>
    <row r="892" spans="1:14" ht="13">
      <c r="A892" s="2"/>
      <c r="B892" s="3"/>
      <c r="C892" s="4"/>
      <c r="D892" s="4"/>
      <c r="E892" s="3"/>
      <c r="F892" s="3"/>
      <c r="G892" s="16"/>
      <c r="H892" s="3"/>
      <c r="I892" s="3"/>
      <c r="J892" s="3"/>
      <c r="K892" s="3"/>
      <c r="L892" s="3"/>
      <c r="M892" s="3"/>
      <c r="N892" s="3"/>
    </row>
    <row r="893" spans="1:14" ht="13">
      <c r="A893" s="2"/>
      <c r="B893" s="3"/>
      <c r="C893" s="4"/>
      <c r="D893" s="4"/>
      <c r="E893" s="3"/>
      <c r="F893" s="3"/>
      <c r="G893" s="16"/>
      <c r="H893" s="3"/>
      <c r="I893" s="3"/>
      <c r="J893" s="3"/>
      <c r="K893" s="3"/>
      <c r="L893" s="3"/>
      <c r="M893" s="3"/>
      <c r="N893" s="3"/>
    </row>
    <row r="894" spans="1:14" ht="13">
      <c r="A894" s="2"/>
      <c r="B894" s="3"/>
      <c r="C894" s="4"/>
      <c r="D894" s="4"/>
      <c r="E894" s="3"/>
      <c r="F894" s="3"/>
      <c r="G894" s="16"/>
      <c r="H894" s="3"/>
      <c r="I894" s="3"/>
      <c r="J894" s="3"/>
      <c r="K894" s="3"/>
      <c r="L894" s="3"/>
      <c r="M894" s="3"/>
      <c r="N894" s="3"/>
    </row>
    <row r="895" spans="1:14" ht="13">
      <c r="A895" s="2"/>
      <c r="B895" s="3"/>
      <c r="C895" s="4"/>
      <c r="D895" s="4"/>
      <c r="E895" s="3"/>
      <c r="F895" s="3"/>
      <c r="G895" s="16"/>
      <c r="H895" s="3"/>
      <c r="I895" s="3"/>
      <c r="J895" s="3"/>
      <c r="K895" s="3"/>
      <c r="L895" s="3"/>
      <c r="M895" s="3"/>
      <c r="N895" s="3"/>
    </row>
    <row r="896" spans="1:14" ht="13">
      <c r="A896" s="2"/>
      <c r="B896" s="3"/>
      <c r="C896" s="4"/>
      <c r="D896" s="4"/>
      <c r="E896" s="3"/>
      <c r="F896" s="3"/>
      <c r="G896" s="16"/>
      <c r="H896" s="3"/>
      <c r="I896" s="3"/>
      <c r="J896" s="3"/>
      <c r="K896" s="3"/>
      <c r="L896" s="3"/>
      <c r="M896" s="3"/>
      <c r="N896" s="3"/>
    </row>
    <row r="897" spans="1:14" ht="13">
      <c r="A897" s="2"/>
      <c r="B897" s="3"/>
      <c r="C897" s="4"/>
      <c r="D897" s="4"/>
      <c r="E897" s="3"/>
      <c r="F897" s="3"/>
      <c r="G897" s="16"/>
      <c r="H897" s="3"/>
      <c r="I897" s="3"/>
      <c r="J897" s="3"/>
      <c r="K897" s="3"/>
      <c r="L897" s="3"/>
      <c r="M897" s="3"/>
      <c r="N897" s="3"/>
    </row>
    <row r="898" spans="1:14" ht="13">
      <c r="A898" s="2"/>
      <c r="B898" s="3"/>
      <c r="C898" s="4"/>
      <c r="D898" s="4"/>
      <c r="E898" s="3"/>
      <c r="F898" s="3"/>
      <c r="G898" s="16"/>
      <c r="H898" s="3"/>
      <c r="I898" s="3"/>
      <c r="J898" s="3"/>
      <c r="K898" s="3"/>
      <c r="L898" s="3"/>
      <c r="M898" s="3"/>
      <c r="N898" s="3"/>
    </row>
    <row r="899" spans="1:14" ht="13">
      <c r="A899" s="2"/>
      <c r="B899" s="3"/>
      <c r="C899" s="4"/>
      <c r="D899" s="4"/>
      <c r="E899" s="3"/>
      <c r="F899" s="3"/>
      <c r="G899" s="16"/>
      <c r="H899" s="3"/>
      <c r="I899" s="3"/>
      <c r="J899" s="3"/>
      <c r="K899" s="3"/>
      <c r="L899" s="3"/>
      <c r="M899" s="3"/>
      <c r="N899" s="3"/>
    </row>
    <row r="900" spans="1:14" ht="13">
      <c r="A900" s="2"/>
      <c r="B900" s="3"/>
      <c r="C900" s="4"/>
      <c r="D900" s="4"/>
      <c r="E900" s="3"/>
      <c r="F900" s="3"/>
      <c r="G900" s="16"/>
      <c r="H900" s="3"/>
      <c r="I900" s="3"/>
      <c r="J900" s="3"/>
      <c r="K900" s="3"/>
      <c r="L900" s="3"/>
      <c r="M900" s="3"/>
      <c r="N900" s="3"/>
    </row>
    <row r="901" spans="1:14" ht="13">
      <c r="A901" s="2"/>
      <c r="B901" s="3"/>
      <c r="C901" s="4"/>
      <c r="D901" s="4"/>
      <c r="E901" s="3"/>
      <c r="F901" s="3"/>
      <c r="G901" s="16"/>
      <c r="H901" s="3"/>
      <c r="I901" s="3"/>
      <c r="J901" s="3"/>
      <c r="K901" s="3"/>
      <c r="L901" s="3"/>
      <c r="M901" s="3"/>
      <c r="N901" s="3"/>
    </row>
    <row r="902" spans="1:14" ht="13">
      <c r="A902" s="2"/>
      <c r="B902" s="3"/>
      <c r="C902" s="4"/>
      <c r="D902" s="4"/>
      <c r="E902" s="3"/>
      <c r="F902" s="3"/>
      <c r="G902" s="16"/>
      <c r="H902" s="3"/>
      <c r="I902" s="3"/>
      <c r="J902" s="3"/>
      <c r="K902" s="3"/>
      <c r="L902" s="3"/>
      <c r="M902" s="3"/>
      <c r="N902" s="3"/>
    </row>
    <row r="903" spans="1:14" ht="13">
      <c r="A903" s="2"/>
      <c r="B903" s="3"/>
      <c r="C903" s="4"/>
      <c r="D903" s="4"/>
      <c r="E903" s="3"/>
      <c r="F903" s="3"/>
      <c r="G903" s="16"/>
      <c r="H903" s="3"/>
      <c r="I903" s="3"/>
      <c r="J903" s="3"/>
      <c r="K903" s="3"/>
      <c r="L903" s="3"/>
      <c r="M903" s="3"/>
      <c r="N903" s="3"/>
    </row>
    <row r="904" spans="1:14" ht="13">
      <c r="A904" s="2"/>
      <c r="B904" s="3"/>
      <c r="C904" s="4"/>
      <c r="D904" s="4"/>
      <c r="E904" s="3"/>
      <c r="F904" s="3"/>
      <c r="G904" s="16"/>
      <c r="H904" s="3"/>
      <c r="I904" s="3"/>
      <c r="J904" s="3"/>
      <c r="K904" s="3"/>
      <c r="L904" s="3"/>
      <c r="M904" s="3"/>
      <c r="N904" s="3"/>
    </row>
    <row r="905" spans="1:14" ht="13">
      <c r="A905" s="2"/>
      <c r="B905" s="3"/>
      <c r="C905" s="4"/>
      <c r="D905" s="4"/>
      <c r="E905" s="3"/>
      <c r="F905" s="3"/>
      <c r="G905" s="16"/>
      <c r="H905" s="3"/>
      <c r="I905" s="3"/>
      <c r="J905" s="3"/>
      <c r="K905" s="3"/>
      <c r="L905" s="3"/>
      <c r="M905" s="3"/>
      <c r="N905" s="3"/>
    </row>
    <row r="906" spans="1:14" ht="13">
      <c r="A906" s="2"/>
      <c r="B906" s="3"/>
      <c r="C906" s="4"/>
      <c r="D906" s="4"/>
      <c r="E906" s="3"/>
      <c r="F906" s="3"/>
      <c r="G906" s="16"/>
      <c r="H906" s="3"/>
      <c r="I906" s="3"/>
      <c r="J906" s="3"/>
      <c r="K906" s="3"/>
      <c r="L906" s="3"/>
      <c r="M906" s="3"/>
      <c r="N906" s="3"/>
    </row>
    <row r="907" spans="1:14" ht="13">
      <c r="A907" s="2"/>
      <c r="B907" s="3"/>
      <c r="C907" s="4"/>
      <c r="D907" s="4"/>
      <c r="E907" s="3"/>
      <c r="F907" s="3"/>
      <c r="G907" s="16"/>
      <c r="H907" s="3"/>
      <c r="I907" s="3"/>
      <c r="J907" s="3"/>
      <c r="K907" s="3"/>
      <c r="L907" s="3"/>
      <c r="M907" s="3"/>
      <c r="N907" s="3"/>
    </row>
    <row r="908" spans="1:14" ht="13">
      <c r="A908" s="2"/>
      <c r="B908" s="3"/>
      <c r="C908" s="4"/>
      <c r="D908" s="4"/>
      <c r="E908" s="3"/>
      <c r="F908" s="3"/>
      <c r="G908" s="16"/>
      <c r="H908" s="3"/>
      <c r="I908" s="3"/>
      <c r="J908" s="3"/>
      <c r="K908" s="3"/>
      <c r="L908" s="3"/>
      <c r="M908" s="3"/>
      <c r="N908" s="3"/>
    </row>
    <row r="909" spans="1:14" ht="13">
      <c r="A909" s="2"/>
      <c r="B909" s="3"/>
      <c r="C909" s="4"/>
      <c r="D909" s="4"/>
      <c r="E909" s="3"/>
      <c r="F909" s="3"/>
      <c r="G909" s="16"/>
      <c r="H909" s="3"/>
      <c r="I909" s="3"/>
      <c r="J909" s="3"/>
      <c r="K909" s="3"/>
      <c r="L909" s="3"/>
      <c r="M909" s="3"/>
      <c r="N909" s="3"/>
    </row>
    <row r="910" spans="1:14" ht="13">
      <c r="A910" s="2"/>
      <c r="B910" s="3"/>
      <c r="C910" s="4"/>
      <c r="D910" s="4"/>
      <c r="E910" s="3"/>
      <c r="F910" s="3"/>
      <c r="G910" s="16"/>
      <c r="H910" s="3"/>
      <c r="I910" s="3"/>
      <c r="J910" s="3"/>
      <c r="K910" s="3"/>
      <c r="L910" s="3"/>
      <c r="M910" s="3"/>
      <c r="N910" s="3"/>
    </row>
    <row r="911" spans="1:14" ht="13">
      <c r="A911" s="2"/>
      <c r="B911" s="3"/>
      <c r="C911" s="4"/>
      <c r="D911" s="4"/>
      <c r="E911" s="3"/>
      <c r="F911" s="3"/>
      <c r="G911" s="16"/>
      <c r="H911" s="3"/>
      <c r="I911" s="3"/>
      <c r="J911" s="3"/>
      <c r="K911" s="3"/>
      <c r="L911" s="3"/>
      <c r="M911" s="3"/>
      <c r="N911" s="3"/>
    </row>
    <row r="912" spans="1:14" ht="13">
      <c r="A912" s="2"/>
      <c r="B912" s="3"/>
      <c r="C912" s="4"/>
      <c r="D912" s="4"/>
      <c r="E912" s="3"/>
      <c r="F912" s="3"/>
      <c r="G912" s="16"/>
      <c r="H912" s="3"/>
      <c r="I912" s="3"/>
      <c r="J912" s="3"/>
      <c r="K912" s="3"/>
      <c r="L912" s="3"/>
      <c r="M912" s="3"/>
      <c r="N912" s="3"/>
    </row>
    <row r="913" spans="1:14" ht="13">
      <c r="A913" s="2"/>
      <c r="B913" s="3"/>
      <c r="C913" s="4"/>
      <c r="D913" s="4"/>
      <c r="E913" s="3"/>
      <c r="F913" s="3"/>
      <c r="G913" s="16"/>
      <c r="H913" s="3"/>
      <c r="I913" s="3"/>
      <c r="J913" s="3"/>
      <c r="K913" s="3"/>
      <c r="L913" s="3"/>
      <c r="M913" s="3"/>
      <c r="N913" s="3"/>
    </row>
    <row r="914" spans="1:14" ht="13">
      <c r="A914" s="2"/>
      <c r="B914" s="3"/>
      <c r="C914" s="4"/>
      <c r="D914" s="4"/>
      <c r="E914" s="3"/>
      <c r="F914" s="3"/>
      <c r="G914" s="16"/>
      <c r="H914" s="3"/>
      <c r="I914" s="3"/>
      <c r="J914" s="3"/>
      <c r="K914" s="3"/>
      <c r="L914" s="3"/>
      <c r="M914" s="3"/>
      <c r="N914" s="3"/>
    </row>
    <row r="915" spans="1:14" ht="13">
      <c r="A915" s="2"/>
      <c r="B915" s="3"/>
      <c r="C915" s="4"/>
      <c r="D915" s="4"/>
      <c r="E915" s="3"/>
      <c r="F915" s="3"/>
      <c r="G915" s="16"/>
      <c r="H915" s="3"/>
      <c r="I915" s="3"/>
      <c r="J915" s="3"/>
      <c r="K915" s="3"/>
      <c r="L915" s="3"/>
      <c r="M915" s="3"/>
      <c r="N915" s="3"/>
    </row>
    <row r="916" spans="1:14" ht="13">
      <c r="A916" s="2"/>
      <c r="B916" s="3"/>
      <c r="C916" s="4"/>
      <c r="D916" s="4"/>
      <c r="E916" s="3"/>
      <c r="F916" s="3"/>
      <c r="G916" s="16"/>
      <c r="H916" s="3"/>
      <c r="I916" s="3"/>
      <c r="J916" s="3"/>
      <c r="K916" s="3"/>
      <c r="L916" s="3"/>
      <c r="M916" s="3"/>
      <c r="N916" s="3"/>
    </row>
    <row r="917" spans="1:14" ht="13">
      <c r="A917" s="2"/>
      <c r="B917" s="3"/>
      <c r="C917" s="4"/>
      <c r="D917" s="4"/>
      <c r="E917" s="3"/>
      <c r="F917" s="3"/>
      <c r="G917" s="16"/>
      <c r="H917" s="3"/>
      <c r="I917" s="3"/>
      <c r="J917" s="3"/>
      <c r="K917" s="3"/>
      <c r="L917" s="3"/>
      <c r="M917" s="3"/>
      <c r="N917" s="3"/>
    </row>
    <row r="918" spans="1:14" ht="13">
      <c r="A918" s="2"/>
      <c r="B918" s="3"/>
      <c r="C918" s="4"/>
      <c r="D918" s="4"/>
      <c r="E918" s="3"/>
      <c r="F918" s="3"/>
      <c r="G918" s="16"/>
      <c r="H918" s="3"/>
      <c r="I918" s="3"/>
      <c r="J918" s="3"/>
      <c r="K918" s="3"/>
      <c r="L918" s="3"/>
      <c r="M918" s="3"/>
      <c r="N918" s="3"/>
    </row>
    <row r="919" spans="1:14" ht="13">
      <c r="A919" s="2"/>
      <c r="B919" s="3"/>
      <c r="C919" s="4"/>
      <c r="D919" s="4"/>
      <c r="E919" s="3"/>
      <c r="F919" s="3"/>
      <c r="G919" s="16"/>
      <c r="H919" s="3"/>
      <c r="I919" s="3"/>
      <c r="J919" s="3"/>
      <c r="K919" s="3"/>
      <c r="L919" s="3"/>
      <c r="M919" s="3"/>
      <c r="N919" s="3"/>
    </row>
    <row r="920" spans="1:14" ht="13">
      <c r="A920" s="2"/>
      <c r="B920" s="3"/>
      <c r="C920" s="4"/>
      <c r="D920" s="4"/>
      <c r="E920" s="3"/>
      <c r="F920" s="3"/>
      <c r="G920" s="16"/>
      <c r="H920" s="3"/>
      <c r="I920" s="3"/>
      <c r="J920" s="3"/>
      <c r="K920" s="3"/>
      <c r="L920" s="3"/>
      <c r="M920" s="3"/>
      <c r="N920" s="3"/>
    </row>
    <row r="921" spans="1:14" ht="13">
      <c r="A921" s="2"/>
      <c r="B921" s="3"/>
      <c r="C921" s="4"/>
      <c r="D921" s="4"/>
      <c r="E921" s="3"/>
      <c r="F921" s="3"/>
      <c r="G921" s="16"/>
      <c r="H921" s="3"/>
      <c r="I921" s="3"/>
      <c r="J921" s="3"/>
      <c r="K921" s="3"/>
      <c r="L921" s="3"/>
      <c r="M921" s="3"/>
      <c r="N921" s="3"/>
    </row>
    <row r="922" spans="1:14" ht="13">
      <c r="A922" s="2"/>
      <c r="B922" s="3"/>
      <c r="C922" s="4"/>
      <c r="D922" s="4"/>
      <c r="E922" s="3"/>
      <c r="F922" s="3"/>
      <c r="G922" s="16"/>
      <c r="H922" s="3"/>
      <c r="I922" s="3"/>
      <c r="J922" s="3"/>
      <c r="K922" s="3"/>
      <c r="L922" s="3"/>
      <c r="M922" s="3"/>
      <c r="N922" s="3"/>
    </row>
    <row r="923" spans="1:14" ht="13">
      <c r="A923" s="2"/>
      <c r="B923" s="3"/>
      <c r="C923" s="4"/>
      <c r="D923" s="4"/>
      <c r="E923" s="3"/>
      <c r="F923" s="3"/>
      <c r="G923" s="16"/>
      <c r="H923" s="3"/>
      <c r="I923" s="3"/>
      <c r="J923" s="3"/>
      <c r="K923" s="3"/>
      <c r="L923" s="3"/>
      <c r="M923" s="3"/>
      <c r="N923" s="3"/>
    </row>
    <row r="924" spans="1:14" ht="13">
      <c r="A924" s="2"/>
      <c r="B924" s="3"/>
      <c r="C924" s="4"/>
      <c r="D924" s="4"/>
      <c r="E924" s="3"/>
      <c r="F924" s="3"/>
      <c r="G924" s="16"/>
      <c r="H924" s="3"/>
      <c r="I924" s="3"/>
      <c r="J924" s="3"/>
      <c r="K924" s="3"/>
      <c r="L924" s="3"/>
      <c r="M924" s="3"/>
      <c r="N924" s="3"/>
    </row>
    <row r="925" spans="1:14" ht="13">
      <c r="A925" s="2"/>
      <c r="B925" s="3"/>
      <c r="C925" s="4"/>
      <c r="D925" s="4"/>
      <c r="E925" s="3"/>
      <c r="F925" s="3"/>
      <c r="G925" s="16"/>
      <c r="H925" s="3"/>
      <c r="I925" s="3"/>
      <c r="J925" s="3"/>
      <c r="K925" s="3"/>
      <c r="L925" s="3"/>
      <c r="M925" s="3"/>
      <c r="N925" s="3"/>
    </row>
    <row r="926" spans="1:14" ht="13">
      <c r="A926" s="2"/>
      <c r="B926" s="3"/>
      <c r="C926" s="4"/>
      <c r="D926" s="4"/>
      <c r="E926" s="3"/>
      <c r="F926" s="3"/>
      <c r="G926" s="16"/>
      <c r="H926" s="3"/>
      <c r="I926" s="3"/>
      <c r="J926" s="3"/>
      <c r="K926" s="3"/>
      <c r="L926" s="3"/>
      <c r="M926" s="3"/>
      <c r="N926" s="3"/>
    </row>
    <row r="927" spans="1:14" ht="13">
      <c r="A927" s="2"/>
      <c r="B927" s="3"/>
      <c r="C927" s="4"/>
      <c r="D927" s="4"/>
      <c r="E927" s="3"/>
      <c r="F927" s="3"/>
      <c r="G927" s="16"/>
      <c r="H927" s="3"/>
      <c r="I927" s="3"/>
      <c r="J927" s="3"/>
      <c r="K927" s="3"/>
      <c r="L927" s="3"/>
      <c r="M927" s="3"/>
      <c r="N927" s="3"/>
    </row>
    <row r="928" spans="1:14" ht="13">
      <c r="A928" s="2"/>
      <c r="B928" s="3"/>
      <c r="C928" s="4"/>
      <c r="D928" s="4"/>
      <c r="E928" s="3"/>
      <c r="F928" s="3"/>
      <c r="G928" s="16"/>
      <c r="H928" s="3"/>
      <c r="I928" s="3"/>
      <c r="J928" s="3"/>
      <c r="K928" s="3"/>
      <c r="L928" s="3"/>
      <c r="M928" s="3"/>
      <c r="N928" s="3"/>
    </row>
    <row r="929" spans="1:14" ht="13">
      <c r="A929" s="2"/>
      <c r="B929" s="3"/>
      <c r="C929" s="4"/>
      <c r="D929" s="4"/>
      <c r="E929" s="3"/>
      <c r="F929" s="3"/>
      <c r="G929" s="16"/>
      <c r="H929" s="3"/>
      <c r="I929" s="3"/>
      <c r="J929" s="3"/>
      <c r="K929" s="3"/>
      <c r="L929" s="3"/>
      <c r="M929" s="3"/>
      <c r="N929" s="3"/>
    </row>
    <row r="930" spans="1:14" ht="13">
      <c r="A930" s="2"/>
      <c r="B930" s="3"/>
      <c r="C930" s="4"/>
      <c r="D930" s="4"/>
      <c r="E930" s="3"/>
      <c r="F930" s="3"/>
      <c r="G930" s="16"/>
      <c r="H930" s="3"/>
      <c r="I930" s="3"/>
      <c r="J930" s="3"/>
      <c r="K930" s="3"/>
      <c r="L930" s="3"/>
      <c r="M930" s="3"/>
      <c r="N930" s="3"/>
    </row>
    <row r="931" spans="1:14" ht="13">
      <c r="A931" s="2"/>
      <c r="B931" s="3"/>
      <c r="C931" s="4"/>
      <c r="D931" s="4"/>
      <c r="E931" s="3"/>
      <c r="F931" s="3"/>
      <c r="G931" s="16"/>
      <c r="H931" s="3"/>
      <c r="I931" s="3"/>
      <c r="J931" s="3"/>
      <c r="K931" s="3"/>
      <c r="L931" s="3"/>
      <c r="M931" s="3"/>
      <c r="N931" s="3"/>
    </row>
    <row r="932" spans="1:14" ht="13">
      <c r="A932" s="2"/>
      <c r="B932" s="3"/>
      <c r="C932" s="4"/>
      <c r="D932" s="4"/>
      <c r="E932" s="3"/>
      <c r="F932" s="3"/>
      <c r="G932" s="16"/>
      <c r="H932" s="3"/>
      <c r="I932" s="3"/>
      <c r="J932" s="3"/>
      <c r="K932" s="3"/>
      <c r="L932" s="3"/>
      <c r="M932" s="3"/>
      <c r="N932" s="3"/>
    </row>
    <row r="933" spans="1:14" ht="13">
      <c r="A933" s="2"/>
      <c r="B933" s="3"/>
      <c r="C933" s="4"/>
      <c r="D933" s="4"/>
      <c r="E933" s="3"/>
      <c r="F933" s="3"/>
      <c r="G933" s="16"/>
      <c r="H933" s="3"/>
      <c r="I933" s="3"/>
      <c r="J933" s="3"/>
      <c r="K933" s="3"/>
      <c r="L933" s="3"/>
      <c r="M933" s="3"/>
      <c r="N933" s="3"/>
    </row>
    <row r="934" spans="1:14" ht="13">
      <c r="A934" s="2"/>
      <c r="B934" s="3"/>
      <c r="C934" s="4"/>
      <c r="D934" s="4"/>
      <c r="E934" s="3"/>
      <c r="F934" s="3"/>
      <c r="G934" s="16"/>
      <c r="H934" s="3"/>
      <c r="I934" s="3"/>
      <c r="J934" s="3"/>
      <c r="K934" s="3"/>
      <c r="L934" s="3"/>
      <c r="M934" s="3"/>
      <c r="N934" s="3"/>
    </row>
    <row r="935" spans="1:14" ht="13">
      <c r="A935" s="2"/>
      <c r="B935" s="3"/>
      <c r="C935" s="4"/>
      <c r="D935" s="4"/>
      <c r="E935" s="3"/>
      <c r="F935" s="3"/>
      <c r="G935" s="16"/>
      <c r="H935" s="3"/>
      <c r="I935" s="3"/>
      <c r="J935" s="3"/>
      <c r="K935" s="3"/>
      <c r="L935" s="3"/>
      <c r="M935" s="3"/>
      <c r="N935" s="3"/>
    </row>
    <row r="936" spans="1:14" ht="13">
      <c r="A936" s="2"/>
      <c r="B936" s="3"/>
      <c r="C936" s="4"/>
      <c r="D936" s="4"/>
      <c r="E936" s="3"/>
      <c r="F936" s="3"/>
      <c r="G936" s="16"/>
      <c r="H936" s="3"/>
      <c r="I936" s="3"/>
      <c r="J936" s="3"/>
      <c r="K936" s="3"/>
      <c r="L936" s="3"/>
      <c r="M936" s="3"/>
      <c r="N936" s="3"/>
    </row>
    <row r="937" spans="1:14" ht="13">
      <c r="A937" s="2"/>
      <c r="B937" s="3"/>
      <c r="C937" s="4"/>
      <c r="D937" s="4"/>
      <c r="E937" s="3"/>
      <c r="F937" s="3"/>
      <c r="G937" s="16"/>
      <c r="H937" s="3"/>
      <c r="I937" s="3"/>
      <c r="J937" s="3"/>
      <c r="K937" s="3"/>
      <c r="L937" s="3"/>
      <c r="M937" s="3"/>
      <c r="N937" s="3"/>
    </row>
    <row r="938" spans="1:14" ht="13">
      <c r="A938" s="2"/>
      <c r="B938" s="3"/>
      <c r="C938" s="4"/>
      <c r="D938" s="4"/>
      <c r="E938" s="3"/>
      <c r="F938" s="3"/>
      <c r="G938" s="16"/>
      <c r="H938" s="3"/>
      <c r="I938" s="3"/>
      <c r="J938" s="3"/>
      <c r="K938" s="3"/>
      <c r="L938" s="3"/>
      <c r="M938" s="3"/>
      <c r="N938" s="3"/>
    </row>
    <row r="939" spans="1:14" ht="13">
      <c r="A939" s="2"/>
      <c r="B939" s="3"/>
      <c r="C939" s="4"/>
      <c r="D939" s="4"/>
      <c r="E939" s="3"/>
      <c r="F939" s="3"/>
      <c r="G939" s="16"/>
      <c r="H939" s="3"/>
      <c r="I939" s="3"/>
      <c r="J939" s="3"/>
      <c r="K939" s="3"/>
      <c r="L939" s="3"/>
      <c r="M939" s="3"/>
      <c r="N939" s="3"/>
    </row>
    <row r="940" spans="1:14" ht="13">
      <c r="A940" s="2"/>
      <c r="B940" s="3"/>
      <c r="C940" s="4"/>
      <c r="D940" s="4"/>
      <c r="E940" s="3"/>
      <c r="F940" s="3"/>
      <c r="G940" s="16"/>
      <c r="H940" s="3"/>
      <c r="I940" s="3"/>
      <c r="J940" s="3"/>
      <c r="K940" s="3"/>
      <c r="L940" s="3"/>
      <c r="M940" s="3"/>
      <c r="N940" s="3"/>
    </row>
    <row r="941" spans="1:14" ht="13">
      <c r="A941" s="2"/>
      <c r="B941" s="3"/>
      <c r="C941" s="4"/>
      <c r="D941" s="4"/>
      <c r="E941" s="3"/>
      <c r="F941" s="3"/>
      <c r="G941" s="16"/>
      <c r="H941" s="3"/>
      <c r="I941" s="3"/>
      <c r="J941" s="3"/>
      <c r="K941" s="3"/>
      <c r="L941" s="3"/>
      <c r="M941" s="3"/>
      <c r="N941" s="3"/>
    </row>
    <row r="942" spans="1:14" ht="13">
      <c r="A942" s="2"/>
      <c r="B942" s="3"/>
      <c r="C942" s="4"/>
      <c r="D942" s="4"/>
      <c r="E942" s="3"/>
      <c r="F942" s="3"/>
      <c r="G942" s="16"/>
      <c r="H942" s="3"/>
      <c r="I942" s="3"/>
      <c r="J942" s="3"/>
      <c r="K942" s="3"/>
      <c r="L942" s="3"/>
      <c r="M942" s="3"/>
      <c r="N942" s="3"/>
    </row>
    <row r="943" spans="1:14" ht="13">
      <c r="A943" s="2"/>
      <c r="B943" s="3"/>
      <c r="C943" s="4"/>
      <c r="D943" s="4"/>
      <c r="E943" s="3"/>
      <c r="F943" s="3"/>
      <c r="G943" s="16"/>
      <c r="H943" s="3"/>
      <c r="I943" s="3"/>
      <c r="J943" s="3"/>
      <c r="K943" s="3"/>
      <c r="L943" s="3"/>
      <c r="M943" s="3"/>
      <c r="N943" s="3"/>
    </row>
    <row r="944" spans="1:14" ht="13">
      <c r="A944" s="2"/>
      <c r="B944" s="3"/>
      <c r="C944" s="4"/>
      <c r="D944" s="4"/>
      <c r="E944" s="3"/>
      <c r="F944" s="3"/>
      <c r="G944" s="16"/>
      <c r="H944" s="3"/>
      <c r="I944" s="3"/>
      <c r="J944" s="3"/>
      <c r="K944" s="3"/>
      <c r="L944" s="3"/>
      <c r="M944" s="3"/>
      <c r="N944" s="3"/>
    </row>
    <row r="945" spans="1:14" ht="13">
      <c r="A945" s="2"/>
      <c r="B945" s="3"/>
      <c r="C945" s="4"/>
      <c r="D945" s="4"/>
      <c r="E945" s="3"/>
      <c r="F945" s="3"/>
      <c r="G945" s="16"/>
      <c r="H945" s="3"/>
      <c r="I945" s="3"/>
      <c r="J945" s="3"/>
      <c r="K945" s="3"/>
      <c r="L945" s="3"/>
      <c r="M945" s="3"/>
      <c r="N945" s="3"/>
    </row>
    <row r="946" spans="1:14" ht="13">
      <c r="A946" s="2"/>
      <c r="B946" s="3"/>
      <c r="C946" s="4"/>
      <c r="D946" s="4"/>
      <c r="E946" s="3"/>
      <c r="F946" s="3"/>
      <c r="G946" s="16"/>
      <c r="H946" s="3"/>
      <c r="I946" s="3"/>
      <c r="J946" s="3"/>
      <c r="K946" s="3"/>
      <c r="L946" s="3"/>
      <c r="M946" s="3"/>
      <c r="N946" s="3"/>
    </row>
    <row r="947" spans="1:14" ht="13">
      <c r="A947" s="2"/>
      <c r="B947" s="3"/>
      <c r="C947" s="4"/>
      <c r="D947" s="4"/>
      <c r="E947" s="3"/>
      <c r="F947" s="3"/>
      <c r="G947" s="16"/>
      <c r="H947" s="3"/>
      <c r="I947" s="3"/>
      <c r="J947" s="3"/>
      <c r="K947" s="3"/>
      <c r="L947" s="3"/>
      <c r="M947" s="3"/>
      <c r="N947" s="3"/>
    </row>
    <row r="948" spans="1:14" ht="13">
      <c r="A948" s="2"/>
      <c r="B948" s="3"/>
      <c r="C948" s="4"/>
      <c r="D948" s="4"/>
      <c r="E948" s="3"/>
      <c r="F948" s="3"/>
      <c r="G948" s="16"/>
      <c r="H948" s="3"/>
      <c r="I948" s="3"/>
      <c r="J948" s="3"/>
      <c r="K948" s="3"/>
      <c r="L948" s="3"/>
      <c r="M948" s="3"/>
      <c r="N948" s="3"/>
    </row>
    <row r="949" spans="1:14" ht="13">
      <c r="A949" s="2"/>
      <c r="B949" s="3"/>
      <c r="C949" s="4"/>
      <c r="D949" s="4"/>
      <c r="E949" s="3"/>
      <c r="F949" s="3"/>
      <c r="G949" s="16"/>
      <c r="H949" s="3"/>
      <c r="I949" s="3"/>
      <c r="J949" s="3"/>
      <c r="K949" s="3"/>
      <c r="L949" s="3"/>
      <c r="M949" s="3"/>
      <c r="N949" s="3"/>
    </row>
    <row r="950" spans="1:14" ht="13">
      <c r="A950" s="2"/>
      <c r="B950" s="3"/>
      <c r="C950" s="4"/>
      <c r="D950" s="4"/>
      <c r="E950" s="3"/>
      <c r="F950" s="3"/>
      <c r="G950" s="16"/>
      <c r="H950" s="3"/>
      <c r="I950" s="3"/>
      <c r="J950" s="3"/>
      <c r="K950" s="3"/>
      <c r="L950" s="3"/>
      <c r="M950" s="3"/>
      <c r="N950" s="3"/>
    </row>
    <row r="951" spans="1:14" ht="13">
      <c r="A951" s="2"/>
      <c r="B951" s="3"/>
      <c r="C951" s="4"/>
      <c r="D951" s="4"/>
      <c r="E951" s="3"/>
      <c r="F951" s="3"/>
      <c r="G951" s="16"/>
      <c r="H951" s="3"/>
      <c r="I951" s="3"/>
      <c r="J951" s="3"/>
      <c r="K951" s="3"/>
      <c r="L951" s="3"/>
      <c r="M951" s="3"/>
      <c r="N951" s="3"/>
    </row>
    <row r="952" spans="1:14" ht="13">
      <c r="A952" s="2"/>
      <c r="B952" s="3"/>
      <c r="C952" s="4"/>
      <c r="D952" s="4"/>
      <c r="E952" s="3"/>
      <c r="F952" s="3"/>
      <c r="G952" s="16"/>
      <c r="H952" s="3"/>
      <c r="I952" s="3"/>
      <c r="J952" s="3"/>
      <c r="K952" s="3"/>
      <c r="L952" s="3"/>
      <c r="M952" s="3"/>
      <c r="N952" s="3"/>
    </row>
    <row r="953" spans="1:14" ht="13">
      <c r="A953" s="2"/>
      <c r="B953" s="3"/>
      <c r="C953" s="4"/>
      <c r="D953" s="4"/>
      <c r="E953" s="3"/>
      <c r="F953" s="3"/>
      <c r="G953" s="16"/>
      <c r="H953" s="3"/>
      <c r="I953" s="3"/>
      <c r="J953" s="3"/>
      <c r="K953" s="3"/>
      <c r="L953" s="3"/>
      <c r="M953" s="3"/>
      <c r="N953" s="3"/>
    </row>
    <row r="954" spans="1:14" ht="13">
      <c r="A954" s="2"/>
      <c r="B954" s="3"/>
      <c r="C954" s="4"/>
      <c r="D954" s="4"/>
      <c r="E954" s="3"/>
      <c r="F954" s="3"/>
      <c r="G954" s="16"/>
      <c r="H954" s="3"/>
      <c r="I954" s="3"/>
      <c r="J954" s="3"/>
      <c r="K954" s="3"/>
      <c r="L954" s="3"/>
      <c r="M954" s="3"/>
      <c r="N954" s="3"/>
    </row>
    <row r="955" spans="1:14" ht="13">
      <c r="A955" s="2"/>
      <c r="B955" s="3"/>
      <c r="C955" s="4"/>
      <c r="D955" s="4"/>
      <c r="E955" s="3"/>
      <c r="F955" s="3"/>
      <c r="G955" s="16"/>
      <c r="H955" s="3"/>
      <c r="I955" s="3"/>
      <c r="J955" s="3"/>
      <c r="K955" s="3"/>
      <c r="L955" s="3"/>
      <c r="M955" s="3"/>
      <c r="N955" s="3"/>
    </row>
    <row r="956" spans="1:14" ht="13">
      <c r="A956" s="2"/>
      <c r="B956" s="3"/>
      <c r="C956" s="4"/>
      <c r="D956" s="4"/>
      <c r="E956" s="3"/>
      <c r="F956" s="3"/>
      <c r="G956" s="16"/>
      <c r="H956" s="3"/>
      <c r="I956" s="3"/>
      <c r="J956" s="3"/>
      <c r="K956" s="3"/>
      <c r="L956" s="3"/>
      <c r="M956" s="3"/>
      <c r="N956" s="3"/>
    </row>
    <row r="957" spans="1:14" ht="13">
      <c r="A957" s="2"/>
      <c r="B957" s="3"/>
      <c r="C957" s="4"/>
      <c r="D957" s="4"/>
      <c r="E957" s="3"/>
      <c r="F957" s="3"/>
      <c r="G957" s="16"/>
      <c r="H957" s="3"/>
      <c r="I957" s="3"/>
      <c r="J957" s="3"/>
      <c r="K957" s="3"/>
      <c r="L957" s="3"/>
      <c r="M957" s="3"/>
      <c r="N957" s="3"/>
    </row>
    <row r="958" spans="1:14" ht="13">
      <c r="A958" s="2"/>
      <c r="B958" s="3"/>
      <c r="C958" s="4"/>
      <c r="D958" s="4"/>
      <c r="E958" s="3"/>
      <c r="F958" s="3"/>
      <c r="G958" s="16"/>
      <c r="H958" s="3"/>
      <c r="I958" s="3"/>
      <c r="J958" s="3"/>
      <c r="K958" s="3"/>
      <c r="L958" s="3"/>
      <c r="M958" s="3"/>
      <c r="N958" s="3"/>
    </row>
    <row r="959" spans="1:14" ht="13">
      <c r="A959" s="2"/>
      <c r="B959" s="3"/>
      <c r="C959" s="4"/>
      <c r="D959" s="4"/>
      <c r="E959" s="3"/>
      <c r="F959" s="3"/>
      <c r="G959" s="16"/>
      <c r="H959" s="3"/>
      <c r="I959" s="3"/>
      <c r="J959" s="3"/>
      <c r="K959" s="3"/>
      <c r="L959" s="3"/>
      <c r="M959" s="3"/>
      <c r="N959" s="3"/>
    </row>
    <row r="960" spans="1:14" ht="13">
      <c r="A960" s="2"/>
      <c r="B960" s="3"/>
      <c r="C960" s="4"/>
      <c r="D960" s="4"/>
      <c r="E960" s="3"/>
      <c r="F960" s="3"/>
      <c r="G960" s="16"/>
      <c r="H960" s="3"/>
      <c r="I960" s="3"/>
      <c r="J960" s="3"/>
      <c r="K960" s="3"/>
      <c r="L960" s="3"/>
      <c r="M960" s="3"/>
      <c r="N960" s="3"/>
    </row>
    <row r="961" spans="1:14" ht="13">
      <c r="A961" s="2"/>
      <c r="B961" s="3"/>
      <c r="C961" s="4"/>
      <c r="D961" s="4"/>
      <c r="E961" s="3"/>
      <c r="F961" s="3"/>
      <c r="G961" s="16"/>
      <c r="H961" s="3"/>
      <c r="I961" s="3"/>
      <c r="J961" s="3"/>
      <c r="K961" s="3"/>
      <c r="L961" s="3"/>
      <c r="M961" s="3"/>
      <c r="N961" s="3"/>
    </row>
    <row r="962" spans="1:14" ht="13">
      <c r="A962" s="2"/>
      <c r="B962" s="3"/>
      <c r="C962" s="4"/>
      <c r="D962" s="4"/>
      <c r="E962" s="3"/>
      <c r="F962" s="3"/>
      <c r="G962" s="16"/>
      <c r="H962" s="3"/>
      <c r="I962" s="3"/>
      <c r="J962" s="3"/>
      <c r="K962" s="3"/>
      <c r="L962" s="3"/>
      <c r="M962" s="3"/>
      <c r="N962" s="3"/>
    </row>
    <row r="963" spans="1:14" ht="13">
      <c r="A963" s="2"/>
      <c r="B963" s="3"/>
      <c r="C963" s="4"/>
      <c r="D963" s="4"/>
      <c r="E963" s="3"/>
      <c r="F963" s="3"/>
      <c r="G963" s="16"/>
      <c r="H963" s="3"/>
      <c r="I963" s="3"/>
      <c r="J963" s="3"/>
      <c r="K963" s="3"/>
      <c r="L963" s="3"/>
      <c r="M963" s="3"/>
      <c r="N963" s="3"/>
    </row>
    <row r="964" spans="1:14" ht="13">
      <c r="A964" s="2"/>
      <c r="B964" s="3"/>
      <c r="C964" s="4"/>
      <c r="D964" s="4"/>
      <c r="E964" s="3"/>
      <c r="F964" s="3"/>
      <c r="G964" s="16"/>
      <c r="H964" s="3"/>
      <c r="I964" s="3"/>
      <c r="J964" s="3"/>
      <c r="K964" s="3"/>
      <c r="L964" s="3"/>
      <c r="M964" s="3"/>
      <c r="N964" s="3"/>
    </row>
    <row r="965" spans="1:14" ht="13">
      <c r="A965" s="2"/>
      <c r="B965" s="3"/>
      <c r="C965" s="4"/>
      <c r="D965" s="4"/>
      <c r="E965" s="3"/>
      <c r="F965" s="3"/>
      <c r="G965" s="16"/>
      <c r="H965" s="3"/>
      <c r="I965" s="3"/>
      <c r="J965" s="3"/>
      <c r="K965" s="3"/>
      <c r="L965" s="3"/>
      <c r="M965" s="3"/>
      <c r="N965" s="3"/>
    </row>
    <row r="966" spans="1:14" ht="13">
      <c r="A966" s="2"/>
      <c r="B966" s="3"/>
      <c r="C966" s="4"/>
      <c r="D966" s="4"/>
      <c r="E966" s="3"/>
      <c r="F966" s="3"/>
      <c r="G966" s="16"/>
      <c r="H966" s="3"/>
      <c r="I966" s="3"/>
      <c r="J966" s="3"/>
      <c r="K966" s="3"/>
      <c r="L966" s="3"/>
      <c r="M966" s="3"/>
      <c r="N966" s="3"/>
    </row>
    <row r="967" spans="1:14" ht="13">
      <c r="A967" s="2"/>
      <c r="B967" s="3"/>
      <c r="C967" s="4"/>
      <c r="D967" s="4"/>
      <c r="E967" s="3"/>
      <c r="F967" s="3"/>
      <c r="G967" s="16"/>
      <c r="H967" s="3"/>
      <c r="I967" s="3"/>
      <c r="J967" s="3"/>
      <c r="K967" s="3"/>
      <c r="L967" s="3"/>
      <c r="M967" s="3"/>
      <c r="N967" s="3"/>
    </row>
    <row r="968" spans="1:14" ht="13">
      <c r="A968" s="2"/>
      <c r="B968" s="3"/>
      <c r="C968" s="4"/>
      <c r="D968" s="4"/>
      <c r="E968" s="3"/>
      <c r="F968" s="3"/>
      <c r="G968" s="16"/>
      <c r="H968" s="3"/>
      <c r="I968" s="3"/>
      <c r="J968" s="3"/>
      <c r="K968" s="3"/>
      <c r="L968" s="3"/>
      <c r="M968" s="3"/>
      <c r="N968" s="3"/>
    </row>
    <row r="969" spans="1:14" ht="13">
      <c r="A969" s="2"/>
      <c r="B969" s="3"/>
      <c r="C969" s="4"/>
      <c r="D969" s="4"/>
      <c r="E969" s="3"/>
      <c r="F969" s="3"/>
      <c r="G969" s="16"/>
      <c r="H969" s="3"/>
      <c r="I969" s="3"/>
      <c r="J969" s="3"/>
      <c r="K969" s="3"/>
      <c r="L969" s="3"/>
      <c r="M969" s="3"/>
      <c r="N969" s="3"/>
    </row>
    <row r="970" spans="1:14" ht="13">
      <c r="A970" s="2"/>
      <c r="B970" s="3"/>
      <c r="C970" s="4"/>
      <c r="D970" s="4"/>
      <c r="E970" s="3"/>
      <c r="F970" s="3"/>
      <c r="G970" s="16"/>
      <c r="H970" s="3"/>
      <c r="I970" s="3"/>
      <c r="J970" s="3"/>
      <c r="K970" s="3"/>
      <c r="L970" s="3"/>
      <c r="M970" s="3"/>
      <c r="N970" s="3"/>
    </row>
    <row r="971" spans="1:14" ht="13">
      <c r="A971" s="2"/>
      <c r="B971" s="3"/>
      <c r="C971" s="4"/>
      <c r="D971" s="4"/>
      <c r="E971" s="3"/>
      <c r="F971" s="3"/>
      <c r="G971" s="16"/>
      <c r="H971" s="3"/>
      <c r="I971" s="3"/>
      <c r="J971" s="3"/>
      <c r="K971" s="3"/>
      <c r="L971" s="3"/>
      <c r="M971" s="3"/>
      <c r="N971" s="3"/>
    </row>
    <row r="972" spans="1:14" ht="13">
      <c r="A972" s="2"/>
      <c r="B972" s="3"/>
      <c r="C972" s="4"/>
      <c r="D972" s="4"/>
      <c r="E972" s="3"/>
      <c r="F972" s="3"/>
      <c r="G972" s="16"/>
      <c r="H972" s="3"/>
      <c r="I972" s="3"/>
      <c r="J972" s="3"/>
      <c r="K972" s="3"/>
      <c r="L972" s="3"/>
      <c r="M972" s="3"/>
      <c r="N972" s="3"/>
    </row>
    <row r="973" spans="1:14" ht="13">
      <c r="A973" s="2"/>
      <c r="B973" s="3"/>
      <c r="C973" s="4"/>
      <c r="D973" s="4"/>
      <c r="E973" s="3"/>
      <c r="F973" s="3"/>
      <c r="G973" s="16"/>
      <c r="H973" s="3"/>
      <c r="I973" s="3"/>
      <c r="J973" s="3"/>
      <c r="K973" s="3"/>
      <c r="L973" s="3"/>
      <c r="M973" s="3"/>
      <c r="N973" s="3"/>
    </row>
    <row r="974" spans="1:14" ht="13">
      <c r="A974" s="2"/>
      <c r="B974" s="3"/>
      <c r="C974" s="4"/>
      <c r="D974" s="4"/>
      <c r="E974" s="3"/>
      <c r="F974" s="3"/>
      <c r="G974" s="16"/>
      <c r="H974" s="3"/>
      <c r="I974" s="3"/>
      <c r="J974" s="3"/>
      <c r="K974" s="3"/>
      <c r="L974" s="3"/>
      <c r="M974" s="3"/>
      <c r="N974" s="3"/>
    </row>
    <row r="975" spans="1:14" ht="13">
      <c r="A975" s="2"/>
      <c r="B975" s="3"/>
      <c r="C975" s="4"/>
      <c r="D975" s="4"/>
      <c r="E975" s="3"/>
      <c r="F975" s="3"/>
      <c r="G975" s="16"/>
      <c r="H975" s="3"/>
      <c r="I975" s="3"/>
      <c r="J975" s="3"/>
      <c r="K975" s="3"/>
      <c r="L975" s="3"/>
      <c r="M975" s="3"/>
      <c r="N975" s="3"/>
    </row>
    <row r="976" spans="1:14" ht="13">
      <c r="A976" s="2"/>
      <c r="B976" s="3"/>
      <c r="C976" s="4"/>
      <c r="D976" s="4"/>
      <c r="E976" s="3"/>
      <c r="F976" s="3"/>
      <c r="G976" s="16"/>
      <c r="H976" s="3"/>
      <c r="I976" s="3"/>
      <c r="J976" s="3"/>
      <c r="K976" s="3"/>
      <c r="L976" s="3"/>
      <c r="M976" s="3"/>
      <c r="N976" s="3"/>
    </row>
    <row r="977" spans="1:14" ht="13">
      <c r="A977" s="2"/>
      <c r="B977" s="3"/>
      <c r="C977" s="4"/>
      <c r="D977" s="4"/>
      <c r="E977" s="3"/>
      <c r="F977" s="3"/>
      <c r="G977" s="16"/>
      <c r="H977" s="3"/>
      <c r="I977" s="3"/>
      <c r="J977" s="3"/>
      <c r="K977" s="3"/>
      <c r="L977" s="3"/>
      <c r="M977" s="3"/>
      <c r="N977" s="3"/>
    </row>
    <row r="978" spans="1:14" ht="13">
      <c r="A978" s="2"/>
      <c r="B978" s="3"/>
      <c r="C978" s="4"/>
      <c r="D978" s="4"/>
      <c r="E978" s="3"/>
      <c r="F978" s="3"/>
      <c r="G978" s="16"/>
      <c r="H978" s="3"/>
      <c r="I978" s="3"/>
      <c r="J978" s="3"/>
      <c r="K978" s="3"/>
      <c r="L978" s="3"/>
      <c r="M978" s="3"/>
      <c r="N978" s="3"/>
    </row>
    <row r="979" spans="1:14" ht="13">
      <c r="A979" s="2"/>
      <c r="B979" s="3"/>
      <c r="C979" s="4"/>
      <c r="D979" s="4"/>
      <c r="E979" s="3"/>
      <c r="F979" s="3"/>
      <c r="G979" s="16"/>
      <c r="H979" s="3"/>
      <c r="I979" s="3"/>
      <c r="J979" s="3"/>
      <c r="K979" s="3"/>
      <c r="L979" s="3"/>
      <c r="M979" s="3"/>
      <c r="N979" s="3"/>
    </row>
    <row r="980" spans="1:14" ht="13">
      <c r="A980" s="2"/>
      <c r="B980" s="3"/>
      <c r="C980" s="4"/>
      <c r="D980" s="4"/>
      <c r="E980" s="3"/>
      <c r="F980" s="3"/>
      <c r="G980" s="16"/>
      <c r="H980" s="3"/>
      <c r="I980" s="3"/>
      <c r="J980" s="3"/>
      <c r="K980" s="3"/>
      <c r="L980" s="3"/>
      <c r="M980" s="3"/>
      <c r="N980" s="3"/>
    </row>
    <row r="981" spans="1:14" ht="13">
      <c r="A981" s="2"/>
      <c r="B981" s="3"/>
      <c r="C981" s="4"/>
      <c r="D981" s="4"/>
      <c r="E981" s="3"/>
      <c r="F981" s="3"/>
      <c r="G981" s="16"/>
      <c r="H981" s="3"/>
      <c r="I981" s="3"/>
      <c r="J981" s="3"/>
      <c r="K981" s="3"/>
      <c r="L981" s="3"/>
      <c r="M981" s="3"/>
      <c r="N981" s="3"/>
    </row>
    <row r="982" spans="1:14" ht="13">
      <c r="A982" s="2"/>
      <c r="B982" s="3"/>
      <c r="C982" s="4"/>
      <c r="D982" s="4"/>
      <c r="E982" s="3"/>
      <c r="F982" s="3"/>
      <c r="G982" s="16"/>
      <c r="H982" s="3"/>
      <c r="I982" s="3"/>
      <c r="J982" s="3"/>
      <c r="K982" s="3"/>
      <c r="L982" s="3"/>
      <c r="M982" s="3"/>
      <c r="N982" s="3"/>
    </row>
    <row r="983" spans="1:14" ht="13">
      <c r="A983" s="2"/>
      <c r="B983" s="3"/>
      <c r="C983" s="4"/>
      <c r="D983" s="4"/>
      <c r="E983" s="3"/>
      <c r="F983" s="3"/>
      <c r="G983" s="16"/>
      <c r="H983" s="3"/>
      <c r="I983" s="3"/>
      <c r="J983" s="3"/>
      <c r="K983" s="3"/>
      <c r="L983" s="3"/>
      <c r="M983" s="3"/>
      <c r="N983" s="3"/>
    </row>
    <row r="984" spans="1:14" ht="13">
      <c r="A984" s="2"/>
      <c r="B984" s="3"/>
      <c r="C984" s="4"/>
      <c r="D984" s="4"/>
      <c r="E984" s="3"/>
      <c r="F984" s="3"/>
      <c r="G984" s="16"/>
      <c r="H984" s="3"/>
      <c r="I984" s="3"/>
      <c r="J984" s="3"/>
      <c r="K984" s="3"/>
      <c r="L984" s="3"/>
      <c r="M984" s="3"/>
      <c r="N984" s="3"/>
    </row>
    <row r="985" spans="1:14" ht="13">
      <c r="A985" s="2"/>
      <c r="B985" s="3"/>
      <c r="C985" s="4"/>
      <c r="D985" s="4"/>
      <c r="E985" s="3"/>
      <c r="F985" s="3"/>
      <c r="G985" s="16"/>
      <c r="H985" s="3"/>
      <c r="I985" s="3"/>
      <c r="J985" s="3"/>
      <c r="K985" s="3"/>
      <c r="L985" s="3"/>
      <c r="M985" s="3"/>
      <c r="N985" s="3"/>
    </row>
    <row r="986" spans="1:14" ht="13">
      <c r="A986" s="2"/>
      <c r="B986" s="3"/>
      <c r="C986" s="4"/>
      <c r="D986" s="4"/>
      <c r="E986" s="3"/>
      <c r="F986" s="3"/>
      <c r="G986" s="16"/>
      <c r="H986" s="3"/>
      <c r="I986" s="3"/>
      <c r="J986" s="3"/>
      <c r="K986" s="3"/>
      <c r="L986" s="3"/>
      <c r="M986" s="3"/>
      <c r="N986" s="3"/>
    </row>
    <row r="987" spans="1:14" ht="13">
      <c r="A987" s="2"/>
      <c r="B987" s="3"/>
      <c r="C987" s="4"/>
      <c r="D987" s="4"/>
      <c r="E987" s="3"/>
      <c r="F987" s="3"/>
      <c r="G987" s="16"/>
      <c r="H987" s="3"/>
      <c r="I987" s="3"/>
      <c r="J987" s="3"/>
      <c r="K987" s="3"/>
      <c r="L987" s="3"/>
      <c r="M987" s="3"/>
      <c r="N987" s="3"/>
    </row>
    <row r="988" spans="1:14" ht="13">
      <c r="A988" s="2"/>
      <c r="B988" s="3"/>
      <c r="C988" s="4"/>
      <c r="D988" s="4"/>
      <c r="E988" s="3"/>
      <c r="F988" s="3"/>
      <c r="G988" s="16"/>
      <c r="H988" s="3"/>
      <c r="I988" s="3"/>
      <c r="J988" s="3"/>
      <c r="K988" s="3"/>
      <c r="L988" s="3"/>
      <c r="M988" s="3"/>
      <c r="N988" s="3"/>
    </row>
    <row r="989" spans="1:14" ht="13">
      <c r="A989" s="2"/>
      <c r="B989" s="3"/>
      <c r="C989" s="4"/>
      <c r="D989" s="4"/>
      <c r="E989" s="3"/>
      <c r="F989" s="3"/>
      <c r="G989" s="16"/>
      <c r="H989" s="3"/>
      <c r="I989" s="3"/>
      <c r="J989" s="3"/>
      <c r="K989" s="3"/>
      <c r="L989" s="3"/>
      <c r="M989" s="3"/>
      <c r="N989" s="3"/>
    </row>
    <row r="990" spans="1:14" ht="13">
      <c r="A990" s="2"/>
      <c r="B990" s="3"/>
      <c r="C990" s="4"/>
      <c r="D990" s="4"/>
      <c r="E990" s="3"/>
      <c r="F990" s="3"/>
      <c r="G990" s="16"/>
      <c r="H990" s="3"/>
      <c r="I990" s="3"/>
      <c r="J990" s="3"/>
      <c r="K990" s="3"/>
      <c r="L990" s="3"/>
      <c r="M990" s="3"/>
      <c r="N990" s="3"/>
    </row>
  </sheetData>
  <autoFilter ref="A1:P990" xr:uid="{00000000-0009-0000-0000-00000C000000}"/>
  <customSheetViews>
    <customSheetView guid="{C6D8AC44-BC03-4E7B-80FF-BEBAE45ADEEA}" filter="1" showAutoFilter="1">
      <pageMargins left="0.7" right="0.7" top="0.75" bottom="0.75" header="0.3" footer="0.3"/>
      <autoFilter ref="A1:M979" xr:uid="{75CD977A-6E06-2141-BF2A-F0AA669B951F}">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A7F462E4-92D0-8741-9861-F97D80EED8E3}">
        <filterColumn colId="5">
          <filters>
            <filter val="zh"/>
          </filters>
        </filterColumn>
      </autoFilter>
    </customSheetView>
  </customSheetViews>
  <conditionalFormatting sqref="A1:H990">
    <cfRule type="expression" dxfId="197" priority="1">
      <formula>($M:$M = 1)</formula>
    </cfRule>
    <cfRule type="expression" dxfId="196" priority="2">
      <formula>COUNTIF($R:$R, $A1) &gt; 0</formula>
    </cfRule>
  </conditionalFormatting>
  <conditionalFormatting sqref="A2:H990">
    <cfRule type="expression" dxfId="195" priority="3">
      <formula>($A:$A=TODAY())</formula>
    </cfRule>
  </conditionalFormatting>
  <conditionalFormatting sqref="C2:C990">
    <cfRule type="cellIs" dxfId="194" priority="10" operator="lessThan">
      <formula>"12:00:00 PM"</formula>
    </cfRule>
  </conditionalFormatting>
  <conditionalFormatting sqref="E2:E990">
    <cfRule type="containsText" dxfId="193" priority="4" operator="containsText" text="SNFL">
      <formula>NOT(ISERROR(SEARCH(("SNFL"),(E2))))</formula>
    </cfRule>
    <cfRule type="containsText" dxfId="192" priority="5" operator="containsText" text="Chatham Sq">
      <formula>NOT(ISERROR(SEARCH(("Chatham Sq"),(E2))))</formula>
    </cfRule>
    <cfRule type="containsText" dxfId="191" priority="6" operator="containsText" text="Seward Park">
      <formula>NOT(ISERROR(SEARCH(("Seward Park"),(E2))))</formula>
    </cfRule>
  </conditionalFormatting>
  <conditionalFormatting sqref="F2:F990">
    <cfRule type="containsText" dxfId="190" priority="7" operator="containsText" text="zh">
      <formula>NOT(ISERROR(SEARCH(("zh"),(F2))))</formula>
    </cfRule>
  </conditionalFormatting>
  <conditionalFormatting sqref="R1">
    <cfRule type="expression" dxfId="189" priority="11">
      <formula>ISERROR(R2)</formula>
    </cfRule>
  </conditionalFormatting>
  <conditionalFormatting sqref="R2">
    <cfRule type="expression" dxfId="188" priority="9">
      <formula>ISERROR(R2)</formula>
    </cfRule>
  </conditionalFormatting>
  <conditionalFormatting sqref="R2:R990">
    <cfRule type="notContainsBlanks" dxfId="187" priority="8">
      <formula>LEN(TRIM(R2))&gt;0</formula>
    </cfRule>
  </conditionalFormatting>
  <dataValidations count="1">
    <dataValidation type="custom" allowBlank="1" showDropDown="1" showInputMessage="1" showErrorMessage="1" prompt="Enter a valid date" sqref="A2:A990" xr:uid="{00000000-0002-0000-0C00-000000000000}">
      <formula1>OR(NOT(ISERROR(DATEVALUE(A2))), AND(ISNUMBER(A2), LEFT(CELL("format", A2))="D"))</formula1>
    </dataValidation>
  </dataValidations>
  <hyperlinks>
    <hyperlink ref="L2" r:id="rId2" xr:uid="{00000000-0004-0000-0C00-000000000000}"/>
    <hyperlink ref="L3" r:id="rId3" xr:uid="{00000000-0004-0000-0C00-000001000000}"/>
    <hyperlink ref="L4" r:id="rId4" xr:uid="{00000000-0004-0000-0C00-000002000000}"/>
    <hyperlink ref="L5" r:id="rId5" xr:uid="{00000000-0004-0000-0C00-000003000000}"/>
    <hyperlink ref="L6" r:id="rId6" xr:uid="{00000000-0004-0000-0C00-000004000000}"/>
    <hyperlink ref="L7" r:id="rId7" xr:uid="{00000000-0004-0000-0C00-000005000000}"/>
    <hyperlink ref="L8" r:id="rId8" xr:uid="{00000000-0004-0000-0C00-000006000000}"/>
    <hyperlink ref="L9" r:id="rId9" xr:uid="{00000000-0004-0000-0C00-000007000000}"/>
    <hyperlink ref="L10" r:id="rId10" xr:uid="{00000000-0004-0000-0C00-000008000000}"/>
    <hyperlink ref="L11" r:id="rId11" xr:uid="{00000000-0004-0000-0C00-000009000000}"/>
    <hyperlink ref="L12" r:id="rId12" xr:uid="{00000000-0004-0000-0C00-00000A000000}"/>
    <hyperlink ref="L13" r:id="rId13" xr:uid="{00000000-0004-0000-0C00-00000B000000}"/>
    <hyperlink ref="L14" r:id="rId14" xr:uid="{00000000-0004-0000-0C00-00000C000000}"/>
    <hyperlink ref="L15" r:id="rId15" xr:uid="{00000000-0004-0000-0C00-00000D000000}"/>
    <hyperlink ref="L16" r:id="rId16" xr:uid="{00000000-0004-0000-0C00-00000E000000}"/>
    <hyperlink ref="L17" r:id="rId17" xr:uid="{00000000-0004-0000-0C00-00000F000000}"/>
    <hyperlink ref="L18" r:id="rId18" xr:uid="{00000000-0004-0000-0C00-000010000000}"/>
    <hyperlink ref="L19" r:id="rId19" xr:uid="{00000000-0004-0000-0C00-000011000000}"/>
    <hyperlink ref="L20" r:id="rId20" xr:uid="{00000000-0004-0000-0C00-000012000000}"/>
    <hyperlink ref="L21" r:id="rId21" xr:uid="{00000000-0004-0000-0C00-000013000000}"/>
    <hyperlink ref="L22" r:id="rId22" xr:uid="{00000000-0004-0000-0C00-000014000000}"/>
    <hyperlink ref="L23" r:id="rId23" xr:uid="{00000000-0004-0000-0C00-000015000000}"/>
    <hyperlink ref="L24" r:id="rId24" xr:uid="{00000000-0004-0000-0C00-000016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0C00-000001000000}">
          <x14:formula1>
            <xm:f>'classes-lookup'!$A$2:$A$1000</xm:f>
          </x14:formula1>
          <xm:sqref>H2:H990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45446</v>
      </c>
      <c r="B2" s="3" t="str">
        <f t="shared" ref="B2:B256" si="0">IF(ISBLANK($A2),,CHOOSE(WEEKDAY($A2), "Sun", "Mon", "Tue", "Wed", "Thur", "Fri", "Sat"))</f>
        <v>Mon</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16"/>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395</v>
      </c>
      <c r="M2" s="3">
        <v>1</v>
      </c>
      <c r="N2" s="3">
        <v>0</v>
      </c>
      <c r="R2" s="2">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0)"),45461)</f>
        <v>45461</v>
      </c>
      <c r="S2" s="136" t="s">
        <v>135</v>
      </c>
      <c r="T2" s="141">
        <v>224</v>
      </c>
      <c r="W2" s="23"/>
    </row>
    <row r="3" spans="1:49" ht="15.75" customHeight="1">
      <c r="A3" s="2">
        <v>45446</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0.625)</f>
        <v>0.625</v>
      </c>
      <c r="D3" s="4">
        <f t="shared" ref="D3:D257" ca="1" si="1">IF(ISBLANK(C3),,CHOOSE(WEEKDAY($A3),,C3+TIME(2,0,0),IF(AND($A3=$A2,$A3=$A1),C3+TIME(1,0,0),C3+TIME(1,30,0)),C3+TIME(1,30,0),C3+TIME(1,30,0),C3+TIME(2,0,0),C3+TIME(2,0,0),))</f>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zh</v>
      </c>
      <c r="G3" s="16"/>
      <c r="H3" s="3" t="s">
        <v>129</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10" t="s">
        <v>396</v>
      </c>
      <c r="M3" s="3">
        <v>1</v>
      </c>
      <c r="N3" s="3">
        <v>0</v>
      </c>
      <c r="Q3" s="3"/>
      <c r="R3" s="2">
        <f ca="1">IFERROR(__xludf.DUMMYFUNCTION("""COMPUTED_VALUE"""),45461)</f>
        <v>45461</v>
      </c>
      <c r="S3" s="142" t="s">
        <v>1404</v>
      </c>
      <c r="T3" s="143">
        <v>-4</v>
      </c>
      <c r="W3" s="23"/>
    </row>
    <row r="4" spans="1:49" ht="15.75" customHeight="1">
      <c r="A4" s="26">
        <v>45447</v>
      </c>
      <c r="B4" s="3" t="str">
        <f t="shared" si="0"/>
        <v>Tue</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0.458333333333333)</f>
        <v>0.45833333333333298</v>
      </c>
      <c r="D4" s="4">
        <f t="shared" ca="1" si="1"/>
        <v>0.52083333333333304</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3</v>
      </c>
      <c r="H4" s="3" t="s">
        <v>131</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397</v>
      </c>
      <c r="M4" s="3">
        <v>0</v>
      </c>
      <c r="N4" s="3">
        <v>0</v>
      </c>
      <c r="Q4" s="3"/>
      <c r="R4" s="2">
        <f ca="1">IFERROR(__xludf.DUMMYFUNCTION("""COMPUTED_VALUE"""),45461)</f>
        <v>45461</v>
      </c>
      <c r="W4" s="23"/>
    </row>
    <row r="5" spans="1:49" ht="15.75" customHeight="1">
      <c r="A5" s="2">
        <v>45447</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0.583333333333333)</f>
        <v>0.58333333333333304</v>
      </c>
      <c r="D5" s="4">
        <f t="shared" ca="1" si="1"/>
        <v>0.64583333333333304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3</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398</v>
      </c>
      <c r="M5" s="3">
        <v>0</v>
      </c>
      <c r="N5" s="3">
        <v>0</v>
      </c>
      <c r="Q5" s="3"/>
      <c r="U5" s="14"/>
    </row>
    <row r="6" spans="1:49">
      <c r="A6" s="2">
        <v>45447</v>
      </c>
      <c r="B6" s="3" t="str">
        <f t="shared" si="0"/>
        <v>Tue</v>
      </c>
      <c r="C6" s="4">
        <v>0.64583333333333337</v>
      </c>
      <c r="D6" s="4">
        <f t="shared" si="1"/>
        <v>0.6875</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3</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398</v>
      </c>
      <c r="M6" s="3">
        <v>0</v>
      </c>
      <c r="N6" s="3">
        <v>0</v>
      </c>
      <c r="Q6" s="3"/>
      <c r="S6" s="3"/>
      <c r="W6" s="12"/>
    </row>
    <row r="7" spans="1:49" ht="15.75" customHeight="1">
      <c r="A7" s="2">
        <v>45450</v>
      </c>
      <c r="B7" s="3" t="str">
        <f t="shared" si="0"/>
        <v>Fri</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0.5416666666666663</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7" s="3" t="str">
        <f t="array" ref="F7">IF(ISBLANK($A7),,CHOOSE(WEEKDAY($A7),,INDEX(location_lang_time_lookup,2,3),INDEX(location_lang_time_lookup,2,2),INDEX(location_lang_time_lookup,2,2),INDEX(location_lang_time_lookup,2,2),INDEX(location_lang_time_lookup,2,3),INDEX(location_lang_time_lookup,2,2)))</f>
        <v>zh</v>
      </c>
      <c r="G7" s="5">
        <v>10</v>
      </c>
      <c r="H7" s="3" t="s">
        <v>292</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6" t="s">
        <v>395</v>
      </c>
      <c r="M7" s="3">
        <v>0</v>
      </c>
      <c r="N7" s="3">
        <v>0</v>
      </c>
      <c r="P7" s="3" t="s">
        <v>399</v>
      </c>
      <c r="Q7" s="3"/>
      <c r="S7" s="3"/>
    </row>
    <row r="8" spans="1:49" ht="15.75" customHeight="1">
      <c r="A8" s="26">
        <v>45453</v>
      </c>
      <c r="B8" s="3" t="str">
        <f t="shared" si="0"/>
        <v>Mon</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0.458333333333333)</f>
        <v>0.45833333333333298</v>
      </c>
      <c r="D8" s="4">
        <f t="shared" ca="1" si="1"/>
        <v>0.5416666666666663</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8" s="3" t="str">
        <f t="array" ref="F8">IF(ISBLANK($A8),,CHOOSE(WEEKDAY($A8),,INDEX(location_lang_time_lookup,2,3),INDEX(location_lang_time_lookup,2,2),INDEX(location_lang_time_lookup,2,2),INDEX(location_lang_time_lookup,2,2),INDEX(location_lang_time_lookup,2,3),INDEX(location_lang_time_lookup,2,2)))</f>
        <v>zh</v>
      </c>
      <c r="G8" s="5">
        <v>12</v>
      </c>
      <c r="H8" s="3" t="s">
        <v>292</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395</v>
      </c>
      <c r="M8" s="3">
        <v>0</v>
      </c>
      <c r="N8" s="3">
        <v>0</v>
      </c>
      <c r="P8" s="3" t="s">
        <v>399</v>
      </c>
      <c r="Q8" s="3"/>
      <c r="S8" s="3"/>
    </row>
    <row r="9" spans="1:49" ht="15.75" customHeight="1">
      <c r="A9" s="26">
        <v>45453</v>
      </c>
      <c r="B9" s="3" t="str">
        <f t="shared" si="0"/>
        <v>Mon</v>
      </c>
      <c r="C9" s="4">
        <f ca="1">IFERROR(__xludf.DUMMYFUNCTION("IF(ISBLANK($A9),,CHOOSE(WEEKDAY($A9),,IF(ISDATE($A8),IF(WEEKDAY($A8)=2,INDEX(location_lang_time_lookup,1,6),INDEX(location_lang_time_lookup,1,4)),INDEX(location_lang_time_lookup,1,4)),IF(ISDATE($A8),IF(WEEKDAY($A8)=3,INDEX(location_lang_time_lookup,2,6),I"&amp;"NDEX(location_lang_time_lookup,2,4)),INDEX(location_lang_time_lookup,2,4)),IF(ISDATE($A8),IF(WEEKDAY($A8)=4,INDEX(location_lang_time_lookup,3,6),INDEX(location_lang_time_lookup,3,4)),INDEX(location_lang_time_lookup,3,4)),IF(ISDATE($A8),IF(WEEKDAY($A8)=5,I"&amp;"NDEX(location_lang_time_lookup,3,6),INDEX(location_lang_time_lookup,3,4)),INDEX(location_lang_time_lookup,3,4)),INDEX(location_lang_time_lookup,1,4),IF(ISDATE($A8),IF(WEEKDAY($A8)=7,INDEX(location_lang_time_lookup,5,6),INDEX(location_lang_time_lookup,5,4)"&amp;"),INDEX(location_lang_time_lookup,5,4))))"),0.625)</f>
        <v>0.625</v>
      </c>
      <c r="D9" s="4">
        <f t="shared" ca="1" si="1"/>
        <v>0.70833333333333337</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zh</v>
      </c>
      <c r="G9" s="5">
        <v>25</v>
      </c>
      <c r="H9" s="3" t="s">
        <v>129</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400</v>
      </c>
      <c r="M9" s="3">
        <v>0</v>
      </c>
      <c r="N9" s="3">
        <v>0</v>
      </c>
      <c r="O9" s="14"/>
      <c r="P9" s="3"/>
      <c r="Q9" s="3"/>
      <c r="S9" s="3"/>
      <c r="T9" s="22"/>
    </row>
    <row r="10" spans="1:49" ht="15.75" customHeight="1">
      <c r="A10" s="26">
        <v>45454</v>
      </c>
      <c r="B10" s="3" t="str">
        <f t="shared" si="0"/>
        <v>Tue</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0.52083333333333304</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Seward Park")</f>
        <v>Seward Park</v>
      </c>
      <c r="F10" s="3" t="str">
        <f t="array" ref="F10">IF(ISBLANK($A10),,CHOOSE(WEEKDAY($A10),,INDEX(location_lang_time_lookup,2,3),INDEX(location_lang_time_lookup,2,2),INDEX(location_lang_time_lookup,2,2),INDEX(location_lang_time_lookup,2,2),INDEX(location_lang_time_lookup,2,3),INDEX(location_lang_time_lookup,2,2)))</f>
        <v>en</v>
      </c>
      <c r="G10" s="5">
        <v>1</v>
      </c>
      <c r="H10" s="3" t="s">
        <v>401</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402</v>
      </c>
      <c r="M10" s="3">
        <v>0</v>
      </c>
      <c r="N10" s="3">
        <v>0</v>
      </c>
      <c r="P10" s="3"/>
      <c r="Q10" s="3"/>
    </row>
    <row r="11" spans="1:49" ht="15.75" customHeight="1">
      <c r="A11" s="26">
        <v>45454</v>
      </c>
      <c r="B11" s="3" t="str">
        <f t="shared" si="0"/>
        <v>Tue</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0.583333333333333)</f>
        <v>0.58333333333333304</v>
      </c>
      <c r="D11" s="4">
        <f t="shared" ca="1" si="1"/>
        <v>0.64583333333333304</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1" s="3" t="str">
        <f t="array" ref="F11">IF(ISBLANK($A11),,CHOOSE(WEEKDAY($A11),,INDEX(location_lang_time_lookup,2,3),INDEX(location_lang_time_lookup,2,2),INDEX(location_lang_time_lookup,2,2),INDEX(location_lang_time_lookup,2,2),INDEX(location_lang_time_lookup,2,3),INDEX(location_lang_time_lookup,2,2)))</f>
        <v>en</v>
      </c>
      <c r="G11" s="5">
        <v>5</v>
      </c>
      <c r="H11" s="3" t="s">
        <v>91</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398</v>
      </c>
      <c r="M11" s="3">
        <v>0</v>
      </c>
      <c r="N11" s="3">
        <v>0</v>
      </c>
      <c r="P11" s="3"/>
      <c r="Q11" s="3"/>
    </row>
    <row r="12" spans="1:49" ht="15.75" customHeight="1">
      <c r="A12" s="26">
        <v>45454</v>
      </c>
      <c r="B12" s="3" t="str">
        <f t="shared" si="0"/>
        <v>Tue</v>
      </c>
      <c r="C12" s="4">
        <v>0.64583333333333337</v>
      </c>
      <c r="D12" s="4">
        <f t="shared" si="1"/>
        <v>0.6875</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2" s="3" t="str">
        <f t="array" ref="F12">IF(ISBLANK($A12),,CHOOSE(WEEKDAY($A12),,INDEX(location_lang_time_lookup,2,3),INDEX(location_lang_time_lookup,2,2),INDEX(location_lang_time_lookup,2,2),INDEX(location_lang_time_lookup,2,2),INDEX(location_lang_time_lookup,2,3),INDEX(location_lang_time_lookup,2,2)))</f>
        <v>en</v>
      </c>
      <c r="G12" s="5">
        <v>4</v>
      </c>
      <c r="H12" s="3" t="s">
        <v>91</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398</v>
      </c>
      <c r="M12" s="3">
        <v>0</v>
      </c>
      <c r="N12" s="3">
        <v>0</v>
      </c>
      <c r="P12" s="3"/>
      <c r="Q12" s="3"/>
    </row>
    <row r="13" spans="1:49" ht="15.75" customHeight="1">
      <c r="A13" s="26">
        <v>45455</v>
      </c>
      <c r="B13" s="3" t="str">
        <f t="shared" si="0"/>
        <v>Wed</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0.458333333333333)</f>
        <v>0.45833333333333298</v>
      </c>
      <c r="D13" s="4">
        <f t="shared" ca="1" si="1"/>
        <v>0.52083333333333304</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3" s="3" t="str">
        <f t="array" ref="F13">IF(ISBLANK($A13),,CHOOSE(WEEKDAY($A13),,INDEX(location_lang_time_lookup,2,3),INDEX(location_lang_time_lookup,2,2),INDEX(location_lang_time_lookup,2,2),INDEX(location_lang_time_lookup,2,2),INDEX(location_lang_time_lookup,2,3),INDEX(location_lang_time_lookup,2,2)))</f>
        <v>en</v>
      </c>
      <c r="G13" s="5">
        <v>14</v>
      </c>
      <c r="H13" s="3" t="s">
        <v>156</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403</v>
      </c>
      <c r="M13" s="3">
        <v>0</v>
      </c>
      <c r="N13" s="3">
        <v>0</v>
      </c>
      <c r="O13" s="3">
        <v>19</v>
      </c>
      <c r="P13" s="3"/>
      <c r="Q13" s="3"/>
    </row>
    <row r="14" spans="1:49" ht="15.75" customHeight="1">
      <c r="A14" s="2">
        <v>45455</v>
      </c>
      <c r="B14" s="3" t="str">
        <f t="shared" si="0"/>
        <v>Wed</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0.5625)</f>
        <v>0.5625</v>
      </c>
      <c r="D14" s="4">
        <f t="shared" ca="1" si="1"/>
        <v>0.625</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4" s="3" t="str">
        <f t="array" ref="F14">IF(ISBLANK($A14),,CHOOSE(WEEKDAY($A14),,INDEX(location_lang_time_lookup,2,3),INDEX(location_lang_time_lookup,2,2),INDEX(location_lang_time_lookup,2,2),INDEX(location_lang_time_lookup,2,2),INDEX(location_lang_time_lookup,2,3),INDEX(location_lang_time_lookup,2,2)))</f>
        <v>en</v>
      </c>
      <c r="G14" s="5">
        <v>5</v>
      </c>
      <c r="H14" s="3" t="s">
        <v>105</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6" t="s">
        <v>404</v>
      </c>
      <c r="M14" s="3">
        <v>0</v>
      </c>
      <c r="N14" s="3">
        <v>0</v>
      </c>
      <c r="O14" s="3">
        <v>15</v>
      </c>
      <c r="P14" s="3"/>
      <c r="Q14" s="3"/>
    </row>
    <row r="15" spans="1:49" ht="15.75" customHeight="1">
      <c r="A15" s="2">
        <v>45455</v>
      </c>
      <c r="B15" s="3" t="str">
        <f t="shared" si="0"/>
        <v>Wed</v>
      </c>
      <c r="C15" s="4">
        <v>0.64583333333333337</v>
      </c>
      <c r="D15" s="4">
        <f t="shared" si="1"/>
        <v>0.70833333333333337</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5" s="3" t="str">
        <f t="array" ref="F15">IF(ISBLANK($A15),,CHOOSE(WEEKDAY($A15),,INDEX(location_lang_time_lookup,2,3),INDEX(location_lang_time_lookup,2,2),INDEX(location_lang_time_lookup,2,2),INDEX(location_lang_time_lookup,2,2),INDEX(location_lang_time_lookup,2,3),INDEX(location_lang_time_lookup,2,2)))</f>
        <v>en</v>
      </c>
      <c r="G15" s="5">
        <v>16</v>
      </c>
      <c r="H15" s="3" t="s">
        <v>89</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405</v>
      </c>
      <c r="M15" s="3">
        <v>0</v>
      </c>
      <c r="N15" s="3">
        <v>0</v>
      </c>
      <c r="O15" s="3">
        <v>25</v>
      </c>
      <c r="P15" s="3"/>
      <c r="Q15" s="3"/>
    </row>
    <row r="16" spans="1:49" ht="15.75" customHeight="1">
      <c r="A16" s="2">
        <v>45460</v>
      </c>
      <c r="B16" s="3" t="str">
        <f t="shared" si="0"/>
        <v>Mon</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0.458333333333333)</f>
        <v>0.45833333333333298</v>
      </c>
      <c r="D16" s="4">
        <f t="shared" ca="1" si="1"/>
        <v>0.5416666666666663</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6" s="3" t="str">
        <f t="array" ref="F16">IF(ISBLANK($A16),,CHOOSE(WEEKDAY($A16),,INDEX(location_lang_time_lookup,2,3),INDEX(location_lang_time_lookup,2,2),INDEX(location_lang_time_lookup,2,2),INDEX(location_lang_time_lookup,2,2),INDEX(location_lang_time_lookup,2,3),INDEX(location_lang_time_lookup,2,2)))</f>
        <v>zh</v>
      </c>
      <c r="G16" s="5">
        <v>13</v>
      </c>
      <c r="H16" s="3" t="s">
        <v>292</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395</v>
      </c>
      <c r="M16" s="3">
        <v>0</v>
      </c>
      <c r="N16" s="3">
        <v>0</v>
      </c>
      <c r="P16" s="3" t="s">
        <v>399</v>
      </c>
      <c r="Q16" s="3"/>
    </row>
    <row r="17" spans="1:19" ht="15.75" customHeight="1">
      <c r="A17" s="2">
        <v>45460</v>
      </c>
      <c r="B17" s="3" t="str">
        <f t="shared" si="0"/>
        <v>Mon</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0.625)</f>
        <v>0.625</v>
      </c>
      <c r="D17" s="4">
        <f t="shared" ca="1" si="1"/>
        <v>0.70833333333333337</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zh</v>
      </c>
      <c r="G17" s="5">
        <v>22</v>
      </c>
      <c r="H17" s="3" t="s">
        <v>159</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406</v>
      </c>
      <c r="M17" s="3">
        <v>0</v>
      </c>
      <c r="N17" s="3">
        <v>0</v>
      </c>
      <c r="P17" s="3"/>
      <c r="Q17" s="3"/>
      <c r="R17" s="2"/>
      <c r="S17" s="25"/>
    </row>
    <row r="18" spans="1:19" ht="15.75" customHeight="1">
      <c r="A18" s="2">
        <v>45461</v>
      </c>
      <c r="B18" s="3" t="str">
        <f t="shared" si="0"/>
        <v>Tue</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0.458333333333333)</f>
        <v>0.45833333333333298</v>
      </c>
      <c r="D18" s="4">
        <f t="shared" ca="1" si="1"/>
        <v>0.52083333333333304</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8" s="3" t="str">
        <f t="array" ref="F18">IF(ISBLANK($A18),,CHOOSE(WEEKDAY($A18),,INDEX(location_lang_time_lookup,2,3),INDEX(location_lang_time_lookup,2,2),INDEX(location_lang_time_lookup,2,2),INDEX(location_lang_time_lookup,2,2),INDEX(location_lang_time_lookup,2,3),INDEX(location_lang_time_lookup,2,2)))</f>
        <v>en</v>
      </c>
      <c r="G18" s="16"/>
      <c r="H18" s="3" t="s">
        <v>187</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407</v>
      </c>
      <c r="M18" s="3">
        <v>1</v>
      </c>
      <c r="N18" s="3">
        <v>0</v>
      </c>
      <c r="P18" s="3"/>
      <c r="Q18" s="3"/>
      <c r="R18" s="2"/>
      <c r="S18" s="25"/>
    </row>
    <row r="19" spans="1:19" ht="15.75" customHeight="1">
      <c r="A19" s="26">
        <v>45461</v>
      </c>
      <c r="B19" s="3" t="str">
        <f t="shared" si="0"/>
        <v>Tue</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0.583333333333333)</f>
        <v>0.58333333333333304</v>
      </c>
      <c r="D19" s="4">
        <f t="shared" ca="1" si="1"/>
        <v>0.64583333333333304</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9" s="3" t="str">
        <f t="array" ref="F19">IF(ISBLANK($A19),,CHOOSE(WEEKDAY($A19),,INDEX(location_lang_time_lookup,2,3),INDEX(location_lang_time_lookup,2,2),INDEX(location_lang_time_lookup,2,2),INDEX(location_lang_time_lookup,2,2),INDEX(location_lang_time_lookup,2,3),INDEX(location_lang_time_lookup,2,2)))</f>
        <v>en</v>
      </c>
      <c r="G19" s="16"/>
      <c r="H19" s="3" t="s">
        <v>91</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398</v>
      </c>
      <c r="M19" s="3">
        <v>1</v>
      </c>
      <c r="N19" s="3">
        <v>0</v>
      </c>
      <c r="P19" s="3"/>
      <c r="Q19" s="3"/>
      <c r="R19" s="2"/>
      <c r="S19" s="25"/>
    </row>
    <row r="20" spans="1:19" ht="15.75" customHeight="1">
      <c r="A20" s="26">
        <v>45461</v>
      </c>
      <c r="B20" s="3" t="str">
        <f t="shared" si="0"/>
        <v>Tue</v>
      </c>
      <c r="C20" s="4">
        <v>0.64583333333333337</v>
      </c>
      <c r="D20" s="4">
        <f t="shared" si="1"/>
        <v>0.6875</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0" s="3" t="str">
        <f t="array" ref="F20">IF(ISBLANK($A20),,CHOOSE(WEEKDAY($A20),,INDEX(location_lang_time_lookup,2,3),INDEX(location_lang_time_lookup,2,2),INDEX(location_lang_time_lookup,2,2),INDEX(location_lang_time_lookup,2,2),INDEX(location_lang_time_lookup,2,3),INDEX(location_lang_time_lookup,2,2)))</f>
        <v>en</v>
      </c>
      <c r="G20" s="16"/>
      <c r="H20" s="3" t="s">
        <v>91</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6" t="s">
        <v>398</v>
      </c>
      <c r="M20" s="3">
        <v>1</v>
      </c>
      <c r="N20" s="3">
        <v>0</v>
      </c>
      <c r="P20" s="3"/>
      <c r="R20" s="2"/>
      <c r="S20" s="25"/>
    </row>
    <row r="21" spans="1:19" ht="15.75" customHeight="1">
      <c r="A21" s="2">
        <v>45467</v>
      </c>
      <c r="B21" s="3" t="str">
        <f t="shared" si="0"/>
        <v>Mon</v>
      </c>
      <c r="C21" s="4">
        <f ca="1">IFERROR(__xludf.DUMMYFUNCTION("IF(ISBLANK($A21),,CHOOSE(WEEKDAY($A21),,IF(ISDATE($A20),IF(WEEKDAY($A20)=2,INDEX(location_lang_time_lookup,1,6),INDEX(location_lang_time_lookup,1,4)),INDEX(location_lang_time_lookup,1,4)),IF(ISDATE($A20),IF(WEEKDAY($A20)=3,INDEX(location_lang_time_lookup,"&amp;"2,6),INDEX(location_lang_time_lookup,2,4)),INDEX(location_lang_time_lookup,2,4)),IF(ISDATE($A20),IF(WEEKDAY($A20)=4,INDEX(location_lang_time_lookup,3,6),INDEX(location_lang_time_lookup,3,4)),INDEX(location_lang_time_lookup,3,4)),IF(ISDATE($A20),IF(WEEKDAY"&amp;"($A20)=5,INDEX(location_lang_time_lookup,3,6),INDEX(location_lang_time_lookup,3,4)),INDEX(location_lang_time_lookup,3,4)),INDEX(location_lang_time_lookup,1,4),IF(ISDATE($A20),IF(WEEKDAY($A20)=7,INDEX(location_lang_time_lookup,5,6),INDEX(location_lang_time"&amp;"_lookup,5,4)),INDEX(location_lang_time_lookup,5,4))))"),0.458333333333333)</f>
        <v>0.45833333333333298</v>
      </c>
      <c r="D21" s="4">
        <f t="shared" ca="1" si="1"/>
        <v>0.5416666666666663</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1" s="3" t="str">
        <f t="array" ref="F21">IF(ISBLANK($A21),,CHOOSE(WEEKDAY($A21),,INDEX(location_lang_time_lookup,2,3),INDEX(location_lang_time_lookup,2,2),INDEX(location_lang_time_lookup,2,2),INDEX(location_lang_time_lookup,2,2),INDEX(location_lang_time_lookup,2,3),INDEX(location_lang_time_lookup,2,2)))</f>
        <v>zh</v>
      </c>
      <c r="G21" s="5">
        <v>15</v>
      </c>
      <c r="H21" s="3" t="s">
        <v>292</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6" t="s">
        <v>395</v>
      </c>
      <c r="M21" s="3">
        <v>0</v>
      </c>
      <c r="N21" s="3">
        <v>0</v>
      </c>
      <c r="O21" s="3"/>
      <c r="P21" s="3" t="s">
        <v>399</v>
      </c>
      <c r="R21" s="2"/>
      <c r="S21" s="25"/>
    </row>
    <row r="22" spans="1:19" ht="15.75" customHeight="1">
      <c r="A22" s="2">
        <v>45467</v>
      </c>
      <c r="B22" s="3" t="str">
        <f t="shared" si="0"/>
        <v>Mon</v>
      </c>
      <c r="C22" s="4">
        <f ca="1">IFERROR(__xludf.DUMMYFUNCTION("IF(ISBLANK($A22),,CHOOSE(WEEKDAY($A22),,IF(ISDATE($A21),IF(WEEKDAY($A21)=2,INDEX(location_lang_time_lookup,1,6),INDEX(location_lang_time_lookup,1,4)),INDEX(location_lang_time_lookup,1,4)),IF(ISDATE($A21),IF(WEEKDAY($A21)=3,INDEX(location_lang_time_lookup,"&amp;"2,6),INDEX(location_lang_time_lookup,2,4)),INDEX(location_lang_time_lookup,2,4)),IF(ISDATE($A21),IF(WEEKDAY($A21)=4,INDEX(location_lang_time_lookup,3,6),INDEX(location_lang_time_lookup,3,4)),INDEX(location_lang_time_lookup,3,4)),IF(ISDATE($A21),IF(WEEKDAY"&amp;"($A21)=5,INDEX(location_lang_time_lookup,3,6),INDEX(location_lang_time_lookup,3,4)),INDEX(location_lang_time_lookup,3,4)),INDEX(location_lang_time_lookup,1,4),IF(ISDATE($A21),IF(WEEKDAY($A21)=7,INDEX(location_lang_time_lookup,5,6),INDEX(location_lang_time"&amp;"_lookup,5,4)),INDEX(location_lang_time_lookup,5,4))))"),0.625)</f>
        <v>0.625</v>
      </c>
      <c r="D22" s="4">
        <f t="shared" ca="1" si="1"/>
        <v>0.70833333333333337</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2" s="3" t="str">
        <f t="array" ref="F22">IF(ISBLANK($A22),,CHOOSE(WEEKDAY($A22),,INDEX(location_lang_time_lookup,2,3),INDEX(location_lang_time_lookup,2,2),INDEX(location_lang_time_lookup,2,2),INDEX(location_lang_time_lookup,2,2),INDEX(location_lang_time_lookup,2,3),INDEX(location_lang_time_lookup,2,2)))</f>
        <v>zh</v>
      </c>
      <c r="G22" s="5">
        <v>22</v>
      </c>
      <c r="H22" s="3" t="s">
        <v>388</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408</v>
      </c>
      <c r="M22" s="3">
        <v>0</v>
      </c>
      <c r="N22" s="3">
        <v>0</v>
      </c>
      <c r="P22" s="3"/>
      <c r="Q22" s="14"/>
      <c r="R22" s="2"/>
      <c r="S22" s="25"/>
    </row>
    <row r="23" spans="1:19" ht="15.75" customHeight="1">
      <c r="A23" s="2">
        <v>45468</v>
      </c>
      <c r="B23" s="3" t="str">
        <f t="shared" si="0"/>
        <v>Tue</v>
      </c>
      <c r="C23" s="4">
        <f ca="1">IFERROR(__xludf.DUMMYFUNCTION("IF(ISBLANK($A23),,CHOOSE(WEEKDAY($A23),,IF(ISDATE($A22),IF(WEEKDAY($A22)=2,INDEX(location_lang_time_lookup,1,6),INDEX(location_lang_time_lookup,1,4)),INDEX(location_lang_time_lookup,1,4)),IF(ISDATE($A22),IF(WEEKDAY($A22)=3,INDEX(location_lang_time_lookup,"&amp;"2,6),INDEX(location_lang_time_lookup,2,4)),INDEX(location_lang_time_lookup,2,4)),IF(ISDATE($A22),IF(WEEKDAY($A22)=4,INDEX(location_lang_time_lookup,3,6),INDEX(location_lang_time_lookup,3,4)),INDEX(location_lang_time_lookup,3,4)),IF(ISDATE($A22),IF(WEEKDAY"&amp;"($A22)=5,INDEX(location_lang_time_lookup,3,6),INDEX(location_lang_time_lookup,3,4)),INDEX(location_lang_time_lookup,3,4)),INDEX(location_lang_time_lookup,1,4),IF(ISDATE($A22),IF(WEEKDAY($A22)=7,INDEX(location_lang_time_lookup,5,6),INDEX(location_lang_time"&amp;"_lookup,5,4)),INDEX(location_lang_time_lookup,5,4))))"),0.458333333333333)</f>
        <v>0.45833333333333298</v>
      </c>
      <c r="D23" s="4">
        <f t="shared" ca="1" si="1"/>
        <v>0.52083333333333304</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3" s="3" t="str">
        <f t="array" ref="F23">IF(ISBLANK($A23),,CHOOSE(WEEKDAY($A23),,INDEX(location_lang_time_lookup,2,3),INDEX(location_lang_time_lookup,2,2),INDEX(location_lang_time_lookup,2,2),INDEX(location_lang_time_lookup,2,2),INDEX(location_lang_time_lookup,2,3),INDEX(location_lang_time_lookup,2,2)))</f>
        <v>en</v>
      </c>
      <c r="G23" s="5">
        <v>1</v>
      </c>
      <c r="H23" s="3" t="s">
        <v>125</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409</v>
      </c>
      <c r="M23" s="3">
        <v>0</v>
      </c>
      <c r="N23" s="3">
        <v>0</v>
      </c>
      <c r="O23" s="3"/>
      <c r="P23" s="3"/>
      <c r="Q23" s="14"/>
      <c r="R23" s="2"/>
      <c r="S23" s="25"/>
    </row>
    <row r="24" spans="1:19" ht="15.75" customHeight="1">
      <c r="A24" s="2">
        <v>45468</v>
      </c>
      <c r="B24" s="3" t="str">
        <f t="shared" si="0"/>
        <v>Tue</v>
      </c>
      <c r="C24" s="4">
        <f ca="1">IFERROR(__xludf.DUMMYFUNCTION("IF(ISBLANK($A24),,CHOOSE(WEEKDAY($A24),,IF(ISDATE($A23),IF(WEEKDAY($A23)=2,INDEX(location_lang_time_lookup,1,6),INDEX(location_lang_time_lookup,1,4)),INDEX(location_lang_time_lookup,1,4)),IF(ISDATE($A23),IF(WEEKDAY($A23)=3,INDEX(location_lang_time_lookup,"&amp;"2,6),INDEX(location_lang_time_lookup,2,4)),INDEX(location_lang_time_lookup,2,4)),IF(ISDATE($A23),IF(WEEKDAY($A23)=4,INDEX(location_lang_time_lookup,3,6),INDEX(location_lang_time_lookup,3,4)),INDEX(location_lang_time_lookup,3,4)),IF(ISDATE($A23),IF(WEEKDAY"&amp;"($A23)=5,INDEX(location_lang_time_lookup,3,6),INDEX(location_lang_time_lookup,3,4)),INDEX(location_lang_time_lookup,3,4)),INDEX(location_lang_time_lookup,1,4),IF(ISDATE($A23),IF(WEEKDAY($A23)=7,INDEX(location_lang_time_lookup,5,6),INDEX(location_lang_time"&amp;"_lookup,5,4)),INDEX(location_lang_time_lookup,5,4))))"),0.583333333333333)</f>
        <v>0.58333333333333304</v>
      </c>
      <c r="D24" s="4">
        <f t="shared" ca="1" si="1"/>
        <v>0.64583333333333304</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4" s="3" t="str">
        <f t="array" ref="F24">IF(ISBLANK($A24),,CHOOSE(WEEKDAY($A24),,INDEX(location_lang_time_lookup,2,3),INDEX(location_lang_time_lookup,2,2),INDEX(location_lang_time_lookup,2,2),INDEX(location_lang_time_lookup,2,2),INDEX(location_lang_time_lookup,2,3),INDEX(location_lang_time_lookup,2,2)))</f>
        <v>en</v>
      </c>
      <c r="G24" s="5">
        <v>3</v>
      </c>
      <c r="H24" s="3" t="s">
        <v>91</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398</v>
      </c>
      <c r="M24" s="3">
        <v>0</v>
      </c>
      <c r="N24" s="3">
        <v>0</v>
      </c>
      <c r="O24" s="3"/>
      <c r="P24" s="3"/>
      <c r="R24" s="2"/>
      <c r="S24" s="25"/>
    </row>
    <row r="25" spans="1:19" ht="15.75" customHeight="1">
      <c r="A25" s="2">
        <v>45468</v>
      </c>
      <c r="B25" s="3" t="str">
        <f t="shared" si="0"/>
        <v>Tue</v>
      </c>
      <c r="C25" s="4">
        <v>0.64583333333333337</v>
      </c>
      <c r="D25" s="4">
        <f t="shared" si="1"/>
        <v>0.6875</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5" s="3" t="str">
        <f t="array" ref="F25">IF(ISBLANK($A25),,CHOOSE(WEEKDAY($A25),,INDEX(location_lang_time_lookup,2,3),INDEX(location_lang_time_lookup,2,2),INDEX(location_lang_time_lookup,2,2),INDEX(location_lang_time_lookup,2,2),INDEX(location_lang_time_lookup,2,3),INDEX(location_lang_time_lookup,2,2)))</f>
        <v>en</v>
      </c>
      <c r="G25" s="5">
        <v>3</v>
      </c>
      <c r="H25" s="3" t="s">
        <v>91</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10" t="s">
        <v>398</v>
      </c>
      <c r="M25" s="3">
        <v>0</v>
      </c>
      <c r="N25" s="3">
        <v>0</v>
      </c>
      <c r="P25" s="3"/>
      <c r="R25" s="2"/>
      <c r="S25" s="25"/>
    </row>
    <row r="26" spans="1:19" ht="15.75" customHeight="1">
      <c r="A26" s="2">
        <v>45469</v>
      </c>
      <c r="B26" s="3" t="str">
        <f t="shared" si="0"/>
        <v>Wed</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0.458333333333333)</f>
        <v>0.45833333333333298</v>
      </c>
      <c r="D26" s="4">
        <f t="shared" ca="1" si="1"/>
        <v>0.52083333333333304</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6" s="3" t="str">
        <f t="array" ref="F26">IF(ISBLANK($A26),,CHOOSE(WEEKDAY($A26),,INDEX(location_lang_time_lookup,2,3),INDEX(location_lang_time_lookup,2,2),INDEX(location_lang_time_lookup,2,2),INDEX(location_lang_time_lookup,2,2),INDEX(location_lang_time_lookup,2,3),INDEX(location_lang_time_lookup,2,2)))</f>
        <v>en</v>
      </c>
      <c r="G26" s="5">
        <v>10</v>
      </c>
      <c r="H26" s="3" t="s">
        <v>164</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410</v>
      </c>
      <c r="M26" s="3">
        <v>0</v>
      </c>
      <c r="N26" s="3">
        <v>0</v>
      </c>
      <c r="O26" s="3">
        <v>13</v>
      </c>
      <c r="P26" s="3"/>
      <c r="S26" s="25"/>
    </row>
    <row r="27" spans="1:19" ht="15.75" customHeight="1">
      <c r="A27" s="26">
        <v>45469</v>
      </c>
      <c r="B27" s="3" t="str">
        <f t="shared" si="0"/>
        <v>Wed</v>
      </c>
      <c r="C27" s="4">
        <f ca="1">IFERROR(__xludf.DUMMYFUNCTION("IF(ISBLANK($A27),,CHOOSE(WEEKDAY($A27),,IF(ISDATE($A26),IF(WEEKDAY($A26)=2,INDEX(location_lang_time_lookup,1,6),INDEX(location_lang_time_lookup,1,4)),INDEX(location_lang_time_lookup,1,4)),IF(ISDATE($A26),IF(WEEKDAY($A26)=3,INDEX(location_lang_time_lookup,"&amp;"2,6),INDEX(location_lang_time_lookup,2,4)),INDEX(location_lang_time_lookup,2,4)),IF(ISDATE($A26),IF(WEEKDAY($A26)=4,INDEX(location_lang_time_lookup,3,6),INDEX(location_lang_time_lookup,3,4)),INDEX(location_lang_time_lookup,3,4)),IF(ISDATE($A26),IF(WEEKDAY"&amp;"($A26)=5,INDEX(location_lang_time_lookup,3,6),INDEX(location_lang_time_lookup,3,4)),INDEX(location_lang_time_lookup,3,4)),INDEX(location_lang_time_lookup,1,4),IF(ISDATE($A26),IF(WEEKDAY($A26)=7,INDEX(location_lang_time_lookup,5,6),INDEX(location_lang_time"&amp;"_lookup,5,4)),INDEX(location_lang_time_lookup,5,4))))"),0.5625)</f>
        <v>0.5625</v>
      </c>
      <c r="D27" s="4">
        <f t="shared" ca="1" si="1"/>
        <v>0.625</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7" s="3" t="str">
        <f t="array" ref="F27">IF(ISBLANK($A27),,CHOOSE(WEEKDAY($A27),,INDEX(location_lang_time_lookup,2,3),INDEX(location_lang_time_lookup,2,2),INDEX(location_lang_time_lookup,2,2),INDEX(location_lang_time_lookup,2,2),INDEX(location_lang_time_lookup,2,3),INDEX(location_lang_time_lookup,2,2)))</f>
        <v>en</v>
      </c>
      <c r="G27" s="5">
        <v>13</v>
      </c>
      <c r="H27" s="3" t="s">
        <v>114</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10" t="s">
        <v>411</v>
      </c>
      <c r="M27" s="3">
        <v>0</v>
      </c>
      <c r="N27" s="3">
        <v>0</v>
      </c>
      <c r="O27" s="3">
        <v>17</v>
      </c>
      <c r="P27" s="3"/>
    </row>
    <row r="28" spans="1:19" ht="15.75" customHeight="1">
      <c r="A28" s="26">
        <v>45469</v>
      </c>
      <c r="B28" s="3" t="str">
        <f t="shared" si="0"/>
        <v>Wed</v>
      </c>
      <c r="C28" s="4">
        <v>0.64583333333333337</v>
      </c>
      <c r="D28" s="4">
        <f t="shared" si="1"/>
        <v>0.70833333333333337</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8" s="3" t="str">
        <f t="array" ref="F28">IF(ISBLANK($A28),,CHOOSE(WEEKDAY($A28),,INDEX(location_lang_time_lookup,2,3),INDEX(location_lang_time_lookup,2,2),INDEX(location_lang_time_lookup,2,2),INDEX(location_lang_time_lookup,2,2),INDEX(location_lang_time_lookup,2,3),INDEX(location_lang_time_lookup,2,2)))</f>
        <v>en</v>
      </c>
      <c r="G28" s="5">
        <v>11</v>
      </c>
      <c r="H28" s="3" t="s">
        <v>262</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412</v>
      </c>
      <c r="M28" s="3">
        <v>0</v>
      </c>
      <c r="N28" s="3">
        <v>0</v>
      </c>
      <c r="O28" s="3">
        <v>15</v>
      </c>
      <c r="P28" s="3"/>
    </row>
    <row r="29" spans="1:19" ht="15.75" customHeight="1">
      <c r="A29" s="2">
        <v>45471</v>
      </c>
      <c r="B29" s="3" t="str">
        <f t="shared" si="0"/>
        <v>Fri</v>
      </c>
      <c r="C29" s="4">
        <f ca="1">IFERROR(__xludf.DUMMYFUNCTION("IF(ISBLANK($A29),,CHOOSE(WEEKDAY($A29),,IF(ISDATE($A28),IF(WEEKDAY($A28)=2,INDEX(location_lang_time_lookup,1,6),INDEX(location_lang_time_lookup,1,4)),INDEX(location_lang_time_lookup,1,4)),IF(ISDATE($A28),IF(WEEKDAY($A28)=3,INDEX(location_lang_time_lookup,"&amp;"2,6),INDEX(location_lang_time_lookup,2,4)),INDEX(location_lang_time_lookup,2,4)),IF(ISDATE($A28),IF(WEEKDAY($A28)=4,INDEX(location_lang_time_lookup,3,6),INDEX(location_lang_time_lookup,3,4)),INDEX(location_lang_time_lookup,3,4)),IF(ISDATE($A28),IF(WEEKDAY"&amp;"($A28)=5,INDEX(location_lang_time_lookup,3,6),INDEX(location_lang_time_lookup,3,4)),INDEX(location_lang_time_lookup,3,4)),INDEX(location_lang_time_lookup,1,4),IF(ISDATE($A28),IF(WEEKDAY($A28)=7,INDEX(location_lang_time_lookup,5,6),INDEX(location_lang_time"&amp;"_lookup,5,4)),INDEX(location_lang_time_lookup,5,4))))"),0.458333333333333)</f>
        <v>0.45833333333333298</v>
      </c>
      <c r="D29" s="4">
        <f t="shared" ca="1" si="1"/>
        <v>0.5416666666666663</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9" s="3" t="str">
        <f t="array" ref="F29">IF(ISBLANK($A29),,CHOOSE(WEEKDAY($A29),,INDEX(location_lang_time_lookup,2,3),INDEX(location_lang_time_lookup,2,2),INDEX(location_lang_time_lookup,2,2),INDEX(location_lang_time_lookup,2,2),INDEX(location_lang_time_lookup,2,3),INDEX(location_lang_time_lookup,2,2)))</f>
        <v>zh</v>
      </c>
      <c r="G29" s="5">
        <v>10</v>
      </c>
      <c r="H29" s="3" t="s">
        <v>292</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395</v>
      </c>
      <c r="M29" s="3">
        <v>0</v>
      </c>
      <c r="N29" s="3">
        <v>0</v>
      </c>
      <c r="P29" s="3" t="s">
        <v>399</v>
      </c>
    </row>
    <row r="30" spans="1:19" ht="15.75" customHeight="1">
      <c r="A30" s="2"/>
      <c r="B30" s="3"/>
      <c r="C30" s="4"/>
      <c r="D30" s="4"/>
      <c r="E30" s="3"/>
      <c r="F30" s="3"/>
      <c r="G30" s="16"/>
      <c r="H30" s="3"/>
      <c r="I30" s="3"/>
      <c r="J30" s="3"/>
      <c r="K30" s="3"/>
      <c r="L30" s="3"/>
      <c r="M30" s="3"/>
      <c r="N30" s="3"/>
    </row>
    <row r="31" spans="1:19" ht="15.75" customHeight="1">
      <c r="A31" s="2"/>
      <c r="B31" s="3"/>
      <c r="C31" s="4"/>
      <c r="D31" s="4"/>
      <c r="E31" s="3"/>
      <c r="F31" s="3"/>
      <c r="G31" s="16"/>
      <c r="H31" s="3"/>
      <c r="I31" s="3"/>
      <c r="J31" s="3"/>
      <c r="K31" s="3"/>
      <c r="L31" s="3"/>
      <c r="M31" s="3"/>
      <c r="N31" s="3"/>
    </row>
    <row r="32" spans="1:19" ht="15.75" customHeight="1">
      <c r="A32" s="2"/>
      <c r="B32" s="3"/>
      <c r="C32" s="4"/>
      <c r="D32" s="4"/>
      <c r="E32" s="3"/>
      <c r="F32" s="3"/>
      <c r="G32" s="16"/>
      <c r="H32" s="3"/>
      <c r="I32" s="3"/>
      <c r="J32" s="3"/>
      <c r="K32" s="3"/>
      <c r="L32" s="3"/>
      <c r="M32" s="3"/>
      <c r="N32" s="3"/>
    </row>
    <row r="33" spans="1:14" ht="15.75" customHeight="1">
      <c r="A33" s="2"/>
      <c r="B33" s="3"/>
      <c r="C33" s="4"/>
      <c r="D33" s="4"/>
      <c r="E33" s="3"/>
      <c r="F33" s="3"/>
      <c r="G33" s="16"/>
      <c r="H33" s="3"/>
      <c r="I33" s="3"/>
      <c r="J33" s="3"/>
      <c r="K33" s="3"/>
      <c r="L33" s="3"/>
      <c r="M33" s="3"/>
      <c r="N33" s="3"/>
    </row>
    <row r="34" spans="1:14" ht="15.75" customHeight="1">
      <c r="A34" s="2"/>
      <c r="B34" s="3"/>
      <c r="C34" s="4"/>
      <c r="D34" s="4"/>
      <c r="E34" s="3"/>
      <c r="F34" s="3"/>
      <c r="G34" s="16"/>
      <c r="H34" s="3"/>
      <c r="I34" s="3"/>
      <c r="J34" s="3"/>
      <c r="K34" s="3"/>
      <c r="L34" s="3"/>
      <c r="M34" s="3"/>
      <c r="N34" s="3"/>
    </row>
    <row r="35" spans="1:14" ht="15.75" customHeight="1">
      <c r="A35" s="2"/>
      <c r="B35" s="3"/>
      <c r="C35" s="4"/>
      <c r="D35" s="4"/>
      <c r="E35" s="3"/>
      <c r="F35" s="3"/>
      <c r="G35" s="16"/>
      <c r="H35" s="3"/>
      <c r="I35" s="3"/>
      <c r="J35" s="3"/>
      <c r="K35" s="3"/>
      <c r="L35" s="3"/>
      <c r="M35" s="3"/>
      <c r="N35" s="3"/>
    </row>
    <row r="36" spans="1:14" ht="15.75" customHeight="1">
      <c r="A36" s="2"/>
      <c r="B36" s="3"/>
      <c r="C36" s="4"/>
      <c r="D36" s="4"/>
      <c r="E36" s="3"/>
      <c r="F36" s="3"/>
      <c r="G36" s="16"/>
      <c r="H36" s="3"/>
      <c r="I36" s="3"/>
      <c r="J36" s="3"/>
      <c r="K36" s="3"/>
      <c r="L36" s="3"/>
      <c r="M36" s="3"/>
      <c r="N36" s="3"/>
    </row>
    <row r="37" spans="1:14" ht="15.75" customHeight="1">
      <c r="A37" s="26"/>
      <c r="B37" s="3"/>
      <c r="C37" s="4"/>
      <c r="D37" s="4"/>
      <c r="E37" s="3"/>
      <c r="F37" s="3"/>
      <c r="G37" s="16"/>
      <c r="H37" s="3"/>
      <c r="I37" s="3"/>
      <c r="J37" s="3"/>
      <c r="K37" s="3"/>
      <c r="L37" s="3"/>
      <c r="M37" s="3"/>
      <c r="N37" s="3"/>
    </row>
    <row r="38" spans="1:14" ht="15.75" customHeight="1">
      <c r="A38" s="2"/>
      <c r="B38" s="3"/>
      <c r="C38" s="4"/>
      <c r="D38" s="4"/>
      <c r="E38" s="3"/>
      <c r="F38" s="3"/>
      <c r="G38" s="16"/>
      <c r="H38" s="3"/>
      <c r="I38" s="3"/>
      <c r="J38" s="3"/>
      <c r="K38" s="3"/>
      <c r="L38" s="3"/>
      <c r="M38" s="3"/>
      <c r="N38" s="3"/>
    </row>
    <row r="39" spans="1:14" ht="15.75" customHeight="1">
      <c r="A39" s="2"/>
      <c r="B39" s="3"/>
      <c r="C39" s="4"/>
      <c r="D39" s="4"/>
      <c r="E39" s="3"/>
      <c r="F39" s="3"/>
      <c r="G39" s="16"/>
      <c r="H39" s="3"/>
      <c r="I39" s="3"/>
      <c r="J39" s="3"/>
      <c r="K39" s="3"/>
      <c r="L39" s="3"/>
      <c r="M39" s="3"/>
      <c r="N39" s="3"/>
    </row>
    <row r="40" spans="1:14" ht="15.75" customHeight="1">
      <c r="A40" s="2"/>
      <c r="B40" s="3"/>
      <c r="C40" s="4"/>
      <c r="D40" s="4"/>
      <c r="E40" s="3"/>
      <c r="F40" s="3"/>
      <c r="G40" s="16"/>
      <c r="H40" s="3"/>
      <c r="I40" s="3"/>
      <c r="J40" s="3"/>
      <c r="K40" s="3"/>
      <c r="L40" s="3"/>
      <c r="M40" s="3"/>
      <c r="N40" s="3"/>
    </row>
    <row r="41" spans="1:14" ht="15.75" customHeight="1">
      <c r="A41" s="2"/>
      <c r="B41" s="3"/>
      <c r="C41" s="4"/>
      <c r="D41" s="4"/>
      <c r="E41" s="3"/>
      <c r="F41" s="3"/>
      <c r="G41" s="16"/>
      <c r="H41" s="3"/>
      <c r="I41" s="3"/>
      <c r="J41" s="3"/>
      <c r="K41" s="3"/>
      <c r="L41" s="3"/>
      <c r="M41" s="3"/>
      <c r="N41" s="3"/>
    </row>
    <row r="42" spans="1:14" ht="15.75" customHeight="1">
      <c r="A42" s="2"/>
      <c r="B42" s="3"/>
      <c r="C42" s="4"/>
      <c r="D42" s="4"/>
      <c r="E42" s="3"/>
      <c r="F42" s="3"/>
      <c r="G42" s="16"/>
      <c r="H42" s="3"/>
      <c r="I42" s="3"/>
      <c r="J42" s="3"/>
      <c r="K42" s="3"/>
      <c r="L42" s="3"/>
      <c r="M42" s="3"/>
      <c r="N42" s="3"/>
    </row>
    <row r="43" spans="1:14" ht="15.75" customHeight="1">
      <c r="A43" s="2"/>
      <c r="B43" s="3"/>
      <c r="C43" s="4"/>
      <c r="D43" s="4"/>
      <c r="E43" s="3"/>
      <c r="F43" s="3"/>
      <c r="G43" s="16"/>
      <c r="H43" s="3"/>
      <c r="I43" s="3"/>
      <c r="J43" s="3"/>
      <c r="K43" s="3"/>
      <c r="L43" s="3"/>
      <c r="M43" s="3"/>
      <c r="N43" s="3"/>
    </row>
    <row r="44" spans="1:14" ht="15.75" customHeight="1">
      <c r="A44" s="2"/>
      <c r="B44" s="3"/>
      <c r="C44" s="4"/>
      <c r="D44" s="4"/>
      <c r="E44" s="3"/>
      <c r="F44" s="3"/>
      <c r="G44" s="16"/>
      <c r="H44" s="3"/>
      <c r="I44" s="3"/>
      <c r="J44" s="3"/>
      <c r="K44" s="3"/>
      <c r="L44" s="3"/>
      <c r="M44" s="3"/>
      <c r="N44" s="3"/>
    </row>
    <row r="45" spans="1:14" ht="15.75" customHeight="1">
      <c r="A45" s="2"/>
      <c r="B45" s="3"/>
      <c r="C45" s="4"/>
      <c r="D45" s="4"/>
      <c r="E45" s="3"/>
      <c r="F45" s="3"/>
      <c r="G45" s="16"/>
      <c r="H45" s="3"/>
      <c r="I45" s="3"/>
      <c r="J45" s="3"/>
      <c r="K45" s="3"/>
      <c r="L45" s="3"/>
      <c r="M45" s="3"/>
      <c r="N45" s="3"/>
    </row>
    <row r="46" spans="1:14" ht="15.75" customHeight="1">
      <c r="A46" s="2"/>
      <c r="B46" s="3"/>
      <c r="C46" s="4"/>
      <c r="D46" s="4"/>
      <c r="E46" s="3"/>
      <c r="F46" s="3"/>
      <c r="G46" s="16"/>
      <c r="H46" s="3"/>
      <c r="I46" s="3"/>
      <c r="J46" s="3"/>
      <c r="K46" s="3"/>
      <c r="L46" s="3"/>
      <c r="M46" s="3"/>
      <c r="N46" s="3"/>
    </row>
    <row r="47" spans="1:14" ht="15.75" customHeight="1">
      <c r="A47" s="2"/>
      <c r="B47" s="3"/>
      <c r="C47" s="4"/>
      <c r="D47" s="4"/>
      <c r="E47" s="3"/>
      <c r="F47" s="3"/>
      <c r="G47" s="16"/>
      <c r="H47" s="3"/>
      <c r="I47" s="3"/>
      <c r="J47" s="3"/>
      <c r="K47" s="3"/>
      <c r="L47" s="3"/>
      <c r="M47" s="3"/>
      <c r="N47" s="3"/>
    </row>
    <row r="48" spans="1:14" ht="15.75" customHeight="1">
      <c r="A48" s="2"/>
      <c r="B48" s="3"/>
      <c r="C48" s="4"/>
      <c r="D48" s="4"/>
      <c r="E48" s="3"/>
      <c r="F48" s="3"/>
      <c r="G48" s="16"/>
      <c r="H48" s="3"/>
      <c r="I48" s="3"/>
      <c r="J48" s="3"/>
      <c r="K48" s="3"/>
      <c r="L48" s="3"/>
      <c r="M48" s="3"/>
      <c r="N48" s="3"/>
    </row>
    <row r="49" spans="1:14" ht="15.75" customHeight="1">
      <c r="A49" s="2"/>
      <c r="B49" s="3"/>
      <c r="C49" s="4"/>
      <c r="D49" s="4"/>
      <c r="E49" s="3"/>
      <c r="F49" s="3"/>
      <c r="G49" s="16"/>
      <c r="H49" s="3"/>
      <c r="I49" s="3"/>
      <c r="J49" s="3"/>
      <c r="K49" s="3"/>
      <c r="L49" s="3"/>
      <c r="M49" s="3"/>
      <c r="N49" s="3"/>
    </row>
    <row r="50" spans="1:14" ht="15.75" customHeight="1">
      <c r="A50" s="2"/>
      <c r="B50" s="3"/>
      <c r="C50" s="4"/>
      <c r="D50" s="4"/>
      <c r="E50" s="3"/>
      <c r="F50" s="3"/>
      <c r="G50" s="16"/>
      <c r="H50" s="3"/>
      <c r="I50" s="3"/>
      <c r="J50" s="3"/>
      <c r="K50" s="3"/>
      <c r="L50" s="3"/>
      <c r="M50" s="3"/>
      <c r="N50" s="3"/>
    </row>
    <row r="51" spans="1:14" ht="15.75" customHeight="1">
      <c r="A51" s="2"/>
      <c r="B51" s="3"/>
      <c r="C51" s="4"/>
      <c r="D51" s="4"/>
      <c r="E51" s="3"/>
      <c r="F51" s="3"/>
      <c r="G51" s="16"/>
      <c r="H51" s="3"/>
      <c r="I51" s="3"/>
      <c r="J51" s="3"/>
      <c r="K51" s="3"/>
      <c r="L51" s="3"/>
      <c r="M51" s="3"/>
      <c r="N51" s="3"/>
    </row>
    <row r="52" spans="1:14" ht="15.75" customHeight="1">
      <c r="A52" s="2"/>
      <c r="B52" s="3"/>
      <c r="C52" s="4"/>
      <c r="D52" s="4"/>
      <c r="E52" s="3"/>
      <c r="F52" s="3"/>
      <c r="G52" s="16"/>
      <c r="H52" s="3"/>
      <c r="I52" s="3"/>
      <c r="J52" s="3"/>
      <c r="K52" s="3"/>
      <c r="L52" s="3"/>
      <c r="M52" s="3"/>
      <c r="N52" s="3"/>
    </row>
    <row r="53" spans="1:14" ht="15.75" customHeight="1">
      <c r="A53" s="2"/>
      <c r="B53" s="3"/>
      <c r="C53" s="4"/>
      <c r="D53" s="4"/>
      <c r="E53" s="3"/>
      <c r="F53" s="3"/>
      <c r="G53" s="16"/>
      <c r="H53" s="3"/>
      <c r="I53" s="3"/>
      <c r="J53" s="3"/>
      <c r="K53" s="3"/>
      <c r="L53" s="3"/>
      <c r="M53" s="3"/>
      <c r="N53" s="3"/>
    </row>
    <row r="54" spans="1:14" ht="15.75" customHeight="1">
      <c r="A54" s="2"/>
      <c r="B54" s="3"/>
      <c r="C54" s="4"/>
      <c r="D54" s="4"/>
      <c r="E54" s="3"/>
      <c r="F54" s="3"/>
      <c r="G54" s="16"/>
      <c r="H54" s="3"/>
      <c r="I54" s="3"/>
      <c r="J54" s="3"/>
      <c r="K54" s="3"/>
      <c r="L54" s="3"/>
      <c r="M54" s="3"/>
      <c r="N54" s="3"/>
    </row>
    <row r="55" spans="1:14" ht="15.75" customHeight="1">
      <c r="A55" s="2"/>
      <c r="B55" s="3"/>
      <c r="C55" s="4"/>
      <c r="D55" s="4"/>
      <c r="E55" s="3"/>
      <c r="F55" s="3"/>
      <c r="G55" s="16"/>
      <c r="H55" s="3"/>
      <c r="I55" s="3"/>
      <c r="J55" s="3"/>
      <c r="K55" s="3"/>
      <c r="L55" s="3"/>
      <c r="M55" s="3"/>
      <c r="N55" s="3"/>
    </row>
    <row r="56" spans="1:14" ht="15.75" customHeight="1">
      <c r="A56" s="2"/>
      <c r="B56" s="3"/>
      <c r="C56" s="4"/>
      <c r="D56" s="4"/>
      <c r="E56" s="3"/>
      <c r="F56" s="3"/>
      <c r="G56" s="16"/>
      <c r="H56" s="3"/>
      <c r="I56" s="3"/>
      <c r="J56" s="3"/>
      <c r="K56" s="3"/>
      <c r="L56" s="3"/>
      <c r="M56" s="3"/>
      <c r="N56" s="3"/>
    </row>
    <row r="57" spans="1:14" ht="15.75" customHeight="1">
      <c r="A57" s="2"/>
      <c r="B57" s="3"/>
      <c r="C57" s="4"/>
      <c r="D57" s="4"/>
      <c r="E57" s="3"/>
      <c r="F57" s="3"/>
      <c r="G57" s="16"/>
      <c r="H57" s="3"/>
      <c r="I57" s="3"/>
      <c r="J57" s="3"/>
      <c r="K57" s="3"/>
      <c r="L57" s="3"/>
      <c r="M57" s="3"/>
      <c r="N57" s="3"/>
    </row>
    <row r="58" spans="1:14" ht="15.75" customHeight="1">
      <c r="A58" s="2"/>
      <c r="B58" s="3"/>
      <c r="C58" s="4"/>
      <c r="D58" s="4"/>
      <c r="E58" s="3"/>
      <c r="F58" s="3"/>
      <c r="G58" s="16"/>
      <c r="H58" s="3"/>
      <c r="I58" s="3"/>
      <c r="J58" s="3"/>
      <c r="K58" s="3"/>
      <c r="L58" s="3"/>
      <c r="M58" s="3"/>
      <c r="N58" s="3"/>
    </row>
    <row r="59" spans="1:14" ht="15.75" customHeight="1">
      <c r="A59" s="2"/>
      <c r="B59" s="3"/>
      <c r="C59" s="4"/>
      <c r="D59" s="4"/>
      <c r="E59" s="3"/>
      <c r="F59" s="3"/>
      <c r="G59" s="16"/>
      <c r="H59" s="3"/>
      <c r="I59" s="3"/>
      <c r="J59" s="3"/>
      <c r="K59" s="3"/>
      <c r="L59" s="3"/>
      <c r="M59" s="3"/>
      <c r="N59" s="3"/>
    </row>
    <row r="60" spans="1:14" ht="15.75" customHeight="1">
      <c r="A60" s="2"/>
      <c r="B60" s="3"/>
      <c r="C60" s="4"/>
      <c r="D60" s="4"/>
      <c r="E60" s="3"/>
      <c r="F60" s="3"/>
      <c r="G60" s="16"/>
      <c r="H60" s="3"/>
      <c r="I60" s="3"/>
      <c r="J60" s="3"/>
      <c r="K60" s="3"/>
      <c r="L60" s="3"/>
      <c r="M60" s="3"/>
      <c r="N60" s="3"/>
    </row>
    <row r="61" spans="1:14" ht="15.75" customHeight="1">
      <c r="A61" s="2"/>
      <c r="B61" s="3"/>
      <c r="C61" s="4"/>
      <c r="D61" s="4"/>
      <c r="E61" s="3"/>
      <c r="F61" s="3"/>
      <c r="G61" s="16"/>
      <c r="H61" s="3"/>
      <c r="I61" s="3"/>
      <c r="J61" s="3"/>
      <c r="K61" s="3"/>
      <c r="L61" s="3"/>
      <c r="M61" s="3"/>
      <c r="N61" s="3"/>
    </row>
    <row r="62" spans="1:14" ht="15.75" customHeight="1">
      <c r="A62" s="2"/>
      <c r="B62" s="3"/>
      <c r="C62" s="4"/>
      <c r="D62" s="4"/>
      <c r="E62" s="3"/>
      <c r="F62" s="3"/>
      <c r="G62" s="16"/>
      <c r="H62" s="3"/>
      <c r="I62" s="3"/>
      <c r="J62" s="3"/>
      <c r="K62" s="3"/>
      <c r="L62" s="3"/>
      <c r="M62" s="3"/>
      <c r="N62" s="3"/>
    </row>
    <row r="63" spans="1:14" ht="15.75" customHeight="1">
      <c r="A63" s="2"/>
      <c r="B63" s="3"/>
      <c r="C63" s="4"/>
      <c r="D63" s="4"/>
      <c r="E63" s="3"/>
      <c r="F63" s="3"/>
      <c r="G63" s="16"/>
      <c r="H63" s="3"/>
      <c r="I63" s="3"/>
      <c r="J63" s="3"/>
      <c r="K63" s="3"/>
      <c r="L63" s="3"/>
      <c r="M63" s="3"/>
      <c r="N63" s="3"/>
    </row>
    <row r="64" spans="1:14" ht="15.75" customHeight="1">
      <c r="A64" s="2"/>
      <c r="B64" s="3"/>
      <c r="C64" s="4"/>
      <c r="D64" s="4"/>
      <c r="E64" s="3"/>
      <c r="F64" s="3"/>
      <c r="G64" s="16"/>
      <c r="H64" s="3"/>
      <c r="I64" s="3"/>
      <c r="J64" s="3"/>
      <c r="K64" s="3"/>
      <c r="L64" s="3"/>
      <c r="M64" s="3"/>
      <c r="N64" s="3"/>
    </row>
    <row r="65" spans="1:14" ht="13">
      <c r="A65" s="2"/>
      <c r="B65" s="3"/>
      <c r="C65" s="4"/>
      <c r="D65" s="4"/>
      <c r="E65" s="3"/>
      <c r="F65" s="3"/>
      <c r="G65" s="16"/>
      <c r="H65" s="3"/>
      <c r="I65" s="3"/>
      <c r="J65" s="3"/>
      <c r="K65" s="3"/>
      <c r="L65" s="3"/>
      <c r="M65" s="3"/>
      <c r="N65" s="3"/>
    </row>
    <row r="66" spans="1:14" ht="13">
      <c r="A66" s="2"/>
      <c r="B66" s="3"/>
      <c r="C66" s="4"/>
      <c r="D66" s="4"/>
      <c r="E66" s="3"/>
      <c r="F66" s="3"/>
      <c r="G66" s="16"/>
      <c r="H66" s="3"/>
      <c r="I66" s="3"/>
      <c r="J66" s="3"/>
      <c r="K66" s="3"/>
      <c r="L66" s="3"/>
      <c r="M66" s="3"/>
      <c r="N66" s="3"/>
    </row>
    <row r="67" spans="1:14" ht="13">
      <c r="A67" s="2"/>
      <c r="B67" s="3"/>
      <c r="C67" s="4"/>
      <c r="D67" s="4"/>
      <c r="E67" s="3"/>
      <c r="F67" s="3"/>
      <c r="G67" s="16"/>
      <c r="H67" s="3"/>
      <c r="I67" s="3"/>
      <c r="J67" s="3"/>
      <c r="K67" s="3"/>
      <c r="L67" s="3"/>
      <c r="M67" s="3"/>
      <c r="N67" s="3"/>
    </row>
    <row r="68" spans="1:14" ht="13">
      <c r="A68" s="2"/>
      <c r="B68" s="3"/>
      <c r="C68" s="4"/>
      <c r="D68" s="4"/>
      <c r="E68" s="3"/>
      <c r="F68" s="3"/>
      <c r="G68" s="16"/>
      <c r="H68" s="3"/>
      <c r="I68" s="3"/>
      <c r="J68" s="3"/>
      <c r="K68" s="3"/>
      <c r="L68" s="3"/>
      <c r="M68" s="3"/>
      <c r="N68" s="3"/>
    </row>
    <row r="69" spans="1:14" ht="13">
      <c r="A69" s="2"/>
      <c r="B69" s="3"/>
      <c r="C69" s="4"/>
      <c r="D69" s="4"/>
      <c r="E69" s="3"/>
      <c r="F69" s="3"/>
      <c r="G69" s="16"/>
      <c r="H69" s="3"/>
      <c r="I69" s="3"/>
      <c r="J69" s="3"/>
      <c r="K69" s="3"/>
      <c r="L69" s="3"/>
      <c r="M69" s="3"/>
      <c r="N69" s="3"/>
    </row>
    <row r="70" spans="1:14" ht="13">
      <c r="A70" s="2"/>
      <c r="B70" s="3"/>
      <c r="C70" s="4"/>
      <c r="D70" s="4"/>
      <c r="E70" s="3"/>
      <c r="F70" s="3"/>
      <c r="G70" s="16"/>
      <c r="H70" s="3"/>
      <c r="I70" s="3"/>
      <c r="J70" s="3"/>
      <c r="K70" s="3"/>
      <c r="L70" s="3"/>
      <c r="M70" s="3"/>
      <c r="N70" s="3"/>
    </row>
    <row r="71" spans="1:14" ht="13">
      <c r="A71" s="2"/>
      <c r="B71" s="3"/>
      <c r="C71" s="4"/>
      <c r="D71" s="4"/>
      <c r="E71" s="3"/>
      <c r="F71" s="3"/>
      <c r="G71" s="16"/>
      <c r="H71" s="3"/>
      <c r="I71" s="3"/>
      <c r="J71" s="3"/>
      <c r="K71" s="3"/>
      <c r="L71" s="3"/>
      <c r="M71" s="3"/>
      <c r="N71" s="3"/>
    </row>
    <row r="72" spans="1:14" ht="13">
      <c r="A72" s="2"/>
      <c r="B72" s="3"/>
      <c r="C72" s="4"/>
      <c r="D72" s="4"/>
      <c r="E72" s="3"/>
      <c r="F72" s="3"/>
      <c r="G72" s="16"/>
      <c r="H72" s="3"/>
      <c r="I72" s="3"/>
      <c r="J72" s="3"/>
      <c r="K72" s="3"/>
      <c r="L72" s="3"/>
      <c r="M72" s="3"/>
      <c r="N72" s="3"/>
    </row>
    <row r="73" spans="1:14" ht="13">
      <c r="A73" s="2"/>
      <c r="B73" s="3"/>
      <c r="C73" s="4"/>
      <c r="D73" s="4"/>
      <c r="E73" s="3"/>
      <c r="F73" s="3"/>
      <c r="G73" s="16"/>
      <c r="H73" s="3"/>
      <c r="I73" s="3"/>
      <c r="J73" s="3"/>
      <c r="K73" s="3"/>
      <c r="L73" s="3"/>
      <c r="M73" s="3"/>
      <c r="N73" s="3"/>
    </row>
    <row r="74" spans="1:14" ht="13">
      <c r="A74" s="2"/>
      <c r="B74" s="3"/>
      <c r="C74" s="4"/>
      <c r="D74" s="4"/>
      <c r="E74" s="3"/>
      <c r="F74" s="3"/>
      <c r="G74" s="16"/>
      <c r="H74" s="3"/>
      <c r="I74" s="3"/>
      <c r="J74" s="3"/>
      <c r="K74" s="3"/>
      <c r="L74" s="3"/>
      <c r="M74" s="3"/>
      <c r="N74" s="3"/>
    </row>
    <row r="75" spans="1:14" ht="13">
      <c r="A75" s="2"/>
      <c r="B75" s="3"/>
      <c r="C75" s="4"/>
      <c r="D75" s="4"/>
      <c r="E75" s="3"/>
      <c r="F75" s="3"/>
      <c r="G75" s="16"/>
      <c r="H75" s="3"/>
      <c r="I75" s="3"/>
      <c r="J75" s="3"/>
      <c r="K75" s="3"/>
      <c r="L75" s="3"/>
      <c r="M75" s="3"/>
      <c r="N75" s="3"/>
    </row>
    <row r="76" spans="1:14" ht="13">
      <c r="A76" s="2"/>
      <c r="B76" s="3"/>
      <c r="C76" s="4"/>
      <c r="D76" s="4"/>
      <c r="E76" s="3"/>
      <c r="F76" s="3"/>
      <c r="G76" s="16"/>
      <c r="H76" s="3"/>
      <c r="I76" s="3"/>
      <c r="J76" s="3"/>
      <c r="K76" s="3"/>
      <c r="L76" s="3"/>
      <c r="M76" s="3"/>
      <c r="N76" s="3"/>
    </row>
    <row r="77" spans="1:14" ht="13">
      <c r="A77" s="2"/>
      <c r="B77" s="3"/>
      <c r="C77" s="4"/>
      <c r="D77" s="4"/>
      <c r="E77" s="3"/>
      <c r="F77" s="3"/>
      <c r="G77" s="16"/>
      <c r="H77" s="3"/>
      <c r="I77" s="3"/>
      <c r="J77" s="3"/>
      <c r="K77" s="3"/>
      <c r="L77" s="3"/>
      <c r="M77" s="3"/>
      <c r="N77" s="3"/>
    </row>
    <row r="78" spans="1:14" ht="13">
      <c r="A78" s="2"/>
      <c r="B78" s="3"/>
      <c r="C78" s="4"/>
      <c r="D78" s="4"/>
      <c r="E78" s="3"/>
      <c r="F78" s="3"/>
      <c r="G78" s="16"/>
      <c r="H78" s="3"/>
      <c r="I78" s="3"/>
      <c r="J78" s="3"/>
      <c r="K78" s="3"/>
      <c r="L78" s="3"/>
      <c r="M78" s="3"/>
      <c r="N78" s="3"/>
    </row>
    <row r="79" spans="1:14" ht="13">
      <c r="A79" s="2"/>
      <c r="B79" s="3"/>
      <c r="C79" s="4"/>
      <c r="D79" s="4"/>
      <c r="E79" s="3"/>
      <c r="F79" s="3"/>
      <c r="G79" s="16"/>
      <c r="H79" s="3"/>
      <c r="I79" s="3"/>
      <c r="J79" s="3"/>
      <c r="K79" s="3"/>
      <c r="L79" s="3"/>
      <c r="M79" s="3"/>
      <c r="N79" s="3"/>
    </row>
    <row r="80" spans="1:14" ht="13">
      <c r="A80" s="2"/>
      <c r="B80" s="3"/>
      <c r="C80" s="4"/>
      <c r="D80" s="4"/>
      <c r="E80" s="3"/>
      <c r="F80" s="3"/>
      <c r="G80" s="16"/>
      <c r="H80" s="3"/>
      <c r="I80" s="3"/>
      <c r="J80" s="3"/>
      <c r="K80" s="3"/>
      <c r="L80" s="3"/>
      <c r="M80" s="3"/>
      <c r="N80" s="3"/>
    </row>
    <row r="81" spans="1:14" ht="13">
      <c r="A81" s="2"/>
      <c r="B81" s="3"/>
      <c r="C81" s="4"/>
      <c r="D81" s="4"/>
      <c r="E81" s="3"/>
      <c r="F81" s="3"/>
      <c r="G81" s="16"/>
      <c r="H81" s="3"/>
      <c r="I81" s="3"/>
      <c r="J81" s="3"/>
      <c r="K81" s="3"/>
      <c r="L81" s="3"/>
      <c r="M81" s="3"/>
      <c r="N81" s="3"/>
    </row>
    <row r="82" spans="1:14" ht="13">
      <c r="A82" s="2"/>
      <c r="B82" s="3"/>
      <c r="C82" s="4"/>
      <c r="D82" s="4"/>
      <c r="E82" s="3"/>
      <c r="F82" s="3"/>
      <c r="G82" s="16"/>
      <c r="H82" s="3"/>
      <c r="I82" s="3"/>
      <c r="J82" s="3"/>
      <c r="K82" s="3"/>
      <c r="L82" s="3"/>
      <c r="M82" s="3"/>
      <c r="N82" s="3"/>
    </row>
    <row r="83" spans="1:14" ht="13">
      <c r="A83" s="2"/>
      <c r="B83" s="3"/>
      <c r="C83" s="4"/>
      <c r="D83" s="4"/>
      <c r="E83" s="3"/>
      <c r="F83" s="3"/>
      <c r="G83" s="16"/>
      <c r="H83" s="3"/>
      <c r="I83" s="3"/>
      <c r="J83" s="3"/>
      <c r="K83" s="3"/>
      <c r="L83" s="3"/>
      <c r="M83" s="3"/>
      <c r="N83" s="3"/>
    </row>
    <row r="84" spans="1:14" ht="13">
      <c r="A84" s="2"/>
      <c r="B84" s="3"/>
      <c r="C84" s="4"/>
      <c r="D84" s="4"/>
      <c r="E84" s="3"/>
      <c r="F84" s="3"/>
      <c r="G84" s="16"/>
      <c r="H84" s="3"/>
      <c r="I84" s="3"/>
      <c r="J84" s="3"/>
      <c r="K84" s="3"/>
      <c r="L84" s="3"/>
      <c r="M84" s="3"/>
      <c r="N84" s="3"/>
    </row>
    <row r="85" spans="1:14" ht="13">
      <c r="A85" s="2"/>
      <c r="B85" s="3"/>
      <c r="C85" s="4"/>
      <c r="D85" s="4"/>
      <c r="E85" s="3"/>
      <c r="F85" s="3"/>
      <c r="G85" s="16"/>
      <c r="H85" s="3"/>
      <c r="I85" s="3"/>
      <c r="J85" s="3"/>
      <c r="K85" s="3"/>
      <c r="L85" s="3"/>
      <c r="M85" s="3"/>
      <c r="N85" s="3"/>
    </row>
    <row r="86" spans="1:14" ht="13">
      <c r="A86" s="2"/>
      <c r="B86" s="3"/>
      <c r="C86" s="4"/>
      <c r="D86" s="4"/>
      <c r="E86" s="3"/>
      <c r="F86" s="3"/>
      <c r="G86" s="16"/>
      <c r="H86" s="3"/>
      <c r="I86" s="3"/>
      <c r="J86" s="3"/>
      <c r="K86" s="3"/>
      <c r="L86" s="3"/>
      <c r="M86" s="3"/>
      <c r="N86" s="3"/>
    </row>
    <row r="87" spans="1:14" ht="13">
      <c r="A87" s="2"/>
      <c r="B87" s="3"/>
      <c r="C87" s="4"/>
      <c r="D87" s="4"/>
      <c r="E87" s="3"/>
      <c r="F87" s="3"/>
      <c r="G87" s="16"/>
      <c r="H87" s="3"/>
      <c r="I87" s="3"/>
      <c r="J87" s="3"/>
      <c r="K87" s="3"/>
      <c r="L87" s="3"/>
      <c r="M87" s="3"/>
      <c r="N87" s="3"/>
    </row>
    <row r="88" spans="1:14" ht="13">
      <c r="A88" s="2"/>
      <c r="B88" s="3"/>
      <c r="C88" s="4"/>
      <c r="D88" s="4"/>
      <c r="E88" s="3"/>
      <c r="F88" s="3"/>
      <c r="G88" s="16"/>
      <c r="H88" s="3"/>
      <c r="I88" s="3"/>
      <c r="J88" s="3"/>
      <c r="K88" s="3"/>
      <c r="L88" s="3"/>
      <c r="M88" s="3"/>
      <c r="N88" s="3"/>
    </row>
    <row r="89" spans="1:14" ht="13">
      <c r="A89" s="2"/>
      <c r="B89" s="3"/>
      <c r="C89" s="4"/>
      <c r="D89" s="4"/>
      <c r="E89" s="3"/>
      <c r="F89" s="3"/>
      <c r="G89" s="16"/>
      <c r="H89" s="3"/>
      <c r="I89" s="3"/>
      <c r="J89" s="3"/>
      <c r="K89" s="3"/>
      <c r="L89" s="3"/>
      <c r="M89" s="3"/>
      <c r="N89" s="3"/>
    </row>
    <row r="90" spans="1:14" ht="13">
      <c r="A90" s="2"/>
      <c r="B90" s="3"/>
      <c r="C90" s="4"/>
      <c r="D90" s="4"/>
      <c r="E90" s="3"/>
      <c r="F90" s="3"/>
      <c r="G90" s="16"/>
      <c r="H90" s="3"/>
      <c r="I90" s="3"/>
      <c r="J90" s="3"/>
      <c r="K90" s="3"/>
      <c r="L90" s="3"/>
      <c r="M90" s="3"/>
      <c r="N90" s="3"/>
    </row>
    <row r="91" spans="1:14" ht="13">
      <c r="A91" s="2"/>
      <c r="B91" s="3"/>
      <c r="C91" s="4"/>
      <c r="D91" s="4"/>
      <c r="E91" s="3"/>
      <c r="F91" s="3"/>
      <c r="G91" s="16"/>
      <c r="H91" s="3"/>
      <c r="I91" s="3"/>
      <c r="J91" s="3"/>
      <c r="K91" s="3"/>
      <c r="L91" s="3"/>
      <c r="M91" s="3"/>
      <c r="N91" s="3"/>
    </row>
    <row r="92" spans="1:14" ht="13">
      <c r="A92" s="2"/>
      <c r="B92" s="3"/>
      <c r="C92" s="4"/>
      <c r="D92" s="4"/>
      <c r="E92" s="3"/>
      <c r="F92" s="3"/>
      <c r="G92" s="16"/>
      <c r="H92" s="3"/>
      <c r="I92" s="3"/>
      <c r="J92" s="3"/>
      <c r="K92" s="3"/>
      <c r="L92" s="3"/>
      <c r="M92" s="3"/>
      <c r="N92" s="3"/>
    </row>
    <row r="93" spans="1:14" ht="13">
      <c r="A93" s="2"/>
      <c r="B93" s="3"/>
      <c r="C93" s="4"/>
      <c r="D93" s="4"/>
      <c r="E93" s="3"/>
      <c r="F93" s="3"/>
      <c r="G93" s="16"/>
      <c r="H93" s="3"/>
      <c r="I93" s="3"/>
      <c r="J93" s="3"/>
      <c r="K93" s="3"/>
      <c r="L93" s="3"/>
      <c r="M93" s="3"/>
      <c r="N93" s="3"/>
    </row>
    <row r="94" spans="1:14" ht="13">
      <c r="A94" s="2"/>
      <c r="B94" s="3"/>
      <c r="C94" s="4"/>
      <c r="D94" s="4"/>
      <c r="E94" s="3"/>
      <c r="F94" s="3"/>
      <c r="G94" s="16"/>
      <c r="H94" s="3"/>
      <c r="I94" s="3"/>
      <c r="J94" s="3"/>
      <c r="K94" s="3"/>
      <c r="L94" s="3"/>
      <c r="M94" s="3"/>
      <c r="N94" s="3"/>
    </row>
    <row r="95" spans="1:14" ht="13">
      <c r="A95" s="2"/>
      <c r="B95" s="3"/>
      <c r="C95" s="4"/>
      <c r="D95" s="4"/>
      <c r="E95" s="3"/>
      <c r="F95" s="3"/>
      <c r="G95" s="16"/>
      <c r="H95" s="3"/>
      <c r="I95" s="3"/>
      <c r="J95" s="3"/>
      <c r="K95" s="3"/>
      <c r="L95" s="3"/>
      <c r="M95" s="3"/>
      <c r="N95" s="3"/>
    </row>
    <row r="96" spans="1:14" ht="13">
      <c r="A96" s="2"/>
      <c r="B96" s="3"/>
      <c r="C96" s="4"/>
      <c r="D96" s="4"/>
      <c r="E96" s="3"/>
      <c r="F96" s="3"/>
      <c r="G96" s="16"/>
      <c r="H96" s="3"/>
      <c r="I96" s="3"/>
      <c r="J96" s="3"/>
      <c r="K96" s="3"/>
      <c r="L96" s="3"/>
      <c r="M96" s="3"/>
      <c r="N96" s="3"/>
    </row>
    <row r="97" spans="1:14" ht="13">
      <c r="A97" s="2"/>
      <c r="B97" s="3"/>
      <c r="C97" s="4"/>
      <c r="D97" s="4"/>
      <c r="E97" s="3"/>
      <c r="F97" s="3"/>
      <c r="G97" s="16"/>
      <c r="H97" s="3"/>
      <c r="I97" s="3"/>
      <c r="J97" s="3"/>
      <c r="K97" s="3"/>
      <c r="L97" s="3"/>
      <c r="M97" s="3"/>
      <c r="N97" s="3"/>
    </row>
    <row r="98" spans="1:14" ht="13">
      <c r="A98" s="2"/>
      <c r="B98" s="3"/>
      <c r="C98" s="4"/>
      <c r="D98" s="4"/>
      <c r="E98" s="3"/>
      <c r="F98" s="3"/>
      <c r="G98" s="16"/>
      <c r="H98" s="3"/>
      <c r="I98" s="3"/>
      <c r="J98" s="3"/>
      <c r="K98" s="3"/>
      <c r="L98" s="3"/>
      <c r="M98" s="3"/>
      <c r="N98" s="3"/>
    </row>
    <row r="99" spans="1:14" ht="13">
      <c r="A99" s="2"/>
      <c r="B99" s="3"/>
      <c r="C99" s="4"/>
      <c r="D99" s="4"/>
      <c r="E99" s="3"/>
      <c r="F99" s="3"/>
      <c r="G99" s="16"/>
      <c r="H99" s="3"/>
      <c r="I99" s="3"/>
      <c r="J99" s="3"/>
      <c r="K99" s="3"/>
      <c r="L99" s="3"/>
      <c r="M99" s="3"/>
      <c r="N99" s="3"/>
    </row>
    <row r="100" spans="1:14" ht="13">
      <c r="A100" s="2"/>
      <c r="B100" s="3"/>
      <c r="C100" s="4"/>
      <c r="D100" s="4"/>
      <c r="E100" s="3"/>
      <c r="F100" s="3"/>
      <c r="G100" s="16"/>
      <c r="H100" s="3"/>
      <c r="I100" s="3"/>
      <c r="J100" s="3"/>
      <c r="K100" s="3"/>
      <c r="L100" s="3"/>
      <c r="M100" s="3"/>
      <c r="N100" s="3"/>
    </row>
    <row r="101" spans="1:14" ht="13">
      <c r="A101" s="2"/>
      <c r="B101" s="3"/>
      <c r="C101" s="4"/>
      <c r="D101" s="4"/>
      <c r="E101" s="3"/>
      <c r="F101" s="3"/>
      <c r="G101" s="16"/>
      <c r="H101" s="3"/>
      <c r="I101" s="3"/>
      <c r="J101" s="3"/>
      <c r="K101" s="3"/>
      <c r="L101" s="3"/>
      <c r="M101" s="3"/>
      <c r="N101" s="3"/>
    </row>
    <row r="102" spans="1:14" ht="13">
      <c r="A102" s="2"/>
      <c r="B102" s="3"/>
      <c r="C102" s="4"/>
      <c r="D102" s="4"/>
      <c r="E102" s="3"/>
      <c r="F102" s="3"/>
      <c r="G102" s="16"/>
      <c r="H102" s="3"/>
      <c r="I102" s="3"/>
      <c r="J102" s="3"/>
      <c r="K102" s="3"/>
      <c r="L102" s="3"/>
      <c r="M102" s="3"/>
      <c r="N102" s="3"/>
    </row>
    <row r="103" spans="1:14" ht="13">
      <c r="A103" s="2"/>
      <c r="B103" s="3"/>
      <c r="C103" s="4"/>
      <c r="D103" s="4"/>
      <c r="E103" s="3"/>
      <c r="F103" s="3"/>
      <c r="G103" s="16"/>
      <c r="H103" s="3"/>
      <c r="I103" s="3"/>
      <c r="J103" s="3"/>
      <c r="K103" s="3"/>
      <c r="L103" s="3"/>
      <c r="M103" s="3"/>
      <c r="N103" s="3"/>
    </row>
    <row r="104" spans="1:14" ht="13">
      <c r="A104" s="2"/>
      <c r="B104" s="3"/>
      <c r="C104" s="4"/>
      <c r="D104" s="4"/>
      <c r="E104" s="3"/>
      <c r="F104" s="3"/>
      <c r="G104" s="16"/>
      <c r="H104" s="3"/>
      <c r="I104" s="3"/>
      <c r="J104" s="3"/>
      <c r="K104" s="3"/>
      <c r="L104" s="3"/>
      <c r="M104" s="3"/>
      <c r="N104" s="3"/>
    </row>
    <row r="105" spans="1:14" ht="13">
      <c r="A105" s="2"/>
      <c r="B105" s="3"/>
      <c r="C105" s="4"/>
      <c r="D105" s="4"/>
      <c r="E105" s="3"/>
      <c r="F105" s="3"/>
      <c r="G105" s="16"/>
      <c r="H105" s="3"/>
      <c r="I105" s="3"/>
      <c r="J105" s="3"/>
      <c r="K105" s="3"/>
      <c r="L105" s="3"/>
      <c r="M105" s="3"/>
      <c r="N105" s="3"/>
    </row>
    <row r="106" spans="1:14" ht="13">
      <c r="A106" s="2"/>
      <c r="B106" s="3"/>
      <c r="C106" s="4"/>
      <c r="D106" s="4"/>
      <c r="E106" s="3"/>
      <c r="F106" s="3"/>
      <c r="G106" s="16"/>
      <c r="H106" s="3"/>
      <c r="I106" s="3"/>
      <c r="J106" s="3"/>
      <c r="K106" s="3"/>
      <c r="L106" s="3"/>
      <c r="M106" s="3"/>
      <c r="N106" s="3"/>
    </row>
    <row r="107" spans="1:14" ht="13">
      <c r="A107" s="2"/>
      <c r="B107" s="3"/>
      <c r="C107" s="4"/>
      <c r="D107" s="4"/>
      <c r="E107" s="3"/>
      <c r="F107" s="3"/>
      <c r="G107" s="16"/>
      <c r="H107" s="3"/>
      <c r="I107" s="3"/>
      <c r="J107" s="3"/>
      <c r="K107" s="3"/>
      <c r="L107" s="3"/>
      <c r="M107" s="3"/>
      <c r="N107" s="3"/>
    </row>
    <row r="108" spans="1:14" ht="13">
      <c r="A108" s="2"/>
      <c r="B108" s="3"/>
      <c r="C108" s="4"/>
      <c r="D108" s="4"/>
      <c r="E108" s="3"/>
      <c r="F108" s="3"/>
      <c r="G108" s="16"/>
      <c r="H108" s="3"/>
      <c r="I108" s="3"/>
      <c r="J108" s="3"/>
      <c r="K108" s="3"/>
      <c r="L108" s="3"/>
      <c r="M108" s="3"/>
      <c r="N108" s="3"/>
    </row>
    <row r="109" spans="1:14" ht="13">
      <c r="A109" s="2"/>
      <c r="B109" s="3"/>
      <c r="C109" s="4"/>
      <c r="D109" s="4"/>
      <c r="E109" s="3"/>
      <c r="F109" s="3"/>
      <c r="G109" s="16"/>
      <c r="H109" s="3"/>
      <c r="I109" s="3"/>
      <c r="J109" s="3"/>
      <c r="K109" s="3"/>
      <c r="L109" s="3"/>
      <c r="M109" s="3"/>
      <c r="N109" s="3"/>
    </row>
    <row r="110" spans="1:14" ht="13">
      <c r="A110" s="2"/>
      <c r="B110" s="3"/>
      <c r="C110" s="4"/>
      <c r="D110" s="4"/>
      <c r="E110" s="3"/>
      <c r="F110" s="3"/>
      <c r="G110" s="16"/>
      <c r="H110" s="3"/>
      <c r="I110" s="3"/>
      <c r="J110" s="3"/>
      <c r="K110" s="3"/>
      <c r="L110" s="3"/>
      <c r="M110" s="3"/>
      <c r="N110" s="3"/>
    </row>
    <row r="111" spans="1:14" ht="13">
      <c r="A111" s="2"/>
      <c r="B111" s="3"/>
      <c r="C111" s="4"/>
      <c r="D111" s="4"/>
      <c r="E111" s="3"/>
      <c r="F111" s="3"/>
      <c r="G111" s="16"/>
      <c r="H111" s="3"/>
      <c r="I111" s="3"/>
      <c r="J111" s="3"/>
      <c r="K111" s="3"/>
      <c r="L111" s="3"/>
      <c r="M111" s="3"/>
      <c r="N111" s="3"/>
    </row>
    <row r="112" spans="1:14" ht="13">
      <c r="A112" s="2"/>
      <c r="B112" s="3"/>
      <c r="C112" s="4"/>
      <c r="D112" s="4"/>
      <c r="E112" s="3"/>
      <c r="F112" s="3"/>
      <c r="G112" s="16"/>
      <c r="H112" s="3"/>
      <c r="I112" s="3"/>
      <c r="J112" s="3"/>
      <c r="K112" s="3"/>
      <c r="L112" s="3"/>
      <c r="M112" s="3"/>
      <c r="N112" s="3"/>
    </row>
    <row r="113" spans="1:14" ht="13">
      <c r="A113" s="2"/>
      <c r="B113" s="3"/>
      <c r="C113" s="4"/>
      <c r="D113" s="4"/>
      <c r="E113" s="3"/>
      <c r="F113" s="3"/>
      <c r="G113" s="16"/>
      <c r="H113" s="3"/>
      <c r="I113" s="3"/>
      <c r="J113" s="3"/>
      <c r="K113" s="3"/>
      <c r="L113" s="3"/>
      <c r="M113" s="3"/>
      <c r="N113" s="3"/>
    </row>
    <row r="114" spans="1:14" ht="13">
      <c r="A114" s="2"/>
      <c r="B114" s="3"/>
      <c r="C114" s="4"/>
      <c r="D114" s="4"/>
      <c r="E114" s="3"/>
      <c r="F114" s="3"/>
      <c r="G114" s="16"/>
      <c r="H114" s="3"/>
      <c r="I114" s="3"/>
      <c r="J114" s="3"/>
      <c r="K114" s="3"/>
      <c r="L114" s="3"/>
      <c r="M114" s="3"/>
      <c r="N114" s="3"/>
    </row>
    <row r="115" spans="1:14" ht="13">
      <c r="A115" s="2"/>
      <c r="B115" s="3"/>
      <c r="C115" s="4"/>
      <c r="D115" s="4"/>
      <c r="E115" s="3"/>
      <c r="F115" s="3"/>
      <c r="G115" s="16"/>
      <c r="H115" s="3"/>
      <c r="I115" s="3"/>
      <c r="J115" s="3"/>
      <c r="K115" s="3"/>
      <c r="L115" s="3"/>
      <c r="M115" s="3"/>
      <c r="N115" s="3"/>
    </row>
    <row r="116" spans="1:14" ht="13">
      <c r="A116" s="2"/>
      <c r="B116" s="3"/>
      <c r="C116" s="4"/>
      <c r="D116" s="4"/>
      <c r="E116" s="3"/>
      <c r="F116" s="3"/>
      <c r="G116" s="16"/>
      <c r="H116" s="3"/>
      <c r="I116" s="3"/>
      <c r="J116" s="3"/>
      <c r="K116" s="3"/>
      <c r="L116" s="3"/>
      <c r="M116" s="3"/>
      <c r="N116" s="3"/>
    </row>
    <row r="117" spans="1:14" ht="13">
      <c r="A117" s="2"/>
      <c r="B117" s="3"/>
      <c r="C117" s="4"/>
      <c r="D117" s="4"/>
      <c r="E117" s="3"/>
      <c r="F117" s="3"/>
      <c r="G117" s="16"/>
      <c r="H117" s="3"/>
      <c r="I117" s="3"/>
      <c r="J117" s="3"/>
      <c r="K117" s="3"/>
      <c r="L117" s="3"/>
      <c r="M117" s="3"/>
      <c r="N117" s="3"/>
    </row>
    <row r="118" spans="1:14" ht="13">
      <c r="A118" s="2"/>
      <c r="B118" s="3"/>
      <c r="C118" s="4"/>
      <c r="D118" s="4"/>
      <c r="E118" s="3"/>
      <c r="F118" s="3"/>
      <c r="G118" s="16"/>
      <c r="H118" s="3"/>
      <c r="I118" s="3"/>
      <c r="J118" s="3"/>
      <c r="K118" s="3"/>
      <c r="L118" s="3"/>
      <c r="M118" s="3"/>
      <c r="N118" s="3"/>
    </row>
    <row r="119" spans="1:14" ht="13">
      <c r="A119" s="2"/>
      <c r="B119" s="3"/>
      <c r="C119" s="4"/>
      <c r="D119" s="4"/>
      <c r="E119" s="3"/>
      <c r="F119" s="3"/>
      <c r="G119" s="16"/>
      <c r="H119" s="3"/>
      <c r="I119" s="3"/>
      <c r="J119" s="3"/>
      <c r="K119" s="3"/>
      <c r="L119" s="3"/>
      <c r="M119" s="3"/>
      <c r="N119" s="3"/>
    </row>
    <row r="120" spans="1:14" ht="13">
      <c r="A120" s="2"/>
      <c r="B120" s="3"/>
      <c r="C120" s="4"/>
      <c r="D120" s="4"/>
      <c r="E120" s="3"/>
      <c r="F120" s="3"/>
      <c r="G120" s="16"/>
      <c r="H120" s="3"/>
      <c r="I120" s="3"/>
      <c r="J120" s="3"/>
      <c r="K120" s="3"/>
      <c r="L120" s="3"/>
      <c r="M120" s="3"/>
      <c r="N120" s="3"/>
    </row>
    <row r="121" spans="1:14" ht="13">
      <c r="A121" s="2"/>
      <c r="B121" s="3"/>
      <c r="C121" s="4"/>
      <c r="D121" s="4"/>
      <c r="E121" s="3"/>
      <c r="F121" s="3"/>
      <c r="G121" s="16"/>
      <c r="H121" s="3"/>
      <c r="I121" s="3"/>
      <c r="J121" s="3"/>
      <c r="K121" s="3"/>
      <c r="L121" s="3"/>
      <c r="M121" s="3"/>
      <c r="N121" s="3"/>
    </row>
    <row r="122" spans="1:14" ht="13">
      <c r="A122" s="2"/>
      <c r="B122" s="3"/>
      <c r="C122" s="4"/>
      <c r="D122" s="4"/>
      <c r="E122" s="3"/>
      <c r="F122" s="3"/>
      <c r="G122" s="16"/>
      <c r="H122" s="3"/>
      <c r="I122" s="3"/>
      <c r="J122" s="3"/>
      <c r="K122" s="3"/>
      <c r="L122" s="3"/>
      <c r="M122" s="3"/>
      <c r="N122" s="3"/>
    </row>
    <row r="123" spans="1:14" ht="13">
      <c r="A123" s="2"/>
      <c r="B123" s="3"/>
      <c r="C123" s="4"/>
      <c r="D123" s="4"/>
      <c r="E123" s="3"/>
      <c r="F123" s="3"/>
      <c r="G123" s="16"/>
      <c r="H123" s="3"/>
      <c r="I123" s="3"/>
      <c r="J123" s="3"/>
      <c r="K123" s="3"/>
      <c r="L123" s="3"/>
      <c r="M123" s="3"/>
      <c r="N123" s="3"/>
    </row>
    <row r="124" spans="1:14" ht="13">
      <c r="A124" s="2"/>
      <c r="B124" s="3"/>
      <c r="C124" s="4"/>
      <c r="D124" s="4"/>
      <c r="E124" s="3"/>
      <c r="F124" s="3"/>
      <c r="G124" s="16"/>
      <c r="H124" s="3"/>
      <c r="I124" s="3"/>
      <c r="J124" s="3"/>
      <c r="K124" s="3"/>
      <c r="L124" s="3"/>
      <c r="M124" s="3"/>
      <c r="N124" s="3"/>
    </row>
    <row r="125" spans="1:14" ht="13">
      <c r="A125" s="2"/>
      <c r="B125" s="3"/>
      <c r="C125" s="4"/>
      <c r="D125" s="4"/>
      <c r="E125" s="3"/>
      <c r="F125" s="3"/>
      <c r="G125" s="16"/>
      <c r="H125" s="3"/>
      <c r="I125" s="3"/>
      <c r="J125" s="3"/>
      <c r="K125" s="3"/>
      <c r="L125" s="3"/>
      <c r="M125" s="3"/>
      <c r="N125" s="3"/>
    </row>
    <row r="126" spans="1:14" ht="13">
      <c r="A126" s="2"/>
      <c r="B126" s="3"/>
      <c r="C126" s="4"/>
      <c r="D126" s="4"/>
      <c r="E126" s="3"/>
      <c r="F126" s="3"/>
      <c r="G126" s="16"/>
      <c r="H126" s="3"/>
      <c r="I126" s="3"/>
      <c r="J126" s="3"/>
      <c r="K126" s="3"/>
      <c r="L126" s="3"/>
      <c r="M126" s="3"/>
      <c r="N126" s="3"/>
    </row>
    <row r="127" spans="1:14" ht="13">
      <c r="A127" s="2"/>
      <c r="B127" s="3"/>
      <c r="C127" s="4"/>
      <c r="D127" s="4"/>
      <c r="E127" s="3"/>
      <c r="F127" s="3"/>
      <c r="G127" s="16"/>
      <c r="H127" s="3"/>
      <c r="I127" s="3"/>
      <c r="J127" s="3"/>
      <c r="K127" s="3"/>
      <c r="L127" s="3"/>
      <c r="M127" s="3"/>
      <c r="N127" s="3"/>
    </row>
    <row r="128" spans="1:14" ht="13">
      <c r="A128" s="2"/>
      <c r="B128" s="3"/>
      <c r="C128" s="4"/>
      <c r="D128" s="4"/>
      <c r="E128" s="3"/>
      <c r="F128" s="3"/>
      <c r="G128" s="16"/>
      <c r="H128" s="3"/>
      <c r="I128" s="3"/>
      <c r="J128" s="3"/>
      <c r="K128" s="3"/>
      <c r="L128" s="3"/>
      <c r="M128" s="3"/>
      <c r="N128" s="3"/>
    </row>
    <row r="129" spans="1:14" ht="13">
      <c r="A129" s="2"/>
      <c r="B129" s="3"/>
      <c r="C129" s="4"/>
      <c r="D129" s="4"/>
      <c r="E129" s="3"/>
      <c r="F129" s="3"/>
      <c r="G129" s="16"/>
      <c r="H129" s="3"/>
      <c r="I129" s="3"/>
      <c r="J129" s="3"/>
      <c r="K129" s="3"/>
      <c r="L129" s="3"/>
      <c r="M129" s="3"/>
      <c r="N129" s="3"/>
    </row>
    <row r="130" spans="1:14" ht="13">
      <c r="A130" s="2"/>
      <c r="B130" s="3"/>
      <c r="C130" s="4"/>
      <c r="D130" s="4"/>
      <c r="E130" s="3"/>
      <c r="F130" s="3"/>
      <c r="G130" s="16"/>
      <c r="H130" s="3"/>
      <c r="I130" s="3"/>
      <c r="J130" s="3"/>
      <c r="K130" s="3"/>
      <c r="L130" s="3"/>
      <c r="M130" s="3"/>
      <c r="N130" s="3"/>
    </row>
    <row r="131" spans="1:14" ht="13">
      <c r="A131" s="2"/>
      <c r="B131" s="3"/>
      <c r="C131" s="4"/>
      <c r="D131" s="4"/>
      <c r="E131" s="3"/>
      <c r="F131" s="3"/>
      <c r="G131" s="16"/>
      <c r="H131" s="3"/>
      <c r="I131" s="3"/>
      <c r="J131" s="3"/>
      <c r="K131" s="3"/>
      <c r="L131" s="3"/>
      <c r="M131" s="3"/>
      <c r="N131" s="3"/>
    </row>
    <row r="132" spans="1:14" ht="13">
      <c r="A132" s="2"/>
      <c r="B132" s="3"/>
      <c r="C132" s="4"/>
      <c r="D132" s="4"/>
      <c r="E132" s="3"/>
      <c r="F132" s="3"/>
      <c r="G132" s="16"/>
      <c r="H132" s="3"/>
      <c r="I132" s="3"/>
      <c r="J132" s="3"/>
      <c r="K132" s="3"/>
      <c r="L132" s="3"/>
      <c r="M132" s="3"/>
      <c r="N132" s="3"/>
    </row>
    <row r="133" spans="1:14" ht="13">
      <c r="A133" s="2"/>
      <c r="B133" s="3"/>
      <c r="C133" s="4"/>
      <c r="D133" s="4"/>
      <c r="E133" s="3"/>
      <c r="F133" s="3"/>
      <c r="G133" s="16"/>
      <c r="H133" s="3"/>
      <c r="I133" s="3"/>
      <c r="J133" s="3"/>
      <c r="K133" s="3"/>
      <c r="L133" s="3"/>
      <c r="M133" s="3"/>
      <c r="N133" s="3"/>
    </row>
    <row r="134" spans="1:14" ht="13">
      <c r="A134" s="2"/>
      <c r="B134" s="3"/>
      <c r="C134" s="4"/>
      <c r="D134" s="4"/>
      <c r="E134" s="3"/>
      <c r="F134" s="3"/>
      <c r="G134" s="16"/>
      <c r="H134" s="3"/>
      <c r="I134" s="3"/>
      <c r="J134" s="3"/>
      <c r="K134" s="3"/>
      <c r="L134" s="3"/>
      <c r="M134" s="3"/>
      <c r="N134" s="3"/>
    </row>
    <row r="135" spans="1:14" ht="13">
      <c r="A135" s="2"/>
      <c r="B135" s="3"/>
      <c r="C135" s="4"/>
      <c r="D135" s="4"/>
      <c r="E135" s="3"/>
      <c r="F135" s="3"/>
      <c r="G135" s="16"/>
      <c r="H135" s="3"/>
      <c r="I135" s="3"/>
      <c r="J135" s="3"/>
      <c r="K135" s="3"/>
      <c r="L135" s="3"/>
      <c r="M135" s="3"/>
      <c r="N135" s="3"/>
    </row>
    <row r="136" spans="1:14" ht="13">
      <c r="A136" s="2"/>
      <c r="B136" s="3"/>
      <c r="C136" s="4"/>
      <c r="D136" s="4"/>
      <c r="E136" s="3"/>
      <c r="F136" s="3"/>
      <c r="G136" s="16"/>
      <c r="H136" s="3"/>
      <c r="I136" s="3"/>
      <c r="J136" s="3"/>
      <c r="K136" s="3"/>
      <c r="L136" s="3"/>
      <c r="M136" s="3"/>
      <c r="N136" s="3"/>
    </row>
    <row r="137" spans="1:14" ht="13">
      <c r="A137" s="2"/>
      <c r="B137" s="3"/>
      <c r="C137" s="4"/>
      <c r="D137" s="4"/>
      <c r="E137" s="3"/>
      <c r="F137" s="3"/>
      <c r="G137" s="16"/>
      <c r="H137" s="3"/>
      <c r="I137" s="3"/>
      <c r="J137" s="3"/>
      <c r="K137" s="3"/>
      <c r="L137" s="3"/>
      <c r="M137" s="3"/>
      <c r="N137" s="3"/>
    </row>
    <row r="138" spans="1:14" ht="13">
      <c r="A138" s="2"/>
      <c r="B138" s="3"/>
      <c r="C138" s="4"/>
      <c r="D138" s="4"/>
      <c r="E138" s="3"/>
      <c r="F138" s="3"/>
      <c r="G138" s="16"/>
      <c r="H138" s="3"/>
      <c r="I138" s="3"/>
      <c r="J138" s="3"/>
      <c r="K138" s="3"/>
      <c r="L138" s="3"/>
      <c r="M138" s="3"/>
      <c r="N138" s="3"/>
    </row>
    <row r="139" spans="1:14" ht="13">
      <c r="A139" s="2"/>
      <c r="B139" s="3"/>
      <c r="C139" s="4"/>
      <c r="D139" s="4"/>
      <c r="E139" s="3"/>
      <c r="F139" s="3"/>
      <c r="G139" s="16"/>
      <c r="H139" s="3"/>
      <c r="I139" s="3"/>
      <c r="J139" s="3"/>
      <c r="K139" s="3"/>
      <c r="L139" s="3"/>
      <c r="M139" s="3"/>
      <c r="N139" s="3"/>
    </row>
    <row r="140" spans="1:14" ht="13">
      <c r="A140" s="2"/>
      <c r="B140" s="3"/>
      <c r="C140" s="4"/>
      <c r="D140" s="4"/>
      <c r="E140" s="3"/>
      <c r="F140" s="3"/>
      <c r="G140" s="16"/>
      <c r="H140" s="3"/>
      <c r="I140" s="3"/>
      <c r="J140" s="3"/>
      <c r="K140" s="3"/>
      <c r="L140" s="3"/>
      <c r="M140" s="3"/>
      <c r="N140" s="3"/>
    </row>
    <row r="141" spans="1:14" ht="13">
      <c r="A141" s="2"/>
      <c r="B141" s="3"/>
      <c r="C141" s="4"/>
      <c r="D141" s="4"/>
      <c r="E141" s="3"/>
      <c r="F141" s="3"/>
      <c r="G141" s="16"/>
      <c r="H141" s="3"/>
      <c r="I141" s="3"/>
      <c r="J141" s="3"/>
      <c r="K141" s="3"/>
      <c r="L141" s="3"/>
      <c r="M141" s="3"/>
      <c r="N141" s="3"/>
    </row>
    <row r="142" spans="1:14" ht="13">
      <c r="A142" s="2"/>
      <c r="B142" s="3"/>
      <c r="C142" s="4"/>
      <c r="D142" s="4"/>
      <c r="E142" s="3"/>
      <c r="F142" s="3"/>
      <c r="G142" s="16"/>
      <c r="H142" s="3"/>
      <c r="I142" s="3"/>
      <c r="J142" s="3"/>
      <c r="K142" s="3"/>
      <c r="L142" s="3"/>
      <c r="M142" s="3"/>
      <c r="N142" s="3"/>
    </row>
    <row r="143" spans="1:14" ht="13">
      <c r="A143" s="2"/>
      <c r="B143" s="3"/>
      <c r="C143" s="4"/>
      <c r="D143" s="4"/>
      <c r="E143" s="3"/>
      <c r="F143" s="3"/>
      <c r="G143" s="16"/>
      <c r="H143" s="3"/>
      <c r="I143" s="3"/>
      <c r="J143" s="3"/>
      <c r="K143" s="3"/>
      <c r="L143" s="3"/>
      <c r="M143" s="3"/>
      <c r="N143" s="3"/>
    </row>
    <row r="144" spans="1:14" ht="13">
      <c r="A144" s="2"/>
      <c r="B144" s="3"/>
      <c r="C144" s="4"/>
      <c r="D144" s="4"/>
      <c r="E144" s="3"/>
      <c r="F144" s="3"/>
      <c r="G144" s="16"/>
      <c r="H144" s="3"/>
      <c r="I144" s="3"/>
      <c r="J144" s="3"/>
      <c r="K144" s="3"/>
      <c r="L144" s="3"/>
      <c r="M144" s="3"/>
      <c r="N144" s="3"/>
    </row>
    <row r="145" spans="1:14" ht="13">
      <c r="A145" s="2"/>
      <c r="B145" s="3"/>
      <c r="C145" s="4"/>
      <c r="D145" s="4"/>
      <c r="E145" s="3"/>
      <c r="F145" s="3"/>
      <c r="G145" s="16"/>
      <c r="H145" s="3"/>
      <c r="I145" s="3"/>
      <c r="J145" s="3"/>
      <c r="K145" s="3"/>
      <c r="L145" s="3"/>
      <c r="M145" s="3"/>
      <c r="N145" s="3"/>
    </row>
    <row r="146" spans="1:14" ht="13">
      <c r="A146" s="2"/>
      <c r="B146" s="3"/>
      <c r="C146" s="4"/>
      <c r="D146" s="4"/>
      <c r="E146" s="3"/>
      <c r="F146" s="3"/>
      <c r="G146" s="16"/>
      <c r="H146" s="3"/>
      <c r="I146" s="3"/>
      <c r="J146" s="3"/>
      <c r="K146" s="3"/>
      <c r="L146" s="3"/>
      <c r="M146" s="3"/>
      <c r="N146" s="3"/>
    </row>
    <row r="147" spans="1:14" ht="13">
      <c r="A147" s="2"/>
      <c r="B147" s="3"/>
      <c r="C147" s="4"/>
      <c r="D147" s="4"/>
      <c r="E147" s="3"/>
      <c r="F147" s="3"/>
      <c r="G147" s="16"/>
      <c r="H147" s="3"/>
      <c r="I147" s="3"/>
      <c r="J147" s="3"/>
      <c r="K147" s="3"/>
      <c r="L147" s="3"/>
      <c r="M147" s="3"/>
      <c r="N147" s="3"/>
    </row>
    <row r="148" spans="1:14" ht="13">
      <c r="A148" s="2"/>
      <c r="B148" s="3"/>
      <c r="C148" s="4"/>
      <c r="D148" s="4"/>
      <c r="E148" s="3"/>
      <c r="F148" s="3"/>
      <c r="G148" s="16"/>
      <c r="H148" s="3"/>
      <c r="I148" s="3"/>
      <c r="J148" s="3"/>
      <c r="K148" s="3"/>
      <c r="L148" s="3"/>
      <c r="M148" s="3"/>
      <c r="N148" s="3"/>
    </row>
    <row r="149" spans="1:14" ht="13">
      <c r="A149" s="2"/>
      <c r="B149" s="3"/>
      <c r="C149" s="4"/>
      <c r="D149" s="4"/>
      <c r="E149" s="3"/>
      <c r="F149" s="3"/>
      <c r="G149" s="16"/>
      <c r="H149" s="3"/>
      <c r="I149" s="3"/>
      <c r="J149" s="3"/>
      <c r="K149" s="3"/>
      <c r="L149" s="3"/>
      <c r="M149" s="3"/>
      <c r="N149" s="3"/>
    </row>
    <row r="150" spans="1:14" ht="13">
      <c r="A150" s="2"/>
      <c r="B150" s="3"/>
      <c r="C150" s="4"/>
      <c r="D150" s="4"/>
      <c r="E150" s="3"/>
      <c r="F150" s="3"/>
      <c r="G150" s="16"/>
      <c r="H150" s="3"/>
      <c r="I150" s="3"/>
      <c r="J150" s="3"/>
      <c r="K150" s="3"/>
      <c r="L150" s="3"/>
      <c r="M150" s="3"/>
      <c r="N150" s="3"/>
    </row>
    <row r="151" spans="1:14" ht="13">
      <c r="A151" s="2"/>
      <c r="B151" s="3"/>
      <c r="C151" s="4"/>
      <c r="D151" s="4"/>
      <c r="E151" s="3"/>
      <c r="F151" s="3"/>
      <c r="G151" s="16"/>
      <c r="H151" s="3"/>
      <c r="I151" s="3"/>
      <c r="J151" s="3"/>
      <c r="K151" s="3"/>
      <c r="L151" s="3"/>
      <c r="M151" s="3"/>
      <c r="N151" s="3"/>
    </row>
    <row r="152" spans="1:14" ht="13">
      <c r="A152" s="2"/>
      <c r="B152" s="3"/>
      <c r="C152" s="4"/>
      <c r="D152" s="4"/>
      <c r="E152" s="3"/>
      <c r="F152" s="3"/>
      <c r="G152" s="16"/>
      <c r="H152" s="3"/>
      <c r="I152" s="3"/>
      <c r="J152" s="3"/>
      <c r="K152" s="3"/>
      <c r="L152" s="3"/>
      <c r="M152" s="3"/>
      <c r="N152" s="3"/>
    </row>
    <row r="153" spans="1:14" ht="13">
      <c r="A153" s="2"/>
      <c r="B153" s="3"/>
      <c r="C153" s="4"/>
      <c r="D153" s="4"/>
      <c r="E153" s="3"/>
      <c r="F153" s="3"/>
      <c r="G153" s="16"/>
      <c r="H153" s="3"/>
      <c r="I153" s="3"/>
      <c r="J153" s="3"/>
      <c r="K153" s="3"/>
      <c r="L153" s="3"/>
      <c r="M153" s="3"/>
      <c r="N153" s="3"/>
    </row>
    <row r="154" spans="1:14" ht="13">
      <c r="A154" s="2"/>
      <c r="B154" s="3"/>
      <c r="C154" s="4"/>
      <c r="D154" s="4"/>
      <c r="E154" s="3"/>
      <c r="F154" s="3"/>
      <c r="G154" s="16"/>
      <c r="H154" s="3"/>
      <c r="I154" s="3"/>
      <c r="J154" s="3"/>
      <c r="K154" s="3"/>
      <c r="L154" s="3"/>
      <c r="M154" s="3"/>
      <c r="N154" s="3"/>
    </row>
    <row r="155" spans="1:14" ht="13">
      <c r="A155" s="2"/>
      <c r="B155" s="3"/>
      <c r="C155" s="4"/>
      <c r="D155" s="4"/>
      <c r="E155" s="3"/>
      <c r="F155" s="3"/>
      <c r="G155" s="16"/>
      <c r="H155" s="3"/>
      <c r="I155" s="3"/>
      <c r="J155" s="3"/>
      <c r="K155" s="3"/>
      <c r="L155" s="3"/>
      <c r="M155" s="3"/>
      <c r="N155" s="3"/>
    </row>
    <row r="156" spans="1:14" ht="13">
      <c r="A156" s="2"/>
      <c r="B156" s="3"/>
      <c r="C156" s="4"/>
      <c r="D156" s="4"/>
      <c r="E156" s="3"/>
      <c r="F156" s="3"/>
      <c r="G156" s="16"/>
      <c r="H156" s="3"/>
      <c r="I156" s="3"/>
      <c r="J156" s="3"/>
      <c r="K156" s="3"/>
      <c r="L156" s="3"/>
      <c r="M156" s="3"/>
      <c r="N156" s="3"/>
    </row>
    <row r="157" spans="1:14" ht="13">
      <c r="A157" s="2"/>
      <c r="B157" s="3"/>
      <c r="C157" s="4"/>
      <c r="D157" s="4"/>
      <c r="E157" s="3"/>
      <c r="F157" s="3"/>
      <c r="G157" s="16"/>
      <c r="H157" s="3"/>
      <c r="I157" s="3"/>
      <c r="J157" s="3"/>
      <c r="K157" s="3"/>
      <c r="L157" s="3"/>
      <c r="M157" s="3"/>
      <c r="N157" s="3"/>
    </row>
    <row r="158" spans="1:14" ht="13">
      <c r="A158" s="2"/>
      <c r="B158" s="3"/>
      <c r="C158" s="4"/>
      <c r="D158" s="4"/>
      <c r="E158" s="3"/>
      <c r="F158" s="3"/>
      <c r="G158" s="16"/>
      <c r="H158" s="3"/>
      <c r="I158" s="3"/>
      <c r="J158" s="3"/>
      <c r="K158" s="3"/>
      <c r="L158" s="3"/>
      <c r="M158" s="3"/>
      <c r="N158" s="3"/>
    </row>
    <row r="159" spans="1:14" ht="13">
      <c r="A159" s="2"/>
      <c r="B159" s="3"/>
      <c r="C159" s="4"/>
      <c r="D159" s="4"/>
      <c r="E159" s="3"/>
      <c r="F159" s="3"/>
      <c r="G159" s="16"/>
      <c r="H159" s="3"/>
      <c r="I159" s="3"/>
      <c r="J159" s="3"/>
      <c r="K159" s="3"/>
      <c r="L159" s="3"/>
      <c r="M159" s="3"/>
      <c r="N159" s="3"/>
    </row>
    <row r="160" spans="1:14" ht="13">
      <c r="A160" s="2"/>
      <c r="B160" s="3"/>
      <c r="C160" s="4"/>
      <c r="D160" s="4"/>
      <c r="E160" s="3"/>
      <c r="F160" s="3"/>
      <c r="G160" s="16"/>
      <c r="H160" s="3"/>
      <c r="I160" s="3"/>
      <c r="J160" s="3"/>
      <c r="K160" s="3"/>
      <c r="L160" s="3"/>
      <c r="M160" s="3"/>
      <c r="N160" s="3"/>
    </row>
    <row r="161" spans="1:14" ht="13">
      <c r="A161" s="2"/>
      <c r="B161" s="3"/>
      <c r="C161" s="4"/>
      <c r="D161" s="4"/>
      <c r="E161" s="3"/>
      <c r="F161" s="3"/>
      <c r="G161" s="16"/>
      <c r="H161" s="3"/>
      <c r="I161" s="3"/>
      <c r="J161" s="3"/>
      <c r="K161" s="3"/>
      <c r="L161" s="3"/>
      <c r="M161" s="3"/>
      <c r="N161" s="3"/>
    </row>
    <row r="162" spans="1:14" ht="13">
      <c r="A162" s="2"/>
      <c r="B162" s="3"/>
      <c r="C162" s="4"/>
      <c r="D162" s="4"/>
      <c r="E162" s="3"/>
      <c r="F162" s="3"/>
      <c r="G162" s="16"/>
      <c r="H162" s="3"/>
      <c r="I162" s="3"/>
      <c r="J162" s="3"/>
      <c r="K162" s="3"/>
      <c r="L162" s="3"/>
      <c r="M162" s="3"/>
      <c r="N162" s="3"/>
    </row>
    <row r="163" spans="1:14" ht="13">
      <c r="A163" s="2"/>
      <c r="B163" s="3"/>
      <c r="C163" s="4"/>
      <c r="D163" s="4"/>
      <c r="E163" s="3"/>
      <c r="F163" s="3"/>
      <c r="G163" s="16"/>
      <c r="H163" s="3"/>
      <c r="I163" s="3"/>
      <c r="J163" s="3"/>
      <c r="K163" s="3"/>
      <c r="L163" s="3"/>
      <c r="M163" s="3"/>
      <c r="N163" s="3"/>
    </row>
    <row r="164" spans="1:14" ht="13">
      <c r="A164" s="2"/>
      <c r="B164" s="3"/>
      <c r="C164" s="4"/>
      <c r="D164" s="4"/>
      <c r="E164" s="3"/>
      <c r="F164" s="3"/>
      <c r="G164" s="16"/>
      <c r="H164" s="3"/>
      <c r="I164" s="3"/>
      <c r="J164" s="3"/>
      <c r="K164" s="3"/>
      <c r="L164" s="3"/>
      <c r="M164" s="3"/>
      <c r="N164" s="3"/>
    </row>
    <row r="165" spans="1:14" ht="13">
      <c r="A165" s="2"/>
      <c r="B165" s="3"/>
      <c r="C165" s="4"/>
      <c r="D165" s="4"/>
      <c r="E165" s="3"/>
      <c r="F165" s="3"/>
      <c r="G165" s="16"/>
      <c r="H165" s="3"/>
      <c r="I165" s="3"/>
      <c r="J165" s="3"/>
      <c r="K165" s="3"/>
      <c r="L165" s="3"/>
      <c r="M165" s="3"/>
      <c r="N165" s="3"/>
    </row>
    <row r="166" spans="1:14" ht="13">
      <c r="A166" s="2"/>
      <c r="B166" s="3"/>
      <c r="C166" s="4"/>
      <c r="D166" s="4"/>
      <c r="E166" s="3"/>
      <c r="F166" s="3"/>
      <c r="G166" s="16"/>
      <c r="H166" s="3"/>
      <c r="I166" s="3"/>
      <c r="J166" s="3"/>
      <c r="K166" s="3"/>
      <c r="L166" s="3"/>
      <c r="M166" s="3"/>
      <c r="N166" s="3"/>
    </row>
    <row r="167" spans="1:14" ht="13">
      <c r="A167" s="2"/>
      <c r="B167" s="3"/>
      <c r="C167" s="4"/>
      <c r="D167" s="4"/>
      <c r="E167" s="3"/>
      <c r="F167" s="3"/>
      <c r="G167" s="16"/>
      <c r="H167" s="3"/>
      <c r="I167" s="3"/>
      <c r="J167" s="3"/>
      <c r="K167" s="3"/>
      <c r="L167" s="3"/>
      <c r="M167" s="3"/>
      <c r="N167" s="3"/>
    </row>
    <row r="168" spans="1:14" ht="13">
      <c r="A168" s="2"/>
      <c r="B168" s="3"/>
      <c r="C168" s="4"/>
      <c r="D168" s="4"/>
      <c r="E168" s="3"/>
      <c r="F168" s="3"/>
      <c r="G168" s="16"/>
      <c r="H168" s="3"/>
      <c r="I168" s="3"/>
      <c r="J168" s="3"/>
      <c r="K168" s="3"/>
      <c r="L168" s="3"/>
      <c r="M168" s="3"/>
      <c r="N168" s="3"/>
    </row>
    <row r="169" spans="1:14" ht="13">
      <c r="A169" s="2"/>
      <c r="B169" s="3"/>
      <c r="C169" s="4"/>
      <c r="D169" s="4"/>
      <c r="E169" s="3"/>
      <c r="F169" s="3"/>
      <c r="G169" s="16"/>
      <c r="H169" s="3"/>
      <c r="I169" s="3"/>
      <c r="J169" s="3"/>
      <c r="K169" s="3"/>
      <c r="L169" s="3"/>
      <c r="M169" s="3"/>
      <c r="N169" s="3"/>
    </row>
    <row r="170" spans="1:14" ht="13">
      <c r="A170" s="2"/>
      <c r="B170" s="3"/>
      <c r="C170" s="4"/>
      <c r="D170" s="4"/>
      <c r="E170" s="3"/>
      <c r="F170" s="3"/>
      <c r="G170" s="16"/>
      <c r="H170" s="3"/>
      <c r="I170" s="3"/>
      <c r="J170" s="3"/>
      <c r="K170" s="3"/>
      <c r="L170" s="3"/>
      <c r="M170" s="3"/>
      <c r="N170" s="3"/>
    </row>
    <row r="171" spans="1:14" ht="13">
      <c r="A171" s="2"/>
      <c r="B171" s="3"/>
      <c r="C171" s="4"/>
      <c r="D171" s="4"/>
      <c r="E171" s="3"/>
      <c r="F171" s="3"/>
      <c r="G171" s="16"/>
      <c r="H171" s="3"/>
      <c r="I171" s="3"/>
      <c r="J171" s="3"/>
      <c r="K171" s="3"/>
      <c r="L171" s="3"/>
      <c r="M171" s="3"/>
      <c r="N171" s="3"/>
    </row>
    <row r="172" spans="1:14" ht="13">
      <c r="A172" s="2"/>
      <c r="B172" s="3"/>
      <c r="C172" s="4"/>
      <c r="D172" s="4"/>
      <c r="E172" s="3"/>
      <c r="F172" s="3"/>
      <c r="G172" s="16"/>
      <c r="H172" s="3"/>
      <c r="I172" s="3"/>
      <c r="J172" s="3"/>
      <c r="K172" s="3"/>
      <c r="L172" s="3"/>
      <c r="M172" s="3"/>
      <c r="N172" s="3"/>
    </row>
    <row r="173" spans="1:14" ht="13">
      <c r="A173" s="2"/>
      <c r="B173" s="3"/>
      <c r="C173" s="4"/>
      <c r="D173" s="4"/>
      <c r="E173" s="3"/>
      <c r="F173" s="3"/>
      <c r="G173" s="16"/>
      <c r="H173" s="3"/>
      <c r="I173" s="3"/>
      <c r="J173" s="3"/>
      <c r="K173" s="3"/>
      <c r="L173" s="3"/>
      <c r="M173" s="3"/>
      <c r="N173" s="3"/>
    </row>
    <row r="174" spans="1:14" ht="13">
      <c r="A174" s="2"/>
      <c r="B174" s="3"/>
      <c r="C174" s="4"/>
      <c r="D174" s="4"/>
      <c r="E174" s="3"/>
      <c r="F174" s="3"/>
      <c r="G174" s="16"/>
      <c r="H174" s="3"/>
      <c r="I174" s="3"/>
      <c r="J174" s="3"/>
      <c r="K174" s="3"/>
      <c r="L174" s="3"/>
      <c r="M174" s="3"/>
      <c r="N174" s="3"/>
    </row>
    <row r="175" spans="1:14" ht="13">
      <c r="A175" s="2"/>
      <c r="B175" s="3"/>
      <c r="C175" s="4"/>
      <c r="D175" s="4"/>
      <c r="E175" s="3"/>
      <c r="F175" s="3"/>
      <c r="G175" s="16"/>
      <c r="H175" s="3"/>
      <c r="I175" s="3"/>
      <c r="J175" s="3"/>
      <c r="K175" s="3"/>
      <c r="L175" s="3"/>
      <c r="M175" s="3"/>
      <c r="N175" s="3"/>
    </row>
    <row r="176" spans="1:14" ht="13">
      <c r="A176" s="2"/>
      <c r="B176" s="3"/>
      <c r="C176" s="4"/>
      <c r="D176" s="4"/>
      <c r="E176" s="3"/>
      <c r="F176" s="3"/>
      <c r="G176" s="16"/>
      <c r="H176" s="3"/>
      <c r="I176" s="3"/>
      <c r="J176" s="3"/>
      <c r="K176" s="3"/>
      <c r="L176" s="3"/>
      <c r="M176" s="3"/>
      <c r="N176" s="3"/>
    </row>
    <row r="177" spans="1:14" ht="13">
      <c r="A177" s="2"/>
      <c r="B177" s="3"/>
      <c r="C177" s="4"/>
      <c r="D177" s="4"/>
      <c r="E177" s="3"/>
      <c r="F177" s="3"/>
      <c r="G177" s="16"/>
      <c r="H177" s="3"/>
      <c r="I177" s="3"/>
      <c r="J177" s="3"/>
      <c r="K177" s="3"/>
      <c r="L177" s="3"/>
      <c r="M177" s="3"/>
      <c r="N177" s="3"/>
    </row>
    <row r="178" spans="1:14" ht="13">
      <c r="A178" s="2"/>
      <c r="B178" s="3"/>
      <c r="C178" s="4"/>
      <c r="D178" s="4"/>
      <c r="E178" s="3"/>
      <c r="F178" s="3"/>
      <c r="G178" s="16"/>
      <c r="H178" s="3"/>
      <c r="I178" s="3"/>
      <c r="J178" s="3"/>
      <c r="K178" s="3"/>
      <c r="L178" s="3"/>
      <c r="M178" s="3"/>
      <c r="N178" s="3"/>
    </row>
    <row r="179" spans="1:14" ht="13">
      <c r="A179" s="2"/>
      <c r="B179" s="3"/>
      <c r="C179" s="4"/>
      <c r="D179" s="4"/>
      <c r="E179" s="3"/>
      <c r="F179" s="3"/>
      <c r="G179" s="16"/>
      <c r="H179" s="3"/>
      <c r="I179" s="3"/>
      <c r="J179" s="3"/>
      <c r="K179" s="3"/>
      <c r="L179" s="3"/>
      <c r="M179" s="3"/>
      <c r="N179" s="3"/>
    </row>
    <row r="180" spans="1:14" ht="13">
      <c r="A180" s="2"/>
      <c r="B180" s="3"/>
      <c r="C180" s="4"/>
      <c r="D180" s="4"/>
      <c r="E180" s="3"/>
      <c r="F180" s="3"/>
      <c r="G180" s="16"/>
      <c r="H180" s="3"/>
      <c r="I180" s="3"/>
      <c r="J180" s="3"/>
      <c r="K180" s="3"/>
      <c r="L180" s="3"/>
      <c r="M180" s="3"/>
      <c r="N180" s="3"/>
    </row>
    <row r="181" spans="1:14" ht="13">
      <c r="A181" s="2"/>
      <c r="B181" s="3"/>
      <c r="C181" s="4"/>
      <c r="D181" s="4"/>
      <c r="E181" s="3"/>
      <c r="F181" s="3"/>
      <c r="G181" s="16"/>
      <c r="H181" s="3"/>
      <c r="I181" s="3"/>
      <c r="J181" s="3"/>
      <c r="K181" s="3"/>
      <c r="L181" s="3"/>
      <c r="M181" s="3"/>
      <c r="N181" s="3"/>
    </row>
    <row r="182" spans="1:14" ht="13">
      <c r="A182" s="2"/>
      <c r="B182" s="3"/>
      <c r="C182" s="4"/>
      <c r="D182" s="4"/>
      <c r="E182" s="3"/>
      <c r="F182" s="3"/>
      <c r="G182" s="16"/>
      <c r="H182" s="3"/>
      <c r="I182" s="3"/>
      <c r="J182" s="3"/>
      <c r="K182" s="3"/>
      <c r="L182" s="3"/>
      <c r="M182" s="3"/>
      <c r="N182" s="3"/>
    </row>
    <row r="183" spans="1:14" ht="13">
      <c r="A183" s="2"/>
      <c r="B183" s="3"/>
      <c r="C183" s="4"/>
      <c r="D183" s="4"/>
      <c r="E183" s="3"/>
      <c r="F183" s="3"/>
      <c r="G183" s="16"/>
      <c r="H183" s="3"/>
      <c r="I183" s="3"/>
      <c r="J183" s="3"/>
      <c r="K183" s="3"/>
      <c r="L183" s="3"/>
      <c r="M183" s="3"/>
      <c r="N183" s="3"/>
    </row>
    <row r="184" spans="1:14" ht="13">
      <c r="A184" s="2"/>
      <c r="B184" s="3"/>
      <c r="C184" s="4"/>
      <c r="D184" s="4"/>
      <c r="E184" s="3"/>
      <c r="F184" s="3"/>
      <c r="G184" s="16"/>
      <c r="H184" s="3"/>
      <c r="I184" s="3"/>
      <c r="J184" s="3"/>
      <c r="K184" s="3"/>
      <c r="L184" s="3"/>
      <c r="M184" s="3"/>
      <c r="N184" s="3"/>
    </row>
    <row r="185" spans="1:14" ht="13">
      <c r="A185" s="2"/>
      <c r="B185" s="3"/>
      <c r="C185" s="4"/>
      <c r="D185" s="4"/>
      <c r="E185" s="3"/>
      <c r="F185" s="3"/>
      <c r="G185" s="16"/>
      <c r="H185" s="3"/>
      <c r="I185" s="3"/>
      <c r="J185" s="3"/>
      <c r="K185" s="3"/>
      <c r="L185" s="3"/>
      <c r="M185" s="3"/>
      <c r="N185" s="3"/>
    </row>
    <row r="186" spans="1:14" ht="13">
      <c r="A186" s="2"/>
      <c r="B186" s="3"/>
      <c r="C186" s="4"/>
      <c r="D186" s="4"/>
      <c r="E186" s="3"/>
      <c r="F186" s="3"/>
      <c r="G186" s="16"/>
      <c r="H186" s="3"/>
      <c r="I186" s="3"/>
      <c r="J186" s="3"/>
      <c r="K186" s="3"/>
      <c r="L186" s="3"/>
      <c r="M186" s="3"/>
      <c r="N186" s="3"/>
    </row>
    <row r="187" spans="1:14" ht="13">
      <c r="A187" s="2"/>
      <c r="B187" s="3"/>
      <c r="C187" s="4"/>
      <c r="D187" s="4"/>
      <c r="E187" s="3"/>
      <c r="F187" s="3"/>
      <c r="G187" s="16"/>
      <c r="H187" s="3"/>
      <c r="I187" s="3"/>
      <c r="J187" s="3"/>
      <c r="K187" s="3"/>
      <c r="L187" s="3"/>
      <c r="M187" s="3"/>
      <c r="N187" s="3"/>
    </row>
    <row r="188" spans="1:14" ht="13">
      <c r="A188" s="2"/>
      <c r="B188" s="3"/>
      <c r="C188" s="4"/>
      <c r="D188" s="4"/>
      <c r="E188" s="3"/>
      <c r="F188" s="3"/>
      <c r="G188" s="16"/>
      <c r="H188" s="3"/>
      <c r="I188" s="3"/>
      <c r="J188" s="3"/>
      <c r="K188" s="3"/>
      <c r="L188" s="3"/>
      <c r="M188" s="3"/>
      <c r="N188" s="3"/>
    </row>
    <row r="189" spans="1:14" ht="13">
      <c r="A189" s="2"/>
      <c r="B189" s="3"/>
      <c r="C189" s="4"/>
      <c r="D189" s="4"/>
      <c r="E189" s="3"/>
      <c r="F189" s="3"/>
      <c r="G189" s="16"/>
      <c r="H189" s="3"/>
      <c r="I189" s="3"/>
      <c r="J189" s="3"/>
      <c r="K189" s="3"/>
      <c r="L189" s="3"/>
      <c r="M189" s="3"/>
      <c r="N189" s="3"/>
    </row>
    <row r="190" spans="1:14" ht="13">
      <c r="A190" s="2"/>
      <c r="B190" s="3"/>
      <c r="C190" s="4"/>
      <c r="D190" s="4"/>
      <c r="E190" s="3"/>
      <c r="F190" s="3"/>
      <c r="G190" s="16"/>
      <c r="H190" s="3"/>
      <c r="I190" s="3"/>
      <c r="J190" s="3"/>
      <c r="K190" s="3"/>
      <c r="L190" s="3"/>
      <c r="M190" s="3"/>
      <c r="N190" s="3"/>
    </row>
    <row r="191" spans="1:14" ht="13">
      <c r="A191" s="2"/>
      <c r="B191" s="3"/>
      <c r="C191" s="4"/>
      <c r="D191" s="4"/>
      <c r="E191" s="3"/>
      <c r="F191" s="3"/>
      <c r="G191" s="16"/>
      <c r="H191" s="3"/>
      <c r="I191" s="3"/>
      <c r="J191" s="3"/>
      <c r="K191" s="3"/>
      <c r="L191" s="3"/>
      <c r="M191" s="3"/>
      <c r="N191" s="3"/>
    </row>
    <row r="192" spans="1:14" ht="13">
      <c r="A192" s="2"/>
      <c r="B192" s="3"/>
      <c r="C192" s="4"/>
      <c r="D192" s="4"/>
      <c r="E192" s="3"/>
      <c r="F192" s="3"/>
      <c r="G192" s="16"/>
      <c r="H192" s="3"/>
      <c r="I192" s="3"/>
      <c r="J192" s="3"/>
      <c r="K192" s="3"/>
      <c r="L192" s="3"/>
      <c r="M192" s="3"/>
      <c r="N192" s="3"/>
    </row>
    <row r="193" spans="1:14" ht="13">
      <c r="A193" s="2"/>
      <c r="B193" s="3"/>
      <c r="C193" s="4"/>
      <c r="D193" s="4"/>
      <c r="E193" s="3"/>
      <c r="F193" s="3"/>
      <c r="G193" s="16"/>
      <c r="H193" s="3"/>
      <c r="I193" s="3"/>
      <c r="J193" s="3"/>
      <c r="K193" s="3"/>
      <c r="L193" s="3"/>
      <c r="M193" s="3"/>
      <c r="N193" s="3"/>
    </row>
    <row r="194" spans="1:14" ht="13">
      <c r="A194" s="2"/>
      <c r="B194" s="3"/>
      <c r="C194" s="4"/>
      <c r="D194" s="4"/>
      <c r="E194" s="3"/>
      <c r="F194" s="3"/>
      <c r="G194" s="16"/>
      <c r="H194" s="3"/>
      <c r="I194" s="3"/>
      <c r="J194" s="3"/>
      <c r="K194" s="3"/>
      <c r="L194" s="3"/>
      <c r="M194" s="3"/>
      <c r="N194" s="3"/>
    </row>
    <row r="195" spans="1:14" ht="13">
      <c r="A195" s="2"/>
      <c r="B195" s="3"/>
      <c r="C195" s="4"/>
      <c r="D195" s="4"/>
      <c r="E195" s="3"/>
      <c r="F195" s="3"/>
      <c r="G195" s="16"/>
      <c r="H195" s="3"/>
      <c r="I195" s="3"/>
      <c r="J195" s="3"/>
      <c r="K195" s="3"/>
      <c r="L195" s="3"/>
      <c r="M195" s="3"/>
      <c r="N195" s="3"/>
    </row>
    <row r="196" spans="1:14" ht="13">
      <c r="A196" s="2"/>
      <c r="B196" s="3"/>
      <c r="C196" s="4"/>
      <c r="D196" s="4"/>
      <c r="E196" s="3"/>
      <c r="F196" s="3"/>
      <c r="G196" s="16"/>
      <c r="H196" s="3"/>
      <c r="I196" s="3"/>
      <c r="J196" s="3"/>
      <c r="K196" s="3"/>
      <c r="L196" s="3"/>
      <c r="M196" s="3"/>
      <c r="N196" s="3"/>
    </row>
    <row r="197" spans="1:14" ht="13">
      <c r="A197" s="2"/>
      <c r="B197" s="3"/>
      <c r="C197" s="4"/>
      <c r="D197" s="4"/>
      <c r="E197" s="3"/>
      <c r="F197" s="3"/>
      <c r="G197" s="16"/>
      <c r="H197" s="3"/>
      <c r="I197" s="3"/>
      <c r="J197" s="3"/>
      <c r="K197" s="3"/>
      <c r="L197" s="3"/>
      <c r="M197" s="3"/>
      <c r="N197" s="3"/>
    </row>
    <row r="198" spans="1:14" ht="13">
      <c r="A198" s="2"/>
      <c r="B198" s="3"/>
      <c r="C198" s="4"/>
      <c r="D198" s="4"/>
      <c r="E198" s="3"/>
      <c r="F198" s="3"/>
      <c r="G198" s="16"/>
      <c r="H198" s="3"/>
      <c r="I198" s="3"/>
      <c r="J198" s="3"/>
      <c r="K198" s="3"/>
      <c r="L198" s="3"/>
      <c r="M198" s="3"/>
      <c r="N198" s="3"/>
    </row>
    <row r="199" spans="1:14" ht="13">
      <c r="A199" s="2"/>
      <c r="B199" s="3"/>
      <c r="C199" s="4"/>
      <c r="D199" s="4"/>
      <c r="E199" s="3"/>
      <c r="F199" s="3"/>
      <c r="G199" s="16"/>
      <c r="H199" s="3"/>
      <c r="I199" s="3"/>
      <c r="J199" s="3"/>
      <c r="K199" s="3"/>
      <c r="L199" s="3"/>
      <c r="M199" s="3"/>
      <c r="N199" s="3"/>
    </row>
    <row r="200" spans="1:14" ht="13">
      <c r="A200" s="2"/>
      <c r="B200" s="3"/>
      <c r="C200" s="4"/>
      <c r="D200" s="4"/>
      <c r="E200" s="3"/>
      <c r="F200" s="3"/>
      <c r="G200" s="16"/>
      <c r="H200" s="3"/>
      <c r="I200" s="3"/>
      <c r="J200" s="3"/>
      <c r="K200" s="3"/>
      <c r="L200" s="3"/>
      <c r="M200" s="3"/>
      <c r="N200" s="3"/>
    </row>
    <row r="201" spans="1:14" ht="13">
      <c r="A201" s="2"/>
      <c r="B201" s="3"/>
      <c r="C201" s="4"/>
      <c r="D201" s="4"/>
      <c r="E201" s="3"/>
      <c r="F201" s="3"/>
      <c r="G201" s="16"/>
      <c r="H201" s="3"/>
      <c r="I201" s="3"/>
      <c r="J201" s="3"/>
      <c r="K201" s="3"/>
      <c r="L201" s="3"/>
      <c r="M201" s="3"/>
      <c r="N201" s="3"/>
    </row>
    <row r="202" spans="1:14" ht="13">
      <c r="A202" s="2"/>
      <c r="B202" s="3"/>
      <c r="C202" s="4"/>
      <c r="D202" s="4"/>
      <c r="E202" s="3"/>
      <c r="F202" s="3"/>
      <c r="G202" s="16"/>
      <c r="H202" s="3"/>
      <c r="I202" s="3"/>
      <c r="J202" s="3"/>
      <c r="K202" s="3"/>
      <c r="L202" s="3"/>
      <c r="M202" s="3"/>
      <c r="N202" s="3"/>
    </row>
    <row r="203" spans="1:14" ht="13">
      <c r="A203" s="2"/>
      <c r="B203" s="3"/>
      <c r="C203" s="4"/>
      <c r="D203" s="4"/>
      <c r="E203" s="3"/>
      <c r="F203" s="3"/>
      <c r="G203" s="16"/>
      <c r="H203" s="3"/>
      <c r="I203" s="3"/>
      <c r="J203" s="3"/>
      <c r="K203" s="3"/>
      <c r="L203" s="3"/>
      <c r="M203" s="3"/>
      <c r="N203" s="3"/>
    </row>
    <row r="204" spans="1:14" ht="13">
      <c r="A204" s="2"/>
      <c r="B204" s="3"/>
      <c r="C204" s="4"/>
      <c r="D204" s="4"/>
      <c r="E204" s="3"/>
      <c r="F204" s="3"/>
      <c r="G204" s="16"/>
      <c r="H204" s="3"/>
      <c r="I204" s="3"/>
      <c r="J204" s="3"/>
      <c r="K204" s="3"/>
      <c r="L204" s="3"/>
      <c r="M204" s="3"/>
      <c r="N204" s="3"/>
    </row>
    <row r="205" spans="1:14" ht="13">
      <c r="A205" s="2"/>
      <c r="B205" s="3"/>
      <c r="C205" s="4"/>
      <c r="D205" s="4"/>
      <c r="E205" s="3"/>
      <c r="F205" s="3"/>
      <c r="G205" s="16"/>
      <c r="H205" s="3"/>
      <c r="I205" s="3"/>
      <c r="J205" s="3"/>
      <c r="K205" s="3"/>
      <c r="L205" s="3"/>
      <c r="M205" s="3"/>
      <c r="N205" s="3"/>
    </row>
    <row r="206" spans="1:14" ht="13">
      <c r="A206" s="2"/>
      <c r="B206" s="3"/>
      <c r="C206" s="4"/>
      <c r="D206" s="4"/>
      <c r="E206" s="3"/>
      <c r="F206" s="3"/>
      <c r="G206" s="16"/>
      <c r="H206" s="3"/>
      <c r="I206" s="3"/>
      <c r="J206" s="3"/>
      <c r="K206" s="3"/>
      <c r="L206" s="3"/>
      <c r="M206" s="3"/>
      <c r="N206" s="3"/>
    </row>
    <row r="207" spans="1:14" ht="13">
      <c r="A207" s="2"/>
      <c r="B207" s="3"/>
      <c r="C207" s="4"/>
      <c r="D207" s="4"/>
      <c r="E207" s="3"/>
      <c r="F207" s="3"/>
      <c r="G207" s="16"/>
      <c r="H207" s="3"/>
      <c r="I207" s="3"/>
      <c r="J207" s="3"/>
      <c r="K207" s="3"/>
      <c r="L207" s="3"/>
      <c r="M207" s="3"/>
      <c r="N207" s="3"/>
    </row>
    <row r="208" spans="1:14" ht="13">
      <c r="A208" s="2"/>
      <c r="B208" s="3"/>
      <c r="C208" s="4"/>
      <c r="D208" s="4"/>
      <c r="E208" s="3"/>
      <c r="F208" s="3"/>
      <c r="G208" s="16"/>
      <c r="H208" s="3"/>
      <c r="I208" s="3"/>
      <c r="J208" s="3"/>
      <c r="K208" s="3"/>
      <c r="L208" s="3"/>
      <c r="M208" s="3"/>
      <c r="N208" s="3"/>
    </row>
    <row r="209" spans="1:14" ht="13">
      <c r="A209" s="2"/>
      <c r="B209" s="3"/>
      <c r="C209" s="4"/>
      <c r="D209" s="4"/>
      <c r="E209" s="3"/>
      <c r="F209" s="3"/>
      <c r="G209" s="16"/>
      <c r="H209" s="3"/>
      <c r="I209" s="3"/>
      <c r="J209" s="3"/>
      <c r="K209" s="3"/>
      <c r="L209" s="3"/>
      <c r="M209" s="3"/>
      <c r="N209" s="3"/>
    </row>
    <row r="210" spans="1:14" ht="13">
      <c r="A210" s="2"/>
      <c r="B210" s="3"/>
      <c r="C210" s="4"/>
      <c r="D210" s="4"/>
      <c r="E210" s="3"/>
      <c r="F210" s="3"/>
      <c r="G210" s="16"/>
      <c r="H210" s="3"/>
      <c r="I210" s="3"/>
      <c r="J210" s="3"/>
      <c r="K210" s="3"/>
      <c r="L210" s="3"/>
      <c r="M210" s="3"/>
      <c r="N210" s="3"/>
    </row>
    <row r="211" spans="1:14" ht="13">
      <c r="A211" s="2"/>
      <c r="B211" s="3"/>
      <c r="C211" s="4"/>
      <c r="D211" s="4"/>
      <c r="E211" s="3"/>
      <c r="F211" s="3"/>
      <c r="G211" s="16"/>
      <c r="H211" s="3"/>
      <c r="I211" s="3"/>
      <c r="J211" s="3"/>
      <c r="K211" s="3"/>
      <c r="L211" s="3"/>
      <c r="M211" s="3"/>
      <c r="N211" s="3"/>
    </row>
    <row r="212" spans="1:14" ht="13">
      <c r="A212" s="2"/>
      <c r="B212" s="3"/>
      <c r="C212" s="4"/>
      <c r="D212" s="4"/>
      <c r="E212" s="3"/>
      <c r="F212" s="3"/>
      <c r="G212" s="16"/>
      <c r="H212" s="3"/>
      <c r="I212" s="3"/>
      <c r="J212" s="3"/>
      <c r="K212" s="3"/>
      <c r="L212" s="3"/>
      <c r="M212" s="3"/>
      <c r="N212" s="3"/>
    </row>
    <row r="213" spans="1:14" ht="13">
      <c r="A213" s="2"/>
      <c r="B213" s="3"/>
      <c r="C213" s="4"/>
      <c r="D213" s="4"/>
      <c r="E213" s="3"/>
      <c r="F213" s="3"/>
      <c r="G213" s="16"/>
      <c r="H213" s="3"/>
      <c r="I213" s="3"/>
      <c r="J213" s="3"/>
      <c r="K213" s="3"/>
      <c r="L213" s="3"/>
      <c r="M213" s="3"/>
      <c r="N213" s="3"/>
    </row>
    <row r="214" spans="1:14" ht="13">
      <c r="A214" s="2"/>
      <c r="B214" s="3"/>
      <c r="C214" s="4"/>
      <c r="D214" s="4"/>
      <c r="E214" s="3"/>
      <c r="F214" s="3"/>
      <c r="G214" s="16"/>
      <c r="H214" s="3"/>
      <c r="I214" s="3"/>
      <c r="J214" s="3"/>
      <c r="K214" s="3"/>
      <c r="L214" s="3"/>
      <c r="M214" s="3"/>
      <c r="N214" s="3"/>
    </row>
    <row r="215" spans="1:14" ht="13">
      <c r="A215" s="2"/>
      <c r="B215" s="3"/>
      <c r="C215" s="4"/>
      <c r="D215" s="4"/>
      <c r="E215" s="3"/>
      <c r="F215" s="3"/>
      <c r="G215" s="16"/>
      <c r="H215" s="3"/>
      <c r="I215" s="3"/>
      <c r="J215" s="3"/>
      <c r="K215" s="3"/>
      <c r="L215" s="3"/>
      <c r="M215" s="3"/>
      <c r="N215" s="3"/>
    </row>
    <row r="216" spans="1:14" ht="13">
      <c r="A216" s="2"/>
      <c r="B216" s="3"/>
      <c r="C216" s="4"/>
      <c r="D216" s="4"/>
      <c r="E216" s="3"/>
      <c r="F216" s="3"/>
      <c r="G216" s="16"/>
      <c r="H216" s="3"/>
      <c r="I216" s="3"/>
      <c r="J216" s="3"/>
      <c r="K216" s="3"/>
      <c r="L216" s="3"/>
      <c r="M216" s="3"/>
      <c r="N216" s="3"/>
    </row>
    <row r="217" spans="1:14" ht="13">
      <c r="A217" s="2"/>
      <c r="B217" s="3"/>
      <c r="C217" s="4"/>
      <c r="D217" s="4"/>
      <c r="E217" s="3"/>
      <c r="F217" s="3"/>
      <c r="G217" s="16"/>
      <c r="H217" s="3"/>
      <c r="I217" s="3"/>
      <c r="J217" s="3"/>
      <c r="K217" s="3"/>
      <c r="L217" s="3"/>
      <c r="M217" s="3"/>
      <c r="N217" s="3"/>
    </row>
    <row r="218" spans="1:14" ht="13">
      <c r="A218" s="2"/>
      <c r="B218" s="3"/>
      <c r="C218" s="4"/>
      <c r="D218" s="4"/>
      <c r="E218" s="3"/>
      <c r="F218" s="3"/>
      <c r="G218" s="16"/>
      <c r="H218" s="3"/>
      <c r="I218" s="3"/>
      <c r="J218" s="3"/>
      <c r="K218" s="3"/>
      <c r="L218" s="3"/>
      <c r="M218" s="3"/>
      <c r="N218" s="3"/>
    </row>
    <row r="219" spans="1:14" ht="13">
      <c r="A219" s="2"/>
      <c r="B219" s="3"/>
      <c r="C219" s="4"/>
      <c r="D219" s="4"/>
      <c r="E219" s="3"/>
      <c r="F219" s="3"/>
      <c r="G219" s="16"/>
      <c r="H219" s="3"/>
      <c r="I219" s="3"/>
      <c r="J219" s="3"/>
      <c r="K219" s="3"/>
      <c r="L219" s="3"/>
      <c r="M219" s="3"/>
      <c r="N219" s="3"/>
    </row>
    <row r="220" spans="1:14" ht="13">
      <c r="A220" s="2"/>
      <c r="B220" s="3"/>
      <c r="C220" s="4"/>
      <c r="D220" s="4"/>
      <c r="E220" s="3"/>
      <c r="F220" s="3"/>
      <c r="G220" s="16"/>
      <c r="H220" s="3"/>
      <c r="I220" s="3"/>
      <c r="J220" s="3"/>
      <c r="K220" s="3"/>
      <c r="L220" s="3"/>
      <c r="M220" s="3"/>
      <c r="N220" s="3"/>
    </row>
    <row r="221" spans="1:14" ht="13">
      <c r="A221" s="2"/>
      <c r="B221" s="3"/>
      <c r="C221" s="4"/>
      <c r="D221" s="4"/>
      <c r="E221" s="3"/>
      <c r="F221" s="3"/>
      <c r="G221" s="16"/>
      <c r="H221" s="3"/>
      <c r="I221" s="3"/>
      <c r="J221" s="3"/>
      <c r="K221" s="3"/>
      <c r="L221" s="3"/>
      <c r="M221" s="3"/>
      <c r="N221" s="3"/>
    </row>
    <row r="222" spans="1:14" ht="13">
      <c r="A222" s="2"/>
      <c r="B222" s="3"/>
      <c r="C222" s="4"/>
      <c r="D222" s="4"/>
      <c r="E222" s="3"/>
      <c r="F222" s="3"/>
      <c r="G222" s="16"/>
      <c r="H222" s="3"/>
      <c r="I222" s="3"/>
      <c r="J222" s="3"/>
      <c r="K222" s="3"/>
      <c r="L222" s="3"/>
      <c r="M222" s="3"/>
      <c r="N222" s="3"/>
    </row>
    <row r="223" spans="1:14" ht="13">
      <c r="A223" s="2"/>
      <c r="B223" s="3"/>
      <c r="C223" s="4"/>
      <c r="D223" s="4"/>
      <c r="E223" s="3"/>
      <c r="F223" s="3"/>
      <c r="G223" s="16"/>
      <c r="H223" s="3"/>
      <c r="I223" s="3"/>
      <c r="J223" s="3"/>
      <c r="K223" s="3"/>
      <c r="L223" s="3"/>
      <c r="M223" s="3"/>
      <c r="N223" s="3"/>
    </row>
    <row r="224" spans="1:14" ht="13">
      <c r="A224" s="2"/>
      <c r="B224" s="3"/>
      <c r="C224" s="4"/>
      <c r="D224" s="4"/>
      <c r="E224" s="3"/>
      <c r="F224" s="3"/>
      <c r="G224" s="16"/>
      <c r="H224" s="3"/>
      <c r="I224" s="3"/>
      <c r="J224" s="3"/>
      <c r="K224" s="3"/>
      <c r="L224" s="3"/>
      <c r="M224" s="3"/>
      <c r="N224" s="3"/>
    </row>
    <row r="225" spans="1:14" ht="13">
      <c r="A225" s="2"/>
      <c r="B225" s="3"/>
      <c r="C225" s="4"/>
      <c r="D225" s="4"/>
      <c r="E225" s="3"/>
      <c r="F225" s="3"/>
      <c r="G225" s="16"/>
      <c r="H225" s="3"/>
      <c r="I225" s="3"/>
      <c r="J225" s="3"/>
      <c r="K225" s="3"/>
      <c r="L225" s="3"/>
      <c r="M225" s="3"/>
      <c r="N225" s="3"/>
    </row>
    <row r="226" spans="1:14" ht="13">
      <c r="A226" s="2"/>
      <c r="B226" s="3"/>
      <c r="C226" s="4"/>
      <c r="D226" s="4"/>
      <c r="E226" s="3"/>
      <c r="F226" s="3"/>
      <c r="G226" s="16"/>
      <c r="H226" s="3"/>
      <c r="I226" s="3"/>
      <c r="J226" s="3"/>
      <c r="K226" s="3"/>
      <c r="L226" s="3"/>
      <c r="M226" s="3"/>
      <c r="N226" s="3"/>
    </row>
    <row r="227" spans="1:14" ht="13">
      <c r="A227" s="2"/>
      <c r="B227" s="3"/>
      <c r="C227" s="4"/>
      <c r="D227" s="4"/>
      <c r="E227" s="3"/>
      <c r="F227" s="3"/>
      <c r="G227" s="16"/>
      <c r="H227" s="3"/>
      <c r="I227" s="3"/>
      <c r="J227" s="3"/>
      <c r="K227" s="3"/>
      <c r="L227" s="3"/>
      <c r="M227" s="3"/>
      <c r="N227" s="3"/>
    </row>
    <row r="228" spans="1:14" ht="13">
      <c r="A228" s="2"/>
      <c r="B228" s="3"/>
      <c r="C228" s="4"/>
      <c r="D228" s="4"/>
      <c r="E228" s="3"/>
      <c r="F228" s="3"/>
      <c r="G228" s="16"/>
      <c r="H228" s="3"/>
      <c r="I228" s="3"/>
      <c r="J228" s="3"/>
      <c r="K228" s="3"/>
      <c r="L228" s="3"/>
      <c r="M228" s="3"/>
      <c r="N228" s="3"/>
    </row>
    <row r="229" spans="1:14" ht="13">
      <c r="A229" s="2"/>
      <c r="B229" s="3"/>
      <c r="C229" s="4"/>
      <c r="D229" s="4"/>
      <c r="E229" s="3"/>
      <c r="F229" s="3"/>
      <c r="G229" s="16"/>
      <c r="H229" s="3"/>
      <c r="I229" s="3"/>
      <c r="J229" s="3"/>
      <c r="K229" s="3"/>
      <c r="L229" s="3"/>
      <c r="M229" s="3"/>
      <c r="N229" s="3"/>
    </row>
    <row r="230" spans="1:14" ht="13">
      <c r="A230" s="2"/>
      <c r="B230" s="3"/>
      <c r="C230" s="4"/>
      <c r="D230" s="4"/>
      <c r="E230" s="3"/>
      <c r="F230" s="3"/>
      <c r="G230" s="16"/>
      <c r="H230" s="3"/>
      <c r="I230" s="3"/>
      <c r="J230" s="3"/>
      <c r="K230" s="3"/>
      <c r="L230" s="3"/>
      <c r="M230" s="3"/>
      <c r="N230" s="3"/>
    </row>
    <row r="231" spans="1:14" ht="13">
      <c r="A231" s="2"/>
      <c r="B231" s="3"/>
      <c r="C231" s="4"/>
      <c r="D231" s="4"/>
      <c r="E231" s="3"/>
      <c r="F231" s="3"/>
      <c r="G231" s="16"/>
      <c r="H231" s="3"/>
      <c r="I231" s="3"/>
      <c r="J231" s="3"/>
      <c r="K231" s="3"/>
      <c r="L231" s="3"/>
      <c r="M231" s="3"/>
      <c r="N231" s="3"/>
    </row>
    <row r="232" spans="1:14" ht="13">
      <c r="A232" s="2"/>
      <c r="B232" s="3"/>
      <c r="C232" s="4"/>
      <c r="D232" s="4"/>
      <c r="E232" s="3"/>
      <c r="F232" s="3"/>
      <c r="G232" s="16"/>
      <c r="H232" s="3"/>
      <c r="I232" s="3"/>
      <c r="J232" s="3"/>
      <c r="K232" s="3"/>
      <c r="L232" s="3"/>
      <c r="M232" s="3"/>
      <c r="N232" s="3"/>
    </row>
    <row r="233" spans="1:14" ht="13">
      <c r="A233" s="2"/>
      <c r="B233" s="3"/>
      <c r="C233" s="4"/>
      <c r="D233" s="4"/>
      <c r="E233" s="3"/>
      <c r="F233" s="3"/>
      <c r="G233" s="16"/>
      <c r="H233" s="3"/>
      <c r="I233" s="3"/>
      <c r="J233" s="3"/>
      <c r="K233" s="3"/>
      <c r="L233" s="3"/>
      <c r="M233" s="3"/>
      <c r="N233" s="3"/>
    </row>
    <row r="234" spans="1:14" ht="13">
      <c r="A234" s="2"/>
      <c r="B234" s="3"/>
      <c r="C234" s="4"/>
      <c r="D234" s="4"/>
      <c r="E234" s="3"/>
      <c r="F234" s="3"/>
      <c r="G234" s="16"/>
      <c r="H234" s="3"/>
      <c r="I234" s="3"/>
      <c r="J234" s="3"/>
      <c r="K234" s="3"/>
      <c r="L234" s="3"/>
      <c r="M234" s="3"/>
      <c r="N234" s="3"/>
    </row>
    <row r="235" spans="1:14" ht="13">
      <c r="A235" s="2"/>
      <c r="B235" s="3"/>
      <c r="C235" s="4"/>
      <c r="D235" s="4"/>
      <c r="E235" s="3"/>
      <c r="F235" s="3"/>
      <c r="G235" s="16"/>
      <c r="H235" s="3"/>
      <c r="I235" s="3"/>
      <c r="J235" s="3"/>
      <c r="K235" s="3"/>
      <c r="L235" s="3"/>
      <c r="M235" s="3"/>
      <c r="N235" s="3"/>
    </row>
    <row r="236" spans="1:14" ht="13">
      <c r="A236" s="2"/>
      <c r="B236" s="3"/>
      <c r="C236" s="4"/>
      <c r="D236" s="4"/>
      <c r="E236" s="3"/>
      <c r="F236" s="3"/>
      <c r="G236" s="16"/>
      <c r="H236" s="3"/>
      <c r="I236" s="3"/>
      <c r="J236" s="3"/>
      <c r="K236" s="3"/>
      <c r="L236" s="3"/>
      <c r="M236" s="3"/>
      <c r="N236" s="3"/>
    </row>
    <row r="237" spans="1:14" ht="13">
      <c r="A237" s="2"/>
      <c r="B237" s="3"/>
      <c r="C237" s="4"/>
      <c r="D237" s="4"/>
      <c r="E237" s="3"/>
      <c r="F237" s="3"/>
      <c r="G237" s="16"/>
      <c r="H237" s="3"/>
      <c r="I237" s="3"/>
      <c r="J237" s="3"/>
      <c r="K237" s="3"/>
      <c r="L237" s="3"/>
      <c r="M237" s="3"/>
      <c r="N237" s="3"/>
    </row>
    <row r="238" spans="1:14" ht="13">
      <c r="A238" s="2"/>
      <c r="B238" s="3"/>
      <c r="C238" s="4"/>
      <c r="D238" s="4"/>
      <c r="E238" s="3"/>
      <c r="F238" s="3"/>
      <c r="G238" s="16"/>
      <c r="H238" s="3"/>
      <c r="I238" s="3"/>
      <c r="J238" s="3"/>
      <c r="K238" s="3"/>
      <c r="L238" s="3"/>
      <c r="M238" s="3"/>
      <c r="N238" s="3"/>
    </row>
    <row r="239" spans="1:14" ht="13">
      <c r="A239" s="2"/>
      <c r="B239" s="3"/>
      <c r="C239" s="4"/>
      <c r="D239" s="4"/>
      <c r="E239" s="3"/>
      <c r="F239" s="3"/>
      <c r="G239" s="16"/>
      <c r="H239" s="3"/>
      <c r="I239" s="3"/>
      <c r="J239" s="3"/>
      <c r="K239" s="3"/>
      <c r="L239" s="3"/>
      <c r="M239" s="3"/>
      <c r="N239" s="3"/>
    </row>
    <row r="240" spans="1:14" ht="13">
      <c r="A240" s="2"/>
      <c r="B240" s="3"/>
      <c r="C240" s="4"/>
      <c r="D240" s="4"/>
      <c r="E240" s="3"/>
      <c r="F240" s="3"/>
      <c r="G240" s="16"/>
      <c r="H240" s="3"/>
      <c r="I240" s="3"/>
      <c r="J240" s="3"/>
      <c r="K240" s="3"/>
      <c r="L240" s="3"/>
      <c r="M240" s="3"/>
      <c r="N240" s="3"/>
    </row>
    <row r="241" spans="1:14" ht="13">
      <c r="A241" s="2"/>
      <c r="B241" s="3"/>
      <c r="C241" s="4"/>
      <c r="D241" s="4"/>
      <c r="E241" s="3"/>
      <c r="F241" s="3"/>
      <c r="G241" s="16"/>
      <c r="H241" s="3"/>
      <c r="I241" s="3"/>
      <c r="J241" s="3"/>
      <c r="K241" s="3"/>
      <c r="L241" s="3"/>
      <c r="M241" s="3"/>
      <c r="N241" s="3"/>
    </row>
    <row r="242" spans="1:14" ht="13">
      <c r="A242" s="2"/>
      <c r="B242" s="3"/>
      <c r="C242" s="4"/>
      <c r="D242" s="4"/>
      <c r="E242" s="3"/>
      <c r="F242" s="3"/>
      <c r="G242" s="16"/>
      <c r="H242" s="3"/>
      <c r="I242" s="3"/>
      <c r="J242" s="3"/>
      <c r="K242" s="3"/>
      <c r="L242" s="3"/>
      <c r="M242" s="3"/>
      <c r="N242" s="3"/>
    </row>
    <row r="243" spans="1:14" ht="13">
      <c r="A243" s="2"/>
      <c r="B243" s="3"/>
      <c r="C243" s="4"/>
      <c r="D243" s="4"/>
      <c r="E243" s="3"/>
      <c r="F243" s="3"/>
      <c r="G243" s="16"/>
      <c r="H243" s="3"/>
      <c r="I243" s="3"/>
      <c r="J243" s="3"/>
      <c r="K243" s="3"/>
      <c r="L243" s="3"/>
      <c r="M243" s="3"/>
      <c r="N243" s="3"/>
    </row>
    <row r="244" spans="1:14" ht="13">
      <c r="A244" s="2"/>
      <c r="B244" s="3"/>
      <c r="C244" s="4"/>
      <c r="D244" s="4"/>
      <c r="E244" s="3"/>
      <c r="F244" s="3"/>
      <c r="G244" s="16"/>
      <c r="H244" s="3"/>
      <c r="I244" s="3"/>
      <c r="J244" s="3"/>
      <c r="K244" s="3"/>
      <c r="L244" s="3"/>
      <c r="M244" s="3"/>
      <c r="N244" s="3"/>
    </row>
    <row r="245" spans="1:14" ht="13">
      <c r="A245" s="2"/>
      <c r="B245" s="3"/>
      <c r="C245" s="4"/>
      <c r="D245" s="4"/>
      <c r="E245" s="3"/>
      <c r="F245" s="3"/>
      <c r="G245" s="16"/>
      <c r="H245" s="3"/>
      <c r="I245" s="3"/>
      <c r="J245" s="3"/>
      <c r="K245" s="3"/>
      <c r="L245" s="3"/>
      <c r="M245" s="3"/>
      <c r="N245" s="3"/>
    </row>
    <row r="246" spans="1:14" ht="13">
      <c r="A246" s="2"/>
      <c r="B246" s="3"/>
      <c r="C246" s="4"/>
      <c r="D246" s="4"/>
      <c r="E246" s="3"/>
      <c r="F246" s="3"/>
      <c r="G246" s="16"/>
      <c r="H246" s="3"/>
      <c r="I246" s="3"/>
      <c r="J246" s="3"/>
      <c r="K246" s="3"/>
      <c r="L246" s="3"/>
      <c r="M246" s="3"/>
      <c r="N246" s="3"/>
    </row>
    <row r="247" spans="1:14" ht="13">
      <c r="A247" s="2"/>
      <c r="B247" s="3"/>
      <c r="C247" s="4"/>
      <c r="D247" s="4"/>
      <c r="E247" s="3"/>
      <c r="F247" s="3"/>
      <c r="G247" s="16"/>
      <c r="H247" s="3"/>
      <c r="I247" s="3"/>
      <c r="J247" s="3"/>
      <c r="K247" s="3"/>
      <c r="L247" s="3"/>
      <c r="M247" s="3"/>
      <c r="N247" s="3"/>
    </row>
    <row r="248" spans="1:14" ht="13">
      <c r="A248" s="2"/>
      <c r="B248" s="3"/>
      <c r="C248" s="4"/>
      <c r="D248" s="4"/>
      <c r="E248" s="3"/>
      <c r="F248" s="3"/>
      <c r="G248" s="16"/>
      <c r="H248" s="3"/>
      <c r="I248" s="3"/>
      <c r="J248" s="3"/>
      <c r="K248" s="3"/>
      <c r="L248" s="3"/>
      <c r="M248" s="3"/>
      <c r="N248" s="3"/>
    </row>
    <row r="249" spans="1:14" ht="13">
      <c r="A249" s="2"/>
      <c r="B249" s="3"/>
      <c r="C249" s="4"/>
      <c r="D249" s="4"/>
      <c r="E249" s="3"/>
      <c r="F249" s="3"/>
      <c r="G249" s="16"/>
      <c r="H249" s="3"/>
      <c r="I249" s="3"/>
      <c r="J249" s="3"/>
      <c r="K249" s="3"/>
      <c r="L249" s="3"/>
      <c r="M249" s="3"/>
      <c r="N249" s="3"/>
    </row>
    <row r="250" spans="1:14" ht="13">
      <c r="A250" s="2"/>
      <c r="B250" s="3"/>
      <c r="C250" s="4"/>
      <c r="D250" s="4"/>
      <c r="E250" s="3"/>
      <c r="F250" s="3"/>
      <c r="G250" s="16"/>
      <c r="H250" s="3"/>
      <c r="I250" s="3"/>
      <c r="J250" s="3"/>
      <c r="K250" s="3"/>
      <c r="L250" s="3"/>
      <c r="M250" s="3"/>
      <c r="N250" s="3"/>
    </row>
    <row r="251" spans="1:14" ht="13">
      <c r="A251" s="2"/>
      <c r="B251" s="3"/>
      <c r="C251" s="4"/>
      <c r="D251" s="4"/>
      <c r="E251" s="3"/>
      <c r="F251" s="3"/>
      <c r="G251" s="16"/>
      <c r="H251" s="3"/>
      <c r="I251" s="3"/>
      <c r="J251" s="3"/>
      <c r="K251" s="3"/>
      <c r="L251" s="3"/>
      <c r="M251" s="3"/>
      <c r="N251" s="3"/>
    </row>
    <row r="252" spans="1:14" ht="13">
      <c r="A252" s="2"/>
      <c r="B252" s="3"/>
      <c r="C252" s="4"/>
      <c r="D252" s="4"/>
      <c r="E252" s="3"/>
      <c r="F252" s="3"/>
      <c r="G252" s="16"/>
      <c r="H252" s="3"/>
      <c r="I252" s="3"/>
      <c r="J252" s="3"/>
      <c r="K252" s="3"/>
      <c r="L252" s="3"/>
      <c r="M252" s="3"/>
      <c r="N252" s="3"/>
    </row>
    <row r="253" spans="1:14" ht="13">
      <c r="A253" s="2"/>
      <c r="B253" s="3"/>
      <c r="C253" s="4"/>
      <c r="D253" s="4"/>
      <c r="E253" s="3"/>
      <c r="F253" s="3"/>
      <c r="G253" s="16"/>
      <c r="H253" s="3"/>
      <c r="I253" s="3"/>
      <c r="J253" s="3"/>
      <c r="K253" s="3"/>
      <c r="L253" s="3"/>
      <c r="M253" s="3"/>
      <c r="N253" s="3"/>
    </row>
    <row r="254" spans="1:14" ht="13">
      <c r="A254" s="2"/>
      <c r="B254" s="3"/>
      <c r="C254" s="4"/>
      <c r="D254" s="4"/>
      <c r="E254" s="3"/>
      <c r="F254" s="3"/>
      <c r="G254" s="16"/>
      <c r="H254" s="3"/>
      <c r="I254" s="3"/>
      <c r="J254" s="3"/>
      <c r="K254" s="3"/>
      <c r="L254" s="3"/>
      <c r="M254" s="3"/>
      <c r="N254" s="3"/>
    </row>
    <row r="255" spans="1:14" ht="13">
      <c r="A255" s="2"/>
      <c r="B255" s="3"/>
      <c r="C255" s="4"/>
      <c r="D255" s="4"/>
      <c r="E255" s="3"/>
      <c r="F255" s="3"/>
      <c r="G255" s="16"/>
      <c r="H255" s="3"/>
      <c r="I255" s="3"/>
      <c r="J255" s="3"/>
      <c r="K255" s="3"/>
      <c r="L255" s="3"/>
      <c r="M255" s="3"/>
      <c r="N255" s="3"/>
    </row>
    <row r="256" spans="1:14" ht="13">
      <c r="A256" s="2"/>
      <c r="B256" s="3"/>
      <c r="C256" s="4"/>
      <c r="D256" s="4"/>
      <c r="E256" s="3"/>
      <c r="F256" s="3"/>
      <c r="G256" s="16"/>
      <c r="H256" s="3"/>
      <c r="I256" s="3"/>
      <c r="J256" s="3"/>
      <c r="K256" s="3"/>
      <c r="L256" s="3"/>
      <c r="M256" s="3"/>
      <c r="N256" s="3"/>
    </row>
    <row r="257" spans="1:14" ht="13">
      <c r="A257" s="2"/>
      <c r="B257" s="3"/>
      <c r="C257" s="4"/>
      <c r="D257" s="4"/>
      <c r="E257" s="3"/>
      <c r="F257" s="3"/>
      <c r="G257" s="16"/>
      <c r="H257" s="3"/>
      <c r="I257" s="3"/>
      <c r="J257" s="3"/>
      <c r="K257" s="3"/>
      <c r="L257" s="3"/>
      <c r="M257" s="3"/>
      <c r="N257" s="3"/>
    </row>
    <row r="258" spans="1:14" ht="13">
      <c r="A258" s="2"/>
      <c r="B258" s="3"/>
      <c r="C258" s="4"/>
      <c r="D258" s="4"/>
      <c r="E258" s="3"/>
      <c r="F258" s="3"/>
      <c r="G258" s="16"/>
      <c r="H258" s="3"/>
      <c r="I258" s="3"/>
      <c r="J258" s="3"/>
      <c r="K258" s="3"/>
      <c r="L258" s="3"/>
      <c r="M258" s="3"/>
      <c r="N258" s="3"/>
    </row>
    <row r="259" spans="1:14" ht="13">
      <c r="A259" s="2"/>
      <c r="B259" s="3"/>
      <c r="C259" s="4"/>
      <c r="D259" s="4"/>
      <c r="E259" s="3"/>
      <c r="F259" s="3"/>
      <c r="G259" s="16"/>
      <c r="H259" s="3"/>
      <c r="I259" s="3"/>
      <c r="J259" s="3"/>
      <c r="K259" s="3"/>
      <c r="L259" s="3"/>
      <c r="M259" s="3"/>
      <c r="N259" s="3"/>
    </row>
    <row r="260" spans="1:14" ht="13">
      <c r="A260" s="2"/>
      <c r="B260" s="3"/>
      <c r="C260" s="4"/>
      <c r="D260" s="4"/>
      <c r="E260" s="3"/>
      <c r="F260" s="3"/>
      <c r="G260" s="16"/>
      <c r="H260" s="3"/>
      <c r="I260" s="3"/>
      <c r="J260" s="3"/>
      <c r="K260" s="3"/>
      <c r="L260" s="3"/>
      <c r="M260" s="3"/>
      <c r="N260" s="3"/>
    </row>
    <row r="261" spans="1:14" ht="13">
      <c r="A261" s="2"/>
      <c r="B261" s="3"/>
      <c r="C261" s="4"/>
      <c r="D261" s="4"/>
      <c r="E261" s="3"/>
      <c r="F261" s="3"/>
      <c r="G261" s="16"/>
      <c r="H261" s="3"/>
      <c r="I261" s="3"/>
      <c r="J261" s="3"/>
      <c r="K261" s="3"/>
      <c r="L261" s="3"/>
      <c r="M261" s="3"/>
      <c r="N261" s="3"/>
    </row>
    <row r="262" spans="1:14" ht="13">
      <c r="A262" s="2"/>
      <c r="B262" s="3"/>
      <c r="C262" s="4"/>
      <c r="D262" s="4"/>
      <c r="E262" s="3"/>
      <c r="F262" s="3"/>
      <c r="G262" s="16"/>
      <c r="H262" s="3"/>
      <c r="I262" s="3"/>
      <c r="J262" s="3"/>
      <c r="K262" s="3"/>
      <c r="L262" s="3"/>
      <c r="M262" s="3"/>
      <c r="N262" s="3"/>
    </row>
    <row r="263" spans="1:14" ht="13">
      <c r="A263" s="2"/>
      <c r="B263" s="3"/>
      <c r="C263" s="4"/>
      <c r="D263" s="4"/>
      <c r="E263" s="3"/>
      <c r="F263" s="3"/>
      <c r="G263" s="16"/>
      <c r="H263" s="3"/>
      <c r="I263" s="3"/>
      <c r="J263" s="3"/>
      <c r="K263" s="3"/>
      <c r="L263" s="3"/>
      <c r="M263" s="3"/>
      <c r="N263" s="3"/>
    </row>
    <row r="264" spans="1:14" ht="13">
      <c r="A264" s="2"/>
      <c r="B264" s="3"/>
      <c r="C264" s="4"/>
      <c r="D264" s="4"/>
      <c r="E264" s="3"/>
      <c r="F264" s="3"/>
      <c r="G264" s="16"/>
      <c r="H264" s="3"/>
      <c r="I264" s="3"/>
      <c r="J264" s="3"/>
      <c r="K264" s="3"/>
      <c r="L264" s="3"/>
      <c r="M264" s="3"/>
      <c r="N264" s="3"/>
    </row>
    <row r="265" spans="1:14" ht="13">
      <c r="A265" s="2"/>
      <c r="B265" s="3"/>
      <c r="C265" s="4"/>
      <c r="D265" s="4"/>
      <c r="E265" s="3"/>
      <c r="F265" s="3"/>
      <c r="G265" s="16"/>
      <c r="H265" s="3"/>
      <c r="I265" s="3"/>
      <c r="J265" s="3"/>
      <c r="K265" s="3"/>
      <c r="L265" s="3"/>
      <c r="M265" s="3"/>
      <c r="N265" s="3"/>
    </row>
    <row r="266" spans="1:14" ht="13">
      <c r="A266" s="2"/>
      <c r="B266" s="3"/>
      <c r="C266" s="4"/>
      <c r="D266" s="4"/>
      <c r="E266" s="3"/>
      <c r="F266" s="3"/>
      <c r="G266" s="16"/>
      <c r="H266" s="3"/>
      <c r="I266" s="3"/>
      <c r="J266" s="3"/>
      <c r="K266" s="3"/>
      <c r="L266" s="3"/>
      <c r="M266" s="3"/>
      <c r="N266" s="3"/>
    </row>
    <row r="267" spans="1:14" ht="13">
      <c r="A267" s="2"/>
      <c r="B267" s="3"/>
      <c r="C267" s="4"/>
      <c r="D267" s="4"/>
      <c r="E267" s="3"/>
      <c r="F267" s="3"/>
      <c r="G267" s="16"/>
      <c r="H267" s="3"/>
      <c r="I267" s="3"/>
      <c r="J267" s="3"/>
      <c r="K267" s="3"/>
      <c r="L267" s="3"/>
      <c r="M267" s="3"/>
      <c r="N267" s="3"/>
    </row>
    <row r="268" spans="1:14" ht="13">
      <c r="A268" s="2"/>
      <c r="B268" s="3"/>
      <c r="C268" s="4"/>
      <c r="D268" s="4"/>
      <c r="E268" s="3"/>
      <c r="F268" s="3"/>
      <c r="G268" s="16"/>
      <c r="H268" s="3"/>
      <c r="I268" s="3"/>
      <c r="J268" s="3"/>
      <c r="K268" s="3"/>
      <c r="L268" s="3"/>
      <c r="M268" s="3"/>
      <c r="N268" s="3"/>
    </row>
    <row r="269" spans="1:14" ht="13">
      <c r="A269" s="2"/>
      <c r="B269" s="3"/>
      <c r="C269" s="4"/>
      <c r="D269" s="4"/>
      <c r="E269" s="3"/>
      <c r="F269" s="3"/>
      <c r="G269" s="16"/>
      <c r="H269" s="3"/>
      <c r="I269" s="3"/>
      <c r="J269" s="3"/>
      <c r="K269" s="3"/>
      <c r="L269" s="3"/>
      <c r="M269" s="3"/>
      <c r="N269" s="3"/>
    </row>
    <row r="270" spans="1:14" ht="13">
      <c r="A270" s="2"/>
      <c r="B270" s="3"/>
      <c r="C270" s="4"/>
      <c r="D270" s="4"/>
      <c r="E270" s="3"/>
      <c r="F270" s="3"/>
      <c r="G270" s="16"/>
      <c r="H270" s="3"/>
      <c r="I270" s="3"/>
      <c r="J270" s="3"/>
      <c r="K270" s="3"/>
      <c r="L270" s="3"/>
      <c r="M270" s="3"/>
      <c r="N270" s="3"/>
    </row>
    <row r="271" spans="1:14" ht="13">
      <c r="A271" s="2"/>
      <c r="B271" s="3"/>
      <c r="C271" s="4"/>
      <c r="D271" s="4"/>
      <c r="E271" s="3"/>
      <c r="F271" s="3"/>
      <c r="G271" s="16"/>
      <c r="H271" s="3"/>
      <c r="I271" s="3"/>
      <c r="J271" s="3"/>
      <c r="K271" s="3"/>
      <c r="L271" s="3"/>
      <c r="M271" s="3"/>
      <c r="N271" s="3"/>
    </row>
    <row r="272" spans="1:14" ht="13">
      <c r="A272" s="2"/>
      <c r="B272" s="3"/>
      <c r="C272" s="4"/>
      <c r="D272" s="4"/>
      <c r="E272" s="3"/>
      <c r="F272" s="3"/>
      <c r="G272" s="16"/>
      <c r="H272" s="3"/>
      <c r="I272" s="3"/>
      <c r="J272" s="3"/>
      <c r="K272" s="3"/>
      <c r="L272" s="3"/>
      <c r="M272" s="3"/>
      <c r="N272" s="3"/>
    </row>
    <row r="273" spans="1:14" ht="13">
      <c r="A273" s="2"/>
      <c r="B273" s="3"/>
      <c r="C273" s="4"/>
      <c r="D273" s="4"/>
      <c r="E273" s="3"/>
      <c r="F273" s="3"/>
      <c r="G273" s="16"/>
      <c r="H273" s="3"/>
      <c r="I273" s="3"/>
      <c r="J273" s="3"/>
      <c r="K273" s="3"/>
      <c r="L273" s="3"/>
      <c r="M273" s="3"/>
      <c r="N273" s="3"/>
    </row>
    <row r="274" spans="1:14" ht="13">
      <c r="A274" s="2"/>
      <c r="B274" s="3"/>
      <c r="C274" s="4"/>
      <c r="D274" s="4"/>
      <c r="E274" s="3"/>
      <c r="F274" s="3"/>
      <c r="G274" s="16"/>
      <c r="H274" s="3"/>
      <c r="I274" s="3"/>
      <c r="J274" s="3"/>
      <c r="K274" s="3"/>
      <c r="L274" s="3"/>
      <c r="M274" s="3"/>
      <c r="N274" s="3"/>
    </row>
    <row r="275" spans="1:14" ht="13">
      <c r="A275" s="2"/>
      <c r="B275" s="3"/>
      <c r="C275" s="4"/>
      <c r="D275" s="4"/>
      <c r="E275" s="3"/>
      <c r="F275" s="3"/>
      <c r="G275" s="16"/>
      <c r="H275" s="3"/>
      <c r="I275" s="3"/>
      <c r="J275" s="3"/>
      <c r="K275" s="3"/>
      <c r="L275" s="3"/>
      <c r="M275" s="3"/>
      <c r="N275" s="3"/>
    </row>
    <row r="276" spans="1:14" ht="13">
      <c r="A276" s="2"/>
      <c r="B276" s="3"/>
      <c r="C276" s="4"/>
      <c r="D276" s="4"/>
      <c r="E276" s="3"/>
      <c r="F276" s="3"/>
      <c r="G276" s="16"/>
      <c r="H276" s="3"/>
      <c r="I276" s="3"/>
      <c r="J276" s="3"/>
      <c r="K276" s="3"/>
      <c r="L276" s="3"/>
      <c r="M276" s="3"/>
      <c r="N276" s="3"/>
    </row>
    <row r="277" spans="1:14" ht="13">
      <c r="A277" s="2"/>
      <c r="B277" s="3"/>
      <c r="C277" s="4"/>
      <c r="D277" s="4"/>
      <c r="E277" s="3"/>
      <c r="F277" s="3"/>
      <c r="G277" s="16"/>
      <c r="H277" s="3"/>
      <c r="I277" s="3"/>
      <c r="J277" s="3"/>
      <c r="K277" s="3"/>
      <c r="L277" s="3"/>
      <c r="M277" s="3"/>
      <c r="N277" s="3"/>
    </row>
    <row r="278" spans="1:14" ht="13">
      <c r="A278" s="2"/>
      <c r="B278" s="3"/>
      <c r="C278" s="4"/>
      <c r="D278" s="4"/>
      <c r="E278" s="3"/>
      <c r="F278" s="3"/>
      <c r="G278" s="16"/>
      <c r="H278" s="3"/>
      <c r="I278" s="3"/>
      <c r="J278" s="3"/>
      <c r="K278" s="3"/>
      <c r="L278" s="3"/>
      <c r="M278" s="3"/>
      <c r="N278" s="3"/>
    </row>
    <row r="279" spans="1:14" ht="13">
      <c r="A279" s="2"/>
      <c r="B279" s="3"/>
      <c r="C279" s="4"/>
      <c r="D279" s="4"/>
      <c r="E279" s="3"/>
      <c r="F279" s="3"/>
      <c r="G279" s="16"/>
      <c r="H279" s="3"/>
      <c r="I279" s="3"/>
      <c r="J279" s="3"/>
      <c r="K279" s="3"/>
      <c r="L279" s="3"/>
      <c r="M279" s="3"/>
      <c r="N279" s="3"/>
    </row>
    <row r="280" spans="1:14" ht="13">
      <c r="A280" s="2"/>
      <c r="B280" s="3"/>
      <c r="C280" s="4"/>
      <c r="D280" s="4"/>
      <c r="E280" s="3"/>
      <c r="F280" s="3"/>
      <c r="G280" s="16"/>
      <c r="H280" s="3"/>
      <c r="I280" s="3"/>
      <c r="J280" s="3"/>
      <c r="K280" s="3"/>
      <c r="L280" s="3"/>
      <c r="M280" s="3"/>
      <c r="N280" s="3"/>
    </row>
    <row r="281" spans="1:14" ht="13">
      <c r="A281" s="2"/>
      <c r="B281" s="3"/>
      <c r="C281" s="4"/>
      <c r="D281" s="4"/>
      <c r="E281" s="3"/>
      <c r="F281" s="3"/>
      <c r="G281" s="16"/>
      <c r="H281" s="3"/>
      <c r="I281" s="3"/>
      <c r="J281" s="3"/>
      <c r="K281" s="3"/>
      <c r="L281" s="3"/>
      <c r="M281" s="3"/>
      <c r="N281" s="3"/>
    </row>
    <row r="282" spans="1:14" ht="13">
      <c r="A282" s="2"/>
      <c r="B282" s="3"/>
      <c r="C282" s="4"/>
      <c r="D282" s="4"/>
      <c r="E282" s="3"/>
      <c r="F282" s="3"/>
      <c r="G282" s="16"/>
      <c r="H282" s="3"/>
      <c r="I282" s="3"/>
      <c r="J282" s="3"/>
      <c r="K282" s="3"/>
      <c r="L282" s="3"/>
      <c r="M282" s="3"/>
      <c r="N282" s="3"/>
    </row>
    <row r="283" spans="1:14" ht="13">
      <c r="A283" s="2"/>
      <c r="B283" s="3"/>
      <c r="C283" s="4"/>
      <c r="D283" s="4"/>
      <c r="E283" s="3"/>
      <c r="F283" s="3"/>
      <c r="G283" s="16"/>
      <c r="H283" s="3"/>
      <c r="I283" s="3"/>
      <c r="J283" s="3"/>
      <c r="K283" s="3"/>
      <c r="L283" s="3"/>
      <c r="M283" s="3"/>
      <c r="N283" s="3"/>
    </row>
    <row r="284" spans="1:14" ht="13">
      <c r="A284" s="2"/>
      <c r="B284" s="3"/>
      <c r="C284" s="4"/>
      <c r="D284" s="4"/>
      <c r="E284" s="3"/>
      <c r="F284" s="3"/>
      <c r="G284" s="16"/>
      <c r="H284" s="3"/>
      <c r="I284" s="3"/>
      <c r="J284" s="3"/>
      <c r="K284" s="3"/>
      <c r="L284" s="3"/>
      <c r="M284" s="3"/>
      <c r="N284" s="3"/>
    </row>
    <row r="285" spans="1:14" ht="13">
      <c r="A285" s="2"/>
      <c r="B285" s="3"/>
      <c r="C285" s="4"/>
      <c r="D285" s="4"/>
      <c r="E285" s="3"/>
      <c r="F285" s="3"/>
      <c r="G285" s="16"/>
      <c r="H285" s="3"/>
      <c r="I285" s="3"/>
      <c r="J285" s="3"/>
      <c r="K285" s="3"/>
      <c r="L285" s="3"/>
      <c r="M285" s="3"/>
      <c r="N285" s="3"/>
    </row>
    <row r="286" spans="1:14" ht="13">
      <c r="A286" s="2"/>
      <c r="B286" s="3"/>
      <c r="C286" s="4"/>
      <c r="D286" s="4"/>
      <c r="E286" s="3"/>
      <c r="F286" s="3"/>
      <c r="G286" s="16"/>
      <c r="H286" s="3"/>
      <c r="I286" s="3"/>
      <c r="J286" s="3"/>
      <c r="K286" s="3"/>
      <c r="L286" s="3"/>
      <c r="M286" s="3"/>
      <c r="N286" s="3"/>
    </row>
    <row r="287" spans="1:14" ht="13">
      <c r="A287" s="2"/>
      <c r="B287" s="3"/>
      <c r="C287" s="4"/>
      <c r="D287" s="4"/>
      <c r="E287" s="3"/>
      <c r="F287" s="3"/>
      <c r="G287" s="16"/>
      <c r="H287" s="3"/>
      <c r="I287" s="3"/>
      <c r="J287" s="3"/>
      <c r="K287" s="3"/>
      <c r="L287" s="3"/>
      <c r="M287" s="3"/>
      <c r="N287" s="3"/>
    </row>
    <row r="288" spans="1:14" ht="13">
      <c r="A288" s="2"/>
      <c r="B288" s="3"/>
      <c r="C288" s="4"/>
      <c r="D288" s="4"/>
      <c r="E288" s="3"/>
      <c r="F288" s="3"/>
      <c r="G288" s="16"/>
      <c r="H288" s="3"/>
      <c r="I288" s="3"/>
      <c r="J288" s="3"/>
      <c r="K288" s="3"/>
      <c r="L288" s="3"/>
      <c r="M288" s="3"/>
      <c r="N288" s="3"/>
    </row>
    <row r="289" spans="1:14" ht="13">
      <c r="A289" s="2"/>
      <c r="B289" s="3"/>
      <c r="C289" s="4"/>
      <c r="D289" s="4"/>
      <c r="E289" s="3"/>
      <c r="F289" s="3"/>
      <c r="G289" s="16"/>
      <c r="H289" s="3"/>
      <c r="I289" s="3"/>
      <c r="J289" s="3"/>
      <c r="K289" s="3"/>
      <c r="L289" s="3"/>
      <c r="M289" s="3"/>
      <c r="N289" s="3"/>
    </row>
    <row r="290" spans="1:14" ht="13">
      <c r="A290" s="2"/>
      <c r="B290" s="3"/>
      <c r="C290" s="4"/>
      <c r="D290" s="4"/>
      <c r="E290" s="3"/>
      <c r="F290" s="3"/>
      <c r="G290" s="16"/>
      <c r="H290" s="3"/>
      <c r="I290" s="3"/>
      <c r="J290" s="3"/>
      <c r="K290" s="3"/>
      <c r="L290" s="3"/>
      <c r="M290" s="3"/>
      <c r="N290" s="3"/>
    </row>
    <row r="291" spans="1:14" ht="13">
      <c r="A291" s="2"/>
      <c r="B291" s="3"/>
      <c r="C291" s="4"/>
      <c r="D291" s="4"/>
      <c r="E291" s="3"/>
      <c r="F291" s="3"/>
      <c r="G291" s="16"/>
      <c r="H291" s="3"/>
      <c r="I291" s="3"/>
      <c r="J291" s="3"/>
      <c r="K291" s="3"/>
      <c r="L291" s="3"/>
      <c r="M291" s="3"/>
      <c r="N291" s="3"/>
    </row>
    <row r="292" spans="1:14" ht="13">
      <c r="A292" s="2"/>
      <c r="B292" s="3"/>
      <c r="C292" s="4"/>
      <c r="D292" s="4"/>
      <c r="E292" s="3"/>
      <c r="F292" s="3"/>
      <c r="G292" s="16"/>
      <c r="H292" s="3"/>
      <c r="I292" s="3"/>
      <c r="J292" s="3"/>
      <c r="K292" s="3"/>
      <c r="L292" s="3"/>
      <c r="M292" s="3"/>
      <c r="N292" s="3"/>
    </row>
    <row r="293" spans="1:14" ht="13">
      <c r="A293" s="2"/>
      <c r="B293" s="3"/>
      <c r="C293" s="4"/>
      <c r="D293" s="4"/>
      <c r="E293" s="3"/>
      <c r="F293" s="3"/>
      <c r="G293" s="16"/>
      <c r="H293" s="3"/>
      <c r="I293" s="3"/>
      <c r="J293" s="3"/>
      <c r="K293" s="3"/>
      <c r="L293" s="3"/>
      <c r="M293" s="3"/>
      <c r="N293" s="3"/>
    </row>
    <row r="294" spans="1:14" ht="13">
      <c r="A294" s="2"/>
      <c r="B294" s="3"/>
      <c r="C294" s="4"/>
      <c r="D294" s="4"/>
      <c r="E294" s="3"/>
      <c r="F294" s="3"/>
      <c r="G294" s="16"/>
      <c r="H294" s="3"/>
      <c r="I294" s="3"/>
      <c r="J294" s="3"/>
      <c r="K294" s="3"/>
      <c r="L294" s="3"/>
      <c r="M294" s="3"/>
      <c r="N294" s="3"/>
    </row>
    <row r="295" spans="1:14" ht="13">
      <c r="A295" s="2"/>
      <c r="B295" s="3"/>
      <c r="C295" s="4"/>
      <c r="D295" s="4"/>
      <c r="E295" s="3"/>
      <c r="F295" s="3"/>
      <c r="G295" s="16"/>
      <c r="H295" s="3"/>
      <c r="I295" s="3"/>
      <c r="J295" s="3"/>
      <c r="K295" s="3"/>
      <c r="L295" s="3"/>
      <c r="M295" s="3"/>
      <c r="N295" s="3"/>
    </row>
    <row r="296" spans="1:14" ht="13">
      <c r="A296" s="2"/>
      <c r="B296" s="3"/>
      <c r="C296" s="4"/>
      <c r="D296" s="4"/>
      <c r="E296" s="3"/>
      <c r="F296" s="3"/>
      <c r="G296" s="16"/>
      <c r="H296" s="3"/>
      <c r="I296" s="3"/>
      <c r="J296" s="3"/>
      <c r="K296" s="3"/>
      <c r="L296" s="3"/>
      <c r="M296" s="3"/>
      <c r="N296" s="3"/>
    </row>
    <row r="297" spans="1:14" ht="13">
      <c r="A297" s="2"/>
      <c r="B297" s="3"/>
      <c r="C297" s="4"/>
      <c r="D297" s="4"/>
      <c r="E297" s="3"/>
      <c r="F297" s="3"/>
      <c r="G297" s="16"/>
      <c r="H297" s="3"/>
      <c r="I297" s="3"/>
      <c r="J297" s="3"/>
      <c r="K297" s="3"/>
      <c r="L297" s="3"/>
      <c r="M297" s="3"/>
      <c r="N297" s="3"/>
    </row>
    <row r="298" spans="1:14" ht="13">
      <c r="A298" s="2"/>
      <c r="B298" s="3"/>
      <c r="C298" s="4"/>
      <c r="D298" s="4"/>
      <c r="E298" s="3"/>
      <c r="F298" s="3"/>
      <c r="G298" s="16"/>
      <c r="H298" s="3"/>
      <c r="I298" s="3"/>
      <c r="J298" s="3"/>
      <c r="K298" s="3"/>
      <c r="L298" s="3"/>
      <c r="M298" s="3"/>
      <c r="N298" s="3"/>
    </row>
    <row r="299" spans="1:14" ht="13">
      <c r="A299" s="2"/>
      <c r="B299" s="3"/>
      <c r="C299" s="4"/>
      <c r="D299" s="4"/>
      <c r="E299" s="3"/>
      <c r="F299" s="3"/>
      <c r="G299" s="16"/>
      <c r="H299" s="3"/>
      <c r="I299" s="3"/>
      <c r="J299" s="3"/>
      <c r="K299" s="3"/>
      <c r="L299" s="3"/>
      <c r="M299" s="3"/>
      <c r="N299" s="3"/>
    </row>
    <row r="300" spans="1:14" ht="13">
      <c r="A300" s="2"/>
      <c r="B300" s="3"/>
      <c r="C300" s="4"/>
      <c r="D300" s="4"/>
      <c r="E300" s="3"/>
      <c r="F300" s="3"/>
      <c r="G300" s="16"/>
      <c r="H300" s="3"/>
      <c r="I300" s="3"/>
      <c r="J300" s="3"/>
      <c r="K300" s="3"/>
      <c r="L300" s="3"/>
      <c r="M300" s="3"/>
      <c r="N300" s="3"/>
    </row>
    <row r="301" spans="1:14" ht="13">
      <c r="A301" s="2"/>
      <c r="B301" s="3"/>
      <c r="C301" s="4"/>
      <c r="D301" s="4"/>
      <c r="E301" s="3"/>
      <c r="F301" s="3"/>
      <c r="G301" s="16"/>
      <c r="H301" s="3"/>
      <c r="I301" s="3"/>
      <c r="J301" s="3"/>
      <c r="K301" s="3"/>
      <c r="L301" s="3"/>
      <c r="M301" s="3"/>
      <c r="N301" s="3"/>
    </row>
    <row r="302" spans="1:14" ht="13">
      <c r="A302" s="2"/>
      <c r="B302" s="3"/>
      <c r="C302" s="4"/>
      <c r="D302" s="4"/>
      <c r="E302" s="3"/>
      <c r="F302" s="3"/>
      <c r="G302" s="16"/>
      <c r="H302" s="3"/>
      <c r="I302" s="3"/>
      <c r="J302" s="3"/>
      <c r="K302" s="3"/>
      <c r="L302" s="3"/>
      <c r="M302" s="3"/>
      <c r="N302" s="3"/>
    </row>
    <row r="303" spans="1:14" ht="13">
      <c r="A303" s="2"/>
      <c r="B303" s="3"/>
      <c r="C303" s="4"/>
      <c r="D303" s="4"/>
      <c r="E303" s="3"/>
      <c r="F303" s="3"/>
      <c r="G303" s="16"/>
      <c r="H303" s="3"/>
      <c r="I303" s="3"/>
      <c r="J303" s="3"/>
      <c r="K303" s="3"/>
      <c r="L303" s="3"/>
      <c r="M303" s="3"/>
      <c r="N303" s="3"/>
    </row>
    <row r="304" spans="1:14" ht="13">
      <c r="A304" s="2"/>
      <c r="B304" s="3"/>
      <c r="C304" s="4"/>
      <c r="D304" s="4"/>
      <c r="E304" s="3"/>
      <c r="F304" s="3"/>
      <c r="G304" s="16"/>
      <c r="H304" s="3"/>
      <c r="I304" s="3"/>
      <c r="J304" s="3"/>
      <c r="K304" s="3"/>
      <c r="L304" s="3"/>
      <c r="M304" s="3"/>
      <c r="N304" s="3"/>
    </row>
    <row r="305" spans="1:14" ht="13">
      <c r="A305" s="2"/>
      <c r="B305" s="3"/>
      <c r="C305" s="4"/>
      <c r="D305" s="4"/>
      <c r="E305" s="3"/>
      <c r="F305" s="3"/>
      <c r="G305" s="16"/>
      <c r="H305" s="3"/>
      <c r="I305" s="3"/>
      <c r="J305" s="3"/>
      <c r="K305" s="3"/>
      <c r="L305" s="3"/>
      <c r="M305" s="3"/>
      <c r="N305" s="3"/>
    </row>
    <row r="306" spans="1:14" ht="13">
      <c r="A306" s="2"/>
      <c r="B306" s="3"/>
      <c r="C306" s="4"/>
      <c r="D306" s="4"/>
      <c r="E306" s="3"/>
      <c r="F306" s="3"/>
      <c r="G306" s="16"/>
      <c r="H306" s="3"/>
      <c r="I306" s="3"/>
      <c r="J306" s="3"/>
      <c r="K306" s="3"/>
      <c r="L306" s="3"/>
      <c r="M306" s="3"/>
      <c r="N306" s="3"/>
    </row>
    <row r="307" spans="1:14" ht="13">
      <c r="A307" s="2"/>
      <c r="B307" s="3"/>
      <c r="C307" s="4"/>
      <c r="D307" s="4"/>
      <c r="E307" s="3"/>
      <c r="F307" s="3"/>
      <c r="G307" s="16"/>
      <c r="H307" s="3"/>
      <c r="I307" s="3"/>
      <c r="J307" s="3"/>
      <c r="K307" s="3"/>
      <c r="L307" s="3"/>
      <c r="M307" s="3"/>
      <c r="N307" s="3"/>
    </row>
    <row r="308" spans="1:14" ht="13">
      <c r="A308" s="2"/>
      <c r="B308" s="3"/>
      <c r="C308" s="4"/>
      <c r="D308" s="4"/>
      <c r="E308" s="3"/>
      <c r="F308" s="3"/>
      <c r="G308" s="16"/>
      <c r="H308" s="3"/>
      <c r="I308" s="3"/>
      <c r="J308" s="3"/>
      <c r="K308" s="3"/>
      <c r="L308" s="3"/>
      <c r="M308" s="3"/>
      <c r="N308" s="3"/>
    </row>
    <row r="309" spans="1:14" ht="13">
      <c r="A309" s="2"/>
      <c r="B309" s="3"/>
      <c r="C309" s="4"/>
      <c r="D309" s="4"/>
      <c r="E309" s="3"/>
      <c r="F309" s="3"/>
      <c r="G309" s="16"/>
      <c r="H309" s="3"/>
      <c r="I309" s="3"/>
      <c r="J309" s="3"/>
      <c r="K309" s="3"/>
      <c r="L309" s="3"/>
      <c r="M309" s="3"/>
      <c r="N309" s="3"/>
    </row>
    <row r="310" spans="1:14" ht="13">
      <c r="A310" s="2"/>
      <c r="B310" s="3"/>
      <c r="C310" s="4"/>
      <c r="D310" s="4"/>
      <c r="E310" s="3"/>
      <c r="F310" s="3"/>
      <c r="G310" s="16"/>
      <c r="H310" s="3"/>
      <c r="I310" s="3"/>
      <c r="J310" s="3"/>
      <c r="K310" s="3"/>
      <c r="L310" s="3"/>
      <c r="M310" s="3"/>
      <c r="N310" s="3"/>
    </row>
    <row r="311" spans="1:14" ht="13">
      <c r="A311" s="2"/>
      <c r="B311" s="3"/>
      <c r="C311" s="4"/>
      <c r="D311" s="4"/>
      <c r="E311" s="3"/>
      <c r="F311" s="3"/>
      <c r="G311" s="16"/>
      <c r="H311" s="3"/>
      <c r="I311" s="3"/>
      <c r="J311" s="3"/>
      <c r="K311" s="3"/>
      <c r="L311" s="3"/>
      <c r="M311" s="3"/>
      <c r="N311" s="3"/>
    </row>
    <row r="312" spans="1:14" ht="13">
      <c r="A312" s="2"/>
      <c r="B312" s="3"/>
      <c r="C312" s="4"/>
      <c r="D312" s="4"/>
      <c r="E312" s="3"/>
      <c r="F312" s="3"/>
      <c r="G312" s="16"/>
      <c r="H312" s="3"/>
      <c r="I312" s="3"/>
      <c r="J312" s="3"/>
      <c r="K312" s="3"/>
      <c r="L312" s="3"/>
      <c r="M312" s="3"/>
      <c r="N312" s="3"/>
    </row>
    <row r="313" spans="1:14" ht="13">
      <c r="A313" s="2"/>
      <c r="B313" s="3"/>
      <c r="C313" s="4"/>
      <c r="D313" s="4"/>
      <c r="E313" s="3"/>
      <c r="F313" s="3"/>
      <c r="G313" s="16"/>
      <c r="H313" s="3"/>
      <c r="I313" s="3"/>
      <c r="J313" s="3"/>
      <c r="K313" s="3"/>
      <c r="L313" s="3"/>
      <c r="M313" s="3"/>
      <c r="N313" s="3"/>
    </row>
    <row r="314" spans="1:14" ht="13">
      <c r="A314" s="2"/>
      <c r="B314" s="3"/>
      <c r="C314" s="4"/>
      <c r="D314" s="4"/>
      <c r="E314" s="3"/>
      <c r="F314" s="3"/>
      <c r="G314" s="16"/>
      <c r="H314" s="3"/>
      <c r="I314" s="3"/>
      <c r="J314" s="3"/>
      <c r="K314" s="3"/>
      <c r="L314" s="3"/>
      <c r="M314" s="3"/>
      <c r="N314" s="3"/>
    </row>
    <row r="315" spans="1:14" ht="13">
      <c r="A315" s="2"/>
      <c r="B315" s="3"/>
      <c r="C315" s="4"/>
      <c r="D315" s="4"/>
      <c r="E315" s="3"/>
      <c r="F315" s="3"/>
      <c r="G315" s="16"/>
      <c r="H315" s="3"/>
      <c r="I315" s="3"/>
      <c r="J315" s="3"/>
      <c r="K315" s="3"/>
      <c r="L315" s="3"/>
      <c r="M315" s="3"/>
      <c r="N315" s="3"/>
    </row>
    <row r="316" spans="1:14" ht="13">
      <c r="A316" s="2"/>
      <c r="B316" s="3"/>
      <c r="C316" s="4"/>
      <c r="D316" s="4"/>
      <c r="E316" s="3"/>
      <c r="F316" s="3"/>
      <c r="G316" s="16"/>
      <c r="H316" s="3"/>
      <c r="I316" s="3"/>
      <c r="J316" s="3"/>
      <c r="K316" s="3"/>
      <c r="L316" s="3"/>
      <c r="M316" s="3"/>
      <c r="N316" s="3"/>
    </row>
    <row r="317" spans="1:14" ht="13">
      <c r="A317" s="2"/>
      <c r="B317" s="3"/>
      <c r="C317" s="4"/>
      <c r="D317" s="4"/>
      <c r="E317" s="3"/>
      <c r="F317" s="3"/>
      <c r="G317" s="16"/>
      <c r="H317" s="3"/>
      <c r="I317" s="3"/>
      <c r="J317" s="3"/>
      <c r="K317" s="3"/>
      <c r="L317" s="3"/>
      <c r="M317" s="3"/>
      <c r="N317" s="3"/>
    </row>
    <row r="318" spans="1:14" ht="13">
      <c r="A318" s="2"/>
      <c r="B318" s="3"/>
      <c r="C318" s="4"/>
      <c r="D318" s="4"/>
      <c r="E318" s="3"/>
      <c r="F318" s="3"/>
      <c r="G318" s="16"/>
      <c r="H318" s="3"/>
      <c r="I318" s="3"/>
      <c r="J318" s="3"/>
      <c r="K318" s="3"/>
      <c r="L318" s="3"/>
      <c r="M318" s="3"/>
      <c r="N318" s="3"/>
    </row>
    <row r="319" spans="1:14" ht="13">
      <c r="A319" s="2"/>
      <c r="B319" s="3"/>
      <c r="C319" s="4"/>
      <c r="D319" s="4"/>
      <c r="E319" s="3"/>
      <c r="F319" s="3"/>
      <c r="G319" s="16"/>
      <c r="H319" s="3"/>
      <c r="I319" s="3"/>
      <c r="J319" s="3"/>
      <c r="K319" s="3"/>
      <c r="L319" s="3"/>
      <c r="M319" s="3"/>
      <c r="N319" s="3"/>
    </row>
    <row r="320" spans="1:14" ht="13">
      <c r="A320" s="2"/>
      <c r="B320" s="3"/>
      <c r="C320" s="4"/>
      <c r="D320" s="4"/>
      <c r="E320" s="3"/>
      <c r="F320" s="3"/>
      <c r="G320" s="16"/>
      <c r="H320" s="3"/>
      <c r="I320" s="3"/>
      <c r="J320" s="3"/>
      <c r="K320" s="3"/>
      <c r="L320" s="3"/>
      <c r="M320" s="3"/>
      <c r="N320" s="3"/>
    </row>
    <row r="321" spans="1:14" ht="13">
      <c r="A321" s="2"/>
      <c r="B321" s="3"/>
      <c r="C321" s="4"/>
      <c r="D321" s="4"/>
      <c r="E321" s="3"/>
      <c r="F321" s="3"/>
      <c r="G321" s="16"/>
      <c r="H321" s="3"/>
      <c r="I321" s="3"/>
      <c r="J321" s="3"/>
      <c r="K321" s="3"/>
      <c r="L321" s="3"/>
      <c r="M321" s="3"/>
      <c r="N321" s="3"/>
    </row>
    <row r="322" spans="1:14" ht="13">
      <c r="A322" s="2"/>
      <c r="B322" s="3"/>
      <c r="C322" s="4"/>
      <c r="D322" s="4"/>
      <c r="E322" s="3"/>
      <c r="F322" s="3"/>
      <c r="G322" s="16"/>
      <c r="H322" s="3"/>
      <c r="I322" s="3"/>
      <c r="J322" s="3"/>
      <c r="K322" s="3"/>
      <c r="L322" s="3"/>
      <c r="M322" s="3"/>
      <c r="N322" s="3"/>
    </row>
    <row r="323" spans="1:14" ht="13">
      <c r="A323" s="2"/>
      <c r="B323" s="3"/>
      <c r="C323" s="4"/>
      <c r="D323" s="4"/>
      <c r="E323" s="3"/>
      <c r="F323" s="3"/>
      <c r="G323" s="16"/>
      <c r="H323" s="3"/>
      <c r="I323" s="3"/>
      <c r="J323" s="3"/>
      <c r="K323" s="3"/>
      <c r="L323" s="3"/>
      <c r="M323" s="3"/>
      <c r="N323" s="3"/>
    </row>
    <row r="324" spans="1:14" ht="13">
      <c r="A324" s="2"/>
      <c r="B324" s="3"/>
      <c r="C324" s="4"/>
      <c r="D324" s="4"/>
      <c r="E324" s="3"/>
      <c r="F324" s="3"/>
      <c r="G324" s="16"/>
      <c r="H324" s="3"/>
      <c r="I324" s="3"/>
      <c r="J324" s="3"/>
      <c r="K324" s="3"/>
      <c r="L324" s="3"/>
      <c r="M324" s="3"/>
      <c r="N324" s="3"/>
    </row>
    <row r="325" spans="1:14" ht="13">
      <c r="A325" s="2"/>
      <c r="B325" s="3"/>
      <c r="C325" s="4"/>
      <c r="D325" s="4"/>
      <c r="E325" s="3"/>
      <c r="F325" s="3"/>
      <c r="G325" s="16"/>
      <c r="H325" s="3"/>
      <c r="I325" s="3"/>
      <c r="J325" s="3"/>
      <c r="K325" s="3"/>
      <c r="L325" s="3"/>
      <c r="M325" s="3"/>
      <c r="N325" s="3"/>
    </row>
    <row r="326" spans="1:14" ht="13">
      <c r="A326" s="2"/>
      <c r="B326" s="3"/>
      <c r="C326" s="4"/>
      <c r="D326" s="4"/>
      <c r="E326" s="3"/>
      <c r="F326" s="3"/>
      <c r="G326" s="16"/>
      <c r="H326" s="3"/>
      <c r="I326" s="3"/>
      <c r="J326" s="3"/>
      <c r="K326" s="3"/>
      <c r="L326" s="3"/>
      <c r="M326" s="3"/>
      <c r="N326" s="3"/>
    </row>
    <row r="327" spans="1:14" ht="13">
      <c r="A327" s="2"/>
      <c r="B327" s="3"/>
      <c r="C327" s="4"/>
      <c r="D327" s="4"/>
      <c r="E327" s="3"/>
      <c r="F327" s="3"/>
      <c r="G327" s="16"/>
      <c r="H327" s="3"/>
      <c r="I327" s="3"/>
      <c r="J327" s="3"/>
      <c r="K327" s="3"/>
      <c r="L327" s="3"/>
      <c r="M327" s="3"/>
      <c r="N327" s="3"/>
    </row>
    <row r="328" spans="1:14" ht="13">
      <c r="A328" s="2"/>
      <c r="B328" s="3"/>
      <c r="C328" s="4"/>
      <c r="D328" s="4"/>
      <c r="E328" s="3"/>
      <c r="F328" s="3"/>
      <c r="G328" s="16"/>
      <c r="H328" s="3"/>
      <c r="I328" s="3"/>
      <c r="J328" s="3"/>
      <c r="K328" s="3"/>
      <c r="L328" s="3"/>
      <c r="M328" s="3"/>
      <c r="N328" s="3"/>
    </row>
    <row r="329" spans="1:14" ht="13">
      <c r="A329" s="2"/>
      <c r="B329" s="3"/>
      <c r="C329" s="4"/>
      <c r="D329" s="4"/>
      <c r="E329" s="3"/>
      <c r="F329" s="3"/>
      <c r="G329" s="16"/>
      <c r="H329" s="3"/>
      <c r="I329" s="3"/>
      <c r="J329" s="3"/>
      <c r="K329" s="3"/>
      <c r="L329" s="3"/>
      <c r="M329" s="3"/>
      <c r="N329" s="3"/>
    </row>
    <row r="330" spans="1:14" ht="13">
      <c r="A330" s="2"/>
      <c r="B330" s="3"/>
      <c r="C330" s="4"/>
      <c r="D330" s="4"/>
      <c r="E330" s="3"/>
      <c r="F330" s="3"/>
      <c r="G330" s="16"/>
      <c r="H330" s="3"/>
      <c r="I330" s="3"/>
      <c r="J330" s="3"/>
      <c r="K330" s="3"/>
      <c r="L330" s="3"/>
      <c r="M330" s="3"/>
      <c r="N330" s="3"/>
    </row>
    <row r="331" spans="1:14" ht="13">
      <c r="A331" s="2"/>
      <c r="B331" s="3"/>
      <c r="C331" s="4"/>
      <c r="D331" s="4"/>
      <c r="E331" s="3"/>
      <c r="F331" s="3"/>
      <c r="G331" s="16"/>
      <c r="H331" s="3"/>
      <c r="I331" s="3"/>
      <c r="J331" s="3"/>
      <c r="K331" s="3"/>
      <c r="L331" s="3"/>
      <c r="M331" s="3"/>
      <c r="N331" s="3"/>
    </row>
    <row r="332" spans="1:14" ht="13">
      <c r="A332" s="2"/>
      <c r="B332" s="3"/>
      <c r="C332" s="4"/>
      <c r="D332" s="4"/>
      <c r="E332" s="3"/>
      <c r="F332" s="3"/>
      <c r="G332" s="16"/>
      <c r="H332" s="3"/>
      <c r="I332" s="3"/>
      <c r="J332" s="3"/>
      <c r="K332" s="3"/>
      <c r="L332" s="3"/>
      <c r="M332" s="3"/>
      <c r="N332" s="3"/>
    </row>
    <row r="333" spans="1:14" ht="13">
      <c r="A333" s="2"/>
      <c r="B333" s="3"/>
      <c r="C333" s="4"/>
      <c r="D333" s="4"/>
      <c r="E333" s="3"/>
      <c r="F333" s="3"/>
      <c r="G333" s="16"/>
      <c r="H333" s="3"/>
      <c r="I333" s="3"/>
      <c r="J333" s="3"/>
      <c r="K333" s="3"/>
      <c r="L333" s="3"/>
      <c r="M333" s="3"/>
      <c r="N333" s="3"/>
    </row>
    <row r="334" spans="1:14" ht="13">
      <c r="A334" s="2"/>
      <c r="B334" s="3"/>
      <c r="C334" s="4"/>
      <c r="D334" s="4"/>
      <c r="E334" s="3"/>
      <c r="F334" s="3"/>
      <c r="G334" s="16"/>
      <c r="H334" s="3"/>
      <c r="I334" s="3"/>
      <c r="J334" s="3"/>
      <c r="K334" s="3"/>
      <c r="L334" s="3"/>
      <c r="M334" s="3"/>
      <c r="N334" s="3"/>
    </row>
    <row r="335" spans="1:14" ht="13">
      <c r="A335" s="2"/>
      <c r="B335" s="3"/>
      <c r="C335" s="4"/>
      <c r="D335" s="4"/>
      <c r="E335" s="3"/>
      <c r="F335" s="3"/>
      <c r="G335" s="16"/>
      <c r="H335" s="3"/>
      <c r="I335" s="3"/>
      <c r="J335" s="3"/>
      <c r="K335" s="3"/>
      <c r="L335" s="3"/>
      <c r="M335" s="3"/>
      <c r="N335" s="3"/>
    </row>
    <row r="336" spans="1:14" ht="13">
      <c r="A336" s="2"/>
      <c r="B336" s="3"/>
      <c r="C336" s="4"/>
      <c r="D336" s="4"/>
      <c r="E336" s="3"/>
      <c r="F336" s="3"/>
      <c r="G336" s="16"/>
      <c r="H336" s="3"/>
      <c r="I336" s="3"/>
      <c r="J336" s="3"/>
      <c r="K336" s="3"/>
      <c r="L336" s="3"/>
      <c r="M336" s="3"/>
      <c r="N336" s="3"/>
    </row>
    <row r="337" spans="1:14" ht="13">
      <c r="A337" s="2"/>
      <c r="B337" s="3"/>
      <c r="C337" s="4"/>
      <c r="D337" s="4"/>
      <c r="E337" s="3"/>
      <c r="F337" s="3"/>
      <c r="G337" s="16"/>
      <c r="H337" s="3"/>
      <c r="I337" s="3"/>
      <c r="J337" s="3"/>
      <c r="K337" s="3"/>
      <c r="L337" s="3"/>
      <c r="M337" s="3"/>
      <c r="N337" s="3"/>
    </row>
    <row r="338" spans="1:14" ht="13">
      <c r="A338" s="2"/>
      <c r="B338" s="3"/>
      <c r="C338" s="4"/>
      <c r="D338" s="4"/>
      <c r="E338" s="3"/>
      <c r="F338" s="3"/>
      <c r="G338" s="16"/>
      <c r="H338" s="3"/>
      <c r="I338" s="3"/>
      <c r="J338" s="3"/>
      <c r="K338" s="3"/>
      <c r="L338" s="3"/>
      <c r="M338" s="3"/>
      <c r="N338" s="3"/>
    </row>
    <row r="339" spans="1:14" ht="13">
      <c r="A339" s="2"/>
      <c r="B339" s="3"/>
      <c r="C339" s="4"/>
      <c r="D339" s="4"/>
      <c r="E339" s="3"/>
      <c r="F339" s="3"/>
      <c r="G339" s="16"/>
      <c r="H339" s="3"/>
      <c r="I339" s="3"/>
      <c r="J339" s="3"/>
      <c r="K339" s="3"/>
      <c r="L339" s="3"/>
      <c r="M339" s="3"/>
      <c r="N339" s="3"/>
    </row>
    <row r="340" spans="1:14" ht="13">
      <c r="A340" s="2"/>
      <c r="B340" s="3"/>
      <c r="C340" s="4"/>
      <c r="D340" s="4"/>
      <c r="E340" s="3"/>
      <c r="F340" s="3"/>
      <c r="G340" s="16"/>
      <c r="H340" s="3"/>
      <c r="I340" s="3"/>
      <c r="J340" s="3"/>
      <c r="K340" s="3"/>
      <c r="L340" s="3"/>
      <c r="M340" s="3"/>
      <c r="N340" s="3"/>
    </row>
    <row r="341" spans="1:14" ht="13">
      <c r="A341" s="2"/>
      <c r="B341" s="3"/>
      <c r="C341" s="4"/>
      <c r="D341" s="4"/>
      <c r="E341" s="3"/>
      <c r="F341" s="3"/>
      <c r="G341" s="16"/>
      <c r="H341" s="3"/>
      <c r="I341" s="3"/>
      <c r="J341" s="3"/>
      <c r="K341" s="3"/>
      <c r="L341" s="3"/>
      <c r="M341" s="3"/>
      <c r="N341" s="3"/>
    </row>
    <row r="342" spans="1:14" ht="13">
      <c r="A342" s="2"/>
      <c r="B342" s="3"/>
      <c r="C342" s="4"/>
      <c r="D342" s="4"/>
      <c r="E342" s="3"/>
      <c r="F342" s="3"/>
      <c r="G342" s="16"/>
      <c r="H342" s="3"/>
      <c r="I342" s="3"/>
      <c r="J342" s="3"/>
      <c r="K342" s="3"/>
      <c r="L342" s="3"/>
      <c r="M342" s="3"/>
      <c r="N342" s="3"/>
    </row>
    <row r="343" spans="1:14" ht="13">
      <c r="A343" s="2"/>
      <c r="B343" s="3"/>
      <c r="C343" s="4"/>
      <c r="D343" s="4"/>
      <c r="E343" s="3"/>
      <c r="F343" s="3"/>
      <c r="G343" s="16"/>
      <c r="H343" s="3"/>
      <c r="I343" s="3"/>
      <c r="J343" s="3"/>
      <c r="K343" s="3"/>
      <c r="L343" s="3"/>
      <c r="M343" s="3"/>
      <c r="N343" s="3"/>
    </row>
    <row r="344" spans="1:14" ht="13">
      <c r="A344" s="2"/>
      <c r="B344" s="3"/>
      <c r="C344" s="4"/>
      <c r="D344" s="4"/>
      <c r="E344" s="3"/>
      <c r="F344" s="3"/>
      <c r="G344" s="16"/>
      <c r="H344" s="3"/>
      <c r="I344" s="3"/>
      <c r="J344" s="3"/>
      <c r="K344" s="3"/>
      <c r="L344" s="3"/>
      <c r="M344" s="3"/>
      <c r="N344" s="3"/>
    </row>
    <row r="345" spans="1:14" ht="13">
      <c r="A345" s="2"/>
      <c r="B345" s="3"/>
      <c r="C345" s="4"/>
      <c r="D345" s="4"/>
      <c r="E345" s="3"/>
      <c r="F345" s="3"/>
      <c r="G345" s="16"/>
      <c r="H345" s="3"/>
      <c r="I345" s="3"/>
      <c r="J345" s="3"/>
      <c r="K345" s="3"/>
      <c r="L345" s="3"/>
      <c r="M345" s="3"/>
      <c r="N345" s="3"/>
    </row>
    <row r="346" spans="1:14" ht="13">
      <c r="A346" s="2"/>
      <c r="B346" s="3"/>
      <c r="C346" s="4"/>
      <c r="D346" s="4"/>
      <c r="E346" s="3"/>
      <c r="F346" s="3"/>
      <c r="G346" s="16"/>
      <c r="H346" s="3"/>
      <c r="I346" s="3"/>
      <c r="J346" s="3"/>
      <c r="K346" s="3"/>
      <c r="L346" s="3"/>
      <c r="M346" s="3"/>
      <c r="N346" s="3"/>
    </row>
    <row r="347" spans="1:14" ht="13">
      <c r="A347" s="2"/>
      <c r="B347" s="3"/>
      <c r="C347" s="4"/>
      <c r="D347" s="4"/>
      <c r="E347" s="3"/>
      <c r="F347" s="3"/>
      <c r="G347" s="16"/>
      <c r="H347" s="3"/>
      <c r="I347" s="3"/>
      <c r="J347" s="3"/>
      <c r="K347" s="3"/>
      <c r="L347" s="3"/>
      <c r="M347" s="3"/>
      <c r="N347" s="3"/>
    </row>
    <row r="348" spans="1:14" ht="13">
      <c r="A348" s="2"/>
      <c r="B348" s="3"/>
      <c r="C348" s="4"/>
      <c r="D348" s="4"/>
      <c r="E348" s="3"/>
      <c r="F348" s="3"/>
      <c r="G348" s="16"/>
      <c r="H348" s="3"/>
      <c r="I348" s="3"/>
      <c r="J348" s="3"/>
      <c r="K348" s="3"/>
      <c r="L348" s="3"/>
      <c r="M348" s="3"/>
      <c r="N348" s="3"/>
    </row>
    <row r="349" spans="1:14" ht="13">
      <c r="A349" s="2"/>
      <c r="B349" s="3"/>
      <c r="C349" s="4"/>
      <c r="D349" s="4"/>
      <c r="E349" s="3"/>
      <c r="F349" s="3"/>
      <c r="G349" s="16"/>
      <c r="H349" s="3"/>
      <c r="I349" s="3"/>
      <c r="J349" s="3"/>
      <c r="K349" s="3"/>
      <c r="L349" s="3"/>
      <c r="M349" s="3"/>
      <c r="N349" s="3"/>
    </row>
    <row r="350" spans="1:14" ht="13">
      <c r="A350" s="2"/>
      <c r="B350" s="3"/>
      <c r="C350" s="4"/>
      <c r="D350" s="4"/>
      <c r="E350" s="3"/>
      <c r="F350" s="3"/>
      <c r="G350" s="16"/>
      <c r="H350" s="3"/>
      <c r="I350" s="3"/>
      <c r="J350" s="3"/>
      <c r="K350" s="3"/>
      <c r="L350" s="3"/>
      <c r="M350" s="3"/>
      <c r="N350" s="3"/>
    </row>
    <row r="351" spans="1:14" ht="13">
      <c r="A351" s="2"/>
      <c r="B351" s="3"/>
      <c r="C351" s="4"/>
      <c r="D351" s="4"/>
      <c r="E351" s="3"/>
      <c r="F351" s="3"/>
      <c r="G351" s="16"/>
      <c r="H351" s="3"/>
      <c r="I351" s="3"/>
      <c r="J351" s="3"/>
      <c r="K351" s="3"/>
      <c r="L351" s="3"/>
      <c r="M351" s="3"/>
      <c r="N351" s="3"/>
    </row>
    <row r="352" spans="1:14" ht="13">
      <c r="A352" s="2"/>
      <c r="B352" s="3"/>
      <c r="C352" s="4"/>
      <c r="D352" s="4"/>
      <c r="E352" s="3"/>
      <c r="F352" s="3"/>
      <c r="G352" s="16"/>
      <c r="H352" s="3"/>
      <c r="I352" s="3"/>
      <c r="J352" s="3"/>
      <c r="K352" s="3"/>
      <c r="L352" s="3"/>
      <c r="M352" s="3"/>
      <c r="N352" s="3"/>
    </row>
    <row r="353" spans="1:14" ht="13">
      <c r="A353" s="2"/>
      <c r="B353" s="3"/>
      <c r="C353" s="4"/>
      <c r="D353" s="4"/>
      <c r="E353" s="3"/>
      <c r="F353" s="3"/>
      <c r="G353" s="16"/>
      <c r="H353" s="3"/>
      <c r="I353" s="3"/>
      <c r="J353" s="3"/>
      <c r="K353" s="3"/>
      <c r="L353" s="3"/>
      <c r="M353" s="3"/>
      <c r="N353" s="3"/>
    </row>
    <row r="354" spans="1:14" ht="13">
      <c r="A354" s="2"/>
      <c r="B354" s="3"/>
      <c r="C354" s="4"/>
      <c r="D354" s="4"/>
      <c r="E354" s="3"/>
      <c r="F354" s="3"/>
      <c r="G354" s="16"/>
      <c r="H354" s="3"/>
      <c r="I354" s="3"/>
      <c r="J354" s="3"/>
      <c r="K354" s="3"/>
      <c r="L354" s="3"/>
      <c r="M354" s="3"/>
      <c r="N354" s="3"/>
    </row>
    <row r="355" spans="1:14" ht="13">
      <c r="A355" s="2"/>
      <c r="B355" s="3"/>
      <c r="C355" s="4"/>
      <c r="D355" s="4"/>
      <c r="E355" s="3"/>
      <c r="F355" s="3"/>
      <c r="G355" s="16"/>
      <c r="H355" s="3"/>
      <c r="I355" s="3"/>
      <c r="J355" s="3"/>
      <c r="K355" s="3"/>
      <c r="L355" s="3"/>
      <c r="M355" s="3"/>
      <c r="N355" s="3"/>
    </row>
    <row r="356" spans="1:14" ht="13">
      <c r="A356" s="2"/>
      <c r="B356" s="3"/>
      <c r="C356" s="4"/>
      <c r="D356" s="4"/>
      <c r="E356" s="3"/>
      <c r="F356" s="3"/>
      <c r="G356" s="16"/>
      <c r="H356" s="3"/>
      <c r="I356" s="3"/>
      <c r="J356" s="3"/>
      <c r="K356" s="3"/>
      <c r="L356" s="3"/>
      <c r="M356" s="3"/>
      <c r="N356" s="3"/>
    </row>
    <row r="357" spans="1:14" ht="13">
      <c r="A357" s="2"/>
      <c r="B357" s="3"/>
      <c r="C357" s="4"/>
      <c r="D357" s="4"/>
      <c r="E357" s="3"/>
      <c r="F357" s="3"/>
      <c r="G357" s="16"/>
      <c r="H357" s="3"/>
      <c r="I357" s="3"/>
      <c r="J357" s="3"/>
      <c r="K357" s="3"/>
      <c r="L357" s="3"/>
      <c r="M357" s="3"/>
      <c r="N357" s="3"/>
    </row>
    <row r="358" spans="1:14" ht="13">
      <c r="A358" s="2"/>
      <c r="B358" s="3"/>
      <c r="C358" s="4"/>
      <c r="D358" s="4"/>
      <c r="E358" s="3"/>
      <c r="F358" s="3"/>
      <c r="G358" s="16"/>
      <c r="H358" s="3"/>
      <c r="I358" s="3"/>
      <c r="J358" s="3"/>
      <c r="K358" s="3"/>
      <c r="L358" s="3"/>
      <c r="M358" s="3"/>
      <c r="N358" s="3"/>
    </row>
    <row r="359" spans="1:14" ht="13">
      <c r="A359" s="2"/>
      <c r="B359" s="3"/>
      <c r="C359" s="4"/>
      <c r="D359" s="4"/>
      <c r="E359" s="3"/>
      <c r="F359" s="3"/>
      <c r="G359" s="16"/>
      <c r="H359" s="3"/>
      <c r="I359" s="3"/>
      <c r="J359" s="3"/>
      <c r="K359" s="3"/>
      <c r="L359" s="3"/>
      <c r="M359" s="3"/>
      <c r="N359" s="3"/>
    </row>
    <row r="360" spans="1:14" ht="13">
      <c r="A360" s="2"/>
      <c r="B360" s="3"/>
      <c r="C360" s="4"/>
      <c r="D360" s="4"/>
      <c r="E360" s="3"/>
      <c r="F360" s="3"/>
      <c r="G360" s="16"/>
      <c r="H360" s="3"/>
      <c r="I360" s="3"/>
      <c r="J360" s="3"/>
      <c r="K360" s="3"/>
      <c r="L360" s="3"/>
      <c r="M360" s="3"/>
      <c r="N360" s="3"/>
    </row>
    <row r="361" spans="1:14" ht="13">
      <c r="A361" s="2"/>
      <c r="B361" s="3"/>
      <c r="C361" s="4"/>
      <c r="D361" s="4"/>
      <c r="E361" s="3"/>
      <c r="F361" s="3"/>
      <c r="G361" s="16"/>
      <c r="H361" s="3"/>
      <c r="I361" s="3"/>
      <c r="J361" s="3"/>
      <c r="K361" s="3"/>
      <c r="L361" s="3"/>
      <c r="M361" s="3"/>
      <c r="N361" s="3"/>
    </row>
    <row r="362" spans="1:14" ht="13">
      <c r="A362" s="2"/>
      <c r="B362" s="3"/>
      <c r="C362" s="4"/>
      <c r="D362" s="4"/>
      <c r="E362" s="3"/>
      <c r="F362" s="3"/>
      <c r="G362" s="16"/>
      <c r="H362" s="3"/>
      <c r="I362" s="3"/>
      <c r="J362" s="3"/>
      <c r="K362" s="3"/>
      <c r="L362" s="3"/>
      <c r="M362" s="3"/>
      <c r="N362" s="3"/>
    </row>
    <row r="363" spans="1:14" ht="13">
      <c r="A363" s="2"/>
      <c r="B363" s="3"/>
      <c r="C363" s="4"/>
      <c r="D363" s="4"/>
      <c r="E363" s="3"/>
      <c r="F363" s="3"/>
      <c r="G363" s="16"/>
      <c r="H363" s="3"/>
      <c r="I363" s="3"/>
      <c r="J363" s="3"/>
      <c r="K363" s="3"/>
      <c r="L363" s="3"/>
      <c r="M363" s="3"/>
      <c r="N363" s="3"/>
    </row>
    <row r="364" spans="1:14" ht="13">
      <c r="A364" s="2"/>
      <c r="B364" s="3"/>
      <c r="C364" s="4"/>
      <c r="D364" s="4"/>
      <c r="E364" s="3"/>
      <c r="F364" s="3"/>
      <c r="G364" s="16"/>
      <c r="H364" s="3"/>
      <c r="I364" s="3"/>
      <c r="J364" s="3"/>
      <c r="K364" s="3"/>
      <c r="L364" s="3"/>
      <c r="M364" s="3"/>
      <c r="N364" s="3"/>
    </row>
    <row r="365" spans="1:14" ht="13">
      <c r="A365" s="2"/>
      <c r="B365" s="3"/>
      <c r="C365" s="4"/>
      <c r="D365" s="4"/>
      <c r="E365" s="3"/>
      <c r="F365" s="3"/>
      <c r="G365" s="16"/>
      <c r="H365" s="3"/>
      <c r="I365" s="3"/>
      <c r="J365" s="3"/>
      <c r="K365" s="3"/>
      <c r="L365" s="3"/>
      <c r="M365" s="3"/>
      <c r="N365" s="3"/>
    </row>
    <row r="366" spans="1:14" ht="13">
      <c r="A366" s="2"/>
      <c r="B366" s="3"/>
      <c r="C366" s="4"/>
      <c r="D366" s="4"/>
      <c r="E366" s="3"/>
      <c r="F366" s="3"/>
      <c r="G366" s="16"/>
      <c r="H366" s="3"/>
      <c r="I366" s="3"/>
      <c r="J366" s="3"/>
      <c r="K366" s="3"/>
      <c r="L366" s="3"/>
      <c r="M366" s="3"/>
      <c r="N366" s="3"/>
    </row>
    <row r="367" spans="1:14" ht="13">
      <c r="A367" s="2"/>
      <c r="B367" s="3"/>
      <c r="C367" s="4"/>
      <c r="D367" s="4"/>
      <c r="E367" s="3"/>
      <c r="F367" s="3"/>
      <c r="G367" s="16"/>
      <c r="H367" s="3"/>
      <c r="I367" s="3"/>
      <c r="J367" s="3"/>
      <c r="K367" s="3"/>
      <c r="L367" s="3"/>
      <c r="M367" s="3"/>
      <c r="N367" s="3"/>
    </row>
    <row r="368" spans="1:14" ht="13">
      <c r="A368" s="2"/>
      <c r="B368" s="3"/>
      <c r="C368" s="4"/>
      <c r="D368" s="4"/>
      <c r="E368" s="3"/>
      <c r="F368" s="3"/>
      <c r="G368" s="16"/>
      <c r="H368" s="3"/>
      <c r="I368" s="3"/>
      <c r="J368" s="3"/>
      <c r="K368" s="3"/>
      <c r="L368" s="3"/>
      <c r="M368" s="3"/>
      <c r="N368" s="3"/>
    </row>
    <row r="369" spans="1:14" ht="13">
      <c r="A369" s="2"/>
      <c r="B369" s="3"/>
      <c r="C369" s="4"/>
      <c r="D369" s="4"/>
      <c r="E369" s="3"/>
      <c r="F369" s="3"/>
      <c r="G369" s="16"/>
      <c r="H369" s="3"/>
      <c r="I369" s="3"/>
      <c r="J369" s="3"/>
      <c r="K369" s="3"/>
      <c r="L369" s="3"/>
      <c r="M369" s="3"/>
      <c r="N369" s="3"/>
    </row>
    <row r="370" spans="1:14" ht="13">
      <c r="A370" s="2"/>
      <c r="B370" s="3"/>
      <c r="C370" s="4"/>
      <c r="D370" s="4"/>
      <c r="E370" s="3"/>
      <c r="F370" s="3"/>
      <c r="G370" s="16"/>
      <c r="H370" s="3"/>
      <c r="I370" s="3"/>
      <c r="J370" s="3"/>
      <c r="K370" s="3"/>
      <c r="L370" s="3"/>
      <c r="M370" s="3"/>
      <c r="N370" s="3"/>
    </row>
    <row r="371" spans="1:14" ht="13">
      <c r="A371" s="2"/>
      <c r="B371" s="3"/>
      <c r="C371" s="4"/>
      <c r="D371" s="4"/>
      <c r="E371" s="3"/>
      <c r="F371" s="3"/>
      <c r="G371" s="16"/>
      <c r="H371" s="3"/>
      <c r="I371" s="3"/>
      <c r="J371" s="3"/>
      <c r="K371" s="3"/>
      <c r="L371" s="3"/>
      <c r="M371" s="3"/>
      <c r="N371" s="3"/>
    </row>
    <row r="372" spans="1:14" ht="13">
      <c r="A372" s="2"/>
      <c r="B372" s="3"/>
      <c r="C372" s="4"/>
      <c r="D372" s="4"/>
      <c r="E372" s="3"/>
      <c r="F372" s="3"/>
      <c r="G372" s="16"/>
      <c r="H372" s="3"/>
      <c r="I372" s="3"/>
      <c r="J372" s="3"/>
      <c r="K372" s="3"/>
      <c r="L372" s="3"/>
      <c r="M372" s="3"/>
      <c r="N372" s="3"/>
    </row>
    <row r="373" spans="1:14" ht="13">
      <c r="A373" s="2"/>
      <c r="B373" s="3"/>
      <c r="C373" s="4"/>
      <c r="D373" s="4"/>
      <c r="E373" s="3"/>
      <c r="F373" s="3"/>
      <c r="G373" s="16"/>
      <c r="H373" s="3"/>
      <c r="I373" s="3"/>
      <c r="J373" s="3"/>
      <c r="K373" s="3"/>
      <c r="L373" s="3"/>
      <c r="M373" s="3"/>
      <c r="N373" s="3"/>
    </row>
    <row r="374" spans="1:14" ht="13">
      <c r="A374" s="2"/>
      <c r="B374" s="3"/>
      <c r="C374" s="4"/>
      <c r="D374" s="4"/>
      <c r="E374" s="3"/>
      <c r="F374" s="3"/>
      <c r="G374" s="16"/>
      <c r="H374" s="3"/>
      <c r="I374" s="3"/>
      <c r="J374" s="3"/>
      <c r="K374" s="3"/>
      <c r="L374" s="3"/>
      <c r="M374" s="3"/>
      <c r="N374" s="3"/>
    </row>
    <row r="375" spans="1:14" ht="13">
      <c r="A375" s="2"/>
      <c r="B375" s="3"/>
      <c r="C375" s="4"/>
      <c r="D375" s="4"/>
      <c r="E375" s="3"/>
      <c r="F375" s="3"/>
      <c r="G375" s="16"/>
      <c r="H375" s="3"/>
      <c r="I375" s="3"/>
      <c r="J375" s="3"/>
      <c r="K375" s="3"/>
      <c r="L375" s="3"/>
      <c r="M375" s="3"/>
      <c r="N375" s="3"/>
    </row>
    <row r="376" spans="1:14" ht="13">
      <c r="A376" s="2"/>
      <c r="B376" s="3"/>
      <c r="C376" s="4"/>
      <c r="D376" s="4"/>
      <c r="E376" s="3"/>
      <c r="F376" s="3"/>
      <c r="G376" s="16"/>
      <c r="H376" s="3"/>
      <c r="I376" s="3"/>
      <c r="J376" s="3"/>
      <c r="K376" s="3"/>
      <c r="L376" s="3"/>
      <c r="M376" s="3"/>
      <c r="N376" s="3"/>
    </row>
    <row r="377" spans="1:14" ht="13">
      <c r="A377" s="2"/>
      <c r="B377" s="3"/>
      <c r="C377" s="4"/>
      <c r="D377" s="4"/>
      <c r="E377" s="3"/>
      <c r="F377" s="3"/>
      <c r="G377" s="16"/>
      <c r="H377" s="3"/>
      <c r="I377" s="3"/>
      <c r="J377" s="3"/>
      <c r="K377" s="3"/>
      <c r="L377" s="3"/>
      <c r="M377" s="3"/>
      <c r="N377" s="3"/>
    </row>
    <row r="378" spans="1:14" ht="13">
      <c r="A378" s="2"/>
      <c r="B378" s="3"/>
      <c r="C378" s="4"/>
      <c r="D378" s="4"/>
      <c r="E378" s="3"/>
      <c r="F378" s="3"/>
      <c r="G378" s="16"/>
      <c r="H378" s="3"/>
      <c r="I378" s="3"/>
      <c r="J378" s="3"/>
      <c r="K378" s="3"/>
      <c r="L378" s="3"/>
      <c r="M378" s="3"/>
      <c r="N378" s="3"/>
    </row>
    <row r="379" spans="1:14" ht="13">
      <c r="A379" s="2"/>
      <c r="B379" s="3"/>
      <c r="C379" s="4"/>
      <c r="D379" s="4"/>
      <c r="E379" s="3"/>
      <c r="F379" s="3"/>
      <c r="G379" s="16"/>
      <c r="H379" s="3"/>
      <c r="I379" s="3"/>
      <c r="J379" s="3"/>
      <c r="K379" s="3"/>
      <c r="L379" s="3"/>
      <c r="M379" s="3"/>
      <c r="N379" s="3"/>
    </row>
    <row r="380" spans="1:14" ht="13">
      <c r="A380" s="2"/>
      <c r="B380" s="3"/>
      <c r="C380" s="4"/>
      <c r="D380" s="4"/>
      <c r="E380" s="3"/>
      <c r="F380" s="3"/>
      <c r="G380" s="16"/>
      <c r="H380" s="3"/>
      <c r="I380" s="3"/>
      <c r="J380" s="3"/>
      <c r="K380" s="3"/>
      <c r="L380" s="3"/>
      <c r="M380" s="3"/>
      <c r="N380" s="3"/>
    </row>
    <row r="381" spans="1:14" ht="13">
      <c r="A381" s="2"/>
      <c r="B381" s="3"/>
      <c r="C381" s="4"/>
      <c r="D381" s="4"/>
      <c r="E381" s="3"/>
      <c r="F381" s="3"/>
      <c r="G381" s="16"/>
      <c r="H381" s="3"/>
      <c r="I381" s="3"/>
      <c r="J381" s="3"/>
      <c r="K381" s="3"/>
      <c r="L381" s="3"/>
      <c r="M381" s="3"/>
      <c r="N381" s="3"/>
    </row>
    <row r="382" spans="1:14" ht="13">
      <c r="A382" s="2"/>
      <c r="B382" s="3"/>
      <c r="C382" s="4"/>
      <c r="D382" s="4"/>
      <c r="E382" s="3"/>
      <c r="F382" s="3"/>
      <c r="G382" s="16"/>
      <c r="H382" s="3"/>
      <c r="I382" s="3"/>
      <c r="J382" s="3"/>
      <c r="K382" s="3"/>
      <c r="L382" s="3"/>
      <c r="M382" s="3"/>
      <c r="N382" s="3"/>
    </row>
    <row r="383" spans="1:14" ht="13">
      <c r="A383" s="2"/>
      <c r="B383" s="3"/>
      <c r="C383" s="4"/>
      <c r="D383" s="4"/>
      <c r="E383" s="3"/>
      <c r="F383" s="3"/>
      <c r="G383" s="16"/>
      <c r="H383" s="3"/>
      <c r="I383" s="3"/>
      <c r="J383" s="3"/>
      <c r="K383" s="3"/>
      <c r="L383" s="3"/>
      <c r="M383" s="3"/>
      <c r="N383" s="3"/>
    </row>
    <row r="384" spans="1:14" ht="13">
      <c r="A384" s="2"/>
      <c r="B384" s="3"/>
      <c r="C384" s="4"/>
      <c r="D384" s="4"/>
      <c r="E384" s="3"/>
      <c r="F384" s="3"/>
      <c r="G384" s="16"/>
      <c r="H384" s="3"/>
      <c r="I384" s="3"/>
      <c r="J384" s="3"/>
      <c r="K384" s="3"/>
      <c r="L384" s="3"/>
      <c r="M384" s="3"/>
      <c r="N384" s="3"/>
    </row>
    <row r="385" spans="1:14" ht="13">
      <c r="A385" s="2"/>
      <c r="B385" s="3"/>
      <c r="C385" s="4"/>
      <c r="D385" s="4"/>
      <c r="E385" s="3"/>
      <c r="F385" s="3"/>
      <c r="G385" s="16"/>
      <c r="H385" s="3"/>
      <c r="I385" s="3"/>
      <c r="J385" s="3"/>
      <c r="K385" s="3"/>
      <c r="L385" s="3"/>
      <c r="M385" s="3"/>
      <c r="N385" s="3"/>
    </row>
    <row r="386" spans="1:14" ht="13">
      <c r="A386" s="2"/>
      <c r="B386" s="3"/>
      <c r="C386" s="4"/>
      <c r="D386" s="4"/>
      <c r="E386" s="3"/>
      <c r="F386" s="3"/>
      <c r="G386" s="16"/>
      <c r="H386" s="3"/>
      <c r="I386" s="3"/>
      <c r="J386" s="3"/>
      <c r="K386" s="3"/>
      <c r="L386" s="3"/>
      <c r="M386" s="3"/>
      <c r="N386" s="3"/>
    </row>
    <row r="387" spans="1:14" ht="13">
      <c r="A387" s="2"/>
      <c r="B387" s="3"/>
      <c r="C387" s="4"/>
      <c r="D387" s="4"/>
      <c r="E387" s="3"/>
      <c r="F387" s="3"/>
      <c r="G387" s="16"/>
      <c r="H387" s="3"/>
      <c r="I387" s="3"/>
      <c r="J387" s="3"/>
      <c r="K387" s="3"/>
      <c r="L387" s="3"/>
      <c r="M387" s="3"/>
      <c r="N387" s="3"/>
    </row>
    <row r="388" spans="1:14" ht="13">
      <c r="A388" s="2"/>
      <c r="B388" s="3"/>
      <c r="C388" s="4"/>
      <c r="D388" s="4"/>
      <c r="E388" s="3"/>
      <c r="F388" s="3"/>
      <c r="G388" s="16"/>
      <c r="H388" s="3"/>
      <c r="I388" s="3"/>
      <c r="J388" s="3"/>
      <c r="K388" s="3"/>
      <c r="L388" s="3"/>
      <c r="M388" s="3"/>
      <c r="N388" s="3"/>
    </row>
    <row r="389" spans="1:14" ht="13">
      <c r="A389" s="2"/>
      <c r="B389" s="3"/>
      <c r="C389" s="4"/>
      <c r="D389" s="4"/>
      <c r="E389" s="3"/>
      <c r="F389" s="3"/>
      <c r="G389" s="16"/>
      <c r="H389" s="3"/>
      <c r="I389" s="3"/>
      <c r="J389" s="3"/>
      <c r="K389" s="3"/>
      <c r="L389" s="3"/>
      <c r="M389" s="3"/>
      <c r="N389" s="3"/>
    </row>
    <row r="390" spans="1:14" ht="13">
      <c r="A390" s="2"/>
      <c r="B390" s="3"/>
      <c r="C390" s="4"/>
      <c r="D390" s="4"/>
      <c r="E390" s="3"/>
      <c r="F390" s="3"/>
      <c r="G390" s="16"/>
      <c r="H390" s="3"/>
      <c r="I390" s="3"/>
      <c r="J390" s="3"/>
      <c r="K390" s="3"/>
      <c r="L390" s="3"/>
      <c r="M390" s="3"/>
      <c r="N390" s="3"/>
    </row>
    <row r="391" spans="1:14" ht="13">
      <c r="A391" s="2"/>
      <c r="B391" s="3"/>
      <c r="C391" s="4"/>
      <c r="D391" s="4"/>
      <c r="E391" s="3"/>
      <c r="F391" s="3"/>
      <c r="G391" s="16"/>
      <c r="H391" s="3"/>
      <c r="I391" s="3"/>
      <c r="J391" s="3"/>
      <c r="K391" s="3"/>
      <c r="L391" s="3"/>
      <c r="M391" s="3"/>
      <c r="N391" s="3"/>
    </row>
    <row r="392" spans="1:14" ht="13">
      <c r="A392" s="2"/>
      <c r="B392" s="3"/>
      <c r="C392" s="4"/>
      <c r="D392" s="4"/>
      <c r="E392" s="3"/>
      <c r="F392" s="3"/>
      <c r="G392" s="16"/>
      <c r="H392" s="3"/>
      <c r="I392" s="3"/>
      <c r="J392" s="3"/>
      <c r="K392" s="3"/>
      <c r="L392" s="3"/>
      <c r="M392" s="3"/>
      <c r="N392" s="3"/>
    </row>
    <row r="393" spans="1:14" ht="13">
      <c r="A393" s="2"/>
      <c r="B393" s="3"/>
      <c r="C393" s="4"/>
      <c r="D393" s="4"/>
      <c r="E393" s="3"/>
      <c r="F393" s="3"/>
      <c r="G393" s="16"/>
      <c r="H393" s="3"/>
      <c r="I393" s="3"/>
      <c r="J393" s="3"/>
      <c r="K393" s="3"/>
      <c r="L393" s="3"/>
      <c r="M393" s="3"/>
      <c r="N393" s="3"/>
    </row>
    <row r="394" spans="1:14" ht="13">
      <c r="A394" s="2"/>
      <c r="B394" s="3"/>
      <c r="C394" s="4"/>
      <c r="D394" s="4"/>
      <c r="E394" s="3"/>
      <c r="F394" s="3"/>
      <c r="G394" s="16"/>
      <c r="H394" s="3"/>
      <c r="I394" s="3"/>
      <c r="J394" s="3"/>
      <c r="K394" s="3"/>
      <c r="L394" s="3"/>
      <c r="M394" s="3"/>
      <c r="N394" s="3"/>
    </row>
    <row r="395" spans="1:14" ht="13">
      <c r="A395" s="2"/>
      <c r="B395" s="3"/>
      <c r="C395" s="4"/>
      <c r="D395" s="4"/>
      <c r="E395" s="3"/>
      <c r="F395" s="3"/>
      <c r="G395" s="16"/>
      <c r="H395" s="3"/>
      <c r="I395" s="3"/>
      <c r="J395" s="3"/>
      <c r="K395" s="3"/>
      <c r="L395" s="3"/>
      <c r="M395" s="3"/>
      <c r="N395" s="3"/>
    </row>
    <row r="396" spans="1:14" ht="13">
      <c r="A396" s="2"/>
      <c r="B396" s="3"/>
      <c r="C396" s="4"/>
      <c r="D396" s="4"/>
      <c r="E396" s="3"/>
      <c r="F396" s="3"/>
      <c r="G396" s="16"/>
      <c r="H396" s="3"/>
      <c r="I396" s="3"/>
      <c r="J396" s="3"/>
      <c r="K396" s="3"/>
      <c r="L396" s="3"/>
      <c r="M396" s="3"/>
      <c r="N396" s="3"/>
    </row>
    <row r="397" spans="1:14" ht="13">
      <c r="A397" s="2"/>
      <c r="B397" s="3"/>
      <c r="C397" s="4"/>
      <c r="D397" s="4"/>
      <c r="E397" s="3"/>
      <c r="F397" s="3"/>
      <c r="G397" s="16"/>
      <c r="H397" s="3"/>
      <c r="I397" s="3"/>
      <c r="J397" s="3"/>
      <c r="K397" s="3"/>
      <c r="L397" s="3"/>
      <c r="M397" s="3"/>
      <c r="N397" s="3"/>
    </row>
    <row r="398" spans="1:14" ht="13">
      <c r="A398" s="2"/>
      <c r="B398" s="3"/>
      <c r="C398" s="4"/>
      <c r="D398" s="4"/>
      <c r="E398" s="3"/>
      <c r="F398" s="3"/>
      <c r="G398" s="16"/>
      <c r="H398" s="3"/>
      <c r="I398" s="3"/>
      <c r="J398" s="3"/>
      <c r="K398" s="3"/>
      <c r="L398" s="3"/>
      <c r="M398" s="3"/>
      <c r="N398" s="3"/>
    </row>
    <row r="399" spans="1:14" ht="13">
      <c r="A399" s="2"/>
      <c r="B399" s="3"/>
      <c r="C399" s="4"/>
      <c r="D399" s="4"/>
      <c r="E399" s="3"/>
      <c r="F399" s="3"/>
      <c r="G399" s="16"/>
      <c r="H399" s="3"/>
      <c r="I399" s="3"/>
      <c r="J399" s="3"/>
      <c r="K399" s="3"/>
      <c r="L399" s="3"/>
      <c r="M399" s="3"/>
      <c r="N399" s="3"/>
    </row>
    <row r="400" spans="1:14" ht="13">
      <c r="A400" s="2"/>
      <c r="B400" s="3"/>
      <c r="C400" s="4"/>
      <c r="D400" s="4"/>
      <c r="E400" s="3"/>
      <c r="F400" s="3"/>
      <c r="G400" s="16"/>
      <c r="H400" s="3"/>
      <c r="I400" s="3"/>
      <c r="J400" s="3"/>
      <c r="K400" s="3"/>
      <c r="L400" s="3"/>
      <c r="M400" s="3"/>
      <c r="N400" s="3"/>
    </row>
    <row r="401" spans="1:14" ht="13">
      <c r="A401" s="2"/>
      <c r="B401" s="3"/>
      <c r="C401" s="4"/>
      <c r="D401" s="4"/>
      <c r="E401" s="3"/>
      <c r="F401" s="3"/>
      <c r="G401" s="16"/>
      <c r="H401" s="3"/>
      <c r="I401" s="3"/>
      <c r="J401" s="3"/>
      <c r="K401" s="3"/>
      <c r="L401" s="3"/>
      <c r="M401" s="3"/>
      <c r="N401" s="3"/>
    </row>
    <row r="402" spans="1:14" ht="13">
      <c r="A402" s="2"/>
      <c r="B402" s="3"/>
      <c r="C402" s="4"/>
      <c r="D402" s="4"/>
      <c r="E402" s="3"/>
      <c r="F402" s="3"/>
      <c r="G402" s="16"/>
      <c r="H402" s="3"/>
      <c r="I402" s="3"/>
      <c r="J402" s="3"/>
      <c r="K402" s="3"/>
      <c r="L402" s="3"/>
      <c r="M402" s="3"/>
      <c r="N402" s="3"/>
    </row>
    <row r="403" spans="1:14" ht="13">
      <c r="A403" s="2"/>
      <c r="B403" s="3"/>
      <c r="C403" s="4"/>
      <c r="D403" s="4"/>
      <c r="E403" s="3"/>
      <c r="F403" s="3"/>
      <c r="G403" s="16"/>
      <c r="H403" s="3"/>
      <c r="I403" s="3"/>
      <c r="J403" s="3"/>
      <c r="K403" s="3"/>
      <c r="L403" s="3"/>
      <c r="M403" s="3"/>
      <c r="N403" s="3"/>
    </row>
    <row r="404" spans="1:14" ht="13">
      <c r="A404" s="2"/>
      <c r="B404" s="3"/>
      <c r="C404" s="4"/>
      <c r="D404" s="4"/>
      <c r="E404" s="3"/>
      <c r="F404" s="3"/>
      <c r="G404" s="16"/>
      <c r="H404" s="3"/>
      <c r="I404" s="3"/>
      <c r="J404" s="3"/>
      <c r="K404" s="3"/>
      <c r="L404" s="3"/>
      <c r="M404" s="3"/>
      <c r="N404" s="3"/>
    </row>
    <row r="405" spans="1:14" ht="13">
      <c r="A405" s="2"/>
      <c r="B405" s="3"/>
      <c r="C405" s="4"/>
      <c r="D405" s="4"/>
      <c r="E405" s="3"/>
      <c r="F405" s="3"/>
      <c r="G405" s="16"/>
      <c r="H405" s="3"/>
      <c r="I405" s="3"/>
      <c r="J405" s="3"/>
      <c r="K405" s="3"/>
      <c r="L405" s="3"/>
      <c r="M405" s="3"/>
      <c r="N405" s="3"/>
    </row>
    <row r="406" spans="1:14" ht="13">
      <c r="A406" s="2"/>
      <c r="B406" s="3"/>
      <c r="C406" s="4"/>
      <c r="D406" s="4"/>
      <c r="E406" s="3"/>
      <c r="F406" s="3"/>
      <c r="G406" s="16"/>
      <c r="H406" s="3"/>
      <c r="I406" s="3"/>
      <c r="J406" s="3"/>
      <c r="K406" s="3"/>
      <c r="L406" s="3"/>
      <c r="M406" s="3"/>
      <c r="N406" s="3"/>
    </row>
    <row r="407" spans="1:14" ht="13">
      <c r="A407" s="2"/>
      <c r="B407" s="3"/>
      <c r="C407" s="4"/>
      <c r="D407" s="4"/>
      <c r="E407" s="3"/>
      <c r="F407" s="3"/>
      <c r="G407" s="16"/>
      <c r="H407" s="3"/>
      <c r="I407" s="3"/>
      <c r="J407" s="3"/>
      <c r="K407" s="3"/>
      <c r="L407" s="3"/>
      <c r="M407" s="3"/>
      <c r="N407" s="3"/>
    </row>
    <row r="408" spans="1:14" ht="13">
      <c r="A408" s="2"/>
      <c r="B408" s="3"/>
      <c r="C408" s="4"/>
      <c r="D408" s="4"/>
      <c r="E408" s="3"/>
      <c r="F408" s="3"/>
      <c r="G408" s="16"/>
      <c r="H408" s="3"/>
      <c r="I408" s="3"/>
      <c r="J408" s="3"/>
      <c r="K408" s="3"/>
      <c r="L408" s="3"/>
      <c r="M408" s="3"/>
      <c r="N408" s="3"/>
    </row>
    <row r="409" spans="1:14" ht="13">
      <c r="A409" s="2"/>
      <c r="B409" s="3"/>
      <c r="C409" s="4"/>
      <c r="D409" s="4"/>
      <c r="E409" s="3"/>
      <c r="F409" s="3"/>
      <c r="G409" s="16"/>
      <c r="H409" s="3"/>
      <c r="I409" s="3"/>
      <c r="J409" s="3"/>
      <c r="K409" s="3"/>
      <c r="L409" s="3"/>
      <c r="M409" s="3"/>
      <c r="N409" s="3"/>
    </row>
    <row r="410" spans="1:14" ht="13">
      <c r="A410" s="2"/>
      <c r="B410" s="3"/>
      <c r="C410" s="4"/>
      <c r="D410" s="4"/>
      <c r="E410" s="3"/>
      <c r="F410" s="3"/>
      <c r="G410" s="16"/>
      <c r="H410" s="3"/>
      <c r="I410" s="3"/>
      <c r="J410" s="3"/>
      <c r="K410" s="3"/>
      <c r="L410" s="3"/>
      <c r="M410" s="3"/>
      <c r="N410" s="3"/>
    </row>
    <row r="411" spans="1:14" ht="13">
      <c r="A411" s="2"/>
      <c r="B411" s="3"/>
      <c r="C411" s="4"/>
      <c r="D411" s="4"/>
      <c r="E411" s="3"/>
      <c r="F411" s="3"/>
      <c r="G411" s="16"/>
      <c r="H411" s="3"/>
      <c r="I411" s="3"/>
      <c r="J411" s="3"/>
      <c r="K411" s="3"/>
      <c r="L411" s="3"/>
      <c r="M411" s="3"/>
      <c r="N411" s="3"/>
    </row>
    <row r="412" spans="1:14" ht="13">
      <c r="A412" s="2"/>
      <c r="B412" s="3"/>
      <c r="C412" s="4"/>
      <c r="D412" s="4"/>
      <c r="E412" s="3"/>
      <c r="F412" s="3"/>
      <c r="G412" s="16"/>
      <c r="H412" s="3"/>
      <c r="I412" s="3"/>
      <c r="J412" s="3"/>
      <c r="K412" s="3"/>
      <c r="L412" s="3"/>
      <c r="M412" s="3"/>
      <c r="N412" s="3"/>
    </row>
    <row r="413" spans="1:14" ht="13">
      <c r="A413" s="2"/>
      <c r="B413" s="3"/>
      <c r="C413" s="4"/>
      <c r="D413" s="4"/>
      <c r="E413" s="3"/>
      <c r="F413" s="3"/>
      <c r="G413" s="16"/>
      <c r="H413" s="3"/>
      <c r="I413" s="3"/>
      <c r="J413" s="3"/>
      <c r="K413" s="3"/>
      <c r="L413" s="3"/>
      <c r="M413" s="3"/>
      <c r="N413" s="3"/>
    </row>
    <row r="414" spans="1:14" ht="13">
      <c r="A414" s="2"/>
      <c r="B414" s="3"/>
      <c r="C414" s="4"/>
      <c r="D414" s="4"/>
      <c r="E414" s="3"/>
      <c r="F414" s="3"/>
      <c r="G414" s="16"/>
      <c r="H414" s="3"/>
      <c r="I414" s="3"/>
      <c r="J414" s="3"/>
      <c r="K414" s="3"/>
      <c r="L414" s="3"/>
      <c r="M414" s="3"/>
      <c r="N414" s="3"/>
    </row>
    <row r="415" spans="1:14" ht="13">
      <c r="A415" s="2"/>
      <c r="B415" s="3"/>
      <c r="C415" s="4"/>
      <c r="D415" s="4"/>
      <c r="E415" s="3"/>
      <c r="F415" s="3"/>
      <c r="G415" s="16"/>
      <c r="H415" s="3"/>
      <c r="I415" s="3"/>
      <c r="J415" s="3"/>
      <c r="K415" s="3"/>
      <c r="L415" s="3"/>
      <c r="M415" s="3"/>
      <c r="N415" s="3"/>
    </row>
    <row r="416" spans="1:14" ht="13">
      <c r="A416" s="2"/>
      <c r="B416" s="3"/>
      <c r="C416" s="4"/>
      <c r="D416" s="4"/>
      <c r="E416" s="3"/>
      <c r="F416" s="3"/>
      <c r="G416" s="16"/>
      <c r="H416" s="3"/>
      <c r="I416" s="3"/>
      <c r="J416" s="3"/>
      <c r="K416" s="3"/>
      <c r="L416" s="3"/>
      <c r="M416" s="3"/>
      <c r="N416" s="3"/>
    </row>
    <row r="417" spans="1:14" ht="13">
      <c r="A417" s="2"/>
      <c r="B417" s="3"/>
      <c r="C417" s="4"/>
      <c r="D417" s="4"/>
      <c r="E417" s="3"/>
      <c r="F417" s="3"/>
      <c r="G417" s="16"/>
      <c r="H417" s="3"/>
      <c r="I417" s="3"/>
      <c r="J417" s="3"/>
      <c r="K417" s="3"/>
      <c r="L417" s="3"/>
      <c r="M417" s="3"/>
      <c r="N417" s="3"/>
    </row>
    <row r="418" spans="1:14" ht="13">
      <c r="A418" s="2"/>
      <c r="B418" s="3"/>
      <c r="C418" s="4"/>
      <c r="D418" s="4"/>
      <c r="E418" s="3"/>
      <c r="F418" s="3"/>
      <c r="G418" s="16"/>
      <c r="H418" s="3"/>
      <c r="I418" s="3"/>
      <c r="J418" s="3"/>
      <c r="K418" s="3"/>
      <c r="L418" s="3"/>
      <c r="M418" s="3"/>
      <c r="N418" s="3"/>
    </row>
    <row r="419" spans="1:14" ht="13">
      <c r="A419" s="2"/>
      <c r="B419" s="3"/>
      <c r="C419" s="4"/>
      <c r="D419" s="4"/>
      <c r="E419" s="3"/>
      <c r="F419" s="3"/>
      <c r="G419" s="16"/>
      <c r="H419" s="3"/>
      <c r="I419" s="3"/>
      <c r="J419" s="3"/>
      <c r="K419" s="3"/>
      <c r="L419" s="3"/>
      <c r="M419" s="3"/>
      <c r="N419" s="3"/>
    </row>
    <row r="420" spans="1:14" ht="13">
      <c r="A420" s="2"/>
      <c r="B420" s="3"/>
      <c r="C420" s="4"/>
      <c r="D420" s="4"/>
      <c r="E420" s="3"/>
      <c r="F420" s="3"/>
      <c r="G420" s="16"/>
      <c r="H420" s="3"/>
      <c r="I420" s="3"/>
      <c r="J420" s="3"/>
      <c r="K420" s="3"/>
      <c r="L420" s="3"/>
      <c r="M420" s="3"/>
      <c r="N420" s="3"/>
    </row>
    <row r="421" spans="1:14" ht="13">
      <c r="A421" s="2"/>
      <c r="B421" s="3"/>
      <c r="C421" s="4"/>
      <c r="D421" s="4"/>
      <c r="E421" s="3"/>
      <c r="F421" s="3"/>
      <c r="G421" s="16"/>
      <c r="H421" s="3"/>
      <c r="I421" s="3"/>
      <c r="J421" s="3"/>
      <c r="K421" s="3"/>
      <c r="L421" s="3"/>
      <c r="M421" s="3"/>
      <c r="N421" s="3"/>
    </row>
    <row r="422" spans="1:14" ht="13">
      <c r="A422" s="2"/>
      <c r="B422" s="3"/>
      <c r="C422" s="4"/>
      <c r="D422" s="4"/>
      <c r="E422" s="3"/>
      <c r="F422" s="3"/>
      <c r="G422" s="16"/>
      <c r="H422" s="3"/>
      <c r="I422" s="3"/>
      <c r="J422" s="3"/>
      <c r="K422" s="3"/>
      <c r="L422" s="3"/>
      <c r="M422" s="3"/>
      <c r="N422" s="3"/>
    </row>
    <row r="423" spans="1:14" ht="13">
      <c r="A423" s="2"/>
      <c r="B423" s="3"/>
      <c r="C423" s="4"/>
      <c r="D423" s="4"/>
      <c r="E423" s="3"/>
      <c r="F423" s="3"/>
      <c r="G423" s="16"/>
      <c r="H423" s="3"/>
      <c r="I423" s="3"/>
      <c r="J423" s="3"/>
      <c r="K423" s="3"/>
      <c r="L423" s="3"/>
      <c r="M423" s="3"/>
      <c r="N423" s="3"/>
    </row>
    <row r="424" spans="1:14" ht="13">
      <c r="A424" s="2"/>
      <c r="B424" s="3"/>
      <c r="C424" s="4"/>
      <c r="D424" s="4"/>
      <c r="E424" s="3"/>
      <c r="F424" s="3"/>
      <c r="G424" s="16"/>
      <c r="H424" s="3"/>
      <c r="I424" s="3"/>
      <c r="J424" s="3"/>
      <c r="K424" s="3"/>
      <c r="L424" s="3"/>
      <c r="M424" s="3"/>
      <c r="N424" s="3"/>
    </row>
    <row r="425" spans="1:14" ht="13">
      <c r="A425" s="2"/>
      <c r="B425" s="3"/>
      <c r="C425" s="4"/>
      <c r="D425" s="4"/>
      <c r="E425" s="3"/>
      <c r="F425" s="3"/>
      <c r="G425" s="16"/>
      <c r="H425" s="3"/>
      <c r="I425" s="3"/>
      <c r="J425" s="3"/>
      <c r="K425" s="3"/>
      <c r="L425" s="3"/>
      <c r="M425" s="3"/>
      <c r="N425" s="3"/>
    </row>
    <row r="426" spans="1:14" ht="13">
      <c r="A426" s="2"/>
      <c r="B426" s="3"/>
      <c r="C426" s="4"/>
      <c r="D426" s="4"/>
      <c r="E426" s="3"/>
      <c r="F426" s="3"/>
      <c r="G426" s="16"/>
      <c r="H426" s="3"/>
      <c r="I426" s="3"/>
      <c r="J426" s="3"/>
      <c r="K426" s="3"/>
      <c r="L426" s="3"/>
      <c r="M426" s="3"/>
      <c r="N426" s="3"/>
    </row>
    <row r="427" spans="1:14" ht="13">
      <c r="A427" s="2"/>
      <c r="B427" s="3"/>
      <c r="C427" s="4"/>
      <c r="D427" s="4"/>
      <c r="E427" s="3"/>
      <c r="F427" s="3"/>
      <c r="G427" s="16"/>
      <c r="H427" s="3"/>
      <c r="I427" s="3"/>
      <c r="J427" s="3"/>
      <c r="K427" s="3"/>
      <c r="L427" s="3"/>
      <c r="M427" s="3"/>
      <c r="N427" s="3"/>
    </row>
    <row r="428" spans="1:14" ht="13">
      <c r="A428" s="2"/>
      <c r="B428" s="3"/>
      <c r="C428" s="4"/>
      <c r="D428" s="4"/>
      <c r="E428" s="3"/>
      <c r="F428" s="3"/>
      <c r="G428" s="16"/>
      <c r="H428" s="3"/>
      <c r="I428" s="3"/>
      <c r="J428" s="3"/>
      <c r="K428" s="3"/>
      <c r="L428" s="3"/>
      <c r="M428" s="3"/>
      <c r="N428" s="3"/>
    </row>
    <row r="429" spans="1:14" ht="13">
      <c r="A429" s="2"/>
      <c r="B429" s="3"/>
      <c r="C429" s="4"/>
      <c r="D429" s="4"/>
      <c r="E429" s="3"/>
      <c r="F429" s="3"/>
      <c r="G429" s="16"/>
      <c r="H429" s="3"/>
      <c r="I429" s="3"/>
      <c r="J429" s="3"/>
      <c r="K429" s="3"/>
      <c r="L429" s="3"/>
      <c r="M429" s="3"/>
      <c r="N429" s="3"/>
    </row>
    <row r="430" spans="1:14" ht="13">
      <c r="A430" s="2"/>
      <c r="B430" s="3"/>
      <c r="C430" s="4"/>
      <c r="D430" s="4"/>
      <c r="E430" s="3"/>
      <c r="F430" s="3"/>
      <c r="G430" s="16"/>
      <c r="H430" s="3"/>
      <c r="I430" s="3"/>
      <c r="J430" s="3"/>
      <c r="K430" s="3"/>
      <c r="L430" s="3"/>
      <c r="M430" s="3"/>
      <c r="N430" s="3"/>
    </row>
    <row r="431" spans="1:14" ht="13">
      <c r="A431" s="2"/>
      <c r="B431" s="3"/>
      <c r="C431" s="4"/>
      <c r="D431" s="4"/>
      <c r="E431" s="3"/>
      <c r="F431" s="3"/>
      <c r="G431" s="16"/>
      <c r="H431" s="3"/>
      <c r="I431" s="3"/>
      <c r="J431" s="3"/>
      <c r="K431" s="3"/>
      <c r="L431" s="3"/>
      <c r="M431" s="3"/>
      <c r="N431" s="3"/>
    </row>
    <row r="432" spans="1:14" ht="13">
      <c r="A432" s="2"/>
      <c r="B432" s="3"/>
      <c r="C432" s="4"/>
      <c r="D432" s="4"/>
      <c r="E432" s="3"/>
      <c r="F432" s="3"/>
      <c r="G432" s="16"/>
      <c r="H432" s="3"/>
      <c r="I432" s="3"/>
      <c r="J432" s="3"/>
      <c r="K432" s="3"/>
      <c r="L432" s="3"/>
      <c r="M432" s="3"/>
      <c r="N432" s="3"/>
    </row>
    <row r="433" spans="1:14" ht="13">
      <c r="A433" s="2"/>
      <c r="B433" s="3"/>
      <c r="C433" s="4"/>
      <c r="D433" s="4"/>
      <c r="E433" s="3"/>
      <c r="F433" s="3"/>
      <c r="G433" s="16"/>
      <c r="H433" s="3"/>
      <c r="I433" s="3"/>
      <c r="J433" s="3"/>
      <c r="K433" s="3"/>
      <c r="L433" s="3"/>
      <c r="M433" s="3"/>
      <c r="N433" s="3"/>
    </row>
    <row r="434" spans="1:14" ht="13">
      <c r="A434" s="2"/>
      <c r="B434" s="3"/>
      <c r="C434" s="4"/>
      <c r="D434" s="4"/>
      <c r="E434" s="3"/>
      <c r="F434" s="3"/>
      <c r="G434" s="16"/>
      <c r="H434" s="3"/>
      <c r="I434" s="3"/>
      <c r="J434" s="3"/>
      <c r="K434" s="3"/>
      <c r="L434" s="3"/>
      <c r="M434" s="3"/>
      <c r="N434" s="3"/>
    </row>
    <row r="435" spans="1:14" ht="13">
      <c r="A435" s="2"/>
      <c r="B435" s="3"/>
      <c r="C435" s="4"/>
      <c r="D435" s="4"/>
      <c r="E435" s="3"/>
      <c r="F435" s="3"/>
      <c r="G435" s="16"/>
      <c r="H435" s="3"/>
      <c r="I435" s="3"/>
      <c r="J435" s="3"/>
      <c r="K435" s="3"/>
      <c r="L435" s="3"/>
      <c r="M435" s="3"/>
      <c r="N435" s="3"/>
    </row>
    <row r="436" spans="1:14" ht="13">
      <c r="A436" s="2"/>
      <c r="B436" s="3"/>
      <c r="C436" s="4"/>
      <c r="D436" s="4"/>
      <c r="E436" s="3"/>
      <c r="F436" s="3"/>
      <c r="G436" s="16"/>
      <c r="H436" s="3"/>
      <c r="I436" s="3"/>
      <c r="J436" s="3"/>
      <c r="K436" s="3"/>
      <c r="L436" s="3"/>
      <c r="M436" s="3"/>
      <c r="N436" s="3"/>
    </row>
    <row r="437" spans="1:14" ht="13">
      <c r="A437" s="2"/>
      <c r="B437" s="3"/>
      <c r="C437" s="4"/>
      <c r="D437" s="4"/>
      <c r="E437" s="3"/>
      <c r="F437" s="3"/>
      <c r="G437" s="16"/>
      <c r="H437" s="3"/>
      <c r="I437" s="3"/>
      <c r="J437" s="3"/>
      <c r="K437" s="3"/>
      <c r="L437" s="3"/>
      <c r="M437" s="3"/>
      <c r="N437" s="3"/>
    </row>
    <row r="438" spans="1:14" ht="13">
      <c r="A438" s="2"/>
      <c r="B438" s="3"/>
      <c r="C438" s="4"/>
      <c r="D438" s="4"/>
      <c r="E438" s="3"/>
      <c r="F438" s="3"/>
      <c r="G438" s="16"/>
      <c r="H438" s="3"/>
      <c r="I438" s="3"/>
      <c r="J438" s="3"/>
      <c r="K438" s="3"/>
      <c r="L438" s="3"/>
      <c r="M438" s="3"/>
      <c r="N438" s="3"/>
    </row>
    <row r="439" spans="1:14" ht="13">
      <c r="A439" s="2"/>
      <c r="B439" s="3"/>
      <c r="C439" s="4"/>
      <c r="D439" s="4"/>
      <c r="E439" s="3"/>
      <c r="F439" s="3"/>
      <c r="G439" s="16"/>
      <c r="H439" s="3"/>
      <c r="I439" s="3"/>
      <c r="J439" s="3"/>
      <c r="K439" s="3"/>
      <c r="L439" s="3"/>
      <c r="M439" s="3"/>
      <c r="N439" s="3"/>
    </row>
    <row r="440" spans="1:14" ht="13">
      <c r="A440" s="2"/>
      <c r="B440" s="3"/>
      <c r="C440" s="4"/>
      <c r="D440" s="4"/>
      <c r="E440" s="3"/>
      <c r="F440" s="3"/>
      <c r="G440" s="16"/>
      <c r="H440" s="3"/>
      <c r="I440" s="3"/>
      <c r="J440" s="3"/>
      <c r="K440" s="3"/>
      <c r="L440" s="3"/>
      <c r="M440" s="3"/>
      <c r="N440" s="3"/>
    </row>
    <row r="441" spans="1:14" ht="13">
      <c r="A441" s="2"/>
      <c r="B441" s="3"/>
      <c r="C441" s="4"/>
      <c r="D441" s="4"/>
      <c r="E441" s="3"/>
      <c r="F441" s="3"/>
      <c r="G441" s="16"/>
      <c r="H441" s="3"/>
      <c r="I441" s="3"/>
      <c r="J441" s="3"/>
      <c r="K441" s="3"/>
      <c r="L441" s="3"/>
      <c r="M441" s="3"/>
      <c r="N441" s="3"/>
    </row>
    <row r="442" spans="1:14" ht="13">
      <c r="A442" s="2"/>
      <c r="B442" s="3"/>
      <c r="C442" s="4"/>
      <c r="D442" s="4"/>
      <c r="E442" s="3"/>
      <c r="F442" s="3"/>
      <c r="G442" s="16"/>
      <c r="H442" s="3"/>
      <c r="I442" s="3"/>
      <c r="J442" s="3"/>
      <c r="K442" s="3"/>
      <c r="L442" s="3"/>
      <c r="M442" s="3"/>
      <c r="N442" s="3"/>
    </row>
    <row r="443" spans="1:14" ht="13">
      <c r="A443" s="2"/>
      <c r="B443" s="3"/>
      <c r="C443" s="4"/>
      <c r="D443" s="4"/>
      <c r="E443" s="3"/>
      <c r="F443" s="3"/>
      <c r="G443" s="16"/>
      <c r="H443" s="3"/>
      <c r="I443" s="3"/>
      <c r="J443" s="3"/>
      <c r="K443" s="3"/>
      <c r="L443" s="3"/>
      <c r="M443" s="3"/>
      <c r="N443" s="3"/>
    </row>
    <row r="444" spans="1:14" ht="13">
      <c r="A444" s="2"/>
      <c r="B444" s="3"/>
      <c r="C444" s="4"/>
      <c r="D444" s="4"/>
      <c r="E444" s="3"/>
      <c r="F444" s="3"/>
      <c r="G444" s="16"/>
      <c r="H444" s="3"/>
      <c r="I444" s="3"/>
      <c r="J444" s="3"/>
      <c r="K444" s="3"/>
      <c r="L444" s="3"/>
      <c r="M444" s="3"/>
      <c r="N444" s="3"/>
    </row>
    <row r="445" spans="1:14" ht="13">
      <c r="A445" s="2"/>
      <c r="B445" s="3"/>
      <c r="C445" s="4"/>
      <c r="D445" s="4"/>
      <c r="E445" s="3"/>
      <c r="F445" s="3"/>
      <c r="G445" s="16"/>
      <c r="H445" s="3"/>
      <c r="I445" s="3"/>
      <c r="J445" s="3"/>
      <c r="K445" s="3"/>
      <c r="L445" s="3"/>
      <c r="M445" s="3"/>
      <c r="N445" s="3"/>
    </row>
    <row r="446" spans="1:14" ht="13">
      <c r="A446" s="2"/>
      <c r="B446" s="3"/>
      <c r="C446" s="4"/>
      <c r="D446" s="4"/>
      <c r="E446" s="3"/>
      <c r="F446" s="3"/>
      <c r="G446" s="16"/>
      <c r="H446" s="3"/>
      <c r="I446" s="3"/>
      <c r="J446" s="3"/>
      <c r="K446" s="3"/>
      <c r="L446" s="3"/>
      <c r="M446" s="3"/>
      <c r="N446" s="3"/>
    </row>
    <row r="447" spans="1:14" ht="13">
      <c r="A447" s="2"/>
      <c r="B447" s="3"/>
      <c r="C447" s="4"/>
      <c r="D447" s="4"/>
      <c r="E447" s="3"/>
      <c r="F447" s="3"/>
      <c r="G447" s="16"/>
      <c r="H447" s="3"/>
      <c r="I447" s="3"/>
      <c r="J447" s="3"/>
      <c r="K447" s="3"/>
      <c r="L447" s="3"/>
      <c r="M447" s="3"/>
      <c r="N447" s="3"/>
    </row>
    <row r="448" spans="1:14" ht="13">
      <c r="A448" s="2"/>
      <c r="B448" s="3"/>
      <c r="C448" s="4"/>
      <c r="D448" s="4"/>
      <c r="E448" s="3"/>
      <c r="F448" s="3"/>
      <c r="G448" s="16"/>
      <c r="H448" s="3"/>
      <c r="I448" s="3"/>
      <c r="J448" s="3"/>
      <c r="K448" s="3"/>
      <c r="L448" s="3"/>
      <c r="M448" s="3"/>
      <c r="N448" s="3"/>
    </row>
    <row r="449" spans="1:14" ht="13">
      <c r="A449" s="2"/>
      <c r="B449" s="3"/>
      <c r="C449" s="4"/>
      <c r="D449" s="4"/>
      <c r="E449" s="3"/>
      <c r="F449" s="3"/>
      <c r="G449" s="16"/>
      <c r="H449" s="3"/>
      <c r="I449" s="3"/>
      <c r="J449" s="3"/>
      <c r="K449" s="3"/>
      <c r="L449" s="3"/>
      <c r="M449" s="3"/>
      <c r="N449" s="3"/>
    </row>
    <row r="450" spans="1:14" ht="13">
      <c r="A450" s="2"/>
      <c r="B450" s="3"/>
      <c r="C450" s="4"/>
      <c r="D450" s="4"/>
      <c r="E450" s="3"/>
      <c r="F450" s="3"/>
      <c r="G450" s="16"/>
      <c r="H450" s="3"/>
      <c r="I450" s="3"/>
      <c r="J450" s="3"/>
      <c r="K450" s="3"/>
      <c r="L450" s="3"/>
      <c r="M450" s="3"/>
      <c r="N450" s="3"/>
    </row>
    <row r="451" spans="1:14" ht="13">
      <c r="A451" s="2"/>
      <c r="B451" s="3"/>
      <c r="C451" s="4"/>
      <c r="D451" s="4"/>
      <c r="E451" s="3"/>
      <c r="F451" s="3"/>
      <c r="G451" s="16"/>
      <c r="H451" s="3"/>
      <c r="I451" s="3"/>
      <c r="J451" s="3"/>
      <c r="K451" s="3"/>
      <c r="L451" s="3"/>
      <c r="M451" s="3"/>
      <c r="N451" s="3"/>
    </row>
    <row r="452" spans="1:14" ht="13">
      <c r="A452" s="2"/>
      <c r="B452" s="3"/>
      <c r="C452" s="4"/>
      <c r="D452" s="4"/>
      <c r="E452" s="3"/>
      <c r="F452" s="3"/>
      <c r="G452" s="16"/>
      <c r="H452" s="3"/>
      <c r="I452" s="3"/>
      <c r="J452" s="3"/>
      <c r="K452" s="3"/>
      <c r="L452" s="3"/>
      <c r="M452" s="3"/>
      <c r="N452" s="3"/>
    </row>
    <row r="453" spans="1:14" ht="13">
      <c r="A453" s="2"/>
      <c r="B453" s="3"/>
      <c r="C453" s="4"/>
      <c r="D453" s="4"/>
      <c r="E453" s="3"/>
      <c r="F453" s="3"/>
      <c r="G453" s="16"/>
      <c r="H453" s="3"/>
      <c r="I453" s="3"/>
      <c r="J453" s="3"/>
      <c r="K453" s="3"/>
      <c r="L453" s="3"/>
      <c r="M453" s="3"/>
      <c r="N453" s="3"/>
    </row>
    <row r="454" spans="1:14" ht="13">
      <c r="A454" s="2"/>
      <c r="B454" s="3"/>
      <c r="C454" s="4"/>
      <c r="D454" s="4"/>
      <c r="E454" s="3"/>
      <c r="F454" s="3"/>
      <c r="G454" s="16"/>
      <c r="H454" s="3"/>
      <c r="I454" s="3"/>
      <c r="J454" s="3"/>
      <c r="K454" s="3"/>
      <c r="L454" s="3"/>
      <c r="M454" s="3"/>
      <c r="N454" s="3"/>
    </row>
    <row r="455" spans="1:14" ht="13">
      <c r="A455" s="2"/>
      <c r="B455" s="3"/>
      <c r="C455" s="4"/>
      <c r="D455" s="4"/>
      <c r="E455" s="3"/>
      <c r="F455" s="3"/>
      <c r="G455" s="16"/>
      <c r="H455" s="3"/>
      <c r="I455" s="3"/>
      <c r="J455" s="3"/>
      <c r="K455" s="3"/>
      <c r="L455" s="3"/>
      <c r="M455" s="3"/>
      <c r="N455" s="3"/>
    </row>
    <row r="456" spans="1:14" ht="13">
      <c r="A456" s="2"/>
      <c r="B456" s="3"/>
      <c r="C456" s="4"/>
      <c r="D456" s="4"/>
      <c r="E456" s="3"/>
      <c r="F456" s="3"/>
      <c r="G456" s="16"/>
      <c r="H456" s="3"/>
      <c r="I456" s="3"/>
      <c r="J456" s="3"/>
      <c r="K456" s="3"/>
      <c r="L456" s="3"/>
      <c r="M456" s="3"/>
      <c r="N456" s="3"/>
    </row>
    <row r="457" spans="1:14" ht="13">
      <c r="A457" s="2"/>
      <c r="B457" s="3"/>
      <c r="C457" s="4"/>
      <c r="D457" s="4"/>
      <c r="E457" s="3"/>
      <c r="F457" s="3"/>
      <c r="G457" s="16"/>
      <c r="H457" s="3"/>
      <c r="I457" s="3"/>
      <c r="J457" s="3"/>
      <c r="K457" s="3"/>
      <c r="L457" s="3"/>
      <c r="M457" s="3"/>
      <c r="N457" s="3"/>
    </row>
    <row r="458" spans="1:14" ht="13">
      <c r="A458" s="2"/>
      <c r="B458" s="3"/>
      <c r="C458" s="4"/>
      <c r="D458" s="4"/>
      <c r="E458" s="3"/>
      <c r="F458" s="3"/>
      <c r="G458" s="16"/>
      <c r="H458" s="3"/>
      <c r="I458" s="3"/>
      <c r="J458" s="3"/>
      <c r="K458" s="3"/>
      <c r="L458" s="3"/>
      <c r="M458" s="3"/>
      <c r="N458" s="3"/>
    </row>
    <row r="459" spans="1:14" ht="13">
      <c r="A459" s="2"/>
      <c r="B459" s="3"/>
      <c r="C459" s="4"/>
      <c r="D459" s="4"/>
      <c r="E459" s="3"/>
      <c r="F459" s="3"/>
      <c r="G459" s="16"/>
      <c r="H459" s="3"/>
      <c r="I459" s="3"/>
      <c r="J459" s="3"/>
      <c r="K459" s="3"/>
      <c r="L459" s="3"/>
      <c r="M459" s="3"/>
      <c r="N459" s="3"/>
    </row>
    <row r="460" spans="1:14" ht="13">
      <c r="A460" s="2"/>
      <c r="B460" s="3"/>
      <c r="C460" s="4"/>
      <c r="D460" s="4"/>
      <c r="E460" s="3"/>
      <c r="F460" s="3"/>
      <c r="G460" s="16"/>
      <c r="H460" s="3"/>
      <c r="I460" s="3"/>
      <c r="J460" s="3"/>
      <c r="K460" s="3"/>
      <c r="L460" s="3"/>
      <c r="M460" s="3"/>
      <c r="N460" s="3"/>
    </row>
    <row r="461" spans="1:14" ht="13">
      <c r="A461" s="2"/>
      <c r="B461" s="3"/>
      <c r="C461" s="4"/>
      <c r="D461" s="4"/>
      <c r="E461" s="3"/>
      <c r="F461" s="3"/>
      <c r="G461" s="16"/>
      <c r="H461" s="3"/>
      <c r="I461" s="3"/>
      <c r="J461" s="3"/>
      <c r="K461" s="3"/>
      <c r="L461" s="3"/>
      <c r="M461" s="3"/>
      <c r="N461" s="3"/>
    </row>
    <row r="462" spans="1:14" ht="13">
      <c r="A462" s="2"/>
      <c r="B462" s="3"/>
      <c r="C462" s="4"/>
      <c r="D462" s="4"/>
      <c r="E462" s="3"/>
      <c r="F462" s="3"/>
      <c r="G462" s="16"/>
      <c r="H462" s="3"/>
      <c r="I462" s="3"/>
      <c r="J462" s="3"/>
      <c r="K462" s="3"/>
      <c r="L462" s="3"/>
      <c r="M462" s="3"/>
      <c r="N462" s="3"/>
    </row>
    <row r="463" spans="1:14" ht="13">
      <c r="A463" s="2"/>
      <c r="B463" s="3"/>
      <c r="C463" s="4"/>
      <c r="D463" s="4"/>
      <c r="E463" s="3"/>
      <c r="F463" s="3"/>
      <c r="G463" s="16"/>
      <c r="H463" s="3"/>
      <c r="I463" s="3"/>
      <c r="J463" s="3"/>
      <c r="K463" s="3"/>
      <c r="L463" s="3"/>
      <c r="M463" s="3"/>
      <c r="N463" s="3"/>
    </row>
    <row r="464" spans="1:14" ht="13">
      <c r="A464" s="2"/>
      <c r="B464" s="3"/>
      <c r="C464" s="4"/>
      <c r="D464" s="4"/>
      <c r="E464" s="3"/>
      <c r="F464" s="3"/>
      <c r="G464" s="16"/>
      <c r="H464" s="3"/>
      <c r="I464" s="3"/>
      <c r="J464" s="3"/>
      <c r="K464" s="3"/>
      <c r="L464" s="3"/>
      <c r="M464" s="3"/>
      <c r="N464" s="3"/>
    </row>
    <row r="465" spans="1:14" ht="13">
      <c r="A465" s="2"/>
      <c r="B465" s="3"/>
      <c r="C465" s="4"/>
      <c r="D465" s="4"/>
      <c r="E465" s="3"/>
      <c r="F465" s="3"/>
      <c r="G465" s="16"/>
      <c r="H465" s="3"/>
      <c r="I465" s="3"/>
      <c r="J465" s="3"/>
      <c r="K465" s="3"/>
      <c r="L465" s="3"/>
      <c r="M465" s="3"/>
      <c r="N465" s="3"/>
    </row>
    <row r="466" spans="1:14" ht="13">
      <c r="A466" s="2"/>
      <c r="B466" s="3"/>
      <c r="C466" s="4"/>
      <c r="D466" s="4"/>
      <c r="E466" s="3"/>
      <c r="F466" s="3"/>
      <c r="G466" s="16"/>
      <c r="H466" s="3"/>
      <c r="I466" s="3"/>
      <c r="J466" s="3"/>
      <c r="K466" s="3"/>
      <c r="L466" s="3"/>
      <c r="M466" s="3"/>
      <c r="N466" s="3"/>
    </row>
    <row r="467" spans="1:14" ht="13">
      <c r="A467" s="2"/>
      <c r="B467" s="3"/>
      <c r="C467" s="4"/>
      <c r="D467" s="4"/>
      <c r="E467" s="3"/>
      <c r="F467" s="3"/>
      <c r="G467" s="16"/>
      <c r="H467" s="3"/>
      <c r="I467" s="3"/>
      <c r="J467" s="3"/>
      <c r="K467" s="3"/>
      <c r="L467" s="3"/>
      <c r="M467" s="3"/>
      <c r="N467" s="3"/>
    </row>
    <row r="468" spans="1:14" ht="13">
      <c r="A468" s="2"/>
      <c r="B468" s="3"/>
      <c r="C468" s="4"/>
      <c r="D468" s="4"/>
      <c r="E468" s="3"/>
      <c r="F468" s="3"/>
      <c r="G468" s="16"/>
      <c r="H468" s="3"/>
      <c r="I468" s="3"/>
      <c r="J468" s="3"/>
      <c r="K468" s="3"/>
      <c r="L468" s="3"/>
      <c r="M468" s="3"/>
      <c r="N468" s="3"/>
    </row>
    <row r="469" spans="1:14" ht="13">
      <c r="A469" s="2"/>
      <c r="B469" s="3"/>
      <c r="C469" s="4"/>
      <c r="D469" s="4"/>
      <c r="E469" s="3"/>
      <c r="F469" s="3"/>
      <c r="G469" s="16"/>
      <c r="H469" s="3"/>
      <c r="I469" s="3"/>
      <c r="J469" s="3"/>
      <c r="K469" s="3"/>
      <c r="L469" s="3"/>
      <c r="M469" s="3"/>
      <c r="N469" s="3"/>
    </row>
    <row r="470" spans="1:14" ht="13">
      <c r="A470" s="2"/>
      <c r="B470" s="3"/>
      <c r="C470" s="4"/>
      <c r="D470" s="4"/>
      <c r="E470" s="3"/>
      <c r="F470" s="3"/>
      <c r="G470" s="16"/>
      <c r="H470" s="3"/>
      <c r="I470" s="3"/>
      <c r="J470" s="3"/>
      <c r="K470" s="3"/>
      <c r="L470" s="3"/>
      <c r="M470" s="3"/>
      <c r="N470" s="3"/>
    </row>
    <row r="471" spans="1:14" ht="13">
      <c r="A471" s="2"/>
      <c r="B471" s="3"/>
      <c r="C471" s="4"/>
      <c r="D471" s="4"/>
      <c r="E471" s="3"/>
      <c r="F471" s="3"/>
      <c r="G471" s="16"/>
      <c r="H471" s="3"/>
      <c r="I471" s="3"/>
      <c r="J471" s="3"/>
      <c r="K471" s="3"/>
      <c r="L471" s="3"/>
      <c r="M471" s="3"/>
      <c r="N471" s="3"/>
    </row>
    <row r="472" spans="1:14" ht="13">
      <c r="A472" s="2"/>
      <c r="B472" s="3"/>
      <c r="C472" s="4"/>
      <c r="D472" s="4"/>
      <c r="E472" s="3"/>
      <c r="F472" s="3"/>
      <c r="G472" s="16"/>
      <c r="H472" s="3"/>
      <c r="I472" s="3"/>
      <c r="J472" s="3"/>
      <c r="K472" s="3"/>
      <c r="L472" s="3"/>
      <c r="M472" s="3"/>
      <c r="N472" s="3"/>
    </row>
    <row r="473" spans="1:14" ht="13">
      <c r="A473" s="2"/>
      <c r="B473" s="3"/>
      <c r="C473" s="4"/>
      <c r="D473" s="4"/>
      <c r="E473" s="3"/>
      <c r="F473" s="3"/>
      <c r="G473" s="16"/>
      <c r="H473" s="3"/>
      <c r="I473" s="3"/>
      <c r="J473" s="3"/>
      <c r="K473" s="3"/>
      <c r="L473" s="3"/>
      <c r="M473" s="3"/>
      <c r="N473" s="3"/>
    </row>
    <row r="474" spans="1:14" ht="13">
      <c r="A474" s="2"/>
      <c r="B474" s="3"/>
      <c r="C474" s="4"/>
      <c r="D474" s="4"/>
      <c r="E474" s="3"/>
      <c r="F474" s="3"/>
      <c r="G474" s="16"/>
      <c r="H474" s="3"/>
      <c r="I474" s="3"/>
      <c r="J474" s="3"/>
      <c r="K474" s="3"/>
      <c r="L474" s="3"/>
      <c r="M474" s="3"/>
      <c r="N474" s="3"/>
    </row>
    <row r="475" spans="1:14" ht="13">
      <c r="A475" s="2"/>
      <c r="B475" s="3"/>
      <c r="C475" s="4"/>
      <c r="D475" s="4"/>
      <c r="E475" s="3"/>
      <c r="F475" s="3"/>
      <c r="G475" s="16"/>
      <c r="H475" s="3"/>
      <c r="I475" s="3"/>
      <c r="J475" s="3"/>
      <c r="K475" s="3"/>
      <c r="L475" s="3"/>
      <c r="M475" s="3"/>
      <c r="N475" s="3"/>
    </row>
    <row r="476" spans="1:14" ht="13">
      <c r="A476" s="2"/>
      <c r="B476" s="3"/>
      <c r="C476" s="4"/>
      <c r="D476" s="4"/>
      <c r="E476" s="3"/>
      <c r="F476" s="3"/>
      <c r="G476" s="16"/>
      <c r="H476" s="3"/>
      <c r="I476" s="3"/>
      <c r="J476" s="3"/>
      <c r="K476" s="3"/>
      <c r="L476" s="3"/>
      <c r="M476" s="3"/>
      <c r="N476" s="3"/>
    </row>
    <row r="477" spans="1:14" ht="13">
      <c r="A477" s="2"/>
      <c r="B477" s="3"/>
      <c r="C477" s="4"/>
      <c r="D477" s="4"/>
      <c r="E477" s="3"/>
      <c r="F477" s="3"/>
      <c r="G477" s="16"/>
      <c r="H477" s="3"/>
      <c r="I477" s="3"/>
      <c r="J477" s="3"/>
      <c r="K477" s="3"/>
      <c r="L477" s="3"/>
      <c r="M477" s="3"/>
      <c r="N477" s="3"/>
    </row>
    <row r="478" spans="1:14" ht="13">
      <c r="A478" s="2"/>
      <c r="B478" s="3"/>
      <c r="C478" s="4"/>
      <c r="D478" s="4"/>
      <c r="E478" s="3"/>
      <c r="F478" s="3"/>
      <c r="G478" s="16"/>
      <c r="H478" s="3"/>
      <c r="I478" s="3"/>
      <c r="J478" s="3"/>
      <c r="K478" s="3"/>
      <c r="L478" s="3"/>
      <c r="M478" s="3"/>
      <c r="N478" s="3"/>
    </row>
    <row r="479" spans="1:14" ht="13">
      <c r="A479" s="2"/>
      <c r="B479" s="3"/>
      <c r="C479" s="4"/>
      <c r="D479" s="4"/>
      <c r="E479" s="3"/>
      <c r="F479" s="3"/>
      <c r="G479" s="16"/>
      <c r="H479" s="3"/>
      <c r="I479" s="3"/>
      <c r="J479" s="3"/>
      <c r="K479" s="3"/>
      <c r="L479" s="3"/>
      <c r="M479" s="3"/>
      <c r="N479" s="3"/>
    </row>
    <row r="480" spans="1:14" ht="13">
      <c r="A480" s="2"/>
      <c r="B480" s="3"/>
      <c r="C480" s="4"/>
      <c r="D480" s="4"/>
      <c r="E480" s="3"/>
      <c r="F480" s="3"/>
      <c r="G480" s="16"/>
      <c r="H480" s="3"/>
      <c r="I480" s="3"/>
      <c r="J480" s="3"/>
      <c r="K480" s="3"/>
      <c r="L480" s="3"/>
      <c r="M480" s="3"/>
      <c r="N480" s="3"/>
    </row>
    <row r="481" spans="1:14" ht="13">
      <c r="A481" s="2"/>
      <c r="B481" s="3"/>
      <c r="C481" s="4"/>
      <c r="D481" s="4"/>
      <c r="E481" s="3"/>
      <c r="F481" s="3"/>
      <c r="G481" s="16"/>
      <c r="H481" s="3"/>
      <c r="I481" s="3"/>
      <c r="J481" s="3"/>
      <c r="K481" s="3"/>
      <c r="L481" s="3"/>
      <c r="M481" s="3"/>
      <c r="N481" s="3"/>
    </row>
    <row r="482" spans="1:14" ht="13">
      <c r="A482" s="2"/>
      <c r="B482" s="3"/>
      <c r="C482" s="4"/>
      <c r="D482" s="4"/>
      <c r="E482" s="3"/>
      <c r="F482" s="3"/>
      <c r="G482" s="16"/>
      <c r="H482" s="3"/>
      <c r="I482" s="3"/>
      <c r="J482" s="3"/>
      <c r="K482" s="3"/>
      <c r="L482" s="3"/>
      <c r="M482" s="3"/>
      <c r="N482" s="3"/>
    </row>
    <row r="483" spans="1:14" ht="13">
      <c r="A483" s="2"/>
      <c r="B483" s="3"/>
      <c r="C483" s="4"/>
      <c r="D483" s="4"/>
      <c r="E483" s="3"/>
      <c r="F483" s="3"/>
      <c r="G483" s="16"/>
      <c r="H483" s="3"/>
      <c r="I483" s="3"/>
      <c r="J483" s="3"/>
      <c r="K483" s="3"/>
      <c r="L483" s="3"/>
      <c r="M483" s="3"/>
      <c r="N483" s="3"/>
    </row>
    <row r="484" spans="1:14" ht="13">
      <c r="A484" s="2"/>
      <c r="B484" s="3"/>
      <c r="C484" s="4"/>
      <c r="D484" s="4"/>
      <c r="E484" s="3"/>
      <c r="F484" s="3"/>
      <c r="G484" s="16"/>
      <c r="H484" s="3"/>
      <c r="I484" s="3"/>
      <c r="J484" s="3"/>
      <c r="K484" s="3"/>
      <c r="L484" s="3"/>
      <c r="M484" s="3"/>
      <c r="N484" s="3"/>
    </row>
    <row r="485" spans="1:14" ht="13">
      <c r="A485" s="2"/>
      <c r="B485" s="3"/>
      <c r="C485" s="4"/>
      <c r="D485" s="4"/>
      <c r="E485" s="3"/>
      <c r="F485" s="3"/>
      <c r="G485" s="16"/>
      <c r="H485" s="3"/>
      <c r="I485" s="3"/>
      <c r="J485" s="3"/>
      <c r="K485" s="3"/>
      <c r="L485" s="3"/>
      <c r="M485" s="3"/>
      <c r="N485" s="3"/>
    </row>
    <row r="486" spans="1:14" ht="13">
      <c r="A486" s="2"/>
      <c r="B486" s="3"/>
      <c r="C486" s="4"/>
      <c r="D486" s="4"/>
      <c r="E486" s="3"/>
      <c r="F486" s="3"/>
      <c r="G486" s="16"/>
      <c r="H486" s="3"/>
      <c r="I486" s="3"/>
      <c r="J486" s="3"/>
      <c r="K486" s="3"/>
      <c r="L486" s="3"/>
      <c r="M486" s="3"/>
      <c r="N486" s="3"/>
    </row>
    <row r="487" spans="1:14" ht="13">
      <c r="A487" s="2"/>
      <c r="B487" s="3"/>
      <c r="C487" s="4"/>
      <c r="D487" s="4"/>
      <c r="E487" s="3"/>
      <c r="F487" s="3"/>
      <c r="G487" s="16"/>
      <c r="H487" s="3"/>
      <c r="I487" s="3"/>
      <c r="J487" s="3"/>
      <c r="K487" s="3"/>
      <c r="L487" s="3"/>
      <c r="M487" s="3"/>
      <c r="N487" s="3"/>
    </row>
    <row r="488" spans="1:14" ht="13">
      <c r="A488" s="2"/>
      <c r="B488" s="3"/>
      <c r="C488" s="4"/>
      <c r="D488" s="4"/>
      <c r="E488" s="3"/>
      <c r="F488" s="3"/>
      <c r="G488" s="16"/>
      <c r="H488" s="3"/>
      <c r="I488" s="3"/>
      <c r="J488" s="3"/>
      <c r="K488" s="3"/>
      <c r="L488" s="3"/>
      <c r="M488" s="3"/>
      <c r="N488" s="3"/>
    </row>
    <row r="489" spans="1:14" ht="13">
      <c r="A489" s="2"/>
      <c r="B489" s="3"/>
      <c r="C489" s="4"/>
      <c r="D489" s="4"/>
      <c r="E489" s="3"/>
      <c r="F489" s="3"/>
      <c r="G489" s="16"/>
      <c r="H489" s="3"/>
      <c r="I489" s="3"/>
      <c r="J489" s="3"/>
      <c r="K489" s="3"/>
      <c r="L489" s="3"/>
      <c r="M489" s="3"/>
      <c r="N489" s="3"/>
    </row>
    <row r="490" spans="1:14" ht="13">
      <c r="A490" s="2"/>
      <c r="B490" s="3"/>
      <c r="C490" s="4"/>
      <c r="D490" s="4"/>
      <c r="E490" s="3"/>
      <c r="F490" s="3"/>
      <c r="G490" s="16"/>
      <c r="H490" s="3"/>
      <c r="I490" s="3"/>
      <c r="J490" s="3"/>
      <c r="K490" s="3"/>
      <c r="L490" s="3"/>
      <c r="M490" s="3"/>
      <c r="N490" s="3"/>
    </row>
    <row r="491" spans="1:14" ht="13">
      <c r="A491" s="2"/>
      <c r="B491" s="3"/>
      <c r="C491" s="4"/>
      <c r="D491" s="4"/>
      <c r="E491" s="3"/>
      <c r="F491" s="3"/>
      <c r="G491" s="16"/>
      <c r="H491" s="3"/>
      <c r="I491" s="3"/>
      <c r="J491" s="3"/>
      <c r="K491" s="3"/>
      <c r="L491" s="3"/>
      <c r="M491" s="3"/>
      <c r="N491" s="3"/>
    </row>
    <row r="492" spans="1:14" ht="13">
      <c r="A492" s="2"/>
      <c r="B492" s="3"/>
      <c r="C492" s="4"/>
      <c r="D492" s="4"/>
      <c r="E492" s="3"/>
      <c r="F492" s="3"/>
      <c r="G492" s="16"/>
      <c r="H492" s="3"/>
      <c r="I492" s="3"/>
      <c r="J492" s="3"/>
      <c r="K492" s="3"/>
      <c r="L492" s="3"/>
      <c r="M492" s="3"/>
      <c r="N492" s="3"/>
    </row>
    <row r="493" spans="1:14" ht="13">
      <c r="A493" s="2"/>
      <c r="B493" s="3"/>
      <c r="C493" s="4"/>
      <c r="D493" s="4"/>
      <c r="E493" s="3"/>
      <c r="F493" s="3"/>
      <c r="G493" s="16"/>
      <c r="H493" s="3"/>
      <c r="I493" s="3"/>
      <c r="J493" s="3"/>
      <c r="K493" s="3"/>
      <c r="L493" s="3"/>
      <c r="M493" s="3"/>
      <c r="N493" s="3"/>
    </row>
    <row r="494" spans="1:14" ht="13">
      <c r="A494" s="2"/>
      <c r="B494" s="3"/>
      <c r="C494" s="4"/>
      <c r="D494" s="4"/>
      <c r="E494" s="3"/>
      <c r="F494" s="3"/>
      <c r="G494" s="16"/>
      <c r="H494" s="3"/>
      <c r="I494" s="3"/>
      <c r="J494" s="3"/>
      <c r="K494" s="3"/>
      <c r="L494" s="3"/>
      <c r="M494" s="3"/>
      <c r="N494" s="3"/>
    </row>
    <row r="495" spans="1:14" ht="13">
      <c r="A495" s="2"/>
      <c r="B495" s="3"/>
      <c r="C495" s="4"/>
      <c r="D495" s="4"/>
      <c r="E495" s="3"/>
      <c r="F495" s="3"/>
      <c r="G495" s="16"/>
      <c r="H495" s="3"/>
      <c r="I495" s="3"/>
      <c r="J495" s="3"/>
      <c r="K495" s="3"/>
      <c r="L495" s="3"/>
      <c r="M495" s="3"/>
      <c r="N495" s="3"/>
    </row>
    <row r="496" spans="1:14" ht="13">
      <c r="A496" s="2"/>
      <c r="B496" s="3"/>
      <c r="C496" s="4"/>
      <c r="D496" s="4"/>
      <c r="E496" s="3"/>
      <c r="F496" s="3"/>
      <c r="G496" s="16"/>
      <c r="H496" s="3"/>
      <c r="I496" s="3"/>
      <c r="J496" s="3"/>
      <c r="K496" s="3"/>
      <c r="L496" s="3"/>
      <c r="M496" s="3"/>
      <c r="N496" s="3"/>
    </row>
    <row r="497" spans="1:14" ht="13">
      <c r="A497" s="2"/>
      <c r="B497" s="3"/>
      <c r="C497" s="4"/>
      <c r="D497" s="4"/>
      <c r="E497" s="3"/>
      <c r="F497" s="3"/>
      <c r="G497" s="16"/>
      <c r="H497" s="3"/>
      <c r="I497" s="3"/>
      <c r="J497" s="3"/>
      <c r="K497" s="3"/>
      <c r="L497" s="3"/>
      <c r="M497" s="3"/>
      <c r="N497" s="3"/>
    </row>
    <row r="498" spans="1:14" ht="13">
      <c r="A498" s="2"/>
      <c r="B498" s="3"/>
      <c r="C498" s="4"/>
      <c r="D498" s="4"/>
      <c r="E498" s="3"/>
      <c r="F498" s="3"/>
      <c r="G498" s="16"/>
      <c r="H498" s="3"/>
      <c r="I498" s="3"/>
      <c r="J498" s="3"/>
      <c r="K498" s="3"/>
      <c r="L498" s="3"/>
      <c r="M498" s="3"/>
      <c r="N498" s="3"/>
    </row>
    <row r="499" spans="1:14" ht="13">
      <c r="A499" s="2"/>
      <c r="B499" s="3"/>
      <c r="C499" s="4"/>
      <c r="D499" s="4"/>
      <c r="E499" s="3"/>
      <c r="F499" s="3"/>
      <c r="G499" s="16"/>
      <c r="H499" s="3"/>
      <c r="I499" s="3"/>
      <c r="J499" s="3"/>
      <c r="K499" s="3"/>
      <c r="L499" s="3"/>
      <c r="M499" s="3"/>
      <c r="N499" s="3"/>
    </row>
    <row r="500" spans="1:14" ht="13">
      <c r="A500" s="2"/>
      <c r="B500" s="3"/>
      <c r="C500" s="4"/>
      <c r="D500" s="4"/>
      <c r="E500" s="3"/>
      <c r="F500" s="3"/>
      <c r="G500" s="16"/>
      <c r="H500" s="3"/>
      <c r="I500" s="3"/>
      <c r="J500" s="3"/>
      <c r="K500" s="3"/>
      <c r="L500" s="3"/>
      <c r="M500" s="3"/>
      <c r="N500" s="3"/>
    </row>
    <row r="501" spans="1:14" ht="13">
      <c r="A501" s="2"/>
      <c r="B501" s="3"/>
      <c r="C501" s="4"/>
      <c r="D501" s="4"/>
      <c r="E501" s="3"/>
      <c r="F501" s="3"/>
      <c r="G501" s="16"/>
      <c r="H501" s="3"/>
      <c r="I501" s="3"/>
      <c r="J501" s="3"/>
      <c r="K501" s="3"/>
      <c r="L501" s="3"/>
      <c r="M501" s="3"/>
      <c r="N501" s="3"/>
    </row>
    <row r="502" spans="1:14" ht="13">
      <c r="A502" s="2"/>
      <c r="B502" s="3"/>
      <c r="C502" s="4"/>
      <c r="D502" s="4"/>
      <c r="E502" s="3"/>
      <c r="F502" s="3"/>
      <c r="G502" s="16"/>
      <c r="H502" s="3"/>
      <c r="I502" s="3"/>
      <c r="J502" s="3"/>
      <c r="K502" s="3"/>
      <c r="L502" s="3"/>
      <c r="M502" s="3"/>
      <c r="N502" s="3"/>
    </row>
    <row r="503" spans="1:14" ht="13">
      <c r="A503" s="2"/>
      <c r="B503" s="3"/>
      <c r="C503" s="4"/>
      <c r="D503" s="4"/>
      <c r="E503" s="3"/>
      <c r="F503" s="3"/>
      <c r="G503" s="16"/>
      <c r="H503" s="3"/>
      <c r="I503" s="3"/>
      <c r="J503" s="3"/>
      <c r="K503" s="3"/>
      <c r="L503" s="3"/>
      <c r="M503" s="3"/>
      <c r="N503" s="3"/>
    </row>
    <row r="504" spans="1:14" ht="13">
      <c r="A504" s="2"/>
      <c r="B504" s="3"/>
      <c r="C504" s="4"/>
      <c r="D504" s="4"/>
      <c r="E504" s="3"/>
      <c r="F504" s="3"/>
      <c r="G504" s="16"/>
      <c r="H504" s="3"/>
      <c r="I504" s="3"/>
      <c r="J504" s="3"/>
      <c r="K504" s="3"/>
      <c r="L504" s="3"/>
      <c r="M504" s="3"/>
      <c r="N504" s="3"/>
    </row>
    <row r="505" spans="1:14" ht="13">
      <c r="A505" s="2"/>
      <c r="B505" s="3"/>
      <c r="C505" s="4"/>
      <c r="D505" s="4"/>
      <c r="E505" s="3"/>
      <c r="F505" s="3"/>
      <c r="G505" s="16"/>
      <c r="H505" s="3"/>
      <c r="I505" s="3"/>
      <c r="J505" s="3"/>
      <c r="K505" s="3"/>
      <c r="L505" s="3"/>
      <c r="M505" s="3"/>
      <c r="N505" s="3"/>
    </row>
    <row r="506" spans="1:14" ht="13">
      <c r="A506" s="2"/>
      <c r="B506" s="3"/>
      <c r="C506" s="4"/>
      <c r="D506" s="4"/>
      <c r="E506" s="3"/>
      <c r="F506" s="3"/>
      <c r="G506" s="16"/>
      <c r="H506" s="3"/>
      <c r="I506" s="3"/>
      <c r="J506" s="3"/>
      <c r="K506" s="3"/>
      <c r="L506" s="3"/>
      <c r="M506" s="3"/>
      <c r="N506" s="3"/>
    </row>
    <row r="507" spans="1:14" ht="13">
      <c r="A507" s="2"/>
      <c r="B507" s="3"/>
      <c r="C507" s="4"/>
      <c r="D507" s="4"/>
      <c r="E507" s="3"/>
      <c r="F507" s="3"/>
      <c r="G507" s="16"/>
      <c r="H507" s="3"/>
      <c r="I507" s="3"/>
      <c r="J507" s="3"/>
      <c r="K507" s="3"/>
      <c r="L507" s="3"/>
      <c r="M507" s="3"/>
      <c r="N507" s="3"/>
    </row>
    <row r="508" spans="1:14" ht="13">
      <c r="A508" s="2"/>
      <c r="B508" s="3"/>
      <c r="C508" s="4"/>
      <c r="D508" s="4"/>
      <c r="E508" s="3"/>
      <c r="F508" s="3"/>
      <c r="G508" s="16"/>
      <c r="H508" s="3"/>
      <c r="I508" s="3"/>
      <c r="J508" s="3"/>
      <c r="K508" s="3"/>
      <c r="L508" s="3"/>
      <c r="M508" s="3"/>
      <c r="N508" s="3"/>
    </row>
    <row r="509" spans="1:14" ht="13">
      <c r="A509" s="2"/>
      <c r="B509" s="3"/>
      <c r="C509" s="4"/>
      <c r="D509" s="4"/>
      <c r="E509" s="3"/>
      <c r="F509" s="3"/>
      <c r="G509" s="16"/>
      <c r="H509" s="3"/>
      <c r="I509" s="3"/>
      <c r="J509" s="3"/>
      <c r="K509" s="3"/>
      <c r="L509" s="3"/>
      <c r="M509" s="3"/>
      <c r="N509" s="3"/>
    </row>
    <row r="510" spans="1:14" ht="13">
      <c r="A510" s="2"/>
      <c r="B510" s="3"/>
      <c r="C510" s="4"/>
      <c r="D510" s="4"/>
      <c r="E510" s="3"/>
      <c r="F510" s="3"/>
      <c r="G510" s="16"/>
      <c r="H510" s="3"/>
      <c r="I510" s="3"/>
      <c r="J510" s="3"/>
      <c r="K510" s="3"/>
      <c r="L510" s="3"/>
      <c r="M510" s="3"/>
      <c r="N510" s="3"/>
    </row>
    <row r="511" spans="1:14" ht="13">
      <c r="A511" s="2"/>
      <c r="B511" s="3"/>
      <c r="C511" s="4"/>
      <c r="D511" s="4"/>
      <c r="E511" s="3"/>
      <c r="F511" s="3"/>
      <c r="G511" s="16"/>
      <c r="H511" s="3"/>
      <c r="I511" s="3"/>
      <c r="J511" s="3"/>
      <c r="K511" s="3"/>
      <c r="L511" s="3"/>
      <c r="M511" s="3"/>
      <c r="N511" s="3"/>
    </row>
    <row r="512" spans="1:14" ht="13">
      <c r="A512" s="2"/>
      <c r="B512" s="3"/>
      <c r="C512" s="4"/>
      <c r="D512" s="4"/>
      <c r="E512" s="3"/>
      <c r="F512" s="3"/>
      <c r="G512" s="16"/>
      <c r="H512" s="3"/>
      <c r="I512" s="3"/>
      <c r="J512" s="3"/>
      <c r="K512" s="3"/>
      <c r="L512" s="3"/>
      <c r="M512" s="3"/>
      <c r="N512" s="3"/>
    </row>
    <row r="513" spans="1:14" ht="13">
      <c r="A513" s="2"/>
      <c r="B513" s="3"/>
      <c r="C513" s="4"/>
      <c r="D513" s="4"/>
      <c r="E513" s="3"/>
      <c r="F513" s="3"/>
      <c r="G513" s="16"/>
      <c r="H513" s="3"/>
      <c r="I513" s="3"/>
      <c r="J513" s="3"/>
      <c r="K513" s="3"/>
      <c r="L513" s="3"/>
      <c r="M513" s="3"/>
      <c r="N513" s="3"/>
    </row>
    <row r="514" spans="1:14" ht="13">
      <c r="A514" s="2"/>
      <c r="B514" s="3"/>
      <c r="C514" s="4"/>
      <c r="D514" s="4"/>
      <c r="E514" s="3"/>
      <c r="F514" s="3"/>
      <c r="G514" s="16"/>
      <c r="H514" s="3"/>
      <c r="I514" s="3"/>
      <c r="J514" s="3"/>
      <c r="K514" s="3"/>
      <c r="L514" s="3"/>
      <c r="M514" s="3"/>
      <c r="N514" s="3"/>
    </row>
    <row r="515" spans="1:14" ht="13">
      <c r="A515" s="2"/>
      <c r="B515" s="3"/>
      <c r="C515" s="4"/>
      <c r="D515" s="4"/>
      <c r="E515" s="3"/>
      <c r="F515" s="3"/>
      <c r="G515" s="16"/>
      <c r="H515" s="3"/>
      <c r="I515" s="3"/>
      <c r="J515" s="3"/>
      <c r="K515" s="3"/>
      <c r="L515" s="3"/>
      <c r="M515" s="3"/>
      <c r="N515" s="3"/>
    </row>
    <row r="516" spans="1:14" ht="13">
      <c r="A516" s="2"/>
      <c r="B516" s="3"/>
      <c r="C516" s="4"/>
      <c r="D516" s="4"/>
      <c r="E516" s="3"/>
      <c r="F516" s="3"/>
      <c r="G516" s="16"/>
      <c r="H516" s="3"/>
      <c r="I516" s="3"/>
      <c r="J516" s="3"/>
      <c r="K516" s="3"/>
      <c r="L516" s="3"/>
      <c r="M516" s="3"/>
      <c r="N516" s="3"/>
    </row>
    <row r="517" spans="1:14" ht="13">
      <c r="A517" s="2"/>
      <c r="B517" s="3"/>
      <c r="C517" s="4"/>
      <c r="D517" s="4"/>
      <c r="E517" s="3"/>
      <c r="F517" s="3"/>
      <c r="G517" s="16"/>
      <c r="H517" s="3"/>
      <c r="I517" s="3"/>
      <c r="J517" s="3"/>
      <c r="K517" s="3"/>
      <c r="L517" s="3"/>
      <c r="M517" s="3"/>
      <c r="N517" s="3"/>
    </row>
    <row r="518" spans="1:14" ht="13">
      <c r="A518" s="2"/>
      <c r="B518" s="3"/>
      <c r="C518" s="4"/>
      <c r="D518" s="4"/>
      <c r="E518" s="3"/>
      <c r="F518" s="3"/>
      <c r="G518" s="16"/>
      <c r="H518" s="3"/>
      <c r="I518" s="3"/>
      <c r="J518" s="3"/>
      <c r="K518" s="3"/>
      <c r="L518" s="3"/>
      <c r="M518" s="3"/>
      <c r="N518" s="3"/>
    </row>
    <row r="519" spans="1:14" ht="13">
      <c r="A519" s="2"/>
      <c r="B519" s="3"/>
      <c r="C519" s="4"/>
      <c r="D519" s="4"/>
      <c r="E519" s="3"/>
      <c r="F519" s="3"/>
      <c r="G519" s="16"/>
      <c r="H519" s="3"/>
      <c r="I519" s="3"/>
      <c r="J519" s="3"/>
      <c r="K519" s="3"/>
      <c r="L519" s="3"/>
      <c r="M519" s="3"/>
      <c r="N519" s="3"/>
    </row>
    <row r="520" spans="1:14" ht="13">
      <c r="A520" s="2"/>
      <c r="B520" s="3"/>
      <c r="C520" s="4"/>
      <c r="D520" s="4"/>
      <c r="E520" s="3"/>
      <c r="F520" s="3"/>
      <c r="G520" s="16"/>
      <c r="H520" s="3"/>
      <c r="I520" s="3"/>
      <c r="J520" s="3"/>
      <c r="K520" s="3"/>
      <c r="L520" s="3"/>
      <c r="M520" s="3"/>
      <c r="N520" s="3"/>
    </row>
    <row r="521" spans="1:14" ht="13">
      <c r="A521" s="2"/>
      <c r="B521" s="3"/>
      <c r="C521" s="4"/>
      <c r="D521" s="4"/>
      <c r="E521" s="3"/>
      <c r="F521" s="3"/>
      <c r="G521" s="16"/>
      <c r="H521" s="3"/>
      <c r="I521" s="3"/>
      <c r="J521" s="3"/>
      <c r="K521" s="3"/>
      <c r="L521" s="3"/>
      <c r="M521" s="3"/>
      <c r="N521" s="3"/>
    </row>
    <row r="522" spans="1:14" ht="13">
      <c r="A522" s="2"/>
      <c r="B522" s="3"/>
      <c r="C522" s="4"/>
      <c r="D522" s="4"/>
      <c r="E522" s="3"/>
      <c r="F522" s="3"/>
      <c r="G522" s="16"/>
      <c r="H522" s="3"/>
      <c r="I522" s="3"/>
      <c r="J522" s="3"/>
      <c r="K522" s="3"/>
      <c r="L522" s="3"/>
      <c r="M522" s="3"/>
      <c r="N522" s="3"/>
    </row>
    <row r="523" spans="1:14" ht="13">
      <c r="A523" s="2"/>
      <c r="B523" s="3"/>
      <c r="C523" s="4"/>
      <c r="D523" s="4"/>
      <c r="E523" s="3"/>
      <c r="F523" s="3"/>
      <c r="G523" s="16"/>
      <c r="H523" s="3"/>
      <c r="I523" s="3"/>
      <c r="J523" s="3"/>
      <c r="K523" s="3"/>
      <c r="L523" s="3"/>
      <c r="M523" s="3"/>
      <c r="N523" s="3"/>
    </row>
    <row r="524" spans="1:14" ht="13">
      <c r="A524" s="2"/>
      <c r="B524" s="3"/>
      <c r="C524" s="4"/>
      <c r="D524" s="4"/>
      <c r="E524" s="3"/>
      <c r="F524" s="3"/>
      <c r="G524" s="16"/>
      <c r="H524" s="3"/>
      <c r="I524" s="3"/>
      <c r="J524" s="3"/>
      <c r="K524" s="3"/>
      <c r="L524" s="3"/>
      <c r="M524" s="3"/>
      <c r="N524" s="3"/>
    </row>
    <row r="525" spans="1:14" ht="13">
      <c r="A525" s="2"/>
      <c r="B525" s="3"/>
      <c r="C525" s="4"/>
      <c r="D525" s="4"/>
      <c r="E525" s="3"/>
      <c r="F525" s="3"/>
      <c r="G525" s="16"/>
      <c r="H525" s="3"/>
      <c r="I525" s="3"/>
      <c r="J525" s="3"/>
      <c r="K525" s="3"/>
      <c r="L525" s="3"/>
      <c r="M525" s="3"/>
      <c r="N525" s="3"/>
    </row>
    <row r="526" spans="1:14" ht="13">
      <c r="A526" s="2"/>
      <c r="B526" s="3"/>
      <c r="C526" s="4"/>
      <c r="D526" s="4"/>
      <c r="E526" s="3"/>
      <c r="F526" s="3"/>
      <c r="G526" s="16"/>
      <c r="H526" s="3"/>
      <c r="I526" s="3"/>
      <c r="J526" s="3"/>
      <c r="K526" s="3"/>
      <c r="L526" s="3"/>
      <c r="M526" s="3"/>
      <c r="N526" s="3"/>
    </row>
    <row r="527" spans="1:14" ht="13">
      <c r="A527" s="2"/>
      <c r="B527" s="3"/>
      <c r="C527" s="4"/>
      <c r="D527" s="4"/>
      <c r="E527" s="3"/>
      <c r="F527" s="3"/>
      <c r="G527" s="16"/>
      <c r="H527" s="3"/>
      <c r="I527" s="3"/>
      <c r="J527" s="3"/>
      <c r="K527" s="3"/>
      <c r="L527" s="3"/>
      <c r="M527" s="3"/>
      <c r="N527" s="3"/>
    </row>
    <row r="528" spans="1:14" ht="13">
      <c r="A528" s="2"/>
      <c r="B528" s="3"/>
      <c r="C528" s="4"/>
      <c r="D528" s="4"/>
      <c r="E528" s="3"/>
      <c r="F528" s="3"/>
      <c r="G528" s="16"/>
      <c r="H528" s="3"/>
      <c r="I528" s="3"/>
      <c r="J528" s="3"/>
      <c r="K528" s="3"/>
      <c r="L528" s="3"/>
      <c r="M528" s="3"/>
      <c r="N528" s="3"/>
    </row>
    <row r="529" spans="1:14" ht="13">
      <c r="A529" s="2"/>
      <c r="B529" s="3"/>
      <c r="C529" s="4"/>
      <c r="D529" s="4"/>
      <c r="E529" s="3"/>
      <c r="F529" s="3"/>
      <c r="G529" s="16"/>
      <c r="H529" s="3"/>
      <c r="I529" s="3"/>
      <c r="J529" s="3"/>
      <c r="K529" s="3"/>
      <c r="L529" s="3"/>
      <c r="M529" s="3"/>
      <c r="N529" s="3"/>
    </row>
    <row r="530" spans="1:14" ht="13">
      <c r="A530" s="2"/>
      <c r="B530" s="3"/>
      <c r="C530" s="4"/>
      <c r="D530" s="4"/>
      <c r="E530" s="3"/>
      <c r="F530" s="3"/>
      <c r="G530" s="16"/>
      <c r="H530" s="3"/>
      <c r="I530" s="3"/>
      <c r="J530" s="3"/>
      <c r="K530" s="3"/>
      <c r="L530" s="3"/>
      <c r="M530" s="3"/>
      <c r="N530" s="3"/>
    </row>
    <row r="531" spans="1:14" ht="13">
      <c r="A531" s="2"/>
      <c r="B531" s="3"/>
      <c r="C531" s="4"/>
      <c r="D531" s="4"/>
      <c r="E531" s="3"/>
      <c r="F531" s="3"/>
      <c r="G531" s="16"/>
      <c r="H531" s="3"/>
      <c r="I531" s="3"/>
      <c r="J531" s="3"/>
      <c r="K531" s="3"/>
      <c r="L531" s="3"/>
      <c r="M531" s="3"/>
      <c r="N531" s="3"/>
    </row>
    <row r="532" spans="1:14" ht="13">
      <c r="A532" s="2"/>
      <c r="B532" s="3"/>
      <c r="C532" s="4"/>
      <c r="D532" s="4"/>
      <c r="E532" s="3"/>
      <c r="F532" s="3"/>
      <c r="G532" s="16"/>
      <c r="H532" s="3"/>
      <c r="I532" s="3"/>
      <c r="J532" s="3"/>
      <c r="K532" s="3"/>
      <c r="L532" s="3"/>
      <c r="M532" s="3"/>
      <c r="N532" s="3"/>
    </row>
    <row r="533" spans="1:14" ht="13">
      <c r="A533" s="2"/>
      <c r="B533" s="3"/>
      <c r="C533" s="4"/>
      <c r="D533" s="4"/>
      <c r="E533" s="3"/>
      <c r="F533" s="3"/>
      <c r="G533" s="16"/>
      <c r="H533" s="3"/>
      <c r="I533" s="3"/>
      <c r="J533" s="3"/>
      <c r="K533" s="3"/>
      <c r="L533" s="3"/>
      <c r="M533" s="3"/>
      <c r="N533" s="3"/>
    </row>
    <row r="534" spans="1:14" ht="13">
      <c r="A534" s="2"/>
      <c r="B534" s="3"/>
      <c r="C534" s="4"/>
      <c r="D534" s="4"/>
      <c r="E534" s="3"/>
      <c r="F534" s="3"/>
      <c r="G534" s="16"/>
      <c r="H534" s="3"/>
      <c r="I534" s="3"/>
      <c r="J534" s="3"/>
      <c r="K534" s="3"/>
      <c r="L534" s="3"/>
      <c r="M534" s="3"/>
      <c r="N534" s="3"/>
    </row>
    <row r="535" spans="1:14" ht="13">
      <c r="A535" s="2"/>
      <c r="B535" s="3"/>
      <c r="C535" s="4"/>
      <c r="D535" s="4"/>
      <c r="E535" s="3"/>
      <c r="F535" s="3"/>
      <c r="G535" s="16"/>
      <c r="H535" s="3"/>
      <c r="I535" s="3"/>
      <c r="J535" s="3"/>
      <c r="K535" s="3"/>
      <c r="L535" s="3"/>
      <c r="M535" s="3"/>
      <c r="N535" s="3"/>
    </row>
    <row r="536" spans="1:14" ht="13">
      <c r="A536" s="2"/>
      <c r="B536" s="3"/>
      <c r="C536" s="4"/>
      <c r="D536" s="4"/>
      <c r="E536" s="3"/>
      <c r="F536" s="3"/>
      <c r="G536" s="16"/>
      <c r="H536" s="3"/>
      <c r="I536" s="3"/>
      <c r="J536" s="3"/>
      <c r="K536" s="3"/>
      <c r="L536" s="3"/>
      <c r="M536" s="3"/>
      <c r="N536" s="3"/>
    </row>
    <row r="537" spans="1:14" ht="13">
      <c r="A537" s="2"/>
      <c r="B537" s="3"/>
      <c r="C537" s="4"/>
      <c r="D537" s="4"/>
      <c r="E537" s="3"/>
      <c r="F537" s="3"/>
      <c r="G537" s="16"/>
      <c r="H537" s="3"/>
      <c r="I537" s="3"/>
      <c r="J537" s="3"/>
      <c r="K537" s="3"/>
      <c r="L537" s="3"/>
      <c r="M537" s="3"/>
      <c r="N537" s="3"/>
    </row>
    <row r="538" spans="1:14" ht="13">
      <c r="A538" s="2"/>
      <c r="B538" s="3"/>
      <c r="C538" s="4"/>
      <c r="D538" s="4"/>
      <c r="E538" s="3"/>
      <c r="F538" s="3"/>
      <c r="G538" s="16"/>
      <c r="H538" s="3"/>
      <c r="I538" s="3"/>
      <c r="J538" s="3"/>
      <c r="K538" s="3"/>
      <c r="L538" s="3"/>
      <c r="M538" s="3"/>
      <c r="N538" s="3"/>
    </row>
    <row r="539" spans="1:14" ht="13">
      <c r="A539" s="2"/>
      <c r="B539" s="3"/>
      <c r="C539" s="4"/>
      <c r="D539" s="4"/>
      <c r="E539" s="3"/>
      <c r="F539" s="3"/>
      <c r="G539" s="16"/>
      <c r="H539" s="3"/>
      <c r="I539" s="3"/>
      <c r="J539" s="3"/>
      <c r="K539" s="3"/>
      <c r="L539" s="3"/>
      <c r="M539" s="3"/>
      <c r="N539" s="3"/>
    </row>
    <row r="540" spans="1:14" ht="13">
      <c r="A540" s="2"/>
      <c r="B540" s="3"/>
      <c r="C540" s="4"/>
      <c r="D540" s="4"/>
      <c r="E540" s="3"/>
      <c r="F540" s="3"/>
      <c r="G540" s="16"/>
      <c r="H540" s="3"/>
      <c r="I540" s="3"/>
      <c r="J540" s="3"/>
      <c r="K540" s="3"/>
      <c r="L540" s="3"/>
      <c r="M540" s="3"/>
      <c r="N540" s="3"/>
    </row>
    <row r="541" spans="1:14" ht="13">
      <c r="A541" s="2"/>
      <c r="B541" s="3"/>
      <c r="C541" s="4"/>
      <c r="D541" s="4"/>
      <c r="E541" s="3"/>
      <c r="F541" s="3"/>
      <c r="G541" s="16"/>
      <c r="H541" s="3"/>
      <c r="I541" s="3"/>
      <c r="J541" s="3"/>
      <c r="K541" s="3"/>
      <c r="L541" s="3"/>
      <c r="M541" s="3"/>
      <c r="N541" s="3"/>
    </row>
    <row r="542" spans="1:14" ht="13">
      <c r="A542" s="2"/>
      <c r="B542" s="3"/>
      <c r="C542" s="4"/>
      <c r="D542" s="4"/>
      <c r="E542" s="3"/>
      <c r="F542" s="3"/>
      <c r="G542" s="16"/>
      <c r="H542" s="3"/>
      <c r="I542" s="3"/>
      <c r="J542" s="3"/>
      <c r="K542" s="3"/>
      <c r="L542" s="3"/>
      <c r="M542" s="3"/>
      <c r="N542" s="3"/>
    </row>
    <row r="543" spans="1:14" ht="13">
      <c r="A543" s="2"/>
      <c r="B543" s="3"/>
      <c r="C543" s="4"/>
      <c r="D543" s="4"/>
      <c r="E543" s="3"/>
      <c r="F543" s="3"/>
      <c r="G543" s="16"/>
      <c r="H543" s="3"/>
      <c r="I543" s="3"/>
      <c r="J543" s="3"/>
      <c r="K543" s="3"/>
      <c r="L543" s="3"/>
      <c r="M543" s="3"/>
      <c r="N543" s="3"/>
    </row>
    <row r="544" spans="1:14" ht="13">
      <c r="A544" s="2"/>
      <c r="B544" s="3"/>
      <c r="C544" s="4"/>
      <c r="D544" s="4"/>
      <c r="E544" s="3"/>
      <c r="F544" s="3"/>
      <c r="G544" s="16"/>
      <c r="H544" s="3"/>
      <c r="I544" s="3"/>
      <c r="J544" s="3"/>
      <c r="K544" s="3"/>
      <c r="L544" s="3"/>
      <c r="M544" s="3"/>
      <c r="N544" s="3"/>
    </row>
    <row r="545" spans="1:14" ht="13">
      <c r="A545" s="2"/>
      <c r="B545" s="3"/>
      <c r="C545" s="4"/>
      <c r="D545" s="4"/>
      <c r="E545" s="3"/>
      <c r="F545" s="3"/>
      <c r="G545" s="16"/>
      <c r="H545" s="3"/>
      <c r="I545" s="3"/>
      <c r="J545" s="3"/>
      <c r="K545" s="3"/>
      <c r="L545" s="3"/>
      <c r="M545" s="3"/>
      <c r="N545" s="3"/>
    </row>
    <row r="546" spans="1:14" ht="13">
      <c r="A546" s="2"/>
      <c r="B546" s="3"/>
      <c r="C546" s="4"/>
      <c r="D546" s="4"/>
      <c r="E546" s="3"/>
      <c r="F546" s="3"/>
      <c r="G546" s="16"/>
      <c r="H546" s="3"/>
      <c r="I546" s="3"/>
      <c r="J546" s="3"/>
      <c r="K546" s="3"/>
      <c r="L546" s="3"/>
      <c r="M546" s="3"/>
      <c r="N546" s="3"/>
    </row>
    <row r="547" spans="1:14" ht="13">
      <c r="A547" s="2"/>
      <c r="B547" s="3"/>
      <c r="C547" s="4"/>
      <c r="D547" s="4"/>
      <c r="E547" s="3"/>
      <c r="F547" s="3"/>
      <c r="G547" s="16"/>
      <c r="H547" s="3"/>
      <c r="I547" s="3"/>
      <c r="J547" s="3"/>
      <c r="K547" s="3"/>
      <c r="L547" s="3"/>
      <c r="M547" s="3"/>
      <c r="N547" s="3"/>
    </row>
    <row r="548" spans="1:14" ht="13">
      <c r="A548" s="2"/>
      <c r="B548" s="3"/>
      <c r="C548" s="4"/>
      <c r="D548" s="4"/>
      <c r="E548" s="3"/>
      <c r="F548" s="3"/>
      <c r="G548" s="16"/>
      <c r="H548" s="3"/>
      <c r="I548" s="3"/>
      <c r="J548" s="3"/>
      <c r="K548" s="3"/>
      <c r="L548" s="3"/>
      <c r="M548" s="3"/>
      <c r="N548" s="3"/>
    </row>
    <row r="549" spans="1:14" ht="13">
      <c r="A549" s="2"/>
      <c r="B549" s="3"/>
      <c r="C549" s="4"/>
      <c r="D549" s="4"/>
      <c r="E549" s="3"/>
      <c r="F549" s="3"/>
      <c r="G549" s="16"/>
      <c r="H549" s="3"/>
      <c r="I549" s="3"/>
      <c r="J549" s="3"/>
      <c r="K549" s="3"/>
      <c r="L549" s="3"/>
      <c r="M549" s="3"/>
      <c r="N549" s="3"/>
    </row>
    <row r="550" spans="1:14" ht="13">
      <c r="A550" s="2"/>
      <c r="B550" s="3"/>
      <c r="C550" s="4"/>
      <c r="D550" s="4"/>
      <c r="E550" s="3"/>
      <c r="F550" s="3"/>
      <c r="G550" s="16"/>
      <c r="H550" s="3"/>
      <c r="I550" s="3"/>
      <c r="J550" s="3"/>
      <c r="K550" s="3"/>
      <c r="L550" s="3"/>
      <c r="M550" s="3"/>
      <c r="N550" s="3"/>
    </row>
    <row r="551" spans="1:14" ht="13">
      <c r="A551" s="2"/>
      <c r="B551" s="3"/>
      <c r="C551" s="4"/>
      <c r="D551" s="4"/>
      <c r="E551" s="3"/>
      <c r="F551" s="3"/>
      <c r="G551" s="16"/>
      <c r="H551" s="3"/>
      <c r="I551" s="3"/>
      <c r="J551" s="3"/>
      <c r="K551" s="3"/>
      <c r="L551" s="3"/>
      <c r="M551" s="3"/>
      <c r="N551" s="3"/>
    </row>
    <row r="552" spans="1:14" ht="13">
      <c r="A552" s="2"/>
      <c r="B552" s="3"/>
      <c r="C552" s="4"/>
      <c r="D552" s="4"/>
      <c r="E552" s="3"/>
      <c r="F552" s="3"/>
      <c r="G552" s="16"/>
      <c r="H552" s="3"/>
      <c r="I552" s="3"/>
      <c r="J552" s="3"/>
      <c r="K552" s="3"/>
      <c r="L552" s="3"/>
      <c r="M552" s="3"/>
      <c r="N552" s="3"/>
    </row>
    <row r="553" spans="1:14" ht="13">
      <c r="A553" s="2"/>
      <c r="B553" s="3"/>
      <c r="C553" s="4"/>
      <c r="D553" s="4"/>
      <c r="E553" s="3"/>
      <c r="F553" s="3"/>
      <c r="G553" s="16"/>
      <c r="H553" s="3"/>
      <c r="I553" s="3"/>
      <c r="J553" s="3"/>
      <c r="K553" s="3"/>
      <c r="L553" s="3"/>
      <c r="M553" s="3"/>
      <c r="N553" s="3"/>
    </row>
    <row r="554" spans="1:14" ht="13">
      <c r="A554" s="2"/>
      <c r="B554" s="3"/>
      <c r="C554" s="4"/>
      <c r="D554" s="4"/>
      <c r="E554" s="3"/>
      <c r="F554" s="3"/>
      <c r="G554" s="16"/>
      <c r="H554" s="3"/>
      <c r="I554" s="3"/>
      <c r="J554" s="3"/>
      <c r="K554" s="3"/>
      <c r="L554" s="3"/>
      <c r="M554" s="3"/>
      <c r="N554" s="3"/>
    </row>
    <row r="555" spans="1:14" ht="13">
      <c r="A555" s="2"/>
      <c r="B555" s="3"/>
      <c r="C555" s="4"/>
      <c r="D555" s="4"/>
      <c r="E555" s="3"/>
      <c r="F555" s="3"/>
      <c r="G555" s="16"/>
      <c r="H555" s="3"/>
      <c r="I555" s="3"/>
      <c r="J555" s="3"/>
      <c r="K555" s="3"/>
      <c r="L555" s="3"/>
      <c r="M555" s="3"/>
      <c r="N555" s="3"/>
    </row>
    <row r="556" spans="1:14" ht="13">
      <c r="A556" s="2"/>
      <c r="B556" s="3"/>
      <c r="C556" s="4"/>
      <c r="D556" s="4"/>
      <c r="E556" s="3"/>
      <c r="F556" s="3"/>
      <c r="G556" s="16"/>
      <c r="H556" s="3"/>
      <c r="I556" s="3"/>
      <c r="J556" s="3"/>
      <c r="K556" s="3"/>
      <c r="L556" s="3"/>
      <c r="M556" s="3"/>
      <c r="N556" s="3"/>
    </row>
    <row r="557" spans="1:14" ht="13">
      <c r="A557" s="2"/>
      <c r="B557" s="3"/>
      <c r="C557" s="4"/>
      <c r="D557" s="4"/>
      <c r="E557" s="3"/>
      <c r="F557" s="3"/>
      <c r="G557" s="16"/>
      <c r="H557" s="3"/>
      <c r="I557" s="3"/>
      <c r="J557" s="3"/>
      <c r="K557" s="3"/>
      <c r="L557" s="3"/>
      <c r="M557" s="3"/>
      <c r="N557" s="3"/>
    </row>
    <row r="558" spans="1:14" ht="13">
      <c r="A558" s="2"/>
      <c r="B558" s="3"/>
      <c r="C558" s="4"/>
      <c r="D558" s="4"/>
      <c r="E558" s="3"/>
      <c r="F558" s="3"/>
      <c r="G558" s="16"/>
      <c r="H558" s="3"/>
      <c r="I558" s="3"/>
      <c r="J558" s="3"/>
      <c r="K558" s="3"/>
      <c r="L558" s="3"/>
      <c r="M558" s="3"/>
      <c r="N558" s="3"/>
    </row>
    <row r="559" spans="1:14" ht="13">
      <c r="A559" s="2"/>
      <c r="B559" s="3"/>
      <c r="C559" s="4"/>
      <c r="D559" s="4"/>
      <c r="E559" s="3"/>
      <c r="F559" s="3"/>
      <c r="G559" s="16"/>
      <c r="H559" s="3"/>
      <c r="I559" s="3"/>
      <c r="J559" s="3"/>
      <c r="K559" s="3"/>
      <c r="L559" s="3"/>
      <c r="M559" s="3"/>
      <c r="N559" s="3"/>
    </row>
    <row r="560" spans="1:14" ht="13">
      <c r="A560" s="2"/>
      <c r="B560" s="3"/>
      <c r="C560" s="4"/>
      <c r="D560" s="4"/>
      <c r="E560" s="3"/>
      <c r="F560" s="3"/>
      <c r="G560" s="16"/>
      <c r="H560" s="3"/>
      <c r="I560" s="3"/>
      <c r="J560" s="3"/>
      <c r="K560" s="3"/>
      <c r="L560" s="3"/>
      <c r="M560" s="3"/>
      <c r="N560" s="3"/>
    </row>
    <row r="561" spans="1:14" ht="13">
      <c r="A561" s="2"/>
      <c r="B561" s="3"/>
      <c r="C561" s="4"/>
      <c r="D561" s="4"/>
      <c r="E561" s="3"/>
      <c r="F561" s="3"/>
      <c r="G561" s="16"/>
      <c r="H561" s="3"/>
      <c r="I561" s="3"/>
      <c r="J561" s="3"/>
      <c r="K561" s="3"/>
      <c r="L561" s="3"/>
      <c r="M561" s="3"/>
      <c r="N561" s="3"/>
    </row>
    <row r="562" spans="1:14" ht="13">
      <c r="A562" s="2"/>
      <c r="B562" s="3"/>
      <c r="C562" s="4"/>
      <c r="D562" s="4"/>
      <c r="E562" s="3"/>
      <c r="F562" s="3"/>
      <c r="G562" s="16"/>
      <c r="H562" s="3"/>
      <c r="I562" s="3"/>
      <c r="J562" s="3"/>
      <c r="K562" s="3"/>
      <c r="L562" s="3"/>
      <c r="M562" s="3"/>
      <c r="N562" s="3"/>
    </row>
    <row r="563" spans="1:14" ht="13">
      <c r="A563" s="2"/>
      <c r="B563" s="3"/>
      <c r="C563" s="4"/>
      <c r="D563" s="4"/>
      <c r="E563" s="3"/>
      <c r="F563" s="3"/>
      <c r="G563" s="16"/>
      <c r="H563" s="3"/>
      <c r="I563" s="3"/>
      <c r="J563" s="3"/>
      <c r="K563" s="3"/>
      <c r="L563" s="3"/>
      <c r="M563" s="3"/>
      <c r="N563" s="3"/>
    </row>
    <row r="564" spans="1:14" ht="13">
      <c r="A564" s="2"/>
      <c r="B564" s="3"/>
      <c r="C564" s="4"/>
      <c r="D564" s="4"/>
      <c r="E564" s="3"/>
      <c r="F564" s="3"/>
      <c r="G564" s="16"/>
      <c r="H564" s="3"/>
      <c r="I564" s="3"/>
      <c r="J564" s="3"/>
      <c r="K564" s="3"/>
      <c r="L564" s="3"/>
      <c r="M564" s="3"/>
      <c r="N564" s="3"/>
    </row>
    <row r="565" spans="1:14" ht="13">
      <c r="A565" s="2"/>
      <c r="B565" s="3"/>
      <c r="C565" s="4"/>
      <c r="D565" s="4"/>
      <c r="E565" s="3"/>
      <c r="F565" s="3"/>
      <c r="G565" s="16"/>
      <c r="H565" s="3"/>
      <c r="I565" s="3"/>
      <c r="J565" s="3"/>
      <c r="K565" s="3"/>
      <c r="L565" s="3"/>
      <c r="M565" s="3"/>
      <c r="N565" s="3"/>
    </row>
    <row r="566" spans="1:14" ht="13">
      <c r="A566" s="2"/>
      <c r="B566" s="3"/>
      <c r="C566" s="4"/>
      <c r="D566" s="4"/>
      <c r="E566" s="3"/>
      <c r="F566" s="3"/>
      <c r="G566" s="16"/>
      <c r="H566" s="3"/>
      <c r="I566" s="3"/>
      <c r="J566" s="3"/>
      <c r="K566" s="3"/>
      <c r="L566" s="3"/>
      <c r="M566" s="3"/>
      <c r="N566" s="3"/>
    </row>
    <row r="567" spans="1:14" ht="13">
      <c r="A567" s="2"/>
      <c r="B567" s="3"/>
      <c r="C567" s="4"/>
      <c r="D567" s="4"/>
      <c r="E567" s="3"/>
      <c r="F567" s="3"/>
      <c r="G567" s="16"/>
      <c r="H567" s="3"/>
      <c r="I567" s="3"/>
      <c r="J567" s="3"/>
      <c r="K567" s="3"/>
      <c r="L567" s="3"/>
      <c r="M567" s="3"/>
      <c r="N567" s="3"/>
    </row>
    <row r="568" spans="1:14" ht="13">
      <c r="A568" s="2"/>
      <c r="B568" s="3"/>
      <c r="C568" s="4"/>
      <c r="D568" s="4"/>
      <c r="E568" s="3"/>
      <c r="F568" s="3"/>
      <c r="G568" s="16"/>
      <c r="H568" s="3"/>
      <c r="I568" s="3"/>
      <c r="J568" s="3"/>
      <c r="K568" s="3"/>
      <c r="L568" s="3"/>
      <c r="M568" s="3"/>
      <c r="N568" s="3"/>
    </row>
    <row r="569" spans="1:14" ht="13">
      <c r="A569" s="2"/>
      <c r="B569" s="3"/>
      <c r="C569" s="4"/>
      <c r="D569" s="4"/>
      <c r="E569" s="3"/>
      <c r="F569" s="3"/>
      <c r="G569" s="16"/>
      <c r="H569" s="3"/>
      <c r="I569" s="3"/>
      <c r="J569" s="3"/>
      <c r="K569" s="3"/>
      <c r="L569" s="3"/>
      <c r="M569" s="3"/>
      <c r="N569" s="3"/>
    </row>
    <row r="570" spans="1:14" ht="13">
      <c r="A570" s="2"/>
      <c r="B570" s="3"/>
      <c r="C570" s="4"/>
      <c r="D570" s="4"/>
      <c r="E570" s="3"/>
      <c r="F570" s="3"/>
      <c r="G570" s="16"/>
      <c r="H570" s="3"/>
      <c r="I570" s="3"/>
      <c r="J570" s="3"/>
      <c r="K570" s="3"/>
      <c r="L570" s="3"/>
      <c r="M570" s="3"/>
      <c r="N570" s="3"/>
    </row>
    <row r="571" spans="1:14" ht="13">
      <c r="A571" s="2"/>
      <c r="B571" s="3"/>
      <c r="C571" s="4"/>
      <c r="D571" s="4"/>
      <c r="E571" s="3"/>
      <c r="F571" s="3"/>
      <c r="G571" s="16"/>
      <c r="H571" s="3"/>
      <c r="I571" s="3"/>
      <c r="J571" s="3"/>
      <c r="K571" s="3"/>
      <c r="L571" s="3"/>
      <c r="M571" s="3"/>
      <c r="N571" s="3"/>
    </row>
    <row r="572" spans="1:14" ht="13">
      <c r="A572" s="2"/>
      <c r="B572" s="3"/>
      <c r="C572" s="4"/>
      <c r="D572" s="4"/>
      <c r="E572" s="3"/>
      <c r="F572" s="3"/>
      <c r="G572" s="16"/>
      <c r="H572" s="3"/>
      <c r="I572" s="3"/>
      <c r="J572" s="3"/>
      <c r="K572" s="3"/>
      <c r="L572" s="3"/>
      <c r="M572" s="3"/>
      <c r="N572" s="3"/>
    </row>
    <row r="573" spans="1:14" ht="13">
      <c r="A573" s="2"/>
      <c r="B573" s="3"/>
      <c r="C573" s="4"/>
      <c r="D573" s="4"/>
      <c r="E573" s="3"/>
      <c r="F573" s="3"/>
      <c r="G573" s="16"/>
      <c r="H573" s="3"/>
      <c r="I573" s="3"/>
      <c r="J573" s="3"/>
      <c r="K573" s="3"/>
      <c r="L573" s="3"/>
      <c r="M573" s="3"/>
      <c r="N573" s="3"/>
    </row>
    <row r="574" spans="1:14" ht="13">
      <c r="A574" s="2"/>
      <c r="B574" s="3"/>
      <c r="C574" s="4"/>
      <c r="D574" s="4"/>
      <c r="E574" s="3"/>
      <c r="F574" s="3"/>
      <c r="G574" s="16"/>
      <c r="H574" s="3"/>
      <c r="I574" s="3"/>
      <c r="J574" s="3"/>
      <c r="K574" s="3"/>
      <c r="L574" s="3"/>
      <c r="M574" s="3"/>
      <c r="N574" s="3"/>
    </row>
    <row r="575" spans="1:14" ht="13">
      <c r="A575" s="2"/>
      <c r="B575" s="3"/>
      <c r="C575" s="4"/>
      <c r="D575" s="4"/>
      <c r="E575" s="3"/>
      <c r="F575" s="3"/>
      <c r="G575" s="16"/>
      <c r="H575" s="3"/>
      <c r="I575" s="3"/>
      <c r="J575" s="3"/>
      <c r="K575" s="3"/>
      <c r="L575" s="3"/>
      <c r="M575" s="3"/>
      <c r="N575" s="3"/>
    </row>
    <row r="576" spans="1:14" ht="13">
      <c r="A576" s="2"/>
      <c r="B576" s="3"/>
      <c r="C576" s="4"/>
      <c r="D576" s="4"/>
      <c r="E576" s="3"/>
      <c r="F576" s="3"/>
      <c r="G576" s="16"/>
      <c r="H576" s="3"/>
      <c r="I576" s="3"/>
      <c r="J576" s="3"/>
      <c r="K576" s="3"/>
      <c r="L576" s="3"/>
      <c r="M576" s="3"/>
      <c r="N576" s="3"/>
    </row>
    <row r="577" spans="1:14" ht="13">
      <c r="A577" s="2"/>
      <c r="B577" s="3"/>
      <c r="C577" s="4"/>
      <c r="D577" s="4"/>
      <c r="E577" s="3"/>
      <c r="F577" s="3"/>
      <c r="G577" s="16"/>
      <c r="H577" s="3"/>
      <c r="I577" s="3"/>
      <c r="J577" s="3"/>
      <c r="K577" s="3"/>
      <c r="L577" s="3"/>
      <c r="M577" s="3"/>
      <c r="N577" s="3"/>
    </row>
    <row r="578" spans="1:14" ht="13">
      <c r="A578" s="2"/>
      <c r="B578" s="3"/>
      <c r="C578" s="4"/>
      <c r="D578" s="4"/>
      <c r="E578" s="3"/>
      <c r="F578" s="3"/>
      <c r="G578" s="16"/>
      <c r="H578" s="3"/>
      <c r="I578" s="3"/>
      <c r="J578" s="3"/>
      <c r="K578" s="3"/>
      <c r="L578" s="3"/>
      <c r="M578" s="3"/>
      <c r="N578" s="3"/>
    </row>
    <row r="579" spans="1:14" ht="13">
      <c r="A579" s="2"/>
      <c r="B579" s="3"/>
      <c r="C579" s="4"/>
      <c r="D579" s="4"/>
      <c r="E579" s="3"/>
      <c r="F579" s="3"/>
      <c r="G579" s="16"/>
      <c r="H579" s="3"/>
      <c r="I579" s="3"/>
      <c r="J579" s="3"/>
      <c r="K579" s="3"/>
      <c r="L579" s="3"/>
      <c r="M579" s="3"/>
      <c r="N579" s="3"/>
    </row>
    <row r="580" spans="1:14" ht="13">
      <c r="A580" s="2"/>
      <c r="B580" s="3"/>
      <c r="C580" s="4"/>
      <c r="D580" s="4"/>
      <c r="E580" s="3"/>
      <c r="F580" s="3"/>
      <c r="G580" s="16"/>
      <c r="H580" s="3"/>
      <c r="I580" s="3"/>
      <c r="J580" s="3"/>
      <c r="K580" s="3"/>
      <c r="L580" s="3"/>
      <c r="M580" s="3"/>
      <c r="N580" s="3"/>
    </row>
    <row r="581" spans="1:14" ht="13">
      <c r="A581" s="2"/>
      <c r="B581" s="3"/>
      <c r="C581" s="4"/>
      <c r="D581" s="4"/>
      <c r="E581" s="3"/>
      <c r="F581" s="3"/>
      <c r="G581" s="16"/>
      <c r="H581" s="3"/>
      <c r="I581" s="3"/>
      <c r="J581" s="3"/>
      <c r="K581" s="3"/>
      <c r="L581" s="3"/>
      <c r="M581" s="3"/>
      <c r="N581" s="3"/>
    </row>
    <row r="582" spans="1:14" ht="13">
      <c r="A582" s="2"/>
      <c r="B582" s="3"/>
      <c r="C582" s="4"/>
      <c r="D582" s="4"/>
      <c r="E582" s="3"/>
      <c r="F582" s="3"/>
      <c r="G582" s="16"/>
      <c r="H582" s="3"/>
      <c r="I582" s="3"/>
      <c r="J582" s="3"/>
      <c r="K582" s="3"/>
      <c r="L582" s="3"/>
      <c r="M582" s="3"/>
      <c r="N582" s="3"/>
    </row>
    <row r="583" spans="1:14" ht="13">
      <c r="A583" s="2"/>
      <c r="B583" s="3"/>
      <c r="C583" s="4"/>
      <c r="D583" s="4"/>
      <c r="E583" s="3"/>
      <c r="F583" s="3"/>
      <c r="G583" s="16"/>
      <c r="H583" s="3"/>
      <c r="I583" s="3"/>
      <c r="J583" s="3"/>
      <c r="K583" s="3"/>
      <c r="L583" s="3"/>
      <c r="M583" s="3"/>
      <c r="N583" s="3"/>
    </row>
    <row r="584" spans="1:14" ht="13">
      <c r="A584" s="2"/>
      <c r="B584" s="3"/>
      <c r="C584" s="4"/>
      <c r="D584" s="4"/>
      <c r="E584" s="3"/>
      <c r="F584" s="3"/>
      <c r="G584" s="16"/>
      <c r="H584" s="3"/>
      <c r="I584" s="3"/>
      <c r="J584" s="3"/>
      <c r="K584" s="3"/>
      <c r="L584" s="3"/>
      <c r="M584" s="3"/>
      <c r="N584" s="3"/>
    </row>
    <row r="585" spans="1:14" ht="13">
      <c r="A585" s="2"/>
      <c r="B585" s="3"/>
      <c r="C585" s="4"/>
      <c r="D585" s="4"/>
      <c r="E585" s="3"/>
      <c r="F585" s="3"/>
      <c r="G585" s="16"/>
      <c r="H585" s="3"/>
      <c r="I585" s="3"/>
      <c r="J585" s="3"/>
      <c r="K585" s="3"/>
      <c r="L585" s="3"/>
      <c r="M585" s="3"/>
      <c r="N585" s="3"/>
    </row>
    <row r="586" spans="1:14" ht="13">
      <c r="A586" s="2"/>
      <c r="B586" s="3"/>
      <c r="C586" s="4"/>
      <c r="D586" s="4"/>
      <c r="E586" s="3"/>
      <c r="F586" s="3"/>
      <c r="G586" s="16"/>
      <c r="H586" s="3"/>
      <c r="I586" s="3"/>
      <c r="J586" s="3"/>
      <c r="K586" s="3"/>
      <c r="L586" s="3"/>
      <c r="M586" s="3"/>
      <c r="N586" s="3"/>
    </row>
    <row r="587" spans="1:14" ht="13">
      <c r="A587" s="2"/>
      <c r="B587" s="3"/>
      <c r="C587" s="4"/>
      <c r="D587" s="4"/>
      <c r="E587" s="3"/>
      <c r="F587" s="3"/>
      <c r="G587" s="16"/>
      <c r="H587" s="3"/>
      <c r="I587" s="3"/>
      <c r="J587" s="3"/>
      <c r="K587" s="3"/>
      <c r="L587" s="3"/>
      <c r="M587" s="3"/>
      <c r="N587" s="3"/>
    </row>
    <row r="588" spans="1:14" ht="13">
      <c r="A588" s="2"/>
      <c r="B588" s="3"/>
      <c r="C588" s="4"/>
      <c r="D588" s="4"/>
      <c r="E588" s="3"/>
      <c r="F588" s="3"/>
      <c r="G588" s="16"/>
      <c r="H588" s="3"/>
      <c r="I588" s="3"/>
      <c r="J588" s="3"/>
      <c r="K588" s="3"/>
      <c r="L588" s="3"/>
      <c r="M588" s="3"/>
      <c r="N588" s="3"/>
    </row>
    <row r="589" spans="1:14" ht="13">
      <c r="A589" s="2"/>
      <c r="B589" s="3"/>
      <c r="C589" s="4"/>
      <c r="D589" s="4"/>
      <c r="E589" s="3"/>
      <c r="F589" s="3"/>
      <c r="G589" s="16"/>
      <c r="H589" s="3"/>
      <c r="I589" s="3"/>
      <c r="J589" s="3"/>
      <c r="K589" s="3"/>
      <c r="L589" s="3"/>
      <c r="M589" s="3"/>
      <c r="N589" s="3"/>
    </row>
    <row r="590" spans="1:14" ht="13">
      <c r="A590" s="2"/>
      <c r="B590" s="3"/>
      <c r="C590" s="4"/>
      <c r="D590" s="4"/>
      <c r="E590" s="3"/>
      <c r="F590" s="3"/>
      <c r="G590" s="16"/>
      <c r="H590" s="3"/>
      <c r="I590" s="3"/>
      <c r="J590" s="3"/>
      <c r="K590" s="3"/>
      <c r="L590" s="3"/>
      <c r="M590" s="3"/>
      <c r="N590" s="3"/>
    </row>
    <row r="591" spans="1:14" ht="13">
      <c r="A591" s="2"/>
      <c r="B591" s="3"/>
      <c r="C591" s="4"/>
      <c r="D591" s="4"/>
      <c r="E591" s="3"/>
      <c r="F591" s="3"/>
      <c r="G591" s="16"/>
      <c r="H591" s="3"/>
      <c r="I591" s="3"/>
      <c r="J591" s="3"/>
      <c r="K591" s="3"/>
      <c r="L591" s="3"/>
      <c r="M591" s="3"/>
      <c r="N591" s="3"/>
    </row>
    <row r="592" spans="1:14" ht="13">
      <c r="A592" s="2"/>
      <c r="B592" s="3"/>
      <c r="C592" s="4"/>
      <c r="D592" s="4"/>
      <c r="E592" s="3"/>
      <c r="F592" s="3"/>
      <c r="G592" s="16"/>
      <c r="H592" s="3"/>
      <c r="I592" s="3"/>
      <c r="J592" s="3"/>
      <c r="K592" s="3"/>
      <c r="L592" s="3"/>
      <c r="M592" s="3"/>
      <c r="N592" s="3"/>
    </row>
    <row r="593" spans="1:14" ht="13">
      <c r="A593" s="2"/>
      <c r="B593" s="3"/>
      <c r="C593" s="4"/>
      <c r="D593" s="4"/>
      <c r="E593" s="3"/>
      <c r="F593" s="3"/>
      <c r="G593" s="16"/>
      <c r="H593" s="3"/>
      <c r="I593" s="3"/>
      <c r="J593" s="3"/>
      <c r="K593" s="3"/>
      <c r="L593" s="3"/>
      <c r="M593" s="3"/>
      <c r="N593" s="3"/>
    </row>
    <row r="594" spans="1:14" ht="13">
      <c r="A594" s="2"/>
      <c r="B594" s="3"/>
      <c r="C594" s="4"/>
      <c r="D594" s="4"/>
      <c r="E594" s="3"/>
      <c r="F594" s="3"/>
      <c r="G594" s="16"/>
      <c r="H594" s="3"/>
      <c r="I594" s="3"/>
      <c r="J594" s="3"/>
      <c r="K594" s="3"/>
      <c r="L594" s="3"/>
      <c r="M594" s="3"/>
      <c r="N594" s="3"/>
    </row>
    <row r="595" spans="1:14" ht="13">
      <c r="A595" s="2"/>
      <c r="B595" s="3"/>
      <c r="C595" s="4"/>
      <c r="D595" s="4"/>
      <c r="E595" s="3"/>
      <c r="F595" s="3"/>
      <c r="G595" s="16"/>
      <c r="H595" s="3"/>
      <c r="I595" s="3"/>
      <c r="J595" s="3"/>
      <c r="K595" s="3"/>
      <c r="L595" s="3"/>
      <c r="M595" s="3"/>
      <c r="N595" s="3"/>
    </row>
    <row r="596" spans="1:14" ht="13">
      <c r="A596" s="2"/>
      <c r="B596" s="3"/>
      <c r="C596" s="4"/>
      <c r="D596" s="4"/>
      <c r="E596" s="3"/>
      <c r="F596" s="3"/>
      <c r="G596" s="16"/>
      <c r="H596" s="3"/>
      <c r="I596" s="3"/>
      <c r="J596" s="3"/>
      <c r="K596" s="3"/>
      <c r="L596" s="3"/>
      <c r="M596" s="3"/>
      <c r="N596" s="3"/>
    </row>
    <row r="597" spans="1:14" ht="13">
      <c r="A597" s="2"/>
      <c r="B597" s="3"/>
      <c r="C597" s="4"/>
      <c r="D597" s="4"/>
      <c r="E597" s="3"/>
      <c r="F597" s="3"/>
      <c r="G597" s="16"/>
      <c r="H597" s="3"/>
      <c r="I597" s="3"/>
      <c r="J597" s="3"/>
      <c r="K597" s="3"/>
      <c r="L597" s="3"/>
      <c r="M597" s="3"/>
      <c r="N597" s="3"/>
    </row>
    <row r="598" spans="1:14" ht="13">
      <c r="A598" s="2"/>
      <c r="B598" s="3"/>
      <c r="C598" s="4"/>
      <c r="D598" s="4"/>
      <c r="E598" s="3"/>
      <c r="F598" s="3"/>
      <c r="G598" s="16"/>
      <c r="H598" s="3"/>
      <c r="I598" s="3"/>
      <c r="J598" s="3"/>
      <c r="K598" s="3"/>
      <c r="L598" s="3"/>
      <c r="M598" s="3"/>
      <c r="N598" s="3"/>
    </row>
    <row r="599" spans="1:14" ht="13">
      <c r="A599" s="2"/>
      <c r="B599" s="3"/>
      <c r="C599" s="4"/>
      <c r="D599" s="4"/>
      <c r="E599" s="3"/>
      <c r="F599" s="3"/>
      <c r="G599" s="16"/>
      <c r="H599" s="3"/>
      <c r="I599" s="3"/>
      <c r="J599" s="3"/>
      <c r="K599" s="3"/>
      <c r="L599" s="3"/>
      <c r="M599" s="3"/>
      <c r="N599" s="3"/>
    </row>
    <row r="600" spans="1:14" ht="13">
      <c r="A600" s="2"/>
      <c r="B600" s="3"/>
      <c r="C600" s="4"/>
      <c r="D600" s="4"/>
      <c r="E600" s="3"/>
      <c r="F600" s="3"/>
      <c r="G600" s="16"/>
      <c r="H600" s="3"/>
      <c r="I600" s="3"/>
      <c r="J600" s="3"/>
      <c r="K600" s="3"/>
      <c r="L600" s="3"/>
      <c r="M600" s="3"/>
      <c r="N600" s="3"/>
    </row>
    <row r="601" spans="1:14" ht="13">
      <c r="A601" s="2"/>
      <c r="B601" s="3"/>
      <c r="C601" s="4"/>
      <c r="D601" s="4"/>
      <c r="E601" s="3"/>
      <c r="F601" s="3"/>
      <c r="G601" s="16"/>
      <c r="H601" s="3"/>
      <c r="I601" s="3"/>
      <c r="J601" s="3"/>
      <c r="K601" s="3"/>
      <c r="L601" s="3"/>
      <c r="M601" s="3"/>
      <c r="N601" s="3"/>
    </row>
    <row r="602" spans="1:14" ht="13">
      <c r="A602" s="2"/>
      <c r="B602" s="3"/>
      <c r="C602" s="4"/>
      <c r="D602" s="4"/>
      <c r="E602" s="3"/>
      <c r="F602" s="3"/>
      <c r="G602" s="16"/>
      <c r="H602" s="3"/>
      <c r="I602" s="3"/>
      <c r="J602" s="3"/>
      <c r="K602" s="3"/>
      <c r="L602" s="3"/>
      <c r="M602" s="3"/>
      <c r="N602" s="3"/>
    </row>
    <row r="603" spans="1:14" ht="13">
      <c r="A603" s="2"/>
      <c r="B603" s="3"/>
      <c r="C603" s="4"/>
      <c r="D603" s="4"/>
      <c r="E603" s="3"/>
      <c r="F603" s="3"/>
      <c r="G603" s="16"/>
      <c r="H603" s="3"/>
      <c r="I603" s="3"/>
      <c r="J603" s="3"/>
      <c r="K603" s="3"/>
      <c r="L603" s="3"/>
      <c r="M603" s="3"/>
      <c r="N603" s="3"/>
    </row>
    <row r="604" spans="1:14" ht="13">
      <c r="A604" s="2"/>
      <c r="B604" s="3"/>
      <c r="C604" s="4"/>
      <c r="D604" s="4"/>
      <c r="E604" s="3"/>
      <c r="F604" s="3"/>
      <c r="G604" s="16"/>
      <c r="H604" s="3"/>
      <c r="I604" s="3"/>
      <c r="J604" s="3"/>
      <c r="K604" s="3"/>
      <c r="L604" s="3"/>
      <c r="M604" s="3"/>
      <c r="N604" s="3"/>
    </row>
    <row r="605" spans="1:14" ht="13">
      <c r="A605" s="2"/>
      <c r="B605" s="3"/>
      <c r="C605" s="4"/>
      <c r="D605" s="4"/>
      <c r="E605" s="3"/>
      <c r="F605" s="3"/>
      <c r="G605" s="16"/>
      <c r="H605" s="3"/>
      <c r="I605" s="3"/>
      <c r="J605" s="3"/>
      <c r="K605" s="3"/>
      <c r="L605" s="3"/>
      <c r="M605" s="3"/>
      <c r="N605" s="3"/>
    </row>
    <row r="606" spans="1:14" ht="13">
      <c r="A606" s="2"/>
      <c r="B606" s="3"/>
      <c r="C606" s="4"/>
      <c r="D606" s="4"/>
      <c r="E606" s="3"/>
      <c r="F606" s="3"/>
      <c r="G606" s="16"/>
      <c r="H606" s="3"/>
      <c r="I606" s="3"/>
      <c r="J606" s="3"/>
      <c r="K606" s="3"/>
      <c r="L606" s="3"/>
      <c r="M606" s="3"/>
      <c r="N606" s="3"/>
    </row>
    <row r="607" spans="1:14" ht="13">
      <c r="A607" s="2"/>
      <c r="B607" s="3"/>
      <c r="C607" s="4"/>
      <c r="D607" s="4"/>
      <c r="E607" s="3"/>
      <c r="F607" s="3"/>
      <c r="G607" s="16"/>
      <c r="H607" s="3"/>
      <c r="I607" s="3"/>
      <c r="J607" s="3"/>
      <c r="K607" s="3"/>
      <c r="L607" s="3"/>
      <c r="M607" s="3"/>
      <c r="N607" s="3"/>
    </row>
    <row r="608" spans="1:14" ht="13">
      <c r="A608" s="2"/>
      <c r="B608" s="3"/>
      <c r="C608" s="4"/>
      <c r="D608" s="4"/>
      <c r="E608" s="3"/>
      <c r="F608" s="3"/>
      <c r="G608" s="16"/>
      <c r="H608" s="3"/>
      <c r="I608" s="3"/>
      <c r="J608" s="3"/>
      <c r="K608" s="3"/>
      <c r="L608" s="3"/>
      <c r="M608" s="3"/>
      <c r="N608" s="3"/>
    </row>
    <row r="609" spans="1:14" ht="13">
      <c r="A609" s="2"/>
      <c r="B609" s="3"/>
      <c r="C609" s="4"/>
      <c r="D609" s="4"/>
      <c r="E609" s="3"/>
      <c r="F609" s="3"/>
      <c r="G609" s="16"/>
      <c r="H609" s="3"/>
      <c r="I609" s="3"/>
      <c r="J609" s="3"/>
      <c r="K609" s="3"/>
      <c r="L609" s="3"/>
      <c r="M609" s="3"/>
      <c r="N609" s="3"/>
    </row>
    <row r="610" spans="1:14" ht="13">
      <c r="A610" s="2"/>
      <c r="B610" s="3"/>
      <c r="C610" s="4"/>
      <c r="D610" s="4"/>
      <c r="E610" s="3"/>
      <c r="F610" s="3"/>
      <c r="G610" s="16"/>
      <c r="H610" s="3"/>
      <c r="I610" s="3"/>
      <c r="J610" s="3"/>
      <c r="K610" s="3"/>
      <c r="L610" s="3"/>
      <c r="M610" s="3"/>
      <c r="N610" s="3"/>
    </row>
    <row r="611" spans="1:14" ht="13">
      <c r="A611" s="2"/>
      <c r="B611" s="3"/>
      <c r="C611" s="4"/>
      <c r="D611" s="4"/>
      <c r="E611" s="3"/>
      <c r="F611" s="3"/>
      <c r="G611" s="16"/>
      <c r="H611" s="3"/>
      <c r="I611" s="3"/>
      <c r="J611" s="3"/>
      <c r="K611" s="3"/>
      <c r="L611" s="3"/>
      <c r="M611" s="3"/>
      <c r="N611" s="3"/>
    </row>
    <row r="612" spans="1:14" ht="13">
      <c r="A612" s="2"/>
      <c r="B612" s="3"/>
      <c r="C612" s="4"/>
      <c r="D612" s="4"/>
      <c r="E612" s="3"/>
      <c r="F612" s="3"/>
      <c r="G612" s="16"/>
      <c r="H612" s="3"/>
      <c r="I612" s="3"/>
      <c r="J612" s="3"/>
      <c r="K612" s="3"/>
      <c r="L612" s="3"/>
      <c r="M612" s="3"/>
      <c r="N612" s="3"/>
    </row>
    <row r="613" spans="1:14" ht="13">
      <c r="A613" s="2"/>
      <c r="B613" s="3"/>
      <c r="C613" s="4"/>
      <c r="D613" s="4"/>
      <c r="E613" s="3"/>
      <c r="F613" s="3"/>
      <c r="G613" s="16"/>
      <c r="H613" s="3"/>
      <c r="I613" s="3"/>
      <c r="J613" s="3"/>
      <c r="K613" s="3"/>
      <c r="L613" s="3"/>
      <c r="M613" s="3"/>
      <c r="N613" s="3"/>
    </row>
    <row r="614" spans="1:14" ht="13">
      <c r="A614" s="2"/>
      <c r="B614" s="3"/>
      <c r="C614" s="4"/>
      <c r="D614" s="4"/>
      <c r="E614" s="3"/>
      <c r="F614" s="3"/>
      <c r="G614" s="16"/>
      <c r="H614" s="3"/>
      <c r="I614" s="3"/>
      <c r="J614" s="3"/>
      <c r="K614" s="3"/>
      <c r="L614" s="3"/>
      <c r="M614" s="3"/>
      <c r="N614" s="3"/>
    </row>
    <row r="615" spans="1:14" ht="13">
      <c r="A615" s="2"/>
      <c r="B615" s="3"/>
      <c r="C615" s="4"/>
      <c r="D615" s="4"/>
      <c r="E615" s="3"/>
      <c r="F615" s="3"/>
      <c r="G615" s="16"/>
      <c r="H615" s="3"/>
      <c r="I615" s="3"/>
      <c r="J615" s="3"/>
      <c r="K615" s="3"/>
      <c r="L615" s="3"/>
      <c r="M615" s="3"/>
      <c r="N615" s="3"/>
    </row>
    <row r="616" spans="1:14" ht="13">
      <c r="A616" s="2"/>
      <c r="B616" s="3"/>
      <c r="C616" s="4"/>
      <c r="D616" s="4"/>
      <c r="E616" s="3"/>
      <c r="F616" s="3"/>
      <c r="G616" s="16"/>
      <c r="H616" s="3"/>
      <c r="I616" s="3"/>
      <c r="J616" s="3"/>
      <c r="K616" s="3"/>
      <c r="L616" s="3"/>
      <c r="M616" s="3"/>
      <c r="N616" s="3"/>
    </row>
    <row r="617" spans="1:14" ht="13">
      <c r="A617" s="2"/>
      <c r="B617" s="3"/>
      <c r="C617" s="4"/>
      <c r="D617" s="4"/>
      <c r="E617" s="3"/>
      <c r="F617" s="3"/>
      <c r="G617" s="16"/>
      <c r="H617" s="3"/>
      <c r="I617" s="3"/>
      <c r="J617" s="3"/>
      <c r="K617" s="3"/>
      <c r="L617" s="3"/>
      <c r="M617" s="3"/>
      <c r="N617" s="3"/>
    </row>
    <row r="618" spans="1:14" ht="13">
      <c r="A618" s="2"/>
      <c r="B618" s="3"/>
      <c r="C618" s="4"/>
      <c r="D618" s="4"/>
      <c r="E618" s="3"/>
      <c r="F618" s="3"/>
      <c r="G618" s="16"/>
      <c r="H618" s="3"/>
      <c r="I618" s="3"/>
      <c r="J618" s="3"/>
      <c r="K618" s="3"/>
      <c r="L618" s="3"/>
      <c r="M618" s="3"/>
      <c r="N618" s="3"/>
    </row>
    <row r="619" spans="1:14" ht="13">
      <c r="A619" s="2"/>
      <c r="B619" s="3"/>
      <c r="C619" s="4"/>
      <c r="D619" s="4"/>
      <c r="E619" s="3"/>
      <c r="F619" s="3"/>
      <c r="G619" s="16"/>
      <c r="H619" s="3"/>
      <c r="I619" s="3"/>
      <c r="J619" s="3"/>
      <c r="K619" s="3"/>
      <c r="L619" s="3"/>
      <c r="M619" s="3"/>
      <c r="N619" s="3"/>
    </row>
    <row r="620" spans="1:14" ht="13">
      <c r="A620" s="2"/>
      <c r="B620" s="3"/>
      <c r="C620" s="4"/>
      <c r="D620" s="4"/>
      <c r="E620" s="3"/>
      <c r="F620" s="3"/>
      <c r="G620" s="16"/>
      <c r="H620" s="3"/>
      <c r="I620" s="3"/>
      <c r="J620" s="3"/>
      <c r="K620" s="3"/>
      <c r="L620" s="3"/>
      <c r="M620" s="3"/>
      <c r="N620" s="3"/>
    </row>
    <row r="621" spans="1:14" ht="13">
      <c r="A621" s="2"/>
      <c r="B621" s="3"/>
      <c r="C621" s="4"/>
      <c r="D621" s="4"/>
      <c r="E621" s="3"/>
      <c r="F621" s="3"/>
      <c r="G621" s="16"/>
      <c r="H621" s="3"/>
      <c r="I621" s="3"/>
      <c r="J621" s="3"/>
      <c r="K621" s="3"/>
      <c r="L621" s="3"/>
      <c r="M621" s="3"/>
      <c r="N621" s="3"/>
    </row>
    <row r="622" spans="1:14" ht="13">
      <c r="A622" s="2"/>
      <c r="B622" s="3"/>
      <c r="C622" s="4"/>
      <c r="D622" s="4"/>
      <c r="E622" s="3"/>
      <c r="F622" s="3"/>
      <c r="G622" s="16"/>
      <c r="H622" s="3"/>
      <c r="I622" s="3"/>
      <c r="J622" s="3"/>
      <c r="K622" s="3"/>
      <c r="L622" s="3"/>
      <c r="M622" s="3"/>
      <c r="N622" s="3"/>
    </row>
    <row r="623" spans="1:14" ht="13">
      <c r="A623" s="2"/>
      <c r="B623" s="3"/>
      <c r="C623" s="4"/>
      <c r="D623" s="4"/>
      <c r="E623" s="3"/>
      <c r="F623" s="3"/>
      <c r="G623" s="16"/>
      <c r="H623" s="3"/>
      <c r="I623" s="3"/>
      <c r="J623" s="3"/>
      <c r="K623" s="3"/>
      <c r="L623" s="3"/>
      <c r="M623" s="3"/>
      <c r="N623" s="3"/>
    </row>
    <row r="624" spans="1:14" ht="13">
      <c r="A624" s="2"/>
      <c r="B624" s="3"/>
      <c r="C624" s="4"/>
      <c r="D624" s="4"/>
      <c r="E624" s="3"/>
      <c r="F624" s="3"/>
      <c r="G624" s="16"/>
      <c r="H624" s="3"/>
      <c r="I624" s="3"/>
      <c r="J624" s="3"/>
      <c r="K624" s="3"/>
      <c r="L624" s="3"/>
      <c r="M624" s="3"/>
      <c r="N624" s="3"/>
    </row>
    <row r="625" spans="1:14" ht="13">
      <c r="A625" s="2"/>
      <c r="B625" s="3"/>
      <c r="C625" s="4"/>
      <c r="D625" s="4"/>
      <c r="E625" s="3"/>
      <c r="F625" s="3"/>
      <c r="G625" s="16"/>
      <c r="H625" s="3"/>
      <c r="I625" s="3"/>
      <c r="J625" s="3"/>
      <c r="K625" s="3"/>
      <c r="L625" s="3"/>
      <c r="M625" s="3"/>
      <c r="N625" s="3"/>
    </row>
    <row r="626" spans="1:14" ht="13">
      <c r="A626" s="2"/>
      <c r="B626" s="3"/>
      <c r="C626" s="4"/>
      <c r="D626" s="4"/>
      <c r="E626" s="3"/>
      <c r="F626" s="3"/>
      <c r="G626" s="16"/>
      <c r="H626" s="3"/>
      <c r="I626" s="3"/>
      <c r="J626" s="3"/>
      <c r="K626" s="3"/>
      <c r="L626" s="3"/>
      <c r="M626" s="3"/>
      <c r="N626" s="3"/>
    </row>
    <row r="627" spans="1:14" ht="13">
      <c r="A627" s="2"/>
      <c r="B627" s="3"/>
      <c r="C627" s="4"/>
      <c r="D627" s="4"/>
      <c r="E627" s="3"/>
      <c r="F627" s="3"/>
      <c r="G627" s="16"/>
      <c r="H627" s="3"/>
      <c r="I627" s="3"/>
      <c r="J627" s="3"/>
      <c r="K627" s="3"/>
      <c r="L627" s="3"/>
      <c r="M627" s="3"/>
      <c r="N627" s="3"/>
    </row>
    <row r="628" spans="1:14" ht="13">
      <c r="A628" s="2"/>
      <c r="B628" s="3"/>
      <c r="C628" s="4"/>
      <c r="D628" s="4"/>
      <c r="E628" s="3"/>
      <c r="F628" s="3"/>
      <c r="G628" s="16"/>
      <c r="H628" s="3"/>
      <c r="I628" s="3"/>
      <c r="J628" s="3"/>
      <c r="K628" s="3"/>
      <c r="L628" s="3"/>
      <c r="M628" s="3"/>
      <c r="N628" s="3"/>
    </row>
    <row r="629" spans="1:14" ht="13">
      <c r="A629" s="2"/>
      <c r="B629" s="3"/>
      <c r="C629" s="4"/>
      <c r="D629" s="4"/>
      <c r="E629" s="3"/>
      <c r="F629" s="3"/>
      <c r="G629" s="16"/>
      <c r="H629" s="3"/>
      <c r="I629" s="3"/>
      <c r="J629" s="3"/>
      <c r="K629" s="3"/>
      <c r="L629" s="3"/>
      <c r="M629" s="3"/>
      <c r="N629" s="3"/>
    </row>
    <row r="630" spans="1:14" ht="13">
      <c r="A630" s="2"/>
      <c r="B630" s="3"/>
      <c r="C630" s="4"/>
      <c r="D630" s="4"/>
      <c r="E630" s="3"/>
      <c r="F630" s="3"/>
      <c r="G630" s="16"/>
      <c r="H630" s="3"/>
      <c r="I630" s="3"/>
      <c r="J630" s="3"/>
      <c r="K630" s="3"/>
      <c r="L630" s="3"/>
      <c r="M630" s="3"/>
      <c r="N630" s="3"/>
    </row>
    <row r="631" spans="1:14" ht="13">
      <c r="A631" s="2"/>
      <c r="B631" s="3"/>
      <c r="C631" s="4"/>
      <c r="D631" s="4"/>
      <c r="E631" s="3"/>
      <c r="F631" s="3"/>
      <c r="G631" s="16"/>
      <c r="H631" s="3"/>
      <c r="I631" s="3"/>
      <c r="J631" s="3"/>
      <c r="K631" s="3"/>
      <c r="L631" s="3"/>
      <c r="M631" s="3"/>
      <c r="N631" s="3"/>
    </row>
    <row r="632" spans="1:14" ht="13">
      <c r="A632" s="2"/>
      <c r="B632" s="3"/>
      <c r="C632" s="4"/>
      <c r="D632" s="4"/>
      <c r="E632" s="3"/>
      <c r="F632" s="3"/>
      <c r="G632" s="16"/>
      <c r="H632" s="3"/>
      <c r="I632" s="3"/>
      <c r="J632" s="3"/>
      <c r="K632" s="3"/>
      <c r="L632" s="3"/>
      <c r="M632" s="3"/>
      <c r="N632" s="3"/>
    </row>
    <row r="633" spans="1:14" ht="13">
      <c r="A633" s="2"/>
      <c r="B633" s="3"/>
      <c r="C633" s="4"/>
      <c r="D633" s="4"/>
      <c r="E633" s="3"/>
      <c r="F633" s="3"/>
      <c r="G633" s="16"/>
      <c r="H633" s="3"/>
      <c r="I633" s="3"/>
      <c r="J633" s="3"/>
      <c r="K633" s="3"/>
      <c r="L633" s="3"/>
      <c r="M633" s="3"/>
      <c r="N633" s="3"/>
    </row>
    <row r="634" spans="1:14" ht="13">
      <c r="A634" s="2"/>
      <c r="B634" s="3"/>
      <c r="C634" s="4"/>
      <c r="D634" s="4"/>
      <c r="E634" s="3"/>
      <c r="F634" s="3"/>
      <c r="G634" s="16"/>
      <c r="H634" s="3"/>
      <c r="I634" s="3"/>
      <c r="J634" s="3"/>
      <c r="K634" s="3"/>
      <c r="L634" s="3"/>
      <c r="M634" s="3"/>
      <c r="N634" s="3"/>
    </row>
    <row r="635" spans="1:14" ht="13">
      <c r="A635" s="2"/>
      <c r="B635" s="3"/>
      <c r="C635" s="4"/>
      <c r="D635" s="4"/>
      <c r="E635" s="3"/>
      <c r="F635" s="3"/>
      <c r="G635" s="16"/>
      <c r="H635" s="3"/>
      <c r="I635" s="3"/>
      <c r="J635" s="3"/>
      <c r="K635" s="3"/>
      <c r="L635" s="3"/>
      <c r="M635" s="3"/>
      <c r="N635" s="3"/>
    </row>
    <row r="636" spans="1:14" ht="13">
      <c r="A636" s="2"/>
      <c r="B636" s="3"/>
      <c r="C636" s="4"/>
      <c r="D636" s="4"/>
      <c r="E636" s="3"/>
      <c r="F636" s="3"/>
      <c r="G636" s="16"/>
      <c r="H636" s="3"/>
      <c r="I636" s="3"/>
      <c r="J636" s="3"/>
      <c r="K636" s="3"/>
      <c r="L636" s="3"/>
      <c r="M636" s="3"/>
      <c r="N636" s="3"/>
    </row>
    <row r="637" spans="1:14" ht="13">
      <c r="A637" s="2"/>
      <c r="B637" s="3"/>
      <c r="C637" s="4"/>
      <c r="D637" s="4"/>
      <c r="E637" s="3"/>
      <c r="F637" s="3"/>
      <c r="G637" s="16"/>
      <c r="H637" s="3"/>
      <c r="I637" s="3"/>
      <c r="J637" s="3"/>
      <c r="K637" s="3"/>
      <c r="L637" s="3"/>
      <c r="M637" s="3"/>
      <c r="N637" s="3"/>
    </row>
    <row r="638" spans="1:14" ht="13">
      <c r="A638" s="2"/>
      <c r="B638" s="3"/>
      <c r="C638" s="4"/>
      <c r="D638" s="4"/>
      <c r="E638" s="3"/>
      <c r="F638" s="3"/>
      <c r="G638" s="16"/>
      <c r="H638" s="3"/>
      <c r="I638" s="3"/>
      <c r="J638" s="3"/>
      <c r="K638" s="3"/>
      <c r="L638" s="3"/>
      <c r="M638" s="3"/>
      <c r="N638" s="3"/>
    </row>
    <row r="639" spans="1:14" ht="13">
      <c r="A639" s="2"/>
      <c r="B639" s="3"/>
      <c r="C639" s="4"/>
      <c r="D639" s="4"/>
      <c r="E639" s="3"/>
      <c r="F639" s="3"/>
      <c r="G639" s="16"/>
      <c r="H639" s="3"/>
      <c r="I639" s="3"/>
      <c r="J639" s="3"/>
      <c r="K639" s="3"/>
      <c r="L639" s="3"/>
      <c r="M639" s="3"/>
      <c r="N639" s="3"/>
    </row>
    <row r="640" spans="1:14" ht="13">
      <c r="A640" s="2"/>
      <c r="B640" s="3"/>
      <c r="C640" s="4"/>
      <c r="D640" s="4"/>
      <c r="E640" s="3"/>
      <c r="F640" s="3"/>
      <c r="G640" s="16"/>
      <c r="H640" s="3"/>
      <c r="I640" s="3"/>
      <c r="J640" s="3"/>
      <c r="K640" s="3"/>
      <c r="L640" s="3"/>
      <c r="M640" s="3"/>
      <c r="N640" s="3"/>
    </row>
    <row r="641" spans="1:14" ht="13">
      <c r="A641" s="2"/>
      <c r="B641" s="3"/>
      <c r="C641" s="4"/>
      <c r="D641" s="4"/>
      <c r="E641" s="3"/>
      <c r="F641" s="3"/>
      <c r="G641" s="16"/>
      <c r="H641" s="3"/>
      <c r="I641" s="3"/>
      <c r="J641" s="3"/>
      <c r="K641" s="3"/>
      <c r="L641" s="3"/>
      <c r="M641" s="3"/>
      <c r="N641" s="3"/>
    </row>
    <row r="642" spans="1:14" ht="13">
      <c r="A642" s="2"/>
      <c r="B642" s="3"/>
      <c r="C642" s="4"/>
      <c r="D642" s="4"/>
      <c r="E642" s="3"/>
      <c r="F642" s="3"/>
      <c r="G642" s="16"/>
      <c r="H642" s="3"/>
      <c r="I642" s="3"/>
      <c r="J642" s="3"/>
      <c r="K642" s="3"/>
      <c r="L642" s="3"/>
      <c r="M642" s="3"/>
      <c r="N642" s="3"/>
    </row>
    <row r="643" spans="1:14" ht="13">
      <c r="A643" s="2"/>
      <c r="B643" s="3"/>
      <c r="C643" s="4"/>
      <c r="D643" s="4"/>
      <c r="E643" s="3"/>
      <c r="F643" s="3"/>
      <c r="G643" s="16"/>
      <c r="H643" s="3"/>
      <c r="I643" s="3"/>
      <c r="J643" s="3"/>
      <c r="K643" s="3"/>
      <c r="L643" s="3"/>
      <c r="M643" s="3"/>
      <c r="N643" s="3"/>
    </row>
    <row r="644" spans="1:14" ht="13">
      <c r="A644" s="2"/>
      <c r="B644" s="3"/>
      <c r="C644" s="4"/>
      <c r="D644" s="4"/>
      <c r="E644" s="3"/>
      <c r="F644" s="3"/>
      <c r="G644" s="16"/>
      <c r="H644" s="3"/>
      <c r="I644" s="3"/>
      <c r="J644" s="3"/>
      <c r="K644" s="3"/>
      <c r="L644" s="3"/>
      <c r="M644" s="3"/>
      <c r="N644" s="3"/>
    </row>
    <row r="645" spans="1:14" ht="13">
      <c r="A645" s="2"/>
      <c r="B645" s="3"/>
      <c r="C645" s="4"/>
      <c r="D645" s="4"/>
      <c r="E645" s="3"/>
      <c r="F645" s="3"/>
      <c r="G645" s="16"/>
      <c r="H645" s="3"/>
      <c r="I645" s="3"/>
      <c r="J645" s="3"/>
      <c r="K645" s="3"/>
      <c r="L645" s="3"/>
      <c r="M645" s="3"/>
      <c r="N645" s="3"/>
    </row>
    <row r="646" spans="1:14" ht="13">
      <c r="A646" s="2"/>
      <c r="B646" s="3"/>
      <c r="C646" s="4"/>
      <c r="D646" s="4"/>
      <c r="E646" s="3"/>
      <c r="F646" s="3"/>
      <c r="G646" s="16"/>
      <c r="H646" s="3"/>
      <c r="I646" s="3"/>
      <c r="J646" s="3"/>
      <c r="K646" s="3"/>
      <c r="L646" s="3"/>
      <c r="M646" s="3"/>
      <c r="N646" s="3"/>
    </row>
    <row r="647" spans="1:14" ht="13">
      <c r="A647" s="2"/>
      <c r="B647" s="3"/>
      <c r="C647" s="4"/>
      <c r="D647" s="4"/>
      <c r="E647" s="3"/>
      <c r="F647" s="3"/>
      <c r="G647" s="16"/>
      <c r="H647" s="3"/>
      <c r="I647" s="3"/>
      <c r="J647" s="3"/>
      <c r="K647" s="3"/>
      <c r="L647" s="3"/>
      <c r="M647" s="3"/>
      <c r="N647" s="3"/>
    </row>
    <row r="648" spans="1:14" ht="13">
      <c r="A648" s="2"/>
      <c r="B648" s="3"/>
      <c r="C648" s="4"/>
      <c r="D648" s="4"/>
      <c r="E648" s="3"/>
      <c r="F648" s="3"/>
      <c r="G648" s="16"/>
      <c r="H648" s="3"/>
      <c r="I648" s="3"/>
      <c r="J648" s="3"/>
      <c r="K648" s="3"/>
      <c r="L648" s="3"/>
      <c r="M648" s="3"/>
      <c r="N648" s="3"/>
    </row>
    <row r="649" spans="1:14" ht="13">
      <c r="A649" s="2"/>
      <c r="B649" s="3"/>
      <c r="C649" s="4"/>
      <c r="D649" s="4"/>
      <c r="E649" s="3"/>
      <c r="F649" s="3"/>
      <c r="G649" s="16"/>
      <c r="H649" s="3"/>
      <c r="I649" s="3"/>
      <c r="J649" s="3"/>
      <c r="K649" s="3"/>
      <c r="L649" s="3"/>
      <c r="M649" s="3"/>
      <c r="N649" s="3"/>
    </row>
    <row r="650" spans="1:14" ht="13">
      <c r="A650" s="2"/>
      <c r="B650" s="3"/>
      <c r="C650" s="4"/>
      <c r="D650" s="4"/>
      <c r="E650" s="3"/>
      <c r="F650" s="3"/>
      <c r="G650" s="16"/>
      <c r="H650" s="3"/>
      <c r="I650" s="3"/>
      <c r="J650" s="3"/>
      <c r="K650" s="3"/>
      <c r="L650" s="3"/>
      <c r="M650" s="3"/>
      <c r="N650" s="3"/>
    </row>
    <row r="651" spans="1:14" ht="13">
      <c r="A651" s="2"/>
      <c r="B651" s="3"/>
      <c r="C651" s="4"/>
      <c r="D651" s="4"/>
      <c r="E651" s="3"/>
      <c r="F651" s="3"/>
      <c r="G651" s="16"/>
      <c r="H651" s="3"/>
      <c r="I651" s="3"/>
      <c r="J651" s="3"/>
      <c r="K651" s="3"/>
      <c r="L651" s="3"/>
      <c r="M651" s="3"/>
      <c r="N651" s="3"/>
    </row>
    <row r="652" spans="1:14" ht="13">
      <c r="A652" s="2"/>
      <c r="B652" s="3"/>
      <c r="C652" s="4"/>
      <c r="D652" s="4"/>
      <c r="E652" s="3"/>
      <c r="F652" s="3"/>
      <c r="G652" s="16"/>
      <c r="H652" s="3"/>
      <c r="I652" s="3"/>
      <c r="J652" s="3"/>
      <c r="K652" s="3"/>
      <c r="L652" s="3"/>
      <c r="M652" s="3"/>
      <c r="N652" s="3"/>
    </row>
    <row r="653" spans="1:14" ht="13">
      <c r="A653" s="2"/>
      <c r="B653" s="3"/>
      <c r="C653" s="4"/>
      <c r="D653" s="4"/>
      <c r="E653" s="3"/>
      <c r="F653" s="3"/>
      <c r="G653" s="16"/>
      <c r="H653" s="3"/>
      <c r="I653" s="3"/>
      <c r="J653" s="3"/>
      <c r="K653" s="3"/>
      <c r="L653" s="3"/>
      <c r="M653" s="3"/>
      <c r="N653" s="3"/>
    </row>
    <row r="654" spans="1:14" ht="13">
      <c r="A654" s="2"/>
      <c r="B654" s="3"/>
      <c r="C654" s="4"/>
      <c r="D654" s="4"/>
      <c r="E654" s="3"/>
      <c r="F654" s="3"/>
      <c r="G654" s="16"/>
      <c r="H654" s="3"/>
      <c r="I654" s="3"/>
      <c r="J654" s="3"/>
      <c r="K654" s="3"/>
      <c r="L654" s="3"/>
      <c r="M654" s="3"/>
      <c r="N654" s="3"/>
    </row>
    <row r="655" spans="1:14" ht="13">
      <c r="A655" s="2"/>
      <c r="B655" s="3"/>
      <c r="C655" s="4"/>
      <c r="D655" s="4"/>
      <c r="E655" s="3"/>
      <c r="F655" s="3"/>
      <c r="G655" s="16"/>
      <c r="H655" s="3"/>
      <c r="I655" s="3"/>
      <c r="J655" s="3"/>
      <c r="K655" s="3"/>
      <c r="L655" s="3"/>
      <c r="M655" s="3"/>
      <c r="N655" s="3"/>
    </row>
    <row r="656" spans="1:14" ht="13">
      <c r="A656" s="2"/>
      <c r="B656" s="3"/>
      <c r="C656" s="4"/>
      <c r="D656" s="4"/>
      <c r="E656" s="3"/>
      <c r="F656" s="3"/>
      <c r="G656" s="16"/>
      <c r="H656" s="3"/>
      <c r="I656" s="3"/>
      <c r="J656" s="3"/>
      <c r="K656" s="3"/>
      <c r="L656" s="3"/>
      <c r="M656" s="3"/>
      <c r="N656" s="3"/>
    </row>
    <row r="657" spans="1:14" ht="13">
      <c r="A657" s="2"/>
      <c r="B657" s="3"/>
      <c r="C657" s="4"/>
      <c r="D657" s="4"/>
      <c r="E657" s="3"/>
      <c r="F657" s="3"/>
      <c r="G657" s="16"/>
      <c r="H657" s="3"/>
      <c r="I657" s="3"/>
      <c r="J657" s="3"/>
      <c r="K657" s="3"/>
      <c r="L657" s="3"/>
      <c r="M657" s="3"/>
      <c r="N657" s="3"/>
    </row>
    <row r="658" spans="1:14" ht="13">
      <c r="A658" s="2"/>
      <c r="B658" s="3"/>
      <c r="C658" s="4"/>
      <c r="D658" s="4"/>
      <c r="E658" s="3"/>
      <c r="F658" s="3"/>
      <c r="G658" s="16"/>
      <c r="H658" s="3"/>
      <c r="I658" s="3"/>
      <c r="J658" s="3"/>
      <c r="K658" s="3"/>
      <c r="L658" s="3"/>
      <c r="M658" s="3"/>
      <c r="N658" s="3"/>
    </row>
    <row r="659" spans="1:14" ht="13">
      <c r="A659" s="2"/>
      <c r="B659" s="3"/>
      <c r="C659" s="4"/>
      <c r="D659" s="4"/>
      <c r="E659" s="3"/>
      <c r="F659" s="3"/>
      <c r="G659" s="16"/>
      <c r="H659" s="3"/>
      <c r="I659" s="3"/>
      <c r="J659" s="3"/>
      <c r="K659" s="3"/>
      <c r="L659" s="3"/>
      <c r="M659" s="3"/>
      <c r="N659" s="3"/>
    </row>
    <row r="660" spans="1:14" ht="13">
      <c r="A660" s="2"/>
      <c r="B660" s="3"/>
      <c r="C660" s="4"/>
      <c r="D660" s="4"/>
      <c r="E660" s="3"/>
      <c r="F660" s="3"/>
      <c r="G660" s="16"/>
      <c r="H660" s="3"/>
      <c r="I660" s="3"/>
      <c r="J660" s="3"/>
      <c r="K660" s="3"/>
      <c r="L660" s="3"/>
      <c r="M660" s="3"/>
      <c r="N660" s="3"/>
    </row>
    <row r="661" spans="1:14" ht="13">
      <c r="A661" s="2"/>
      <c r="B661" s="3"/>
      <c r="C661" s="4"/>
      <c r="D661" s="4"/>
      <c r="E661" s="3"/>
      <c r="F661" s="3"/>
      <c r="G661" s="16"/>
      <c r="H661" s="3"/>
      <c r="I661" s="3"/>
      <c r="J661" s="3"/>
      <c r="K661" s="3"/>
      <c r="L661" s="3"/>
      <c r="M661" s="3"/>
      <c r="N661" s="3"/>
    </row>
    <row r="662" spans="1:14" ht="13">
      <c r="A662" s="2"/>
      <c r="B662" s="3"/>
      <c r="C662" s="4"/>
      <c r="D662" s="4"/>
      <c r="E662" s="3"/>
      <c r="F662" s="3"/>
      <c r="G662" s="16"/>
      <c r="H662" s="3"/>
      <c r="I662" s="3"/>
      <c r="J662" s="3"/>
      <c r="K662" s="3"/>
      <c r="L662" s="3"/>
      <c r="M662" s="3"/>
      <c r="N662" s="3"/>
    </row>
    <row r="663" spans="1:14" ht="13">
      <c r="A663" s="2"/>
      <c r="B663" s="3"/>
      <c r="C663" s="4"/>
      <c r="D663" s="4"/>
      <c r="E663" s="3"/>
      <c r="F663" s="3"/>
      <c r="G663" s="16"/>
      <c r="H663" s="3"/>
      <c r="I663" s="3"/>
      <c r="J663" s="3"/>
      <c r="K663" s="3"/>
      <c r="L663" s="3"/>
      <c r="M663" s="3"/>
      <c r="N663" s="3"/>
    </row>
    <row r="664" spans="1:14" ht="13">
      <c r="A664" s="2"/>
      <c r="B664" s="3"/>
      <c r="C664" s="4"/>
      <c r="D664" s="4"/>
      <c r="E664" s="3"/>
      <c r="F664" s="3"/>
      <c r="G664" s="16"/>
      <c r="H664" s="3"/>
      <c r="I664" s="3"/>
      <c r="J664" s="3"/>
      <c r="K664" s="3"/>
      <c r="L664" s="3"/>
      <c r="M664" s="3"/>
      <c r="N664" s="3"/>
    </row>
    <row r="665" spans="1:14" ht="13">
      <c r="A665" s="2"/>
      <c r="B665" s="3"/>
      <c r="C665" s="4"/>
      <c r="D665" s="4"/>
      <c r="E665" s="3"/>
      <c r="F665" s="3"/>
      <c r="G665" s="16"/>
      <c r="H665" s="3"/>
      <c r="I665" s="3"/>
      <c r="J665" s="3"/>
      <c r="K665" s="3"/>
      <c r="L665" s="3"/>
      <c r="M665" s="3"/>
      <c r="N665" s="3"/>
    </row>
    <row r="666" spans="1:14" ht="13">
      <c r="A666" s="2"/>
      <c r="B666" s="3"/>
      <c r="C666" s="4"/>
      <c r="D666" s="4"/>
      <c r="E666" s="3"/>
      <c r="F666" s="3"/>
      <c r="G666" s="16"/>
      <c r="H666" s="3"/>
      <c r="I666" s="3"/>
      <c r="J666" s="3"/>
      <c r="K666" s="3"/>
      <c r="L666" s="3"/>
      <c r="M666" s="3"/>
      <c r="N666" s="3"/>
    </row>
    <row r="667" spans="1:14" ht="13">
      <c r="A667" s="2"/>
      <c r="B667" s="3"/>
      <c r="C667" s="4"/>
      <c r="D667" s="4"/>
      <c r="E667" s="3"/>
      <c r="F667" s="3"/>
      <c r="G667" s="16"/>
      <c r="H667" s="3"/>
      <c r="I667" s="3"/>
      <c r="J667" s="3"/>
      <c r="K667" s="3"/>
      <c r="L667" s="3"/>
      <c r="M667" s="3"/>
      <c r="N667" s="3"/>
    </row>
    <row r="668" spans="1:14" ht="13">
      <c r="A668" s="2"/>
      <c r="B668" s="3"/>
      <c r="C668" s="4"/>
      <c r="D668" s="4"/>
      <c r="E668" s="3"/>
      <c r="F668" s="3"/>
      <c r="G668" s="16"/>
      <c r="H668" s="3"/>
      <c r="I668" s="3"/>
      <c r="J668" s="3"/>
      <c r="K668" s="3"/>
      <c r="L668" s="3"/>
      <c r="M668" s="3"/>
      <c r="N668" s="3"/>
    </row>
    <row r="669" spans="1:14" ht="13">
      <c r="A669" s="2"/>
      <c r="B669" s="3"/>
      <c r="C669" s="4"/>
      <c r="D669" s="4"/>
      <c r="E669" s="3"/>
      <c r="F669" s="3"/>
      <c r="G669" s="16"/>
      <c r="H669" s="3"/>
      <c r="I669" s="3"/>
      <c r="J669" s="3"/>
      <c r="K669" s="3"/>
      <c r="L669" s="3"/>
      <c r="M669" s="3"/>
      <c r="N669" s="3"/>
    </row>
    <row r="670" spans="1:14" ht="13">
      <c r="A670" s="2"/>
      <c r="B670" s="3"/>
      <c r="C670" s="4"/>
      <c r="D670" s="4"/>
      <c r="E670" s="3"/>
      <c r="F670" s="3"/>
      <c r="G670" s="16"/>
      <c r="H670" s="3"/>
      <c r="I670" s="3"/>
      <c r="J670" s="3"/>
      <c r="K670" s="3"/>
      <c r="L670" s="3"/>
      <c r="M670" s="3"/>
      <c r="N670" s="3"/>
    </row>
    <row r="671" spans="1:14" ht="13">
      <c r="A671" s="2"/>
      <c r="B671" s="3"/>
      <c r="C671" s="4"/>
      <c r="D671" s="4"/>
      <c r="E671" s="3"/>
      <c r="F671" s="3"/>
      <c r="G671" s="16"/>
      <c r="H671" s="3"/>
      <c r="I671" s="3"/>
      <c r="J671" s="3"/>
      <c r="K671" s="3"/>
      <c r="L671" s="3"/>
      <c r="M671" s="3"/>
      <c r="N671" s="3"/>
    </row>
    <row r="672" spans="1:14" ht="13">
      <c r="A672" s="2"/>
      <c r="B672" s="3"/>
      <c r="C672" s="4"/>
      <c r="D672" s="4"/>
      <c r="E672" s="3"/>
      <c r="F672" s="3"/>
      <c r="G672" s="16"/>
      <c r="H672" s="3"/>
      <c r="I672" s="3"/>
      <c r="J672" s="3"/>
      <c r="K672" s="3"/>
      <c r="L672" s="3"/>
      <c r="M672" s="3"/>
      <c r="N672" s="3"/>
    </row>
    <row r="673" spans="1:14" ht="13">
      <c r="A673" s="2"/>
      <c r="B673" s="3"/>
      <c r="C673" s="4"/>
      <c r="D673" s="4"/>
      <c r="E673" s="3"/>
      <c r="F673" s="3"/>
      <c r="G673" s="16"/>
      <c r="H673" s="3"/>
      <c r="I673" s="3"/>
      <c r="J673" s="3"/>
      <c r="K673" s="3"/>
      <c r="L673" s="3"/>
      <c r="M673" s="3"/>
      <c r="N673" s="3"/>
    </row>
    <row r="674" spans="1:14" ht="13">
      <c r="A674" s="2"/>
      <c r="B674" s="3"/>
      <c r="C674" s="4"/>
      <c r="D674" s="4"/>
      <c r="E674" s="3"/>
      <c r="F674" s="3"/>
      <c r="G674" s="16"/>
      <c r="H674" s="3"/>
      <c r="I674" s="3"/>
      <c r="J674" s="3"/>
      <c r="K674" s="3"/>
      <c r="L674" s="3"/>
      <c r="M674" s="3"/>
      <c r="N674" s="3"/>
    </row>
    <row r="675" spans="1:14" ht="13">
      <c r="A675" s="2"/>
      <c r="B675" s="3"/>
      <c r="C675" s="4"/>
      <c r="D675" s="4"/>
      <c r="E675" s="3"/>
      <c r="F675" s="3"/>
      <c r="G675" s="16"/>
      <c r="H675" s="3"/>
      <c r="I675" s="3"/>
      <c r="J675" s="3"/>
      <c r="K675" s="3"/>
      <c r="L675" s="3"/>
      <c r="M675" s="3"/>
      <c r="N675" s="3"/>
    </row>
    <row r="676" spans="1:14" ht="13">
      <c r="A676" s="2"/>
      <c r="B676" s="3"/>
      <c r="C676" s="4"/>
      <c r="D676" s="4"/>
      <c r="E676" s="3"/>
      <c r="F676" s="3"/>
      <c r="G676" s="16"/>
      <c r="H676" s="3"/>
      <c r="I676" s="3"/>
      <c r="J676" s="3"/>
      <c r="K676" s="3"/>
      <c r="L676" s="3"/>
      <c r="M676" s="3"/>
      <c r="N676" s="3"/>
    </row>
    <row r="677" spans="1:14" ht="13">
      <c r="A677" s="2"/>
      <c r="B677" s="3"/>
      <c r="C677" s="4"/>
      <c r="D677" s="4"/>
      <c r="E677" s="3"/>
      <c r="F677" s="3"/>
      <c r="G677" s="16"/>
      <c r="H677" s="3"/>
      <c r="I677" s="3"/>
      <c r="J677" s="3"/>
      <c r="K677" s="3"/>
      <c r="L677" s="3"/>
      <c r="M677" s="3"/>
      <c r="N677" s="3"/>
    </row>
    <row r="678" spans="1:14" ht="13">
      <c r="A678" s="2"/>
      <c r="B678" s="3"/>
      <c r="C678" s="4"/>
      <c r="D678" s="4"/>
      <c r="E678" s="3"/>
      <c r="F678" s="3"/>
      <c r="G678" s="16"/>
      <c r="H678" s="3"/>
      <c r="I678" s="3"/>
      <c r="J678" s="3"/>
      <c r="K678" s="3"/>
      <c r="L678" s="3"/>
      <c r="M678" s="3"/>
      <c r="N678" s="3"/>
    </row>
    <row r="679" spans="1:14" ht="13">
      <c r="A679" s="2"/>
      <c r="B679" s="3"/>
      <c r="C679" s="4"/>
      <c r="D679" s="4"/>
      <c r="E679" s="3"/>
      <c r="F679" s="3"/>
      <c r="G679" s="16"/>
      <c r="H679" s="3"/>
      <c r="I679" s="3"/>
      <c r="J679" s="3"/>
      <c r="K679" s="3"/>
      <c r="L679" s="3"/>
      <c r="M679" s="3"/>
      <c r="N679" s="3"/>
    </row>
    <row r="680" spans="1:14" ht="13">
      <c r="A680" s="2"/>
      <c r="B680" s="3"/>
      <c r="C680" s="4"/>
      <c r="D680" s="4"/>
      <c r="E680" s="3"/>
      <c r="F680" s="3"/>
      <c r="G680" s="16"/>
      <c r="H680" s="3"/>
      <c r="I680" s="3"/>
      <c r="J680" s="3"/>
      <c r="K680" s="3"/>
      <c r="L680" s="3"/>
      <c r="M680" s="3"/>
      <c r="N680" s="3"/>
    </row>
    <row r="681" spans="1:14" ht="13">
      <c r="A681" s="2"/>
      <c r="B681" s="3"/>
      <c r="C681" s="4"/>
      <c r="D681" s="4"/>
      <c r="E681" s="3"/>
      <c r="F681" s="3"/>
      <c r="G681" s="16"/>
      <c r="H681" s="3"/>
      <c r="I681" s="3"/>
      <c r="J681" s="3"/>
      <c r="K681" s="3"/>
      <c r="L681" s="3"/>
      <c r="M681" s="3"/>
      <c r="N681" s="3"/>
    </row>
    <row r="682" spans="1:14" ht="13">
      <c r="A682" s="2"/>
      <c r="B682" s="3"/>
      <c r="C682" s="4"/>
      <c r="D682" s="4"/>
      <c r="E682" s="3"/>
      <c r="F682" s="3"/>
      <c r="G682" s="16"/>
      <c r="H682" s="3"/>
      <c r="I682" s="3"/>
      <c r="J682" s="3"/>
      <c r="K682" s="3"/>
      <c r="L682" s="3"/>
      <c r="M682" s="3"/>
      <c r="N682" s="3"/>
    </row>
    <row r="683" spans="1:14" ht="13">
      <c r="A683" s="2"/>
      <c r="B683" s="3"/>
      <c r="C683" s="4"/>
      <c r="D683" s="4"/>
      <c r="E683" s="3"/>
      <c r="F683" s="3"/>
      <c r="G683" s="16"/>
      <c r="H683" s="3"/>
      <c r="I683" s="3"/>
      <c r="J683" s="3"/>
      <c r="K683" s="3"/>
      <c r="L683" s="3"/>
      <c r="M683" s="3"/>
      <c r="N683" s="3"/>
    </row>
    <row r="684" spans="1:14" ht="13">
      <c r="A684" s="2"/>
      <c r="B684" s="3"/>
      <c r="C684" s="4"/>
      <c r="D684" s="4"/>
      <c r="E684" s="3"/>
      <c r="F684" s="3"/>
      <c r="G684" s="16"/>
      <c r="H684" s="3"/>
      <c r="I684" s="3"/>
      <c r="J684" s="3"/>
      <c r="K684" s="3"/>
      <c r="L684" s="3"/>
      <c r="M684" s="3"/>
      <c r="N684" s="3"/>
    </row>
    <row r="685" spans="1:14" ht="13">
      <c r="A685" s="2"/>
      <c r="B685" s="3"/>
      <c r="C685" s="4"/>
      <c r="D685" s="4"/>
      <c r="E685" s="3"/>
      <c r="F685" s="3"/>
      <c r="G685" s="16"/>
      <c r="H685" s="3"/>
      <c r="I685" s="3"/>
      <c r="J685" s="3"/>
      <c r="K685" s="3"/>
      <c r="L685" s="3"/>
      <c r="M685" s="3"/>
      <c r="N685" s="3"/>
    </row>
    <row r="686" spans="1:14" ht="13">
      <c r="A686" s="2"/>
      <c r="B686" s="3"/>
      <c r="C686" s="4"/>
      <c r="D686" s="4"/>
      <c r="E686" s="3"/>
      <c r="F686" s="3"/>
      <c r="G686" s="16"/>
      <c r="H686" s="3"/>
      <c r="I686" s="3"/>
      <c r="J686" s="3"/>
      <c r="K686" s="3"/>
      <c r="L686" s="3"/>
      <c r="M686" s="3"/>
      <c r="N686" s="3"/>
    </row>
    <row r="687" spans="1:14" ht="13">
      <c r="A687" s="2"/>
      <c r="B687" s="3"/>
      <c r="C687" s="4"/>
      <c r="D687" s="4"/>
      <c r="E687" s="3"/>
      <c r="F687" s="3"/>
      <c r="G687" s="16"/>
      <c r="H687" s="3"/>
      <c r="I687" s="3"/>
      <c r="J687" s="3"/>
      <c r="K687" s="3"/>
      <c r="L687" s="3"/>
      <c r="M687" s="3"/>
      <c r="N687" s="3"/>
    </row>
    <row r="688" spans="1:14" ht="13">
      <c r="A688" s="2"/>
      <c r="B688" s="3"/>
      <c r="C688" s="4"/>
      <c r="D688" s="4"/>
      <c r="E688" s="3"/>
      <c r="F688" s="3"/>
      <c r="G688" s="16"/>
      <c r="H688" s="3"/>
      <c r="I688" s="3"/>
      <c r="J688" s="3"/>
      <c r="K688" s="3"/>
      <c r="L688" s="3"/>
      <c r="M688" s="3"/>
      <c r="N688" s="3"/>
    </row>
    <row r="689" spans="1:14" ht="13">
      <c r="A689" s="2"/>
      <c r="B689" s="3"/>
      <c r="C689" s="4"/>
      <c r="D689" s="4"/>
      <c r="E689" s="3"/>
      <c r="F689" s="3"/>
      <c r="G689" s="16"/>
      <c r="H689" s="3"/>
      <c r="I689" s="3"/>
      <c r="J689" s="3"/>
      <c r="K689" s="3"/>
      <c r="L689" s="3"/>
      <c r="M689" s="3"/>
      <c r="N689" s="3"/>
    </row>
    <row r="690" spans="1:14" ht="13">
      <c r="A690" s="2"/>
      <c r="B690" s="3"/>
      <c r="C690" s="4"/>
      <c r="D690" s="4"/>
      <c r="E690" s="3"/>
      <c r="F690" s="3"/>
      <c r="G690" s="16"/>
      <c r="H690" s="3"/>
      <c r="I690" s="3"/>
      <c r="J690" s="3"/>
      <c r="K690" s="3"/>
      <c r="L690" s="3"/>
      <c r="M690" s="3"/>
      <c r="N690" s="3"/>
    </row>
    <row r="691" spans="1:14" ht="13">
      <c r="A691" s="2"/>
      <c r="B691" s="3"/>
      <c r="C691" s="4"/>
      <c r="D691" s="4"/>
      <c r="E691" s="3"/>
      <c r="F691" s="3"/>
      <c r="G691" s="16"/>
      <c r="H691" s="3"/>
      <c r="I691" s="3"/>
      <c r="J691" s="3"/>
      <c r="K691" s="3"/>
      <c r="L691" s="3"/>
      <c r="M691" s="3"/>
      <c r="N691" s="3"/>
    </row>
    <row r="692" spans="1:14" ht="13">
      <c r="A692" s="2"/>
      <c r="B692" s="3"/>
      <c r="C692" s="4"/>
      <c r="D692" s="4"/>
      <c r="E692" s="3"/>
      <c r="F692" s="3"/>
      <c r="G692" s="16"/>
      <c r="H692" s="3"/>
      <c r="I692" s="3"/>
      <c r="J692" s="3"/>
      <c r="K692" s="3"/>
      <c r="L692" s="3"/>
      <c r="M692" s="3"/>
      <c r="N692" s="3"/>
    </row>
    <row r="693" spans="1:14" ht="13">
      <c r="A693" s="2"/>
      <c r="B693" s="3"/>
      <c r="C693" s="4"/>
      <c r="D693" s="4"/>
      <c r="E693" s="3"/>
      <c r="F693" s="3"/>
      <c r="G693" s="16"/>
      <c r="H693" s="3"/>
      <c r="I693" s="3"/>
      <c r="J693" s="3"/>
      <c r="K693" s="3"/>
      <c r="L693" s="3"/>
      <c r="M693" s="3"/>
      <c r="N693" s="3"/>
    </row>
    <row r="694" spans="1:14" ht="13">
      <c r="A694" s="2"/>
      <c r="B694" s="3"/>
      <c r="C694" s="4"/>
      <c r="D694" s="4"/>
      <c r="E694" s="3"/>
      <c r="F694" s="3"/>
      <c r="G694" s="16"/>
      <c r="H694" s="3"/>
      <c r="I694" s="3"/>
      <c r="J694" s="3"/>
      <c r="K694" s="3"/>
      <c r="L694" s="3"/>
      <c r="M694" s="3"/>
      <c r="N694" s="3"/>
    </row>
    <row r="695" spans="1:14" ht="13">
      <c r="A695" s="2"/>
      <c r="B695" s="3"/>
      <c r="C695" s="4"/>
      <c r="D695" s="4"/>
      <c r="E695" s="3"/>
      <c r="F695" s="3"/>
      <c r="G695" s="16"/>
      <c r="H695" s="3"/>
      <c r="I695" s="3"/>
      <c r="J695" s="3"/>
      <c r="K695" s="3"/>
      <c r="L695" s="3"/>
      <c r="M695" s="3"/>
      <c r="N695" s="3"/>
    </row>
    <row r="696" spans="1:14" ht="13">
      <c r="A696" s="2"/>
      <c r="B696" s="3"/>
      <c r="C696" s="4"/>
      <c r="D696" s="4"/>
      <c r="E696" s="3"/>
      <c r="F696" s="3"/>
      <c r="G696" s="16"/>
      <c r="H696" s="3"/>
      <c r="I696" s="3"/>
      <c r="J696" s="3"/>
      <c r="K696" s="3"/>
      <c r="L696" s="3"/>
      <c r="M696" s="3"/>
      <c r="N696" s="3"/>
    </row>
    <row r="697" spans="1:14" ht="13">
      <c r="A697" s="2"/>
      <c r="B697" s="3"/>
      <c r="C697" s="4"/>
      <c r="D697" s="4"/>
      <c r="E697" s="3"/>
      <c r="F697" s="3"/>
      <c r="G697" s="16"/>
      <c r="H697" s="3"/>
      <c r="I697" s="3"/>
      <c r="J697" s="3"/>
      <c r="K697" s="3"/>
      <c r="L697" s="3"/>
      <c r="M697" s="3"/>
      <c r="N697" s="3"/>
    </row>
    <row r="698" spans="1:14" ht="13">
      <c r="A698" s="2"/>
      <c r="B698" s="3"/>
      <c r="C698" s="4"/>
      <c r="D698" s="4"/>
      <c r="E698" s="3"/>
      <c r="F698" s="3"/>
      <c r="G698" s="16"/>
      <c r="H698" s="3"/>
      <c r="I698" s="3"/>
      <c r="J698" s="3"/>
      <c r="K698" s="3"/>
      <c r="L698" s="3"/>
      <c r="M698" s="3"/>
      <c r="N698" s="3"/>
    </row>
    <row r="699" spans="1:14" ht="13">
      <c r="A699" s="2"/>
      <c r="B699" s="3"/>
      <c r="C699" s="4"/>
      <c r="D699" s="4"/>
      <c r="E699" s="3"/>
      <c r="F699" s="3"/>
      <c r="G699" s="16"/>
      <c r="H699" s="3"/>
      <c r="I699" s="3"/>
      <c r="J699" s="3"/>
      <c r="K699" s="3"/>
      <c r="L699" s="3"/>
      <c r="M699" s="3"/>
      <c r="N699" s="3"/>
    </row>
    <row r="700" spans="1:14" ht="13">
      <c r="A700" s="2"/>
      <c r="B700" s="3"/>
      <c r="C700" s="4"/>
      <c r="D700" s="4"/>
      <c r="E700" s="3"/>
      <c r="F700" s="3"/>
      <c r="G700" s="16"/>
      <c r="H700" s="3"/>
      <c r="I700" s="3"/>
      <c r="J700" s="3"/>
      <c r="K700" s="3"/>
      <c r="L700" s="3"/>
      <c r="M700" s="3"/>
      <c r="N700" s="3"/>
    </row>
    <row r="701" spans="1:14" ht="13">
      <c r="A701" s="2"/>
      <c r="B701" s="3"/>
      <c r="C701" s="4"/>
      <c r="D701" s="4"/>
      <c r="E701" s="3"/>
      <c r="F701" s="3"/>
      <c r="G701" s="16"/>
      <c r="H701" s="3"/>
      <c r="I701" s="3"/>
      <c r="J701" s="3"/>
      <c r="K701" s="3"/>
      <c r="L701" s="3"/>
      <c r="M701" s="3"/>
      <c r="N701" s="3"/>
    </row>
    <row r="702" spans="1:14" ht="13">
      <c r="A702" s="2"/>
      <c r="B702" s="3"/>
      <c r="C702" s="4"/>
      <c r="D702" s="4"/>
      <c r="E702" s="3"/>
      <c r="F702" s="3"/>
      <c r="G702" s="16"/>
      <c r="H702" s="3"/>
      <c r="I702" s="3"/>
      <c r="J702" s="3"/>
      <c r="K702" s="3"/>
      <c r="L702" s="3"/>
      <c r="M702" s="3"/>
      <c r="N702" s="3"/>
    </row>
    <row r="703" spans="1:14" ht="13">
      <c r="A703" s="2"/>
      <c r="B703" s="3"/>
      <c r="C703" s="4"/>
      <c r="D703" s="4"/>
      <c r="E703" s="3"/>
      <c r="F703" s="3"/>
      <c r="G703" s="16"/>
      <c r="H703" s="3"/>
      <c r="I703" s="3"/>
      <c r="J703" s="3"/>
      <c r="K703" s="3"/>
      <c r="L703" s="3"/>
      <c r="M703" s="3"/>
      <c r="N703" s="3"/>
    </row>
    <row r="704" spans="1:14" ht="13">
      <c r="A704" s="2"/>
      <c r="B704" s="3"/>
      <c r="C704" s="4"/>
      <c r="D704" s="4"/>
      <c r="E704" s="3"/>
      <c r="F704" s="3"/>
      <c r="G704" s="16"/>
      <c r="H704" s="3"/>
      <c r="I704" s="3"/>
      <c r="J704" s="3"/>
      <c r="K704" s="3"/>
      <c r="L704" s="3"/>
      <c r="M704" s="3"/>
      <c r="N704" s="3"/>
    </row>
    <row r="705" spans="1:14" ht="13">
      <c r="A705" s="2"/>
      <c r="B705" s="3"/>
      <c r="C705" s="4"/>
      <c r="D705" s="4"/>
      <c r="E705" s="3"/>
      <c r="F705" s="3"/>
      <c r="G705" s="16"/>
      <c r="H705" s="3"/>
      <c r="I705" s="3"/>
      <c r="J705" s="3"/>
      <c r="K705" s="3"/>
      <c r="L705" s="3"/>
      <c r="M705" s="3"/>
      <c r="N705" s="3"/>
    </row>
    <row r="706" spans="1:14" ht="13">
      <c r="A706" s="2"/>
      <c r="B706" s="3"/>
      <c r="C706" s="4"/>
      <c r="D706" s="4"/>
      <c r="E706" s="3"/>
      <c r="F706" s="3"/>
      <c r="G706" s="16"/>
      <c r="H706" s="3"/>
      <c r="I706" s="3"/>
      <c r="J706" s="3"/>
      <c r="K706" s="3"/>
      <c r="L706" s="3"/>
      <c r="M706" s="3"/>
      <c r="N706" s="3"/>
    </row>
    <row r="707" spans="1:14" ht="13">
      <c r="A707" s="2"/>
      <c r="B707" s="3"/>
      <c r="C707" s="4"/>
      <c r="D707" s="4"/>
      <c r="E707" s="3"/>
      <c r="F707" s="3"/>
      <c r="G707" s="16"/>
      <c r="H707" s="3"/>
      <c r="I707" s="3"/>
      <c r="J707" s="3"/>
      <c r="K707" s="3"/>
      <c r="L707" s="3"/>
      <c r="M707" s="3"/>
      <c r="N707" s="3"/>
    </row>
    <row r="708" spans="1:14" ht="13">
      <c r="A708" s="2"/>
      <c r="B708" s="3"/>
      <c r="C708" s="4"/>
      <c r="D708" s="4"/>
      <c r="E708" s="3"/>
      <c r="F708" s="3"/>
      <c r="G708" s="16"/>
      <c r="H708" s="3"/>
      <c r="I708" s="3"/>
      <c r="J708" s="3"/>
      <c r="K708" s="3"/>
      <c r="L708" s="3"/>
      <c r="M708" s="3"/>
      <c r="N708" s="3"/>
    </row>
    <row r="709" spans="1:14" ht="13">
      <c r="A709" s="2"/>
      <c r="B709" s="3"/>
      <c r="C709" s="4"/>
      <c r="D709" s="4"/>
      <c r="E709" s="3"/>
      <c r="F709" s="3"/>
      <c r="G709" s="16"/>
      <c r="H709" s="3"/>
      <c r="I709" s="3"/>
      <c r="J709" s="3"/>
      <c r="K709" s="3"/>
      <c r="L709" s="3"/>
      <c r="M709" s="3"/>
      <c r="N709" s="3"/>
    </row>
    <row r="710" spans="1:14" ht="13">
      <c r="A710" s="2"/>
      <c r="B710" s="3"/>
      <c r="C710" s="4"/>
      <c r="D710" s="4"/>
      <c r="E710" s="3"/>
      <c r="F710" s="3"/>
      <c r="G710" s="16"/>
      <c r="H710" s="3"/>
      <c r="I710" s="3"/>
      <c r="J710" s="3"/>
      <c r="K710" s="3"/>
      <c r="L710" s="3"/>
      <c r="M710" s="3"/>
      <c r="N710" s="3"/>
    </row>
    <row r="711" spans="1:14" ht="13">
      <c r="A711" s="2"/>
      <c r="B711" s="3"/>
      <c r="C711" s="4"/>
      <c r="D711" s="4"/>
      <c r="E711" s="3"/>
      <c r="F711" s="3"/>
      <c r="G711" s="16"/>
      <c r="H711" s="3"/>
      <c r="I711" s="3"/>
      <c r="J711" s="3"/>
      <c r="K711" s="3"/>
      <c r="L711" s="3"/>
      <c r="M711" s="3"/>
      <c r="N711" s="3"/>
    </row>
    <row r="712" spans="1:14" ht="13">
      <c r="A712" s="2"/>
      <c r="B712" s="3"/>
      <c r="C712" s="4"/>
      <c r="D712" s="4"/>
      <c r="E712" s="3"/>
      <c r="F712" s="3"/>
      <c r="G712" s="16"/>
      <c r="H712" s="3"/>
      <c r="I712" s="3"/>
      <c r="J712" s="3"/>
      <c r="K712" s="3"/>
      <c r="L712" s="3"/>
      <c r="M712" s="3"/>
      <c r="N712" s="3"/>
    </row>
    <row r="713" spans="1:14" ht="13">
      <c r="A713" s="2"/>
      <c r="B713" s="3"/>
      <c r="C713" s="4"/>
      <c r="D713" s="4"/>
      <c r="E713" s="3"/>
      <c r="F713" s="3"/>
      <c r="G713" s="16"/>
      <c r="H713" s="3"/>
      <c r="I713" s="3"/>
      <c r="J713" s="3"/>
      <c r="K713" s="3"/>
      <c r="L713" s="3"/>
      <c r="M713" s="3"/>
      <c r="N713" s="3"/>
    </row>
    <row r="714" spans="1:14" ht="13">
      <c r="A714" s="2"/>
      <c r="B714" s="3"/>
      <c r="C714" s="4"/>
      <c r="D714" s="4"/>
      <c r="E714" s="3"/>
      <c r="F714" s="3"/>
      <c r="G714" s="16"/>
      <c r="H714" s="3"/>
      <c r="I714" s="3"/>
      <c r="J714" s="3"/>
      <c r="K714" s="3"/>
      <c r="L714" s="3"/>
      <c r="M714" s="3"/>
      <c r="N714" s="3"/>
    </row>
    <row r="715" spans="1:14" ht="13">
      <c r="A715" s="2"/>
      <c r="B715" s="3"/>
      <c r="C715" s="4"/>
      <c r="D715" s="4"/>
      <c r="E715" s="3"/>
      <c r="F715" s="3"/>
      <c r="G715" s="16"/>
      <c r="H715" s="3"/>
      <c r="I715" s="3"/>
      <c r="J715" s="3"/>
      <c r="K715" s="3"/>
      <c r="L715" s="3"/>
      <c r="M715" s="3"/>
      <c r="N715" s="3"/>
    </row>
    <row r="716" spans="1:14" ht="13">
      <c r="A716" s="2"/>
      <c r="B716" s="3"/>
      <c r="C716" s="4"/>
      <c r="D716" s="4"/>
      <c r="E716" s="3"/>
      <c r="F716" s="3"/>
      <c r="G716" s="16"/>
      <c r="H716" s="3"/>
      <c r="I716" s="3"/>
      <c r="J716" s="3"/>
      <c r="K716" s="3"/>
      <c r="L716" s="3"/>
      <c r="M716" s="3"/>
      <c r="N716" s="3"/>
    </row>
    <row r="717" spans="1:14" ht="13">
      <c r="A717" s="2"/>
      <c r="B717" s="3"/>
      <c r="C717" s="4"/>
      <c r="D717" s="4"/>
      <c r="E717" s="3"/>
      <c r="F717" s="3"/>
      <c r="G717" s="16"/>
      <c r="H717" s="3"/>
      <c r="I717" s="3"/>
      <c r="J717" s="3"/>
      <c r="K717" s="3"/>
      <c r="L717" s="3"/>
      <c r="M717" s="3"/>
      <c r="N717" s="3"/>
    </row>
    <row r="718" spans="1:14" ht="13">
      <c r="A718" s="2"/>
      <c r="B718" s="3"/>
      <c r="C718" s="4"/>
      <c r="D718" s="4"/>
      <c r="E718" s="3"/>
      <c r="F718" s="3"/>
      <c r="G718" s="16"/>
      <c r="H718" s="3"/>
      <c r="I718" s="3"/>
      <c r="J718" s="3"/>
      <c r="K718" s="3"/>
      <c r="L718" s="3"/>
      <c r="M718" s="3"/>
      <c r="N718" s="3"/>
    </row>
    <row r="719" spans="1:14" ht="13">
      <c r="A719" s="2"/>
      <c r="B719" s="3"/>
      <c r="C719" s="4"/>
      <c r="D719" s="4"/>
      <c r="E719" s="3"/>
      <c r="F719" s="3"/>
      <c r="G719" s="16"/>
      <c r="H719" s="3"/>
      <c r="I719" s="3"/>
      <c r="J719" s="3"/>
      <c r="K719" s="3"/>
      <c r="L719" s="3"/>
      <c r="M719" s="3"/>
      <c r="N719" s="3"/>
    </row>
    <row r="720" spans="1:14" ht="13">
      <c r="A720" s="2"/>
      <c r="B720" s="3"/>
      <c r="C720" s="4"/>
      <c r="D720" s="4"/>
      <c r="E720" s="3"/>
      <c r="F720" s="3"/>
      <c r="G720" s="16"/>
      <c r="H720" s="3"/>
      <c r="I720" s="3"/>
      <c r="J720" s="3"/>
      <c r="K720" s="3"/>
      <c r="L720" s="3"/>
      <c r="M720" s="3"/>
      <c r="N720" s="3"/>
    </row>
    <row r="721" spans="1:14" ht="13">
      <c r="A721" s="2"/>
      <c r="B721" s="3"/>
      <c r="C721" s="4"/>
      <c r="D721" s="4"/>
      <c r="E721" s="3"/>
      <c r="F721" s="3"/>
      <c r="G721" s="16"/>
      <c r="H721" s="3"/>
      <c r="I721" s="3"/>
      <c r="J721" s="3"/>
      <c r="K721" s="3"/>
      <c r="L721" s="3"/>
      <c r="M721" s="3"/>
      <c r="N721" s="3"/>
    </row>
    <row r="722" spans="1:14" ht="13">
      <c r="A722" s="2"/>
      <c r="B722" s="3"/>
      <c r="C722" s="4"/>
      <c r="D722" s="4"/>
      <c r="E722" s="3"/>
      <c r="F722" s="3"/>
      <c r="G722" s="16"/>
      <c r="H722" s="3"/>
      <c r="I722" s="3"/>
      <c r="J722" s="3"/>
      <c r="K722" s="3"/>
      <c r="L722" s="3"/>
      <c r="M722" s="3"/>
      <c r="N722" s="3"/>
    </row>
    <row r="723" spans="1:14" ht="13">
      <c r="A723" s="2"/>
      <c r="B723" s="3"/>
      <c r="C723" s="4"/>
      <c r="D723" s="4"/>
      <c r="E723" s="3"/>
      <c r="F723" s="3"/>
      <c r="G723" s="16"/>
      <c r="H723" s="3"/>
      <c r="I723" s="3"/>
      <c r="J723" s="3"/>
      <c r="K723" s="3"/>
      <c r="L723" s="3"/>
      <c r="M723" s="3"/>
      <c r="N723" s="3"/>
    </row>
    <row r="724" spans="1:14" ht="13">
      <c r="A724" s="2"/>
      <c r="B724" s="3"/>
      <c r="C724" s="4"/>
      <c r="D724" s="4"/>
      <c r="E724" s="3"/>
      <c r="F724" s="3"/>
      <c r="G724" s="16"/>
      <c r="H724" s="3"/>
      <c r="I724" s="3"/>
      <c r="J724" s="3"/>
      <c r="K724" s="3"/>
      <c r="L724" s="3"/>
      <c r="M724" s="3"/>
      <c r="N724" s="3"/>
    </row>
    <row r="725" spans="1:14" ht="13">
      <c r="A725" s="2"/>
      <c r="B725" s="3"/>
      <c r="C725" s="4"/>
      <c r="D725" s="4"/>
      <c r="E725" s="3"/>
      <c r="F725" s="3"/>
      <c r="G725" s="16"/>
      <c r="H725" s="3"/>
      <c r="I725" s="3"/>
      <c r="J725" s="3"/>
      <c r="K725" s="3"/>
      <c r="L725" s="3"/>
      <c r="M725" s="3"/>
      <c r="N725" s="3"/>
    </row>
    <row r="726" spans="1:14" ht="13">
      <c r="A726" s="2"/>
      <c r="B726" s="3"/>
      <c r="C726" s="4"/>
      <c r="D726" s="4"/>
      <c r="E726" s="3"/>
      <c r="F726" s="3"/>
      <c r="G726" s="16"/>
      <c r="H726" s="3"/>
      <c r="I726" s="3"/>
      <c r="J726" s="3"/>
      <c r="K726" s="3"/>
      <c r="L726" s="3"/>
      <c r="M726" s="3"/>
      <c r="N726" s="3"/>
    </row>
    <row r="727" spans="1:14" ht="13">
      <c r="A727" s="2"/>
      <c r="B727" s="3"/>
      <c r="C727" s="4"/>
      <c r="D727" s="4"/>
      <c r="E727" s="3"/>
      <c r="F727" s="3"/>
      <c r="G727" s="16"/>
      <c r="H727" s="3"/>
      <c r="I727" s="3"/>
      <c r="J727" s="3"/>
      <c r="K727" s="3"/>
      <c r="L727" s="3"/>
      <c r="M727" s="3"/>
      <c r="N727" s="3"/>
    </row>
    <row r="728" spans="1:14" ht="13">
      <c r="A728" s="2"/>
      <c r="B728" s="3"/>
      <c r="C728" s="4"/>
      <c r="D728" s="4"/>
      <c r="E728" s="3"/>
      <c r="F728" s="3"/>
      <c r="G728" s="16"/>
      <c r="H728" s="3"/>
      <c r="I728" s="3"/>
      <c r="J728" s="3"/>
      <c r="K728" s="3"/>
      <c r="L728" s="3"/>
      <c r="M728" s="3"/>
      <c r="N728" s="3"/>
    </row>
    <row r="729" spans="1:14" ht="13">
      <c r="A729" s="2"/>
      <c r="B729" s="3"/>
      <c r="C729" s="4"/>
      <c r="D729" s="4"/>
      <c r="E729" s="3"/>
      <c r="F729" s="3"/>
      <c r="G729" s="16"/>
      <c r="H729" s="3"/>
      <c r="I729" s="3"/>
      <c r="J729" s="3"/>
      <c r="K729" s="3"/>
      <c r="L729" s="3"/>
      <c r="M729" s="3"/>
      <c r="N729" s="3"/>
    </row>
    <row r="730" spans="1:14" ht="13">
      <c r="A730" s="2"/>
      <c r="B730" s="3"/>
      <c r="C730" s="4"/>
      <c r="D730" s="4"/>
      <c r="E730" s="3"/>
      <c r="F730" s="3"/>
      <c r="G730" s="16"/>
      <c r="H730" s="3"/>
      <c r="I730" s="3"/>
      <c r="J730" s="3"/>
      <c r="K730" s="3"/>
      <c r="L730" s="3"/>
      <c r="M730" s="3"/>
      <c r="N730" s="3"/>
    </row>
    <row r="731" spans="1:14" ht="13">
      <c r="A731" s="2"/>
      <c r="B731" s="3"/>
      <c r="C731" s="4"/>
      <c r="D731" s="4"/>
      <c r="E731" s="3"/>
      <c r="F731" s="3"/>
      <c r="G731" s="16"/>
      <c r="H731" s="3"/>
      <c r="I731" s="3"/>
      <c r="J731" s="3"/>
      <c r="K731" s="3"/>
      <c r="L731" s="3"/>
      <c r="M731" s="3"/>
      <c r="N731" s="3"/>
    </row>
    <row r="732" spans="1:14" ht="13">
      <c r="A732" s="2"/>
      <c r="B732" s="3"/>
      <c r="C732" s="4"/>
      <c r="D732" s="4"/>
      <c r="E732" s="3"/>
      <c r="F732" s="3"/>
      <c r="G732" s="16"/>
      <c r="H732" s="3"/>
      <c r="I732" s="3"/>
      <c r="J732" s="3"/>
      <c r="K732" s="3"/>
      <c r="L732" s="3"/>
      <c r="M732" s="3"/>
      <c r="N732" s="3"/>
    </row>
    <row r="733" spans="1:14" ht="13">
      <c r="A733" s="2"/>
      <c r="B733" s="3"/>
      <c r="C733" s="4"/>
      <c r="D733" s="4"/>
      <c r="E733" s="3"/>
      <c r="F733" s="3"/>
      <c r="G733" s="16"/>
      <c r="H733" s="3"/>
      <c r="I733" s="3"/>
      <c r="J733" s="3"/>
      <c r="K733" s="3"/>
      <c r="L733" s="3"/>
      <c r="M733" s="3"/>
      <c r="N733" s="3"/>
    </row>
    <row r="734" spans="1:14" ht="13">
      <c r="A734" s="2"/>
      <c r="B734" s="3"/>
      <c r="C734" s="4"/>
      <c r="D734" s="4"/>
      <c r="E734" s="3"/>
      <c r="F734" s="3"/>
      <c r="G734" s="16"/>
      <c r="H734" s="3"/>
      <c r="I734" s="3"/>
      <c r="J734" s="3"/>
      <c r="K734" s="3"/>
      <c r="L734" s="3"/>
      <c r="M734" s="3"/>
      <c r="N734" s="3"/>
    </row>
    <row r="735" spans="1:14" ht="13">
      <c r="A735" s="2"/>
      <c r="B735" s="3"/>
      <c r="C735" s="4"/>
      <c r="D735" s="4"/>
      <c r="E735" s="3"/>
      <c r="F735" s="3"/>
      <c r="G735" s="16"/>
      <c r="H735" s="3"/>
      <c r="I735" s="3"/>
      <c r="J735" s="3"/>
      <c r="K735" s="3"/>
      <c r="L735" s="3"/>
      <c r="M735" s="3"/>
      <c r="N735" s="3"/>
    </row>
    <row r="736" spans="1:14" ht="13">
      <c r="A736" s="2"/>
      <c r="B736" s="3"/>
      <c r="C736" s="4"/>
      <c r="D736" s="4"/>
      <c r="E736" s="3"/>
      <c r="F736" s="3"/>
      <c r="G736" s="16"/>
      <c r="H736" s="3"/>
      <c r="I736" s="3"/>
      <c r="J736" s="3"/>
      <c r="K736" s="3"/>
      <c r="L736" s="3"/>
      <c r="M736" s="3"/>
      <c r="N736" s="3"/>
    </row>
    <row r="737" spans="1:14" ht="13">
      <c r="A737" s="2"/>
      <c r="B737" s="3"/>
      <c r="C737" s="4"/>
      <c r="D737" s="4"/>
      <c r="E737" s="3"/>
      <c r="F737" s="3"/>
      <c r="G737" s="16"/>
      <c r="H737" s="3"/>
      <c r="I737" s="3"/>
      <c r="J737" s="3"/>
      <c r="K737" s="3"/>
      <c r="L737" s="3"/>
      <c r="M737" s="3"/>
      <c r="N737" s="3"/>
    </row>
    <row r="738" spans="1:14" ht="13">
      <c r="A738" s="2"/>
      <c r="B738" s="3"/>
      <c r="C738" s="4"/>
      <c r="D738" s="4"/>
      <c r="E738" s="3"/>
      <c r="F738" s="3"/>
      <c r="G738" s="16"/>
      <c r="H738" s="3"/>
      <c r="I738" s="3"/>
      <c r="J738" s="3"/>
      <c r="K738" s="3"/>
      <c r="L738" s="3"/>
      <c r="M738" s="3"/>
      <c r="N738" s="3"/>
    </row>
    <row r="739" spans="1:14" ht="13">
      <c r="A739" s="2"/>
      <c r="B739" s="3"/>
      <c r="C739" s="4"/>
      <c r="D739" s="4"/>
      <c r="E739" s="3"/>
      <c r="F739" s="3"/>
      <c r="G739" s="16"/>
      <c r="H739" s="3"/>
      <c r="I739" s="3"/>
      <c r="J739" s="3"/>
      <c r="K739" s="3"/>
      <c r="L739" s="3"/>
      <c r="M739" s="3"/>
      <c r="N739" s="3"/>
    </row>
    <row r="740" spans="1:14" ht="13">
      <c r="A740" s="2"/>
      <c r="B740" s="3"/>
      <c r="C740" s="4"/>
      <c r="D740" s="4"/>
      <c r="E740" s="3"/>
      <c r="F740" s="3"/>
      <c r="G740" s="16"/>
      <c r="H740" s="3"/>
      <c r="I740" s="3"/>
      <c r="J740" s="3"/>
      <c r="K740" s="3"/>
      <c r="L740" s="3"/>
      <c r="M740" s="3"/>
      <c r="N740" s="3"/>
    </row>
    <row r="741" spans="1:14" ht="13">
      <c r="A741" s="2"/>
      <c r="B741" s="3"/>
      <c r="C741" s="4"/>
      <c r="D741" s="4"/>
      <c r="E741" s="3"/>
      <c r="F741" s="3"/>
      <c r="G741" s="16"/>
      <c r="H741" s="3"/>
      <c r="I741" s="3"/>
      <c r="J741" s="3"/>
      <c r="K741" s="3"/>
      <c r="L741" s="3"/>
      <c r="M741" s="3"/>
      <c r="N741" s="3"/>
    </row>
    <row r="742" spans="1:14" ht="13">
      <c r="A742" s="2"/>
      <c r="B742" s="3"/>
      <c r="C742" s="4"/>
      <c r="D742" s="4"/>
      <c r="E742" s="3"/>
      <c r="F742" s="3"/>
      <c r="G742" s="16"/>
      <c r="H742" s="3"/>
      <c r="I742" s="3"/>
      <c r="J742" s="3"/>
      <c r="K742" s="3"/>
      <c r="L742" s="3"/>
      <c r="M742" s="3"/>
      <c r="N742" s="3"/>
    </row>
    <row r="743" spans="1:14" ht="13">
      <c r="A743" s="2"/>
      <c r="B743" s="3"/>
      <c r="C743" s="4"/>
      <c r="D743" s="4"/>
      <c r="E743" s="3"/>
      <c r="F743" s="3"/>
      <c r="G743" s="16"/>
      <c r="H743" s="3"/>
      <c r="I743" s="3"/>
      <c r="J743" s="3"/>
      <c r="K743" s="3"/>
      <c r="L743" s="3"/>
      <c r="M743" s="3"/>
      <c r="N743" s="3"/>
    </row>
    <row r="744" spans="1:14" ht="13">
      <c r="A744" s="2"/>
      <c r="B744" s="3"/>
      <c r="C744" s="4"/>
      <c r="D744" s="4"/>
      <c r="E744" s="3"/>
      <c r="F744" s="3"/>
      <c r="G744" s="16"/>
      <c r="H744" s="3"/>
      <c r="I744" s="3"/>
      <c r="J744" s="3"/>
      <c r="K744" s="3"/>
      <c r="L744" s="3"/>
      <c r="M744" s="3"/>
      <c r="N744" s="3"/>
    </row>
    <row r="745" spans="1:14" ht="13">
      <c r="A745" s="2"/>
      <c r="B745" s="3"/>
      <c r="C745" s="4"/>
      <c r="D745" s="4"/>
      <c r="E745" s="3"/>
      <c r="F745" s="3"/>
      <c r="G745" s="16"/>
      <c r="H745" s="3"/>
      <c r="I745" s="3"/>
      <c r="J745" s="3"/>
      <c r="K745" s="3"/>
      <c r="L745" s="3"/>
      <c r="M745" s="3"/>
      <c r="N745" s="3"/>
    </row>
    <row r="746" spans="1:14" ht="13">
      <c r="A746" s="2"/>
      <c r="B746" s="3"/>
      <c r="C746" s="4"/>
      <c r="D746" s="4"/>
      <c r="E746" s="3"/>
      <c r="F746" s="3"/>
      <c r="G746" s="16"/>
      <c r="H746" s="3"/>
      <c r="I746" s="3"/>
      <c r="J746" s="3"/>
      <c r="K746" s="3"/>
      <c r="L746" s="3"/>
      <c r="M746" s="3"/>
      <c r="N746" s="3"/>
    </row>
    <row r="747" spans="1:14" ht="13">
      <c r="A747" s="2"/>
      <c r="B747" s="3"/>
      <c r="C747" s="4"/>
      <c r="D747" s="4"/>
      <c r="E747" s="3"/>
      <c r="F747" s="3"/>
      <c r="G747" s="16"/>
      <c r="H747" s="3"/>
      <c r="I747" s="3"/>
      <c r="J747" s="3"/>
      <c r="K747" s="3"/>
      <c r="L747" s="3"/>
      <c r="M747" s="3"/>
      <c r="N747" s="3"/>
    </row>
    <row r="748" spans="1:14" ht="13">
      <c r="A748" s="2"/>
      <c r="B748" s="3"/>
      <c r="C748" s="4"/>
      <c r="D748" s="4"/>
      <c r="E748" s="3"/>
      <c r="F748" s="3"/>
      <c r="G748" s="16"/>
      <c r="H748" s="3"/>
      <c r="I748" s="3"/>
      <c r="J748" s="3"/>
      <c r="K748" s="3"/>
      <c r="L748" s="3"/>
      <c r="M748" s="3"/>
      <c r="N748" s="3"/>
    </row>
    <row r="749" spans="1:14" ht="13">
      <c r="A749" s="2"/>
      <c r="B749" s="3"/>
      <c r="C749" s="4"/>
      <c r="D749" s="4"/>
      <c r="E749" s="3"/>
      <c r="F749" s="3"/>
      <c r="G749" s="16"/>
      <c r="H749" s="3"/>
      <c r="I749" s="3"/>
      <c r="J749" s="3"/>
      <c r="K749" s="3"/>
      <c r="L749" s="3"/>
      <c r="M749" s="3"/>
      <c r="N749" s="3"/>
    </row>
    <row r="750" spans="1:14" ht="13">
      <c r="A750" s="2"/>
      <c r="B750" s="3"/>
      <c r="C750" s="4"/>
      <c r="D750" s="4"/>
      <c r="E750" s="3"/>
      <c r="F750" s="3"/>
      <c r="G750" s="16"/>
      <c r="H750" s="3"/>
      <c r="I750" s="3"/>
      <c r="J750" s="3"/>
      <c r="K750" s="3"/>
      <c r="L750" s="3"/>
      <c r="M750" s="3"/>
      <c r="N750" s="3"/>
    </row>
    <row r="751" spans="1:14" ht="13">
      <c r="A751" s="2"/>
      <c r="B751" s="3"/>
      <c r="C751" s="4"/>
      <c r="D751" s="4"/>
      <c r="E751" s="3"/>
      <c r="F751" s="3"/>
      <c r="G751" s="16"/>
      <c r="H751" s="3"/>
      <c r="I751" s="3"/>
      <c r="J751" s="3"/>
      <c r="K751" s="3"/>
      <c r="L751" s="3"/>
      <c r="M751" s="3"/>
      <c r="N751" s="3"/>
    </row>
    <row r="752" spans="1:14" ht="13">
      <c r="A752" s="2"/>
      <c r="B752" s="3"/>
      <c r="C752" s="4"/>
      <c r="D752" s="4"/>
      <c r="E752" s="3"/>
      <c r="F752" s="3"/>
      <c r="G752" s="16"/>
      <c r="H752" s="3"/>
      <c r="I752" s="3"/>
      <c r="J752" s="3"/>
      <c r="K752" s="3"/>
      <c r="L752" s="3"/>
      <c r="M752" s="3"/>
      <c r="N752" s="3"/>
    </row>
    <row r="753" spans="1:14" ht="13">
      <c r="A753" s="2"/>
      <c r="B753" s="3"/>
      <c r="C753" s="4"/>
      <c r="D753" s="4"/>
      <c r="E753" s="3"/>
      <c r="F753" s="3"/>
      <c r="G753" s="16"/>
      <c r="H753" s="3"/>
      <c r="I753" s="3"/>
      <c r="J753" s="3"/>
      <c r="K753" s="3"/>
      <c r="L753" s="3"/>
      <c r="M753" s="3"/>
      <c r="N753" s="3"/>
    </row>
    <row r="754" spans="1:14" ht="13">
      <c r="A754" s="2"/>
      <c r="B754" s="3"/>
      <c r="C754" s="4"/>
      <c r="D754" s="4"/>
      <c r="E754" s="3"/>
      <c r="F754" s="3"/>
      <c r="G754" s="16"/>
      <c r="H754" s="3"/>
      <c r="I754" s="3"/>
      <c r="J754" s="3"/>
      <c r="K754" s="3"/>
      <c r="L754" s="3"/>
      <c r="M754" s="3"/>
      <c r="N754" s="3"/>
    </row>
    <row r="755" spans="1:14" ht="13">
      <c r="A755" s="2"/>
      <c r="B755" s="3"/>
      <c r="C755" s="4"/>
      <c r="D755" s="4"/>
      <c r="E755" s="3"/>
      <c r="F755" s="3"/>
      <c r="G755" s="16"/>
      <c r="H755" s="3"/>
      <c r="I755" s="3"/>
      <c r="J755" s="3"/>
      <c r="K755" s="3"/>
      <c r="L755" s="3"/>
      <c r="M755" s="3"/>
      <c r="N755" s="3"/>
    </row>
    <row r="756" spans="1:14" ht="13">
      <c r="A756" s="2"/>
      <c r="B756" s="3"/>
      <c r="C756" s="4"/>
      <c r="D756" s="4"/>
      <c r="E756" s="3"/>
      <c r="F756" s="3"/>
      <c r="G756" s="16"/>
      <c r="H756" s="3"/>
      <c r="I756" s="3"/>
      <c r="J756" s="3"/>
      <c r="K756" s="3"/>
      <c r="L756" s="3"/>
      <c r="M756" s="3"/>
      <c r="N756" s="3"/>
    </row>
    <row r="757" spans="1:14" ht="13">
      <c r="A757" s="2"/>
      <c r="B757" s="3"/>
      <c r="C757" s="4"/>
      <c r="D757" s="4"/>
      <c r="E757" s="3"/>
      <c r="F757" s="3"/>
      <c r="G757" s="16"/>
      <c r="H757" s="3"/>
      <c r="I757" s="3"/>
      <c r="J757" s="3"/>
      <c r="K757" s="3"/>
      <c r="L757" s="3"/>
      <c r="M757" s="3"/>
      <c r="N757" s="3"/>
    </row>
    <row r="758" spans="1:14" ht="13">
      <c r="A758" s="2"/>
      <c r="B758" s="3"/>
      <c r="C758" s="4"/>
      <c r="D758" s="4"/>
      <c r="E758" s="3"/>
      <c r="F758" s="3"/>
      <c r="G758" s="16"/>
      <c r="H758" s="3"/>
      <c r="I758" s="3"/>
      <c r="J758" s="3"/>
      <c r="K758" s="3"/>
      <c r="L758" s="3"/>
      <c r="M758" s="3"/>
      <c r="N758" s="3"/>
    </row>
    <row r="759" spans="1:14" ht="13">
      <c r="A759" s="2"/>
      <c r="B759" s="3"/>
      <c r="C759" s="4"/>
      <c r="D759" s="4"/>
      <c r="E759" s="3"/>
      <c r="F759" s="3"/>
      <c r="G759" s="16"/>
      <c r="H759" s="3"/>
      <c r="I759" s="3"/>
      <c r="J759" s="3"/>
      <c r="K759" s="3"/>
      <c r="L759" s="3"/>
      <c r="M759" s="3"/>
      <c r="N759" s="3"/>
    </row>
    <row r="760" spans="1:14" ht="13">
      <c r="A760" s="2"/>
      <c r="B760" s="3"/>
      <c r="C760" s="4"/>
      <c r="D760" s="4"/>
      <c r="E760" s="3"/>
      <c r="F760" s="3"/>
      <c r="G760" s="16"/>
      <c r="H760" s="3"/>
      <c r="I760" s="3"/>
      <c r="J760" s="3"/>
      <c r="K760" s="3"/>
      <c r="L760" s="3"/>
      <c r="M760" s="3"/>
      <c r="N760" s="3"/>
    </row>
    <row r="761" spans="1:14" ht="13">
      <c r="A761" s="2"/>
      <c r="B761" s="3"/>
      <c r="C761" s="4"/>
      <c r="D761" s="4"/>
      <c r="E761" s="3"/>
      <c r="F761" s="3"/>
      <c r="G761" s="16"/>
      <c r="H761" s="3"/>
      <c r="I761" s="3"/>
      <c r="J761" s="3"/>
      <c r="K761" s="3"/>
      <c r="L761" s="3"/>
      <c r="M761" s="3"/>
      <c r="N761" s="3"/>
    </row>
    <row r="762" spans="1:14" ht="13">
      <c r="A762" s="2"/>
      <c r="B762" s="3"/>
      <c r="C762" s="4"/>
      <c r="D762" s="4"/>
      <c r="E762" s="3"/>
      <c r="F762" s="3"/>
      <c r="G762" s="16"/>
      <c r="H762" s="3"/>
      <c r="I762" s="3"/>
      <c r="J762" s="3"/>
      <c r="K762" s="3"/>
      <c r="L762" s="3"/>
      <c r="M762" s="3"/>
      <c r="N762" s="3"/>
    </row>
    <row r="763" spans="1:14" ht="13">
      <c r="A763" s="2"/>
      <c r="B763" s="3"/>
      <c r="C763" s="4"/>
      <c r="D763" s="4"/>
      <c r="E763" s="3"/>
      <c r="F763" s="3"/>
      <c r="G763" s="16"/>
      <c r="H763" s="3"/>
      <c r="I763" s="3"/>
      <c r="J763" s="3"/>
      <c r="K763" s="3"/>
      <c r="L763" s="3"/>
      <c r="M763" s="3"/>
      <c r="N763" s="3"/>
    </row>
    <row r="764" spans="1:14" ht="13">
      <c r="A764" s="2"/>
      <c r="B764" s="3"/>
      <c r="C764" s="4"/>
      <c r="D764" s="4"/>
      <c r="E764" s="3"/>
      <c r="F764" s="3"/>
      <c r="G764" s="16"/>
      <c r="H764" s="3"/>
      <c r="I764" s="3"/>
      <c r="J764" s="3"/>
      <c r="K764" s="3"/>
      <c r="L764" s="3"/>
      <c r="M764" s="3"/>
      <c r="N764" s="3"/>
    </row>
    <row r="765" spans="1:14" ht="13">
      <c r="A765" s="2"/>
      <c r="B765" s="3"/>
      <c r="C765" s="4"/>
      <c r="D765" s="4"/>
      <c r="E765" s="3"/>
      <c r="F765" s="3"/>
      <c r="G765" s="16"/>
      <c r="H765" s="3"/>
      <c r="I765" s="3"/>
      <c r="J765" s="3"/>
      <c r="K765" s="3"/>
      <c r="L765" s="3"/>
      <c r="M765" s="3"/>
      <c r="N765" s="3"/>
    </row>
    <row r="766" spans="1:14" ht="13">
      <c r="A766" s="2"/>
      <c r="B766" s="3"/>
      <c r="C766" s="4"/>
      <c r="D766" s="4"/>
      <c r="E766" s="3"/>
      <c r="F766" s="3"/>
      <c r="G766" s="16"/>
      <c r="H766" s="3"/>
      <c r="I766" s="3"/>
      <c r="J766" s="3"/>
      <c r="K766" s="3"/>
      <c r="L766" s="3"/>
      <c r="M766" s="3"/>
      <c r="N766" s="3"/>
    </row>
    <row r="767" spans="1:14" ht="13">
      <c r="A767" s="2"/>
      <c r="B767" s="3"/>
      <c r="C767" s="4"/>
      <c r="D767" s="4"/>
      <c r="E767" s="3"/>
      <c r="F767" s="3"/>
      <c r="G767" s="16"/>
      <c r="H767" s="3"/>
      <c r="I767" s="3"/>
      <c r="J767" s="3"/>
      <c r="K767" s="3"/>
      <c r="L767" s="3"/>
      <c r="M767" s="3"/>
      <c r="N767" s="3"/>
    </row>
    <row r="768" spans="1:14" ht="13">
      <c r="A768" s="2"/>
      <c r="B768" s="3"/>
      <c r="C768" s="4"/>
      <c r="D768" s="4"/>
      <c r="E768" s="3"/>
      <c r="F768" s="3"/>
      <c r="G768" s="16"/>
      <c r="H768" s="3"/>
      <c r="I768" s="3"/>
      <c r="J768" s="3"/>
      <c r="K768" s="3"/>
      <c r="L768" s="3"/>
      <c r="M768" s="3"/>
      <c r="N768" s="3"/>
    </row>
    <row r="769" spans="1:14" ht="13">
      <c r="A769" s="2"/>
      <c r="B769" s="3"/>
      <c r="C769" s="4"/>
      <c r="D769" s="4"/>
      <c r="E769" s="3"/>
      <c r="F769" s="3"/>
      <c r="G769" s="16"/>
      <c r="H769" s="3"/>
      <c r="I769" s="3"/>
      <c r="J769" s="3"/>
      <c r="K769" s="3"/>
      <c r="L769" s="3"/>
      <c r="M769" s="3"/>
      <c r="N769" s="3"/>
    </row>
    <row r="770" spans="1:14" ht="13">
      <c r="A770" s="2"/>
      <c r="B770" s="3"/>
      <c r="C770" s="4"/>
      <c r="D770" s="4"/>
      <c r="E770" s="3"/>
      <c r="F770" s="3"/>
      <c r="G770" s="16"/>
      <c r="H770" s="3"/>
      <c r="I770" s="3"/>
      <c r="J770" s="3"/>
      <c r="K770" s="3"/>
      <c r="L770" s="3"/>
      <c r="M770" s="3"/>
      <c r="N770" s="3"/>
    </row>
    <row r="771" spans="1:14" ht="13">
      <c r="A771" s="2"/>
      <c r="B771" s="3"/>
      <c r="C771" s="4"/>
      <c r="D771" s="4"/>
      <c r="E771" s="3"/>
      <c r="F771" s="3"/>
      <c r="G771" s="16"/>
      <c r="H771" s="3"/>
      <c r="I771" s="3"/>
      <c r="J771" s="3"/>
      <c r="K771" s="3"/>
      <c r="L771" s="3"/>
      <c r="M771" s="3"/>
      <c r="N771" s="3"/>
    </row>
    <row r="772" spans="1:14" ht="13">
      <c r="A772" s="2"/>
      <c r="B772" s="3"/>
      <c r="C772" s="4"/>
      <c r="D772" s="4"/>
      <c r="E772" s="3"/>
      <c r="F772" s="3"/>
      <c r="G772" s="16"/>
      <c r="H772" s="3"/>
      <c r="I772" s="3"/>
      <c r="J772" s="3"/>
      <c r="K772" s="3"/>
      <c r="L772" s="3"/>
      <c r="M772" s="3"/>
      <c r="N772" s="3"/>
    </row>
    <row r="773" spans="1:14" ht="13">
      <c r="A773" s="2"/>
      <c r="B773" s="3"/>
      <c r="C773" s="4"/>
      <c r="D773" s="4"/>
      <c r="E773" s="3"/>
      <c r="F773" s="3"/>
      <c r="G773" s="16"/>
      <c r="H773" s="3"/>
      <c r="I773" s="3"/>
      <c r="J773" s="3"/>
      <c r="K773" s="3"/>
      <c r="L773" s="3"/>
      <c r="M773" s="3"/>
      <c r="N773" s="3"/>
    </row>
    <row r="774" spans="1:14" ht="13">
      <c r="A774" s="2"/>
      <c r="B774" s="3"/>
      <c r="C774" s="4"/>
      <c r="D774" s="4"/>
      <c r="E774" s="3"/>
      <c r="F774" s="3"/>
      <c r="G774" s="16"/>
      <c r="H774" s="3"/>
      <c r="I774" s="3"/>
      <c r="J774" s="3"/>
      <c r="K774" s="3"/>
      <c r="L774" s="3"/>
      <c r="M774" s="3"/>
      <c r="N774" s="3"/>
    </row>
    <row r="775" spans="1:14" ht="13">
      <c r="A775" s="2"/>
      <c r="B775" s="3"/>
      <c r="C775" s="4"/>
      <c r="D775" s="4"/>
      <c r="E775" s="3"/>
      <c r="F775" s="3"/>
      <c r="G775" s="16"/>
      <c r="H775" s="3"/>
      <c r="I775" s="3"/>
      <c r="J775" s="3"/>
      <c r="K775" s="3"/>
      <c r="L775" s="3"/>
      <c r="M775" s="3"/>
      <c r="N775" s="3"/>
    </row>
    <row r="776" spans="1:14" ht="13">
      <c r="A776" s="2"/>
      <c r="B776" s="3"/>
      <c r="C776" s="4"/>
      <c r="D776" s="4"/>
      <c r="E776" s="3"/>
      <c r="F776" s="3"/>
      <c r="G776" s="16"/>
      <c r="H776" s="3"/>
      <c r="I776" s="3"/>
      <c r="J776" s="3"/>
      <c r="K776" s="3"/>
      <c r="L776" s="3"/>
      <c r="M776" s="3"/>
      <c r="N776" s="3"/>
    </row>
    <row r="777" spans="1:14" ht="13">
      <c r="A777" s="2"/>
      <c r="B777" s="3"/>
      <c r="C777" s="4"/>
      <c r="D777" s="4"/>
      <c r="E777" s="3"/>
      <c r="F777" s="3"/>
      <c r="G777" s="16"/>
      <c r="H777" s="3"/>
      <c r="I777" s="3"/>
      <c r="J777" s="3"/>
      <c r="K777" s="3"/>
      <c r="L777" s="3"/>
      <c r="M777" s="3"/>
      <c r="N777" s="3"/>
    </row>
    <row r="778" spans="1:14" ht="13">
      <c r="A778" s="2"/>
      <c r="B778" s="3"/>
      <c r="C778" s="4"/>
      <c r="D778" s="4"/>
      <c r="E778" s="3"/>
      <c r="F778" s="3"/>
      <c r="G778" s="16"/>
      <c r="H778" s="3"/>
      <c r="I778" s="3"/>
      <c r="J778" s="3"/>
      <c r="K778" s="3"/>
      <c r="L778" s="3"/>
      <c r="M778" s="3"/>
      <c r="N778" s="3"/>
    </row>
    <row r="779" spans="1:14" ht="13">
      <c r="A779" s="2"/>
      <c r="B779" s="3"/>
      <c r="C779" s="4"/>
      <c r="D779" s="4"/>
      <c r="E779" s="3"/>
      <c r="F779" s="3"/>
      <c r="G779" s="16"/>
      <c r="H779" s="3"/>
      <c r="I779" s="3"/>
      <c r="J779" s="3"/>
      <c r="K779" s="3"/>
      <c r="L779" s="3"/>
      <c r="M779" s="3"/>
      <c r="N779" s="3"/>
    </row>
    <row r="780" spans="1:14" ht="13">
      <c r="A780" s="2"/>
      <c r="B780" s="3"/>
      <c r="C780" s="4"/>
      <c r="D780" s="4"/>
      <c r="E780" s="3"/>
      <c r="F780" s="3"/>
      <c r="G780" s="16"/>
      <c r="H780" s="3"/>
      <c r="I780" s="3"/>
      <c r="J780" s="3"/>
      <c r="K780" s="3"/>
      <c r="L780" s="3"/>
      <c r="M780" s="3"/>
      <c r="N780" s="3"/>
    </row>
    <row r="781" spans="1:14" ht="13">
      <c r="A781" s="2"/>
      <c r="B781" s="3"/>
      <c r="C781" s="4"/>
      <c r="D781" s="4"/>
      <c r="E781" s="3"/>
      <c r="F781" s="3"/>
      <c r="G781" s="16"/>
      <c r="H781" s="3"/>
      <c r="I781" s="3"/>
      <c r="J781" s="3"/>
      <c r="K781" s="3"/>
      <c r="L781" s="3"/>
      <c r="M781" s="3"/>
      <c r="N781" s="3"/>
    </row>
    <row r="782" spans="1:14" ht="13">
      <c r="A782" s="2"/>
      <c r="B782" s="3"/>
      <c r="C782" s="4"/>
      <c r="D782" s="4"/>
      <c r="E782" s="3"/>
      <c r="F782" s="3"/>
      <c r="G782" s="16"/>
      <c r="H782" s="3"/>
      <c r="I782" s="3"/>
      <c r="J782" s="3"/>
      <c r="K782" s="3"/>
      <c r="L782" s="3"/>
      <c r="M782" s="3"/>
      <c r="N782" s="3"/>
    </row>
    <row r="783" spans="1:14" ht="13">
      <c r="A783" s="2"/>
      <c r="B783" s="3"/>
      <c r="C783" s="4"/>
      <c r="D783" s="4"/>
      <c r="E783" s="3"/>
      <c r="F783" s="3"/>
      <c r="G783" s="16"/>
      <c r="H783" s="3"/>
      <c r="I783" s="3"/>
      <c r="J783" s="3"/>
      <c r="K783" s="3"/>
      <c r="L783" s="3"/>
      <c r="M783" s="3"/>
      <c r="N783" s="3"/>
    </row>
    <row r="784" spans="1:14" ht="13">
      <c r="A784" s="2"/>
      <c r="B784" s="3"/>
      <c r="C784" s="4"/>
      <c r="D784" s="4"/>
      <c r="E784" s="3"/>
      <c r="F784" s="3"/>
      <c r="G784" s="16"/>
      <c r="H784" s="3"/>
      <c r="I784" s="3"/>
      <c r="J784" s="3"/>
      <c r="K784" s="3"/>
      <c r="L784" s="3"/>
      <c r="M784" s="3"/>
      <c r="N784" s="3"/>
    </row>
    <row r="785" spans="1:14" ht="13">
      <c r="A785" s="2"/>
      <c r="B785" s="3"/>
      <c r="C785" s="4"/>
      <c r="D785" s="4"/>
      <c r="E785" s="3"/>
      <c r="F785" s="3"/>
      <c r="G785" s="16"/>
      <c r="H785" s="3"/>
      <c r="I785" s="3"/>
      <c r="J785" s="3"/>
      <c r="K785" s="3"/>
      <c r="L785" s="3"/>
      <c r="M785" s="3"/>
      <c r="N785" s="3"/>
    </row>
    <row r="786" spans="1:14" ht="13">
      <c r="A786" s="2"/>
      <c r="B786" s="3"/>
      <c r="C786" s="4"/>
      <c r="D786" s="4"/>
      <c r="E786" s="3"/>
      <c r="F786" s="3"/>
      <c r="G786" s="16"/>
      <c r="H786" s="3"/>
      <c r="I786" s="3"/>
      <c r="J786" s="3"/>
      <c r="K786" s="3"/>
      <c r="L786" s="3"/>
      <c r="M786" s="3"/>
      <c r="N786" s="3"/>
    </row>
    <row r="787" spans="1:14" ht="13">
      <c r="A787" s="2"/>
      <c r="B787" s="3"/>
      <c r="C787" s="4"/>
      <c r="D787" s="4"/>
      <c r="E787" s="3"/>
      <c r="F787" s="3"/>
      <c r="G787" s="16"/>
      <c r="H787" s="3"/>
      <c r="I787" s="3"/>
      <c r="J787" s="3"/>
      <c r="K787" s="3"/>
      <c r="L787" s="3"/>
      <c r="M787" s="3"/>
      <c r="N787" s="3"/>
    </row>
    <row r="788" spans="1:14" ht="13">
      <c r="A788" s="2"/>
      <c r="B788" s="3"/>
      <c r="C788" s="4"/>
      <c r="D788" s="4"/>
      <c r="E788" s="3"/>
      <c r="F788" s="3"/>
      <c r="G788" s="16"/>
      <c r="H788" s="3"/>
      <c r="I788" s="3"/>
      <c r="J788" s="3"/>
      <c r="K788" s="3"/>
      <c r="L788" s="3"/>
      <c r="M788" s="3"/>
      <c r="N788" s="3"/>
    </row>
    <row r="789" spans="1:14" ht="13">
      <c r="A789" s="2"/>
      <c r="B789" s="3"/>
      <c r="C789" s="4"/>
      <c r="D789" s="4"/>
      <c r="E789" s="3"/>
      <c r="F789" s="3"/>
      <c r="G789" s="16"/>
      <c r="H789" s="3"/>
      <c r="I789" s="3"/>
      <c r="J789" s="3"/>
      <c r="K789" s="3"/>
      <c r="L789" s="3"/>
      <c r="M789" s="3"/>
      <c r="N789" s="3"/>
    </row>
    <row r="790" spans="1:14" ht="13">
      <c r="A790" s="2"/>
      <c r="B790" s="3"/>
      <c r="C790" s="4"/>
      <c r="D790" s="4"/>
      <c r="E790" s="3"/>
      <c r="F790" s="3"/>
      <c r="G790" s="16"/>
      <c r="H790" s="3"/>
      <c r="I790" s="3"/>
      <c r="J790" s="3"/>
      <c r="K790" s="3"/>
      <c r="L790" s="3"/>
      <c r="M790" s="3"/>
      <c r="N790" s="3"/>
    </row>
    <row r="791" spans="1:14" ht="13">
      <c r="A791" s="2"/>
      <c r="B791" s="3"/>
      <c r="C791" s="4"/>
      <c r="D791" s="4"/>
      <c r="E791" s="3"/>
      <c r="F791" s="3"/>
      <c r="G791" s="16"/>
      <c r="H791" s="3"/>
      <c r="I791" s="3"/>
      <c r="J791" s="3"/>
      <c r="K791" s="3"/>
      <c r="L791" s="3"/>
      <c r="M791" s="3"/>
      <c r="N791" s="3"/>
    </row>
    <row r="792" spans="1:14" ht="13">
      <c r="A792" s="2"/>
      <c r="B792" s="3"/>
      <c r="C792" s="4"/>
      <c r="D792" s="4"/>
      <c r="E792" s="3"/>
      <c r="F792" s="3"/>
      <c r="G792" s="16"/>
      <c r="H792" s="3"/>
      <c r="I792" s="3"/>
      <c r="J792" s="3"/>
      <c r="K792" s="3"/>
      <c r="L792" s="3"/>
      <c r="M792" s="3"/>
      <c r="N792" s="3"/>
    </row>
    <row r="793" spans="1:14" ht="13">
      <c r="A793" s="2"/>
      <c r="B793" s="3"/>
      <c r="C793" s="4"/>
      <c r="D793" s="4"/>
      <c r="E793" s="3"/>
      <c r="F793" s="3"/>
      <c r="G793" s="16"/>
      <c r="H793" s="3"/>
      <c r="I793" s="3"/>
      <c r="J793" s="3"/>
      <c r="K793" s="3"/>
      <c r="L793" s="3"/>
      <c r="M793" s="3"/>
      <c r="N793" s="3"/>
    </row>
    <row r="794" spans="1:14" ht="13">
      <c r="A794" s="2"/>
      <c r="B794" s="3"/>
      <c r="C794" s="4"/>
      <c r="D794" s="4"/>
      <c r="E794" s="3"/>
      <c r="F794" s="3"/>
      <c r="G794" s="16"/>
      <c r="H794" s="3"/>
      <c r="I794" s="3"/>
      <c r="J794" s="3"/>
      <c r="K794" s="3"/>
      <c r="L794" s="3"/>
      <c r="M794" s="3"/>
      <c r="N794" s="3"/>
    </row>
    <row r="795" spans="1:14" ht="13">
      <c r="A795" s="2"/>
      <c r="B795" s="3"/>
      <c r="C795" s="4"/>
      <c r="D795" s="4"/>
      <c r="E795" s="3"/>
      <c r="F795" s="3"/>
      <c r="G795" s="16"/>
      <c r="H795" s="3"/>
      <c r="I795" s="3"/>
      <c r="J795" s="3"/>
      <c r="K795" s="3"/>
      <c r="L795" s="3"/>
      <c r="M795" s="3"/>
      <c r="N795" s="3"/>
    </row>
    <row r="796" spans="1:14" ht="13">
      <c r="A796" s="2"/>
      <c r="B796" s="3"/>
      <c r="C796" s="4"/>
      <c r="D796" s="4"/>
      <c r="E796" s="3"/>
      <c r="F796" s="3"/>
      <c r="G796" s="16"/>
      <c r="H796" s="3"/>
      <c r="I796" s="3"/>
      <c r="J796" s="3"/>
      <c r="K796" s="3"/>
      <c r="L796" s="3"/>
      <c r="M796" s="3"/>
      <c r="N796" s="3"/>
    </row>
    <row r="797" spans="1:14" ht="13">
      <c r="A797" s="2"/>
      <c r="B797" s="3"/>
      <c r="C797" s="4"/>
      <c r="D797" s="4"/>
      <c r="E797" s="3"/>
      <c r="F797" s="3"/>
      <c r="G797" s="16"/>
      <c r="H797" s="3"/>
      <c r="I797" s="3"/>
      <c r="J797" s="3"/>
      <c r="K797" s="3"/>
      <c r="L797" s="3"/>
      <c r="M797" s="3"/>
      <c r="N797" s="3"/>
    </row>
    <row r="798" spans="1:14" ht="13">
      <c r="A798" s="2"/>
      <c r="B798" s="3"/>
      <c r="C798" s="4"/>
      <c r="D798" s="4"/>
      <c r="E798" s="3"/>
      <c r="F798" s="3"/>
      <c r="G798" s="16"/>
      <c r="H798" s="3"/>
      <c r="I798" s="3"/>
      <c r="J798" s="3"/>
      <c r="K798" s="3"/>
      <c r="L798" s="3"/>
      <c r="M798" s="3"/>
      <c r="N798" s="3"/>
    </row>
    <row r="799" spans="1:14" ht="13">
      <c r="A799" s="2"/>
      <c r="B799" s="3"/>
      <c r="C799" s="4"/>
      <c r="D799" s="4"/>
      <c r="E799" s="3"/>
      <c r="F799" s="3"/>
      <c r="G799" s="16"/>
      <c r="H799" s="3"/>
      <c r="I799" s="3"/>
      <c r="J799" s="3"/>
      <c r="K799" s="3"/>
      <c r="L799" s="3"/>
      <c r="M799" s="3"/>
      <c r="N799" s="3"/>
    </row>
    <row r="800" spans="1:14" ht="13">
      <c r="A800" s="2"/>
      <c r="B800" s="3"/>
      <c r="C800" s="4"/>
      <c r="D800" s="4"/>
      <c r="E800" s="3"/>
      <c r="F800" s="3"/>
      <c r="G800" s="16"/>
      <c r="H800" s="3"/>
      <c r="I800" s="3"/>
      <c r="J800" s="3"/>
      <c r="K800" s="3"/>
      <c r="L800" s="3"/>
      <c r="M800" s="3"/>
      <c r="N800" s="3"/>
    </row>
    <row r="801" spans="1:14" ht="13">
      <c r="A801" s="2"/>
      <c r="B801" s="3"/>
      <c r="C801" s="4"/>
      <c r="D801" s="4"/>
      <c r="E801" s="3"/>
      <c r="F801" s="3"/>
      <c r="G801" s="16"/>
      <c r="H801" s="3"/>
      <c r="I801" s="3"/>
      <c r="J801" s="3"/>
      <c r="K801" s="3"/>
      <c r="L801" s="3"/>
      <c r="M801" s="3"/>
      <c r="N801" s="3"/>
    </row>
    <row r="802" spans="1:14" ht="13">
      <c r="A802" s="2"/>
      <c r="B802" s="3"/>
      <c r="C802" s="4"/>
      <c r="D802" s="4"/>
      <c r="E802" s="3"/>
      <c r="F802" s="3"/>
      <c r="G802" s="16"/>
      <c r="H802" s="3"/>
      <c r="I802" s="3"/>
      <c r="J802" s="3"/>
      <c r="K802" s="3"/>
      <c r="L802" s="3"/>
      <c r="M802" s="3"/>
      <c r="N802" s="3"/>
    </row>
    <row r="803" spans="1:14" ht="13">
      <c r="A803" s="2"/>
      <c r="B803" s="3"/>
      <c r="C803" s="4"/>
      <c r="D803" s="4"/>
      <c r="E803" s="3"/>
      <c r="F803" s="3"/>
      <c r="G803" s="16"/>
      <c r="H803" s="3"/>
      <c r="I803" s="3"/>
      <c r="J803" s="3"/>
      <c r="K803" s="3"/>
      <c r="L803" s="3"/>
      <c r="M803" s="3"/>
      <c r="N803" s="3"/>
    </row>
    <row r="804" spans="1:14" ht="13">
      <c r="A804" s="2"/>
      <c r="B804" s="3"/>
      <c r="C804" s="4"/>
      <c r="D804" s="4"/>
      <c r="E804" s="3"/>
      <c r="F804" s="3"/>
      <c r="G804" s="16"/>
      <c r="H804" s="3"/>
      <c r="I804" s="3"/>
      <c r="J804" s="3"/>
      <c r="K804" s="3"/>
      <c r="L804" s="3"/>
      <c r="M804" s="3"/>
      <c r="N804" s="3"/>
    </row>
    <row r="805" spans="1:14" ht="13">
      <c r="A805" s="2"/>
      <c r="B805" s="3"/>
      <c r="C805" s="4"/>
      <c r="D805" s="4"/>
      <c r="E805" s="3"/>
      <c r="F805" s="3"/>
      <c r="G805" s="16"/>
      <c r="H805" s="3"/>
      <c r="I805" s="3"/>
      <c r="J805" s="3"/>
      <c r="K805" s="3"/>
      <c r="L805" s="3"/>
      <c r="M805" s="3"/>
      <c r="N805" s="3"/>
    </row>
    <row r="806" spans="1:14" ht="13">
      <c r="A806" s="2"/>
      <c r="B806" s="3"/>
      <c r="C806" s="4"/>
      <c r="D806" s="4"/>
      <c r="E806" s="3"/>
      <c r="F806" s="3"/>
      <c r="G806" s="16"/>
      <c r="H806" s="3"/>
      <c r="I806" s="3"/>
      <c r="J806" s="3"/>
      <c r="K806" s="3"/>
      <c r="L806" s="3"/>
      <c r="M806" s="3"/>
      <c r="N806" s="3"/>
    </row>
    <row r="807" spans="1:14" ht="13">
      <c r="A807" s="2"/>
      <c r="B807" s="3"/>
      <c r="C807" s="4"/>
      <c r="D807" s="4"/>
      <c r="E807" s="3"/>
      <c r="F807" s="3"/>
      <c r="G807" s="16"/>
      <c r="H807" s="3"/>
      <c r="I807" s="3"/>
      <c r="J807" s="3"/>
      <c r="K807" s="3"/>
      <c r="L807" s="3"/>
      <c r="M807" s="3"/>
      <c r="N807" s="3"/>
    </row>
    <row r="808" spans="1:14" ht="13">
      <c r="A808" s="2"/>
      <c r="B808" s="3"/>
      <c r="C808" s="4"/>
      <c r="D808" s="4"/>
      <c r="E808" s="3"/>
      <c r="F808" s="3"/>
      <c r="G808" s="16"/>
      <c r="H808" s="3"/>
      <c r="I808" s="3"/>
      <c r="J808" s="3"/>
      <c r="K808" s="3"/>
      <c r="L808" s="3"/>
      <c r="M808" s="3"/>
      <c r="N808" s="3"/>
    </row>
    <row r="809" spans="1:14" ht="13">
      <c r="A809" s="2"/>
      <c r="B809" s="3"/>
      <c r="C809" s="4"/>
      <c r="D809" s="4"/>
      <c r="E809" s="3"/>
      <c r="F809" s="3"/>
      <c r="G809" s="16"/>
      <c r="H809" s="3"/>
      <c r="I809" s="3"/>
      <c r="J809" s="3"/>
      <c r="K809" s="3"/>
      <c r="L809" s="3"/>
      <c r="M809" s="3"/>
      <c r="N809" s="3"/>
    </row>
    <row r="810" spans="1:14" ht="13">
      <c r="A810" s="2"/>
      <c r="B810" s="3"/>
      <c r="C810" s="4"/>
      <c r="D810" s="4"/>
      <c r="E810" s="3"/>
      <c r="F810" s="3"/>
      <c r="G810" s="16"/>
      <c r="H810" s="3"/>
      <c r="I810" s="3"/>
      <c r="J810" s="3"/>
      <c r="K810" s="3"/>
      <c r="L810" s="3"/>
      <c r="M810" s="3"/>
      <c r="N810" s="3"/>
    </row>
    <row r="811" spans="1:14" ht="13">
      <c r="A811" s="2"/>
      <c r="B811" s="3"/>
      <c r="C811" s="4"/>
      <c r="D811" s="4"/>
      <c r="E811" s="3"/>
      <c r="F811" s="3"/>
      <c r="G811" s="16"/>
      <c r="H811" s="3"/>
      <c r="I811" s="3"/>
      <c r="J811" s="3"/>
      <c r="K811" s="3"/>
      <c r="L811" s="3"/>
      <c r="M811" s="3"/>
      <c r="N811" s="3"/>
    </row>
    <row r="812" spans="1:14" ht="13">
      <c r="A812" s="2"/>
      <c r="B812" s="3"/>
      <c r="C812" s="4"/>
      <c r="D812" s="4"/>
      <c r="E812" s="3"/>
      <c r="F812" s="3"/>
      <c r="G812" s="16"/>
      <c r="H812" s="3"/>
      <c r="I812" s="3"/>
      <c r="J812" s="3"/>
      <c r="K812" s="3"/>
      <c r="L812" s="3"/>
      <c r="M812" s="3"/>
      <c r="N812" s="3"/>
    </row>
    <row r="813" spans="1:14" ht="13">
      <c r="A813" s="2"/>
      <c r="B813" s="3"/>
      <c r="C813" s="4"/>
      <c r="D813" s="4"/>
      <c r="E813" s="3"/>
      <c r="F813" s="3"/>
      <c r="G813" s="16"/>
      <c r="H813" s="3"/>
      <c r="I813" s="3"/>
      <c r="J813" s="3"/>
      <c r="K813" s="3"/>
      <c r="L813" s="3"/>
      <c r="M813" s="3"/>
      <c r="N813" s="3"/>
    </row>
    <row r="814" spans="1:14" ht="13">
      <c r="A814" s="2"/>
      <c r="B814" s="3"/>
      <c r="C814" s="4"/>
      <c r="D814" s="4"/>
      <c r="E814" s="3"/>
      <c r="F814" s="3"/>
      <c r="G814" s="16"/>
      <c r="H814" s="3"/>
      <c r="I814" s="3"/>
      <c r="J814" s="3"/>
      <c r="K814" s="3"/>
      <c r="L814" s="3"/>
      <c r="M814" s="3"/>
      <c r="N814" s="3"/>
    </row>
    <row r="815" spans="1:14" ht="13">
      <c r="A815" s="2"/>
      <c r="B815" s="3"/>
      <c r="C815" s="4"/>
      <c r="D815" s="4"/>
      <c r="E815" s="3"/>
      <c r="F815" s="3"/>
      <c r="G815" s="16"/>
      <c r="H815" s="3"/>
      <c r="I815" s="3"/>
      <c r="J815" s="3"/>
      <c r="K815" s="3"/>
      <c r="L815" s="3"/>
      <c r="M815" s="3"/>
      <c r="N815" s="3"/>
    </row>
    <row r="816" spans="1:14" ht="13">
      <c r="A816" s="2"/>
      <c r="B816" s="3"/>
      <c r="C816" s="4"/>
      <c r="D816" s="4"/>
      <c r="E816" s="3"/>
      <c r="F816" s="3"/>
      <c r="G816" s="16"/>
      <c r="H816" s="3"/>
      <c r="I816" s="3"/>
      <c r="J816" s="3"/>
      <c r="K816" s="3"/>
      <c r="L816" s="3"/>
      <c r="M816" s="3"/>
      <c r="N816" s="3"/>
    </row>
    <row r="817" spans="1:14" ht="13">
      <c r="A817" s="2"/>
      <c r="B817" s="3"/>
      <c r="C817" s="4"/>
      <c r="D817" s="4"/>
      <c r="E817" s="3"/>
      <c r="F817" s="3"/>
      <c r="G817" s="16"/>
      <c r="H817" s="3"/>
      <c r="I817" s="3"/>
      <c r="J817" s="3"/>
      <c r="K817" s="3"/>
      <c r="L817" s="3"/>
      <c r="M817" s="3"/>
      <c r="N817" s="3"/>
    </row>
    <row r="818" spans="1:14" ht="13">
      <c r="A818" s="2"/>
      <c r="B818" s="3"/>
      <c r="C818" s="4"/>
      <c r="D818" s="4"/>
      <c r="E818" s="3"/>
      <c r="F818" s="3"/>
      <c r="G818" s="16"/>
      <c r="H818" s="3"/>
      <c r="I818" s="3"/>
      <c r="J818" s="3"/>
      <c r="K818" s="3"/>
      <c r="L818" s="3"/>
      <c r="M818" s="3"/>
      <c r="N818" s="3"/>
    </row>
    <row r="819" spans="1:14" ht="13">
      <c r="A819" s="2"/>
      <c r="B819" s="3"/>
      <c r="C819" s="4"/>
      <c r="D819" s="4"/>
      <c r="E819" s="3"/>
      <c r="F819" s="3"/>
      <c r="G819" s="16"/>
      <c r="H819" s="3"/>
      <c r="I819" s="3"/>
      <c r="J819" s="3"/>
      <c r="K819" s="3"/>
      <c r="L819" s="3"/>
      <c r="M819" s="3"/>
      <c r="N819" s="3"/>
    </row>
    <row r="820" spans="1:14" ht="13">
      <c r="A820" s="2"/>
      <c r="B820" s="3"/>
      <c r="C820" s="4"/>
      <c r="D820" s="4"/>
      <c r="E820" s="3"/>
      <c r="F820" s="3"/>
      <c r="G820" s="16"/>
      <c r="H820" s="3"/>
      <c r="I820" s="3"/>
      <c r="J820" s="3"/>
      <c r="K820" s="3"/>
      <c r="L820" s="3"/>
      <c r="M820" s="3"/>
      <c r="N820" s="3"/>
    </row>
    <row r="821" spans="1:14" ht="13">
      <c r="A821" s="2"/>
      <c r="B821" s="3"/>
      <c r="C821" s="4"/>
      <c r="D821" s="4"/>
      <c r="E821" s="3"/>
      <c r="F821" s="3"/>
      <c r="G821" s="16"/>
      <c r="H821" s="3"/>
      <c r="I821" s="3"/>
      <c r="J821" s="3"/>
      <c r="K821" s="3"/>
      <c r="L821" s="3"/>
      <c r="M821" s="3"/>
      <c r="N821" s="3"/>
    </row>
    <row r="822" spans="1:14" ht="13">
      <c r="A822" s="2"/>
      <c r="B822" s="3"/>
      <c r="C822" s="4"/>
      <c r="D822" s="4"/>
      <c r="E822" s="3"/>
      <c r="F822" s="3"/>
      <c r="G822" s="16"/>
      <c r="H822" s="3"/>
      <c r="I822" s="3"/>
      <c r="J822" s="3"/>
      <c r="K822" s="3"/>
      <c r="L822" s="3"/>
      <c r="M822" s="3"/>
      <c r="N822" s="3"/>
    </row>
    <row r="823" spans="1:14" ht="13">
      <c r="A823" s="2"/>
      <c r="B823" s="3"/>
      <c r="C823" s="4"/>
      <c r="D823" s="4"/>
      <c r="E823" s="3"/>
      <c r="F823" s="3"/>
      <c r="G823" s="16"/>
      <c r="H823" s="3"/>
      <c r="I823" s="3"/>
      <c r="J823" s="3"/>
      <c r="K823" s="3"/>
      <c r="L823" s="3"/>
      <c r="M823" s="3"/>
      <c r="N823" s="3"/>
    </row>
    <row r="824" spans="1:14" ht="13">
      <c r="A824" s="2"/>
      <c r="B824" s="3"/>
      <c r="C824" s="4"/>
      <c r="D824" s="4"/>
      <c r="E824" s="3"/>
      <c r="F824" s="3"/>
      <c r="G824" s="16"/>
      <c r="H824" s="3"/>
      <c r="I824" s="3"/>
      <c r="J824" s="3"/>
      <c r="K824" s="3"/>
      <c r="L824" s="3"/>
      <c r="M824" s="3"/>
      <c r="N824" s="3"/>
    </row>
    <row r="825" spans="1:14" ht="13">
      <c r="A825" s="2"/>
      <c r="B825" s="3"/>
      <c r="C825" s="4"/>
      <c r="D825" s="4"/>
      <c r="E825" s="3"/>
      <c r="F825" s="3"/>
      <c r="G825" s="16"/>
      <c r="H825" s="3"/>
      <c r="I825" s="3"/>
      <c r="J825" s="3"/>
      <c r="K825" s="3"/>
      <c r="L825" s="3"/>
      <c r="M825" s="3"/>
      <c r="N825" s="3"/>
    </row>
    <row r="826" spans="1:14" ht="13">
      <c r="A826" s="2"/>
      <c r="B826" s="3"/>
      <c r="C826" s="4"/>
      <c r="D826" s="4"/>
      <c r="E826" s="3"/>
      <c r="F826" s="3"/>
      <c r="G826" s="16"/>
      <c r="H826" s="3"/>
      <c r="I826" s="3"/>
      <c r="J826" s="3"/>
      <c r="K826" s="3"/>
      <c r="L826" s="3"/>
      <c r="M826" s="3"/>
      <c r="N826" s="3"/>
    </row>
    <row r="827" spans="1:14" ht="13">
      <c r="A827" s="2"/>
      <c r="B827" s="3"/>
      <c r="C827" s="4"/>
      <c r="D827" s="4"/>
      <c r="E827" s="3"/>
      <c r="F827" s="3"/>
      <c r="G827" s="16"/>
      <c r="H827" s="3"/>
      <c r="I827" s="3"/>
      <c r="J827" s="3"/>
      <c r="K827" s="3"/>
      <c r="L827" s="3"/>
      <c r="M827" s="3"/>
      <c r="N827" s="3"/>
    </row>
    <row r="828" spans="1:14" ht="13">
      <c r="A828" s="2"/>
      <c r="B828" s="3"/>
      <c r="C828" s="4"/>
      <c r="D828" s="4"/>
      <c r="E828" s="3"/>
      <c r="F828" s="3"/>
      <c r="G828" s="16"/>
      <c r="H828" s="3"/>
      <c r="I828" s="3"/>
      <c r="J828" s="3"/>
      <c r="K828" s="3"/>
      <c r="L828" s="3"/>
      <c r="M828" s="3"/>
      <c r="N828" s="3"/>
    </row>
    <row r="829" spans="1:14" ht="13">
      <c r="A829" s="2"/>
      <c r="B829" s="3"/>
      <c r="C829" s="4"/>
      <c r="D829" s="4"/>
      <c r="E829" s="3"/>
      <c r="F829" s="3"/>
      <c r="G829" s="16"/>
      <c r="H829" s="3"/>
      <c r="I829" s="3"/>
      <c r="J829" s="3"/>
      <c r="K829" s="3"/>
      <c r="L829" s="3"/>
      <c r="M829" s="3"/>
      <c r="N829" s="3"/>
    </row>
    <row r="830" spans="1:14" ht="13">
      <c r="A830" s="2"/>
      <c r="B830" s="3"/>
      <c r="C830" s="4"/>
      <c r="D830" s="4"/>
      <c r="E830" s="3"/>
      <c r="F830" s="3"/>
      <c r="G830" s="16"/>
      <c r="H830" s="3"/>
      <c r="I830" s="3"/>
      <c r="J830" s="3"/>
      <c r="K830" s="3"/>
      <c r="L830" s="3"/>
      <c r="M830" s="3"/>
      <c r="N830" s="3"/>
    </row>
    <row r="831" spans="1:14" ht="13">
      <c r="A831" s="2"/>
      <c r="B831" s="3"/>
      <c r="C831" s="4"/>
      <c r="D831" s="4"/>
      <c r="E831" s="3"/>
      <c r="F831" s="3"/>
      <c r="G831" s="16"/>
      <c r="H831" s="3"/>
      <c r="I831" s="3"/>
      <c r="J831" s="3"/>
      <c r="K831" s="3"/>
      <c r="L831" s="3"/>
      <c r="M831" s="3"/>
      <c r="N831" s="3"/>
    </row>
    <row r="832" spans="1:14" ht="13">
      <c r="A832" s="2"/>
      <c r="B832" s="3"/>
      <c r="C832" s="4"/>
      <c r="D832" s="4"/>
      <c r="E832" s="3"/>
      <c r="F832" s="3"/>
      <c r="G832" s="16"/>
      <c r="H832" s="3"/>
      <c r="I832" s="3"/>
      <c r="J832" s="3"/>
      <c r="K832" s="3"/>
      <c r="L832" s="3"/>
      <c r="M832" s="3"/>
      <c r="N832" s="3"/>
    </row>
    <row r="833" spans="1:14" ht="13">
      <c r="A833" s="2"/>
      <c r="B833" s="3"/>
      <c r="C833" s="4"/>
      <c r="D833" s="4"/>
      <c r="E833" s="3"/>
      <c r="F833" s="3"/>
      <c r="G833" s="16"/>
      <c r="H833" s="3"/>
      <c r="I833" s="3"/>
      <c r="J833" s="3"/>
      <c r="K833" s="3"/>
      <c r="L833" s="3"/>
      <c r="M833" s="3"/>
      <c r="N833" s="3"/>
    </row>
    <row r="834" spans="1:14" ht="13">
      <c r="A834" s="2"/>
      <c r="B834" s="3"/>
      <c r="C834" s="4"/>
      <c r="D834" s="4"/>
      <c r="E834" s="3"/>
      <c r="F834" s="3"/>
      <c r="G834" s="16"/>
      <c r="H834" s="3"/>
      <c r="I834" s="3"/>
      <c r="J834" s="3"/>
      <c r="K834" s="3"/>
      <c r="L834" s="3"/>
      <c r="M834" s="3"/>
      <c r="N834" s="3"/>
    </row>
    <row r="835" spans="1:14" ht="13">
      <c r="A835" s="2"/>
      <c r="B835" s="3"/>
      <c r="C835" s="4"/>
      <c r="D835" s="4"/>
      <c r="E835" s="3"/>
      <c r="F835" s="3"/>
      <c r="G835" s="16"/>
      <c r="H835" s="3"/>
      <c r="I835" s="3"/>
      <c r="J835" s="3"/>
      <c r="K835" s="3"/>
      <c r="L835" s="3"/>
      <c r="M835" s="3"/>
      <c r="N835" s="3"/>
    </row>
    <row r="836" spans="1:14" ht="13">
      <c r="A836" s="2"/>
      <c r="B836" s="3"/>
      <c r="C836" s="4"/>
      <c r="D836" s="4"/>
      <c r="E836" s="3"/>
      <c r="F836" s="3"/>
      <c r="G836" s="16"/>
      <c r="H836" s="3"/>
      <c r="I836" s="3"/>
      <c r="J836" s="3"/>
      <c r="K836" s="3"/>
      <c r="L836" s="3"/>
      <c r="M836" s="3"/>
      <c r="N836" s="3"/>
    </row>
    <row r="837" spans="1:14" ht="13">
      <c r="A837" s="2"/>
      <c r="B837" s="3"/>
      <c r="C837" s="4"/>
      <c r="D837" s="4"/>
      <c r="E837" s="3"/>
      <c r="F837" s="3"/>
      <c r="G837" s="16"/>
      <c r="H837" s="3"/>
      <c r="I837" s="3"/>
      <c r="J837" s="3"/>
      <c r="K837" s="3"/>
      <c r="L837" s="3"/>
      <c r="M837" s="3"/>
      <c r="N837" s="3"/>
    </row>
    <row r="838" spans="1:14" ht="13">
      <c r="A838" s="2"/>
      <c r="B838" s="3"/>
      <c r="C838" s="4"/>
      <c r="D838" s="4"/>
      <c r="E838" s="3"/>
      <c r="F838" s="3"/>
      <c r="G838" s="16"/>
      <c r="H838" s="3"/>
      <c r="I838" s="3"/>
      <c r="J838" s="3"/>
      <c r="K838" s="3"/>
      <c r="L838" s="3"/>
      <c r="M838" s="3"/>
      <c r="N838" s="3"/>
    </row>
    <row r="839" spans="1:14" ht="13">
      <c r="A839" s="2"/>
      <c r="B839" s="3"/>
      <c r="C839" s="4"/>
      <c r="D839" s="4"/>
      <c r="E839" s="3"/>
      <c r="F839" s="3"/>
      <c r="G839" s="16"/>
      <c r="H839" s="3"/>
      <c r="I839" s="3"/>
      <c r="J839" s="3"/>
      <c r="K839" s="3"/>
      <c r="L839" s="3"/>
      <c r="M839" s="3"/>
      <c r="N839" s="3"/>
    </row>
    <row r="840" spans="1:14" ht="13">
      <c r="A840" s="2"/>
      <c r="B840" s="3"/>
      <c r="C840" s="4"/>
      <c r="D840" s="4"/>
      <c r="E840" s="3"/>
      <c r="F840" s="3"/>
      <c r="G840" s="16"/>
      <c r="H840" s="3"/>
      <c r="I840" s="3"/>
      <c r="J840" s="3"/>
      <c r="K840" s="3"/>
      <c r="L840" s="3"/>
      <c r="M840" s="3"/>
      <c r="N840" s="3"/>
    </row>
    <row r="841" spans="1:14" ht="13">
      <c r="A841" s="2"/>
      <c r="B841" s="3"/>
      <c r="C841" s="4"/>
      <c r="D841" s="4"/>
      <c r="E841" s="3"/>
      <c r="F841" s="3"/>
      <c r="G841" s="16"/>
      <c r="H841" s="3"/>
      <c r="I841" s="3"/>
      <c r="J841" s="3"/>
      <c r="K841" s="3"/>
      <c r="L841" s="3"/>
      <c r="M841" s="3"/>
      <c r="N841" s="3"/>
    </row>
    <row r="842" spans="1:14" ht="13">
      <c r="A842" s="2"/>
      <c r="B842" s="3"/>
      <c r="C842" s="4"/>
      <c r="D842" s="4"/>
      <c r="E842" s="3"/>
      <c r="F842" s="3"/>
      <c r="G842" s="16"/>
      <c r="H842" s="3"/>
      <c r="I842" s="3"/>
      <c r="J842" s="3"/>
      <c r="K842" s="3"/>
      <c r="L842" s="3"/>
      <c r="M842" s="3"/>
      <c r="N842" s="3"/>
    </row>
    <row r="843" spans="1:14" ht="13">
      <c r="A843" s="2"/>
      <c r="B843" s="3"/>
      <c r="C843" s="4"/>
      <c r="D843" s="4"/>
      <c r="E843" s="3"/>
      <c r="F843" s="3"/>
      <c r="G843" s="16"/>
      <c r="H843" s="3"/>
      <c r="I843" s="3"/>
      <c r="J843" s="3"/>
      <c r="K843" s="3"/>
      <c r="L843" s="3"/>
      <c r="M843" s="3"/>
      <c r="N843" s="3"/>
    </row>
    <row r="844" spans="1:14" ht="13">
      <c r="A844" s="2"/>
      <c r="B844" s="3"/>
      <c r="C844" s="4"/>
      <c r="D844" s="4"/>
      <c r="E844" s="3"/>
      <c r="F844" s="3"/>
      <c r="G844" s="16"/>
      <c r="H844" s="3"/>
      <c r="I844" s="3"/>
      <c r="J844" s="3"/>
      <c r="K844" s="3"/>
      <c r="L844" s="3"/>
      <c r="M844" s="3"/>
      <c r="N844" s="3"/>
    </row>
    <row r="845" spans="1:14" ht="13">
      <c r="A845" s="2"/>
      <c r="B845" s="3"/>
      <c r="C845" s="4"/>
      <c r="D845" s="4"/>
      <c r="E845" s="3"/>
      <c r="F845" s="3"/>
      <c r="G845" s="16"/>
      <c r="H845" s="3"/>
      <c r="I845" s="3"/>
      <c r="J845" s="3"/>
      <c r="K845" s="3"/>
      <c r="L845" s="3"/>
      <c r="M845" s="3"/>
      <c r="N845" s="3"/>
    </row>
    <row r="846" spans="1:14" ht="13">
      <c r="A846" s="2"/>
      <c r="B846" s="3"/>
      <c r="C846" s="4"/>
      <c r="D846" s="4"/>
      <c r="E846" s="3"/>
      <c r="F846" s="3"/>
      <c r="G846" s="16"/>
      <c r="H846" s="3"/>
      <c r="I846" s="3"/>
      <c r="J846" s="3"/>
      <c r="K846" s="3"/>
      <c r="L846" s="3"/>
      <c r="M846" s="3"/>
      <c r="N846" s="3"/>
    </row>
    <row r="847" spans="1:14" ht="13">
      <c r="A847" s="2"/>
      <c r="B847" s="3"/>
      <c r="C847" s="4"/>
      <c r="D847" s="4"/>
      <c r="E847" s="3"/>
      <c r="F847" s="3"/>
      <c r="G847" s="16"/>
      <c r="H847" s="3"/>
      <c r="I847" s="3"/>
      <c r="J847" s="3"/>
      <c r="K847" s="3"/>
      <c r="L847" s="3"/>
      <c r="M847" s="3"/>
      <c r="N847" s="3"/>
    </row>
    <row r="848" spans="1:14" ht="13">
      <c r="A848" s="2"/>
      <c r="B848" s="3"/>
      <c r="C848" s="4"/>
      <c r="D848" s="4"/>
      <c r="E848" s="3"/>
      <c r="F848" s="3"/>
      <c r="G848" s="16"/>
      <c r="H848" s="3"/>
      <c r="I848" s="3"/>
      <c r="J848" s="3"/>
      <c r="K848" s="3"/>
      <c r="L848" s="3"/>
      <c r="M848" s="3"/>
      <c r="N848" s="3"/>
    </row>
    <row r="849" spans="1:14" ht="13">
      <c r="A849" s="2"/>
      <c r="B849" s="3"/>
      <c r="C849" s="4"/>
      <c r="D849" s="4"/>
      <c r="E849" s="3"/>
      <c r="F849" s="3"/>
      <c r="G849" s="16"/>
      <c r="H849" s="3"/>
      <c r="I849" s="3"/>
      <c r="J849" s="3"/>
      <c r="K849" s="3"/>
      <c r="L849" s="3"/>
      <c r="M849" s="3"/>
      <c r="N849" s="3"/>
    </row>
    <row r="850" spans="1:14" ht="13">
      <c r="A850" s="2"/>
      <c r="B850" s="3"/>
      <c r="C850" s="4"/>
      <c r="D850" s="4"/>
      <c r="E850" s="3"/>
      <c r="F850" s="3"/>
      <c r="G850" s="16"/>
      <c r="H850" s="3"/>
      <c r="I850" s="3"/>
      <c r="J850" s="3"/>
      <c r="K850" s="3"/>
      <c r="L850" s="3"/>
      <c r="M850" s="3"/>
      <c r="N850" s="3"/>
    </row>
    <row r="851" spans="1:14" ht="13">
      <c r="A851" s="2"/>
      <c r="B851" s="3"/>
      <c r="C851" s="4"/>
      <c r="D851" s="4"/>
      <c r="E851" s="3"/>
      <c r="F851" s="3"/>
      <c r="G851" s="16"/>
      <c r="H851" s="3"/>
      <c r="I851" s="3"/>
      <c r="J851" s="3"/>
      <c r="K851" s="3"/>
      <c r="L851" s="3"/>
      <c r="M851" s="3"/>
      <c r="N851" s="3"/>
    </row>
    <row r="852" spans="1:14" ht="13">
      <c r="A852" s="2"/>
      <c r="B852" s="3"/>
      <c r="C852" s="4"/>
      <c r="D852" s="4"/>
      <c r="E852" s="3"/>
      <c r="F852" s="3"/>
      <c r="G852" s="16"/>
      <c r="H852" s="3"/>
      <c r="I852" s="3"/>
      <c r="J852" s="3"/>
      <c r="K852" s="3"/>
      <c r="L852" s="3"/>
      <c r="M852" s="3"/>
      <c r="N852" s="3"/>
    </row>
    <row r="853" spans="1:14" ht="13">
      <c r="A853" s="2"/>
      <c r="B853" s="3"/>
      <c r="C853" s="4"/>
      <c r="D853" s="4"/>
      <c r="E853" s="3"/>
      <c r="F853" s="3"/>
      <c r="G853" s="16"/>
      <c r="H853" s="3"/>
      <c r="I853" s="3"/>
      <c r="J853" s="3"/>
      <c r="K853" s="3"/>
      <c r="L853" s="3"/>
      <c r="M853" s="3"/>
      <c r="N853" s="3"/>
    </row>
    <row r="854" spans="1:14" ht="13">
      <c r="A854" s="2"/>
      <c r="B854" s="3"/>
      <c r="C854" s="4"/>
      <c r="D854" s="4"/>
      <c r="E854" s="3"/>
      <c r="F854" s="3"/>
      <c r="G854" s="16"/>
      <c r="H854" s="3"/>
      <c r="I854" s="3"/>
      <c r="J854" s="3"/>
      <c r="K854" s="3"/>
      <c r="L854" s="3"/>
      <c r="M854" s="3"/>
      <c r="N854" s="3"/>
    </row>
    <row r="855" spans="1:14" ht="13">
      <c r="A855" s="2"/>
      <c r="B855" s="3"/>
      <c r="C855" s="4"/>
      <c r="D855" s="4"/>
      <c r="E855" s="3"/>
      <c r="F855" s="3"/>
      <c r="G855" s="16"/>
      <c r="H855" s="3"/>
      <c r="I855" s="3"/>
      <c r="J855" s="3"/>
      <c r="K855" s="3"/>
      <c r="L855" s="3"/>
      <c r="M855" s="3"/>
      <c r="N855" s="3"/>
    </row>
    <row r="856" spans="1:14" ht="13">
      <c r="A856" s="2"/>
      <c r="B856" s="3"/>
      <c r="C856" s="4"/>
      <c r="D856" s="4"/>
      <c r="E856" s="3"/>
      <c r="F856" s="3"/>
      <c r="G856" s="16"/>
      <c r="H856" s="3"/>
      <c r="I856" s="3"/>
      <c r="J856" s="3"/>
      <c r="K856" s="3"/>
      <c r="L856" s="3"/>
      <c r="M856" s="3"/>
      <c r="N856" s="3"/>
    </row>
    <row r="857" spans="1:14" ht="13">
      <c r="A857" s="2"/>
      <c r="B857" s="3"/>
      <c r="C857" s="4"/>
      <c r="D857" s="4"/>
      <c r="E857" s="3"/>
      <c r="F857" s="3"/>
      <c r="G857" s="16"/>
      <c r="H857" s="3"/>
      <c r="I857" s="3"/>
      <c r="J857" s="3"/>
      <c r="K857" s="3"/>
      <c r="L857" s="3"/>
      <c r="M857" s="3"/>
      <c r="N857" s="3"/>
    </row>
    <row r="858" spans="1:14" ht="13">
      <c r="A858" s="2"/>
      <c r="B858" s="3"/>
      <c r="C858" s="4"/>
      <c r="D858" s="4"/>
      <c r="E858" s="3"/>
      <c r="F858" s="3"/>
      <c r="G858" s="16"/>
      <c r="H858" s="3"/>
      <c r="I858" s="3"/>
      <c r="J858" s="3"/>
      <c r="K858" s="3"/>
      <c r="L858" s="3"/>
      <c r="M858" s="3"/>
      <c r="N858" s="3"/>
    </row>
    <row r="859" spans="1:14" ht="13">
      <c r="A859" s="2"/>
      <c r="B859" s="3"/>
      <c r="C859" s="4"/>
      <c r="D859" s="4"/>
      <c r="E859" s="3"/>
      <c r="F859" s="3"/>
      <c r="G859" s="16"/>
      <c r="H859" s="3"/>
      <c r="I859" s="3"/>
      <c r="J859" s="3"/>
      <c r="K859" s="3"/>
      <c r="L859" s="3"/>
      <c r="M859" s="3"/>
      <c r="N859" s="3"/>
    </row>
    <row r="860" spans="1:14" ht="13">
      <c r="A860" s="2"/>
      <c r="B860" s="3"/>
      <c r="C860" s="4"/>
      <c r="D860" s="4"/>
      <c r="E860" s="3"/>
      <c r="F860" s="3"/>
      <c r="G860" s="16"/>
      <c r="H860" s="3"/>
      <c r="I860" s="3"/>
      <c r="J860" s="3"/>
      <c r="K860" s="3"/>
      <c r="L860" s="3"/>
      <c r="M860" s="3"/>
      <c r="N860" s="3"/>
    </row>
    <row r="861" spans="1:14" ht="13">
      <c r="A861" s="2"/>
      <c r="B861" s="3"/>
      <c r="C861" s="4"/>
      <c r="D861" s="4"/>
      <c r="E861" s="3"/>
      <c r="F861" s="3"/>
      <c r="G861" s="16"/>
      <c r="H861" s="3"/>
      <c r="I861" s="3"/>
      <c r="J861" s="3"/>
      <c r="K861" s="3"/>
      <c r="L861" s="3"/>
      <c r="M861" s="3"/>
      <c r="N861" s="3"/>
    </row>
    <row r="862" spans="1:14" ht="13">
      <c r="A862" s="2"/>
      <c r="B862" s="3"/>
      <c r="C862" s="4"/>
      <c r="D862" s="4"/>
      <c r="E862" s="3"/>
      <c r="F862" s="3"/>
      <c r="G862" s="16"/>
      <c r="H862" s="3"/>
      <c r="I862" s="3"/>
      <c r="J862" s="3"/>
      <c r="K862" s="3"/>
      <c r="L862" s="3"/>
      <c r="M862" s="3"/>
      <c r="N862" s="3"/>
    </row>
    <row r="863" spans="1:14" ht="13">
      <c r="A863" s="2"/>
      <c r="B863" s="3"/>
      <c r="C863" s="4"/>
      <c r="D863" s="4"/>
      <c r="E863" s="3"/>
      <c r="F863" s="3"/>
      <c r="G863" s="16"/>
      <c r="H863" s="3"/>
      <c r="I863" s="3"/>
      <c r="J863" s="3"/>
      <c r="K863" s="3"/>
      <c r="L863" s="3"/>
      <c r="M863" s="3"/>
      <c r="N863" s="3"/>
    </row>
    <row r="864" spans="1:14" ht="13">
      <c r="A864" s="2"/>
      <c r="B864" s="3"/>
      <c r="C864" s="4"/>
      <c r="D864" s="4"/>
      <c r="E864" s="3"/>
      <c r="F864" s="3"/>
      <c r="G864" s="16"/>
      <c r="H864" s="3"/>
      <c r="I864" s="3"/>
      <c r="J864" s="3"/>
      <c r="K864" s="3"/>
      <c r="L864" s="3"/>
      <c r="M864" s="3"/>
      <c r="N864" s="3"/>
    </row>
    <row r="865" spans="1:14" ht="13">
      <c r="A865" s="2"/>
      <c r="B865" s="3"/>
      <c r="C865" s="4"/>
      <c r="D865" s="4"/>
      <c r="E865" s="3"/>
      <c r="F865" s="3"/>
      <c r="G865" s="16"/>
      <c r="H865" s="3"/>
      <c r="I865" s="3"/>
      <c r="J865" s="3"/>
      <c r="K865" s="3"/>
      <c r="L865" s="3"/>
      <c r="M865" s="3"/>
      <c r="N865" s="3"/>
    </row>
    <row r="866" spans="1:14" ht="13">
      <c r="A866" s="2"/>
      <c r="B866" s="3"/>
      <c r="C866" s="4"/>
      <c r="D866" s="4"/>
      <c r="E866" s="3"/>
      <c r="F866" s="3"/>
      <c r="G866" s="16"/>
      <c r="H866" s="3"/>
      <c r="I866" s="3"/>
      <c r="J866" s="3"/>
      <c r="K866" s="3"/>
      <c r="L866" s="3"/>
      <c r="M866" s="3"/>
      <c r="N866" s="3"/>
    </row>
    <row r="867" spans="1:14" ht="13">
      <c r="A867" s="2"/>
      <c r="B867" s="3"/>
      <c r="C867" s="4"/>
      <c r="D867" s="4"/>
      <c r="E867" s="3"/>
      <c r="F867" s="3"/>
      <c r="G867" s="16"/>
      <c r="H867" s="3"/>
      <c r="I867" s="3"/>
      <c r="J867" s="3"/>
      <c r="K867" s="3"/>
      <c r="L867" s="3"/>
      <c r="M867" s="3"/>
      <c r="N867" s="3"/>
    </row>
    <row r="868" spans="1:14" ht="13">
      <c r="A868" s="2"/>
      <c r="B868" s="3"/>
      <c r="C868" s="4"/>
      <c r="D868" s="4"/>
      <c r="E868" s="3"/>
      <c r="F868" s="3"/>
      <c r="G868" s="16"/>
      <c r="H868" s="3"/>
      <c r="I868" s="3"/>
      <c r="J868" s="3"/>
      <c r="K868" s="3"/>
      <c r="L868" s="3"/>
      <c r="M868" s="3"/>
      <c r="N868" s="3"/>
    </row>
    <row r="869" spans="1:14" ht="13">
      <c r="A869" s="2"/>
      <c r="B869" s="3"/>
      <c r="C869" s="4"/>
      <c r="D869" s="4"/>
      <c r="E869" s="3"/>
      <c r="F869" s="3"/>
      <c r="G869" s="16"/>
      <c r="H869" s="3"/>
      <c r="I869" s="3"/>
      <c r="J869" s="3"/>
      <c r="K869" s="3"/>
      <c r="L869" s="3"/>
      <c r="M869" s="3"/>
      <c r="N869" s="3"/>
    </row>
    <row r="870" spans="1:14" ht="13">
      <c r="A870" s="2"/>
      <c r="B870" s="3"/>
      <c r="C870" s="4"/>
      <c r="D870" s="4"/>
      <c r="E870" s="3"/>
      <c r="F870" s="3"/>
      <c r="G870" s="16"/>
      <c r="H870" s="3"/>
      <c r="I870" s="3"/>
      <c r="J870" s="3"/>
      <c r="K870" s="3"/>
      <c r="L870" s="3"/>
      <c r="M870" s="3"/>
      <c r="N870" s="3"/>
    </row>
    <row r="871" spans="1:14" ht="13">
      <c r="A871" s="2"/>
      <c r="B871" s="3"/>
      <c r="C871" s="4"/>
      <c r="D871" s="4"/>
      <c r="E871" s="3"/>
      <c r="F871" s="3"/>
      <c r="G871" s="16"/>
      <c r="H871" s="3"/>
      <c r="I871" s="3"/>
      <c r="J871" s="3"/>
      <c r="K871" s="3"/>
      <c r="L871" s="3"/>
      <c r="M871" s="3"/>
      <c r="N871" s="3"/>
    </row>
    <row r="872" spans="1:14" ht="13">
      <c r="A872" s="2"/>
      <c r="B872" s="3"/>
      <c r="C872" s="4"/>
      <c r="D872" s="4"/>
      <c r="E872" s="3"/>
      <c r="F872" s="3"/>
      <c r="G872" s="16"/>
      <c r="H872" s="3"/>
      <c r="I872" s="3"/>
      <c r="J872" s="3"/>
      <c r="K872" s="3"/>
      <c r="L872" s="3"/>
      <c r="M872" s="3"/>
      <c r="N872" s="3"/>
    </row>
    <row r="873" spans="1:14" ht="13">
      <c r="A873" s="2"/>
      <c r="B873" s="3"/>
      <c r="C873" s="4"/>
      <c r="D873" s="4"/>
      <c r="E873" s="3"/>
      <c r="F873" s="3"/>
      <c r="G873" s="16"/>
      <c r="H873" s="3"/>
      <c r="I873" s="3"/>
      <c r="J873" s="3"/>
      <c r="K873" s="3"/>
      <c r="L873" s="3"/>
      <c r="M873" s="3"/>
      <c r="N873" s="3"/>
    </row>
    <row r="874" spans="1:14" ht="13">
      <c r="A874" s="2"/>
      <c r="B874" s="3"/>
      <c r="C874" s="4"/>
      <c r="D874" s="4"/>
      <c r="E874" s="3"/>
      <c r="F874" s="3"/>
      <c r="G874" s="16"/>
      <c r="H874" s="3"/>
      <c r="I874" s="3"/>
      <c r="J874" s="3"/>
      <c r="K874" s="3"/>
      <c r="L874" s="3"/>
      <c r="M874" s="3"/>
      <c r="N874" s="3"/>
    </row>
    <row r="875" spans="1:14" ht="13">
      <c r="A875" s="2"/>
      <c r="B875" s="3"/>
      <c r="C875" s="4"/>
      <c r="D875" s="4"/>
      <c r="E875" s="3"/>
      <c r="F875" s="3"/>
      <c r="G875" s="16"/>
      <c r="H875" s="3"/>
      <c r="I875" s="3"/>
      <c r="J875" s="3"/>
      <c r="K875" s="3"/>
      <c r="L875" s="3"/>
      <c r="M875" s="3"/>
      <c r="N875" s="3"/>
    </row>
    <row r="876" spans="1:14" ht="13">
      <c r="A876" s="2"/>
      <c r="B876" s="3"/>
      <c r="C876" s="4"/>
      <c r="D876" s="4"/>
      <c r="E876" s="3"/>
      <c r="F876" s="3"/>
      <c r="G876" s="16"/>
      <c r="H876" s="3"/>
      <c r="I876" s="3"/>
      <c r="J876" s="3"/>
      <c r="K876" s="3"/>
      <c r="L876" s="3"/>
      <c r="M876" s="3"/>
      <c r="N876" s="3"/>
    </row>
    <row r="877" spans="1:14" ht="13">
      <c r="A877" s="2"/>
      <c r="B877" s="3"/>
      <c r="C877" s="4"/>
      <c r="D877" s="4"/>
      <c r="E877" s="3"/>
      <c r="F877" s="3"/>
      <c r="G877" s="16"/>
      <c r="H877" s="3"/>
      <c r="I877" s="3"/>
      <c r="J877" s="3"/>
      <c r="K877" s="3"/>
      <c r="L877" s="3"/>
      <c r="M877" s="3"/>
      <c r="N877" s="3"/>
    </row>
    <row r="878" spans="1:14" ht="13">
      <c r="A878" s="2"/>
      <c r="B878" s="3"/>
      <c r="C878" s="4"/>
      <c r="D878" s="4"/>
      <c r="E878" s="3"/>
      <c r="F878" s="3"/>
      <c r="G878" s="16"/>
      <c r="H878" s="3"/>
      <c r="I878" s="3"/>
      <c r="J878" s="3"/>
      <c r="K878" s="3"/>
      <c r="L878" s="3"/>
      <c r="M878" s="3"/>
      <c r="N878" s="3"/>
    </row>
    <row r="879" spans="1:14" ht="13">
      <c r="A879" s="2"/>
      <c r="B879" s="3"/>
      <c r="C879" s="4"/>
      <c r="D879" s="4"/>
      <c r="E879" s="3"/>
      <c r="F879" s="3"/>
      <c r="G879" s="16"/>
      <c r="H879" s="3"/>
      <c r="I879" s="3"/>
      <c r="J879" s="3"/>
      <c r="K879" s="3"/>
      <c r="L879" s="3"/>
      <c r="M879" s="3"/>
      <c r="N879" s="3"/>
    </row>
    <row r="880" spans="1:14" ht="13">
      <c r="A880" s="2"/>
      <c r="B880" s="3"/>
      <c r="C880" s="4"/>
      <c r="D880" s="4"/>
      <c r="E880" s="3"/>
      <c r="F880" s="3"/>
      <c r="G880" s="16"/>
      <c r="H880" s="3"/>
      <c r="I880" s="3"/>
      <c r="J880" s="3"/>
      <c r="K880" s="3"/>
      <c r="L880" s="3"/>
      <c r="M880" s="3"/>
      <c r="N880" s="3"/>
    </row>
    <row r="881" spans="1:14" ht="13">
      <c r="A881" s="2"/>
      <c r="B881" s="3"/>
      <c r="C881" s="4"/>
      <c r="D881" s="4"/>
      <c r="E881" s="3"/>
      <c r="F881" s="3"/>
      <c r="G881" s="16"/>
      <c r="H881" s="3"/>
      <c r="I881" s="3"/>
      <c r="J881" s="3"/>
      <c r="K881" s="3"/>
      <c r="L881" s="3"/>
      <c r="M881" s="3"/>
      <c r="N881" s="3"/>
    </row>
    <row r="882" spans="1:14" ht="13">
      <c r="A882" s="2"/>
      <c r="B882" s="3"/>
      <c r="C882" s="4"/>
      <c r="D882" s="4"/>
      <c r="E882" s="3"/>
      <c r="F882" s="3"/>
      <c r="G882" s="16"/>
      <c r="H882" s="3"/>
      <c r="I882" s="3"/>
      <c r="J882" s="3"/>
      <c r="K882" s="3"/>
      <c r="L882" s="3"/>
      <c r="M882" s="3"/>
      <c r="N882" s="3"/>
    </row>
    <row r="883" spans="1:14" ht="13">
      <c r="A883" s="2"/>
      <c r="B883" s="3"/>
      <c r="C883" s="4"/>
      <c r="D883" s="4"/>
      <c r="E883" s="3"/>
      <c r="F883" s="3"/>
      <c r="G883" s="16"/>
      <c r="H883" s="3"/>
      <c r="I883" s="3"/>
      <c r="J883" s="3"/>
      <c r="K883" s="3"/>
      <c r="L883" s="3"/>
      <c r="M883" s="3"/>
      <c r="N883" s="3"/>
    </row>
    <row r="884" spans="1:14" ht="13">
      <c r="A884" s="2"/>
      <c r="B884" s="3"/>
      <c r="C884" s="4"/>
      <c r="D884" s="4"/>
      <c r="E884" s="3"/>
      <c r="F884" s="3"/>
      <c r="G884" s="16"/>
      <c r="H884" s="3"/>
      <c r="I884" s="3"/>
      <c r="J884" s="3"/>
      <c r="K884" s="3"/>
      <c r="L884" s="3"/>
      <c r="M884" s="3"/>
      <c r="N884" s="3"/>
    </row>
    <row r="885" spans="1:14" ht="13">
      <c r="A885" s="2"/>
      <c r="B885" s="3"/>
      <c r="C885" s="4"/>
      <c r="D885" s="4"/>
      <c r="E885" s="3"/>
      <c r="F885" s="3"/>
      <c r="G885" s="16"/>
      <c r="H885" s="3"/>
      <c r="I885" s="3"/>
      <c r="J885" s="3"/>
      <c r="K885" s="3"/>
      <c r="L885" s="3"/>
      <c r="M885" s="3"/>
      <c r="N885" s="3"/>
    </row>
    <row r="886" spans="1:14" ht="13">
      <c r="A886" s="2"/>
      <c r="B886" s="3"/>
      <c r="C886" s="4"/>
      <c r="D886" s="4"/>
      <c r="E886" s="3"/>
      <c r="F886" s="3"/>
      <c r="G886" s="16"/>
      <c r="H886" s="3"/>
      <c r="I886" s="3"/>
      <c r="J886" s="3"/>
      <c r="K886" s="3"/>
      <c r="L886" s="3"/>
      <c r="M886" s="3"/>
      <c r="N886" s="3"/>
    </row>
    <row r="887" spans="1:14" ht="13">
      <c r="A887" s="2"/>
      <c r="B887" s="3"/>
      <c r="C887" s="4"/>
      <c r="D887" s="4"/>
      <c r="E887" s="3"/>
      <c r="F887" s="3"/>
      <c r="G887" s="16"/>
      <c r="H887" s="3"/>
      <c r="I887" s="3"/>
      <c r="J887" s="3"/>
      <c r="K887" s="3"/>
      <c r="L887" s="3"/>
      <c r="M887" s="3"/>
      <c r="N887" s="3"/>
    </row>
    <row r="888" spans="1:14" ht="13">
      <c r="A888" s="2"/>
      <c r="B888" s="3"/>
      <c r="C888" s="4"/>
      <c r="D888" s="4"/>
      <c r="E888" s="3"/>
      <c r="F888" s="3"/>
      <c r="G888" s="16"/>
      <c r="H888" s="3"/>
      <c r="I888" s="3"/>
      <c r="J888" s="3"/>
      <c r="K888" s="3"/>
      <c r="L888" s="3"/>
      <c r="M888" s="3"/>
      <c r="N888" s="3"/>
    </row>
    <row r="889" spans="1:14" ht="13">
      <c r="A889" s="2"/>
      <c r="B889" s="3"/>
      <c r="C889" s="4"/>
      <c r="D889" s="4"/>
      <c r="E889" s="3"/>
      <c r="F889" s="3"/>
      <c r="G889" s="16"/>
      <c r="H889" s="3"/>
      <c r="I889" s="3"/>
      <c r="J889" s="3"/>
      <c r="K889" s="3"/>
      <c r="L889" s="3"/>
      <c r="M889" s="3"/>
      <c r="N889" s="3"/>
    </row>
    <row r="890" spans="1:14" ht="13">
      <c r="A890" s="2"/>
      <c r="B890" s="3"/>
      <c r="C890" s="4"/>
      <c r="D890" s="4"/>
      <c r="E890" s="3"/>
      <c r="F890" s="3"/>
      <c r="G890" s="16"/>
      <c r="H890" s="3"/>
      <c r="I890" s="3"/>
      <c r="J890" s="3"/>
      <c r="K890" s="3"/>
      <c r="L890" s="3"/>
      <c r="M890" s="3"/>
      <c r="N890" s="3"/>
    </row>
    <row r="891" spans="1:14" ht="13">
      <c r="A891" s="2"/>
      <c r="B891" s="3"/>
      <c r="C891" s="4"/>
      <c r="D891" s="4"/>
      <c r="E891" s="3"/>
      <c r="F891" s="3"/>
      <c r="G891" s="16"/>
      <c r="H891" s="3"/>
      <c r="I891" s="3"/>
      <c r="J891" s="3"/>
      <c r="K891" s="3"/>
      <c r="L891" s="3"/>
      <c r="M891" s="3"/>
      <c r="N891" s="3"/>
    </row>
    <row r="892" spans="1:14" ht="13">
      <c r="A892" s="2"/>
      <c r="B892" s="3"/>
      <c r="C892" s="4"/>
      <c r="D892" s="4"/>
      <c r="E892" s="3"/>
      <c r="F892" s="3"/>
      <c r="G892" s="16"/>
      <c r="H892" s="3"/>
      <c r="I892" s="3"/>
      <c r="J892" s="3"/>
      <c r="K892" s="3"/>
      <c r="L892" s="3"/>
      <c r="M892" s="3"/>
      <c r="N892" s="3"/>
    </row>
    <row r="893" spans="1:14" ht="13">
      <c r="A893" s="2"/>
      <c r="B893" s="3"/>
      <c r="C893" s="4"/>
      <c r="D893" s="4"/>
      <c r="E893" s="3"/>
      <c r="F893" s="3"/>
      <c r="G893" s="16"/>
      <c r="H893" s="3"/>
      <c r="I893" s="3"/>
      <c r="J893" s="3"/>
      <c r="K893" s="3"/>
      <c r="L893" s="3"/>
      <c r="M893" s="3"/>
      <c r="N893" s="3"/>
    </row>
    <row r="894" spans="1:14" ht="13">
      <c r="A894" s="2"/>
      <c r="B894" s="3"/>
      <c r="C894" s="4"/>
      <c r="D894" s="4"/>
      <c r="E894" s="3"/>
      <c r="F894" s="3"/>
      <c r="G894" s="16"/>
      <c r="H894" s="3"/>
      <c r="I894" s="3"/>
      <c r="J894" s="3"/>
      <c r="K894" s="3"/>
      <c r="L894" s="3"/>
      <c r="M894" s="3"/>
      <c r="N894" s="3"/>
    </row>
    <row r="895" spans="1:14" ht="13">
      <c r="A895" s="2"/>
      <c r="B895" s="3"/>
      <c r="C895" s="4"/>
      <c r="D895" s="4"/>
      <c r="E895" s="3"/>
      <c r="F895" s="3"/>
      <c r="G895" s="16"/>
      <c r="H895" s="3"/>
      <c r="I895" s="3"/>
      <c r="J895" s="3"/>
      <c r="K895" s="3"/>
      <c r="L895" s="3"/>
      <c r="M895" s="3"/>
      <c r="N895" s="3"/>
    </row>
    <row r="896" spans="1:14" ht="13">
      <c r="A896" s="2"/>
      <c r="B896" s="3"/>
      <c r="C896" s="4"/>
      <c r="D896" s="4"/>
      <c r="E896" s="3"/>
      <c r="F896" s="3"/>
      <c r="G896" s="16"/>
      <c r="H896" s="3"/>
      <c r="I896" s="3"/>
      <c r="J896" s="3"/>
      <c r="K896" s="3"/>
      <c r="L896" s="3"/>
      <c r="M896" s="3"/>
      <c r="N896" s="3"/>
    </row>
    <row r="897" spans="1:14" ht="13">
      <c r="A897" s="2"/>
      <c r="B897" s="3"/>
      <c r="C897" s="4"/>
      <c r="D897" s="4"/>
      <c r="E897" s="3"/>
      <c r="F897" s="3"/>
      <c r="G897" s="16"/>
      <c r="H897" s="3"/>
      <c r="I897" s="3"/>
      <c r="J897" s="3"/>
      <c r="K897" s="3"/>
      <c r="L897" s="3"/>
      <c r="M897" s="3"/>
      <c r="N897" s="3"/>
    </row>
    <row r="898" spans="1:14" ht="13">
      <c r="A898" s="2"/>
      <c r="B898" s="3"/>
      <c r="C898" s="4"/>
      <c r="D898" s="4"/>
      <c r="E898" s="3"/>
      <c r="F898" s="3"/>
      <c r="G898" s="16"/>
      <c r="H898" s="3"/>
      <c r="I898" s="3"/>
      <c r="J898" s="3"/>
      <c r="K898" s="3"/>
      <c r="L898" s="3"/>
      <c r="M898" s="3"/>
      <c r="N898" s="3"/>
    </row>
    <row r="899" spans="1:14" ht="13">
      <c r="A899" s="2"/>
      <c r="B899" s="3"/>
      <c r="C899" s="4"/>
      <c r="D899" s="4"/>
      <c r="E899" s="3"/>
      <c r="F899" s="3"/>
      <c r="G899" s="16"/>
      <c r="H899" s="3"/>
      <c r="I899" s="3"/>
      <c r="J899" s="3"/>
      <c r="K899" s="3"/>
      <c r="L899" s="3"/>
      <c r="M899" s="3"/>
      <c r="N899" s="3"/>
    </row>
    <row r="900" spans="1:14" ht="13">
      <c r="A900" s="2"/>
      <c r="B900" s="3"/>
      <c r="C900" s="4"/>
      <c r="D900" s="4"/>
      <c r="E900" s="3"/>
      <c r="F900" s="3"/>
      <c r="G900" s="16"/>
      <c r="H900" s="3"/>
      <c r="I900" s="3"/>
      <c r="J900" s="3"/>
      <c r="K900" s="3"/>
      <c r="L900" s="3"/>
      <c r="M900" s="3"/>
      <c r="N900" s="3"/>
    </row>
    <row r="901" spans="1:14" ht="13">
      <c r="A901" s="2"/>
      <c r="B901" s="3"/>
      <c r="C901" s="4"/>
      <c r="D901" s="4"/>
      <c r="E901" s="3"/>
      <c r="F901" s="3"/>
      <c r="G901" s="16"/>
      <c r="H901" s="3"/>
      <c r="I901" s="3"/>
      <c r="J901" s="3"/>
      <c r="K901" s="3"/>
      <c r="L901" s="3"/>
      <c r="M901" s="3"/>
      <c r="N901" s="3"/>
    </row>
    <row r="902" spans="1:14" ht="13">
      <c r="A902" s="2"/>
      <c r="B902" s="3"/>
      <c r="C902" s="4"/>
      <c r="D902" s="4"/>
      <c r="E902" s="3"/>
      <c r="F902" s="3"/>
      <c r="G902" s="16"/>
      <c r="H902" s="3"/>
      <c r="I902" s="3"/>
      <c r="J902" s="3"/>
      <c r="K902" s="3"/>
      <c r="L902" s="3"/>
      <c r="M902" s="3"/>
      <c r="N902" s="3"/>
    </row>
    <row r="903" spans="1:14" ht="13">
      <c r="A903" s="2"/>
      <c r="B903" s="3"/>
      <c r="C903" s="4"/>
      <c r="D903" s="4"/>
      <c r="E903" s="3"/>
      <c r="F903" s="3"/>
      <c r="G903" s="16"/>
      <c r="H903" s="3"/>
      <c r="I903" s="3"/>
      <c r="J903" s="3"/>
      <c r="K903" s="3"/>
      <c r="L903" s="3"/>
      <c r="M903" s="3"/>
      <c r="N903" s="3"/>
    </row>
    <row r="904" spans="1:14" ht="13">
      <c r="A904" s="2"/>
      <c r="B904" s="3"/>
      <c r="C904" s="4"/>
      <c r="D904" s="4"/>
      <c r="E904" s="3"/>
      <c r="F904" s="3"/>
      <c r="G904" s="16"/>
      <c r="H904" s="3"/>
      <c r="I904" s="3"/>
      <c r="J904" s="3"/>
      <c r="K904" s="3"/>
      <c r="L904" s="3"/>
      <c r="M904" s="3"/>
      <c r="N904" s="3"/>
    </row>
    <row r="905" spans="1:14" ht="13">
      <c r="A905" s="2"/>
      <c r="B905" s="3"/>
      <c r="C905" s="4"/>
      <c r="D905" s="4"/>
      <c r="E905" s="3"/>
      <c r="F905" s="3"/>
      <c r="G905" s="16"/>
      <c r="H905" s="3"/>
      <c r="I905" s="3"/>
      <c r="J905" s="3"/>
      <c r="K905" s="3"/>
      <c r="L905" s="3"/>
      <c r="M905" s="3"/>
      <c r="N905" s="3"/>
    </row>
    <row r="906" spans="1:14" ht="13">
      <c r="A906" s="2"/>
      <c r="B906" s="3"/>
      <c r="C906" s="4"/>
      <c r="D906" s="4"/>
      <c r="E906" s="3"/>
      <c r="F906" s="3"/>
      <c r="G906" s="16"/>
      <c r="H906" s="3"/>
      <c r="I906" s="3"/>
      <c r="J906" s="3"/>
      <c r="K906" s="3"/>
      <c r="L906" s="3"/>
      <c r="M906" s="3"/>
      <c r="N906" s="3"/>
    </row>
    <row r="907" spans="1:14" ht="13">
      <c r="A907" s="2"/>
      <c r="B907" s="3"/>
      <c r="C907" s="4"/>
      <c r="D907" s="4"/>
      <c r="E907" s="3"/>
      <c r="F907" s="3"/>
      <c r="G907" s="16"/>
      <c r="H907" s="3"/>
      <c r="I907" s="3"/>
      <c r="J907" s="3"/>
      <c r="K907" s="3"/>
      <c r="L907" s="3"/>
      <c r="M907" s="3"/>
      <c r="N907" s="3"/>
    </row>
    <row r="908" spans="1:14" ht="13">
      <c r="A908" s="2"/>
      <c r="B908" s="3"/>
      <c r="C908" s="4"/>
      <c r="D908" s="4"/>
      <c r="E908" s="3"/>
      <c r="F908" s="3"/>
      <c r="G908" s="16"/>
      <c r="H908" s="3"/>
      <c r="I908" s="3"/>
      <c r="J908" s="3"/>
      <c r="K908" s="3"/>
      <c r="L908" s="3"/>
      <c r="M908" s="3"/>
      <c r="N908" s="3"/>
    </row>
    <row r="909" spans="1:14" ht="13">
      <c r="A909" s="2"/>
      <c r="B909" s="3"/>
      <c r="C909" s="4"/>
      <c r="D909" s="4"/>
      <c r="E909" s="3"/>
      <c r="F909" s="3"/>
      <c r="G909" s="16"/>
      <c r="H909" s="3"/>
      <c r="I909" s="3"/>
      <c r="J909" s="3"/>
      <c r="K909" s="3"/>
      <c r="L909" s="3"/>
      <c r="M909" s="3"/>
      <c r="N909" s="3"/>
    </row>
    <row r="910" spans="1:14" ht="13">
      <c r="A910" s="2"/>
      <c r="B910" s="3"/>
      <c r="C910" s="4"/>
      <c r="D910" s="4"/>
      <c r="E910" s="3"/>
      <c r="F910" s="3"/>
      <c r="G910" s="16"/>
      <c r="H910" s="3"/>
      <c r="I910" s="3"/>
      <c r="J910" s="3"/>
      <c r="K910" s="3"/>
      <c r="L910" s="3"/>
      <c r="M910" s="3"/>
      <c r="N910" s="3"/>
    </row>
    <row r="911" spans="1:14" ht="13">
      <c r="A911" s="2"/>
      <c r="B911" s="3"/>
      <c r="C911" s="4"/>
      <c r="D911" s="4"/>
      <c r="E911" s="3"/>
      <c r="F911" s="3"/>
      <c r="G911" s="16"/>
      <c r="H911" s="3"/>
      <c r="I911" s="3"/>
      <c r="J911" s="3"/>
      <c r="K911" s="3"/>
      <c r="L911" s="3"/>
      <c r="M911" s="3"/>
      <c r="N911" s="3"/>
    </row>
    <row r="912" spans="1:14" ht="13">
      <c r="A912" s="2"/>
      <c r="B912" s="3"/>
      <c r="C912" s="4"/>
      <c r="D912" s="4"/>
      <c r="E912" s="3"/>
      <c r="F912" s="3"/>
      <c r="G912" s="16"/>
      <c r="H912" s="3"/>
      <c r="I912" s="3"/>
      <c r="J912" s="3"/>
      <c r="K912" s="3"/>
      <c r="L912" s="3"/>
      <c r="M912" s="3"/>
      <c r="N912" s="3"/>
    </row>
    <row r="913" spans="1:14" ht="13">
      <c r="A913" s="2"/>
      <c r="B913" s="3"/>
      <c r="C913" s="4"/>
      <c r="D913" s="4"/>
      <c r="E913" s="3"/>
      <c r="F913" s="3"/>
      <c r="G913" s="16"/>
      <c r="H913" s="3"/>
      <c r="I913" s="3"/>
      <c r="J913" s="3"/>
      <c r="K913" s="3"/>
      <c r="L913" s="3"/>
      <c r="M913" s="3"/>
      <c r="N913" s="3"/>
    </row>
    <row r="914" spans="1:14" ht="13">
      <c r="A914" s="2"/>
      <c r="B914" s="3"/>
      <c r="C914" s="4"/>
      <c r="D914" s="4"/>
      <c r="E914" s="3"/>
      <c r="F914" s="3"/>
      <c r="G914" s="16"/>
      <c r="H914" s="3"/>
      <c r="I914" s="3"/>
      <c r="J914" s="3"/>
      <c r="K914" s="3"/>
      <c r="L914" s="3"/>
      <c r="M914" s="3"/>
      <c r="N914" s="3"/>
    </row>
    <row r="915" spans="1:14" ht="13">
      <c r="A915" s="2"/>
      <c r="B915" s="3"/>
      <c r="C915" s="4"/>
      <c r="D915" s="4"/>
      <c r="E915" s="3"/>
      <c r="F915" s="3"/>
      <c r="G915" s="16"/>
      <c r="H915" s="3"/>
      <c r="I915" s="3"/>
      <c r="J915" s="3"/>
      <c r="K915" s="3"/>
      <c r="L915" s="3"/>
      <c r="M915" s="3"/>
      <c r="N915" s="3"/>
    </row>
    <row r="916" spans="1:14" ht="13">
      <c r="A916" s="2"/>
      <c r="B916" s="3"/>
      <c r="C916" s="4"/>
      <c r="D916" s="4"/>
      <c r="E916" s="3"/>
      <c r="F916" s="3"/>
      <c r="G916" s="16"/>
      <c r="H916" s="3"/>
      <c r="I916" s="3"/>
      <c r="J916" s="3"/>
      <c r="K916" s="3"/>
      <c r="L916" s="3"/>
      <c r="M916" s="3"/>
      <c r="N916" s="3"/>
    </row>
    <row r="917" spans="1:14" ht="13">
      <c r="A917" s="2"/>
      <c r="B917" s="3"/>
      <c r="C917" s="4"/>
      <c r="D917" s="4"/>
      <c r="E917" s="3"/>
      <c r="F917" s="3"/>
      <c r="G917" s="16"/>
      <c r="H917" s="3"/>
      <c r="I917" s="3"/>
      <c r="J917" s="3"/>
      <c r="K917" s="3"/>
      <c r="L917" s="3"/>
      <c r="M917" s="3"/>
      <c r="N917" s="3"/>
    </row>
    <row r="918" spans="1:14" ht="13">
      <c r="A918" s="2"/>
      <c r="B918" s="3"/>
      <c r="C918" s="4"/>
      <c r="D918" s="4"/>
      <c r="E918" s="3"/>
      <c r="F918" s="3"/>
      <c r="G918" s="16"/>
      <c r="H918" s="3"/>
      <c r="I918" s="3"/>
      <c r="J918" s="3"/>
      <c r="K918" s="3"/>
      <c r="L918" s="3"/>
      <c r="M918" s="3"/>
      <c r="N918" s="3"/>
    </row>
    <row r="919" spans="1:14" ht="13">
      <c r="A919" s="2"/>
      <c r="B919" s="3"/>
      <c r="C919" s="4"/>
      <c r="D919" s="4"/>
      <c r="E919" s="3"/>
      <c r="F919" s="3"/>
      <c r="G919" s="16"/>
      <c r="H919" s="3"/>
      <c r="I919" s="3"/>
      <c r="J919" s="3"/>
      <c r="K919" s="3"/>
      <c r="L919" s="3"/>
      <c r="M919" s="3"/>
      <c r="N919" s="3"/>
    </row>
    <row r="920" spans="1:14" ht="13">
      <c r="A920" s="2"/>
      <c r="B920" s="3"/>
      <c r="C920" s="4"/>
      <c r="D920" s="4"/>
      <c r="E920" s="3"/>
      <c r="F920" s="3"/>
      <c r="G920" s="16"/>
      <c r="H920" s="3"/>
      <c r="I920" s="3"/>
      <c r="J920" s="3"/>
      <c r="K920" s="3"/>
      <c r="L920" s="3"/>
      <c r="M920" s="3"/>
      <c r="N920" s="3"/>
    </row>
    <row r="921" spans="1:14" ht="13">
      <c r="A921" s="2"/>
      <c r="B921" s="3"/>
      <c r="C921" s="4"/>
      <c r="D921" s="4"/>
      <c r="E921" s="3"/>
      <c r="F921" s="3"/>
      <c r="G921" s="16"/>
      <c r="H921" s="3"/>
      <c r="I921" s="3"/>
      <c r="J921" s="3"/>
      <c r="K921" s="3"/>
      <c r="L921" s="3"/>
      <c r="M921" s="3"/>
      <c r="N921" s="3"/>
    </row>
    <row r="922" spans="1:14" ht="13">
      <c r="A922" s="2"/>
      <c r="B922" s="3"/>
      <c r="C922" s="4"/>
      <c r="D922" s="4"/>
      <c r="E922" s="3"/>
      <c r="F922" s="3"/>
      <c r="G922" s="16"/>
      <c r="H922" s="3"/>
      <c r="I922" s="3"/>
      <c r="J922" s="3"/>
      <c r="K922" s="3"/>
      <c r="L922" s="3"/>
      <c r="M922" s="3"/>
      <c r="N922" s="3"/>
    </row>
    <row r="923" spans="1:14" ht="13">
      <c r="A923" s="2"/>
      <c r="B923" s="3"/>
      <c r="C923" s="4"/>
      <c r="D923" s="4"/>
      <c r="E923" s="3"/>
      <c r="F923" s="3"/>
      <c r="G923" s="16"/>
      <c r="H923" s="3"/>
      <c r="I923" s="3"/>
      <c r="J923" s="3"/>
      <c r="K923" s="3"/>
      <c r="L923" s="3"/>
      <c r="M923" s="3"/>
      <c r="N923" s="3"/>
    </row>
    <row r="924" spans="1:14" ht="13">
      <c r="A924" s="2"/>
      <c r="B924" s="3"/>
      <c r="C924" s="4"/>
      <c r="D924" s="4"/>
      <c r="E924" s="3"/>
      <c r="F924" s="3"/>
      <c r="G924" s="16"/>
      <c r="H924" s="3"/>
      <c r="I924" s="3"/>
      <c r="J924" s="3"/>
      <c r="K924" s="3"/>
      <c r="L924" s="3"/>
      <c r="M924" s="3"/>
      <c r="N924" s="3"/>
    </row>
    <row r="925" spans="1:14" ht="13">
      <c r="A925" s="2"/>
      <c r="B925" s="3"/>
      <c r="C925" s="4"/>
      <c r="D925" s="4"/>
      <c r="E925" s="3"/>
      <c r="F925" s="3"/>
      <c r="G925" s="16"/>
      <c r="H925" s="3"/>
      <c r="I925" s="3"/>
      <c r="J925" s="3"/>
      <c r="K925" s="3"/>
      <c r="L925" s="3"/>
      <c r="M925" s="3"/>
      <c r="N925" s="3"/>
    </row>
    <row r="926" spans="1:14" ht="13">
      <c r="A926" s="2"/>
      <c r="B926" s="3"/>
      <c r="C926" s="4"/>
      <c r="D926" s="4"/>
      <c r="E926" s="3"/>
      <c r="F926" s="3"/>
      <c r="G926" s="16"/>
      <c r="H926" s="3"/>
      <c r="I926" s="3"/>
      <c r="J926" s="3"/>
      <c r="K926" s="3"/>
      <c r="L926" s="3"/>
      <c r="M926" s="3"/>
      <c r="N926" s="3"/>
    </row>
    <row r="927" spans="1:14" ht="13">
      <c r="A927" s="2"/>
      <c r="B927" s="3"/>
      <c r="C927" s="4"/>
      <c r="D927" s="4"/>
      <c r="E927" s="3"/>
      <c r="F927" s="3"/>
      <c r="G927" s="16"/>
      <c r="H927" s="3"/>
      <c r="I927" s="3"/>
      <c r="J927" s="3"/>
      <c r="K927" s="3"/>
      <c r="L927" s="3"/>
      <c r="M927" s="3"/>
      <c r="N927" s="3"/>
    </row>
    <row r="928" spans="1:14" ht="13">
      <c r="A928" s="2"/>
      <c r="B928" s="3"/>
      <c r="C928" s="4"/>
      <c r="D928" s="4"/>
      <c r="E928" s="3"/>
      <c r="F928" s="3"/>
      <c r="G928" s="16"/>
      <c r="H928" s="3"/>
      <c r="I928" s="3"/>
      <c r="J928" s="3"/>
      <c r="K928" s="3"/>
      <c r="L928" s="3"/>
      <c r="M928" s="3"/>
      <c r="N928" s="3"/>
    </row>
    <row r="929" spans="1:14" ht="13">
      <c r="A929" s="2"/>
      <c r="B929" s="3"/>
      <c r="C929" s="4"/>
      <c r="D929" s="4"/>
      <c r="E929" s="3"/>
      <c r="F929" s="3"/>
      <c r="G929" s="16"/>
      <c r="H929" s="3"/>
      <c r="I929" s="3"/>
      <c r="J929" s="3"/>
      <c r="K929" s="3"/>
      <c r="L929" s="3"/>
      <c r="M929" s="3"/>
      <c r="N929" s="3"/>
    </row>
    <row r="930" spans="1:14" ht="13">
      <c r="A930" s="2"/>
      <c r="B930" s="3"/>
      <c r="C930" s="4"/>
      <c r="D930" s="4"/>
      <c r="E930" s="3"/>
      <c r="F930" s="3"/>
      <c r="G930" s="16"/>
      <c r="H930" s="3"/>
      <c r="I930" s="3"/>
      <c r="J930" s="3"/>
      <c r="K930" s="3"/>
      <c r="L930" s="3"/>
      <c r="M930" s="3"/>
      <c r="N930" s="3"/>
    </row>
    <row r="931" spans="1:14" ht="13">
      <c r="A931" s="2"/>
      <c r="B931" s="3"/>
      <c r="C931" s="4"/>
      <c r="D931" s="4"/>
      <c r="E931" s="3"/>
      <c r="F931" s="3"/>
      <c r="G931" s="16"/>
      <c r="H931" s="3"/>
      <c r="I931" s="3"/>
      <c r="J931" s="3"/>
      <c r="K931" s="3"/>
      <c r="L931" s="3"/>
      <c r="M931" s="3"/>
      <c r="N931" s="3"/>
    </row>
    <row r="932" spans="1:14" ht="13">
      <c r="A932" s="2"/>
      <c r="B932" s="3"/>
      <c r="C932" s="4"/>
      <c r="D932" s="4"/>
      <c r="E932" s="3"/>
      <c r="F932" s="3"/>
      <c r="G932" s="16"/>
      <c r="H932" s="3"/>
      <c r="I932" s="3"/>
      <c r="J932" s="3"/>
      <c r="K932" s="3"/>
      <c r="L932" s="3"/>
      <c r="M932" s="3"/>
      <c r="N932" s="3"/>
    </row>
    <row r="933" spans="1:14" ht="13">
      <c r="A933" s="2"/>
      <c r="B933" s="3"/>
      <c r="C933" s="4"/>
      <c r="D933" s="4"/>
      <c r="E933" s="3"/>
      <c r="F933" s="3"/>
      <c r="G933" s="16"/>
      <c r="H933" s="3"/>
      <c r="I933" s="3"/>
      <c r="J933" s="3"/>
      <c r="K933" s="3"/>
      <c r="L933" s="3"/>
      <c r="M933" s="3"/>
      <c r="N933" s="3"/>
    </row>
    <row r="934" spans="1:14" ht="13">
      <c r="A934" s="2"/>
      <c r="B934" s="3"/>
      <c r="C934" s="4"/>
      <c r="D934" s="4"/>
      <c r="E934" s="3"/>
      <c r="F934" s="3"/>
      <c r="G934" s="16"/>
      <c r="H934" s="3"/>
      <c r="I934" s="3"/>
      <c r="J934" s="3"/>
      <c r="K934" s="3"/>
      <c r="L934" s="3"/>
      <c r="M934" s="3"/>
      <c r="N934" s="3"/>
    </row>
    <row r="935" spans="1:14" ht="13">
      <c r="A935" s="2"/>
      <c r="B935" s="3"/>
      <c r="C935" s="4"/>
      <c r="D935" s="4"/>
      <c r="E935" s="3"/>
      <c r="F935" s="3"/>
      <c r="G935" s="16"/>
      <c r="H935" s="3"/>
      <c r="I935" s="3"/>
      <c r="J935" s="3"/>
      <c r="K935" s="3"/>
      <c r="L935" s="3"/>
      <c r="M935" s="3"/>
      <c r="N935" s="3"/>
    </row>
    <row r="936" spans="1:14" ht="13">
      <c r="A936" s="2"/>
      <c r="B936" s="3"/>
      <c r="C936" s="4"/>
      <c r="D936" s="4"/>
      <c r="E936" s="3"/>
      <c r="F936" s="3"/>
      <c r="G936" s="16"/>
      <c r="H936" s="3"/>
      <c r="I936" s="3"/>
      <c r="J936" s="3"/>
      <c r="K936" s="3"/>
      <c r="L936" s="3"/>
      <c r="M936" s="3"/>
      <c r="N936" s="3"/>
    </row>
    <row r="937" spans="1:14" ht="13">
      <c r="A937" s="2"/>
      <c r="B937" s="3"/>
      <c r="C937" s="4"/>
      <c r="D937" s="4"/>
      <c r="E937" s="3"/>
      <c r="F937" s="3"/>
      <c r="G937" s="16"/>
      <c r="H937" s="3"/>
      <c r="I937" s="3"/>
      <c r="J937" s="3"/>
      <c r="K937" s="3"/>
      <c r="L937" s="3"/>
      <c r="M937" s="3"/>
      <c r="N937" s="3"/>
    </row>
    <row r="938" spans="1:14" ht="13">
      <c r="A938" s="2"/>
      <c r="B938" s="3"/>
      <c r="C938" s="4"/>
      <c r="D938" s="4"/>
      <c r="E938" s="3"/>
      <c r="F938" s="3"/>
      <c r="G938" s="16"/>
      <c r="H938" s="3"/>
      <c r="I938" s="3"/>
      <c r="J938" s="3"/>
      <c r="K938" s="3"/>
      <c r="L938" s="3"/>
      <c r="M938" s="3"/>
      <c r="N938" s="3"/>
    </row>
    <row r="939" spans="1:14" ht="13">
      <c r="A939" s="2"/>
      <c r="B939" s="3"/>
      <c r="C939" s="4"/>
      <c r="D939" s="4"/>
      <c r="E939" s="3"/>
      <c r="F939" s="3"/>
      <c r="G939" s="16"/>
      <c r="H939" s="3"/>
      <c r="I939" s="3"/>
      <c r="J939" s="3"/>
      <c r="K939" s="3"/>
      <c r="L939" s="3"/>
      <c r="M939" s="3"/>
      <c r="N939" s="3"/>
    </row>
    <row r="940" spans="1:14" ht="13">
      <c r="A940" s="2"/>
      <c r="B940" s="3"/>
      <c r="C940" s="4"/>
      <c r="D940" s="4"/>
      <c r="E940" s="3"/>
      <c r="F940" s="3"/>
      <c r="G940" s="16"/>
      <c r="H940" s="3"/>
      <c r="I940" s="3"/>
      <c r="J940" s="3"/>
      <c r="K940" s="3"/>
      <c r="L940" s="3"/>
      <c r="M940" s="3"/>
      <c r="N940" s="3"/>
    </row>
    <row r="941" spans="1:14" ht="13">
      <c r="A941" s="2"/>
      <c r="B941" s="3"/>
      <c r="C941" s="4"/>
      <c r="D941" s="4"/>
      <c r="E941" s="3"/>
      <c r="F941" s="3"/>
      <c r="G941" s="16"/>
      <c r="H941" s="3"/>
      <c r="I941" s="3"/>
      <c r="J941" s="3"/>
      <c r="K941" s="3"/>
      <c r="L941" s="3"/>
      <c r="M941" s="3"/>
      <c r="N941" s="3"/>
    </row>
    <row r="942" spans="1:14" ht="13">
      <c r="A942" s="2"/>
      <c r="B942" s="3"/>
      <c r="C942" s="4"/>
      <c r="D942" s="4"/>
      <c r="E942" s="3"/>
      <c r="F942" s="3"/>
      <c r="G942" s="16"/>
      <c r="H942" s="3"/>
      <c r="I942" s="3"/>
      <c r="J942" s="3"/>
      <c r="K942" s="3"/>
      <c r="L942" s="3"/>
      <c r="M942" s="3"/>
      <c r="N942" s="3"/>
    </row>
    <row r="943" spans="1:14" ht="13">
      <c r="A943" s="2"/>
      <c r="B943" s="3"/>
      <c r="C943" s="4"/>
      <c r="D943" s="4"/>
      <c r="E943" s="3"/>
      <c r="F943" s="3"/>
      <c r="G943" s="16"/>
      <c r="H943" s="3"/>
      <c r="I943" s="3"/>
      <c r="J943" s="3"/>
      <c r="K943" s="3"/>
      <c r="L943" s="3"/>
      <c r="M943" s="3"/>
      <c r="N943" s="3"/>
    </row>
    <row r="944" spans="1:14" ht="13">
      <c r="A944" s="2"/>
      <c r="B944" s="3"/>
      <c r="C944" s="4"/>
      <c r="D944" s="4"/>
      <c r="E944" s="3"/>
      <c r="F944" s="3"/>
      <c r="G944" s="16"/>
      <c r="H944" s="3"/>
      <c r="I944" s="3"/>
      <c r="J944" s="3"/>
      <c r="K944" s="3"/>
      <c r="L944" s="3"/>
      <c r="M944" s="3"/>
      <c r="N944" s="3"/>
    </row>
    <row r="945" spans="1:14" ht="13">
      <c r="A945" s="2"/>
      <c r="B945" s="3"/>
      <c r="C945" s="4"/>
      <c r="D945" s="4"/>
      <c r="E945" s="3"/>
      <c r="F945" s="3"/>
      <c r="G945" s="16"/>
      <c r="H945" s="3"/>
      <c r="I945" s="3"/>
      <c r="J945" s="3"/>
      <c r="K945" s="3"/>
      <c r="L945" s="3"/>
      <c r="M945" s="3"/>
      <c r="N945" s="3"/>
    </row>
    <row r="946" spans="1:14" ht="13">
      <c r="A946" s="2"/>
      <c r="B946" s="3"/>
      <c r="C946" s="4"/>
      <c r="D946" s="4"/>
      <c r="E946" s="3"/>
      <c r="F946" s="3"/>
      <c r="G946" s="16"/>
      <c r="H946" s="3"/>
      <c r="I946" s="3"/>
      <c r="J946" s="3"/>
      <c r="K946" s="3"/>
      <c r="L946" s="3"/>
      <c r="M946" s="3"/>
      <c r="N946" s="3"/>
    </row>
    <row r="947" spans="1:14" ht="13">
      <c r="A947" s="2"/>
      <c r="B947" s="3"/>
      <c r="C947" s="4"/>
      <c r="D947" s="4"/>
      <c r="E947" s="3"/>
      <c r="F947" s="3"/>
      <c r="G947" s="16"/>
      <c r="H947" s="3"/>
      <c r="I947" s="3"/>
      <c r="J947" s="3"/>
      <c r="K947" s="3"/>
      <c r="L947" s="3"/>
      <c r="M947" s="3"/>
      <c r="N947" s="3"/>
    </row>
    <row r="948" spans="1:14" ht="13">
      <c r="A948" s="2"/>
      <c r="B948" s="3"/>
      <c r="C948" s="4"/>
      <c r="D948" s="4"/>
      <c r="E948" s="3"/>
      <c r="F948" s="3"/>
      <c r="G948" s="16"/>
      <c r="H948" s="3"/>
      <c r="I948" s="3"/>
      <c r="J948" s="3"/>
      <c r="K948" s="3"/>
      <c r="L948" s="3"/>
      <c r="M948" s="3"/>
      <c r="N948" s="3"/>
    </row>
    <row r="949" spans="1:14" ht="13">
      <c r="A949" s="2"/>
      <c r="B949" s="3"/>
      <c r="C949" s="4"/>
      <c r="D949" s="4"/>
      <c r="E949" s="3"/>
      <c r="F949" s="3"/>
      <c r="G949" s="16"/>
      <c r="H949" s="3"/>
      <c r="I949" s="3"/>
      <c r="J949" s="3"/>
      <c r="K949" s="3"/>
      <c r="L949" s="3"/>
      <c r="M949" s="3"/>
      <c r="N949" s="3"/>
    </row>
    <row r="950" spans="1:14" ht="13">
      <c r="A950" s="2"/>
      <c r="B950" s="3"/>
      <c r="C950" s="4"/>
      <c r="D950" s="4"/>
      <c r="E950" s="3"/>
      <c r="F950" s="3"/>
      <c r="G950" s="16"/>
      <c r="H950" s="3"/>
      <c r="I950" s="3"/>
      <c r="J950" s="3"/>
      <c r="K950" s="3"/>
      <c r="L950" s="3"/>
      <c r="M950" s="3"/>
      <c r="N950" s="3"/>
    </row>
    <row r="951" spans="1:14" ht="13">
      <c r="A951" s="2"/>
      <c r="B951" s="3"/>
      <c r="C951" s="4"/>
      <c r="D951" s="4"/>
      <c r="E951" s="3"/>
      <c r="F951" s="3"/>
      <c r="G951" s="16"/>
      <c r="H951" s="3"/>
      <c r="I951" s="3"/>
      <c r="J951" s="3"/>
      <c r="K951" s="3"/>
      <c r="L951" s="3"/>
      <c r="M951" s="3"/>
      <c r="N951" s="3"/>
    </row>
    <row r="952" spans="1:14" ht="13">
      <c r="A952" s="2"/>
      <c r="B952" s="3"/>
      <c r="C952" s="4"/>
      <c r="D952" s="4"/>
      <c r="E952" s="3"/>
      <c r="F952" s="3"/>
      <c r="G952" s="16"/>
      <c r="H952" s="3"/>
      <c r="I952" s="3"/>
      <c r="J952" s="3"/>
      <c r="K952" s="3"/>
      <c r="L952" s="3"/>
      <c r="M952" s="3"/>
      <c r="N952" s="3"/>
    </row>
    <row r="953" spans="1:14" ht="13">
      <c r="A953" s="2"/>
      <c r="B953" s="3"/>
      <c r="C953" s="4"/>
      <c r="D953" s="4"/>
      <c r="E953" s="3"/>
      <c r="F953" s="3"/>
      <c r="G953" s="16"/>
      <c r="H953" s="3"/>
      <c r="I953" s="3"/>
      <c r="J953" s="3"/>
      <c r="K953" s="3"/>
      <c r="L953" s="3"/>
      <c r="M953" s="3"/>
      <c r="N953" s="3"/>
    </row>
    <row r="954" spans="1:14" ht="13">
      <c r="A954" s="2"/>
      <c r="B954" s="3"/>
      <c r="C954" s="4"/>
      <c r="D954" s="4"/>
      <c r="E954" s="3"/>
      <c r="F954" s="3"/>
      <c r="G954" s="16"/>
      <c r="H954" s="3"/>
      <c r="I954" s="3"/>
      <c r="J954" s="3"/>
      <c r="K954" s="3"/>
      <c r="L954" s="3"/>
      <c r="M954" s="3"/>
      <c r="N954" s="3"/>
    </row>
    <row r="955" spans="1:14" ht="13">
      <c r="A955" s="2"/>
      <c r="B955" s="3"/>
      <c r="C955" s="4"/>
      <c r="D955" s="4"/>
      <c r="E955" s="3"/>
      <c r="F955" s="3"/>
      <c r="G955" s="16"/>
      <c r="H955" s="3"/>
      <c r="I955" s="3"/>
      <c r="J955" s="3"/>
      <c r="K955" s="3"/>
      <c r="L955" s="3"/>
      <c r="M955" s="3"/>
      <c r="N955" s="3"/>
    </row>
    <row r="956" spans="1:14" ht="13">
      <c r="A956" s="2"/>
      <c r="B956" s="3"/>
      <c r="C956" s="4"/>
      <c r="D956" s="4"/>
      <c r="E956" s="3"/>
      <c r="F956" s="3"/>
      <c r="G956" s="16"/>
      <c r="H956" s="3"/>
      <c r="I956" s="3"/>
      <c r="J956" s="3"/>
      <c r="K956" s="3"/>
      <c r="L956" s="3"/>
      <c r="M956" s="3"/>
      <c r="N956" s="3"/>
    </row>
    <row r="957" spans="1:14" ht="13">
      <c r="A957" s="2"/>
      <c r="B957" s="3"/>
      <c r="C957" s="4"/>
      <c r="D957" s="4"/>
      <c r="E957" s="3"/>
      <c r="F957" s="3"/>
      <c r="G957" s="16"/>
      <c r="H957" s="3"/>
      <c r="I957" s="3"/>
      <c r="J957" s="3"/>
      <c r="K957" s="3"/>
      <c r="L957" s="3"/>
      <c r="M957" s="3"/>
      <c r="N957" s="3"/>
    </row>
    <row r="958" spans="1:14" ht="13">
      <c r="A958" s="2"/>
      <c r="B958" s="3"/>
      <c r="C958" s="4"/>
      <c r="D958" s="4"/>
      <c r="E958" s="3"/>
      <c r="F958" s="3"/>
      <c r="G958" s="16"/>
      <c r="H958" s="3"/>
      <c r="I958" s="3"/>
      <c r="J958" s="3"/>
      <c r="K958" s="3"/>
      <c r="L958" s="3"/>
      <c r="M958" s="3"/>
      <c r="N958" s="3"/>
    </row>
    <row r="959" spans="1:14" ht="13">
      <c r="A959" s="2"/>
      <c r="B959" s="3"/>
      <c r="C959" s="4"/>
      <c r="D959" s="4"/>
      <c r="E959" s="3"/>
      <c r="F959" s="3"/>
      <c r="G959" s="16"/>
      <c r="H959" s="3"/>
      <c r="I959" s="3"/>
      <c r="J959" s="3"/>
      <c r="K959" s="3"/>
      <c r="L959" s="3"/>
      <c r="M959" s="3"/>
      <c r="N959" s="3"/>
    </row>
    <row r="960" spans="1:14" ht="13">
      <c r="A960" s="2"/>
      <c r="B960" s="3"/>
      <c r="C960" s="4"/>
      <c r="D960" s="4"/>
      <c r="E960" s="3"/>
      <c r="F960" s="3"/>
      <c r="G960" s="16"/>
      <c r="H960" s="3"/>
      <c r="I960" s="3"/>
      <c r="J960" s="3"/>
      <c r="K960" s="3"/>
      <c r="L960" s="3"/>
      <c r="M960" s="3"/>
      <c r="N960" s="3"/>
    </row>
    <row r="961" spans="1:14" ht="13">
      <c r="A961" s="2"/>
      <c r="B961" s="3"/>
      <c r="C961" s="4"/>
      <c r="D961" s="4"/>
      <c r="E961" s="3"/>
      <c r="F961" s="3"/>
      <c r="G961" s="16"/>
      <c r="H961" s="3"/>
      <c r="I961" s="3"/>
      <c r="J961" s="3"/>
      <c r="K961" s="3"/>
      <c r="L961" s="3"/>
      <c r="M961" s="3"/>
      <c r="N961" s="3"/>
    </row>
    <row r="962" spans="1:14" ht="13">
      <c r="A962" s="2"/>
      <c r="B962" s="3"/>
      <c r="C962" s="4"/>
      <c r="D962" s="4"/>
      <c r="E962" s="3"/>
      <c r="F962" s="3"/>
      <c r="G962" s="16"/>
      <c r="H962" s="3"/>
      <c r="I962" s="3"/>
      <c r="J962" s="3"/>
      <c r="K962" s="3"/>
      <c r="L962" s="3"/>
      <c r="M962" s="3"/>
      <c r="N962" s="3"/>
    </row>
    <row r="963" spans="1:14" ht="13">
      <c r="A963" s="2"/>
      <c r="B963" s="3"/>
      <c r="C963" s="4"/>
      <c r="D963" s="4"/>
      <c r="E963" s="3"/>
      <c r="F963" s="3"/>
      <c r="G963" s="16"/>
      <c r="H963" s="3"/>
      <c r="I963" s="3"/>
      <c r="J963" s="3"/>
      <c r="K963" s="3"/>
      <c r="L963" s="3"/>
      <c r="M963" s="3"/>
      <c r="N963" s="3"/>
    </row>
    <row r="964" spans="1:14" ht="13">
      <c r="A964" s="2"/>
      <c r="B964" s="3"/>
      <c r="C964" s="4"/>
      <c r="D964" s="4"/>
      <c r="E964" s="3"/>
      <c r="F964" s="3"/>
      <c r="G964" s="16"/>
      <c r="H964" s="3"/>
      <c r="I964" s="3"/>
      <c r="J964" s="3"/>
      <c r="K964" s="3"/>
      <c r="L964" s="3"/>
      <c r="M964" s="3"/>
      <c r="N964" s="3"/>
    </row>
    <row r="965" spans="1:14" ht="13">
      <c r="A965" s="2"/>
      <c r="B965" s="3"/>
      <c r="C965" s="4"/>
      <c r="D965" s="4"/>
      <c r="E965" s="3"/>
      <c r="F965" s="3"/>
      <c r="G965" s="16"/>
      <c r="H965" s="3"/>
      <c r="I965" s="3"/>
      <c r="J965" s="3"/>
      <c r="K965" s="3"/>
      <c r="L965" s="3"/>
      <c r="M965" s="3"/>
      <c r="N965" s="3"/>
    </row>
    <row r="966" spans="1:14" ht="13">
      <c r="A966" s="2"/>
      <c r="B966" s="3"/>
      <c r="C966" s="4"/>
      <c r="D966" s="4"/>
      <c r="E966" s="3"/>
      <c r="F966" s="3"/>
      <c r="G966" s="16"/>
      <c r="H966" s="3"/>
      <c r="I966" s="3"/>
      <c r="J966" s="3"/>
      <c r="K966" s="3"/>
      <c r="L966" s="3"/>
      <c r="M966" s="3"/>
      <c r="N966" s="3"/>
    </row>
    <row r="967" spans="1:14" ht="13">
      <c r="A967" s="2"/>
      <c r="B967" s="3"/>
      <c r="C967" s="4"/>
      <c r="D967" s="4"/>
      <c r="E967" s="3"/>
      <c r="F967" s="3"/>
      <c r="G967" s="16"/>
      <c r="H967" s="3"/>
      <c r="I967" s="3"/>
      <c r="J967" s="3"/>
      <c r="K967" s="3"/>
      <c r="L967" s="3"/>
      <c r="M967" s="3"/>
      <c r="N967" s="3"/>
    </row>
    <row r="968" spans="1:14" ht="13">
      <c r="A968" s="2"/>
      <c r="B968" s="3"/>
      <c r="C968" s="4"/>
      <c r="D968" s="4"/>
      <c r="E968" s="3"/>
      <c r="F968" s="3"/>
      <c r="G968" s="16"/>
      <c r="H968" s="3"/>
      <c r="I968" s="3"/>
      <c r="J968" s="3"/>
      <c r="K968" s="3"/>
      <c r="L968" s="3"/>
      <c r="M968" s="3"/>
      <c r="N968" s="3"/>
    </row>
    <row r="969" spans="1:14" ht="13">
      <c r="A969" s="2"/>
      <c r="B969" s="3"/>
      <c r="C969" s="4"/>
      <c r="D969" s="4"/>
      <c r="E969" s="3"/>
      <c r="F969" s="3"/>
      <c r="G969" s="16"/>
      <c r="H969" s="3"/>
      <c r="I969" s="3"/>
      <c r="J969" s="3"/>
      <c r="K969" s="3"/>
      <c r="L969" s="3"/>
      <c r="M969" s="3"/>
      <c r="N969" s="3"/>
    </row>
    <row r="970" spans="1:14" ht="13">
      <c r="A970" s="2"/>
      <c r="B970" s="3"/>
      <c r="C970" s="4"/>
      <c r="D970" s="4"/>
      <c r="E970" s="3"/>
      <c r="F970" s="3"/>
      <c r="G970" s="16"/>
      <c r="H970" s="3"/>
      <c r="I970" s="3"/>
      <c r="J970" s="3"/>
      <c r="K970" s="3"/>
      <c r="L970" s="3"/>
      <c r="M970" s="3"/>
      <c r="N970" s="3"/>
    </row>
    <row r="971" spans="1:14" ht="13">
      <c r="A971" s="2"/>
      <c r="B971" s="3"/>
      <c r="C971" s="4"/>
      <c r="D971" s="4"/>
      <c r="E971" s="3"/>
      <c r="F971" s="3"/>
      <c r="G971" s="16"/>
      <c r="H971" s="3"/>
      <c r="I971" s="3"/>
      <c r="J971" s="3"/>
      <c r="K971" s="3"/>
      <c r="L971" s="3"/>
      <c r="M971" s="3"/>
      <c r="N971" s="3"/>
    </row>
    <row r="972" spans="1:14" ht="13">
      <c r="A972" s="2"/>
      <c r="B972" s="3"/>
      <c r="C972" s="4"/>
      <c r="D972" s="4"/>
      <c r="E972" s="3"/>
      <c r="F972" s="3"/>
      <c r="G972" s="16"/>
      <c r="H972" s="3"/>
      <c r="I972" s="3"/>
      <c r="J972" s="3"/>
      <c r="K972" s="3"/>
      <c r="L972" s="3"/>
      <c r="M972" s="3"/>
      <c r="N972" s="3"/>
    </row>
    <row r="973" spans="1:14" ht="13">
      <c r="A973" s="2"/>
      <c r="B973" s="3"/>
      <c r="C973" s="4"/>
      <c r="D973" s="4"/>
      <c r="E973" s="3"/>
      <c r="F973" s="3"/>
      <c r="G973" s="16"/>
      <c r="H973" s="3"/>
      <c r="I973" s="3"/>
      <c r="J973" s="3"/>
      <c r="K973" s="3"/>
      <c r="L973" s="3"/>
      <c r="M973" s="3"/>
      <c r="N973" s="3"/>
    </row>
    <row r="974" spans="1:14" ht="13">
      <c r="A974" s="2"/>
      <c r="B974" s="3"/>
      <c r="C974" s="4"/>
      <c r="D974" s="4"/>
      <c r="E974" s="3"/>
      <c r="F974" s="3"/>
      <c r="G974" s="16"/>
      <c r="H974" s="3"/>
      <c r="I974" s="3"/>
      <c r="J974" s="3"/>
      <c r="K974" s="3"/>
      <c r="L974" s="3"/>
      <c r="M974" s="3"/>
      <c r="N974" s="3"/>
    </row>
    <row r="975" spans="1:14" ht="13">
      <c r="A975" s="2"/>
      <c r="B975" s="3"/>
      <c r="C975" s="4"/>
      <c r="D975" s="4"/>
      <c r="E975" s="3"/>
      <c r="F975" s="3"/>
      <c r="G975" s="16"/>
      <c r="H975" s="3"/>
      <c r="I975" s="3"/>
      <c r="J975" s="3"/>
      <c r="K975" s="3"/>
      <c r="L975" s="3"/>
      <c r="M975" s="3"/>
      <c r="N975" s="3"/>
    </row>
    <row r="976" spans="1:14" ht="13">
      <c r="A976" s="2"/>
      <c r="B976" s="3"/>
      <c r="C976" s="4"/>
      <c r="D976" s="4"/>
      <c r="E976" s="3"/>
      <c r="F976" s="3"/>
      <c r="G976" s="16"/>
      <c r="H976" s="3"/>
      <c r="I976" s="3"/>
      <c r="J976" s="3"/>
      <c r="K976" s="3"/>
      <c r="L976" s="3"/>
      <c r="M976" s="3"/>
      <c r="N976" s="3"/>
    </row>
    <row r="977" spans="1:14" ht="13">
      <c r="A977" s="2"/>
      <c r="B977" s="3"/>
      <c r="C977" s="4"/>
      <c r="D977" s="4"/>
      <c r="E977" s="3"/>
      <c r="F977" s="3"/>
      <c r="G977" s="16"/>
      <c r="H977" s="3"/>
      <c r="I977" s="3"/>
      <c r="J977" s="3"/>
      <c r="K977" s="3"/>
      <c r="L977" s="3"/>
      <c r="M977" s="3"/>
      <c r="N977" s="3"/>
    </row>
    <row r="978" spans="1:14" ht="13">
      <c r="A978" s="2"/>
      <c r="B978" s="3"/>
      <c r="C978" s="4"/>
      <c r="D978" s="4"/>
      <c r="E978" s="3"/>
      <c r="F978" s="3"/>
      <c r="G978" s="16"/>
      <c r="H978" s="3"/>
      <c r="I978" s="3"/>
      <c r="J978" s="3"/>
      <c r="K978" s="3"/>
      <c r="L978" s="3"/>
      <c r="M978" s="3"/>
      <c r="N978" s="3"/>
    </row>
    <row r="979" spans="1:14" ht="13">
      <c r="A979" s="2"/>
      <c r="B979" s="3"/>
      <c r="C979" s="4"/>
      <c r="D979" s="4"/>
      <c r="E979" s="3"/>
      <c r="F979" s="3"/>
      <c r="G979" s="16"/>
      <c r="H979" s="3"/>
      <c r="I979" s="3"/>
      <c r="J979" s="3"/>
      <c r="K979" s="3"/>
      <c r="L979" s="3"/>
      <c r="M979" s="3"/>
      <c r="N979" s="3"/>
    </row>
    <row r="980" spans="1:14" ht="13">
      <c r="A980" s="2"/>
      <c r="B980" s="3"/>
      <c r="C980" s="4"/>
      <c r="D980" s="4"/>
      <c r="E980" s="3"/>
      <c r="F980" s="3"/>
      <c r="G980" s="16"/>
      <c r="H980" s="3"/>
      <c r="I980" s="3"/>
      <c r="J980" s="3"/>
      <c r="K980" s="3"/>
      <c r="L980" s="3"/>
      <c r="M980" s="3"/>
      <c r="N980" s="3"/>
    </row>
    <row r="981" spans="1:14" ht="13">
      <c r="A981" s="2"/>
      <c r="B981" s="3"/>
      <c r="C981" s="4"/>
      <c r="D981" s="4"/>
      <c r="E981" s="3"/>
      <c r="F981" s="3"/>
      <c r="G981" s="16"/>
      <c r="H981" s="3"/>
      <c r="I981" s="3"/>
      <c r="J981" s="3"/>
      <c r="K981" s="3"/>
      <c r="L981" s="3"/>
      <c r="M981" s="3"/>
      <c r="N981" s="3"/>
    </row>
    <row r="982" spans="1:14" ht="13">
      <c r="A982" s="2"/>
      <c r="B982" s="3"/>
      <c r="C982" s="4"/>
      <c r="D982" s="4"/>
      <c r="E982" s="3"/>
      <c r="F982" s="3"/>
      <c r="G982" s="16"/>
      <c r="H982" s="3"/>
      <c r="I982" s="3"/>
      <c r="J982" s="3"/>
      <c r="K982" s="3"/>
      <c r="L982" s="3"/>
      <c r="M982" s="3"/>
      <c r="N982" s="3"/>
    </row>
    <row r="983" spans="1:14" ht="13">
      <c r="A983" s="2"/>
      <c r="B983" s="3"/>
      <c r="C983" s="4"/>
      <c r="D983" s="4"/>
      <c r="E983" s="3"/>
      <c r="F983" s="3"/>
      <c r="G983" s="16"/>
      <c r="H983" s="3"/>
      <c r="I983" s="3"/>
      <c r="J983" s="3"/>
      <c r="K983" s="3"/>
      <c r="L983" s="3"/>
      <c r="M983" s="3"/>
      <c r="N983" s="3"/>
    </row>
    <row r="984" spans="1:14" ht="13">
      <c r="A984" s="2"/>
      <c r="B984" s="3"/>
      <c r="C984" s="4"/>
      <c r="D984" s="4"/>
      <c r="E984" s="3"/>
      <c r="F984" s="3"/>
      <c r="G984" s="16"/>
      <c r="H984" s="3"/>
      <c r="I984" s="3"/>
      <c r="J984" s="3"/>
      <c r="K984" s="3"/>
      <c r="L984" s="3"/>
      <c r="M984" s="3"/>
      <c r="N984" s="3"/>
    </row>
    <row r="985" spans="1:14" ht="13">
      <c r="A985" s="2"/>
      <c r="B985" s="3"/>
      <c r="C985" s="4"/>
      <c r="D985" s="4"/>
      <c r="E985" s="3"/>
      <c r="F985" s="3"/>
      <c r="G985" s="16"/>
      <c r="H985" s="3"/>
      <c r="I985" s="3"/>
      <c r="J985" s="3"/>
      <c r="K985" s="3"/>
      <c r="L985" s="3"/>
      <c r="M985" s="3"/>
      <c r="N985" s="3"/>
    </row>
    <row r="986" spans="1:14" ht="13">
      <c r="A986" s="2"/>
      <c r="B986" s="3"/>
      <c r="C986" s="4"/>
      <c r="D986" s="4"/>
      <c r="E986" s="3"/>
      <c r="F986" s="3"/>
      <c r="G986" s="16"/>
      <c r="H986" s="3"/>
      <c r="I986" s="3"/>
      <c r="J986" s="3"/>
      <c r="K986" s="3"/>
      <c r="L986" s="3"/>
      <c r="M986" s="3"/>
      <c r="N986" s="3"/>
    </row>
    <row r="987" spans="1:14" ht="13">
      <c r="A987" s="2"/>
      <c r="B987" s="3"/>
      <c r="C987" s="4"/>
      <c r="D987" s="4"/>
      <c r="E987" s="3"/>
      <c r="F987" s="3"/>
      <c r="G987" s="16"/>
      <c r="H987" s="3"/>
      <c r="I987" s="3"/>
      <c r="J987" s="3"/>
      <c r="K987" s="3"/>
      <c r="L987" s="3"/>
      <c r="M987" s="3"/>
      <c r="N987" s="3"/>
    </row>
    <row r="988" spans="1:14" ht="13">
      <c r="A988" s="2"/>
      <c r="B988" s="3"/>
      <c r="C988" s="4"/>
      <c r="D988" s="4"/>
      <c r="E988" s="3"/>
      <c r="F988" s="3"/>
      <c r="G988" s="16"/>
      <c r="H988" s="3"/>
      <c r="I988" s="3"/>
      <c r="J988" s="3"/>
      <c r="K988" s="3"/>
      <c r="L988" s="3"/>
      <c r="M988" s="3"/>
      <c r="N988" s="3"/>
    </row>
    <row r="989" spans="1:14" ht="13">
      <c r="A989" s="2"/>
      <c r="B989" s="3"/>
      <c r="C989" s="4"/>
      <c r="D989" s="4"/>
      <c r="E989" s="3"/>
      <c r="F989" s="3"/>
      <c r="G989" s="16"/>
      <c r="H989" s="3"/>
      <c r="I989" s="3"/>
      <c r="J989" s="3"/>
      <c r="K989" s="3"/>
      <c r="L989" s="3"/>
      <c r="M989" s="3"/>
      <c r="N989" s="3"/>
    </row>
    <row r="990" spans="1:14" ht="13">
      <c r="A990" s="2"/>
      <c r="B990" s="3"/>
      <c r="C990" s="4"/>
      <c r="D990" s="4"/>
      <c r="E990" s="3"/>
      <c r="F990" s="3"/>
      <c r="G990" s="16"/>
      <c r="H990" s="3"/>
      <c r="I990" s="3"/>
      <c r="J990" s="3"/>
      <c r="K990" s="3"/>
      <c r="L990" s="3"/>
      <c r="M990" s="3"/>
      <c r="N990" s="3"/>
    </row>
  </sheetData>
  <autoFilter ref="A1:P990" xr:uid="{00000000-0009-0000-0000-00000D000000}"/>
  <customSheetViews>
    <customSheetView guid="{C6D8AC44-BC03-4E7B-80FF-BEBAE45ADEEA}" filter="1" showAutoFilter="1">
      <pageMargins left="0.7" right="0.7" top="0.75" bottom="0.75" header="0.3" footer="0.3"/>
      <autoFilter ref="A1:M979" xr:uid="{66819351-153A-C54F-AC21-B4A183F7D58E}">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547EA8B4-B26D-5C4B-ADF5-2C28517375AD}">
        <filterColumn colId="5">
          <filters>
            <filter val="zh"/>
          </filters>
        </filterColumn>
      </autoFilter>
    </customSheetView>
  </customSheetViews>
  <conditionalFormatting sqref="A1:H990">
    <cfRule type="expression" dxfId="184" priority="1">
      <formula>($M:$M = 1)</formula>
    </cfRule>
    <cfRule type="expression" dxfId="183" priority="2">
      <formula>COUNTIF($R:$R, $A1) &gt; 0</formula>
    </cfRule>
  </conditionalFormatting>
  <conditionalFormatting sqref="A2:H990">
    <cfRule type="expression" dxfId="182" priority="3">
      <formula>($A:$A=TODAY())</formula>
    </cfRule>
  </conditionalFormatting>
  <conditionalFormatting sqref="C2:C990">
    <cfRule type="cellIs" dxfId="181" priority="10" operator="lessThan">
      <formula>"12:00:00 PM"</formula>
    </cfRule>
  </conditionalFormatting>
  <conditionalFormatting sqref="E2:E990">
    <cfRule type="containsText" dxfId="180" priority="4" operator="containsText" text="SNFL">
      <formula>NOT(ISERROR(SEARCH(("SNFL"),(E2))))</formula>
    </cfRule>
    <cfRule type="containsText" dxfId="179" priority="5" operator="containsText" text="Chatham Sq">
      <formula>NOT(ISERROR(SEARCH(("Chatham Sq"),(E2))))</formula>
    </cfRule>
    <cfRule type="containsText" dxfId="178" priority="6" operator="containsText" text="Seward Park">
      <formula>NOT(ISERROR(SEARCH(("Seward Park"),(E2))))</formula>
    </cfRule>
  </conditionalFormatting>
  <conditionalFormatting sqref="F2:F990">
    <cfRule type="containsText" dxfId="177" priority="7" operator="containsText" text="zh">
      <formula>NOT(ISERROR(SEARCH(("zh"),(F2))))</formula>
    </cfRule>
  </conditionalFormatting>
  <conditionalFormatting sqref="R1">
    <cfRule type="expression" dxfId="176" priority="11">
      <formula>ISERROR(R2)</formula>
    </cfRule>
  </conditionalFormatting>
  <conditionalFormatting sqref="R2">
    <cfRule type="expression" dxfId="175" priority="9">
      <formula>ISERROR(R2)</formula>
    </cfRule>
  </conditionalFormatting>
  <conditionalFormatting sqref="R2:R990">
    <cfRule type="notContainsBlanks" dxfId="174" priority="8">
      <formula>LEN(TRIM(R2))&gt;0</formula>
    </cfRule>
  </conditionalFormatting>
  <dataValidations count="1">
    <dataValidation type="custom" allowBlank="1" showDropDown="1" showInputMessage="1" showErrorMessage="1" prompt="Enter a valid date" sqref="A2:A990" xr:uid="{00000000-0002-0000-0D00-000000000000}">
      <formula1>OR(NOT(ISERROR(DATEVALUE(A2))), AND(ISNUMBER(A2), LEFT(CELL("format", A2))="D"))</formula1>
    </dataValidation>
  </dataValidations>
  <hyperlinks>
    <hyperlink ref="L2" r:id="rId2" xr:uid="{00000000-0004-0000-0D00-000000000000}"/>
    <hyperlink ref="L3" r:id="rId3" xr:uid="{00000000-0004-0000-0D00-000001000000}"/>
    <hyperlink ref="L4" r:id="rId4" xr:uid="{00000000-0004-0000-0D00-000002000000}"/>
    <hyperlink ref="L5" r:id="rId5" xr:uid="{00000000-0004-0000-0D00-000003000000}"/>
    <hyperlink ref="L6" r:id="rId6" xr:uid="{00000000-0004-0000-0D00-000004000000}"/>
    <hyperlink ref="L7" r:id="rId7" xr:uid="{00000000-0004-0000-0D00-000005000000}"/>
    <hyperlink ref="L8" r:id="rId8" xr:uid="{00000000-0004-0000-0D00-000006000000}"/>
    <hyperlink ref="L9" r:id="rId9" xr:uid="{00000000-0004-0000-0D00-000007000000}"/>
    <hyperlink ref="L10" r:id="rId10" xr:uid="{00000000-0004-0000-0D00-000008000000}"/>
    <hyperlink ref="L11" r:id="rId11" xr:uid="{00000000-0004-0000-0D00-000009000000}"/>
    <hyperlink ref="L12" r:id="rId12" xr:uid="{00000000-0004-0000-0D00-00000A000000}"/>
    <hyperlink ref="L13" r:id="rId13" xr:uid="{00000000-0004-0000-0D00-00000B000000}"/>
    <hyperlink ref="L14" r:id="rId14" xr:uid="{00000000-0004-0000-0D00-00000C000000}"/>
    <hyperlink ref="L15" r:id="rId15" xr:uid="{00000000-0004-0000-0D00-00000D000000}"/>
    <hyperlink ref="L16" r:id="rId16" xr:uid="{00000000-0004-0000-0D00-00000E000000}"/>
    <hyperlink ref="L17" r:id="rId17" xr:uid="{00000000-0004-0000-0D00-00000F000000}"/>
    <hyperlink ref="L18" r:id="rId18" xr:uid="{00000000-0004-0000-0D00-000010000000}"/>
    <hyperlink ref="L19" r:id="rId19" xr:uid="{00000000-0004-0000-0D00-000011000000}"/>
    <hyperlink ref="L20" r:id="rId20" xr:uid="{00000000-0004-0000-0D00-000012000000}"/>
    <hyperlink ref="L21" r:id="rId21" xr:uid="{00000000-0004-0000-0D00-000013000000}"/>
    <hyperlink ref="L22" r:id="rId22" xr:uid="{00000000-0004-0000-0D00-000014000000}"/>
    <hyperlink ref="L23" r:id="rId23" xr:uid="{00000000-0004-0000-0D00-000015000000}"/>
    <hyperlink ref="L24" r:id="rId24" xr:uid="{00000000-0004-0000-0D00-000016000000}"/>
    <hyperlink ref="L25" r:id="rId25" xr:uid="{00000000-0004-0000-0D00-000017000000}"/>
    <hyperlink ref="L26" r:id="rId26" xr:uid="{00000000-0004-0000-0D00-000018000000}"/>
    <hyperlink ref="L27" r:id="rId27" xr:uid="{00000000-0004-0000-0D00-000019000000}"/>
    <hyperlink ref="L28" r:id="rId28" xr:uid="{00000000-0004-0000-0D00-00001A000000}"/>
    <hyperlink ref="L29" r:id="rId29" xr:uid="{00000000-0004-0000-0D00-00001B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0D00-000001000000}">
          <x14:formula1>
            <xm:f>'classes-lookup'!$A$2:$A$1000</xm:f>
          </x14:formula1>
          <xm:sqref>H2:H990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45474</v>
      </c>
      <c r="B2" s="3" t="str">
        <f t="shared" ref="B2:B256" si="0">IF(ISBLANK($A2),,CHOOSE(WEEKDAY($A2), "Sun", "Mon", "Tue", "Wed", "Thur", "Fri", "Sat"))</f>
        <v>Mon</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14</v>
      </c>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413</v>
      </c>
      <c r="M2" s="3">
        <v>0</v>
      </c>
      <c r="N2" s="3">
        <v>0</v>
      </c>
      <c r="P2" s="3" t="s">
        <v>399</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329</v>
      </c>
      <c r="W2" s="23"/>
    </row>
    <row r="3" spans="1:49" ht="15.75" customHeight="1">
      <c r="A3" s="2">
        <v>45474</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0.625)</f>
        <v>0.625</v>
      </c>
      <c r="D3" s="4">
        <f t="shared" ref="D3:D257" ca="1" si="1">IF(ISBLANK(C3),,CHOOSE(WEEKDAY($A3),,C3+TIME(2,0,0),IF(AND($A3=$A2,$A3=$A1),C3+TIME(1,0,0),C3+TIME(1,30,0)),C3+TIME(1,30,0),C3+TIME(1,30,0),C3+TIME(2,0,0),C3+TIME(2,0,0),))</f>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zh</v>
      </c>
      <c r="G3" s="5">
        <v>16</v>
      </c>
      <c r="H3" s="3" t="s">
        <v>388</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10" t="s">
        <v>414</v>
      </c>
      <c r="M3" s="3">
        <v>0</v>
      </c>
      <c r="N3" s="3">
        <v>0</v>
      </c>
      <c r="Q3" s="3"/>
      <c r="S3" s="142" t="s">
        <v>1404</v>
      </c>
      <c r="T3" s="143">
        <v>-1</v>
      </c>
      <c r="W3" s="23"/>
    </row>
    <row r="4" spans="1:49" ht="15.75" customHeight="1">
      <c r="A4" s="26">
        <v>45475</v>
      </c>
      <c r="B4" s="3" t="str">
        <f t="shared" si="0"/>
        <v>Tue</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0.458333333333333)</f>
        <v>0.45833333333333298</v>
      </c>
      <c r="D4" s="4">
        <f t="shared" ca="1" si="1"/>
        <v>0.52083333333333304</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1</v>
      </c>
      <c r="H4" s="3" t="s">
        <v>415</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416</v>
      </c>
      <c r="M4" s="3">
        <v>0</v>
      </c>
      <c r="N4" s="3">
        <v>0</v>
      </c>
      <c r="Q4" s="3"/>
      <c r="W4" s="23"/>
    </row>
    <row r="5" spans="1:49" ht="15.75" customHeight="1">
      <c r="A5" s="2">
        <v>45475</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0.583333333333333)</f>
        <v>0.58333333333333304</v>
      </c>
      <c r="D5" s="4">
        <f t="shared" ca="1" si="1"/>
        <v>0.64583333333333304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3</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417</v>
      </c>
      <c r="M5" s="3">
        <v>0</v>
      </c>
      <c r="N5" s="3">
        <v>0</v>
      </c>
      <c r="Q5" s="3"/>
      <c r="U5" s="14"/>
    </row>
    <row r="6" spans="1:49">
      <c r="A6" s="2">
        <v>45475</v>
      </c>
      <c r="B6" s="3" t="str">
        <f t="shared" si="0"/>
        <v>Tue</v>
      </c>
      <c r="C6" s="4">
        <v>0.64583333333333337</v>
      </c>
      <c r="D6" s="4">
        <f t="shared" si="1"/>
        <v>0.6875</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2</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417</v>
      </c>
      <c r="M6" s="3">
        <v>0</v>
      </c>
      <c r="N6" s="3">
        <v>0</v>
      </c>
      <c r="Q6" s="3"/>
      <c r="S6" s="3"/>
      <c r="W6" s="12"/>
    </row>
    <row r="7" spans="1:49" ht="15.75" customHeight="1">
      <c r="A7" s="2">
        <v>45476</v>
      </c>
      <c r="B7" s="3" t="str">
        <f t="shared" si="0"/>
        <v>Wed</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0.52083333333333304</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7" s="3" t="str">
        <f t="array" ref="F7">IF(ISBLANK($A7),,CHOOSE(WEEKDAY($A7),,INDEX(location_lang_time_lookup,2,3),INDEX(location_lang_time_lookup,2,2),INDEX(location_lang_time_lookup,2,2),INDEX(location_lang_time_lookup,2,2),INDEX(location_lang_time_lookup,2,3),INDEX(location_lang_time_lookup,2,2)))</f>
        <v>en</v>
      </c>
      <c r="G7" s="5">
        <v>10</v>
      </c>
      <c r="H7" s="3" t="s">
        <v>173</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6" t="s">
        <v>418</v>
      </c>
      <c r="M7" s="3">
        <v>0</v>
      </c>
      <c r="N7" s="3">
        <v>0</v>
      </c>
      <c r="O7" s="3">
        <v>17</v>
      </c>
      <c r="Q7" s="3"/>
      <c r="S7" s="3"/>
    </row>
    <row r="8" spans="1:49" ht="15.75" customHeight="1">
      <c r="A8" s="26">
        <v>45476</v>
      </c>
      <c r="B8" s="3" t="str">
        <f t="shared" si="0"/>
        <v>Wed</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0.5625)</f>
        <v>0.5625</v>
      </c>
      <c r="D8" s="4">
        <f t="shared" ca="1" si="1"/>
        <v>0.625</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16</v>
      </c>
      <c r="H8" s="3" t="s">
        <v>117</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419</v>
      </c>
      <c r="M8" s="3">
        <v>0</v>
      </c>
      <c r="N8" s="3">
        <v>0</v>
      </c>
      <c r="O8" s="3">
        <v>18</v>
      </c>
      <c r="P8" s="14"/>
      <c r="Q8" s="3"/>
      <c r="S8" s="3"/>
    </row>
    <row r="9" spans="1:49" ht="15.75" customHeight="1">
      <c r="A9" s="26">
        <v>45476</v>
      </c>
      <c r="B9" s="3" t="str">
        <f t="shared" si="0"/>
        <v>Wed</v>
      </c>
      <c r="C9" s="4">
        <v>0.64583333333333337</v>
      </c>
      <c r="D9" s="4">
        <f t="shared" si="1"/>
        <v>0.70833333333333337</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5">
        <v>10</v>
      </c>
      <c r="H9" s="3" t="s">
        <v>101</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420</v>
      </c>
      <c r="M9" s="3">
        <v>0</v>
      </c>
      <c r="N9" s="3">
        <v>0</v>
      </c>
      <c r="O9" s="3">
        <v>18</v>
      </c>
      <c r="P9" s="14"/>
      <c r="Q9" s="3"/>
      <c r="S9" s="3"/>
      <c r="T9" s="22"/>
    </row>
    <row r="10" spans="1:49" ht="15.75" customHeight="1">
      <c r="A10" s="26">
        <v>45478</v>
      </c>
      <c r="B10" s="3" t="str">
        <f t="shared" si="0"/>
        <v>Fri</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0.5416666666666663</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Chatham Sq")</f>
        <v>Chatham Sq</v>
      </c>
      <c r="F10" s="3" t="str">
        <f t="array" ref="F10">IF(ISBLANK($A10),,CHOOSE(WEEKDAY($A10),,INDEX(location_lang_time_lookup,2,3),INDEX(location_lang_time_lookup,2,2),INDEX(location_lang_time_lookup,2,2),INDEX(location_lang_time_lookup,2,2),INDEX(location_lang_time_lookup,2,3),INDEX(location_lang_time_lookup,2,2)))</f>
        <v>zh</v>
      </c>
      <c r="G10" s="5">
        <v>12</v>
      </c>
      <c r="H10" s="3" t="s">
        <v>292</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413</v>
      </c>
      <c r="M10" s="3">
        <v>0</v>
      </c>
      <c r="N10" s="3">
        <v>0</v>
      </c>
      <c r="O10" s="3"/>
      <c r="P10" s="3" t="s">
        <v>421</v>
      </c>
      <c r="Q10" s="3"/>
    </row>
    <row r="11" spans="1:49" ht="15.75" customHeight="1">
      <c r="A11" s="26">
        <v>45481</v>
      </c>
      <c r="B11" s="3" t="str">
        <f t="shared" si="0"/>
        <v>Mon</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0.458333333333333)</f>
        <v>0.45833333333333298</v>
      </c>
      <c r="D11" s="4">
        <f t="shared" ca="1" si="1"/>
        <v>0.5416666666666663</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1" s="3" t="str">
        <f t="array" ref="F11">IF(ISBLANK($A11),,CHOOSE(WEEKDAY($A11),,INDEX(location_lang_time_lookup,2,3),INDEX(location_lang_time_lookup,2,2),INDEX(location_lang_time_lookup,2,2),INDEX(location_lang_time_lookup,2,2),INDEX(location_lang_time_lookup,2,3),INDEX(location_lang_time_lookup,2,2)))</f>
        <v>zh</v>
      </c>
      <c r="G11" s="5">
        <v>16</v>
      </c>
      <c r="H11" s="3" t="s">
        <v>292</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413</v>
      </c>
      <c r="M11" s="3">
        <v>0</v>
      </c>
      <c r="N11" s="3">
        <v>0</v>
      </c>
      <c r="O11" s="3"/>
      <c r="P11" s="3" t="s">
        <v>422</v>
      </c>
      <c r="Q11" s="3"/>
    </row>
    <row r="12" spans="1:49" ht="15.75" customHeight="1">
      <c r="A12" s="26">
        <v>45481</v>
      </c>
      <c r="B12" s="3" t="str">
        <f t="shared" si="0"/>
        <v>Mon</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0.625)</f>
        <v>0.625</v>
      </c>
      <c r="D12" s="4">
        <f t="shared" ca="1" si="1"/>
        <v>0.70833333333333337</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2" s="3" t="str">
        <f t="array" ref="F12">IF(ISBLANK($A12),,CHOOSE(WEEKDAY($A12),,INDEX(location_lang_time_lookup,2,3),INDEX(location_lang_time_lookup,2,2),INDEX(location_lang_time_lookup,2,2),INDEX(location_lang_time_lookup,2,2),INDEX(location_lang_time_lookup,2,3),INDEX(location_lang_time_lookup,2,2)))</f>
        <v>zh</v>
      </c>
      <c r="G12" s="5">
        <v>18</v>
      </c>
      <c r="H12" s="3" t="s">
        <v>97</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423</v>
      </c>
      <c r="M12" s="3">
        <v>0</v>
      </c>
      <c r="N12" s="3">
        <v>0</v>
      </c>
      <c r="O12" s="3"/>
      <c r="Q12" s="3"/>
    </row>
    <row r="13" spans="1:49" ht="15.75" customHeight="1">
      <c r="A13" s="26">
        <v>45482</v>
      </c>
      <c r="B13" s="3" t="str">
        <f t="shared" si="0"/>
        <v>Tue</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0.458333333333333)</f>
        <v>0.45833333333333298</v>
      </c>
      <c r="D13" s="4">
        <f t="shared" ca="1" si="1"/>
        <v>0.52083333333333304</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5">
        <v>2</v>
      </c>
      <c r="H13" s="3" t="s">
        <v>195</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424</v>
      </c>
      <c r="M13" s="3">
        <v>0</v>
      </c>
      <c r="N13" s="3">
        <v>0</v>
      </c>
      <c r="O13" s="3"/>
      <c r="P13" s="3"/>
      <c r="Q13" s="3"/>
    </row>
    <row r="14" spans="1:49" ht="15.75" customHeight="1">
      <c r="A14" s="2">
        <v>45482</v>
      </c>
      <c r="B14" s="3" t="str">
        <f t="shared" si="0"/>
        <v>Tue</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0.583333333333333)</f>
        <v>0.58333333333333304</v>
      </c>
      <c r="D14" s="4">
        <f t="shared" ca="1" si="1"/>
        <v>0.64583333333333304</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5">
        <v>4</v>
      </c>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6" t="s">
        <v>417</v>
      </c>
      <c r="M14" s="3">
        <v>0</v>
      </c>
      <c r="N14" s="3">
        <v>0</v>
      </c>
      <c r="O14" s="3"/>
      <c r="Q14" s="3"/>
    </row>
    <row r="15" spans="1:49" ht="15.75" customHeight="1">
      <c r="A15" s="2">
        <v>45482</v>
      </c>
      <c r="B15" s="3" t="str">
        <f t="shared" si="0"/>
        <v>Tue</v>
      </c>
      <c r="C15" s="4">
        <v>0.64583333333333337</v>
      </c>
      <c r="D15" s="4">
        <f t="shared" si="1"/>
        <v>0.6875</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5" s="3" t="str">
        <f t="array" ref="F15">IF(ISBLANK($A15),,CHOOSE(WEEKDAY($A15),,INDEX(location_lang_time_lookup,2,3),INDEX(location_lang_time_lookup,2,2),INDEX(location_lang_time_lookup,2,2),INDEX(location_lang_time_lookup,2,2),INDEX(location_lang_time_lookup,2,3),INDEX(location_lang_time_lookup,2,2)))</f>
        <v>en</v>
      </c>
      <c r="G15" s="5">
        <v>3</v>
      </c>
      <c r="H15" s="3" t="s">
        <v>91</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417</v>
      </c>
      <c r="M15" s="3">
        <v>0</v>
      </c>
      <c r="N15" s="3">
        <v>0</v>
      </c>
      <c r="O15" s="3"/>
      <c r="Q15" s="3"/>
    </row>
    <row r="16" spans="1:49" ht="15.75" customHeight="1">
      <c r="A16" s="2">
        <v>45483</v>
      </c>
      <c r="B16" s="3" t="str">
        <f t="shared" si="0"/>
        <v>Wed</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0.458333333333333)</f>
        <v>0.45833333333333298</v>
      </c>
      <c r="D16" s="4">
        <f t="shared" ca="1" si="1"/>
        <v>0.52083333333333304</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5">
        <v>19</v>
      </c>
      <c r="H16" s="3" t="s">
        <v>178</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425</v>
      </c>
      <c r="M16" s="3">
        <v>0</v>
      </c>
      <c r="N16" s="3">
        <v>0</v>
      </c>
      <c r="O16" s="3">
        <v>19</v>
      </c>
      <c r="Q16" s="3"/>
    </row>
    <row r="17" spans="1:19" ht="15.75" customHeight="1">
      <c r="A17" s="2">
        <v>45483</v>
      </c>
      <c r="B17" s="3" t="str">
        <f t="shared" si="0"/>
        <v>Wed</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0.5625)</f>
        <v>0.5625</v>
      </c>
      <c r="D17" s="4">
        <f t="shared" ca="1" si="1"/>
        <v>0.625</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en</v>
      </c>
      <c r="G17" s="5">
        <v>9</v>
      </c>
      <c r="H17" s="3" t="s">
        <v>121</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426</v>
      </c>
      <c r="M17" s="3">
        <v>0</v>
      </c>
      <c r="N17" s="3">
        <v>0</v>
      </c>
      <c r="O17" s="3">
        <v>18</v>
      </c>
      <c r="Q17" s="3"/>
      <c r="R17" s="2"/>
      <c r="S17" s="25"/>
    </row>
    <row r="18" spans="1:19" ht="15.75" customHeight="1">
      <c r="A18" s="2">
        <v>45483</v>
      </c>
      <c r="B18" s="3" t="str">
        <f t="shared" si="0"/>
        <v>Wed</v>
      </c>
      <c r="C18" s="4">
        <v>0.64583333333333337</v>
      </c>
      <c r="D18" s="4">
        <f t="shared" si="1"/>
        <v>0.70833333333333337</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8" s="3" t="str">
        <f t="array" ref="F18">IF(ISBLANK($A18),,CHOOSE(WEEKDAY($A18),,INDEX(location_lang_time_lookup,2,3),INDEX(location_lang_time_lookup,2,2),INDEX(location_lang_time_lookup,2,2),INDEX(location_lang_time_lookup,2,2),INDEX(location_lang_time_lookup,2,3),INDEX(location_lang_time_lookup,2,2)))</f>
        <v>en</v>
      </c>
      <c r="G18" s="5">
        <v>11</v>
      </c>
      <c r="H18" s="3" t="s">
        <v>370</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427</v>
      </c>
      <c r="M18" s="3">
        <v>0</v>
      </c>
      <c r="N18" s="3">
        <v>0</v>
      </c>
      <c r="O18" s="3">
        <v>11</v>
      </c>
      <c r="Q18" s="3"/>
      <c r="R18" s="2"/>
      <c r="S18" s="25"/>
    </row>
    <row r="19" spans="1:19" ht="15.75" customHeight="1">
      <c r="A19" s="26">
        <v>45485</v>
      </c>
      <c r="B19" s="3" t="str">
        <f t="shared" si="0"/>
        <v>Fri</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0.458333333333333)</f>
        <v>0.45833333333333298</v>
      </c>
      <c r="D19" s="4">
        <f t="shared" ca="1" si="1"/>
        <v>0.5416666666666663</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9" s="3" t="str">
        <f t="array" ref="F19">IF(ISBLANK($A19),,CHOOSE(WEEKDAY($A19),,INDEX(location_lang_time_lookup,2,3),INDEX(location_lang_time_lookup,2,2),INDEX(location_lang_time_lookup,2,2),INDEX(location_lang_time_lookup,2,2),INDEX(location_lang_time_lookup,2,3),INDEX(location_lang_time_lookup,2,2)))</f>
        <v>zh</v>
      </c>
      <c r="G19" s="5">
        <v>11</v>
      </c>
      <c r="H19" s="3" t="s">
        <v>292</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413</v>
      </c>
      <c r="M19" s="3">
        <v>0</v>
      </c>
      <c r="N19" s="3">
        <v>0</v>
      </c>
      <c r="O19" s="3"/>
      <c r="P19" s="3" t="s">
        <v>428</v>
      </c>
      <c r="Q19" s="3"/>
      <c r="R19" s="2"/>
      <c r="S19" s="25"/>
    </row>
    <row r="20" spans="1:19" ht="15.75" customHeight="1">
      <c r="A20" s="26">
        <v>45488</v>
      </c>
      <c r="B20" s="3" t="str">
        <f t="shared" si="0"/>
        <v>Mon</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0.458333333333333)</f>
        <v>0.45833333333333298</v>
      </c>
      <c r="D20" s="4">
        <f t="shared" ca="1" si="1"/>
        <v>0.5416666666666663</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0" s="3" t="str">
        <f t="array" ref="F20">IF(ISBLANK($A20),,CHOOSE(WEEKDAY($A20),,INDEX(location_lang_time_lookup,2,3),INDEX(location_lang_time_lookup,2,2),INDEX(location_lang_time_lookup,2,2),INDEX(location_lang_time_lookup,2,2),INDEX(location_lang_time_lookup,2,3),INDEX(location_lang_time_lookup,2,2)))</f>
        <v>zh</v>
      </c>
      <c r="G20" s="16"/>
      <c r="H20" s="3" t="s">
        <v>292</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6" t="s">
        <v>413</v>
      </c>
      <c r="M20" s="3">
        <v>1</v>
      </c>
      <c r="N20" s="3">
        <v>0</v>
      </c>
      <c r="O20" s="3"/>
      <c r="R20" s="2"/>
      <c r="S20" s="25"/>
    </row>
    <row r="21" spans="1:19" ht="15.75" customHeight="1">
      <c r="A21" s="2">
        <v>45488</v>
      </c>
      <c r="B21" s="3" t="str">
        <f t="shared" si="0"/>
        <v>Mon</v>
      </c>
      <c r="C21" s="4">
        <f ca="1">IFERROR(__xludf.DUMMYFUNCTION("IF(ISBLANK($A21),,CHOOSE(WEEKDAY($A21),,IF(ISDATE($A20),IF(WEEKDAY($A20)=2,INDEX(location_lang_time_lookup,1,6),INDEX(location_lang_time_lookup,1,4)),INDEX(location_lang_time_lookup,1,4)),IF(ISDATE($A20),IF(WEEKDAY($A20)=3,INDEX(location_lang_time_lookup,"&amp;"2,6),INDEX(location_lang_time_lookup,2,4)),INDEX(location_lang_time_lookup,2,4)),IF(ISDATE($A20),IF(WEEKDAY($A20)=4,INDEX(location_lang_time_lookup,3,6),INDEX(location_lang_time_lookup,3,4)),INDEX(location_lang_time_lookup,3,4)),IF(ISDATE($A20),IF(WEEKDAY"&amp;"($A20)=5,INDEX(location_lang_time_lookup,3,6),INDEX(location_lang_time_lookup,3,4)),INDEX(location_lang_time_lookup,3,4)),INDEX(location_lang_time_lookup,1,4),IF(ISDATE($A20),IF(WEEKDAY($A20)=7,INDEX(location_lang_time_lookup,5,6),INDEX(location_lang_time"&amp;"_lookup,5,4)),INDEX(location_lang_time_lookup,5,4))))"),0.625)</f>
        <v>0.625</v>
      </c>
      <c r="D21" s="4">
        <f t="shared" ca="1" si="1"/>
        <v>0.70833333333333337</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1" s="3" t="str">
        <f t="array" ref="F21">IF(ISBLANK($A21),,CHOOSE(WEEKDAY($A21),,INDEX(location_lang_time_lookup,2,3),INDEX(location_lang_time_lookup,2,2),INDEX(location_lang_time_lookup,2,2),INDEX(location_lang_time_lookup,2,2),INDEX(location_lang_time_lookup,2,3),INDEX(location_lang_time_lookup,2,2)))</f>
        <v>zh</v>
      </c>
      <c r="G21" s="16"/>
      <c r="H21" s="3" t="s">
        <v>97</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6" t="s">
        <v>429</v>
      </c>
      <c r="M21" s="3">
        <v>1</v>
      </c>
      <c r="N21" s="3">
        <v>0</v>
      </c>
      <c r="O21" s="3"/>
      <c r="P21" s="3"/>
      <c r="R21" s="2"/>
      <c r="S21" s="25"/>
    </row>
    <row r="22" spans="1:19" ht="15.75" customHeight="1">
      <c r="A22" s="2">
        <v>45489</v>
      </c>
      <c r="B22" s="3" t="str">
        <f t="shared" si="0"/>
        <v>Tue</v>
      </c>
      <c r="C22" s="4">
        <f ca="1">IFERROR(__xludf.DUMMYFUNCTION("IF(ISBLANK($A22),,CHOOSE(WEEKDAY($A22),,IF(ISDATE($A21),IF(WEEKDAY($A21)=2,INDEX(location_lang_time_lookup,1,6),INDEX(location_lang_time_lookup,1,4)),INDEX(location_lang_time_lookup,1,4)),IF(ISDATE($A21),IF(WEEKDAY($A21)=3,INDEX(location_lang_time_lookup,"&amp;"2,6),INDEX(location_lang_time_lookup,2,4)),INDEX(location_lang_time_lookup,2,4)),IF(ISDATE($A21),IF(WEEKDAY($A21)=4,INDEX(location_lang_time_lookup,3,6),INDEX(location_lang_time_lookup,3,4)),INDEX(location_lang_time_lookup,3,4)),IF(ISDATE($A21),IF(WEEKDAY"&amp;"($A21)=5,INDEX(location_lang_time_lookup,3,6),INDEX(location_lang_time_lookup,3,4)),INDEX(location_lang_time_lookup,3,4)),INDEX(location_lang_time_lookup,1,4),IF(ISDATE($A21),IF(WEEKDAY($A21)=7,INDEX(location_lang_time_lookup,5,6),INDEX(location_lang_time"&amp;"_lookup,5,4)),INDEX(location_lang_time_lookup,5,4))))"),0.458333333333333)</f>
        <v>0.45833333333333298</v>
      </c>
      <c r="D22" s="4">
        <f t="shared" ca="1" si="1"/>
        <v>0.52083333333333304</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2" s="3" t="str">
        <f t="array" ref="F22">IF(ISBLANK($A22),,CHOOSE(WEEKDAY($A22),,INDEX(location_lang_time_lookup,2,3),INDEX(location_lang_time_lookup,2,2),INDEX(location_lang_time_lookup,2,2),INDEX(location_lang_time_lookup,2,2),INDEX(location_lang_time_lookup,2,3),INDEX(location_lang_time_lookup,2,2)))</f>
        <v>en</v>
      </c>
      <c r="G22" s="5">
        <v>2</v>
      </c>
      <c r="H22" s="3" t="s">
        <v>97</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430</v>
      </c>
      <c r="M22" s="3">
        <v>0</v>
      </c>
      <c r="N22" s="3">
        <v>0</v>
      </c>
      <c r="O22" s="3"/>
      <c r="Q22" s="14"/>
      <c r="R22" s="2"/>
      <c r="S22" s="25"/>
    </row>
    <row r="23" spans="1:19" ht="15.75" customHeight="1">
      <c r="A23" s="2">
        <v>45489</v>
      </c>
      <c r="B23" s="3" t="str">
        <f t="shared" si="0"/>
        <v>Tue</v>
      </c>
      <c r="C23" s="4">
        <f ca="1">IFERROR(__xludf.DUMMYFUNCTION("IF(ISBLANK($A23),,CHOOSE(WEEKDAY($A23),,IF(ISDATE($A22),IF(WEEKDAY($A22)=2,INDEX(location_lang_time_lookup,1,6),INDEX(location_lang_time_lookup,1,4)),INDEX(location_lang_time_lookup,1,4)),IF(ISDATE($A22),IF(WEEKDAY($A22)=3,INDEX(location_lang_time_lookup,"&amp;"2,6),INDEX(location_lang_time_lookup,2,4)),INDEX(location_lang_time_lookup,2,4)),IF(ISDATE($A22),IF(WEEKDAY($A22)=4,INDEX(location_lang_time_lookup,3,6),INDEX(location_lang_time_lookup,3,4)),INDEX(location_lang_time_lookup,3,4)),IF(ISDATE($A22),IF(WEEKDAY"&amp;"($A22)=5,INDEX(location_lang_time_lookup,3,6),INDEX(location_lang_time_lookup,3,4)),INDEX(location_lang_time_lookup,3,4)),INDEX(location_lang_time_lookup,1,4),IF(ISDATE($A22),IF(WEEKDAY($A22)=7,INDEX(location_lang_time_lookup,5,6),INDEX(location_lang_time"&amp;"_lookup,5,4)),INDEX(location_lang_time_lookup,5,4))))"),0.583333333333333)</f>
        <v>0.58333333333333304</v>
      </c>
      <c r="D23" s="4">
        <f t="shared" ca="1" si="1"/>
        <v>0.64583333333333304</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3" s="3" t="str">
        <f t="array" ref="F23">IF(ISBLANK($A23),,CHOOSE(WEEKDAY($A23),,INDEX(location_lang_time_lookup,2,3),INDEX(location_lang_time_lookup,2,2),INDEX(location_lang_time_lookup,2,2),INDEX(location_lang_time_lookup,2,2),INDEX(location_lang_time_lookup,2,3),INDEX(location_lang_time_lookup,2,2)))</f>
        <v>en</v>
      </c>
      <c r="G23" s="5">
        <v>3</v>
      </c>
      <c r="H23" s="3" t="s">
        <v>91</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417</v>
      </c>
      <c r="M23" s="3">
        <v>0</v>
      </c>
      <c r="N23" s="3">
        <v>0</v>
      </c>
      <c r="O23" s="3"/>
      <c r="P23" s="3"/>
      <c r="Q23" s="14"/>
      <c r="R23" s="2"/>
      <c r="S23" s="25"/>
    </row>
    <row r="24" spans="1:19" ht="15.75" customHeight="1">
      <c r="A24" s="2">
        <v>45489</v>
      </c>
      <c r="B24" s="3" t="str">
        <f t="shared" si="0"/>
        <v>Tue</v>
      </c>
      <c r="C24" s="4">
        <v>0.64583333333333337</v>
      </c>
      <c r="D24" s="4">
        <f t="shared" si="1"/>
        <v>0.6875</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4" s="3" t="str">
        <f t="array" ref="F24">IF(ISBLANK($A24),,CHOOSE(WEEKDAY($A24),,INDEX(location_lang_time_lookup,2,3),INDEX(location_lang_time_lookup,2,2),INDEX(location_lang_time_lookup,2,2),INDEX(location_lang_time_lookup,2,2),INDEX(location_lang_time_lookup,2,3),INDEX(location_lang_time_lookup,2,2)))</f>
        <v>en</v>
      </c>
      <c r="G24" s="5">
        <v>2</v>
      </c>
      <c r="H24" s="3" t="s">
        <v>91</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417</v>
      </c>
      <c r="M24" s="3">
        <v>0</v>
      </c>
      <c r="N24" s="3">
        <v>0</v>
      </c>
      <c r="O24" s="3"/>
      <c r="P24" s="3"/>
      <c r="R24" s="2"/>
      <c r="S24" s="25"/>
    </row>
    <row r="25" spans="1:19" ht="15.75" customHeight="1">
      <c r="A25" s="2">
        <v>45490</v>
      </c>
      <c r="B25" s="3" t="str">
        <f t="shared" si="0"/>
        <v>Wed</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0.458333333333333)</f>
        <v>0.45833333333333298</v>
      </c>
      <c r="D25" s="4">
        <f t="shared" ca="1" si="1"/>
        <v>0.52083333333333304</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5" s="3" t="str">
        <f t="array" ref="F25">IF(ISBLANK($A25),,CHOOSE(WEEKDAY($A25),,INDEX(location_lang_time_lookup,2,3),INDEX(location_lang_time_lookup,2,2),INDEX(location_lang_time_lookup,2,2),INDEX(location_lang_time_lookup,2,2),INDEX(location_lang_time_lookup,2,3),INDEX(location_lang_time_lookup,2,2)))</f>
        <v>en</v>
      </c>
      <c r="G25" s="5">
        <v>14</v>
      </c>
      <c r="H25" s="3" t="s">
        <v>185</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10" t="s">
        <v>431</v>
      </c>
      <c r="M25" s="3">
        <v>0</v>
      </c>
      <c r="N25" s="3">
        <v>0</v>
      </c>
      <c r="O25" s="3">
        <v>24</v>
      </c>
      <c r="R25" s="2"/>
      <c r="S25" s="25"/>
    </row>
    <row r="26" spans="1:19" ht="15.75" customHeight="1">
      <c r="A26" s="2">
        <v>45490</v>
      </c>
      <c r="B26" s="3" t="str">
        <f t="shared" si="0"/>
        <v>Wed</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0.5625)</f>
        <v>0.5625</v>
      </c>
      <c r="D26" s="4">
        <f t="shared" ca="1" si="1"/>
        <v>0.625</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6" s="3" t="str">
        <f t="array" ref="F26">IF(ISBLANK($A26),,CHOOSE(WEEKDAY($A26),,INDEX(location_lang_time_lookup,2,3),INDEX(location_lang_time_lookup,2,2),INDEX(location_lang_time_lookup,2,2),INDEX(location_lang_time_lookup,2,2),INDEX(location_lang_time_lookup,2,3),INDEX(location_lang_time_lookup,2,2)))</f>
        <v>en</v>
      </c>
      <c r="G26" s="5">
        <v>19</v>
      </c>
      <c r="H26" s="3" t="s">
        <v>87</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432</v>
      </c>
      <c r="M26" s="3">
        <v>0</v>
      </c>
      <c r="N26" s="3">
        <v>0</v>
      </c>
      <c r="O26" s="3">
        <v>24</v>
      </c>
      <c r="S26" s="25"/>
    </row>
    <row r="27" spans="1:19" ht="15.75" customHeight="1">
      <c r="A27" s="26">
        <v>45490</v>
      </c>
      <c r="B27" s="3" t="str">
        <f t="shared" si="0"/>
        <v>Wed</v>
      </c>
      <c r="C27" s="4">
        <v>0.64583333333333337</v>
      </c>
      <c r="D27" s="4">
        <f t="shared" si="1"/>
        <v>0.70833333333333337</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7" s="3" t="str">
        <f t="array" ref="F27">IF(ISBLANK($A27),,CHOOSE(WEEKDAY($A27),,INDEX(location_lang_time_lookup,2,3),INDEX(location_lang_time_lookup,2,2),INDEX(location_lang_time_lookup,2,2),INDEX(location_lang_time_lookup,2,2),INDEX(location_lang_time_lookup,2,3),INDEX(location_lang_time_lookup,2,2)))</f>
        <v>en</v>
      </c>
      <c r="G27" s="5">
        <v>15</v>
      </c>
      <c r="H27" s="3" t="s">
        <v>99</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10" t="s">
        <v>433</v>
      </c>
      <c r="M27" s="3">
        <v>0</v>
      </c>
      <c r="N27" s="3">
        <v>0</v>
      </c>
      <c r="O27" s="3">
        <v>23</v>
      </c>
      <c r="P27" s="3"/>
    </row>
    <row r="28" spans="1:19" ht="15.75" customHeight="1">
      <c r="A28" s="26">
        <v>45492</v>
      </c>
      <c r="B28" s="3" t="str">
        <f t="shared" si="0"/>
        <v>Fri</v>
      </c>
      <c r="C28" s="4">
        <f ca="1">IFERROR(__xludf.DUMMYFUNCTION("IF(ISBLANK($A28),,CHOOSE(WEEKDAY($A28),,IF(ISDATE($A27),IF(WEEKDAY($A27)=2,INDEX(location_lang_time_lookup,1,6),INDEX(location_lang_time_lookup,1,4)),INDEX(location_lang_time_lookup,1,4)),IF(ISDATE($A27),IF(WEEKDAY($A27)=3,INDEX(location_lang_time_lookup,"&amp;"2,6),INDEX(location_lang_time_lookup,2,4)),INDEX(location_lang_time_lookup,2,4)),IF(ISDATE($A27),IF(WEEKDAY($A27)=4,INDEX(location_lang_time_lookup,3,6),INDEX(location_lang_time_lookup,3,4)),INDEX(location_lang_time_lookup,3,4)),IF(ISDATE($A27),IF(WEEKDAY"&amp;"($A27)=5,INDEX(location_lang_time_lookup,3,6),INDEX(location_lang_time_lookup,3,4)),INDEX(location_lang_time_lookup,3,4)),INDEX(location_lang_time_lookup,1,4),IF(ISDATE($A27),IF(WEEKDAY($A27)=7,INDEX(location_lang_time_lookup,5,6),INDEX(location_lang_time"&amp;"_lookup,5,4)),INDEX(location_lang_time_lookup,5,4))))"),0.458333333333333)</f>
        <v>0.45833333333333298</v>
      </c>
      <c r="D28" s="4">
        <f t="shared" ca="1" si="1"/>
        <v>0.5416666666666663</v>
      </c>
      <c r="E28" s="3" t="s">
        <v>17</v>
      </c>
      <c r="F28" s="3" t="str">
        <f t="array" ref="F28">IF(ISBLANK($A28),,CHOOSE(WEEKDAY($A28),,INDEX(location_lang_time_lookup,2,3),INDEX(location_lang_time_lookup,2,2),INDEX(location_lang_time_lookup,2,2),INDEX(location_lang_time_lookup,2,2),INDEX(location_lang_time_lookup,2,3),INDEX(location_lang_time_lookup,2,2)))</f>
        <v>zh</v>
      </c>
      <c r="G28" s="5">
        <v>18</v>
      </c>
      <c r="H28" s="3" t="s">
        <v>292</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413</v>
      </c>
      <c r="M28" s="3">
        <v>0</v>
      </c>
      <c r="N28" s="3">
        <v>0</v>
      </c>
      <c r="O28" s="3"/>
      <c r="P28" s="3"/>
    </row>
    <row r="29" spans="1:19" ht="15.75" customHeight="1">
      <c r="A29" s="2">
        <v>45502</v>
      </c>
      <c r="B29" s="3" t="str">
        <f t="shared" si="0"/>
        <v>Mon</v>
      </c>
      <c r="C29" s="4">
        <f ca="1">IFERROR(__xludf.DUMMYFUNCTION("IF(ISBLANK($A29),,CHOOSE(WEEKDAY($A29),,IF(ISDATE($A28),IF(WEEKDAY($A28)=2,INDEX(location_lang_time_lookup,1,6),INDEX(location_lang_time_lookup,1,4)),INDEX(location_lang_time_lookup,1,4)),IF(ISDATE($A28),IF(WEEKDAY($A28)=3,INDEX(location_lang_time_lookup,"&amp;"2,6),INDEX(location_lang_time_lookup,2,4)),INDEX(location_lang_time_lookup,2,4)),IF(ISDATE($A28),IF(WEEKDAY($A28)=4,INDEX(location_lang_time_lookup,3,6),INDEX(location_lang_time_lookup,3,4)),INDEX(location_lang_time_lookup,3,4)),IF(ISDATE($A28),IF(WEEKDAY"&amp;"($A28)=5,INDEX(location_lang_time_lookup,3,6),INDEX(location_lang_time_lookup,3,4)),INDEX(location_lang_time_lookup,3,4)),INDEX(location_lang_time_lookup,1,4),IF(ISDATE($A28),IF(WEEKDAY($A28)=7,INDEX(location_lang_time_lookup,5,6),INDEX(location_lang_time"&amp;"_lookup,5,4)),INDEX(location_lang_time_lookup,5,4))))"),0.458333333333333)</f>
        <v>0.45833333333333298</v>
      </c>
      <c r="D29" s="4">
        <f t="shared" ca="1" si="1"/>
        <v>0.5416666666666663</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9" s="3" t="str">
        <f t="array" ref="F29">IF(ISBLANK($A29),,CHOOSE(WEEKDAY($A29),,INDEX(location_lang_time_lookup,2,3),INDEX(location_lang_time_lookup,2,2),INDEX(location_lang_time_lookup,2,2),INDEX(location_lang_time_lookup,2,2),INDEX(location_lang_time_lookup,2,3),INDEX(location_lang_time_lookup,2,2)))</f>
        <v>zh</v>
      </c>
      <c r="G29" s="5">
        <v>15</v>
      </c>
      <c r="H29" s="3" t="s">
        <v>292</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413</v>
      </c>
      <c r="M29" s="3">
        <v>0</v>
      </c>
      <c r="N29" s="3">
        <v>0</v>
      </c>
      <c r="O29" s="3"/>
    </row>
    <row r="30" spans="1:19" ht="15.75" customHeight="1">
      <c r="A30" s="2">
        <v>45502</v>
      </c>
      <c r="B30" s="3" t="str">
        <f t="shared" si="0"/>
        <v>Mon</v>
      </c>
      <c r="C30" s="4">
        <f ca="1">IFERROR(__xludf.DUMMYFUNCTION("IF(ISBLANK($A30),,CHOOSE(WEEKDAY($A30),,IF(ISDATE($A29),IF(WEEKDAY($A29)=2,INDEX(location_lang_time_lookup,1,6),INDEX(location_lang_time_lookup,1,4)),INDEX(location_lang_time_lookup,1,4)),IF(ISDATE($A29),IF(WEEKDAY($A29)=3,INDEX(location_lang_time_lookup,"&amp;"2,6),INDEX(location_lang_time_lookup,2,4)),INDEX(location_lang_time_lookup,2,4)),IF(ISDATE($A29),IF(WEEKDAY($A29)=4,INDEX(location_lang_time_lookup,3,6),INDEX(location_lang_time_lookup,3,4)),INDEX(location_lang_time_lookup,3,4)),IF(ISDATE($A29),IF(WEEKDAY"&amp;"($A29)=5,INDEX(location_lang_time_lookup,3,6),INDEX(location_lang_time_lookup,3,4)),INDEX(location_lang_time_lookup,3,4)),INDEX(location_lang_time_lookup,1,4),IF(ISDATE($A29),IF(WEEKDAY($A29)=7,INDEX(location_lang_time_lookup,5,6),INDEX(location_lang_time"&amp;"_lookup,5,4)),INDEX(location_lang_time_lookup,5,4))))"),0.625)</f>
        <v>0.625</v>
      </c>
      <c r="D30" s="4">
        <f t="shared" ca="1" si="1"/>
        <v>0.70833333333333337</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0" s="3" t="str">
        <f t="array" ref="F30">IF(ISBLANK($A30),,CHOOSE(WEEKDAY($A30),,INDEX(location_lang_time_lookup,2,3),INDEX(location_lang_time_lookup,2,2),INDEX(location_lang_time_lookup,2,2),INDEX(location_lang_time_lookup,2,2),INDEX(location_lang_time_lookup,2,3),INDEX(location_lang_time_lookup,2,2)))</f>
        <v>zh</v>
      </c>
      <c r="G30" s="5">
        <v>22</v>
      </c>
      <c r="H30" s="3" t="s">
        <v>97</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434</v>
      </c>
      <c r="M30" s="3">
        <v>0</v>
      </c>
      <c r="N30" s="3">
        <v>0</v>
      </c>
      <c r="O30" s="3"/>
    </row>
    <row r="31" spans="1:19" ht="15.75" customHeight="1">
      <c r="A31" s="2">
        <v>45503</v>
      </c>
      <c r="B31" s="3" t="str">
        <f t="shared" si="0"/>
        <v>Tue</v>
      </c>
      <c r="C31" s="4">
        <f ca="1">IFERROR(__xludf.DUMMYFUNCTION("IF(ISBLANK($A31),,CHOOSE(WEEKDAY($A31),,IF(ISDATE($A30),IF(WEEKDAY($A30)=2,INDEX(location_lang_time_lookup,1,6),INDEX(location_lang_time_lookup,1,4)),INDEX(location_lang_time_lookup,1,4)),IF(ISDATE($A30),IF(WEEKDAY($A30)=3,INDEX(location_lang_time_lookup,"&amp;"2,6),INDEX(location_lang_time_lookup,2,4)),INDEX(location_lang_time_lookup,2,4)),IF(ISDATE($A30),IF(WEEKDAY($A30)=4,INDEX(location_lang_time_lookup,3,6),INDEX(location_lang_time_lookup,3,4)),INDEX(location_lang_time_lookup,3,4)),IF(ISDATE($A30),IF(WEEKDAY"&amp;"($A30)=5,INDEX(location_lang_time_lookup,3,6),INDEX(location_lang_time_lookup,3,4)),INDEX(location_lang_time_lookup,3,4)),INDEX(location_lang_time_lookup,1,4),IF(ISDATE($A30),IF(WEEKDAY($A30)=7,INDEX(location_lang_time_lookup,5,6),INDEX(location_lang_time"&amp;"_lookup,5,4)),INDEX(location_lang_time_lookup,5,4))))"),0.458333333333333)</f>
        <v>0.45833333333333298</v>
      </c>
      <c r="D31" s="4">
        <f t="shared" ca="1" si="1"/>
        <v>0.52083333333333304</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1" s="3" t="str">
        <f t="array" ref="F31">IF(ISBLANK($A31),,CHOOSE(WEEKDAY($A31),,INDEX(location_lang_time_lookup,2,3),INDEX(location_lang_time_lookup,2,2),INDEX(location_lang_time_lookup,2,2),INDEX(location_lang_time_lookup,2,2),INDEX(location_lang_time_lookup,2,3),INDEX(location_lang_time_lookup,2,2)))</f>
        <v>en</v>
      </c>
      <c r="G31" s="5">
        <v>3</v>
      </c>
      <c r="H31" s="3" t="s">
        <v>156</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435</v>
      </c>
      <c r="M31" s="3">
        <v>0</v>
      </c>
      <c r="N31" s="3">
        <v>0</v>
      </c>
      <c r="O31" s="3"/>
    </row>
    <row r="32" spans="1:19" ht="15.75" customHeight="1">
      <c r="A32" s="2">
        <v>45503</v>
      </c>
      <c r="B32" s="3" t="str">
        <f t="shared" si="0"/>
        <v>Tue</v>
      </c>
      <c r="C32" s="4">
        <f ca="1">IFERROR(__xludf.DUMMYFUNCTION("IF(ISBLANK($A32),,CHOOSE(WEEKDAY($A32),,IF(ISDATE($A31),IF(WEEKDAY($A31)=2,INDEX(location_lang_time_lookup,1,6),INDEX(location_lang_time_lookup,1,4)),INDEX(location_lang_time_lookup,1,4)),IF(ISDATE($A31),IF(WEEKDAY($A31)=3,INDEX(location_lang_time_lookup,"&amp;"2,6),INDEX(location_lang_time_lookup,2,4)),INDEX(location_lang_time_lookup,2,4)),IF(ISDATE($A31),IF(WEEKDAY($A31)=4,INDEX(location_lang_time_lookup,3,6),INDEX(location_lang_time_lookup,3,4)),INDEX(location_lang_time_lookup,3,4)),IF(ISDATE($A31),IF(WEEKDAY"&amp;"($A31)=5,INDEX(location_lang_time_lookup,3,6),INDEX(location_lang_time_lookup,3,4)),INDEX(location_lang_time_lookup,3,4)),INDEX(location_lang_time_lookup,1,4),IF(ISDATE($A31),IF(WEEKDAY($A31)=7,INDEX(location_lang_time_lookup,5,6),INDEX(location_lang_time"&amp;"_lookup,5,4)),INDEX(location_lang_time_lookup,5,4))))"),0.583333333333333)</f>
        <v>0.58333333333333304</v>
      </c>
      <c r="D32" s="4">
        <f t="shared" ca="1" si="1"/>
        <v>0.64583333333333304</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2" s="3" t="str">
        <f t="array" ref="F32">IF(ISBLANK($A32),,CHOOSE(WEEKDAY($A32),,INDEX(location_lang_time_lookup,2,3),INDEX(location_lang_time_lookup,2,2),INDEX(location_lang_time_lookup,2,2),INDEX(location_lang_time_lookup,2,2),INDEX(location_lang_time_lookup,2,3),INDEX(location_lang_time_lookup,2,2)))</f>
        <v>en</v>
      </c>
      <c r="G32" s="5">
        <v>4</v>
      </c>
      <c r="H32" s="3" t="s">
        <v>91</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10" t="s">
        <v>417</v>
      </c>
      <c r="M32" s="3">
        <v>0</v>
      </c>
      <c r="N32" s="3">
        <v>0</v>
      </c>
      <c r="O32" s="3"/>
    </row>
    <row r="33" spans="1:15" ht="15.75" customHeight="1">
      <c r="A33" s="2">
        <v>45503</v>
      </c>
      <c r="B33" s="3" t="str">
        <f t="shared" si="0"/>
        <v>Tue</v>
      </c>
      <c r="C33" s="4">
        <v>0.64583333333333337</v>
      </c>
      <c r="D33" s="4">
        <f t="shared" si="1"/>
        <v>0.6875</v>
      </c>
      <c r="E33" s="3" t="str">
        <f ca="1">IFERROR(__xludf.DUMMYFUNCTION("IF(ISBLANK($A33),,CHOOSE(WEEKDAY($A33),,IF(ISDATE($A32),IF(WEEKDAY($A32)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3" s="3" t="str">
        <f t="array" ref="F33">IF(ISBLANK($A33),,CHOOSE(WEEKDAY($A33),,INDEX(location_lang_time_lookup,2,3),INDEX(location_lang_time_lookup,2,2),INDEX(location_lang_time_lookup,2,2),INDEX(location_lang_time_lookup,2,2),INDEX(location_lang_time_lookup,2,3),INDEX(location_lang_time_lookup,2,2)))</f>
        <v>en</v>
      </c>
      <c r="G33" s="5">
        <v>1</v>
      </c>
      <c r="H33" s="3" t="s">
        <v>91</v>
      </c>
      <c r="I33" s="3" t="e">
        <f t="array" aca="1" ref="I33" ca="1">IF(ISBLANK($H33),,VLOOKUP($H33,'classes-lookup'!$A$2:INDIRECT("classes-lookup!$K$"&amp;COUNTA('classes-lookup'!$A:$A)),3, FALSE))</f>
        <v>#REF!</v>
      </c>
      <c r="J33" s="3" t="e">
        <f t="array" aca="1" ref="J33" ca="1">IF(ISBLANK($H33),,VLOOKUP($H33,'classes-lookup'!$A$2:INDIRECT("classes-lookup!$K$"&amp;COUNTA('classes-lookup'!$A:$A)),10, FALSE))</f>
        <v>#REF!</v>
      </c>
      <c r="K33" s="3" t="e">
        <f t="array" aca="1" ref="K33" ca="1">IF(ISBLANK($H33),,VLOOKUP($H33,'classes-lookup'!$A$2:INDIRECT("classes-lookup!$K$"&amp;COUNTA('classes-lookup'!$A:$A)),11, FALSE))</f>
        <v>#REF!</v>
      </c>
      <c r="L33" s="10" t="s">
        <v>417</v>
      </c>
      <c r="M33" s="3">
        <v>0</v>
      </c>
      <c r="N33" s="3">
        <v>0</v>
      </c>
      <c r="O33" s="3"/>
    </row>
    <row r="34" spans="1:15" ht="15.75" customHeight="1">
      <c r="A34" s="2">
        <v>45504</v>
      </c>
      <c r="B34" s="3" t="str">
        <f t="shared" si="0"/>
        <v>Wed</v>
      </c>
      <c r="C34" s="4">
        <f ca="1">IFERROR(__xludf.DUMMYFUNCTION("IF(ISBLANK($A34),,CHOOSE(WEEKDAY($A34),,IF(ISDATE($A33),IF(WEEKDAY($A33)=2,INDEX(location_lang_time_lookup,1,6),INDEX(location_lang_time_lookup,1,4)),INDEX(location_lang_time_lookup,1,4)),IF(ISDATE($A33),IF(WEEKDAY($A33)=3,INDEX(location_lang_time_lookup,"&amp;"2,6),INDEX(location_lang_time_lookup,2,4)),INDEX(location_lang_time_lookup,2,4)),IF(ISDATE($A33),IF(WEEKDAY($A33)=4,INDEX(location_lang_time_lookup,3,6),INDEX(location_lang_time_lookup,3,4)),INDEX(location_lang_time_lookup,3,4)),IF(ISDATE($A33),IF(WEEKDAY"&amp;"($A33)=5,INDEX(location_lang_time_lookup,3,6),INDEX(location_lang_time_lookup,3,4)),INDEX(location_lang_time_lookup,3,4)),INDEX(location_lang_time_lookup,1,4),IF(ISDATE($A33),IF(WEEKDAY($A33)=7,INDEX(location_lang_time_lookup,5,6),INDEX(location_lang_time"&amp;"_lookup,5,4)),INDEX(location_lang_time_lookup,5,4))))"),0.458333333333333)</f>
        <v>0.45833333333333298</v>
      </c>
      <c r="D34" s="4">
        <f t="shared" ca="1" si="1"/>
        <v>0.52083333333333304</v>
      </c>
      <c r="E34" s="3" t="str">
        <f ca="1">IFERROR(__xludf.DUMMYFUNCTION("IF(ISBLANK($A34),,CHOOSE(WEEKDAY($A34),,IF(ISDATE($A33),IF(WEEKDAY($A33)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4" s="3" t="str">
        <f t="array" ref="F34">IF(ISBLANK($A34),,CHOOSE(WEEKDAY($A34),,INDEX(location_lang_time_lookup,2,3),INDEX(location_lang_time_lookup,2,2),INDEX(location_lang_time_lookup,2,2),INDEX(location_lang_time_lookup,2,2),INDEX(location_lang_time_lookup,2,3),INDEX(location_lang_time_lookup,2,2)))</f>
        <v>en</v>
      </c>
      <c r="G34" s="5">
        <v>18</v>
      </c>
      <c r="H34" s="3" t="s">
        <v>191</v>
      </c>
      <c r="I34" s="3" t="e">
        <f t="array" aca="1" ref="I34" ca="1">IF(ISBLANK($H34),,VLOOKUP($H34,'classes-lookup'!$A$2:INDIRECT("classes-lookup!$K$"&amp;COUNTA('classes-lookup'!$A:$A)),3, FALSE))</f>
        <v>#REF!</v>
      </c>
      <c r="J34" s="3" t="e">
        <f t="array" aca="1" ref="J34" ca="1">IF(ISBLANK($H34),,VLOOKUP($H34,'classes-lookup'!$A$2:INDIRECT("classes-lookup!$K$"&amp;COUNTA('classes-lookup'!$A:$A)),10, FALSE))</f>
        <v>#REF!</v>
      </c>
      <c r="K34" s="3" t="e">
        <f t="array" aca="1" ref="K34" ca="1">IF(ISBLANK($H34),,VLOOKUP($H34,'classes-lookup'!$A$2:INDIRECT("classes-lookup!$K$"&amp;COUNTA('classes-lookup'!$A:$A)),11, FALSE))</f>
        <v>#REF!</v>
      </c>
      <c r="L34" s="10" t="s">
        <v>436</v>
      </c>
      <c r="M34" s="3">
        <v>0</v>
      </c>
      <c r="N34" s="3">
        <v>0</v>
      </c>
      <c r="O34" s="3">
        <v>31</v>
      </c>
    </row>
    <row r="35" spans="1:15" ht="15.75" customHeight="1">
      <c r="A35" s="2">
        <v>45504</v>
      </c>
      <c r="B35" s="3" t="str">
        <f t="shared" si="0"/>
        <v>Wed</v>
      </c>
      <c r="C35" s="4">
        <f ca="1">IFERROR(__xludf.DUMMYFUNCTION("IF(ISBLANK($A35),,CHOOSE(WEEKDAY($A35),,IF(ISDATE($A34),IF(WEEKDAY($A34)=2,INDEX(location_lang_time_lookup,1,6),INDEX(location_lang_time_lookup,1,4)),INDEX(location_lang_time_lookup,1,4)),IF(ISDATE($A34),IF(WEEKDAY($A34)=3,INDEX(location_lang_time_lookup,"&amp;"2,6),INDEX(location_lang_time_lookup,2,4)),INDEX(location_lang_time_lookup,2,4)),IF(ISDATE($A34),IF(WEEKDAY($A34)=4,INDEX(location_lang_time_lookup,3,6),INDEX(location_lang_time_lookup,3,4)),INDEX(location_lang_time_lookup,3,4)),IF(ISDATE($A34),IF(WEEKDAY"&amp;"($A34)=5,INDEX(location_lang_time_lookup,3,6),INDEX(location_lang_time_lookup,3,4)),INDEX(location_lang_time_lookup,3,4)),INDEX(location_lang_time_lookup,1,4),IF(ISDATE($A34),IF(WEEKDAY($A34)=7,INDEX(location_lang_time_lookup,5,6),INDEX(location_lang_time"&amp;"_lookup,5,4)),INDEX(location_lang_time_lookup,5,4))))"),0.5625)</f>
        <v>0.5625</v>
      </c>
      <c r="D35" s="4">
        <f t="shared" ca="1" si="1"/>
        <v>0.625</v>
      </c>
      <c r="E35" s="3" t="str">
        <f ca="1">IFERROR(__xludf.DUMMYFUNCTION("IF(ISBLANK($A35),,CHOOSE(WEEKDAY($A35),,IF(ISDATE($A34),IF(WEEKDAY($A34)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5" s="3" t="str">
        <f t="array" ref="F35">IF(ISBLANK($A35),,CHOOSE(WEEKDAY($A35),,INDEX(location_lang_time_lookup,2,3),INDEX(location_lang_time_lookup,2,2),INDEX(location_lang_time_lookup,2,2),INDEX(location_lang_time_lookup,2,2),INDEX(location_lang_time_lookup,2,3),INDEX(location_lang_time_lookup,2,2)))</f>
        <v>en</v>
      </c>
      <c r="G35" s="5">
        <v>9</v>
      </c>
      <c r="H35" s="3" t="s">
        <v>149</v>
      </c>
      <c r="I35" s="3" t="e">
        <f t="array" aca="1" ref="I35" ca="1">IF(ISBLANK($H35),,VLOOKUP($H35,'classes-lookup'!$A$2:INDIRECT("classes-lookup!$K$"&amp;COUNTA('classes-lookup'!$A:$A)),3, FALSE))</f>
        <v>#REF!</v>
      </c>
      <c r="J35" s="3" t="e">
        <f t="array" aca="1" ref="J35" ca="1">IF(ISBLANK($H35),,VLOOKUP($H35,'classes-lookup'!$A$2:INDIRECT("classes-lookup!$K$"&amp;COUNTA('classes-lookup'!$A:$A)),10, FALSE))</f>
        <v>#REF!</v>
      </c>
      <c r="K35" s="3" t="e">
        <f t="array" aca="1" ref="K35" ca="1">IF(ISBLANK($H35),,VLOOKUP($H35,'classes-lookup'!$A$2:INDIRECT("classes-lookup!$K$"&amp;COUNTA('classes-lookup'!$A:$A)),11, FALSE))</f>
        <v>#REF!</v>
      </c>
      <c r="L35" s="10" t="s">
        <v>437</v>
      </c>
      <c r="M35" s="3">
        <v>0</v>
      </c>
      <c r="N35" s="3">
        <v>0</v>
      </c>
      <c r="O35" s="3">
        <v>19</v>
      </c>
    </row>
    <row r="36" spans="1:15" ht="15.75" customHeight="1">
      <c r="A36" s="2">
        <v>45504</v>
      </c>
      <c r="B36" s="3" t="str">
        <f t="shared" si="0"/>
        <v>Wed</v>
      </c>
      <c r="C36" s="4">
        <v>0.64583333333333337</v>
      </c>
      <c r="D36" s="4">
        <f t="shared" si="1"/>
        <v>0.70833333333333337</v>
      </c>
      <c r="E36" s="3" t="str">
        <f ca="1">IFERROR(__xludf.DUMMYFUNCTION("IF(ISBLANK($A36),,CHOOSE(WEEKDAY($A36),,IF(ISDATE($A35),IF(WEEKDAY($A35)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6" s="3" t="str">
        <f t="array" ref="F36">IF(ISBLANK($A36),,CHOOSE(WEEKDAY($A36),,INDEX(location_lang_time_lookup,2,3),INDEX(location_lang_time_lookup,2,2),INDEX(location_lang_time_lookup,2,2),INDEX(location_lang_time_lookup,2,2),INDEX(location_lang_time_lookup,2,3),INDEX(location_lang_time_lookup,2,2)))</f>
        <v>en</v>
      </c>
      <c r="G36" s="5">
        <v>7</v>
      </c>
      <c r="H36" s="3" t="s">
        <v>274</v>
      </c>
      <c r="I36" s="3" t="e">
        <f t="array" aca="1" ref="I36" ca="1">IF(ISBLANK($H36),,VLOOKUP($H36,'classes-lookup'!$A$2:INDIRECT("classes-lookup!$K$"&amp;COUNTA('classes-lookup'!$A:$A)),3, FALSE))</f>
        <v>#REF!</v>
      </c>
      <c r="J36" s="3" t="e">
        <f t="array" aca="1" ref="J36" ca="1">IF(ISBLANK($H36),,VLOOKUP($H36,'classes-lookup'!$A$2:INDIRECT("classes-lookup!$K$"&amp;COUNTA('classes-lookup'!$A:$A)),10, FALSE))</f>
        <v>#REF!</v>
      </c>
      <c r="K36" s="3" t="e">
        <f t="array" aca="1" ref="K36" ca="1">IF(ISBLANK($H36),,VLOOKUP($H36,'classes-lookup'!$A$2:INDIRECT("classes-lookup!$K$"&amp;COUNTA('classes-lookup'!$A:$A)),11, FALSE))</f>
        <v>#REF!</v>
      </c>
      <c r="L36" s="10" t="s">
        <v>438</v>
      </c>
      <c r="M36" s="3">
        <v>0</v>
      </c>
      <c r="N36" s="3">
        <v>0</v>
      </c>
      <c r="O36" s="3">
        <v>10</v>
      </c>
    </row>
    <row r="37" spans="1:15" ht="15.75" customHeight="1">
      <c r="A37" s="2"/>
      <c r="B37" s="3"/>
      <c r="C37" s="4"/>
      <c r="D37" s="4"/>
      <c r="E37" s="3"/>
      <c r="F37" s="3"/>
      <c r="G37" s="16"/>
      <c r="H37" s="3"/>
      <c r="I37" s="3"/>
      <c r="J37" s="3"/>
      <c r="K37" s="3"/>
      <c r="L37" s="3"/>
      <c r="M37" s="3"/>
      <c r="N37" s="3"/>
      <c r="O37" s="3"/>
    </row>
    <row r="38" spans="1:15" ht="15.75" customHeight="1">
      <c r="A38" s="2"/>
      <c r="B38" s="3"/>
      <c r="C38" s="4"/>
      <c r="D38" s="4"/>
      <c r="E38" s="3"/>
      <c r="F38" s="3"/>
      <c r="G38" s="16"/>
      <c r="H38" s="3"/>
      <c r="I38" s="3"/>
      <c r="J38" s="3"/>
      <c r="K38" s="3"/>
      <c r="L38" s="3"/>
      <c r="M38" s="3"/>
      <c r="N38" s="3"/>
      <c r="O38" s="3"/>
    </row>
    <row r="39" spans="1:15" ht="15.75" customHeight="1">
      <c r="A39" s="2"/>
      <c r="B39" s="3"/>
      <c r="C39" s="4"/>
      <c r="D39" s="4"/>
      <c r="E39" s="3"/>
      <c r="F39" s="3"/>
      <c r="G39" s="16"/>
      <c r="H39" s="3"/>
      <c r="I39" s="3"/>
      <c r="J39" s="3"/>
      <c r="K39" s="3"/>
      <c r="L39" s="3"/>
      <c r="M39" s="3"/>
      <c r="N39" s="3"/>
      <c r="O39" s="3"/>
    </row>
    <row r="40" spans="1:15" ht="15.75" customHeight="1">
      <c r="A40" s="2"/>
      <c r="B40" s="3"/>
      <c r="C40" s="4"/>
      <c r="D40" s="4"/>
      <c r="E40" s="3"/>
      <c r="F40" s="3"/>
      <c r="G40" s="16"/>
      <c r="H40" s="3"/>
      <c r="I40" s="3"/>
      <c r="J40" s="3"/>
      <c r="K40" s="3"/>
      <c r="L40" s="3"/>
      <c r="M40" s="3"/>
      <c r="N40" s="3"/>
      <c r="O40" s="3"/>
    </row>
    <row r="41" spans="1:15" ht="15.75" customHeight="1">
      <c r="A41" s="2"/>
      <c r="B41" s="3"/>
      <c r="C41" s="4"/>
      <c r="D41" s="4"/>
      <c r="E41" s="3"/>
      <c r="F41" s="3"/>
      <c r="G41" s="16"/>
      <c r="H41" s="3"/>
      <c r="I41" s="3"/>
      <c r="J41" s="3"/>
      <c r="K41" s="3"/>
      <c r="L41" s="3"/>
      <c r="M41" s="3"/>
      <c r="N41" s="3"/>
      <c r="O41" s="3"/>
    </row>
    <row r="42" spans="1:15" ht="15.75" customHeight="1">
      <c r="A42" s="2"/>
      <c r="B42" s="3"/>
      <c r="C42" s="4"/>
      <c r="D42" s="4"/>
      <c r="E42" s="3"/>
      <c r="F42" s="3"/>
      <c r="G42" s="16"/>
      <c r="H42" s="3"/>
      <c r="I42" s="3"/>
      <c r="J42" s="3"/>
      <c r="K42" s="3"/>
      <c r="L42" s="3"/>
      <c r="M42" s="3"/>
      <c r="N42" s="3"/>
      <c r="O42" s="3"/>
    </row>
    <row r="43" spans="1:15" ht="15.75" customHeight="1">
      <c r="A43" s="2"/>
      <c r="B43" s="3"/>
      <c r="C43" s="4"/>
      <c r="D43" s="4"/>
      <c r="E43" s="3"/>
      <c r="F43" s="3"/>
      <c r="G43" s="16"/>
      <c r="H43" s="3"/>
      <c r="I43" s="3"/>
      <c r="J43" s="3"/>
      <c r="K43" s="3"/>
      <c r="L43" s="3"/>
      <c r="M43" s="3"/>
      <c r="N43" s="3"/>
      <c r="O43" s="3"/>
    </row>
    <row r="44" spans="1:15" ht="15.75" customHeight="1">
      <c r="A44" s="2"/>
      <c r="B44" s="3"/>
      <c r="C44" s="4"/>
      <c r="D44" s="4"/>
      <c r="E44" s="3"/>
      <c r="F44" s="3"/>
      <c r="G44" s="16"/>
      <c r="H44" s="3"/>
      <c r="I44" s="3"/>
      <c r="J44" s="3"/>
      <c r="K44" s="3"/>
      <c r="L44" s="3"/>
      <c r="M44" s="3"/>
      <c r="N44" s="3"/>
      <c r="O44" s="3"/>
    </row>
    <row r="45" spans="1:15" ht="15.75" customHeight="1">
      <c r="A45" s="26"/>
      <c r="B45" s="3"/>
      <c r="C45" s="4"/>
      <c r="D45" s="4"/>
      <c r="E45" s="3"/>
      <c r="F45" s="3"/>
      <c r="G45" s="16"/>
      <c r="H45" s="3"/>
      <c r="I45" s="3"/>
      <c r="J45" s="3"/>
      <c r="K45" s="3"/>
      <c r="L45" s="3"/>
      <c r="M45" s="3"/>
      <c r="N45" s="3"/>
      <c r="O45" s="3"/>
    </row>
    <row r="46" spans="1:15" ht="15.75" customHeight="1">
      <c r="A46" s="2"/>
      <c r="B46" s="3"/>
      <c r="C46" s="4"/>
      <c r="D46" s="4"/>
      <c r="E46" s="3"/>
      <c r="F46" s="3"/>
      <c r="G46" s="16"/>
      <c r="H46" s="3"/>
      <c r="I46" s="3"/>
      <c r="J46" s="3"/>
      <c r="K46" s="3"/>
      <c r="L46" s="3"/>
      <c r="M46" s="3"/>
      <c r="N46" s="3"/>
      <c r="O46" s="3"/>
    </row>
    <row r="47" spans="1:15" ht="15.75" customHeight="1">
      <c r="A47" s="2"/>
      <c r="B47" s="3"/>
      <c r="C47" s="4"/>
      <c r="D47" s="4"/>
      <c r="E47" s="3"/>
      <c r="F47" s="3"/>
      <c r="G47" s="16"/>
      <c r="H47" s="3"/>
      <c r="I47" s="3"/>
      <c r="J47" s="3"/>
      <c r="K47" s="3"/>
      <c r="L47" s="3"/>
      <c r="M47" s="3"/>
      <c r="N47" s="3"/>
      <c r="O47" s="3"/>
    </row>
    <row r="48" spans="1:15" ht="15.75" customHeight="1">
      <c r="A48" s="2"/>
      <c r="B48" s="3"/>
      <c r="C48" s="4"/>
      <c r="D48" s="4"/>
      <c r="E48" s="3"/>
      <c r="F48" s="3"/>
      <c r="G48" s="16"/>
      <c r="H48" s="3"/>
      <c r="I48" s="3"/>
      <c r="J48" s="3"/>
      <c r="K48" s="3"/>
      <c r="L48" s="3"/>
      <c r="M48" s="3"/>
      <c r="N48" s="3"/>
      <c r="O48" s="3"/>
    </row>
    <row r="49" spans="1:15" ht="15.75" customHeight="1">
      <c r="A49" s="2"/>
      <c r="B49" s="3"/>
      <c r="C49" s="4"/>
      <c r="D49" s="4"/>
      <c r="E49" s="3"/>
      <c r="F49" s="3"/>
      <c r="G49" s="16"/>
      <c r="H49" s="3"/>
      <c r="I49" s="3"/>
      <c r="J49" s="3"/>
      <c r="K49" s="3"/>
      <c r="L49" s="3"/>
      <c r="M49" s="3"/>
      <c r="N49" s="3"/>
      <c r="O49" s="3"/>
    </row>
    <row r="50" spans="1:15" ht="15.75" customHeight="1">
      <c r="A50" s="2"/>
      <c r="B50" s="3"/>
      <c r="C50" s="4"/>
      <c r="D50" s="4"/>
      <c r="E50" s="3"/>
      <c r="F50" s="3"/>
      <c r="G50" s="16"/>
      <c r="H50" s="3"/>
      <c r="I50" s="3"/>
      <c r="J50" s="3"/>
      <c r="K50" s="3"/>
      <c r="L50" s="3"/>
      <c r="M50" s="3"/>
      <c r="N50" s="3"/>
      <c r="O50" s="3"/>
    </row>
    <row r="51" spans="1:15" ht="15.75" customHeight="1">
      <c r="A51" s="2"/>
      <c r="B51" s="3"/>
      <c r="C51" s="4"/>
      <c r="D51" s="4"/>
      <c r="E51" s="3"/>
      <c r="F51" s="3"/>
      <c r="G51" s="16"/>
      <c r="H51" s="3"/>
      <c r="I51" s="3"/>
      <c r="J51" s="3"/>
      <c r="K51" s="3"/>
      <c r="L51" s="3"/>
      <c r="M51" s="3"/>
      <c r="N51" s="3"/>
      <c r="O51" s="3"/>
    </row>
    <row r="52" spans="1:15" ht="15.75" customHeight="1">
      <c r="A52" s="2"/>
      <c r="B52" s="3"/>
      <c r="C52" s="4"/>
      <c r="D52" s="4"/>
      <c r="E52" s="3"/>
      <c r="F52" s="3"/>
      <c r="G52" s="16"/>
      <c r="H52" s="3"/>
      <c r="I52" s="3"/>
      <c r="J52" s="3"/>
      <c r="K52" s="3"/>
      <c r="L52" s="3"/>
      <c r="M52" s="3"/>
      <c r="N52" s="3"/>
      <c r="O52" s="3"/>
    </row>
    <row r="53" spans="1:15" ht="15.75" customHeight="1">
      <c r="A53" s="2"/>
      <c r="B53" s="3"/>
      <c r="C53" s="4"/>
      <c r="D53" s="4"/>
      <c r="E53" s="3"/>
      <c r="F53" s="3"/>
      <c r="G53" s="16"/>
      <c r="H53" s="3"/>
      <c r="I53" s="3"/>
      <c r="J53" s="3"/>
      <c r="K53" s="3"/>
      <c r="L53" s="3"/>
      <c r="M53" s="3"/>
      <c r="N53" s="3"/>
      <c r="O53" s="3"/>
    </row>
    <row r="54" spans="1:15" ht="15.75" customHeight="1">
      <c r="A54" s="2"/>
      <c r="B54" s="3"/>
      <c r="C54" s="4"/>
      <c r="D54" s="4"/>
      <c r="E54" s="3"/>
      <c r="F54" s="3"/>
      <c r="G54" s="16"/>
      <c r="H54" s="3"/>
      <c r="I54" s="3"/>
      <c r="J54" s="3"/>
      <c r="K54" s="3"/>
      <c r="L54" s="3"/>
      <c r="M54" s="3"/>
      <c r="N54" s="3"/>
      <c r="O54" s="3"/>
    </row>
    <row r="55" spans="1:15" ht="15.75" customHeight="1">
      <c r="A55" s="2"/>
      <c r="B55" s="3"/>
      <c r="C55" s="4"/>
      <c r="D55" s="4"/>
      <c r="E55" s="3"/>
      <c r="F55" s="3"/>
      <c r="G55" s="16"/>
      <c r="H55" s="3"/>
      <c r="I55" s="3"/>
      <c r="J55" s="3"/>
      <c r="K55" s="3"/>
      <c r="L55" s="3"/>
      <c r="M55" s="3"/>
      <c r="N55" s="3"/>
      <c r="O55" s="3"/>
    </row>
    <row r="56" spans="1:15" ht="15.75" customHeight="1">
      <c r="A56" s="2"/>
      <c r="B56" s="3"/>
      <c r="C56" s="4"/>
      <c r="D56" s="4"/>
      <c r="E56" s="3"/>
      <c r="F56" s="3"/>
      <c r="G56" s="16"/>
      <c r="H56" s="3"/>
      <c r="I56" s="3"/>
      <c r="J56" s="3"/>
      <c r="K56" s="3"/>
      <c r="L56" s="3"/>
      <c r="M56" s="3"/>
      <c r="N56" s="3"/>
      <c r="O56" s="3"/>
    </row>
    <row r="57" spans="1:15" ht="15.75" customHeight="1">
      <c r="A57" s="2"/>
      <c r="B57" s="3"/>
      <c r="C57" s="4"/>
      <c r="D57" s="4"/>
      <c r="E57" s="3"/>
      <c r="F57" s="3"/>
      <c r="G57" s="16"/>
      <c r="H57" s="3"/>
      <c r="I57" s="3"/>
      <c r="J57" s="3"/>
      <c r="K57" s="3"/>
      <c r="L57" s="3"/>
      <c r="M57" s="3"/>
      <c r="N57" s="3"/>
      <c r="O57" s="3"/>
    </row>
    <row r="58" spans="1:15" ht="15.75" customHeight="1">
      <c r="A58" s="2"/>
      <c r="B58" s="3"/>
      <c r="C58" s="4"/>
      <c r="D58" s="4"/>
      <c r="E58" s="3"/>
      <c r="F58" s="3"/>
      <c r="G58" s="16"/>
      <c r="H58" s="3"/>
      <c r="I58" s="3"/>
      <c r="J58" s="3"/>
      <c r="K58" s="3"/>
      <c r="L58" s="3"/>
      <c r="M58" s="3"/>
      <c r="N58" s="3"/>
      <c r="O58" s="3"/>
    </row>
    <row r="59" spans="1:15" ht="15.75" customHeight="1">
      <c r="A59" s="2"/>
      <c r="B59" s="3"/>
      <c r="C59" s="4"/>
      <c r="D59" s="4"/>
      <c r="E59" s="3"/>
      <c r="F59" s="3"/>
      <c r="G59" s="16"/>
      <c r="H59" s="3"/>
      <c r="I59" s="3"/>
      <c r="J59" s="3"/>
      <c r="K59" s="3"/>
      <c r="L59" s="3"/>
      <c r="M59" s="3"/>
      <c r="N59" s="3"/>
      <c r="O59" s="3"/>
    </row>
    <row r="60" spans="1:15" ht="15.75" customHeight="1">
      <c r="A60" s="2"/>
      <c r="B60" s="3"/>
      <c r="C60" s="4"/>
      <c r="D60" s="4"/>
      <c r="E60" s="3"/>
      <c r="F60" s="3"/>
      <c r="G60" s="16"/>
      <c r="H60" s="3"/>
      <c r="I60" s="3"/>
      <c r="J60" s="3"/>
      <c r="K60" s="3"/>
      <c r="L60" s="3"/>
      <c r="M60" s="3"/>
      <c r="N60" s="3"/>
      <c r="O60" s="3"/>
    </row>
    <row r="61" spans="1:15" ht="15.75" customHeight="1">
      <c r="A61" s="2"/>
      <c r="B61" s="3"/>
      <c r="C61" s="4"/>
      <c r="D61" s="4"/>
      <c r="E61" s="3"/>
      <c r="F61" s="3"/>
      <c r="G61" s="16"/>
      <c r="H61" s="3"/>
      <c r="I61" s="3"/>
      <c r="J61" s="3"/>
      <c r="K61" s="3"/>
      <c r="L61" s="3"/>
      <c r="M61" s="3"/>
      <c r="N61" s="3"/>
    </row>
    <row r="62" spans="1:15" ht="15.75" customHeight="1">
      <c r="A62" s="2"/>
      <c r="B62" s="3"/>
      <c r="C62" s="4"/>
      <c r="D62" s="4"/>
      <c r="E62" s="3"/>
      <c r="F62" s="3"/>
      <c r="G62" s="16"/>
      <c r="H62" s="3"/>
      <c r="I62" s="3"/>
      <c r="J62" s="3"/>
      <c r="K62" s="3"/>
      <c r="L62" s="3"/>
      <c r="M62" s="3"/>
      <c r="N62" s="3"/>
    </row>
    <row r="63" spans="1:15" ht="15.75" customHeight="1">
      <c r="A63" s="2"/>
      <c r="B63" s="3"/>
      <c r="C63" s="4"/>
      <c r="D63" s="4"/>
      <c r="E63" s="3"/>
      <c r="F63" s="3"/>
      <c r="G63" s="16"/>
      <c r="H63" s="3"/>
      <c r="I63" s="3"/>
      <c r="J63" s="3"/>
      <c r="K63" s="3"/>
      <c r="L63" s="3"/>
      <c r="M63" s="3"/>
      <c r="N63" s="3"/>
    </row>
    <row r="64" spans="1:15" ht="15.75" customHeight="1">
      <c r="A64" s="2"/>
      <c r="B64" s="3"/>
      <c r="C64" s="4"/>
      <c r="D64" s="4"/>
      <c r="E64" s="3"/>
      <c r="F64" s="3"/>
      <c r="G64" s="16"/>
      <c r="H64" s="3"/>
      <c r="I64" s="3"/>
      <c r="J64" s="3"/>
      <c r="K64" s="3"/>
      <c r="L64" s="3"/>
      <c r="M64" s="3"/>
      <c r="N64" s="3"/>
    </row>
    <row r="65" spans="1:14" ht="13">
      <c r="A65" s="2"/>
      <c r="B65" s="3"/>
      <c r="C65" s="4"/>
      <c r="D65" s="4"/>
      <c r="E65" s="3"/>
      <c r="F65" s="3"/>
      <c r="G65" s="16"/>
      <c r="H65" s="3"/>
      <c r="I65" s="3"/>
      <c r="J65" s="3"/>
      <c r="K65" s="3"/>
      <c r="L65" s="3"/>
      <c r="M65" s="3"/>
      <c r="N65" s="3"/>
    </row>
    <row r="66" spans="1:14" ht="13">
      <c r="A66" s="2"/>
      <c r="B66" s="3"/>
      <c r="C66" s="4"/>
      <c r="D66" s="4"/>
      <c r="E66" s="3"/>
      <c r="F66" s="3"/>
      <c r="G66" s="16"/>
      <c r="H66" s="3"/>
      <c r="I66" s="3"/>
      <c r="J66" s="3"/>
      <c r="K66" s="3"/>
      <c r="L66" s="3"/>
      <c r="M66" s="3"/>
      <c r="N66" s="3"/>
    </row>
    <row r="67" spans="1:14" ht="13">
      <c r="A67" s="2"/>
      <c r="B67" s="3"/>
      <c r="C67" s="4"/>
      <c r="D67" s="4"/>
      <c r="E67" s="3"/>
      <c r="F67" s="3"/>
      <c r="G67" s="16"/>
      <c r="H67" s="3"/>
      <c r="I67" s="3"/>
      <c r="J67" s="3"/>
      <c r="K67" s="3"/>
      <c r="L67" s="3"/>
      <c r="M67" s="3"/>
      <c r="N67" s="3"/>
    </row>
    <row r="68" spans="1:14" ht="13">
      <c r="A68" s="2"/>
      <c r="B68" s="3"/>
      <c r="C68" s="4"/>
      <c r="D68" s="4"/>
      <c r="E68" s="3"/>
      <c r="F68" s="3"/>
      <c r="G68" s="16"/>
      <c r="H68" s="3"/>
      <c r="I68" s="3"/>
      <c r="J68" s="3"/>
      <c r="K68" s="3"/>
      <c r="L68" s="3"/>
      <c r="M68" s="3"/>
      <c r="N68" s="3"/>
    </row>
    <row r="69" spans="1:14" ht="13">
      <c r="A69" s="2"/>
      <c r="B69" s="3"/>
      <c r="C69" s="4"/>
      <c r="D69" s="4"/>
      <c r="E69" s="3"/>
      <c r="F69" s="3"/>
      <c r="G69" s="16"/>
      <c r="H69" s="3"/>
      <c r="I69" s="3"/>
      <c r="J69" s="3"/>
      <c r="K69" s="3"/>
      <c r="L69" s="3"/>
      <c r="M69" s="3"/>
      <c r="N69" s="3"/>
    </row>
    <row r="70" spans="1:14" ht="13">
      <c r="A70" s="2"/>
      <c r="B70" s="3"/>
      <c r="C70" s="4"/>
      <c r="D70" s="4"/>
      <c r="E70" s="3"/>
      <c r="F70" s="3"/>
      <c r="G70" s="16"/>
      <c r="H70" s="3"/>
      <c r="I70" s="3"/>
      <c r="J70" s="3"/>
      <c r="K70" s="3"/>
      <c r="L70" s="3"/>
      <c r="M70" s="3"/>
      <c r="N70" s="3"/>
    </row>
    <row r="71" spans="1:14" ht="13">
      <c r="A71" s="2"/>
      <c r="B71" s="3"/>
      <c r="C71" s="4"/>
      <c r="D71" s="4"/>
      <c r="E71" s="3"/>
      <c r="F71" s="3"/>
      <c r="G71" s="16"/>
      <c r="H71" s="3"/>
      <c r="I71" s="3"/>
      <c r="J71" s="3"/>
      <c r="K71" s="3"/>
      <c r="L71" s="3"/>
      <c r="M71" s="3"/>
      <c r="N71" s="3"/>
    </row>
    <row r="72" spans="1:14" ht="13">
      <c r="A72" s="2"/>
      <c r="B72" s="3"/>
      <c r="C72" s="4"/>
      <c r="D72" s="4"/>
      <c r="E72" s="3"/>
      <c r="F72" s="3"/>
      <c r="G72" s="16"/>
      <c r="H72" s="3"/>
      <c r="I72" s="3"/>
      <c r="J72" s="3"/>
      <c r="K72" s="3"/>
      <c r="L72" s="3"/>
      <c r="M72" s="3"/>
      <c r="N72" s="3"/>
    </row>
    <row r="73" spans="1:14" ht="13">
      <c r="A73" s="2"/>
      <c r="B73" s="3"/>
      <c r="C73" s="4"/>
      <c r="D73" s="4"/>
      <c r="E73" s="3"/>
      <c r="F73" s="3"/>
      <c r="G73" s="16"/>
      <c r="H73" s="3"/>
      <c r="I73" s="3"/>
      <c r="J73" s="3"/>
      <c r="K73" s="3"/>
      <c r="L73" s="3"/>
      <c r="M73" s="3"/>
      <c r="N73" s="3"/>
    </row>
    <row r="74" spans="1:14" ht="13">
      <c r="A74" s="2"/>
      <c r="B74" s="3"/>
      <c r="C74" s="4"/>
      <c r="D74" s="4"/>
      <c r="E74" s="3"/>
      <c r="F74" s="3"/>
      <c r="G74" s="16"/>
      <c r="H74" s="3"/>
      <c r="I74" s="3"/>
      <c r="J74" s="3"/>
      <c r="K74" s="3"/>
      <c r="L74" s="3"/>
      <c r="M74" s="3"/>
      <c r="N74" s="3"/>
    </row>
    <row r="75" spans="1:14" ht="13">
      <c r="A75" s="2"/>
      <c r="B75" s="3"/>
      <c r="C75" s="4"/>
      <c r="D75" s="4"/>
      <c r="E75" s="3"/>
      <c r="F75" s="3"/>
      <c r="G75" s="16"/>
      <c r="H75" s="3"/>
      <c r="I75" s="3"/>
      <c r="J75" s="3"/>
      <c r="K75" s="3"/>
      <c r="L75" s="3"/>
      <c r="M75" s="3"/>
      <c r="N75" s="3"/>
    </row>
    <row r="76" spans="1:14" ht="13">
      <c r="A76" s="2"/>
      <c r="B76" s="3"/>
      <c r="C76" s="4"/>
      <c r="D76" s="4"/>
      <c r="E76" s="3"/>
      <c r="F76" s="3"/>
      <c r="G76" s="16"/>
      <c r="H76" s="3"/>
      <c r="I76" s="3"/>
      <c r="J76" s="3"/>
      <c r="K76" s="3"/>
      <c r="L76" s="3"/>
      <c r="M76" s="3"/>
      <c r="N76" s="3"/>
    </row>
    <row r="77" spans="1:14" ht="13">
      <c r="A77" s="2"/>
      <c r="B77" s="3"/>
      <c r="C77" s="4"/>
      <c r="D77" s="4"/>
      <c r="E77" s="3"/>
      <c r="F77" s="3"/>
      <c r="G77" s="16"/>
      <c r="H77" s="3"/>
      <c r="I77" s="3"/>
      <c r="J77" s="3"/>
      <c r="K77" s="3"/>
      <c r="L77" s="3"/>
      <c r="M77" s="3"/>
      <c r="N77" s="3"/>
    </row>
    <row r="78" spans="1:14" ht="13">
      <c r="A78" s="2"/>
      <c r="B78" s="3"/>
      <c r="C78" s="4"/>
      <c r="D78" s="4"/>
      <c r="E78" s="3"/>
      <c r="F78" s="3"/>
      <c r="G78" s="16"/>
      <c r="H78" s="3"/>
      <c r="I78" s="3"/>
      <c r="J78" s="3"/>
      <c r="K78" s="3"/>
      <c r="L78" s="3"/>
      <c r="M78" s="3"/>
      <c r="N78" s="3"/>
    </row>
    <row r="79" spans="1:14" ht="13">
      <c r="A79" s="2"/>
      <c r="B79" s="3"/>
      <c r="C79" s="4"/>
      <c r="D79" s="4"/>
      <c r="E79" s="3"/>
      <c r="F79" s="3"/>
      <c r="G79" s="16"/>
      <c r="H79" s="3"/>
      <c r="I79" s="3"/>
      <c r="J79" s="3"/>
      <c r="K79" s="3"/>
      <c r="L79" s="3"/>
      <c r="M79" s="3"/>
      <c r="N79" s="3"/>
    </row>
    <row r="80" spans="1:14" ht="13">
      <c r="A80" s="2"/>
      <c r="B80" s="3"/>
      <c r="C80" s="4"/>
      <c r="D80" s="4"/>
      <c r="E80" s="3"/>
      <c r="F80" s="3"/>
      <c r="G80" s="16"/>
      <c r="H80" s="3"/>
      <c r="I80" s="3"/>
      <c r="J80" s="3"/>
      <c r="K80" s="3"/>
      <c r="L80" s="3"/>
      <c r="M80" s="3"/>
      <c r="N80" s="3"/>
    </row>
    <row r="81" spans="1:14" ht="13">
      <c r="A81" s="2"/>
      <c r="B81" s="3"/>
      <c r="C81" s="4"/>
      <c r="D81" s="4"/>
      <c r="E81" s="3"/>
      <c r="F81" s="3"/>
      <c r="G81" s="16"/>
      <c r="H81" s="3"/>
      <c r="I81" s="3"/>
      <c r="J81" s="3"/>
      <c r="K81" s="3"/>
      <c r="L81" s="3"/>
      <c r="M81" s="3"/>
      <c r="N81" s="3"/>
    </row>
    <row r="82" spans="1:14" ht="13">
      <c r="A82" s="2"/>
      <c r="B82" s="3"/>
      <c r="C82" s="4"/>
      <c r="D82" s="4"/>
      <c r="E82" s="3"/>
      <c r="F82" s="3"/>
      <c r="G82" s="16"/>
      <c r="H82" s="3"/>
      <c r="I82" s="3"/>
      <c r="J82" s="3"/>
      <c r="K82" s="3"/>
      <c r="L82" s="3"/>
      <c r="M82" s="3"/>
      <c r="N82" s="3"/>
    </row>
    <row r="83" spans="1:14" ht="13">
      <c r="A83" s="2"/>
      <c r="B83" s="3"/>
      <c r="C83" s="4"/>
      <c r="D83" s="4"/>
      <c r="E83" s="3"/>
      <c r="F83" s="3"/>
      <c r="G83" s="16"/>
      <c r="H83" s="3"/>
      <c r="I83" s="3"/>
      <c r="J83" s="3"/>
      <c r="K83" s="3"/>
      <c r="L83" s="3"/>
      <c r="M83" s="3"/>
      <c r="N83" s="3"/>
    </row>
    <row r="84" spans="1:14" ht="13">
      <c r="A84" s="2"/>
      <c r="B84" s="3"/>
      <c r="C84" s="4"/>
      <c r="D84" s="4"/>
      <c r="E84" s="3"/>
      <c r="F84" s="3"/>
      <c r="G84" s="16"/>
      <c r="H84" s="3"/>
      <c r="I84" s="3"/>
      <c r="J84" s="3"/>
      <c r="K84" s="3"/>
      <c r="L84" s="3"/>
      <c r="M84" s="3"/>
      <c r="N84" s="3"/>
    </row>
    <row r="85" spans="1:14" ht="13">
      <c r="A85" s="2"/>
      <c r="B85" s="3"/>
      <c r="C85" s="4"/>
      <c r="D85" s="4"/>
      <c r="E85" s="3"/>
      <c r="F85" s="3"/>
      <c r="G85" s="16"/>
      <c r="H85" s="3"/>
      <c r="I85" s="3"/>
      <c r="J85" s="3"/>
      <c r="K85" s="3"/>
      <c r="L85" s="3"/>
      <c r="M85" s="3"/>
      <c r="N85" s="3"/>
    </row>
    <row r="86" spans="1:14" ht="13">
      <c r="A86" s="2"/>
      <c r="B86" s="3"/>
      <c r="C86" s="4"/>
      <c r="D86" s="4"/>
      <c r="E86" s="3"/>
      <c r="F86" s="3"/>
      <c r="G86" s="16"/>
      <c r="H86" s="3"/>
      <c r="I86" s="3"/>
      <c r="J86" s="3"/>
      <c r="K86" s="3"/>
      <c r="L86" s="3"/>
      <c r="M86" s="3"/>
      <c r="N86" s="3"/>
    </row>
    <row r="87" spans="1:14" ht="13">
      <c r="A87" s="2"/>
      <c r="B87" s="3"/>
      <c r="C87" s="4"/>
      <c r="D87" s="4"/>
      <c r="E87" s="3"/>
      <c r="F87" s="3"/>
      <c r="G87" s="16"/>
      <c r="H87" s="3"/>
      <c r="I87" s="3"/>
      <c r="J87" s="3"/>
      <c r="K87" s="3"/>
      <c r="L87" s="3"/>
      <c r="M87" s="3"/>
      <c r="N87" s="3"/>
    </row>
    <row r="88" spans="1:14" ht="13">
      <c r="A88" s="2"/>
      <c r="B88" s="3"/>
      <c r="C88" s="4"/>
      <c r="D88" s="4"/>
      <c r="E88" s="3"/>
      <c r="F88" s="3"/>
      <c r="G88" s="16"/>
      <c r="H88" s="3"/>
      <c r="I88" s="3"/>
      <c r="J88" s="3"/>
      <c r="K88" s="3"/>
      <c r="L88" s="3"/>
      <c r="M88" s="3"/>
      <c r="N88" s="3"/>
    </row>
    <row r="89" spans="1:14" ht="13">
      <c r="A89" s="2"/>
      <c r="B89" s="3"/>
      <c r="C89" s="4"/>
      <c r="D89" s="4"/>
      <c r="E89" s="3"/>
      <c r="F89" s="3"/>
      <c r="G89" s="16"/>
      <c r="H89" s="3"/>
      <c r="I89" s="3"/>
      <c r="J89" s="3"/>
      <c r="K89" s="3"/>
      <c r="L89" s="3"/>
      <c r="M89" s="3"/>
      <c r="N89" s="3"/>
    </row>
    <row r="90" spans="1:14" ht="13">
      <c r="A90" s="2"/>
      <c r="B90" s="3"/>
      <c r="C90" s="4"/>
      <c r="D90" s="4"/>
      <c r="E90" s="3"/>
      <c r="F90" s="3"/>
      <c r="G90" s="16"/>
      <c r="H90" s="3"/>
      <c r="I90" s="3"/>
      <c r="J90" s="3"/>
      <c r="K90" s="3"/>
      <c r="L90" s="3"/>
      <c r="M90" s="3"/>
      <c r="N90" s="3"/>
    </row>
    <row r="91" spans="1:14" ht="13">
      <c r="A91" s="2"/>
      <c r="B91" s="3"/>
      <c r="C91" s="4"/>
      <c r="D91" s="4"/>
      <c r="E91" s="3"/>
      <c r="F91" s="3"/>
      <c r="G91" s="16"/>
      <c r="H91" s="3"/>
      <c r="I91" s="3"/>
      <c r="J91" s="3"/>
      <c r="K91" s="3"/>
      <c r="L91" s="3"/>
      <c r="M91" s="3"/>
      <c r="N91" s="3"/>
    </row>
    <row r="92" spans="1:14" ht="13">
      <c r="A92" s="2"/>
      <c r="B92" s="3"/>
      <c r="C92" s="4"/>
      <c r="D92" s="4"/>
      <c r="E92" s="3"/>
      <c r="F92" s="3"/>
      <c r="G92" s="16"/>
      <c r="H92" s="3"/>
      <c r="I92" s="3"/>
      <c r="J92" s="3"/>
      <c r="K92" s="3"/>
      <c r="L92" s="3"/>
      <c r="M92" s="3"/>
      <c r="N92" s="3"/>
    </row>
    <row r="93" spans="1:14" ht="13">
      <c r="A93" s="2"/>
      <c r="B93" s="3"/>
      <c r="C93" s="4"/>
      <c r="D93" s="4"/>
      <c r="E93" s="3"/>
      <c r="F93" s="3"/>
      <c r="G93" s="16"/>
      <c r="H93" s="3"/>
      <c r="I93" s="3"/>
      <c r="J93" s="3"/>
      <c r="K93" s="3"/>
      <c r="L93" s="3"/>
      <c r="M93" s="3"/>
      <c r="N93" s="3"/>
    </row>
    <row r="94" spans="1:14" ht="13">
      <c r="A94" s="2"/>
      <c r="B94" s="3"/>
      <c r="C94" s="4"/>
      <c r="D94" s="4"/>
      <c r="E94" s="3"/>
      <c r="F94" s="3"/>
      <c r="G94" s="16"/>
      <c r="H94" s="3"/>
      <c r="I94" s="3"/>
      <c r="J94" s="3"/>
      <c r="K94" s="3"/>
      <c r="L94" s="3"/>
      <c r="M94" s="3"/>
      <c r="N94" s="3"/>
    </row>
    <row r="95" spans="1:14" ht="13">
      <c r="A95" s="2"/>
      <c r="B95" s="3"/>
      <c r="C95" s="4"/>
      <c r="D95" s="4"/>
      <c r="E95" s="3"/>
      <c r="F95" s="3"/>
      <c r="G95" s="16"/>
      <c r="H95" s="3"/>
      <c r="I95" s="3"/>
      <c r="J95" s="3"/>
      <c r="K95" s="3"/>
      <c r="L95" s="3"/>
      <c r="M95" s="3"/>
      <c r="N95" s="3"/>
    </row>
    <row r="96" spans="1:14" ht="13">
      <c r="A96" s="2"/>
      <c r="B96" s="3"/>
      <c r="C96" s="4"/>
      <c r="D96" s="4"/>
      <c r="E96" s="3"/>
      <c r="F96" s="3"/>
      <c r="G96" s="16"/>
      <c r="H96" s="3"/>
      <c r="I96" s="3"/>
      <c r="J96" s="3"/>
      <c r="K96" s="3"/>
      <c r="L96" s="3"/>
      <c r="M96" s="3"/>
      <c r="N96" s="3"/>
    </row>
    <row r="97" spans="1:14" ht="13">
      <c r="A97" s="2"/>
      <c r="B97" s="3"/>
      <c r="C97" s="4"/>
      <c r="D97" s="4"/>
      <c r="E97" s="3"/>
      <c r="F97" s="3"/>
      <c r="G97" s="16"/>
      <c r="H97" s="3"/>
      <c r="I97" s="3"/>
      <c r="J97" s="3"/>
      <c r="K97" s="3"/>
      <c r="L97" s="3"/>
      <c r="M97" s="3"/>
      <c r="N97" s="3"/>
    </row>
    <row r="98" spans="1:14" ht="13">
      <c r="A98" s="2"/>
      <c r="B98" s="3"/>
      <c r="C98" s="4"/>
      <c r="D98" s="4"/>
      <c r="E98" s="3"/>
      <c r="F98" s="3"/>
      <c r="G98" s="16"/>
      <c r="H98" s="3"/>
      <c r="I98" s="3"/>
      <c r="J98" s="3"/>
      <c r="K98" s="3"/>
      <c r="L98" s="3"/>
      <c r="M98" s="3"/>
      <c r="N98" s="3"/>
    </row>
    <row r="99" spans="1:14" ht="13">
      <c r="A99" s="2"/>
      <c r="B99" s="3"/>
      <c r="C99" s="4"/>
      <c r="D99" s="4"/>
      <c r="E99" s="3"/>
      <c r="F99" s="3"/>
      <c r="G99" s="16"/>
      <c r="H99" s="3"/>
      <c r="I99" s="3"/>
      <c r="J99" s="3"/>
      <c r="K99" s="3"/>
      <c r="L99" s="3"/>
      <c r="M99" s="3"/>
      <c r="N99" s="3"/>
    </row>
    <row r="100" spans="1:14" ht="13">
      <c r="A100" s="2"/>
      <c r="B100" s="3"/>
      <c r="C100" s="4"/>
      <c r="D100" s="4"/>
      <c r="E100" s="3"/>
      <c r="F100" s="3"/>
      <c r="G100" s="16"/>
      <c r="H100" s="3"/>
      <c r="I100" s="3"/>
      <c r="J100" s="3"/>
      <c r="K100" s="3"/>
      <c r="L100" s="3"/>
      <c r="M100" s="3"/>
      <c r="N100" s="3"/>
    </row>
    <row r="101" spans="1:14" ht="13">
      <c r="A101" s="2"/>
      <c r="B101" s="3"/>
      <c r="C101" s="4"/>
      <c r="D101" s="4"/>
      <c r="E101" s="3"/>
      <c r="F101" s="3"/>
      <c r="G101" s="16"/>
      <c r="H101" s="3"/>
      <c r="I101" s="3"/>
      <c r="J101" s="3"/>
      <c r="K101" s="3"/>
      <c r="L101" s="3"/>
      <c r="M101" s="3"/>
      <c r="N101" s="3"/>
    </row>
    <row r="102" spans="1:14" ht="13">
      <c r="A102" s="2"/>
      <c r="B102" s="3"/>
      <c r="C102" s="4"/>
      <c r="D102" s="4"/>
      <c r="E102" s="3"/>
      <c r="F102" s="3"/>
      <c r="G102" s="16"/>
      <c r="H102" s="3"/>
      <c r="I102" s="3"/>
      <c r="J102" s="3"/>
      <c r="K102" s="3"/>
      <c r="L102" s="3"/>
      <c r="M102" s="3"/>
      <c r="N102" s="3"/>
    </row>
    <row r="103" spans="1:14" ht="13">
      <c r="A103" s="2"/>
      <c r="B103" s="3"/>
      <c r="C103" s="4"/>
      <c r="D103" s="4"/>
      <c r="E103" s="3"/>
      <c r="F103" s="3"/>
      <c r="G103" s="16"/>
      <c r="H103" s="3"/>
      <c r="I103" s="3"/>
      <c r="J103" s="3"/>
      <c r="K103" s="3"/>
      <c r="L103" s="3"/>
      <c r="M103" s="3"/>
      <c r="N103" s="3"/>
    </row>
    <row r="104" spans="1:14" ht="13">
      <c r="A104" s="2"/>
      <c r="B104" s="3"/>
      <c r="C104" s="4"/>
      <c r="D104" s="4"/>
      <c r="E104" s="3"/>
      <c r="F104" s="3"/>
      <c r="G104" s="16"/>
      <c r="H104" s="3"/>
      <c r="I104" s="3"/>
      <c r="J104" s="3"/>
      <c r="K104" s="3"/>
      <c r="L104" s="3"/>
      <c r="M104" s="3"/>
      <c r="N104" s="3"/>
    </row>
    <row r="105" spans="1:14" ht="13">
      <c r="A105" s="2"/>
      <c r="B105" s="3"/>
      <c r="C105" s="4"/>
      <c r="D105" s="4"/>
      <c r="E105" s="3"/>
      <c r="F105" s="3"/>
      <c r="G105" s="16"/>
      <c r="H105" s="3"/>
      <c r="I105" s="3"/>
      <c r="J105" s="3"/>
      <c r="K105" s="3"/>
      <c r="L105" s="3"/>
      <c r="M105" s="3"/>
      <c r="N105" s="3"/>
    </row>
    <row r="106" spans="1:14" ht="13">
      <c r="A106" s="2"/>
      <c r="B106" s="3"/>
      <c r="C106" s="4"/>
      <c r="D106" s="4"/>
      <c r="E106" s="3"/>
      <c r="F106" s="3"/>
      <c r="G106" s="16"/>
      <c r="H106" s="3"/>
      <c r="I106" s="3"/>
      <c r="J106" s="3"/>
      <c r="K106" s="3"/>
      <c r="L106" s="3"/>
      <c r="M106" s="3"/>
      <c r="N106" s="3"/>
    </row>
    <row r="107" spans="1:14" ht="13">
      <c r="A107" s="2"/>
      <c r="B107" s="3"/>
      <c r="C107" s="4"/>
      <c r="D107" s="4"/>
      <c r="E107" s="3"/>
      <c r="F107" s="3"/>
      <c r="G107" s="16"/>
      <c r="H107" s="3"/>
      <c r="I107" s="3"/>
      <c r="J107" s="3"/>
      <c r="K107" s="3"/>
      <c r="L107" s="3"/>
      <c r="M107" s="3"/>
      <c r="N107" s="3"/>
    </row>
    <row r="108" spans="1:14" ht="13">
      <c r="A108" s="2"/>
      <c r="B108" s="3"/>
      <c r="C108" s="4"/>
      <c r="D108" s="4"/>
      <c r="E108" s="3"/>
      <c r="F108" s="3"/>
      <c r="G108" s="16"/>
      <c r="H108" s="3"/>
      <c r="I108" s="3"/>
      <c r="J108" s="3"/>
      <c r="K108" s="3"/>
      <c r="L108" s="3"/>
      <c r="M108" s="3"/>
      <c r="N108" s="3"/>
    </row>
    <row r="109" spans="1:14" ht="13">
      <c r="A109" s="2"/>
      <c r="B109" s="3"/>
      <c r="C109" s="4"/>
      <c r="D109" s="4"/>
      <c r="E109" s="3"/>
      <c r="F109" s="3"/>
      <c r="G109" s="16"/>
      <c r="H109" s="3"/>
      <c r="I109" s="3"/>
      <c r="J109" s="3"/>
      <c r="K109" s="3"/>
      <c r="L109" s="3"/>
      <c r="M109" s="3"/>
      <c r="N109" s="3"/>
    </row>
    <row r="110" spans="1:14" ht="13">
      <c r="A110" s="2"/>
      <c r="B110" s="3"/>
      <c r="C110" s="4"/>
      <c r="D110" s="4"/>
      <c r="E110" s="3"/>
      <c r="F110" s="3"/>
      <c r="G110" s="16"/>
      <c r="H110" s="3"/>
      <c r="I110" s="3"/>
      <c r="J110" s="3"/>
      <c r="K110" s="3"/>
      <c r="L110" s="3"/>
      <c r="M110" s="3"/>
      <c r="N110" s="3"/>
    </row>
    <row r="111" spans="1:14" ht="13">
      <c r="A111" s="2"/>
      <c r="B111" s="3"/>
      <c r="C111" s="4"/>
      <c r="D111" s="4"/>
      <c r="E111" s="3"/>
      <c r="F111" s="3"/>
      <c r="G111" s="16"/>
      <c r="H111" s="3"/>
      <c r="I111" s="3"/>
      <c r="J111" s="3"/>
      <c r="K111" s="3"/>
      <c r="L111" s="3"/>
      <c r="M111" s="3"/>
      <c r="N111" s="3"/>
    </row>
    <row r="112" spans="1:14" ht="13">
      <c r="A112" s="2"/>
      <c r="B112" s="3"/>
      <c r="C112" s="4"/>
      <c r="D112" s="4"/>
      <c r="E112" s="3"/>
      <c r="F112" s="3"/>
      <c r="G112" s="16"/>
      <c r="H112" s="3"/>
      <c r="I112" s="3"/>
      <c r="J112" s="3"/>
      <c r="K112" s="3"/>
      <c r="L112" s="3"/>
      <c r="M112" s="3"/>
      <c r="N112" s="3"/>
    </row>
    <row r="113" spans="1:14" ht="13">
      <c r="A113" s="2"/>
      <c r="B113" s="3"/>
      <c r="C113" s="4"/>
      <c r="D113" s="4"/>
      <c r="E113" s="3"/>
      <c r="F113" s="3"/>
      <c r="G113" s="16"/>
      <c r="H113" s="3"/>
      <c r="I113" s="3"/>
      <c r="J113" s="3"/>
      <c r="K113" s="3"/>
      <c r="L113" s="3"/>
      <c r="M113" s="3"/>
      <c r="N113" s="3"/>
    </row>
    <row r="114" spans="1:14" ht="13">
      <c r="A114" s="2"/>
      <c r="B114" s="3"/>
      <c r="C114" s="4"/>
      <c r="D114" s="4"/>
      <c r="E114" s="3"/>
      <c r="F114" s="3"/>
      <c r="G114" s="16"/>
      <c r="H114" s="3"/>
      <c r="I114" s="3"/>
      <c r="J114" s="3"/>
      <c r="K114" s="3"/>
      <c r="L114" s="3"/>
      <c r="M114" s="3"/>
      <c r="N114" s="3"/>
    </row>
    <row r="115" spans="1:14" ht="13">
      <c r="A115" s="2"/>
      <c r="B115" s="3"/>
      <c r="C115" s="4"/>
      <c r="D115" s="4"/>
      <c r="E115" s="3"/>
      <c r="F115" s="3"/>
      <c r="G115" s="16"/>
      <c r="H115" s="3"/>
      <c r="I115" s="3"/>
      <c r="J115" s="3"/>
      <c r="K115" s="3"/>
      <c r="L115" s="3"/>
      <c r="M115" s="3"/>
      <c r="N115" s="3"/>
    </row>
    <row r="116" spans="1:14" ht="13">
      <c r="A116" s="2"/>
      <c r="B116" s="3"/>
      <c r="C116" s="4"/>
      <c r="D116" s="4"/>
      <c r="E116" s="3"/>
      <c r="F116" s="3"/>
      <c r="G116" s="16"/>
      <c r="H116" s="3"/>
      <c r="I116" s="3"/>
      <c r="J116" s="3"/>
      <c r="K116" s="3"/>
      <c r="L116" s="3"/>
      <c r="M116" s="3"/>
      <c r="N116" s="3"/>
    </row>
    <row r="117" spans="1:14" ht="13">
      <c r="A117" s="2"/>
      <c r="B117" s="3"/>
      <c r="C117" s="4"/>
      <c r="D117" s="4"/>
      <c r="E117" s="3"/>
      <c r="F117" s="3"/>
      <c r="G117" s="16"/>
      <c r="H117" s="3"/>
      <c r="I117" s="3"/>
      <c r="J117" s="3"/>
      <c r="K117" s="3"/>
      <c r="L117" s="3"/>
      <c r="M117" s="3"/>
      <c r="N117" s="3"/>
    </row>
    <row r="118" spans="1:14" ht="13">
      <c r="A118" s="2"/>
      <c r="B118" s="3"/>
      <c r="C118" s="4"/>
      <c r="D118" s="4"/>
      <c r="E118" s="3"/>
      <c r="F118" s="3"/>
      <c r="G118" s="16"/>
      <c r="H118" s="3"/>
      <c r="I118" s="3"/>
      <c r="J118" s="3"/>
      <c r="K118" s="3"/>
      <c r="L118" s="3"/>
      <c r="M118" s="3"/>
      <c r="N118" s="3"/>
    </row>
    <row r="119" spans="1:14" ht="13">
      <c r="A119" s="2"/>
      <c r="B119" s="3"/>
      <c r="C119" s="4"/>
      <c r="D119" s="4"/>
      <c r="E119" s="3"/>
      <c r="F119" s="3"/>
      <c r="G119" s="16"/>
      <c r="H119" s="3"/>
      <c r="I119" s="3"/>
      <c r="J119" s="3"/>
      <c r="K119" s="3"/>
      <c r="L119" s="3"/>
      <c r="M119" s="3"/>
      <c r="N119" s="3"/>
    </row>
    <row r="120" spans="1:14" ht="13">
      <c r="A120" s="2"/>
      <c r="B120" s="3"/>
      <c r="C120" s="4"/>
      <c r="D120" s="4"/>
      <c r="E120" s="3"/>
      <c r="F120" s="3"/>
      <c r="G120" s="16"/>
      <c r="H120" s="3"/>
      <c r="I120" s="3"/>
      <c r="J120" s="3"/>
      <c r="K120" s="3"/>
      <c r="L120" s="3"/>
      <c r="M120" s="3"/>
      <c r="N120" s="3"/>
    </row>
    <row r="121" spans="1:14" ht="13">
      <c r="A121" s="2"/>
      <c r="B121" s="3"/>
      <c r="C121" s="4"/>
      <c r="D121" s="4"/>
      <c r="E121" s="3"/>
      <c r="F121" s="3"/>
      <c r="G121" s="16"/>
      <c r="H121" s="3"/>
      <c r="I121" s="3"/>
      <c r="J121" s="3"/>
      <c r="K121" s="3"/>
      <c r="L121" s="3"/>
      <c r="M121" s="3"/>
      <c r="N121" s="3"/>
    </row>
    <row r="122" spans="1:14" ht="13">
      <c r="A122" s="2"/>
      <c r="B122" s="3"/>
      <c r="C122" s="4"/>
      <c r="D122" s="4"/>
      <c r="E122" s="3"/>
      <c r="F122" s="3"/>
      <c r="G122" s="16"/>
      <c r="H122" s="3"/>
      <c r="I122" s="3"/>
      <c r="J122" s="3"/>
      <c r="K122" s="3"/>
      <c r="L122" s="3"/>
      <c r="M122" s="3"/>
      <c r="N122" s="3"/>
    </row>
    <row r="123" spans="1:14" ht="13">
      <c r="A123" s="2"/>
      <c r="B123" s="3"/>
      <c r="C123" s="4"/>
      <c r="D123" s="4"/>
      <c r="E123" s="3"/>
      <c r="F123" s="3"/>
      <c r="G123" s="16"/>
      <c r="H123" s="3"/>
      <c r="I123" s="3"/>
      <c r="J123" s="3"/>
      <c r="K123" s="3"/>
      <c r="L123" s="3"/>
      <c r="M123" s="3"/>
      <c r="N123" s="3"/>
    </row>
    <row r="124" spans="1:14" ht="13">
      <c r="A124" s="2"/>
      <c r="B124" s="3"/>
      <c r="C124" s="4"/>
      <c r="D124" s="4"/>
      <c r="E124" s="3"/>
      <c r="F124" s="3"/>
      <c r="G124" s="16"/>
      <c r="H124" s="3"/>
      <c r="I124" s="3"/>
      <c r="J124" s="3"/>
      <c r="K124" s="3"/>
      <c r="L124" s="3"/>
      <c r="M124" s="3"/>
      <c r="N124" s="3"/>
    </row>
    <row r="125" spans="1:14" ht="13">
      <c r="A125" s="2"/>
      <c r="B125" s="3"/>
      <c r="C125" s="4"/>
      <c r="D125" s="4"/>
      <c r="E125" s="3"/>
      <c r="F125" s="3"/>
      <c r="G125" s="16"/>
      <c r="H125" s="3"/>
      <c r="I125" s="3"/>
      <c r="J125" s="3"/>
      <c r="K125" s="3"/>
      <c r="L125" s="3"/>
      <c r="M125" s="3"/>
      <c r="N125" s="3"/>
    </row>
    <row r="126" spans="1:14" ht="13">
      <c r="A126" s="2"/>
      <c r="B126" s="3"/>
      <c r="C126" s="4"/>
      <c r="D126" s="4"/>
      <c r="E126" s="3"/>
      <c r="F126" s="3"/>
      <c r="G126" s="16"/>
      <c r="H126" s="3"/>
      <c r="I126" s="3"/>
      <c r="J126" s="3"/>
      <c r="K126" s="3"/>
      <c r="L126" s="3"/>
      <c r="M126" s="3"/>
      <c r="N126" s="3"/>
    </row>
    <row r="127" spans="1:14" ht="13">
      <c r="A127" s="2"/>
      <c r="B127" s="3"/>
      <c r="C127" s="4"/>
      <c r="D127" s="4"/>
      <c r="E127" s="3"/>
      <c r="F127" s="3"/>
      <c r="G127" s="16"/>
      <c r="H127" s="3"/>
      <c r="I127" s="3"/>
      <c r="J127" s="3"/>
      <c r="K127" s="3"/>
      <c r="L127" s="3"/>
      <c r="M127" s="3"/>
      <c r="N127" s="3"/>
    </row>
    <row r="128" spans="1:14" ht="13">
      <c r="A128" s="2"/>
      <c r="B128" s="3"/>
      <c r="C128" s="4"/>
      <c r="D128" s="4"/>
      <c r="E128" s="3"/>
      <c r="F128" s="3"/>
      <c r="G128" s="16"/>
      <c r="H128" s="3"/>
      <c r="I128" s="3"/>
      <c r="J128" s="3"/>
      <c r="K128" s="3"/>
      <c r="L128" s="3"/>
      <c r="M128" s="3"/>
      <c r="N128" s="3"/>
    </row>
    <row r="129" spans="1:14" ht="13">
      <c r="A129" s="2"/>
      <c r="B129" s="3"/>
      <c r="C129" s="4"/>
      <c r="D129" s="4"/>
      <c r="E129" s="3"/>
      <c r="F129" s="3"/>
      <c r="G129" s="16"/>
      <c r="H129" s="3"/>
      <c r="I129" s="3"/>
      <c r="J129" s="3"/>
      <c r="K129" s="3"/>
      <c r="L129" s="3"/>
      <c r="M129" s="3"/>
      <c r="N129" s="3"/>
    </row>
    <row r="130" spans="1:14" ht="13">
      <c r="A130" s="2"/>
      <c r="B130" s="3"/>
      <c r="C130" s="4"/>
      <c r="D130" s="4"/>
      <c r="E130" s="3"/>
      <c r="F130" s="3"/>
      <c r="G130" s="16"/>
      <c r="H130" s="3"/>
      <c r="I130" s="3"/>
      <c r="J130" s="3"/>
      <c r="K130" s="3"/>
      <c r="L130" s="3"/>
      <c r="M130" s="3"/>
      <c r="N130" s="3"/>
    </row>
    <row r="131" spans="1:14" ht="13">
      <c r="A131" s="2"/>
      <c r="B131" s="3"/>
      <c r="C131" s="4"/>
      <c r="D131" s="4"/>
      <c r="E131" s="3"/>
      <c r="F131" s="3"/>
      <c r="G131" s="16"/>
      <c r="H131" s="3"/>
      <c r="I131" s="3"/>
      <c r="J131" s="3"/>
      <c r="K131" s="3"/>
      <c r="L131" s="3"/>
      <c r="M131" s="3"/>
      <c r="N131" s="3"/>
    </row>
    <row r="132" spans="1:14" ht="13">
      <c r="A132" s="2"/>
      <c r="B132" s="3"/>
      <c r="C132" s="4"/>
      <c r="D132" s="4"/>
      <c r="E132" s="3"/>
      <c r="F132" s="3"/>
      <c r="G132" s="16"/>
      <c r="H132" s="3"/>
      <c r="I132" s="3"/>
      <c r="J132" s="3"/>
      <c r="K132" s="3"/>
      <c r="L132" s="3"/>
      <c r="M132" s="3"/>
      <c r="N132" s="3"/>
    </row>
    <row r="133" spans="1:14" ht="13">
      <c r="A133" s="2"/>
      <c r="B133" s="3"/>
      <c r="C133" s="4"/>
      <c r="D133" s="4"/>
      <c r="E133" s="3"/>
      <c r="F133" s="3"/>
      <c r="G133" s="16"/>
      <c r="H133" s="3"/>
      <c r="I133" s="3"/>
      <c r="J133" s="3"/>
      <c r="K133" s="3"/>
      <c r="L133" s="3"/>
      <c r="M133" s="3"/>
      <c r="N133" s="3"/>
    </row>
    <row r="134" spans="1:14" ht="13">
      <c r="A134" s="2"/>
      <c r="B134" s="3"/>
      <c r="C134" s="4"/>
      <c r="D134" s="4"/>
      <c r="E134" s="3"/>
      <c r="F134" s="3"/>
      <c r="G134" s="16"/>
      <c r="H134" s="3"/>
      <c r="I134" s="3"/>
      <c r="J134" s="3"/>
      <c r="K134" s="3"/>
      <c r="L134" s="3"/>
      <c r="M134" s="3"/>
      <c r="N134" s="3"/>
    </row>
    <row r="135" spans="1:14" ht="13">
      <c r="A135" s="2"/>
      <c r="B135" s="3"/>
      <c r="C135" s="4"/>
      <c r="D135" s="4"/>
      <c r="E135" s="3"/>
      <c r="F135" s="3"/>
      <c r="G135" s="16"/>
      <c r="H135" s="3"/>
      <c r="I135" s="3"/>
      <c r="J135" s="3"/>
      <c r="K135" s="3"/>
      <c r="L135" s="3"/>
      <c r="M135" s="3"/>
      <c r="N135" s="3"/>
    </row>
    <row r="136" spans="1:14" ht="13">
      <c r="A136" s="2"/>
      <c r="B136" s="3"/>
      <c r="C136" s="4"/>
      <c r="D136" s="4"/>
      <c r="E136" s="3"/>
      <c r="F136" s="3"/>
      <c r="G136" s="16"/>
      <c r="H136" s="3"/>
      <c r="I136" s="3"/>
      <c r="J136" s="3"/>
      <c r="K136" s="3"/>
      <c r="L136" s="3"/>
      <c r="M136" s="3"/>
      <c r="N136" s="3"/>
    </row>
    <row r="137" spans="1:14" ht="13">
      <c r="A137" s="2"/>
      <c r="B137" s="3"/>
      <c r="C137" s="4"/>
      <c r="D137" s="4"/>
      <c r="E137" s="3"/>
      <c r="F137" s="3"/>
      <c r="G137" s="16"/>
      <c r="H137" s="3"/>
      <c r="I137" s="3"/>
      <c r="J137" s="3"/>
      <c r="K137" s="3"/>
      <c r="L137" s="3"/>
      <c r="M137" s="3"/>
      <c r="N137" s="3"/>
    </row>
    <row r="138" spans="1:14" ht="13">
      <c r="A138" s="2"/>
      <c r="B138" s="3"/>
      <c r="C138" s="4"/>
      <c r="D138" s="4"/>
      <c r="E138" s="3"/>
      <c r="F138" s="3"/>
      <c r="G138" s="16"/>
      <c r="H138" s="3"/>
      <c r="I138" s="3"/>
      <c r="J138" s="3"/>
      <c r="K138" s="3"/>
      <c r="L138" s="3"/>
      <c r="M138" s="3"/>
      <c r="N138" s="3"/>
    </row>
    <row r="139" spans="1:14" ht="13">
      <c r="A139" s="2"/>
      <c r="B139" s="3"/>
      <c r="C139" s="4"/>
      <c r="D139" s="4"/>
      <c r="E139" s="3"/>
      <c r="F139" s="3"/>
      <c r="G139" s="16"/>
      <c r="H139" s="3"/>
      <c r="I139" s="3"/>
      <c r="J139" s="3"/>
      <c r="K139" s="3"/>
      <c r="L139" s="3"/>
      <c r="M139" s="3"/>
      <c r="N139" s="3"/>
    </row>
    <row r="140" spans="1:14" ht="13">
      <c r="A140" s="2"/>
      <c r="B140" s="3"/>
      <c r="C140" s="4"/>
      <c r="D140" s="4"/>
      <c r="E140" s="3"/>
      <c r="F140" s="3"/>
      <c r="G140" s="16"/>
      <c r="H140" s="3"/>
      <c r="I140" s="3"/>
      <c r="J140" s="3"/>
      <c r="K140" s="3"/>
      <c r="L140" s="3"/>
      <c r="M140" s="3"/>
      <c r="N140" s="3"/>
    </row>
    <row r="141" spans="1:14" ht="13">
      <c r="A141" s="2"/>
      <c r="B141" s="3"/>
      <c r="C141" s="4"/>
      <c r="D141" s="4"/>
      <c r="E141" s="3"/>
      <c r="F141" s="3"/>
      <c r="G141" s="16"/>
      <c r="H141" s="3"/>
      <c r="I141" s="3"/>
      <c r="J141" s="3"/>
      <c r="K141" s="3"/>
      <c r="L141" s="3"/>
      <c r="M141" s="3"/>
      <c r="N141" s="3"/>
    </row>
    <row r="142" spans="1:14" ht="13">
      <c r="A142" s="2"/>
      <c r="B142" s="3"/>
      <c r="C142" s="4"/>
      <c r="D142" s="4"/>
      <c r="E142" s="3"/>
      <c r="F142" s="3"/>
      <c r="G142" s="16"/>
      <c r="H142" s="3"/>
      <c r="I142" s="3"/>
      <c r="J142" s="3"/>
      <c r="K142" s="3"/>
      <c r="L142" s="3"/>
      <c r="M142" s="3"/>
      <c r="N142" s="3"/>
    </row>
    <row r="143" spans="1:14" ht="13">
      <c r="A143" s="2"/>
      <c r="B143" s="3"/>
      <c r="C143" s="4"/>
      <c r="D143" s="4"/>
      <c r="E143" s="3"/>
      <c r="F143" s="3"/>
      <c r="G143" s="16"/>
      <c r="H143" s="3"/>
      <c r="I143" s="3"/>
      <c r="J143" s="3"/>
      <c r="K143" s="3"/>
      <c r="L143" s="3"/>
      <c r="M143" s="3"/>
      <c r="N143" s="3"/>
    </row>
    <row r="144" spans="1:14" ht="13">
      <c r="A144" s="2"/>
      <c r="B144" s="3"/>
      <c r="C144" s="4"/>
      <c r="D144" s="4"/>
      <c r="E144" s="3"/>
      <c r="F144" s="3"/>
      <c r="G144" s="16"/>
      <c r="H144" s="3"/>
      <c r="I144" s="3"/>
      <c r="J144" s="3"/>
      <c r="K144" s="3"/>
      <c r="L144" s="3"/>
      <c r="M144" s="3"/>
      <c r="N144" s="3"/>
    </row>
    <row r="145" spans="1:14" ht="13">
      <c r="A145" s="2"/>
      <c r="B145" s="3"/>
      <c r="C145" s="4"/>
      <c r="D145" s="4"/>
      <c r="E145" s="3"/>
      <c r="F145" s="3"/>
      <c r="G145" s="16"/>
      <c r="H145" s="3"/>
      <c r="I145" s="3"/>
      <c r="J145" s="3"/>
      <c r="K145" s="3"/>
      <c r="L145" s="3"/>
      <c r="M145" s="3"/>
      <c r="N145" s="3"/>
    </row>
    <row r="146" spans="1:14" ht="13">
      <c r="A146" s="2"/>
      <c r="B146" s="3"/>
      <c r="C146" s="4"/>
      <c r="D146" s="4"/>
      <c r="E146" s="3"/>
      <c r="F146" s="3"/>
      <c r="G146" s="16"/>
      <c r="H146" s="3"/>
      <c r="I146" s="3"/>
      <c r="J146" s="3"/>
      <c r="K146" s="3"/>
      <c r="L146" s="3"/>
      <c r="M146" s="3"/>
      <c r="N146" s="3"/>
    </row>
    <row r="147" spans="1:14" ht="13">
      <c r="A147" s="2"/>
      <c r="B147" s="3"/>
      <c r="C147" s="4"/>
      <c r="D147" s="4"/>
      <c r="E147" s="3"/>
      <c r="F147" s="3"/>
      <c r="G147" s="16"/>
      <c r="H147" s="3"/>
      <c r="I147" s="3"/>
      <c r="J147" s="3"/>
      <c r="K147" s="3"/>
      <c r="L147" s="3"/>
      <c r="M147" s="3"/>
      <c r="N147" s="3"/>
    </row>
    <row r="148" spans="1:14" ht="13">
      <c r="A148" s="2"/>
      <c r="B148" s="3"/>
      <c r="C148" s="4"/>
      <c r="D148" s="4"/>
      <c r="E148" s="3"/>
      <c r="F148" s="3"/>
      <c r="G148" s="16"/>
      <c r="H148" s="3"/>
      <c r="I148" s="3"/>
      <c r="J148" s="3"/>
      <c r="K148" s="3"/>
      <c r="L148" s="3"/>
      <c r="M148" s="3"/>
      <c r="N148" s="3"/>
    </row>
    <row r="149" spans="1:14" ht="13">
      <c r="A149" s="2"/>
      <c r="B149" s="3"/>
      <c r="C149" s="4"/>
      <c r="D149" s="4"/>
      <c r="E149" s="3"/>
      <c r="F149" s="3"/>
      <c r="G149" s="16"/>
      <c r="H149" s="3"/>
      <c r="I149" s="3"/>
      <c r="J149" s="3"/>
      <c r="K149" s="3"/>
      <c r="L149" s="3"/>
      <c r="M149" s="3"/>
      <c r="N149" s="3"/>
    </row>
    <row r="150" spans="1:14" ht="13">
      <c r="A150" s="2"/>
      <c r="B150" s="3"/>
      <c r="C150" s="4"/>
      <c r="D150" s="4"/>
      <c r="E150" s="3"/>
      <c r="F150" s="3"/>
      <c r="G150" s="16"/>
      <c r="H150" s="3"/>
      <c r="I150" s="3"/>
      <c r="J150" s="3"/>
      <c r="K150" s="3"/>
      <c r="L150" s="3"/>
      <c r="M150" s="3"/>
      <c r="N150" s="3"/>
    </row>
    <row r="151" spans="1:14" ht="13">
      <c r="A151" s="2"/>
      <c r="B151" s="3"/>
      <c r="C151" s="4"/>
      <c r="D151" s="4"/>
      <c r="E151" s="3"/>
      <c r="F151" s="3"/>
      <c r="G151" s="16"/>
      <c r="H151" s="3"/>
      <c r="I151" s="3"/>
      <c r="J151" s="3"/>
      <c r="K151" s="3"/>
      <c r="L151" s="3"/>
      <c r="M151" s="3"/>
      <c r="N151" s="3"/>
    </row>
    <row r="152" spans="1:14" ht="13">
      <c r="A152" s="2"/>
      <c r="B152" s="3"/>
      <c r="C152" s="4"/>
      <c r="D152" s="4"/>
      <c r="E152" s="3"/>
      <c r="F152" s="3"/>
      <c r="G152" s="16"/>
      <c r="H152" s="3"/>
      <c r="I152" s="3"/>
      <c r="J152" s="3"/>
      <c r="K152" s="3"/>
      <c r="L152" s="3"/>
      <c r="M152" s="3"/>
      <c r="N152" s="3"/>
    </row>
    <row r="153" spans="1:14" ht="13">
      <c r="A153" s="2"/>
      <c r="B153" s="3"/>
      <c r="C153" s="4"/>
      <c r="D153" s="4"/>
      <c r="E153" s="3"/>
      <c r="F153" s="3"/>
      <c r="G153" s="16"/>
      <c r="H153" s="3"/>
      <c r="I153" s="3"/>
      <c r="J153" s="3"/>
      <c r="K153" s="3"/>
      <c r="L153" s="3"/>
      <c r="M153" s="3"/>
      <c r="N153" s="3"/>
    </row>
    <row r="154" spans="1:14" ht="13">
      <c r="A154" s="2"/>
      <c r="B154" s="3"/>
      <c r="C154" s="4"/>
      <c r="D154" s="4"/>
      <c r="E154" s="3"/>
      <c r="F154" s="3"/>
      <c r="G154" s="16"/>
      <c r="H154" s="3"/>
      <c r="I154" s="3"/>
      <c r="J154" s="3"/>
      <c r="K154" s="3"/>
      <c r="L154" s="3"/>
      <c r="M154" s="3"/>
      <c r="N154" s="3"/>
    </row>
    <row r="155" spans="1:14" ht="13">
      <c r="A155" s="2"/>
      <c r="B155" s="3"/>
      <c r="C155" s="4"/>
      <c r="D155" s="4"/>
      <c r="E155" s="3"/>
      <c r="F155" s="3"/>
      <c r="G155" s="16"/>
      <c r="H155" s="3"/>
      <c r="I155" s="3"/>
      <c r="J155" s="3"/>
      <c r="K155" s="3"/>
      <c r="L155" s="3"/>
      <c r="M155" s="3"/>
      <c r="N155" s="3"/>
    </row>
    <row r="156" spans="1:14" ht="13">
      <c r="A156" s="2"/>
      <c r="B156" s="3"/>
      <c r="C156" s="4"/>
      <c r="D156" s="4"/>
      <c r="E156" s="3"/>
      <c r="F156" s="3"/>
      <c r="G156" s="16"/>
      <c r="H156" s="3"/>
      <c r="I156" s="3"/>
      <c r="J156" s="3"/>
      <c r="K156" s="3"/>
      <c r="L156" s="3"/>
      <c r="M156" s="3"/>
      <c r="N156" s="3"/>
    </row>
    <row r="157" spans="1:14" ht="13">
      <c r="A157" s="2"/>
      <c r="B157" s="3"/>
      <c r="C157" s="4"/>
      <c r="D157" s="4"/>
      <c r="E157" s="3"/>
      <c r="F157" s="3"/>
      <c r="G157" s="16"/>
      <c r="H157" s="3"/>
      <c r="I157" s="3"/>
      <c r="J157" s="3"/>
      <c r="K157" s="3"/>
      <c r="L157" s="3"/>
      <c r="M157" s="3"/>
      <c r="N157" s="3"/>
    </row>
    <row r="158" spans="1:14" ht="13">
      <c r="A158" s="2"/>
      <c r="B158" s="3"/>
      <c r="C158" s="4"/>
      <c r="D158" s="4"/>
      <c r="E158" s="3"/>
      <c r="F158" s="3"/>
      <c r="G158" s="16"/>
      <c r="H158" s="3"/>
      <c r="I158" s="3"/>
      <c r="J158" s="3"/>
      <c r="K158" s="3"/>
      <c r="L158" s="3"/>
      <c r="M158" s="3"/>
      <c r="N158" s="3"/>
    </row>
    <row r="159" spans="1:14" ht="13">
      <c r="A159" s="2"/>
      <c r="B159" s="3"/>
      <c r="C159" s="4"/>
      <c r="D159" s="4"/>
      <c r="E159" s="3"/>
      <c r="F159" s="3"/>
      <c r="G159" s="16"/>
      <c r="H159" s="3"/>
      <c r="I159" s="3"/>
      <c r="J159" s="3"/>
      <c r="K159" s="3"/>
      <c r="L159" s="3"/>
      <c r="M159" s="3"/>
      <c r="N159" s="3"/>
    </row>
    <row r="160" spans="1:14" ht="13">
      <c r="A160" s="2"/>
      <c r="B160" s="3"/>
      <c r="C160" s="4"/>
      <c r="D160" s="4"/>
      <c r="E160" s="3"/>
      <c r="F160" s="3"/>
      <c r="G160" s="16"/>
      <c r="H160" s="3"/>
      <c r="I160" s="3"/>
      <c r="J160" s="3"/>
      <c r="K160" s="3"/>
      <c r="L160" s="3"/>
      <c r="M160" s="3"/>
      <c r="N160" s="3"/>
    </row>
    <row r="161" spans="1:14" ht="13">
      <c r="A161" s="2"/>
      <c r="B161" s="3"/>
      <c r="C161" s="4"/>
      <c r="D161" s="4"/>
      <c r="E161" s="3"/>
      <c r="F161" s="3"/>
      <c r="G161" s="16"/>
      <c r="H161" s="3"/>
      <c r="I161" s="3"/>
      <c r="J161" s="3"/>
      <c r="K161" s="3"/>
      <c r="L161" s="3"/>
      <c r="M161" s="3"/>
      <c r="N161" s="3"/>
    </row>
    <row r="162" spans="1:14" ht="13">
      <c r="A162" s="2"/>
      <c r="B162" s="3"/>
      <c r="C162" s="4"/>
      <c r="D162" s="4"/>
      <c r="E162" s="3"/>
      <c r="F162" s="3"/>
      <c r="G162" s="16"/>
      <c r="H162" s="3"/>
      <c r="I162" s="3"/>
      <c r="J162" s="3"/>
      <c r="K162" s="3"/>
      <c r="L162" s="3"/>
      <c r="M162" s="3"/>
      <c r="N162" s="3"/>
    </row>
    <row r="163" spans="1:14" ht="13">
      <c r="A163" s="2"/>
      <c r="B163" s="3"/>
      <c r="C163" s="4"/>
      <c r="D163" s="4"/>
      <c r="E163" s="3"/>
      <c r="F163" s="3"/>
      <c r="G163" s="16"/>
      <c r="H163" s="3"/>
      <c r="I163" s="3"/>
      <c r="J163" s="3"/>
      <c r="K163" s="3"/>
      <c r="L163" s="3"/>
      <c r="M163" s="3"/>
      <c r="N163" s="3"/>
    </row>
    <row r="164" spans="1:14" ht="13">
      <c r="A164" s="2"/>
      <c r="B164" s="3"/>
      <c r="C164" s="4"/>
      <c r="D164" s="4"/>
      <c r="E164" s="3"/>
      <c r="F164" s="3"/>
      <c r="G164" s="16"/>
      <c r="H164" s="3"/>
      <c r="I164" s="3"/>
      <c r="J164" s="3"/>
      <c r="K164" s="3"/>
      <c r="L164" s="3"/>
      <c r="M164" s="3"/>
      <c r="N164" s="3"/>
    </row>
    <row r="165" spans="1:14" ht="13">
      <c r="A165" s="2"/>
      <c r="B165" s="3"/>
      <c r="C165" s="4"/>
      <c r="D165" s="4"/>
      <c r="E165" s="3"/>
      <c r="F165" s="3"/>
      <c r="G165" s="16"/>
      <c r="H165" s="3"/>
      <c r="I165" s="3"/>
      <c r="J165" s="3"/>
      <c r="K165" s="3"/>
      <c r="L165" s="3"/>
      <c r="M165" s="3"/>
      <c r="N165" s="3"/>
    </row>
    <row r="166" spans="1:14" ht="13">
      <c r="A166" s="2"/>
      <c r="B166" s="3"/>
      <c r="C166" s="4"/>
      <c r="D166" s="4"/>
      <c r="E166" s="3"/>
      <c r="F166" s="3"/>
      <c r="G166" s="16"/>
      <c r="H166" s="3"/>
      <c r="I166" s="3"/>
      <c r="J166" s="3"/>
      <c r="K166" s="3"/>
      <c r="L166" s="3"/>
      <c r="M166" s="3"/>
      <c r="N166" s="3"/>
    </row>
    <row r="167" spans="1:14" ht="13">
      <c r="A167" s="2"/>
      <c r="B167" s="3"/>
      <c r="C167" s="4"/>
      <c r="D167" s="4"/>
      <c r="E167" s="3"/>
      <c r="F167" s="3"/>
      <c r="G167" s="16"/>
      <c r="H167" s="3"/>
      <c r="I167" s="3"/>
      <c r="J167" s="3"/>
      <c r="K167" s="3"/>
      <c r="L167" s="3"/>
      <c r="M167" s="3"/>
      <c r="N167" s="3"/>
    </row>
    <row r="168" spans="1:14" ht="13">
      <c r="A168" s="2"/>
      <c r="B168" s="3"/>
      <c r="C168" s="4"/>
      <c r="D168" s="4"/>
      <c r="E168" s="3"/>
      <c r="F168" s="3"/>
      <c r="G168" s="16"/>
      <c r="H168" s="3"/>
      <c r="I168" s="3"/>
      <c r="J168" s="3"/>
      <c r="K168" s="3"/>
      <c r="L168" s="3"/>
      <c r="M168" s="3"/>
      <c r="N168" s="3"/>
    </row>
    <row r="169" spans="1:14" ht="13">
      <c r="A169" s="2"/>
      <c r="B169" s="3"/>
      <c r="C169" s="4"/>
      <c r="D169" s="4"/>
      <c r="E169" s="3"/>
      <c r="F169" s="3"/>
      <c r="G169" s="16"/>
      <c r="H169" s="3"/>
      <c r="I169" s="3"/>
      <c r="J169" s="3"/>
      <c r="K169" s="3"/>
      <c r="L169" s="3"/>
      <c r="M169" s="3"/>
      <c r="N169" s="3"/>
    </row>
    <row r="170" spans="1:14" ht="13">
      <c r="A170" s="2"/>
      <c r="B170" s="3"/>
      <c r="C170" s="4"/>
      <c r="D170" s="4"/>
      <c r="E170" s="3"/>
      <c r="F170" s="3"/>
      <c r="G170" s="16"/>
      <c r="H170" s="3"/>
      <c r="I170" s="3"/>
      <c r="J170" s="3"/>
      <c r="K170" s="3"/>
      <c r="L170" s="3"/>
      <c r="M170" s="3"/>
      <c r="N170" s="3"/>
    </row>
    <row r="171" spans="1:14" ht="13">
      <c r="A171" s="2"/>
      <c r="B171" s="3"/>
      <c r="C171" s="4"/>
      <c r="D171" s="4"/>
      <c r="E171" s="3"/>
      <c r="F171" s="3"/>
      <c r="G171" s="16"/>
      <c r="H171" s="3"/>
      <c r="I171" s="3"/>
      <c r="J171" s="3"/>
      <c r="K171" s="3"/>
      <c r="L171" s="3"/>
      <c r="M171" s="3"/>
      <c r="N171" s="3"/>
    </row>
    <row r="172" spans="1:14" ht="13">
      <c r="A172" s="2"/>
      <c r="B172" s="3"/>
      <c r="C172" s="4"/>
      <c r="D172" s="4"/>
      <c r="E172" s="3"/>
      <c r="F172" s="3"/>
      <c r="G172" s="16"/>
      <c r="H172" s="3"/>
      <c r="I172" s="3"/>
      <c r="J172" s="3"/>
      <c r="K172" s="3"/>
      <c r="L172" s="3"/>
      <c r="M172" s="3"/>
      <c r="N172" s="3"/>
    </row>
    <row r="173" spans="1:14" ht="13">
      <c r="A173" s="2"/>
      <c r="B173" s="3"/>
      <c r="C173" s="4"/>
      <c r="D173" s="4"/>
      <c r="E173" s="3"/>
      <c r="F173" s="3"/>
      <c r="G173" s="16"/>
      <c r="H173" s="3"/>
      <c r="I173" s="3"/>
      <c r="J173" s="3"/>
      <c r="K173" s="3"/>
      <c r="L173" s="3"/>
      <c r="M173" s="3"/>
      <c r="N173" s="3"/>
    </row>
    <row r="174" spans="1:14" ht="13">
      <c r="A174" s="2"/>
      <c r="B174" s="3"/>
      <c r="C174" s="4"/>
      <c r="D174" s="4"/>
      <c r="E174" s="3"/>
      <c r="F174" s="3"/>
      <c r="G174" s="16"/>
      <c r="H174" s="3"/>
      <c r="I174" s="3"/>
      <c r="J174" s="3"/>
      <c r="K174" s="3"/>
      <c r="L174" s="3"/>
      <c r="M174" s="3"/>
      <c r="N174" s="3"/>
    </row>
    <row r="175" spans="1:14" ht="13">
      <c r="A175" s="2"/>
      <c r="B175" s="3"/>
      <c r="C175" s="4"/>
      <c r="D175" s="4"/>
      <c r="E175" s="3"/>
      <c r="F175" s="3"/>
      <c r="G175" s="16"/>
      <c r="H175" s="3"/>
      <c r="I175" s="3"/>
      <c r="J175" s="3"/>
      <c r="K175" s="3"/>
      <c r="L175" s="3"/>
      <c r="M175" s="3"/>
      <c r="N175" s="3"/>
    </row>
    <row r="176" spans="1:14" ht="13">
      <c r="A176" s="2"/>
      <c r="B176" s="3"/>
      <c r="C176" s="4"/>
      <c r="D176" s="4"/>
      <c r="E176" s="3"/>
      <c r="F176" s="3"/>
      <c r="G176" s="16"/>
      <c r="H176" s="3"/>
      <c r="I176" s="3"/>
      <c r="J176" s="3"/>
      <c r="K176" s="3"/>
      <c r="L176" s="3"/>
      <c r="M176" s="3"/>
      <c r="N176" s="3"/>
    </row>
    <row r="177" spans="1:14" ht="13">
      <c r="A177" s="2"/>
      <c r="B177" s="3"/>
      <c r="C177" s="4"/>
      <c r="D177" s="4"/>
      <c r="E177" s="3"/>
      <c r="F177" s="3"/>
      <c r="G177" s="16"/>
      <c r="H177" s="3"/>
      <c r="I177" s="3"/>
      <c r="J177" s="3"/>
      <c r="K177" s="3"/>
      <c r="L177" s="3"/>
      <c r="M177" s="3"/>
      <c r="N177" s="3"/>
    </row>
    <row r="178" spans="1:14" ht="13">
      <c r="A178" s="2"/>
      <c r="B178" s="3"/>
      <c r="C178" s="4"/>
      <c r="D178" s="4"/>
      <c r="E178" s="3"/>
      <c r="F178" s="3"/>
      <c r="G178" s="16"/>
      <c r="H178" s="3"/>
      <c r="I178" s="3"/>
      <c r="J178" s="3"/>
      <c r="K178" s="3"/>
      <c r="L178" s="3"/>
      <c r="M178" s="3"/>
      <c r="N178" s="3"/>
    </row>
    <row r="179" spans="1:14" ht="13">
      <c r="A179" s="2"/>
      <c r="B179" s="3"/>
      <c r="C179" s="4"/>
      <c r="D179" s="4"/>
      <c r="E179" s="3"/>
      <c r="F179" s="3"/>
      <c r="G179" s="16"/>
      <c r="H179" s="3"/>
      <c r="I179" s="3"/>
      <c r="J179" s="3"/>
      <c r="K179" s="3"/>
      <c r="L179" s="3"/>
      <c r="M179" s="3"/>
      <c r="N179" s="3"/>
    </row>
    <row r="180" spans="1:14" ht="13">
      <c r="A180" s="2"/>
      <c r="B180" s="3"/>
      <c r="C180" s="4"/>
      <c r="D180" s="4"/>
      <c r="E180" s="3"/>
      <c r="F180" s="3"/>
      <c r="G180" s="16"/>
      <c r="H180" s="3"/>
      <c r="I180" s="3"/>
      <c r="J180" s="3"/>
      <c r="K180" s="3"/>
      <c r="L180" s="3"/>
      <c r="M180" s="3"/>
      <c r="N180" s="3"/>
    </row>
    <row r="181" spans="1:14" ht="13">
      <c r="A181" s="2"/>
      <c r="B181" s="3"/>
      <c r="C181" s="4"/>
      <c r="D181" s="4"/>
      <c r="E181" s="3"/>
      <c r="F181" s="3"/>
      <c r="G181" s="16"/>
      <c r="H181" s="3"/>
      <c r="I181" s="3"/>
      <c r="J181" s="3"/>
      <c r="K181" s="3"/>
      <c r="L181" s="3"/>
      <c r="M181" s="3"/>
      <c r="N181" s="3"/>
    </row>
    <row r="182" spans="1:14" ht="13">
      <c r="A182" s="2"/>
      <c r="B182" s="3"/>
      <c r="C182" s="4"/>
      <c r="D182" s="4"/>
      <c r="E182" s="3"/>
      <c r="F182" s="3"/>
      <c r="G182" s="16"/>
      <c r="H182" s="3"/>
      <c r="I182" s="3"/>
      <c r="J182" s="3"/>
      <c r="K182" s="3"/>
      <c r="L182" s="3"/>
      <c r="M182" s="3"/>
      <c r="N182" s="3"/>
    </row>
    <row r="183" spans="1:14" ht="13">
      <c r="A183" s="2"/>
      <c r="B183" s="3"/>
      <c r="C183" s="4"/>
      <c r="D183" s="4"/>
      <c r="E183" s="3"/>
      <c r="F183" s="3"/>
      <c r="G183" s="16"/>
      <c r="H183" s="3"/>
      <c r="I183" s="3"/>
      <c r="J183" s="3"/>
      <c r="K183" s="3"/>
      <c r="L183" s="3"/>
      <c r="M183" s="3"/>
      <c r="N183" s="3"/>
    </row>
    <row r="184" spans="1:14" ht="13">
      <c r="A184" s="2"/>
      <c r="B184" s="3"/>
      <c r="C184" s="4"/>
      <c r="D184" s="4"/>
      <c r="E184" s="3"/>
      <c r="F184" s="3"/>
      <c r="G184" s="16"/>
      <c r="H184" s="3"/>
      <c r="I184" s="3"/>
      <c r="J184" s="3"/>
      <c r="K184" s="3"/>
      <c r="L184" s="3"/>
      <c r="M184" s="3"/>
      <c r="N184" s="3"/>
    </row>
    <row r="185" spans="1:14" ht="13">
      <c r="A185" s="2"/>
      <c r="B185" s="3"/>
      <c r="C185" s="4"/>
      <c r="D185" s="4"/>
      <c r="E185" s="3"/>
      <c r="F185" s="3"/>
      <c r="G185" s="16"/>
      <c r="H185" s="3"/>
      <c r="I185" s="3"/>
      <c r="J185" s="3"/>
      <c r="K185" s="3"/>
      <c r="L185" s="3"/>
      <c r="M185" s="3"/>
      <c r="N185" s="3"/>
    </row>
    <row r="186" spans="1:14" ht="13">
      <c r="A186" s="2"/>
      <c r="B186" s="3"/>
      <c r="C186" s="4"/>
      <c r="D186" s="4"/>
      <c r="E186" s="3"/>
      <c r="F186" s="3"/>
      <c r="G186" s="16"/>
      <c r="H186" s="3"/>
      <c r="I186" s="3"/>
      <c r="J186" s="3"/>
      <c r="K186" s="3"/>
      <c r="L186" s="3"/>
      <c r="M186" s="3"/>
      <c r="N186" s="3"/>
    </row>
    <row r="187" spans="1:14" ht="13">
      <c r="A187" s="2"/>
      <c r="B187" s="3"/>
      <c r="C187" s="4"/>
      <c r="D187" s="4"/>
      <c r="E187" s="3"/>
      <c r="F187" s="3"/>
      <c r="G187" s="16"/>
      <c r="H187" s="3"/>
      <c r="I187" s="3"/>
      <c r="J187" s="3"/>
      <c r="K187" s="3"/>
      <c r="L187" s="3"/>
      <c r="M187" s="3"/>
      <c r="N187" s="3"/>
    </row>
    <row r="188" spans="1:14" ht="13">
      <c r="A188" s="2"/>
      <c r="B188" s="3"/>
      <c r="C188" s="4"/>
      <c r="D188" s="4"/>
      <c r="E188" s="3"/>
      <c r="F188" s="3"/>
      <c r="G188" s="16"/>
      <c r="H188" s="3"/>
      <c r="I188" s="3"/>
      <c r="J188" s="3"/>
      <c r="K188" s="3"/>
      <c r="L188" s="3"/>
      <c r="M188" s="3"/>
      <c r="N188" s="3"/>
    </row>
    <row r="189" spans="1:14" ht="13">
      <c r="A189" s="2"/>
      <c r="B189" s="3"/>
      <c r="C189" s="4"/>
      <c r="D189" s="4"/>
      <c r="E189" s="3"/>
      <c r="F189" s="3"/>
      <c r="G189" s="16"/>
      <c r="H189" s="3"/>
      <c r="I189" s="3"/>
      <c r="J189" s="3"/>
      <c r="K189" s="3"/>
      <c r="L189" s="3"/>
      <c r="M189" s="3"/>
      <c r="N189" s="3"/>
    </row>
    <row r="190" spans="1:14" ht="13">
      <c r="A190" s="2"/>
      <c r="B190" s="3"/>
      <c r="C190" s="4"/>
      <c r="D190" s="4"/>
      <c r="E190" s="3"/>
      <c r="F190" s="3"/>
      <c r="G190" s="16"/>
      <c r="H190" s="3"/>
      <c r="I190" s="3"/>
      <c r="J190" s="3"/>
      <c r="K190" s="3"/>
      <c r="L190" s="3"/>
      <c r="M190" s="3"/>
      <c r="N190" s="3"/>
    </row>
    <row r="191" spans="1:14" ht="13">
      <c r="A191" s="2"/>
      <c r="B191" s="3"/>
      <c r="C191" s="4"/>
      <c r="D191" s="4"/>
      <c r="E191" s="3"/>
      <c r="F191" s="3"/>
      <c r="G191" s="16"/>
      <c r="H191" s="3"/>
      <c r="I191" s="3"/>
      <c r="J191" s="3"/>
      <c r="K191" s="3"/>
      <c r="L191" s="3"/>
      <c r="M191" s="3"/>
      <c r="N191" s="3"/>
    </row>
    <row r="192" spans="1:14" ht="13">
      <c r="A192" s="2"/>
      <c r="B192" s="3"/>
      <c r="C192" s="4"/>
      <c r="D192" s="4"/>
      <c r="E192" s="3"/>
      <c r="F192" s="3"/>
      <c r="G192" s="16"/>
      <c r="H192" s="3"/>
      <c r="I192" s="3"/>
      <c r="J192" s="3"/>
      <c r="K192" s="3"/>
      <c r="L192" s="3"/>
      <c r="M192" s="3"/>
      <c r="N192" s="3"/>
    </row>
    <row r="193" spans="1:14" ht="13">
      <c r="A193" s="2"/>
      <c r="B193" s="3"/>
      <c r="C193" s="4"/>
      <c r="D193" s="4"/>
      <c r="E193" s="3"/>
      <c r="F193" s="3"/>
      <c r="G193" s="16"/>
      <c r="H193" s="3"/>
      <c r="I193" s="3"/>
      <c r="J193" s="3"/>
      <c r="K193" s="3"/>
      <c r="L193" s="3"/>
      <c r="M193" s="3"/>
      <c r="N193" s="3"/>
    </row>
    <row r="194" spans="1:14" ht="13">
      <c r="A194" s="2"/>
      <c r="B194" s="3"/>
      <c r="C194" s="4"/>
      <c r="D194" s="4"/>
      <c r="E194" s="3"/>
      <c r="F194" s="3"/>
      <c r="G194" s="16"/>
      <c r="H194" s="3"/>
      <c r="I194" s="3"/>
      <c r="J194" s="3"/>
      <c r="K194" s="3"/>
      <c r="L194" s="3"/>
      <c r="M194" s="3"/>
      <c r="N194" s="3"/>
    </row>
    <row r="195" spans="1:14" ht="13">
      <c r="A195" s="2"/>
      <c r="B195" s="3"/>
      <c r="C195" s="4"/>
      <c r="D195" s="4"/>
      <c r="E195" s="3"/>
      <c r="F195" s="3"/>
      <c r="G195" s="16"/>
      <c r="H195" s="3"/>
      <c r="I195" s="3"/>
      <c r="J195" s="3"/>
      <c r="K195" s="3"/>
      <c r="L195" s="3"/>
      <c r="M195" s="3"/>
      <c r="N195" s="3"/>
    </row>
    <row r="196" spans="1:14" ht="13">
      <c r="A196" s="2"/>
      <c r="B196" s="3"/>
      <c r="C196" s="4"/>
      <c r="D196" s="4"/>
      <c r="E196" s="3"/>
      <c r="F196" s="3"/>
      <c r="G196" s="16"/>
      <c r="H196" s="3"/>
      <c r="I196" s="3"/>
      <c r="J196" s="3"/>
      <c r="K196" s="3"/>
      <c r="L196" s="3"/>
      <c r="M196" s="3"/>
      <c r="N196" s="3"/>
    </row>
    <row r="197" spans="1:14" ht="13">
      <c r="A197" s="2"/>
      <c r="B197" s="3"/>
      <c r="C197" s="4"/>
      <c r="D197" s="4"/>
      <c r="E197" s="3"/>
      <c r="F197" s="3"/>
      <c r="G197" s="16"/>
      <c r="H197" s="3"/>
      <c r="I197" s="3"/>
      <c r="J197" s="3"/>
      <c r="K197" s="3"/>
      <c r="L197" s="3"/>
      <c r="M197" s="3"/>
      <c r="N197" s="3"/>
    </row>
    <row r="198" spans="1:14" ht="13">
      <c r="A198" s="2"/>
      <c r="B198" s="3"/>
      <c r="C198" s="4"/>
      <c r="D198" s="4"/>
      <c r="E198" s="3"/>
      <c r="F198" s="3"/>
      <c r="G198" s="16"/>
      <c r="H198" s="3"/>
      <c r="I198" s="3"/>
      <c r="J198" s="3"/>
      <c r="K198" s="3"/>
      <c r="L198" s="3"/>
      <c r="M198" s="3"/>
      <c r="N198" s="3"/>
    </row>
    <row r="199" spans="1:14" ht="13">
      <c r="A199" s="2"/>
      <c r="B199" s="3"/>
      <c r="C199" s="4"/>
      <c r="D199" s="4"/>
      <c r="E199" s="3"/>
      <c r="F199" s="3"/>
      <c r="G199" s="16"/>
      <c r="H199" s="3"/>
      <c r="I199" s="3"/>
      <c r="J199" s="3"/>
      <c r="K199" s="3"/>
      <c r="L199" s="3"/>
      <c r="M199" s="3"/>
      <c r="N199" s="3"/>
    </row>
    <row r="200" spans="1:14" ht="13">
      <c r="A200" s="2"/>
      <c r="B200" s="3"/>
      <c r="C200" s="4"/>
      <c r="D200" s="4"/>
      <c r="E200" s="3"/>
      <c r="F200" s="3"/>
      <c r="G200" s="16"/>
      <c r="H200" s="3"/>
      <c r="I200" s="3"/>
      <c r="J200" s="3"/>
      <c r="K200" s="3"/>
      <c r="L200" s="3"/>
      <c r="M200" s="3"/>
      <c r="N200" s="3"/>
    </row>
    <row r="201" spans="1:14" ht="13">
      <c r="A201" s="2"/>
      <c r="B201" s="3"/>
      <c r="C201" s="4"/>
      <c r="D201" s="4"/>
      <c r="E201" s="3"/>
      <c r="F201" s="3"/>
      <c r="G201" s="16"/>
      <c r="H201" s="3"/>
      <c r="I201" s="3"/>
      <c r="J201" s="3"/>
      <c r="K201" s="3"/>
      <c r="L201" s="3"/>
      <c r="M201" s="3"/>
      <c r="N201" s="3"/>
    </row>
    <row r="202" spans="1:14" ht="13">
      <c r="A202" s="2"/>
      <c r="B202" s="3"/>
      <c r="C202" s="4"/>
      <c r="D202" s="4"/>
      <c r="E202" s="3"/>
      <c r="F202" s="3"/>
      <c r="G202" s="16"/>
      <c r="H202" s="3"/>
      <c r="I202" s="3"/>
      <c r="J202" s="3"/>
      <c r="K202" s="3"/>
      <c r="L202" s="3"/>
      <c r="M202" s="3"/>
      <c r="N202" s="3"/>
    </row>
    <row r="203" spans="1:14" ht="13">
      <c r="A203" s="2"/>
      <c r="B203" s="3"/>
      <c r="C203" s="4"/>
      <c r="D203" s="4"/>
      <c r="E203" s="3"/>
      <c r="F203" s="3"/>
      <c r="G203" s="16"/>
      <c r="H203" s="3"/>
      <c r="I203" s="3"/>
      <c r="J203" s="3"/>
      <c r="K203" s="3"/>
      <c r="L203" s="3"/>
      <c r="M203" s="3"/>
      <c r="N203" s="3"/>
    </row>
    <row r="204" spans="1:14" ht="13">
      <c r="A204" s="2"/>
      <c r="B204" s="3"/>
      <c r="C204" s="4"/>
      <c r="D204" s="4"/>
      <c r="E204" s="3"/>
      <c r="F204" s="3"/>
      <c r="G204" s="16"/>
      <c r="H204" s="3"/>
      <c r="I204" s="3"/>
      <c r="J204" s="3"/>
      <c r="K204" s="3"/>
      <c r="L204" s="3"/>
      <c r="M204" s="3"/>
      <c r="N204" s="3"/>
    </row>
    <row r="205" spans="1:14" ht="13">
      <c r="A205" s="2"/>
      <c r="B205" s="3"/>
      <c r="C205" s="4"/>
      <c r="D205" s="4"/>
      <c r="E205" s="3"/>
      <c r="F205" s="3"/>
      <c r="G205" s="16"/>
      <c r="H205" s="3"/>
      <c r="I205" s="3"/>
      <c r="J205" s="3"/>
      <c r="K205" s="3"/>
      <c r="L205" s="3"/>
      <c r="M205" s="3"/>
      <c r="N205" s="3"/>
    </row>
    <row r="206" spans="1:14" ht="13">
      <c r="A206" s="2"/>
      <c r="B206" s="3"/>
      <c r="C206" s="4"/>
      <c r="D206" s="4"/>
      <c r="E206" s="3"/>
      <c r="F206" s="3"/>
      <c r="G206" s="16"/>
      <c r="H206" s="3"/>
      <c r="I206" s="3"/>
      <c r="J206" s="3"/>
      <c r="K206" s="3"/>
      <c r="L206" s="3"/>
      <c r="M206" s="3"/>
      <c r="N206" s="3"/>
    </row>
    <row r="207" spans="1:14" ht="13">
      <c r="A207" s="2"/>
      <c r="B207" s="3"/>
      <c r="C207" s="4"/>
      <c r="D207" s="4"/>
      <c r="E207" s="3"/>
      <c r="F207" s="3"/>
      <c r="G207" s="16"/>
      <c r="H207" s="3"/>
      <c r="I207" s="3"/>
      <c r="J207" s="3"/>
      <c r="K207" s="3"/>
      <c r="L207" s="3"/>
      <c r="M207" s="3"/>
      <c r="N207" s="3"/>
    </row>
    <row r="208" spans="1:14" ht="13">
      <c r="A208" s="2"/>
      <c r="B208" s="3"/>
      <c r="C208" s="4"/>
      <c r="D208" s="4"/>
      <c r="E208" s="3"/>
      <c r="F208" s="3"/>
      <c r="G208" s="16"/>
      <c r="H208" s="3"/>
      <c r="I208" s="3"/>
      <c r="J208" s="3"/>
      <c r="K208" s="3"/>
      <c r="L208" s="3"/>
      <c r="M208" s="3"/>
      <c r="N208" s="3"/>
    </row>
    <row r="209" spans="1:14" ht="13">
      <c r="A209" s="2"/>
      <c r="B209" s="3"/>
      <c r="C209" s="4"/>
      <c r="D209" s="4"/>
      <c r="E209" s="3"/>
      <c r="F209" s="3"/>
      <c r="G209" s="16"/>
      <c r="H209" s="3"/>
      <c r="I209" s="3"/>
      <c r="J209" s="3"/>
      <c r="K209" s="3"/>
      <c r="L209" s="3"/>
      <c r="M209" s="3"/>
      <c r="N209" s="3"/>
    </row>
    <row r="210" spans="1:14" ht="13">
      <c r="A210" s="2"/>
      <c r="B210" s="3"/>
      <c r="C210" s="4"/>
      <c r="D210" s="4"/>
      <c r="E210" s="3"/>
      <c r="F210" s="3"/>
      <c r="G210" s="16"/>
      <c r="H210" s="3"/>
      <c r="I210" s="3"/>
      <c r="J210" s="3"/>
      <c r="K210" s="3"/>
      <c r="L210" s="3"/>
      <c r="M210" s="3"/>
      <c r="N210" s="3"/>
    </row>
    <row r="211" spans="1:14" ht="13">
      <c r="A211" s="2"/>
      <c r="B211" s="3"/>
      <c r="C211" s="4"/>
      <c r="D211" s="4"/>
      <c r="E211" s="3"/>
      <c r="F211" s="3"/>
      <c r="G211" s="16"/>
      <c r="H211" s="3"/>
      <c r="I211" s="3"/>
      <c r="J211" s="3"/>
      <c r="K211" s="3"/>
      <c r="L211" s="3"/>
      <c r="M211" s="3"/>
      <c r="N211" s="3"/>
    </row>
    <row r="212" spans="1:14" ht="13">
      <c r="A212" s="2"/>
      <c r="B212" s="3"/>
      <c r="C212" s="4"/>
      <c r="D212" s="4"/>
      <c r="E212" s="3"/>
      <c r="F212" s="3"/>
      <c r="G212" s="16"/>
      <c r="H212" s="3"/>
      <c r="I212" s="3"/>
      <c r="J212" s="3"/>
      <c r="K212" s="3"/>
      <c r="L212" s="3"/>
      <c r="M212" s="3"/>
      <c r="N212" s="3"/>
    </row>
    <row r="213" spans="1:14" ht="13">
      <c r="A213" s="2"/>
      <c r="B213" s="3"/>
      <c r="C213" s="4"/>
      <c r="D213" s="4"/>
      <c r="E213" s="3"/>
      <c r="F213" s="3"/>
      <c r="G213" s="16"/>
      <c r="H213" s="3"/>
      <c r="I213" s="3"/>
      <c r="J213" s="3"/>
      <c r="K213" s="3"/>
      <c r="L213" s="3"/>
      <c r="M213" s="3"/>
      <c r="N213" s="3"/>
    </row>
    <row r="214" spans="1:14" ht="13">
      <c r="A214" s="2"/>
      <c r="B214" s="3"/>
      <c r="C214" s="4"/>
      <c r="D214" s="4"/>
      <c r="E214" s="3"/>
      <c r="F214" s="3"/>
      <c r="G214" s="16"/>
      <c r="H214" s="3"/>
      <c r="I214" s="3"/>
      <c r="J214" s="3"/>
      <c r="K214" s="3"/>
      <c r="L214" s="3"/>
      <c r="M214" s="3"/>
      <c r="N214" s="3"/>
    </row>
    <row r="215" spans="1:14" ht="13">
      <c r="A215" s="2"/>
      <c r="B215" s="3"/>
      <c r="C215" s="4"/>
      <c r="D215" s="4"/>
      <c r="E215" s="3"/>
      <c r="F215" s="3"/>
      <c r="G215" s="16"/>
      <c r="H215" s="3"/>
      <c r="I215" s="3"/>
      <c r="J215" s="3"/>
      <c r="K215" s="3"/>
      <c r="L215" s="3"/>
      <c r="M215" s="3"/>
      <c r="N215" s="3"/>
    </row>
    <row r="216" spans="1:14" ht="13">
      <c r="A216" s="2"/>
      <c r="B216" s="3"/>
      <c r="C216" s="4"/>
      <c r="D216" s="4"/>
      <c r="E216" s="3"/>
      <c r="F216" s="3"/>
      <c r="G216" s="16"/>
      <c r="H216" s="3"/>
      <c r="I216" s="3"/>
      <c r="J216" s="3"/>
      <c r="K216" s="3"/>
      <c r="L216" s="3"/>
      <c r="M216" s="3"/>
      <c r="N216" s="3"/>
    </row>
    <row r="217" spans="1:14" ht="13">
      <c r="A217" s="2"/>
      <c r="B217" s="3"/>
      <c r="C217" s="4"/>
      <c r="D217" s="4"/>
      <c r="E217" s="3"/>
      <c r="F217" s="3"/>
      <c r="G217" s="16"/>
      <c r="H217" s="3"/>
      <c r="I217" s="3"/>
      <c r="J217" s="3"/>
      <c r="K217" s="3"/>
      <c r="L217" s="3"/>
      <c r="M217" s="3"/>
      <c r="N217" s="3"/>
    </row>
    <row r="218" spans="1:14" ht="13">
      <c r="A218" s="2"/>
      <c r="B218" s="3"/>
      <c r="C218" s="4"/>
      <c r="D218" s="4"/>
      <c r="E218" s="3"/>
      <c r="F218" s="3"/>
      <c r="G218" s="16"/>
      <c r="H218" s="3"/>
      <c r="I218" s="3"/>
      <c r="J218" s="3"/>
      <c r="K218" s="3"/>
      <c r="L218" s="3"/>
      <c r="M218" s="3"/>
      <c r="N218" s="3"/>
    </row>
    <row r="219" spans="1:14" ht="13">
      <c r="A219" s="2"/>
      <c r="B219" s="3"/>
      <c r="C219" s="4"/>
      <c r="D219" s="4"/>
      <c r="E219" s="3"/>
      <c r="F219" s="3"/>
      <c r="G219" s="16"/>
      <c r="H219" s="3"/>
      <c r="I219" s="3"/>
      <c r="J219" s="3"/>
      <c r="K219" s="3"/>
      <c r="L219" s="3"/>
      <c r="M219" s="3"/>
      <c r="N219" s="3"/>
    </row>
    <row r="220" spans="1:14" ht="13">
      <c r="A220" s="2"/>
      <c r="B220" s="3"/>
      <c r="C220" s="4"/>
      <c r="D220" s="4"/>
      <c r="E220" s="3"/>
      <c r="F220" s="3"/>
      <c r="G220" s="16"/>
      <c r="H220" s="3"/>
      <c r="I220" s="3"/>
      <c r="J220" s="3"/>
      <c r="K220" s="3"/>
      <c r="L220" s="3"/>
      <c r="M220" s="3"/>
      <c r="N220" s="3"/>
    </row>
    <row r="221" spans="1:14" ht="13">
      <c r="A221" s="2"/>
      <c r="B221" s="3"/>
      <c r="C221" s="4"/>
      <c r="D221" s="4"/>
      <c r="E221" s="3"/>
      <c r="F221" s="3"/>
      <c r="G221" s="16"/>
      <c r="H221" s="3"/>
      <c r="I221" s="3"/>
      <c r="J221" s="3"/>
      <c r="K221" s="3"/>
      <c r="L221" s="3"/>
      <c r="M221" s="3"/>
      <c r="N221" s="3"/>
    </row>
    <row r="222" spans="1:14" ht="13">
      <c r="A222" s="2"/>
      <c r="B222" s="3"/>
      <c r="C222" s="4"/>
      <c r="D222" s="4"/>
      <c r="E222" s="3"/>
      <c r="F222" s="3"/>
      <c r="G222" s="16"/>
      <c r="H222" s="3"/>
      <c r="I222" s="3"/>
      <c r="J222" s="3"/>
      <c r="K222" s="3"/>
      <c r="L222" s="3"/>
      <c r="M222" s="3"/>
      <c r="N222" s="3"/>
    </row>
    <row r="223" spans="1:14" ht="13">
      <c r="A223" s="2"/>
      <c r="B223" s="3"/>
      <c r="C223" s="4"/>
      <c r="D223" s="4"/>
      <c r="E223" s="3"/>
      <c r="F223" s="3"/>
      <c r="G223" s="16"/>
      <c r="H223" s="3"/>
      <c r="I223" s="3"/>
      <c r="J223" s="3"/>
      <c r="K223" s="3"/>
      <c r="L223" s="3"/>
      <c r="M223" s="3"/>
      <c r="N223" s="3"/>
    </row>
    <row r="224" spans="1:14" ht="13">
      <c r="A224" s="2"/>
      <c r="B224" s="3"/>
      <c r="C224" s="4"/>
      <c r="D224" s="4"/>
      <c r="E224" s="3"/>
      <c r="F224" s="3"/>
      <c r="G224" s="16"/>
      <c r="H224" s="3"/>
      <c r="I224" s="3"/>
      <c r="J224" s="3"/>
      <c r="K224" s="3"/>
      <c r="L224" s="3"/>
      <c r="M224" s="3"/>
      <c r="N224" s="3"/>
    </row>
    <row r="225" spans="1:14" ht="13">
      <c r="A225" s="2"/>
      <c r="B225" s="3"/>
      <c r="C225" s="4"/>
      <c r="D225" s="4"/>
      <c r="E225" s="3"/>
      <c r="F225" s="3"/>
      <c r="G225" s="16"/>
      <c r="H225" s="3"/>
      <c r="I225" s="3"/>
      <c r="J225" s="3"/>
      <c r="K225" s="3"/>
      <c r="L225" s="3"/>
      <c r="M225" s="3"/>
      <c r="N225" s="3"/>
    </row>
    <row r="226" spans="1:14" ht="13">
      <c r="A226" s="2"/>
      <c r="B226" s="3"/>
      <c r="C226" s="4"/>
      <c r="D226" s="4"/>
      <c r="E226" s="3"/>
      <c r="F226" s="3"/>
      <c r="G226" s="16"/>
      <c r="H226" s="3"/>
      <c r="I226" s="3"/>
      <c r="J226" s="3"/>
      <c r="K226" s="3"/>
      <c r="L226" s="3"/>
      <c r="M226" s="3"/>
      <c r="N226" s="3"/>
    </row>
    <row r="227" spans="1:14" ht="13">
      <c r="A227" s="2"/>
      <c r="B227" s="3"/>
      <c r="C227" s="4"/>
      <c r="D227" s="4"/>
      <c r="E227" s="3"/>
      <c r="F227" s="3"/>
      <c r="G227" s="16"/>
      <c r="H227" s="3"/>
      <c r="I227" s="3"/>
      <c r="J227" s="3"/>
      <c r="K227" s="3"/>
      <c r="L227" s="3"/>
      <c r="M227" s="3"/>
      <c r="N227" s="3"/>
    </row>
    <row r="228" spans="1:14" ht="13">
      <c r="A228" s="2"/>
      <c r="B228" s="3"/>
      <c r="C228" s="4"/>
      <c r="D228" s="4"/>
      <c r="E228" s="3"/>
      <c r="F228" s="3"/>
      <c r="G228" s="16"/>
      <c r="H228" s="3"/>
      <c r="I228" s="3"/>
      <c r="J228" s="3"/>
      <c r="K228" s="3"/>
      <c r="L228" s="3"/>
      <c r="M228" s="3"/>
      <c r="N228" s="3"/>
    </row>
    <row r="229" spans="1:14" ht="13">
      <c r="A229" s="2"/>
      <c r="B229" s="3"/>
      <c r="C229" s="4"/>
      <c r="D229" s="4"/>
      <c r="E229" s="3"/>
      <c r="F229" s="3"/>
      <c r="G229" s="16"/>
      <c r="H229" s="3"/>
      <c r="I229" s="3"/>
      <c r="J229" s="3"/>
      <c r="K229" s="3"/>
      <c r="L229" s="3"/>
      <c r="M229" s="3"/>
      <c r="N229" s="3"/>
    </row>
    <row r="230" spans="1:14" ht="13">
      <c r="A230" s="2"/>
      <c r="B230" s="3"/>
      <c r="C230" s="4"/>
      <c r="D230" s="4"/>
      <c r="E230" s="3"/>
      <c r="F230" s="3"/>
      <c r="G230" s="16"/>
      <c r="H230" s="3"/>
      <c r="I230" s="3"/>
      <c r="J230" s="3"/>
      <c r="K230" s="3"/>
      <c r="L230" s="3"/>
      <c r="M230" s="3"/>
      <c r="N230" s="3"/>
    </row>
    <row r="231" spans="1:14" ht="13">
      <c r="A231" s="2"/>
      <c r="B231" s="3"/>
      <c r="C231" s="4"/>
      <c r="D231" s="4"/>
      <c r="E231" s="3"/>
      <c r="F231" s="3"/>
      <c r="G231" s="16"/>
      <c r="H231" s="3"/>
      <c r="I231" s="3"/>
      <c r="J231" s="3"/>
      <c r="K231" s="3"/>
      <c r="L231" s="3"/>
      <c r="M231" s="3"/>
      <c r="N231" s="3"/>
    </row>
    <row r="232" spans="1:14" ht="13">
      <c r="A232" s="2"/>
      <c r="B232" s="3"/>
      <c r="C232" s="4"/>
      <c r="D232" s="4"/>
      <c r="E232" s="3"/>
      <c r="F232" s="3"/>
      <c r="G232" s="16"/>
      <c r="H232" s="3"/>
      <c r="I232" s="3"/>
      <c r="J232" s="3"/>
      <c r="K232" s="3"/>
      <c r="L232" s="3"/>
      <c r="M232" s="3"/>
      <c r="N232" s="3"/>
    </row>
    <row r="233" spans="1:14" ht="13">
      <c r="A233" s="2"/>
      <c r="B233" s="3"/>
      <c r="C233" s="4"/>
      <c r="D233" s="4"/>
      <c r="E233" s="3"/>
      <c r="F233" s="3"/>
      <c r="G233" s="16"/>
      <c r="H233" s="3"/>
      <c r="I233" s="3"/>
      <c r="J233" s="3"/>
      <c r="K233" s="3"/>
      <c r="L233" s="3"/>
      <c r="M233" s="3"/>
      <c r="N233" s="3"/>
    </row>
    <row r="234" spans="1:14" ht="13">
      <c r="A234" s="2"/>
      <c r="B234" s="3"/>
      <c r="C234" s="4"/>
      <c r="D234" s="4"/>
      <c r="E234" s="3"/>
      <c r="F234" s="3"/>
      <c r="G234" s="16"/>
      <c r="H234" s="3"/>
      <c r="I234" s="3"/>
      <c r="J234" s="3"/>
      <c r="K234" s="3"/>
      <c r="L234" s="3"/>
      <c r="M234" s="3"/>
      <c r="N234" s="3"/>
    </row>
    <row r="235" spans="1:14" ht="13">
      <c r="A235" s="2"/>
      <c r="B235" s="3"/>
      <c r="C235" s="4"/>
      <c r="D235" s="4"/>
      <c r="E235" s="3"/>
      <c r="F235" s="3"/>
      <c r="G235" s="16"/>
      <c r="H235" s="3"/>
      <c r="I235" s="3"/>
      <c r="J235" s="3"/>
      <c r="K235" s="3"/>
      <c r="L235" s="3"/>
      <c r="M235" s="3"/>
      <c r="N235" s="3"/>
    </row>
    <row r="236" spans="1:14" ht="13">
      <c r="A236" s="2"/>
      <c r="B236" s="3"/>
      <c r="C236" s="4"/>
      <c r="D236" s="4"/>
      <c r="E236" s="3"/>
      <c r="F236" s="3"/>
      <c r="G236" s="16"/>
      <c r="H236" s="3"/>
      <c r="I236" s="3"/>
      <c r="J236" s="3"/>
      <c r="K236" s="3"/>
      <c r="L236" s="3"/>
      <c r="M236" s="3"/>
      <c r="N236" s="3"/>
    </row>
    <row r="237" spans="1:14" ht="13">
      <c r="A237" s="2"/>
      <c r="B237" s="3"/>
      <c r="C237" s="4"/>
      <c r="D237" s="4"/>
      <c r="E237" s="3"/>
      <c r="F237" s="3"/>
      <c r="G237" s="16"/>
      <c r="H237" s="3"/>
      <c r="I237" s="3"/>
      <c r="J237" s="3"/>
      <c r="K237" s="3"/>
      <c r="L237" s="3"/>
      <c r="M237" s="3"/>
      <c r="N237" s="3"/>
    </row>
    <row r="238" spans="1:14" ht="13">
      <c r="A238" s="2"/>
      <c r="B238" s="3"/>
      <c r="C238" s="4"/>
      <c r="D238" s="4"/>
      <c r="E238" s="3"/>
      <c r="F238" s="3"/>
      <c r="G238" s="16"/>
      <c r="H238" s="3"/>
      <c r="I238" s="3"/>
      <c r="J238" s="3"/>
      <c r="K238" s="3"/>
      <c r="L238" s="3"/>
      <c r="M238" s="3"/>
      <c r="N238" s="3"/>
    </row>
    <row r="239" spans="1:14" ht="13">
      <c r="A239" s="2"/>
      <c r="B239" s="3"/>
      <c r="C239" s="4"/>
      <c r="D239" s="4"/>
      <c r="E239" s="3"/>
      <c r="F239" s="3"/>
      <c r="G239" s="16"/>
      <c r="H239" s="3"/>
      <c r="I239" s="3"/>
      <c r="J239" s="3"/>
      <c r="K239" s="3"/>
      <c r="L239" s="3"/>
      <c r="M239" s="3"/>
      <c r="N239" s="3"/>
    </row>
    <row r="240" spans="1:14" ht="13">
      <c r="A240" s="2"/>
      <c r="B240" s="3"/>
      <c r="C240" s="4"/>
      <c r="D240" s="4"/>
      <c r="E240" s="3"/>
      <c r="F240" s="3"/>
      <c r="G240" s="16"/>
      <c r="H240" s="3"/>
      <c r="I240" s="3"/>
      <c r="J240" s="3"/>
      <c r="K240" s="3"/>
      <c r="L240" s="3"/>
      <c r="M240" s="3"/>
      <c r="N240" s="3"/>
    </row>
    <row r="241" spans="1:14" ht="13">
      <c r="A241" s="2"/>
      <c r="B241" s="3"/>
      <c r="C241" s="4"/>
      <c r="D241" s="4"/>
      <c r="E241" s="3"/>
      <c r="F241" s="3"/>
      <c r="G241" s="16"/>
      <c r="H241" s="3"/>
      <c r="I241" s="3"/>
      <c r="J241" s="3"/>
      <c r="K241" s="3"/>
      <c r="L241" s="3"/>
      <c r="M241" s="3"/>
      <c r="N241" s="3"/>
    </row>
    <row r="242" spans="1:14" ht="13">
      <c r="A242" s="2"/>
      <c r="B242" s="3"/>
      <c r="C242" s="4"/>
      <c r="D242" s="4"/>
      <c r="E242" s="3"/>
      <c r="F242" s="3"/>
      <c r="G242" s="16"/>
      <c r="H242" s="3"/>
      <c r="I242" s="3"/>
      <c r="J242" s="3"/>
      <c r="K242" s="3"/>
      <c r="L242" s="3"/>
      <c r="M242" s="3"/>
      <c r="N242" s="3"/>
    </row>
    <row r="243" spans="1:14" ht="13">
      <c r="A243" s="2"/>
      <c r="B243" s="3"/>
      <c r="C243" s="4"/>
      <c r="D243" s="4"/>
      <c r="E243" s="3"/>
      <c r="F243" s="3"/>
      <c r="G243" s="16"/>
      <c r="H243" s="3"/>
      <c r="I243" s="3"/>
      <c r="J243" s="3"/>
      <c r="K243" s="3"/>
      <c r="L243" s="3"/>
      <c r="M243" s="3"/>
      <c r="N243" s="3"/>
    </row>
    <row r="244" spans="1:14" ht="13">
      <c r="A244" s="2"/>
      <c r="B244" s="3"/>
      <c r="C244" s="4"/>
      <c r="D244" s="4"/>
      <c r="E244" s="3"/>
      <c r="F244" s="3"/>
      <c r="G244" s="16"/>
      <c r="H244" s="3"/>
      <c r="I244" s="3"/>
      <c r="J244" s="3"/>
      <c r="K244" s="3"/>
      <c r="L244" s="3"/>
      <c r="M244" s="3"/>
      <c r="N244" s="3"/>
    </row>
    <row r="245" spans="1:14" ht="13">
      <c r="A245" s="2"/>
      <c r="B245" s="3"/>
      <c r="C245" s="4"/>
      <c r="D245" s="4"/>
      <c r="E245" s="3"/>
      <c r="F245" s="3"/>
      <c r="G245" s="16"/>
      <c r="H245" s="3"/>
      <c r="I245" s="3"/>
      <c r="J245" s="3"/>
      <c r="K245" s="3"/>
      <c r="L245" s="3"/>
      <c r="M245" s="3"/>
      <c r="N245" s="3"/>
    </row>
    <row r="246" spans="1:14" ht="13">
      <c r="A246" s="2"/>
      <c r="B246" s="3"/>
      <c r="C246" s="4"/>
      <c r="D246" s="4"/>
      <c r="E246" s="3"/>
      <c r="F246" s="3"/>
      <c r="G246" s="16"/>
      <c r="H246" s="3"/>
      <c r="I246" s="3"/>
      <c r="J246" s="3"/>
      <c r="K246" s="3"/>
      <c r="L246" s="3"/>
      <c r="M246" s="3"/>
      <c r="N246" s="3"/>
    </row>
    <row r="247" spans="1:14" ht="13">
      <c r="A247" s="2"/>
      <c r="B247" s="3"/>
      <c r="C247" s="4"/>
      <c r="D247" s="4"/>
      <c r="E247" s="3"/>
      <c r="F247" s="3"/>
      <c r="G247" s="16"/>
      <c r="H247" s="3"/>
      <c r="I247" s="3"/>
      <c r="J247" s="3"/>
      <c r="K247" s="3"/>
      <c r="L247" s="3"/>
      <c r="M247" s="3"/>
      <c r="N247" s="3"/>
    </row>
    <row r="248" spans="1:14" ht="13">
      <c r="A248" s="2"/>
      <c r="B248" s="3"/>
      <c r="C248" s="4"/>
      <c r="D248" s="4"/>
      <c r="E248" s="3"/>
      <c r="F248" s="3"/>
      <c r="G248" s="16"/>
      <c r="H248" s="3"/>
      <c r="I248" s="3"/>
      <c r="J248" s="3"/>
      <c r="K248" s="3"/>
      <c r="L248" s="3"/>
      <c r="M248" s="3"/>
      <c r="N248" s="3"/>
    </row>
    <row r="249" spans="1:14" ht="13">
      <c r="A249" s="2"/>
      <c r="B249" s="3"/>
      <c r="C249" s="4"/>
      <c r="D249" s="4"/>
      <c r="E249" s="3"/>
      <c r="F249" s="3"/>
      <c r="G249" s="16"/>
      <c r="H249" s="3"/>
      <c r="I249" s="3"/>
      <c r="J249" s="3"/>
      <c r="K249" s="3"/>
      <c r="L249" s="3"/>
      <c r="M249" s="3"/>
      <c r="N249" s="3"/>
    </row>
    <row r="250" spans="1:14" ht="13">
      <c r="A250" s="2"/>
      <c r="B250" s="3"/>
      <c r="C250" s="4"/>
      <c r="D250" s="4"/>
      <c r="E250" s="3"/>
      <c r="F250" s="3"/>
      <c r="G250" s="16"/>
      <c r="H250" s="3"/>
      <c r="I250" s="3"/>
      <c r="J250" s="3"/>
      <c r="K250" s="3"/>
      <c r="L250" s="3"/>
      <c r="M250" s="3"/>
      <c r="N250" s="3"/>
    </row>
    <row r="251" spans="1:14" ht="13">
      <c r="A251" s="2"/>
      <c r="B251" s="3"/>
      <c r="C251" s="4"/>
      <c r="D251" s="4"/>
      <c r="E251" s="3"/>
      <c r="F251" s="3"/>
      <c r="G251" s="16"/>
      <c r="H251" s="3"/>
      <c r="I251" s="3"/>
      <c r="J251" s="3"/>
      <c r="K251" s="3"/>
      <c r="L251" s="3"/>
      <c r="M251" s="3"/>
      <c r="N251" s="3"/>
    </row>
    <row r="252" spans="1:14" ht="13">
      <c r="A252" s="2"/>
      <c r="B252" s="3"/>
      <c r="C252" s="4"/>
      <c r="D252" s="4"/>
      <c r="E252" s="3"/>
      <c r="F252" s="3"/>
      <c r="G252" s="16"/>
      <c r="H252" s="3"/>
      <c r="I252" s="3"/>
      <c r="J252" s="3"/>
      <c r="K252" s="3"/>
      <c r="L252" s="3"/>
      <c r="M252" s="3"/>
      <c r="N252" s="3"/>
    </row>
    <row r="253" spans="1:14" ht="13">
      <c r="A253" s="2"/>
      <c r="B253" s="3"/>
      <c r="C253" s="4"/>
      <c r="D253" s="4"/>
      <c r="E253" s="3"/>
      <c r="F253" s="3"/>
      <c r="G253" s="16"/>
      <c r="H253" s="3"/>
      <c r="I253" s="3"/>
      <c r="J253" s="3"/>
      <c r="K253" s="3"/>
      <c r="L253" s="3"/>
      <c r="M253" s="3"/>
      <c r="N253" s="3"/>
    </row>
    <row r="254" spans="1:14" ht="13">
      <c r="A254" s="2"/>
      <c r="B254" s="3"/>
      <c r="C254" s="4"/>
      <c r="D254" s="4"/>
      <c r="E254" s="3"/>
      <c r="F254" s="3"/>
      <c r="G254" s="16"/>
      <c r="H254" s="3"/>
      <c r="I254" s="3"/>
      <c r="J254" s="3"/>
      <c r="K254" s="3"/>
      <c r="L254" s="3"/>
      <c r="M254" s="3"/>
      <c r="N254" s="3"/>
    </row>
    <row r="255" spans="1:14" ht="13">
      <c r="A255" s="2"/>
      <c r="B255" s="3"/>
      <c r="C255" s="4"/>
      <c r="D255" s="4"/>
      <c r="E255" s="3"/>
      <c r="F255" s="3"/>
      <c r="G255" s="16"/>
      <c r="H255" s="3"/>
      <c r="I255" s="3"/>
      <c r="J255" s="3"/>
      <c r="K255" s="3"/>
      <c r="L255" s="3"/>
      <c r="M255" s="3"/>
      <c r="N255" s="3"/>
    </row>
    <row r="256" spans="1:14" ht="13">
      <c r="A256" s="2"/>
      <c r="B256" s="3"/>
      <c r="C256" s="4"/>
      <c r="D256" s="4"/>
      <c r="E256" s="3"/>
      <c r="F256" s="3"/>
      <c r="G256" s="16"/>
      <c r="H256" s="3"/>
      <c r="I256" s="3"/>
      <c r="J256" s="3"/>
      <c r="K256" s="3"/>
      <c r="L256" s="3"/>
      <c r="M256" s="3"/>
      <c r="N256" s="3"/>
    </row>
    <row r="257" spans="1:14" ht="13">
      <c r="A257" s="2"/>
      <c r="B257" s="3"/>
      <c r="C257" s="4"/>
      <c r="D257" s="4"/>
      <c r="E257" s="3"/>
      <c r="F257" s="3"/>
      <c r="G257" s="16"/>
      <c r="H257" s="3"/>
      <c r="I257" s="3"/>
      <c r="J257" s="3"/>
      <c r="K257" s="3"/>
      <c r="L257" s="3"/>
      <c r="M257" s="3"/>
      <c r="N257" s="3"/>
    </row>
    <row r="258" spans="1:14" ht="13">
      <c r="A258" s="2"/>
      <c r="B258" s="3"/>
      <c r="C258" s="4"/>
      <c r="D258" s="4"/>
      <c r="E258" s="3"/>
      <c r="F258" s="3"/>
      <c r="G258" s="16"/>
      <c r="H258" s="3"/>
      <c r="I258" s="3"/>
      <c r="J258" s="3"/>
      <c r="K258" s="3"/>
      <c r="L258" s="3"/>
      <c r="M258" s="3"/>
      <c r="N258" s="3"/>
    </row>
    <row r="259" spans="1:14" ht="13">
      <c r="A259" s="2"/>
      <c r="B259" s="3"/>
      <c r="C259" s="4"/>
      <c r="D259" s="4"/>
      <c r="E259" s="3"/>
      <c r="F259" s="3"/>
      <c r="G259" s="16"/>
      <c r="H259" s="3"/>
      <c r="I259" s="3"/>
      <c r="J259" s="3"/>
      <c r="K259" s="3"/>
      <c r="L259" s="3"/>
      <c r="M259" s="3"/>
      <c r="N259" s="3"/>
    </row>
    <row r="260" spans="1:14" ht="13">
      <c r="A260" s="2"/>
      <c r="B260" s="3"/>
      <c r="C260" s="4"/>
      <c r="D260" s="4"/>
      <c r="E260" s="3"/>
      <c r="F260" s="3"/>
      <c r="G260" s="16"/>
      <c r="H260" s="3"/>
      <c r="I260" s="3"/>
      <c r="J260" s="3"/>
      <c r="K260" s="3"/>
      <c r="L260" s="3"/>
      <c r="M260" s="3"/>
      <c r="N260" s="3"/>
    </row>
    <row r="261" spans="1:14" ht="13">
      <c r="A261" s="2"/>
      <c r="B261" s="3"/>
      <c r="C261" s="4"/>
      <c r="D261" s="4"/>
      <c r="E261" s="3"/>
      <c r="F261" s="3"/>
      <c r="G261" s="16"/>
      <c r="H261" s="3"/>
      <c r="I261" s="3"/>
      <c r="J261" s="3"/>
      <c r="K261" s="3"/>
      <c r="L261" s="3"/>
      <c r="M261" s="3"/>
      <c r="N261" s="3"/>
    </row>
    <row r="262" spans="1:14" ht="13">
      <c r="A262" s="2"/>
      <c r="B262" s="3"/>
      <c r="C262" s="4"/>
      <c r="D262" s="4"/>
      <c r="E262" s="3"/>
      <c r="F262" s="3"/>
      <c r="G262" s="16"/>
      <c r="H262" s="3"/>
      <c r="I262" s="3"/>
      <c r="J262" s="3"/>
      <c r="K262" s="3"/>
      <c r="L262" s="3"/>
      <c r="M262" s="3"/>
      <c r="N262" s="3"/>
    </row>
    <row r="263" spans="1:14" ht="13">
      <c r="A263" s="2"/>
      <c r="B263" s="3"/>
      <c r="C263" s="4"/>
      <c r="D263" s="4"/>
      <c r="E263" s="3"/>
      <c r="F263" s="3"/>
      <c r="G263" s="16"/>
      <c r="H263" s="3"/>
      <c r="I263" s="3"/>
      <c r="J263" s="3"/>
      <c r="K263" s="3"/>
      <c r="L263" s="3"/>
      <c r="M263" s="3"/>
      <c r="N263" s="3"/>
    </row>
    <row r="264" spans="1:14" ht="13">
      <c r="A264" s="2"/>
      <c r="B264" s="3"/>
      <c r="C264" s="4"/>
      <c r="D264" s="4"/>
      <c r="E264" s="3"/>
      <c r="F264" s="3"/>
      <c r="G264" s="16"/>
      <c r="H264" s="3"/>
      <c r="I264" s="3"/>
      <c r="J264" s="3"/>
      <c r="K264" s="3"/>
      <c r="L264" s="3"/>
      <c r="M264" s="3"/>
      <c r="N264" s="3"/>
    </row>
    <row r="265" spans="1:14" ht="13">
      <c r="A265" s="2"/>
      <c r="B265" s="3"/>
      <c r="C265" s="4"/>
      <c r="D265" s="4"/>
      <c r="E265" s="3"/>
      <c r="F265" s="3"/>
      <c r="G265" s="16"/>
      <c r="H265" s="3"/>
      <c r="I265" s="3"/>
      <c r="J265" s="3"/>
      <c r="K265" s="3"/>
      <c r="L265" s="3"/>
      <c r="M265" s="3"/>
      <c r="N265" s="3"/>
    </row>
    <row r="266" spans="1:14" ht="13">
      <c r="A266" s="2"/>
      <c r="B266" s="3"/>
      <c r="C266" s="4"/>
      <c r="D266" s="4"/>
      <c r="E266" s="3"/>
      <c r="F266" s="3"/>
      <c r="G266" s="16"/>
      <c r="H266" s="3"/>
      <c r="I266" s="3"/>
      <c r="J266" s="3"/>
      <c r="K266" s="3"/>
      <c r="L266" s="3"/>
      <c r="M266" s="3"/>
      <c r="N266" s="3"/>
    </row>
    <row r="267" spans="1:14" ht="13">
      <c r="A267" s="2"/>
      <c r="B267" s="3"/>
      <c r="C267" s="4"/>
      <c r="D267" s="4"/>
      <c r="E267" s="3"/>
      <c r="F267" s="3"/>
      <c r="G267" s="16"/>
      <c r="H267" s="3"/>
      <c r="I267" s="3"/>
      <c r="J267" s="3"/>
      <c r="K267" s="3"/>
      <c r="L267" s="3"/>
      <c r="M267" s="3"/>
      <c r="N267" s="3"/>
    </row>
    <row r="268" spans="1:14" ht="13">
      <c r="A268" s="2"/>
      <c r="B268" s="3"/>
      <c r="C268" s="4"/>
      <c r="D268" s="4"/>
      <c r="E268" s="3"/>
      <c r="F268" s="3"/>
      <c r="G268" s="16"/>
      <c r="H268" s="3"/>
      <c r="I268" s="3"/>
      <c r="J268" s="3"/>
      <c r="K268" s="3"/>
      <c r="L268" s="3"/>
      <c r="M268" s="3"/>
      <c r="N268" s="3"/>
    </row>
    <row r="269" spans="1:14" ht="13">
      <c r="A269" s="2"/>
      <c r="B269" s="3"/>
      <c r="C269" s="4"/>
      <c r="D269" s="4"/>
      <c r="E269" s="3"/>
      <c r="F269" s="3"/>
      <c r="G269" s="16"/>
      <c r="H269" s="3"/>
      <c r="I269" s="3"/>
      <c r="J269" s="3"/>
      <c r="K269" s="3"/>
      <c r="L269" s="3"/>
      <c r="M269" s="3"/>
      <c r="N269" s="3"/>
    </row>
    <row r="270" spans="1:14" ht="13">
      <c r="A270" s="2"/>
      <c r="B270" s="3"/>
      <c r="C270" s="4"/>
      <c r="D270" s="4"/>
      <c r="E270" s="3"/>
      <c r="F270" s="3"/>
      <c r="G270" s="16"/>
      <c r="H270" s="3"/>
      <c r="I270" s="3"/>
      <c r="J270" s="3"/>
      <c r="K270" s="3"/>
      <c r="L270" s="3"/>
      <c r="M270" s="3"/>
      <c r="N270" s="3"/>
    </row>
    <row r="271" spans="1:14" ht="13">
      <c r="A271" s="2"/>
      <c r="B271" s="3"/>
      <c r="C271" s="4"/>
      <c r="D271" s="4"/>
      <c r="E271" s="3"/>
      <c r="F271" s="3"/>
      <c r="G271" s="16"/>
      <c r="H271" s="3"/>
      <c r="I271" s="3"/>
      <c r="J271" s="3"/>
      <c r="K271" s="3"/>
      <c r="L271" s="3"/>
      <c r="M271" s="3"/>
      <c r="N271" s="3"/>
    </row>
    <row r="272" spans="1:14" ht="13">
      <c r="A272" s="2"/>
      <c r="B272" s="3"/>
      <c r="C272" s="4"/>
      <c r="D272" s="4"/>
      <c r="E272" s="3"/>
      <c r="F272" s="3"/>
      <c r="G272" s="16"/>
      <c r="H272" s="3"/>
      <c r="I272" s="3"/>
      <c r="J272" s="3"/>
      <c r="K272" s="3"/>
      <c r="L272" s="3"/>
      <c r="M272" s="3"/>
      <c r="N272" s="3"/>
    </row>
    <row r="273" spans="1:14" ht="13">
      <c r="A273" s="2"/>
      <c r="B273" s="3"/>
      <c r="C273" s="4"/>
      <c r="D273" s="4"/>
      <c r="E273" s="3"/>
      <c r="F273" s="3"/>
      <c r="G273" s="16"/>
      <c r="H273" s="3"/>
      <c r="I273" s="3"/>
      <c r="J273" s="3"/>
      <c r="K273" s="3"/>
      <c r="L273" s="3"/>
      <c r="M273" s="3"/>
      <c r="N273" s="3"/>
    </row>
    <row r="274" spans="1:14" ht="13">
      <c r="A274" s="2"/>
      <c r="B274" s="3"/>
      <c r="C274" s="4"/>
      <c r="D274" s="4"/>
      <c r="E274" s="3"/>
      <c r="F274" s="3"/>
      <c r="G274" s="16"/>
      <c r="H274" s="3"/>
      <c r="I274" s="3"/>
      <c r="J274" s="3"/>
      <c r="K274" s="3"/>
      <c r="L274" s="3"/>
      <c r="M274" s="3"/>
      <c r="N274" s="3"/>
    </row>
    <row r="275" spans="1:14" ht="13">
      <c r="A275" s="2"/>
      <c r="B275" s="3"/>
      <c r="C275" s="4"/>
      <c r="D275" s="4"/>
      <c r="E275" s="3"/>
      <c r="F275" s="3"/>
      <c r="G275" s="16"/>
      <c r="H275" s="3"/>
      <c r="I275" s="3"/>
      <c r="J275" s="3"/>
      <c r="K275" s="3"/>
      <c r="L275" s="3"/>
      <c r="M275" s="3"/>
      <c r="N275" s="3"/>
    </row>
    <row r="276" spans="1:14" ht="13">
      <c r="A276" s="2"/>
      <c r="B276" s="3"/>
      <c r="C276" s="4"/>
      <c r="D276" s="4"/>
      <c r="E276" s="3"/>
      <c r="F276" s="3"/>
      <c r="G276" s="16"/>
      <c r="H276" s="3"/>
      <c r="I276" s="3"/>
      <c r="J276" s="3"/>
      <c r="K276" s="3"/>
      <c r="L276" s="3"/>
      <c r="M276" s="3"/>
      <c r="N276" s="3"/>
    </row>
    <row r="277" spans="1:14" ht="13">
      <c r="A277" s="2"/>
      <c r="B277" s="3"/>
      <c r="C277" s="4"/>
      <c r="D277" s="4"/>
      <c r="E277" s="3"/>
      <c r="F277" s="3"/>
      <c r="G277" s="16"/>
      <c r="H277" s="3"/>
      <c r="I277" s="3"/>
      <c r="J277" s="3"/>
      <c r="K277" s="3"/>
      <c r="L277" s="3"/>
      <c r="M277" s="3"/>
      <c r="N277" s="3"/>
    </row>
    <row r="278" spans="1:14" ht="13">
      <c r="A278" s="2"/>
      <c r="B278" s="3"/>
      <c r="C278" s="4"/>
      <c r="D278" s="4"/>
      <c r="E278" s="3"/>
      <c r="F278" s="3"/>
      <c r="G278" s="16"/>
      <c r="H278" s="3"/>
      <c r="I278" s="3"/>
      <c r="J278" s="3"/>
      <c r="K278" s="3"/>
      <c r="L278" s="3"/>
      <c r="M278" s="3"/>
      <c r="N278" s="3"/>
    </row>
    <row r="279" spans="1:14" ht="13">
      <c r="A279" s="2"/>
      <c r="B279" s="3"/>
      <c r="C279" s="4"/>
      <c r="D279" s="4"/>
      <c r="E279" s="3"/>
      <c r="F279" s="3"/>
      <c r="G279" s="16"/>
      <c r="H279" s="3"/>
      <c r="I279" s="3"/>
      <c r="J279" s="3"/>
      <c r="K279" s="3"/>
      <c r="L279" s="3"/>
      <c r="M279" s="3"/>
      <c r="N279" s="3"/>
    </row>
    <row r="280" spans="1:14" ht="13">
      <c r="A280" s="2"/>
      <c r="B280" s="3"/>
      <c r="C280" s="4"/>
      <c r="D280" s="4"/>
      <c r="E280" s="3"/>
      <c r="F280" s="3"/>
      <c r="G280" s="16"/>
      <c r="H280" s="3"/>
      <c r="I280" s="3"/>
      <c r="J280" s="3"/>
      <c r="K280" s="3"/>
      <c r="L280" s="3"/>
      <c r="M280" s="3"/>
      <c r="N280" s="3"/>
    </row>
    <row r="281" spans="1:14" ht="13">
      <c r="A281" s="2"/>
      <c r="B281" s="3"/>
      <c r="C281" s="4"/>
      <c r="D281" s="4"/>
      <c r="E281" s="3"/>
      <c r="F281" s="3"/>
      <c r="G281" s="16"/>
      <c r="H281" s="3"/>
      <c r="I281" s="3"/>
      <c r="J281" s="3"/>
      <c r="K281" s="3"/>
      <c r="L281" s="3"/>
      <c r="M281" s="3"/>
      <c r="N281" s="3"/>
    </row>
    <row r="282" spans="1:14" ht="13">
      <c r="A282" s="2"/>
      <c r="B282" s="3"/>
      <c r="C282" s="4"/>
      <c r="D282" s="4"/>
      <c r="E282" s="3"/>
      <c r="F282" s="3"/>
      <c r="G282" s="16"/>
      <c r="H282" s="3"/>
      <c r="I282" s="3"/>
      <c r="J282" s="3"/>
      <c r="K282" s="3"/>
      <c r="L282" s="3"/>
      <c r="M282" s="3"/>
      <c r="N282" s="3"/>
    </row>
    <row r="283" spans="1:14" ht="13">
      <c r="A283" s="2"/>
      <c r="B283" s="3"/>
      <c r="C283" s="4"/>
      <c r="D283" s="4"/>
      <c r="E283" s="3"/>
      <c r="F283" s="3"/>
      <c r="G283" s="16"/>
      <c r="H283" s="3"/>
      <c r="I283" s="3"/>
      <c r="J283" s="3"/>
      <c r="K283" s="3"/>
      <c r="L283" s="3"/>
      <c r="M283" s="3"/>
      <c r="N283" s="3"/>
    </row>
    <row r="284" spans="1:14" ht="13">
      <c r="A284" s="2"/>
      <c r="B284" s="3"/>
      <c r="C284" s="4"/>
      <c r="D284" s="4"/>
      <c r="E284" s="3"/>
      <c r="F284" s="3"/>
      <c r="G284" s="16"/>
      <c r="H284" s="3"/>
      <c r="I284" s="3"/>
      <c r="J284" s="3"/>
      <c r="K284" s="3"/>
      <c r="L284" s="3"/>
      <c r="M284" s="3"/>
      <c r="N284" s="3"/>
    </row>
    <row r="285" spans="1:14" ht="13">
      <c r="A285" s="2"/>
      <c r="B285" s="3"/>
      <c r="C285" s="4"/>
      <c r="D285" s="4"/>
      <c r="E285" s="3"/>
      <c r="F285" s="3"/>
      <c r="G285" s="16"/>
      <c r="H285" s="3"/>
      <c r="I285" s="3"/>
      <c r="J285" s="3"/>
      <c r="K285" s="3"/>
      <c r="L285" s="3"/>
      <c r="M285" s="3"/>
      <c r="N285" s="3"/>
    </row>
    <row r="286" spans="1:14" ht="13">
      <c r="A286" s="2"/>
      <c r="B286" s="3"/>
      <c r="C286" s="4"/>
      <c r="D286" s="4"/>
      <c r="E286" s="3"/>
      <c r="F286" s="3"/>
      <c r="G286" s="16"/>
      <c r="H286" s="3"/>
      <c r="I286" s="3"/>
      <c r="J286" s="3"/>
      <c r="K286" s="3"/>
      <c r="L286" s="3"/>
      <c r="M286" s="3"/>
      <c r="N286" s="3"/>
    </row>
    <row r="287" spans="1:14" ht="13">
      <c r="A287" s="2"/>
      <c r="B287" s="3"/>
      <c r="C287" s="4"/>
      <c r="D287" s="4"/>
      <c r="E287" s="3"/>
      <c r="F287" s="3"/>
      <c r="G287" s="16"/>
      <c r="H287" s="3"/>
      <c r="I287" s="3"/>
      <c r="J287" s="3"/>
      <c r="K287" s="3"/>
      <c r="L287" s="3"/>
      <c r="M287" s="3"/>
      <c r="N287" s="3"/>
    </row>
    <row r="288" spans="1:14" ht="13">
      <c r="A288" s="2"/>
      <c r="B288" s="3"/>
      <c r="C288" s="4"/>
      <c r="D288" s="4"/>
      <c r="E288" s="3"/>
      <c r="F288" s="3"/>
      <c r="G288" s="16"/>
      <c r="H288" s="3"/>
      <c r="I288" s="3"/>
      <c r="J288" s="3"/>
      <c r="K288" s="3"/>
      <c r="L288" s="3"/>
      <c r="M288" s="3"/>
      <c r="N288" s="3"/>
    </row>
    <row r="289" spans="1:14" ht="13">
      <c r="A289" s="2"/>
      <c r="B289" s="3"/>
      <c r="C289" s="4"/>
      <c r="D289" s="4"/>
      <c r="E289" s="3"/>
      <c r="F289" s="3"/>
      <c r="G289" s="16"/>
      <c r="H289" s="3"/>
      <c r="I289" s="3"/>
      <c r="J289" s="3"/>
      <c r="K289" s="3"/>
      <c r="L289" s="3"/>
      <c r="M289" s="3"/>
      <c r="N289" s="3"/>
    </row>
    <row r="290" spans="1:14" ht="13">
      <c r="A290" s="2"/>
      <c r="B290" s="3"/>
      <c r="C290" s="4"/>
      <c r="D290" s="4"/>
      <c r="E290" s="3"/>
      <c r="F290" s="3"/>
      <c r="G290" s="16"/>
      <c r="H290" s="3"/>
      <c r="I290" s="3"/>
      <c r="J290" s="3"/>
      <c r="K290" s="3"/>
      <c r="L290" s="3"/>
      <c r="M290" s="3"/>
      <c r="N290" s="3"/>
    </row>
    <row r="291" spans="1:14" ht="13">
      <c r="A291" s="2"/>
      <c r="B291" s="3"/>
      <c r="C291" s="4"/>
      <c r="D291" s="4"/>
      <c r="E291" s="3"/>
      <c r="F291" s="3"/>
      <c r="G291" s="16"/>
      <c r="H291" s="3"/>
      <c r="I291" s="3"/>
      <c r="J291" s="3"/>
      <c r="K291" s="3"/>
      <c r="L291" s="3"/>
      <c r="M291" s="3"/>
      <c r="N291" s="3"/>
    </row>
    <row r="292" spans="1:14" ht="13">
      <c r="A292" s="2"/>
      <c r="B292" s="3"/>
      <c r="C292" s="4"/>
      <c r="D292" s="4"/>
      <c r="E292" s="3"/>
      <c r="F292" s="3"/>
      <c r="G292" s="16"/>
      <c r="H292" s="3"/>
      <c r="I292" s="3"/>
      <c r="J292" s="3"/>
      <c r="K292" s="3"/>
      <c r="L292" s="3"/>
      <c r="M292" s="3"/>
      <c r="N292" s="3"/>
    </row>
    <row r="293" spans="1:14" ht="13">
      <c r="A293" s="2"/>
      <c r="B293" s="3"/>
      <c r="C293" s="4"/>
      <c r="D293" s="4"/>
      <c r="E293" s="3"/>
      <c r="F293" s="3"/>
      <c r="G293" s="16"/>
      <c r="H293" s="3"/>
      <c r="I293" s="3"/>
      <c r="J293" s="3"/>
      <c r="K293" s="3"/>
      <c r="L293" s="3"/>
      <c r="M293" s="3"/>
      <c r="N293" s="3"/>
    </row>
    <row r="294" spans="1:14" ht="13">
      <c r="A294" s="2"/>
      <c r="B294" s="3"/>
      <c r="C294" s="4"/>
      <c r="D294" s="4"/>
      <c r="E294" s="3"/>
      <c r="F294" s="3"/>
      <c r="G294" s="16"/>
      <c r="H294" s="3"/>
      <c r="I294" s="3"/>
      <c r="J294" s="3"/>
      <c r="K294" s="3"/>
      <c r="L294" s="3"/>
      <c r="M294" s="3"/>
      <c r="N294" s="3"/>
    </row>
    <row r="295" spans="1:14" ht="13">
      <c r="A295" s="2"/>
      <c r="B295" s="3"/>
      <c r="C295" s="4"/>
      <c r="D295" s="4"/>
      <c r="E295" s="3"/>
      <c r="F295" s="3"/>
      <c r="G295" s="16"/>
      <c r="H295" s="3"/>
      <c r="I295" s="3"/>
      <c r="J295" s="3"/>
      <c r="K295" s="3"/>
      <c r="L295" s="3"/>
      <c r="M295" s="3"/>
      <c r="N295" s="3"/>
    </row>
    <row r="296" spans="1:14" ht="13">
      <c r="A296" s="2"/>
      <c r="B296" s="3"/>
      <c r="C296" s="4"/>
      <c r="D296" s="4"/>
      <c r="E296" s="3"/>
      <c r="F296" s="3"/>
      <c r="G296" s="16"/>
      <c r="H296" s="3"/>
      <c r="I296" s="3"/>
      <c r="J296" s="3"/>
      <c r="K296" s="3"/>
      <c r="L296" s="3"/>
      <c r="M296" s="3"/>
      <c r="N296" s="3"/>
    </row>
    <row r="297" spans="1:14" ht="13">
      <c r="A297" s="2"/>
      <c r="B297" s="3"/>
      <c r="C297" s="4"/>
      <c r="D297" s="4"/>
      <c r="E297" s="3"/>
      <c r="F297" s="3"/>
      <c r="G297" s="16"/>
      <c r="H297" s="3"/>
      <c r="I297" s="3"/>
      <c r="J297" s="3"/>
      <c r="K297" s="3"/>
      <c r="L297" s="3"/>
      <c r="M297" s="3"/>
      <c r="N297" s="3"/>
    </row>
    <row r="298" spans="1:14" ht="13">
      <c r="A298" s="2"/>
      <c r="B298" s="3"/>
      <c r="C298" s="4"/>
      <c r="D298" s="4"/>
      <c r="E298" s="3"/>
      <c r="F298" s="3"/>
      <c r="G298" s="16"/>
      <c r="H298" s="3"/>
      <c r="I298" s="3"/>
      <c r="J298" s="3"/>
      <c r="K298" s="3"/>
      <c r="L298" s="3"/>
      <c r="M298" s="3"/>
      <c r="N298" s="3"/>
    </row>
    <row r="299" spans="1:14" ht="13">
      <c r="A299" s="2"/>
      <c r="B299" s="3"/>
      <c r="C299" s="4"/>
      <c r="D299" s="4"/>
      <c r="E299" s="3"/>
      <c r="F299" s="3"/>
      <c r="G299" s="16"/>
      <c r="H299" s="3"/>
      <c r="I299" s="3"/>
      <c r="J299" s="3"/>
      <c r="K299" s="3"/>
      <c r="L299" s="3"/>
      <c r="M299" s="3"/>
      <c r="N299" s="3"/>
    </row>
    <row r="300" spans="1:14" ht="13">
      <c r="A300" s="2"/>
      <c r="B300" s="3"/>
      <c r="C300" s="4"/>
      <c r="D300" s="4"/>
      <c r="E300" s="3"/>
      <c r="F300" s="3"/>
      <c r="G300" s="16"/>
      <c r="H300" s="3"/>
      <c r="I300" s="3"/>
      <c r="J300" s="3"/>
      <c r="K300" s="3"/>
      <c r="L300" s="3"/>
      <c r="M300" s="3"/>
      <c r="N300" s="3"/>
    </row>
    <row r="301" spans="1:14" ht="13">
      <c r="A301" s="2"/>
      <c r="B301" s="3"/>
      <c r="C301" s="4"/>
      <c r="D301" s="4"/>
      <c r="E301" s="3"/>
      <c r="F301" s="3"/>
      <c r="G301" s="16"/>
      <c r="H301" s="3"/>
      <c r="I301" s="3"/>
      <c r="J301" s="3"/>
      <c r="K301" s="3"/>
      <c r="L301" s="3"/>
      <c r="M301" s="3"/>
      <c r="N301" s="3"/>
    </row>
    <row r="302" spans="1:14" ht="13">
      <c r="A302" s="2"/>
      <c r="B302" s="3"/>
      <c r="C302" s="4"/>
      <c r="D302" s="4"/>
      <c r="E302" s="3"/>
      <c r="F302" s="3"/>
      <c r="G302" s="16"/>
      <c r="H302" s="3"/>
      <c r="I302" s="3"/>
      <c r="J302" s="3"/>
      <c r="K302" s="3"/>
      <c r="L302" s="3"/>
      <c r="M302" s="3"/>
      <c r="N302" s="3"/>
    </row>
    <row r="303" spans="1:14" ht="13">
      <c r="A303" s="2"/>
      <c r="B303" s="3"/>
      <c r="C303" s="4"/>
      <c r="D303" s="4"/>
      <c r="E303" s="3"/>
      <c r="F303" s="3"/>
      <c r="G303" s="16"/>
      <c r="H303" s="3"/>
      <c r="I303" s="3"/>
      <c r="J303" s="3"/>
      <c r="K303" s="3"/>
      <c r="L303" s="3"/>
      <c r="M303" s="3"/>
      <c r="N303" s="3"/>
    </row>
    <row r="304" spans="1:14" ht="13">
      <c r="A304" s="2"/>
      <c r="B304" s="3"/>
      <c r="C304" s="4"/>
      <c r="D304" s="4"/>
      <c r="E304" s="3"/>
      <c r="F304" s="3"/>
      <c r="G304" s="16"/>
      <c r="H304" s="3"/>
      <c r="I304" s="3"/>
      <c r="J304" s="3"/>
      <c r="K304" s="3"/>
      <c r="L304" s="3"/>
      <c r="M304" s="3"/>
      <c r="N304" s="3"/>
    </row>
    <row r="305" spans="1:14" ht="13">
      <c r="A305" s="2"/>
      <c r="B305" s="3"/>
      <c r="C305" s="4"/>
      <c r="D305" s="4"/>
      <c r="E305" s="3"/>
      <c r="F305" s="3"/>
      <c r="G305" s="16"/>
      <c r="H305" s="3"/>
      <c r="I305" s="3"/>
      <c r="J305" s="3"/>
      <c r="K305" s="3"/>
      <c r="L305" s="3"/>
      <c r="M305" s="3"/>
      <c r="N305" s="3"/>
    </row>
    <row r="306" spans="1:14" ht="13">
      <c r="A306" s="2"/>
      <c r="B306" s="3"/>
      <c r="C306" s="4"/>
      <c r="D306" s="4"/>
      <c r="E306" s="3"/>
      <c r="F306" s="3"/>
      <c r="G306" s="16"/>
      <c r="H306" s="3"/>
      <c r="I306" s="3"/>
      <c r="J306" s="3"/>
      <c r="K306" s="3"/>
      <c r="L306" s="3"/>
      <c r="M306" s="3"/>
      <c r="N306" s="3"/>
    </row>
    <row r="307" spans="1:14" ht="13">
      <c r="A307" s="2"/>
      <c r="B307" s="3"/>
      <c r="C307" s="4"/>
      <c r="D307" s="4"/>
      <c r="E307" s="3"/>
      <c r="F307" s="3"/>
      <c r="G307" s="16"/>
      <c r="H307" s="3"/>
      <c r="I307" s="3"/>
      <c r="J307" s="3"/>
      <c r="K307" s="3"/>
      <c r="L307" s="3"/>
      <c r="M307" s="3"/>
      <c r="N307" s="3"/>
    </row>
    <row r="308" spans="1:14" ht="13">
      <c r="A308" s="2"/>
      <c r="B308" s="3"/>
      <c r="C308" s="4"/>
      <c r="D308" s="4"/>
      <c r="E308" s="3"/>
      <c r="F308" s="3"/>
      <c r="G308" s="16"/>
      <c r="H308" s="3"/>
      <c r="I308" s="3"/>
      <c r="J308" s="3"/>
      <c r="K308" s="3"/>
      <c r="L308" s="3"/>
      <c r="M308" s="3"/>
      <c r="N308" s="3"/>
    </row>
    <row r="309" spans="1:14" ht="13">
      <c r="A309" s="2"/>
      <c r="B309" s="3"/>
      <c r="C309" s="4"/>
      <c r="D309" s="4"/>
      <c r="E309" s="3"/>
      <c r="F309" s="3"/>
      <c r="G309" s="16"/>
      <c r="H309" s="3"/>
      <c r="I309" s="3"/>
      <c r="J309" s="3"/>
      <c r="K309" s="3"/>
      <c r="L309" s="3"/>
      <c r="M309" s="3"/>
      <c r="N309" s="3"/>
    </row>
    <row r="310" spans="1:14" ht="13">
      <c r="A310" s="2"/>
      <c r="B310" s="3"/>
      <c r="C310" s="4"/>
      <c r="D310" s="4"/>
      <c r="E310" s="3"/>
      <c r="F310" s="3"/>
      <c r="G310" s="16"/>
      <c r="H310" s="3"/>
      <c r="I310" s="3"/>
      <c r="J310" s="3"/>
      <c r="K310" s="3"/>
      <c r="L310" s="3"/>
      <c r="M310" s="3"/>
      <c r="N310" s="3"/>
    </row>
    <row r="311" spans="1:14" ht="13">
      <c r="A311" s="2"/>
      <c r="B311" s="3"/>
      <c r="C311" s="4"/>
      <c r="D311" s="4"/>
      <c r="E311" s="3"/>
      <c r="F311" s="3"/>
      <c r="G311" s="16"/>
      <c r="H311" s="3"/>
      <c r="I311" s="3"/>
      <c r="J311" s="3"/>
      <c r="K311" s="3"/>
      <c r="L311" s="3"/>
      <c r="M311" s="3"/>
      <c r="N311" s="3"/>
    </row>
    <row r="312" spans="1:14" ht="13">
      <c r="A312" s="2"/>
      <c r="B312" s="3"/>
      <c r="C312" s="4"/>
      <c r="D312" s="4"/>
      <c r="E312" s="3"/>
      <c r="F312" s="3"/>
      <c r="G312" s="16"/>
      <c r="H312" s="3"/>
      <c r="I312" s="3"/>
      <c r="J312" s="3"/>
      <c r="K312" s="3"/>
      <c r="L312" s="3"/>
      <c r="M312" s="3"/>
      <c r="N312" s="3"/>
    </row>
    <row r="313" spans="1:14" ht="13">
      <c r="A313" s="2"/>
      <c r="B313" s="3"/>
      <c r="C313" s="4"/>
      <c r="D313" s="4"/>
      <c r="E313" s="3"/>
      <c r="F313" s="3"/>
      <c r="G313" s="16"/>
      <c r="H313" s="3"/>
      <c r="I313" s="3"/>
      <c r="J313" s="3"/>
      <c r="K313" s="3"/>
      <c r="L313" s="3"/>
      <c r="M313" s="3"/>
      <c r="N313" s="3"/>
    </row>
    <row r="314" spans="1:14" ht="13">
      <c r="A314" s="2"/>
      <c r="B314" s="3"/>
      <c r="C314" s="4"/>
      <c r="D314" s="4"/>
      <c r="E314" s="3"/>
      <c r="F314" s="3"/>
      <c r="G314" s="16"/>
      <c r="H314" s="3"/>
      <c r="I314" s="3"/>
      <c r="J314" s="3"/>
      <c r="K314" s="3"/>
      <c r="L314" s="3"/>
      <c r="M314" s="3"/>
      <c r="N314" s="3"/>
    </row>
    <row r="315" spans="1:14" ht="13">
      <c r="A315" s="2"/>
      <c r="B315" s="3"/>
      <c r="C315" s="4"/>
      <c r="D315" s="4"/>
      <c r="E315" s="3"/>
      <c r="F315" s="3"/>
      <c r="G315" s="16"/>
      <c r="H315" s="3"/>
      <c r="I315" s="3"/>
      <c r="J315" s="3"/>
      <c r="K315" s="3"/>
      <c r="L315" s="3"/>
      <c r="M315" s="3"/>
      <c r="N315" s="3"/>
    </row>
    <row r="316" spans="1:14" ht="13">
      <c r="A316" s="2"/>
      <c r="B316" s="3"/>
      <c r="C316" s="4"/>
      <c r="D316" s="4"/>
      <c r="E316" s="3"/>
      <c r="F316" s="3"/>
      <c r="G316" s="16"/>
      <c r="H316" s="3"/>
      <c r="I316" s="3"/>
      <c r="J316" s="3"/>
      <c r="K316" s="3"/>
      <c r="L316" s="3"/>
      <c r="M316" s="3"/>
      <c r="N316" s="3"/>
    </row>
    <row r="317" spans="1:14" ht="13">
      <c r="A317" s="2"/>
      <c r="B317" s="3"/>
      <c r="C317" s="4"/>
      <c r="D317" s="4"/>
      <c r="E317" s="3"/>
      <c r="F317" s="3"/>
      <c r="G317" s="16"/>
      <c r="H317" s="3"/>
      <c r="I317" s="3"/>
      <c r="J317" s="3"/>
      <c r="K317" s="3"/>
      <c r="L317" s="3"/>
      <c r="M317" s="3"/>
      <c r="N317" s="3"/>
    </row>
    <row r="318" spans="1:14" ht="13">
      <c r="A318" s="2"/>
      <c r="B318" s="3"/>
      <c r="C318" s="4"/>
      <c r="D318" s="4"/>
      <c r="E318" s="3"/>
      <c r="F318" s="3"/>
      <c r="G318" s="16"/>
      <c r="H318" s="3"/>
      <c r="I318" s="3"/>
      <c r="J318" s="3"/>
      <c r="K318" s="3"/>
      <c r="L318" s="3"/>
      <c r="M318" s="3"/>
      <c r="N318" s="3"/>
    </row>
    <row r="319" spans="1:14" ht="13">
      <c r="A319" s="2"/>
      <c r="B319" s="3"/>
      <c r="C319" s="4"/>
      <c r="D319" s="4"/>
      <c r="E319" s="3"/>
      <c r="F319" s="3"/>
      <c r="G319" s="16"/>
      <c r="H319" s="3"/>
      <c r="I319" s="3"/>
      <c r="J319" s="3"/>
      <c r="K319" s="3"/>
      <c r="L319" s="3"/>
      <c r="M319" s="3"/>
      <c r="N319" s="3"/>
    </row>
    <row r="320" spans="1:14" ht="13">
      <c r="A320" s="2"/>
      <c r="B320" s="3"/>
      <c r="C320" s="4"/>
      <c r="D320" s="4"/>
      <c r="E320" s="3"/>
      <c r="F320" s="3"/>
      <c r="G320" s="16"/>
      <c r="H320" s="3"/>
      <c r="I320" s="3"/>
      <c r="J320" s="3"/>
      <c r="K320" s="3"/>
      <c r="L320" s="3"/>
      <c r="M320" s="3"/>
      <c r="N320" s="3"/>
    </row>
    <row r="321" spans="1:14" ht="13">
      <c r="A321" s="2"/>
      <c r="B321" s="3"/>
      <c r="C321" s="4"/>
      <c r="D321" s="4"/>
      <c r="E321" s="3"/>
      <c r="F321" s="3"/>
      <c r="G321" s="16"/>
      <c r="H321" s="3"/>
      <c r="I321" s="3"/>
      <c r="J321" s="3"/>
      <c r="K321" s="3"/>
      <c r="L321" s="3"/>
      <c r="M321" s="3"/>
      <c r="N321" s="3"/>
    </row>
    <row r="322" spans="1:14" ht="13">
      <c r="A322" s="2"/>
      <c r="B322" s="3"/>
      <c r="C322" s="4"/>
      <c r="D322" s="4"/>
      <c r="E322" s="3"/>
      <c r="F322" s="3"/>
      <c r="G322" s="16"/>
      <c r="H322" s="3"/>
      <c r="I322" s="3"/>
      <c r="J322" s="3"/>
      <c r="K322" s="3"/>
      <c r="L322" s="3"/>
      <c r="M322" s="3"/>
      <c r="N322" s="3"/>
    </row>
    <row r="323" spans="1:14" ht="13">
      <c r="A323" s="2"/>
      <c r="B323" s="3"/>
      <c r="C323" s="4"/>
      <c r="D323" s="4"/>
      <c r="E323" s="3"/>
      <c r="F323" s="3"/>
      <c r="G323" s="16"/>
      <c r="H323" s="3"/>
      <c r="I323" s="3"/>
      <c r="J323" s="3"/>
      <c r="K323" s="3"/>
      <c r="L323" s="3"/>
      <c r="M323" s="3"/>
      <c r="N323" s="3"/>
    </row>
    <row r="324" spans="1:14" ht="13">
      <c r="A324" s="2"/>
      <c r="B324" s="3"/>
      <c r="C324" s="4"/>
      <c r="D324" s="4"/>
      <c r="E324" s="3"/>
      <c r="F324" s="3"/>
      <c r="G324" s="16"/>
      <c r="H324" s="3"/>
      <c r="I324" s="3"/>
      <c r="J324" s="3"/>
      <c r="K324" s="3"/>
      <c r="L324" s="3"/>
      <c r="M324" s="3"/>
      <c r="N324" s="3"/>
    </row>
    <row r="325" spans="1:14" ht="13">
      <c r="A325" s="2"/>
      <c r="B325" s="3"/>
      <c r="C325" s="4"/>
      <c r="D325" s="4"/>
      <c r="E325" s="3"/>
      <c r="F325" s="3"/>
      <c r="G325" s="16"/>
      <c r="H325" s="3"/>
      <c r="I325" s="3"/>
      <c r="J325" s="3"/>
      <c r="K325" s="3"/>
      <c r="L325" s="3"/>
      <c r="M325" s="3"/>
      <c r="N325" s="3"/>
    </row>
    <row r="326" spans="1:14" ht="13">
      <c r="A326" s="2"/>
      <c r="B326" s="3"/>
      <c r="C326" s="4"/>
      <c r="D326" s="4"/>
      <c r="E326" s="3"/>
      <c r="F326" s="3"/>
      <c r="G326" s="16"/>
      <c r="H326" s="3"/>
      <c r="I326" s="3"/>
      <c r="J326" s="3"/>
      <c r="K326" s="3"/>
      <c r="L326" s="3"/>
      <c r="M326" s="3"/>
      <c r="N326" s="3"/>
    </row>
    <row r="327" spans="1:14" ht="13">
      <c r="A327" s="2"/>
      <c r="B327" s="3"/>
      <c r="C327" s="4"/>
      <c r="D327" s="4"/>
      <c r="E327" s="3"/>
      <c r="F327" s="3"/>
      <c r="G327" s="16"/>
      <c r="H327" s="3"/>
      <c r="I327" s="3"/>
      <c r="J327" s="3"/>
      <c r="K327" s="3"/>
      <c r="L327" s="3"/>
      <c r="M327" s="3"/>
      <c r="N327" s="3"/>
    </row>
    <row r="328" spans="1:14" ht="13">
      <c r="A328" s="2"/>
      <c r="B328" s="3"/>
      <c r="C328" s="4"/>
      <c r="D328" s="4"/>
      <c r="E328" s="3"/>
      <c r="F328" s="3"/>
      <c r="G328" s="16"/>
      <c r="H328" s="3"/>
      <c r="I328" s="3"/>
      <c r="J328" s="3"/>
      <c r="K328" s="3"/>
      <c r="L328" s="3"/>
      <c r="M328" s="3"/>
      <c r="N328" s="3"/>
    </row>
    <row r="329" spans="1:14" ht="13">
      <c r="A329" s="2"/>
      <c r="B329" s="3"/>
      <c r="C329" s="4"/>
      <c r="D329" s="4"/>
      <c r="E329" s="3"/>
      <c r="F329" s="3"/>
      <c r="G329" s="16"/>
      <c r="H329" s="3"/>
      <c r="I329" s="3"/>
      <c r="J329" s="3"/>
      <c r="K329" s="3"/>
      <c r="L329" s="3"/>
      <c r="M329" s="3"/>
      <c r="N329" s="3"/>
    </row>
    <row r="330" spans="1:14" ht="13">
      <c r="A330" s="2"/>
      <c r="B330" s="3"/>
      <c r="C330" s="4"/>
      <c r="D330" s="4"/>
      <c r="E330" s="3"/>
      <c r="F330" s="3"/>
      <c r="G330" s="16"/>
      <c r="H330" s="3"/>
      <c r="I330" s="3"/>
      <c r="J330" s="3"/>
      <c r="K330" s="3"/>
      <c r="L330" s="3"/>
      <c r="M330" s="3"/>
      <c r="N330" s="3"/>
    </row>
    <row r="331" spans="1:14" ht="13">
      <c r="A331" s="2"/>
      <c r="B331" s="3"/>
      <c r="C331" s="4"/>
      <c r="D331" s="4"/>
      <c r="E331" s="3"/>
      <c r="F331" s="3"/>
      <c r="G331" s="16"/>
      <c r="H331" s="3"/>
      <c r="I331" s="3"/>
      <c r="J331" s="3"/>
      <c r="K331" s="3"/>
      <c r="L331" s="3"/>
      <c r="M331" s="3"/>
      <c r="N331" s="3"/>
    </row>
    <row r="332" spans="1:14" ht="13">
      <c r="A332" s="2"/>
      <c r="B332" s="3"/>
      <c r="C332" s="4"/>
      <c r="D332" s="4"/>
      <c r="E332" s="3"/>
      <c r="F332" s="3"/>
      <c r="G332" s="16"/>
      <c r="H332" s="3"/>
      <c r="I332" s="3"/>
      <c r="J332" s="3"/>
      <c r="K332" s="3"/>
      <c r="L332" s="3"/>
      <c r="M332" s="3"/>
      <c r="N332" s="3"/>
    </row>
    <row r="333" spans="1:14" ht="13">
      <c r="A333" s="2"/>
      <c r="B333" s="3"/>
      <c r="C333" s="4"/>
      <c r="D333" s="4"/>
      <c r="E333" s="3"/>
      <c r="F333" s="3"/>
      <c r="G333" s="16"/>
      <c r="H333" s="3"/>
      <c r="I333" s="3"/>
      <c r="J333" s="3"/>
      <c r="K333" s="3"/>
      <c r="L333" s="3"/>
      <c r="M333" s="3"/>
      <c r="N333" s="3"/>
    </row>
    <row r="334" spans="1:14" ht="13">
      <c r="A334" s="2"/>
      <c r="B334" s="3"/>
      <c r="C334" s="4"/>
      <c r="D334" s="4"/>
      <c r="E334" s="3"/>
      <c r="F334" s="3"/>
      <c r="G334" s="16"/>
      <c r="H334" s="3"/>
      <c r="I334" s="3"/>
      <c r="J334" s="3"/>
      <c r="K334" s="3"/>
      <c r="L334" s="3"/>
      <c r="M334" s="3"/>
      <c r="N334" s="3"/>
    </row>
    <row r="335" spans="1:14" ht="13">
      <c r="A335" s="2"/>
      <c r="B335" s="3"/>
      <c r="C335" s="4"/>
      <c r="D335" s="4"/>
      <c r="E335" s="3"/>
      <c r="F335" s="3"/>
      <c r="G335" s="16"/>
      <c r="H335" s="3"/>
      <c r="I335" s="3"/>
      <c r="J335" s="3"/>
      <c r="K335" s="3"/>
      <c r="L335" s="3"/>
      <c r="M335" s="3"/>
      <c r="N335" s="3"/>
    </row>
    <row r="336" spans="1:14" ht="13">
      <c r="A336" s="2"/>
      <c r="B336" s="3"/>
      <c r="C336" s="4"/>
      <c r="D336" s="4"/>
      <c r="E336" s="3"/>
      <c r="F336" s="3"/>
      <c r="G336" s="16"/>
      <c r="H336" s="3"/>
      <c r="I336" s="3"/>
      <c r="J336" s="3"/>
      <c r="K336" s="3"/>
      <c r="L336" s="3"/>
      <c r="M336" s="3"/>
      <c r="N336" s="3"/>
    </row>
    <row r="337" spans="1:14" ht="13">
      <c r="A337" s="2"/>
      <c r="B337" s="3"/>
      <c r="C337" s="4"/>
      <c r="D337" s="4"/>
      <c r="E337" s="3"/>
      <c r="F337" s="3"/>
      <c r="G337" s="16"/>
      <c r="H337" s="3"/>
      <c r="I337" s="3"/>
      <c r="J337" s="3"/>
      <c r="K337" s="3"/>
      <c r="L337" s="3"/>
      <c r="M337" s="3"/>
      <c r="N337" s="3"/>
    </row>
    <row r="338" spans="1:14" ht="13">
      <c r="A338" s="2"/>
      <c r="B338" s="3"/>
      <c r="C338" s="4"/>
      <c r="D338" s="4"/>
      <c r="E338" s="3"/>
      <c r="F338" s="3"/>
      <c r="G338" s="16"/>
      <c r="H338" s="3"/>
      <c r="I338" s="3"/>
      <c r="J338" s="3"/>
      <c r="K338" s="3"/>
      <c r="L338" s="3"/>
      <c r="M338" s="3"/>
      <c r="N338" s="3"/>
    </row>
    <row r="339" spans="1:14" ht="13">
      <c r="A339" s="2"/>
      <c r="B339" s="3"/>
      <c r="C339" s="4"/>
      <c r="D339" s="4"/>
      <c r="E339" s="3"/>
      <c r="F339" s="3"/>
      <c r="G339" s="16"/>
      <c r="H339" s="3"/>
      <c r="I339" s="3"/>
      <c r="J339" s="3"/>
      <c r="K339" s="3"/>
      <c r="L339" s="3"/>
      <c r="M339" s="3"/>
      <c r="N339" s="3"/>
    </row>
    <row r="340" spans="1:14" ht="13">
      <c r="A340" s="2"/>
      <c r="B340" s="3"/>
      <c r="C340" s="4"/>
      <c r="D340" s="4"/>
      <c r="E340" s="3"/>
      <c r="F340" s="3"/>
      <c r="G340" s="16"/>
      <c r="H340" s="3"/>
      <c r="I340" s="3"/>
      <c r="J340" s="3"/>
      <c r="K340" s="3"/>
      <c r="L340" s="3"/>
      <c r="M340" s="3"/>
      <c r="N340" s="3"/>
    </row>
    <row r="341" spans="1:14" ht="13">
      <c r="A341" s="2"/>
      <c r="B341" s="3"/>
      <c r="C341" s="4"/>
      <c r="D341" s="4"/>
      <c r="E341" s="3"/>
      <c r="F341" s="3"/>
      <c r="G341" s="16"/>
      <c r="H341" s="3"/>
      <c r="I341" s="3"/>
      <c r="J341" s="3"/>
      <c r="K341" s="3"/>
      <c r="L341" s="3"/>
      <c r="M341" s="3"/>
      <c r="N341" s="3"/>
    </row>
    <row r="342" spans="1:14" ht="13">
      <c r="A342" s="2"/>
      <c r="B342" s="3"/>
      <c r="C342" s="4"/>
      <c r="D342" s="4"/>
      <c r="E342" s="3"/>
      <c r="F342" s="3"/>
      <c r="G342" s="16"/>
      <c r="H342" s="3"/>
      <c r="I342" s="3"/>
      <c r="J342" s="3"/>
      <c r="K342" s="3"/>
      <c r="L342" s="3"/>
      <c r="M342" s="3"/>
      <c r="N342" s="3"/>
    </row>
    <row r="343" spans="1:14" ht="13">
      <c r="A343" s="2"/>
      <c r="B343" s="3"/>
      <c r="C343" s="4"/>
      <c r="D343" s="4"/>
      <c r="E343" s="3"/>
      <c r="F343" s="3"/>
      <c r="G343" s="16"/>
      <c r="H343" s="3"/>
      <c r="I343" s="3"/>
      <c r="J343" s="3"/>
      <c r="K343" s="3"/>
      <c r="L343" s="3"/>
      <c r="M343" s="3"/>
      <c r="N343" s="3"/>
    </row>
    <row r="344" spans="1:14" ht="13">
      <c r="A344" s="2"/>
      <c r="B344" s="3"/>
      <c r="C344" s="4"/>
      <c r="D344" s="4"/>
      <c r="E344" s="3"/>
      <c r="F344" s="3"/>
      <c r="G344" s="16"/>
      <c r="H344" s="3"/>
      <c r="I344" s="3"/>
      <c r="J344" s="3"/>
      <c r="K344" s="3"/>
      <c r="L344" s="3"/>
      <c r="M344" s="3"/>
      <c r="N344" s="3"/>
    </row>
    <row r="345" spans="1:14" ht="13">
      <c r="A345" s="2"/>
      <c r="B345" s="3"/>
      <c r="C345" s="4"/>
      <c r="D345" s="4"/>
      <c r="E345" s="3"/>
      <c r="F345" s="3"/>
      <c r="G345" s="16"/>
      <c r="H345" s="3"/>
      <c r="I345" s="3"/>
      <c r="J345" s="3"/>
      <c r="K345" s="3"/>
      <c r="L345" s="3"/>
      <c r="M345" s="3"/>
      <c r="N345" s="3"/>
    </row>
    <row r="346" spans="1:14" ht="13">
      <c r="A346" s="2"/>
      <c r="B346" s="3"/>
      <c r="C346" s="4"/>
      <c r="D346" s="4"/>
      <c r="E346" s="3"/>
      <c r="F346" s="3"/>
      <c r="G346" s="16"/>
      <c r="H346" s="3"/>
      <c r="I346" s="3"/>
      <c r="J346" s="3"/>
      <c r="K346" s="3"/>
      <c r="L346" s="3"/>
      <c r="M346" s="3"/>
      <c r="N346" s="3"/>
    </row>
    <row r="347" spans="1:14" ht="13">
      <c r="A347" s="2"/>
      <c r="B347" s="3"/>
      <c r="C347" s="4"/>
      <c r="D347" s="4"/>
      <c r="E347" s="3"/>
      <c r="F347" s="3"/>
      <c r="G347" s="16"/>
      <c r="H347" s="3"/>
      <c r="I347" s="3"/>
      <c r="J347" s="3"/>
      <c r="K347" s="3"/>
      <c r="L347" s="3"/>
      <c r="M347" s="3"/>
      <c r="N347" s="3"/>
    </row>
    <row r="348" spans="1:14" ht="13">
      <c r="A348" s="2"/>
      <c r="B348" s="3"/>
      <c r="C348" s="4"/>
      <c r="D348" s="4"/>
      <c r="E348" s="3"/>
      <c r="F348" s="3"/>
      <c r="G348" s="16"/>
      <c r="H348" s="3"/>
      <c r="I348" s="3"/>
      <c r="J348" s="3"/>
      <c r="K348" s="3"/>
      <c r="L348" s="3"/>
      <c r="M348" s="3"/>
      <c r="N348" s="3"/>
    </row>
    <row r="349" spans="1:14" ht="13">
      <c r="A349" s="2"/>
      <c r="B349" s="3"/>
      <c r="C349" s="4"/>
      <c r="D349" s="4"/>
      <c r="E349" s="3"/>
      <c r="F349" s="3"/>
      <c r="G349" s="16"/>
      <c r="H349" s="3"/>
      <c r="I349" s="3"/>
      <c r="J349" s="3"/>
      <c r="K349" s="3"/>
      <c r="L349" s="3"/>
      <c r="M349" s="3"/>
      <c r="N349" s="3"/>
    </row>
    <row r="350" spans="1:14" ht="13">
      <c r="A350" s="2"/>
      <c r="B350" s="3"/>
      <c r="C350" s="4"/>
      <c r="D350" s="4"/>
      <c r="E350" s="3"/>
      <c r="F350" s="3"/>
      <c r="G350" s="16"/>
      <c r="H350" s="3"/>
      <c r="I350" s="3"/>
      <c r="J350" s="3"/>
      <c r="K350" s="3"/>
      <c r="L350" s="3"/>
      <c r="M350" s="3"/>
      <c r="N350" s="3"/>
    </row>
    <row r="351" spans="1:14" ht="13">
      <c r="A351" s="2"/>
      <c r="B351" s="3"/>
      <c r="C351" s="4"/>
      <c r="D351" s="4"/>
      <c r="E351" s="3"/>
      <c r="F351" s="3"/>
      <c r="G351" s="16"/>
      <c r="H351" s="3"/>
      <c r="I351" s="3"/>
      <c r="J351" s="3"/>
      <c r="K351" s="3"/>
      <c r="L351" s="3"/>
      <c r="M351" s="3"/>
      <c r="N351" s="3"/>
    </row>
    <row r="352" spans="1:14" ht="13">
      <c r="A352" s="2"/>
      <c r="B352" s="3"/>
      <c r="C352" s="4"/>
      <c r="D352" s="4"/>
      <c r="E352" s="3"/>
      <c r="F352" s="3"/>
      <c r="G352" s="16"/>
      <c r="H352" s="3"/>
      <c r="I352" s="3"/>
      <c r="J352" s="3"/>
      <c r="K352" s="3"/>
      <c r="L352" s="3"/>
      <c r="M352" s="3"/>
      <c r="N352" s="3"/>
    </row>
    <row r="353" spans="1:14" ht="13">
      <c r="A353" s="2"/>
      <c r="B353" s="3"/>
      <c r="C353" s="4"/>
      <c r="D353" s="4"/>
      <c r="E353" s="3"/>
      <c r="F353" s="3"/>
      <c r="G353" s="16"/>
      <c r="H353" s="3"/>
      <c r="I353" s="3"/>
      <c r="J353" s="3"/>
      <c r="K353" s="3"/>
      <c r="L353" s="3"/>
      <c r="M353" s="3"/>
      <c r="N353" s="3"/>
    </row>
    <row r="354" spans="1:14" ht="13">
      <c r="A354" s="2"/>
      <c r="B354" s="3"/>
      <c r="C354" s="4"/>
      <c r="D354" s="4"/>
      <c r="E354" s="3"/>
      <c r="F354" s="3"/>
      <c r="G354" s="16"/>
      <c r="H354" s="3"/>
      <c r="I354" s="3"/>
      <c r="J354" s="3"/>
      <c r="K354" s="3"/>
      <c r="L354" s="3"/>
      <c r="M354" s="3"/>
      <c r="N354" s="3"/>
    </row>
    <row r="355" spans="1:14" ht="13">
      <c r="A355" s="2"/>
      <c r="B355" s="3"/>
      <c r="C355" s="4"/>
      <c r="D355" s="4"/>
      <c r="E355" s="3"/>
      <c r="F355" s="3"/>
      <c r="G355" s="16"/>
      <c r="H355" s="3"/>
      <c r="I355" s="3"/>
      <c r="J355" s="3"/>
      <c r="K355" s="3"/>
      <c r="L355" s="3"/>
      <c r="M355" s="3"/>
      <c r="N355" s="3"/>
    </row>
    <row r="356" spans="1:14" ht="13">
      <c r="A356" s="2"/>
      <c r="B356" s="3"/>
      <c r="C356" s="4"/>
      <c r="D356" s="4"/>
      <c r="E356" s="3"/>
      <c r="F356" s="3"/>
      <c r="G356" s="16"/>
      <c r="H356" s="3"/>
      <c r="I356" s="3"/>
      <c r="J356" s="3"/>
      <c r="K356" s="3"/>
      <c r="L356" s="3"/>
      <c r="M356" s="3"/>
      <c r="N356" s="3"/>
    </row>
    <row r="357" spans="1:14" ht="13">
      <c r="A357" s="2"/>
      <c r="B357" s="3"/>
      <c r="C357" s="4"/>
      <c r="D357" s="4"/>
      <c r="E357" s="3"/>
      <c r="F357" s="3"/>
      <c r="G357" s="16"/>
      <c r="H357" s="3"/>
      <c r="I357" s="3"/>
      <c r="J357" s="3"/>
      <c r="K357" s="3"/>
      <c r="L357" s="3"/>
      <c r="M357" s="3"/>
      <c r="N357" s="3"/>
    </row>
    <row r="358" spans="1:14" ht="13">
      <c r="A358" s="2"/>
      <c r="B358" s="3"/>
      <c r="C358" s="4"/>
      <c r="D358" s="4"/>
      <c r="E358" s="3"/>
      <c r="F358" s="3"/>
      <c r="G358" s="16"/>
      <c r="H358" s="3"/>
      <c r="I358" s="3"/>
      <c r="J358" s="3"/>
      <c r="K358" s="3"/>
      <c r="L358" s="3"/>
      <c r="M358" s="3"/>
      <c r="N358" s="3"/>
    </row>
    <row r="359" spans="1:14" ht="13">
      <c r="A359" s="2"/>
      <c r="B359" s="3"/>
      <c r="C359" s="4"/>
      <c r="D359" s="4"/>
      <c r="E359" s="3"/>
      <c r="F359" s="3"/>
      <c r="G359" s="16"/>
      <c r="H359" s="3"/>
      <c r="I359" s="3"/>
      <c r="J359" s="3"/>
      <c r="K359" s="3"/>
      <c r="L359" s="3"/>
      <c r="M359" s="3"/>
      <c r="N359" s="3"/>
    </row>
    <row r="360" spans="1:14" ht="13">
      <c r="A360" s="2"/>
      <c r="B360" s="3"/>
      <c r="C360" s="4"/>
      <c r="D360" s="4"/>
      <c r="E360" s="3"/>
      <c r="F360" s="3"/>
      <c r="G360" s="16"/>
      <c r="H360" s="3"/>
      <c r="I360" s="3"/>
      <c r="J360" s="3"/>
      <c r="K360" s="3"/>
      <c r="L360" s="3"/>
      <c r="M360" s="3"/>
      <c r="N360" s="3"/>
    </row>
    <row r="361" spans="1:14" ht="13">
      <c r="A361" s="2"/>
      <c r="B361" s="3"/>
      <c r="C361" s="4"/>
      <c r="D361" s="4"/>
      <c r="E361" s="3"/>
      <c r="F361" s="3"/>
      <c r="G361" s="16"/>
      <c r="H361" s="3"/>
      <c r="I361" s="3"/>
      <c r="J361" s="3"/>
      <c r="K361" s="3"/>
      <c r="L361" s="3"/>
      <c r="M361" s="3"/>
      <c r="N361" s="3"/>
    </row>
    <row r="362" spans="1:14" ht="13">
      <c r="A362" s="2"/>
      <c r="B362" s="3"/>
      <c r="C362" s="4"/>
      <c r="D362" s="4"/>
      <c r="E362" s="3"/>
      <c r="F362" s="3"/>
      <c r="G362" s="16"/>
      <c r="H362" s="3"/>
      <c r="I362" s="3"/>
      <c r="J362" s="3"/>
      <c r="K362" s="3"/>
      <c r="L362" s="3"/>
      <c r="M362" s="3"/>
      <c r="N362" s="3"/>
    </row>
    <row r="363" spans="1:14" ht="13">
      <c r="A363" s="2"/>
      <c r="B363" s="3"/>
      <c r="C363" s="4"/>
      <c r="D363" s="4"/>
      <c r="E363" s="3"/>
      <c r="F363" s="3"/>
      <c r="G363" s="16"/>
      <c r="H363" s="3"/>
      <c r="I363" s="3"/>
      <c r="J363" s="3"/>
      <c r="K363" s="3"/>
      <c r="L363" s="3"/>
      <c r="M363" s="3"/>
      <c r="N363" s="3"/>
    </row>
    <row r="364" spans="1:14" ht="13">
      <c r="A364" s="2"/>
      <c r="B364" s="3"/>
      <c r="C364" s="4"/>
      <c r="D364" s="4"/>
      <c r="E364" s="3"/>
      <c r="F364" s="3"/>
      <c r="G364" s="16"/>
      <c r="H364" s="3"/>
      <c r="I364" s="3"/>
      <c r="J364" s="3"/>
      <c r="K364" s="3"/>
      <c r="L364" s="3"/>
      <c r="M364" s="3"/>
      <c r="N364" s="3"/>
    </row>
    <row r="365" spans="1:14" ht="13">
      <c r="A365" s="2"/>
      <c r="B365" s="3"/>
      <c r="C365" s="4"/>
      <c r="D365" s="4"/>
      <c r="E365" s="3"/>
      <c r="F365" s="3"/>
      <c r="G365" s="16"/>
      <c r="H365" s="3"/>
      <c r="I365" s="3"/>
      <c r="J365" s="3"/>
      <c r="K365" s="3"/>
      <c r="L365" s="3"/>
      <c r="M365" s="3"/>
      <c r="N365" s="3"/>
    </row>
    <row r="366" spans="1:14" ht="13">
      <c r="A366" s="2"/>
      <c r="B366" s="3"/>
      <c r="C366" s="4"/>
      <c r="D366" s="4"/>
      <c r="E366" s="3"/>
      <c r="F366" s="3"/>
      <c r="G366" s="16"/>
      <c r="H366" s="3"/>
      <c r="I366" s="3"/>
      <c r="J366" s="3"/>
      <c r="K366" s="3"/>
      <c r="L366" s="3"/>
      <c r="M366" s="3"/>
      <c r="N366" s="3"/>
    </row>
    <row r="367" spans="1:14" ht="13">
      <c r="A367" s="2"/>
      <c r="B367" s="3"/>
      <c r="C367" s="4"/>
      <c r="D367" s="4"/>
      <c r="E367" s="3"/>
      <c r="F367" s="3"/>
      <c r="G367" s="16"/>
      <c r="H367" s="3"/>
      <c r="I367" s="3"/>
      <c r="J367" s="3"/>
      <c r="K367" s="3"/>
      <c r="L367" s="3"/>
      <c r="M367" s="3"/>
      <c r="N367" s="3"/>
    </row>
    <row r="368" spans="1:14" ht="13">
      <c r="A368" s="2"/>
      <c r="B368" s="3"/>
      <c r="C368" s="4"/>
      <c r="D368" s="4"/>
      <c r="E368" s="3"/>
      <c r="F368" s="3"/>
      <c r="G368" s="16"/>
      <c r="H368" s="3"/>
      <c r="I368" s="3"/>
      <c r="J368" s="3"/>
      <c r="K368" s="3"/>
      <c r="L368" s="3"/>
      <c r="M368" s="3"/>
      <c r="N368" s="3"/>
    </row>
    <row r="369" spans="1:14" ht="13">
      <c r="A369" s="2"/>
      <c r="B369" s="3"/>
      <c r="C369" s="4"/>
      <c r="D369" s="4"/>
      <c r="E369" s="3"/>
      <c r="F369" s="3"/>
      <c r="G369" s="16"/>
      <c r="H369" s="3"/>
      <c r="I369" s="3"/>
      <c r="J369" s="3"/>
      <c r="K369" s="3"/>
      <c r="L369" s="3"/>
      <c r="M369" s="3"/>
      <c r="N369" s="3"/>
    </row>
    <row r="370" spans="1:14" ht="13">
      <c r="A370" s="2"/>
      <c r="B370" s="3"/>
      <c r="C370" s="4"/>
      <c r="D370" s="4"/>
      <c r="E370" s="3"/>
      <c r="F370" s="3"/>
      <c r="G370" s="16"/>
      <c r="H370" s="3"/>
      <c r="I370" s="3"/>
      <c r="J370" s="3"/>
      <c r="K370" s="3"/>
      <c r="L370" s="3"/>
      <c r="M370" s="3"/>
      <c r="N370" s="3"/>
    </row>
    <row r="371" spans="1:14" ht="13">
      <c r="A371" s="2"/>
      <c r="B371" s="3"/>
      <c r="C371" s="4"/>
      <c r="D371" s="4"/>
      <c r="E371" s="3"/>
      <c r="F371" s="3"/>
      <c r="G371" s="16"/>
      <c r="H371" s="3"/>
      <c r="I371" s="3"/>
      <c r="J371" s="3"/>
      <c r="K371" s="3"/>
      <c r="L371" s="3"/>
      <c r="M371" s="3"/>
      <c r="N371" s="3"/>
    </row>
    <row r="372" spans="1:14" ht="13">
      <c r="A372" s="2"/>
      <c r="B372" s="3"/>
      <c r="C372" s="4"/>
      <c r="D372" s="4"/>
      <c r="E372" s="3"/>
      <c r="F372" s="3"/>
      <c r="G372" s="16"/>
      <c r="H372" s="3"/>
      <c r="I372" s="3"/>
      <c r="J372" s="3"/>
      <c r="K372" s="3"/>
      <c r="L372" s="3"/>
      <c r="M372" s="3"/>
      <c r="N372" s="3"/>
    </row>
    <row r="373" spans="1:14" ht="13">
      <c r="A373" s="2"/>
      <c r="B373" s="3"/>
      <c r="C373" s="4"/>
      <c r="D373" s="4"/>
      <c r="E373" s="3"/>
      <c r="F373" s="3"/>
      <c r="G373" s="16"/>
      <c r="H373" s="3"/>
      <c r="I373" s="3"/>
      <c r="J373" s="3"/>
      <c r="K373" s="3"/>
      <c r="L373" s="3"/>
      <c r="M373" s="3"/>
      <c r="N373" s="3"/>
    </row>
    <row r="374" spans="1:14" ht="13">
      <c r="A374" s="2"/>
      <c r="B374" s="3"/>
      <c r="C374" s="4"/>
      <c r="D374" s="4"/>
      <c r="E374" s="3"/>
      <c r="F374" s="3"/>
      <c r="G374" s="16"/>
      <c r="H374" s="3"/>
      <c r="I374" s="3"/>
      <c r="J374" s="3"/>
      <c r="K374" s="3"/>
      <c r="L374" s="3"/>
      <c r="M374" s="3"/>
      <c r="N374" s="3"/>
    </row>
    <row r="375" spans="1:14" ht="13">
      <c r="A375" s="2"/>
      <c r="B375" s="3"/>
      <c r="C375" s="4"/>
      <c r="D375" s="4"/>
      <c r="E375" s="3"/>
      <c r="F375" s="3"/>
      <c r="G375" s="16"/>
      <c r="H375" s="3"/>
      <c r="I375" s="3"/>
      <c r="J375" s="3"/>
      <c r="K375" s="3"/>
      <c r="L375" s="3"/>
      <c r="M375" s="3"/>
      <c r="N375" s="3"/>
    </row>
    <row r="376" spans="1:14" ht="13">
      <c r="A376" s="2"/>
      <c r="B376" s="3"/>
      <c r="C376" s="4"/>
      <c r="D376" s="4"/>
      <c r="E376" s="3"/>
      <c r="F376" s="3"/>
      <c r="G376" s="16"/>
      <c r="H376" s="3"/>
      <c r="I376" s="3"/>
      <c r="J376" s="3"/>
      <c r="K376" s="3"/>
      <c r="L376" s="3"/>
      <c r="M376" s="3"/>
      <c r="N376" s="3"/>
    </row>
    <row r="377" spans="1:14" ht="13">
      <c r="A377" s="2"/>
      <c r="B377" s="3"/>
      <c r="C377" s="4"/>
      <c r="D377" s="4"/>
      <c r="E377" s="3"/>
      <c r="F377" s="3"/>
      <c r="G377" s="16"/>
      <c r="H377" s="3"/>
      <c r="I377" s="3"/>
      <c r="J377" s="3"/>
      <c r="K377" s="3"/>
      <c r="L377" s="3"/>
      <c r="M377" s="3"/>
      <c r="N377" s="3"/>
    </row>
    <row r="378" spans="1:14" ht="13">
      <c r="A378" s="2"/>
      <c r="B378" s="3"/>
      <c r="C378" s="4"/>
      <c r="D378" s="4"/>
      <c r="E378" s="3"/>
      <c r="F378" s="3"/>
      <c r="G378" s="16"/>
      <c r="H378" s="3"/>
      <c r="I378" s="3"/>
      <c r="J378" s="3"/>
      <c r="K378" s="3"/>
      <c r="L378" s="3"/>
      <c r="M378" s="3"/>
      <c r="N378" s="3"/>
    </row>
    <row r="379" spans="1:14" ht="13">
      <c r="A379" s="2"/>
      <c r="B379" s="3"/>
      <c r="C379" s="4"/>
      <c r="D379" s="4"/>
      <c r="E379" s="3"/>
      <c r="F379" s="3"/>
      <c r="G379" s="16"/>
      <c r="H379" s="3"/>
      <c r="I379" s="3"/>
      <c r="J379" s="3"/>
      <c r="K379" s="3"/>
      <c r="L379" s="3"/>
      <c r="M379" s="3"/>
      <c r="N379" s="3"/>
    </row>
    <row r="380" spans="1:14" ht="13">
      <c r="A380" s="2"/>
      <c r="B380" s="3"/>
      <c r="C380" s="4"/>
      <c r="D380" s="4"/>
      <c r="E380" s="3"/>
      <c r="F380" s="3"/>
      <c r="G380" s="16"/>
      <c r="H380" s="3"/>
      <c r="I380" s="3"/>
      <c r="J380" s="3"/>
      <c r="K380" s="3"/>
      <c r="L380" s="3"/>
      <c r="M380" s="3"/>
      <c r="N380" s="3"/>
    </row>
    <row r="381" spans="1:14" ht="13">
      <c r="A381" s="2"/>
      <c r="B381" s="3"/>
      <c r="C381" s="4"/>
      <c r="D381" s="4"/>
      <c r="E381" s="3"/>
      <c r="F381" s="3"/>
      <c r="G381" s="16"/>
      <c r="H381" s="3"/>
      <c r="I381" s="3"/>
      <c r="J381" s="3"/>
      <c r="K381" s="3"/>
      <c r="L381" s="3"/>
      <c r="M381" s="3"/>
      <c r="N381" s="3"/>
    </row>
    <row r="382" spans="1:14" ht="13">
      <c r="A382" s="2"/>
      <c r="B382" s="3"/>
      <c r="C382" s="4"/>
      <c r="D382" s="4"/>
      <c r="E382" s="3"/>
      <c r="F382" s="3"/>
      <c r="G382" s="16"/>
      <c r="H382" s="3"/>
      <c r="I382" s="3"/>
      <c r="J382" s="3"/>
      <c r="K382" s="3"/>
      <c r="L382" s="3"/>
      <c r="M382" s="3"/>
      <c r="N382" s="3"/>
    </row>
    <row r="383" spans="1:14" ht="13">
      <c r="A383" s="2"/>
      <c r="B383" s="3"/>
      <c r="C383" s="4"/>
      <c r="D383" s="4"/>
      <c r="E383" s="3"/>
      <c r="F383" s="3"/>
      <c r="G383" s="16"/>
      <c r="H383" s="3"/>
      <c r="I383" s="3"/>
      <c r="J383" s="3"/>
      <c r="K383" s="3"/>
      <c r="L383" s="3"/>
      <c r="M383" s="3"/>
      <c r="N383" s="3"/>
    </row>
    <row r="384" spans="1:14" ht="13">
      <c r="A384" s="2"/>
      <c r="B384" s="3"/>
      <c r="C384" s="4"/>
      <c r="D384" s="4"/>
      <c r="E384" s="3"/>
      <c r="F384" s="3"/>
      <c r="G384" s="16"/>
      <c r="H384" s="3"/>
      <c r="I384" s="3"/>
      <c r="J384" s="3"/>
      <c r="K384" s="3"/>
      <c r="L384" s="3"/>
      <c r="M384" s="3"/>
      <c r="N384" s="3"/>
    </row>
    <row r="385" spans="1:14" ht="13">
      <c r="A385" s="2"/>
      <c r="B385" s="3"/>
      <c r="C385" s="4"/>
      <c r="D385" s="4"/>
      <c r="E385" s="3"/>
      <c r="F385" s="3"/>
      <c r="G385" s="16"/>
      <c r="H385" s="3"/>
      <c r="I385" s="3"/>
      <c r="J385" s="3"/>
      <c r="K385" s="3"/>
      <c r="L385" s="3"/>
      <c r="M385" s="3"/>
      <c r="N385" s="3"/>
    </row>
    <row r="386" spans="1:14" ht="13">
      <c r="A386" s="2"/>
      <c r="B386" s="3"/>
      <c r="C386" s="4"/>
      <c r="D386" s="4"/>
      <c r="E386" s="3"/>
      <c r="F386" s="3"/>
      <c r="G386" s="16"/>
      <c r="H386" s="3"/>
      <c r="I386" s="3"/>
      <c r="J386" s="3"/>
      <c r="K386" s="3"/>
      <c r="L386" s="3"/>
      <c r="M386" s="3"/>
      <c r="N386" s="3"/>
    </row>
    <row r="387" spans="1:14" ht="13">
      <c r="A387" s="2"/>
      <c r="B387" s="3"/>
      <c r="C387" s="4"/>
      <c r="D387" s="4"/>
      <c r="E387" s="3"/>
      <c r="F387" s="3"/>
      <c r="G387" s="16"/>
      <c r="H387" s="3"/>
      <c r="I387" s="3"/>
      <c r="J387" s="3"/>
      <c r="K387" s="3"/>
      <c r="L387" s="3"/>
      <c r="M387" s="3"/>
      <c r="N387" s="3"/>
    </row>
    <row r="388" spans="1:14" ht="13">
      <c r="A388" s="2"/>
      <c r="B388" s="3"/>
      <c r="C388" s="4"/>
      <c r="D388" s="4"/>
      <c r="E388" s="3"/>
      <c r="F388" s="3"/>
      <c r="G388" s="16"/>
      <c r="H388" s="3"/>
      <c r="I388" s="3"/>
      <c r="J388" s="3"/>
      <c r="K388" s="3"/>
      <c r="L388" s="3"/>
      <c r="M388" s="3"/>
      <c r="N388" s="3"/>
    </row>
    <row r="389" spans="1:14" ht="13">
      <c r="A389" s="2"/>
      <c r="B389" s="3"/>
      <c r="C389" s="4"/>
      <c r="D389" s="4"/>
      <c r="E389" s="3"/>
      <c r="F389" s="3"/>
      <c r="G389" s="16"/>
      <c r="H389" s="3"/>
      <c r="I389" s="3"/>
      <c r="J389" s="3"/>
      <c r="K389" s="3"/>
      <c r="L389" s="3"/>
      <c r="M389" s="3"/>
      <c r="N389" s="3"/>
    </row>
    <row r="390" spans="1:14" ht="13">
      <c r="A390" s="2"/>
      <c r="B390" s="3"/>
      <c r="C390" s="4"/>
      <c r="D390" s="4"/>
      <c r="E390" s="3"/>
      <c r="F390" s="3"/>
      <c r="G390" s="16"/>
      <c r="H390" s="3"/>
      <c r="I390" s="3"/>
      <c r="J390" s="3"/>
      <c r="K390" s="3"/>
      <c r="L390" s="3"/>
      <c r="M390" s="3"/>
      <c r="N390" s="3"/>
    </row>
    <row r="391" spans="1:14" ht="13">
      <c r="A391" s="2"/>
      <c r="B391" s="3"/>
      <c r="C391" s="4"/>
      <c r="D391" s="4"/>
      <c r="E391" s="3"/>
      <c r="F391" s="3"/>
      <c r="G391" s="16"/>
      <c r="H391" s="3"/>
      <c r="I391" s="3"/>
      <c r="J391" s="3"/>
      <c r="K391" s="3"/>
      <c r="L391" s="3"/>
      <c r="M391" s="3"/>
      <c r="N391" s="3"/>
    </row>
    <row r="392" spans="1:14" ht="13">
      <c r="A392" s="2"/>
      <c r="B392" s="3"/>
      <c r="C392" s="4"/>
      <c r="D392" s="4"/>
      <c r="E392" s="3"/>
      <c r="F392" s="3"/>
      <c r="G392" s="16"/>
      <c r="H392" s="3"/>
      <c r="I392" s="3"/>
      <c r="J392" s="3"/>
      <c r="K392" s="3"/>
      <c r="L392" s="3"/>
      <c r="M392" s="3"/>
      <c r="N392" s="3"/>
    </row>
    <row r="393" spans="1:14" ht="13">
      <c r="A393" s="2"/>
      <c r="B393" s="3"/>
      <c r="C393" s="4"/>
      <c r="D393" s="4"/>
      <c r="E393" s="3"/>
      <c r="F393" s="3"/>
      <c r="G393" s="16"/>
      <c r="H393" s="3"/>
      <c r="I393" s="3"/>
      <c r="J393" s="3"/>
      <c r="K393" s="3"/>
      <c r="L393" s="3"/>
      <c r="M393" s="3"/>
      <c r="N393" s="3"/>
    </row>
    <row r="394" spans="1:14" ht="13">
      <c r="A394" s="2"/>
      <c r="B394" s="3"/>
      <c r="C394" s="4"/>
      <c r="D394" s="4"/>
      <c r="E394" s="3"/>
      <c r="F394" s="3"/>
      <c r="G394" s="16"/>
      <c r="H394" s="3"/>
      <c r="I394" s="3"/>
      <c r="J394" s="3"/>
      <c r="K394" s="3"/>
      <c r="L394" s="3"/>
      <c r="M394" s="3"/>
      <c r="N394" s="3"/>
    </row>
    <row r="395" spans="1:14" ht="13">
      <c r="A395" s="2"/>
      <c r="B395" s="3"/>
      <c r="C395" s="4"/>
      <c r="D395" s="4"/>
      <c r="E395" s="3"/>
      <c r="F395" s="3"/>
      <c r="G395" s="16"/>
      <c r="H395" s="3"/>
      <c r="I395" s="3"/>
      <c r="J395" s="3"/>
      <c r="K395" s="3"/>
      <c r="L395" s="3"/>
      <c r="M395" s="3"/>
      <c r="N395" s="3"/>
    </row>
    <row r="396" spans="1:14" ht="13">
      <c r="A396" s="2"/>
      <c r="B396" s="3"/>
      <c r="C396" s="4"/>
      <c r="D396" s="4"/>
      <c r="E396" s="3"/>
      <c r="F396" s="3"/>
      <c r="G396" s="16"/>
      <c r="H396" s="3"/>
      <c r="I396" s="3"/>
      <c r="J396" s="3"/>
      <c r="K396" s="3"/>
      <c r="L396" s="3"/>
      <c r="M396" s="3"/>
      <c r="N396" s="3"/>
    </row>
    <row r="397" spans="1:14" ht="13">
      <c r="A397" s="2"/>
      <c r="B397" s="3"/>
      <c r="C397" s="4"/>
      <c r="D397" s="4"/>
      <c r="E397" s="3"/>
      <c r="F397" s="3"/>
      <c r="G397" s="16"/>
      <c r="H397" s="3"/>
      <c r="I397" s="3"/>
      <c r="J397" s="3"/>
      <c r="K397" s="3"/>
      <c r="L397" s="3"/>
      <c r="M397" s="3"/>
      <c r="N397" s="3"/>
    </row>
    <row r="398" spans="1:14" ht="13">
      <c r="A398" s="2"/>
      <c r="B398" s="3"/>
      <c r="C398" s="4"/>
      <c r="D398" s="4"/>
      <c r="E398" s="3"/>
      <c r="F398" s="3"/>
      <c r="G398" s="16"/>
      <c r="H398" s="3"/>
      <c r="I398" s="3"/>
      <c r="J398" s="3"/>
      <c r="K398" s="3"/>
      <c r="L398" s="3"/>
      <c r="M398" s="3"/>
      <c r="N398" s="3"/>
    </row>
    <row r="399" spans="1:14" ht="13">
      <c r="A399" s="2"/>
      <c r="B399" s="3"/>
      <c r="C399" s="4"/>
      <c r="D399" s="4"/>
      <c r="E399" s="3"/>
      <c r="F399" s="3"/>
      <c r="G399" s="16"/>
      <c r="H399" s="3"/>
      <c r="I399" s="3"/>
      <c r="J399" s="3"/>
      <c r="K399" s="3"/>
      <c r="L399" s="3"/>
      <c r="M399" s="3"/>
      <c r="N399" s="3"/>
    </row>
    <row r="400" spans="1:14" ht="13">
      <c r="A400" s="2"/>
      <c r="B400" s="3"/>
      <c r="C400" s="4"/>
      <c r="D400" s="4"/>
      <c r="E400" s="3"/>
      <c r="F400" s="3"/>
      <c r="G400" s="16"/>
      <c r="H400" s="3"/>
      <c r="I400" s="3"/>
      <c r="J400" s="3"/>
      <c r="K400" s="3"/>
      <c r="L400" s="3"/>
      <c r="M400" s="3"/>
      <c r="N400" s="3"/>
    </row>
    <row r="401" spans="1:14" ht="13">
      <c r="A401" s="2"/>
      <c r="B401" s="3"/>
      <c r="C401" s="4"/>
      <c r="D401" s="4"/>
      <c r="E401" s="3"/>
      <c r="F401" s="3"/>
      <c r="G401" s="16"/>
      <c r="H401" s="3"/>
      <c r="I401" s="3"/>
      <c r="J401" s="3"/>
      <c r="K401" s="3"/>
      <c r="L401" s="3"/>
      <c r="M401" s="3"/>
      <c r="N401" s="3"/>
    </row>
    <row r="402" spans="1:14" ht="13">
      <c r="A402" s="2"/>
      <c r="B402" s="3"/>
      <c r="C402" s="4"/>
      <c r="D402" s="4"/>
      <c r="E402" s="3"/>
      <c r="F402" s="3"/>
      <c r="G402" s="16"/>
      <c r="H402" s="3"/>
      <c r="I402" s="3"/>
      <c r="J402" s="3"/>
      <c r="K402" s="3"/>
      <c r="L402" s="3"/>
      <c r="M402" s="3"/>
      <c r="N402" s="3"/>
    </row>
    <row r="403" spans="1:14" ht="13">
      <c r="A403" s="2"/>
      <c r="B403" s="3"/>
      <c r="C403" s="4"/>
      <c r="D403" s="4"/>
      <c r="E403" s="3"/>
      <c r="F403" s="3"/>
      <c r="G403" s="16"/>
      <c r="H403" s="3"/>
      <c r="I403" s="3"/>
      <c r="J403" s="3"/>
      <c r="K403" s="3"/>
      <c r="L403" s="3"/>
      <c r="M403" s="3"/>
      <c r="N403" s="3"/>
    </row>
    <row r="404" spans="1:14" ht="13">
      <c r="A404" s="2"/>
      <c r="B404" s="3"/>
      <c r="C404" s="4"/>
      <c r="D404" s="4"/>
      <c r="E404" s="3"/>
      <c r="F404" s="3"/>
      <c r="G404" s="16"/>
      <c r="H404" s="3"/>
      <c r="I404" s="3"/>
      <c r="J404" s="3"/>
      <c r="K404" s="3"/>
      <c r="L404" s="3"/>
      <c r="M404" s="3"/>
      <c r="N404" s="3"/>
    </row>
    <row r="405" spans="1:14" ht="13">
      <c r="A405" s="2"/>
      <c r="B405" s="3"/>
      <c r="C405" s="4"/>
      <c r="D405" s="4"/>
      <c r="E405" s="3"/>
      <c r="F405" s="3"/>
      <c r="G405" s="16"/>
      <c r="H405" s="3"/>
      <c r="I405" s="3"/>
      <c r="J405" s="3"/>
      <c r="K405" s="3"/>
      <c r="L405" s="3"/>
      <c r="M405" s="3"/>
      <c r="N405" s="3"/>
    </row>
    <row r="406" spans="1:14" ht="13">
      <c r="A406" s="2"/>
      <c r="B406" s="3"/>
      <c r="C406" s="4"/>
      <c r="D406" s="4"/>
      <c r="E406" s="3"/>
      <c r="F406" s="3"/>
      <c r="G406" s="16"/>
      <c r="H406" s="3"/>
      <c r="I406" s="3"/>
      <c r="J406" s="3"/>
      <c r="K406" s="3"/>
      <c r="L406" s="3"/>
      <c r="M406" s="3"/>
      <c r="N406" s="3"/>
    </row>
    <row r="407" spans="1:14" ht="13">
      <c r="A407" s="2"/>
      <c r="B407" s="3"/>
      <c r="C407" s="4"/>
      <c r="D407" s="4"/>
      <c r="E407" s="3"/>
      <c r="F407" s="3"/>
      <c r="G407" s="16"/>
      <c r="H407" s="3"/>
      <c r="I407" s="3"/>
      <c r="J407" s="3"/>
      <c r="K407" s="3"/>
      <c r="L407" s="3"/>
      <c r="M407" s="3"/>
      <c r="N407" s="3"/>
    </row>
    <row r="408" spans="1:14" ht="13">
      <c r="A408" s="2"/>
      <c r="B408" s="3"/>
      <c r="C408" s="4"/>
      <c r="D408" s="4"/>
      <c r="E408" s="3"/>
      <c r="F408" s="3"/>
      <c r="G408" s="16"/>
      <c r="H408" s="3"/>
      <c r="I408" s="3"/>
      <c r="J408" s="3"/>
      <c r="K408" s="3"/>
      <c r="L408" s="3"/>
      <c r="M408" s="3"/>
      <c r="N408" s="3"/>
    </row>
    <row r="409" spans="1:14" ht="13">
      <c r="A409" s="2"/>
      <c r="B409" s="3"/>
      <c r="C409" s="4"/>
      <c r="D409" s="4"/>
      <c r="E409" s="3"/>
      <c r="F409" s="3"/>
      <c r="G409" s="16"/>
      <c r="H409" s="3"/>
      <c r="I409" s="3"/>
      <c r="J409" s="3"/>
      <c r="K409" s="3"/>
      <c r="L409" s="3"/>
      <c r="M409" s="3"/>
      <c r="N409" s="3"/>
    </row>
    <row r="410" spans="1:14" ht="13">
      <c r="A410" s="2"/>
      <c r="B410" s="3"/>
      <c r="C410" s="4"/>
      <c r="D410" s="4"/>
      <c r="E410" s="3"/>
      <c r="F410" s="3"/>
      <c r="G410" s="16"/>
      <c r="H410" s="3"/>
      <c r="I410" s="3"/>
      <c r="J410" s="3"/>
      <c r="K410" s="3"/>
      <c r="L410" s="3"/>
      <c r="M410" s="3"/>
      <c r="N410" s="3"/>
    </row>
    <row r="411" spans="1:14" ht="13">
      <c r="A411" s="2"/>
      <c r="B411" s="3"/>
      <c r="C411" s="4"/>
      <c r="D411" s="4"/>
      <c r="E411" s="3"/>
      <c r="F411" s="3"/>
      <c r="G411" s="16"/>
      <c r="H411" s="3"/>
      <c r="I411" s="3"/>
      <c r="J411" s="3"/>
      <c r="K411" s="3"/>
      <c r="L411" s="3"/>
      <c r="M411" s="3"/>
      <c r="N411" s="3"/>
    </row>
    <row r="412" spans="1:14" ht="13">
      <c r="A412" s="2"/>
      <c r="B412" s="3"/>
      <c r="C412" s="4"/>
      <c r="D412" s="4"/>
      <c r="E412" s="3"/>
      <c r="F412" s="3"/>
      <c r="G412" s="16"/>
      <c r="H412" s="3"/>
      <c r="I412" s="3"/>
      <c r="J412" s="3"/>
      <c r="K412" s="3"/>
      <c r="L412" s="3"/>
      <c r="M412" s="3"/>
      <c r="N412" s="3"/>
    </row>
    <row r="413" spans="1:14" ht="13">
      <c r="A413" s="2"/>
      <c r="B413" s="3"/>
      <c r="C413" s="4"/>
      <c r="D413" s="4"/>
      <c r="E413" s="3"/>
      <c r="F413" s="3"/>
      <c r="G413" s="16"/>
      <c r="H413" s="3"/>
      <c r="I413" s="3"/>
      <c r="J413" s="3"/>
      <c r="K413" s="3"/>
      <c r="L413" s="3"/>
      <c r="M413" s="3"/>
      <c r="N413" s="3"/>
    </row>
    <row r="414" spans="1:14" ht="13">
      <c r="A414" s="2"/>
      <c r="B414" s="3"/>
      <c r="C414" s="4"/>
      <c r="D414" s="4"/>
      <c r="E414" s="3"/>
      <c r="F414" s="3"/>
      <c r="G414" s="16"/>
      <c r="H414" s="3"/>
      <c r="I414" s="3"/>
      <c r="J414" s="3"/>
      <c r="K414" s="3"/>
      <c r="L414" s="3"/>
      <c r="M414" s="3"/>
      <c r="N414" s="3"/>
    </row>
    <row r="415" spans="1:14" ht="13">
      <c r="A415" s="2"/>
      <c r="B415" s="3"/>
      <c r="C415" s="4"/>
      <c r="D415" s="4"/>
      <c r="E415" s="3"/>
      <c r="F415" s="3"/>
      <c r="G415" s="16"/>
      <c r="H415" s="3"/>
      <c r="I415" s="3"/>
      <c r="J415" s="3"/>
      <c r="K415" s="3"/>
      <c r="L415" s="3"/>
      <c r="M415" s="3"/>
      <c r="N415" s="3"/>
    </row>
    <row r="416" spans="1:14" ht="13">
      <c r="A416" s="2"/>
      <c r="B416" s="3"/>
      <c r="C416" s="4"/>
      <c r="D416" s="4"/>
      <c r="E416" s="3"/>
      <c r="F416" s="3"/>
      <c r="G416" s="16"/>
      <c r="H416" s="3"/>
      <c r="I416" s="3"/>
      <c r="J416" s="3"/>
      <c r="K416" s="3"/>
      <c r="L416" s="3"/>
      <c r="M416" s="3"/>
      <c r="N416" s="3"/>
    </row>
    <row r="417" spans="1:14" ht="13">
      <c r="A417" s="2"/>
      <c r="B417" s="3"/>
      <c r="C417" s="4"/>
      <c r="D417" s="4"/>
      <c r="E417" s="3"/>
      <c r="F417" s="3"/>
      <c r="G417" s="16"/>
      <c r="H417" s="3"/>
      <c r="I417" s="3"/>
      <c r="J417" s="3"/>
      <c r="K417" s="3"/>
      <c r="L417" s="3"/>
      <c r="M417" s="3"/>
      <c r="N417" s="3"/>
    </row>
    <row r="418" spans="1:14" ht="13">
      <c r="A418" s="2"/>
      <c r="B418" s="3"/>
      <c r="C418" s="4"/>
      <c r="D418" s="4"/>
      <c r="E418" s="3"/>
      <c r="F418" s="3"/>
      <c r="G418" s="16"/>
      <c r="H418" s="3"/>
      <c r="I418" s="3"/>
      <c r="J418" s="3"/>
      <c r="K418" s="3"/>
      <c r="L418" s="3"/>
      <c r="M418" s="3"/>
      <c r="N418" s="3"/>
    </row>
    <row r="419" spans="1:14" ht="13">
      <c r="A419" s="2"/>
      <c r="B419" s="3"/>
      <c r="C419" s="4"/>
      <c r="D419" s="4"/>
      <c r="E419" s="3"/>
      <c r="F419" s="3"/>
      <c r="G419" s="16"/>
      <c r="H419" s="3"/>
      <c r="I419" s="3"/>
      <c r="J419" s="3"/>
      <c r="K419" s="3"/>
      <c r="L419" s="3"/>
      <c r="M419" s="3"/>
      <c r="N419" s="3"/>
    </row>
    <row r="420" spans="1:14" ht="13">
      <c r="A420" s="2"/>
      <c r="B420" s="3"/>
      <c r="C420" s="4"/>
      <c r="D420" s="4"/>
      <c r="E420" s="3"/>
      <c r="F420" s="3"/>
      <c r="G420" s="16"/>
      <c r="H420" s="3"/>
      <c r="I420" s="3"/>
      <c r="J420" s="3"/>
      <c r="K420" s="3"/>
      <c r="L420" s="3"/>
      <c r="M420" s="3"/>
      <c r="N420" s="3"/>
    </row>
    <row r="421" spans="1:14" ht="13">
      <c r="A421" s="2"/>
      <c r="B421" s="3"/>
      <c r="C421" s="4"/>
      <c r="D421" s="4"/>
      <c r="E421" s="3"/>
      <c r="F421" s="3"/>
      <c r="G421" s="16"/>
      <c r="H421" s="3"/>
      <c r="I421" s="3"/>
      <c r="J421" s="3"/>
      <c r="K421" s="3"/>
      <c r="L421" s="3"/>
      <c r="M421" s="3"/>
      <c r="N421" s="3"/>
    </row>
    <row r="422" spans="1:14" ht="13">
      <c r="A422" s="2"/>
      <c r="B422" s="3"/>
      <c r="C422" s="4"/>
      <c r="D422" s="4"/>
      <c r="E422" s="3"/>
      <c r="F422" s="3"/>
      <c r="G422" s="16"/>
      <c r="H422" s="3"/>
      <c r="I422" s="3"/>
      <c r="J422" s="3"/>
      <c r="K422" s="3"/>
      <c r="L422" s="3"/>
      <c r="M422" s="3"/>
      <c r="N422" s="3"/>
    </row>
    <row r="423" spans="1:14" ht="13">
      <c r="A423" s="2"/>
      <c r="B423" s="3"/>
      <c r="C423" s="4"/>
      <c r="D423" s="4"/>
      <c r="E423" s="3"/>
      <c r="F423" s="3"/>
      <c r="G423" s="16"/>
      <c r="H423" s="3"/>
      <c r="I423" s="3"/>
      <c r="J423" s="3"/>
      <c r="K423" s="3"/>
      <c r="L423" s="3"/>
      <c r="M423" s="3"/>
      <c r="N423" s="3"/>
    </row>
    <row r="424" spans="1:14" ht="13">
      <c r="A424" s="2"/>
      <c r="B424" s="3"/>
      <c r="C424" s="4"/>
      <c r="D424" s="4"/>
      <c r="E424" s="3"/>
      <c r="F424" s="3"/>
      <c r="G424" s="16"/>
      <c r="H424" s="3"/>
      <c r="I424" s="3"/>
      <c r="J424" s="3"/>
      <c r="K424" s="3"/>
      <c r="L424" s="3"/>
      <c r="M424" s="3"/>
      <c r="N424" s="3"/>
    </row>
    <row r="425" spans="1:14" ht="13">
      <c r="A425" s="2"/>
      <c r="B425" s="3"/>
      <c r="C425" s="4"/>
      <c r="D425" s="4"/>
      <c r="E425" s="3"/>
      <c r="F425" s="3"/>
      <c r="G425" s="16"/>
      <c r="H425" s="3"/>
      <c r="I425" s="3"/>
      <c r="J425" s="3"/>
      <c r="K425" s="3"/>
      <c r="L425" s="3"/>
      <c r="M425" s="3"/>
      <c r="N425" s="3"/>
    </row>
    <row r="426" spans="1:14" ht="13">
      <c r="A426" s="2"/>
      <c r="B426" s="3"/>
      <c r="C426" s="4"/>
      <c r="D426" s="4"/>
      <c r="E426" s="3"/>
      <c r="F426" s="3"/>
      <c r="G426" s="16"/>
      <c r="H426" s="3"/>
      <c r="I426" s="3"/>
      <c r="J426" s="3"/>
      <c r="K426" s="3"/>
      <c r="L426" s="3"/>
      <c r="M426" s="3"/>
      <c r="N426" s="3"/>
    </row>
    <row r="427" spans="1:14" ht="13">
      <c r="A427" s="2"/>
      <c r="B427" s="3"/>
      <c r="C427" s="4"/>
      <c r="D427" s="4"/>
      <c r="E427" s="3"/>
      <c r="F427" s="3"/>
      <c r="G427" s="16"/>
      <c r="H427" s="3"/>
      <c r="I427" s="3"/>
      <c r="J427" s="3"/>
      <c r="K427" s="3"/>
      <c r="L427" s="3"/>
      <c r="M427" s="3"/>
      <c r="N427" s="3"/>
    </row>
    <row r="428" spans="1:14" ht="13">
      <c r="A428" s="2"/>
      <c r="B428" s="3"/>
      <c r="C428" s="4"/>
      <c r="D428" s="4"/>
      <c r="E428" s="3"/>
      <c r="F428" s="3"/>
      <c r="G428" s="16"/>
      <c r="H428" s="3"/>
      <c r="I428" s="3"/>
      <c r="J428" s="3"/>
      <c r="K428" s="3"/>
      <c r="L428" s="3"/>
      <c r="M428" s="3"/>
      <c r="N428" s="3"/>
    </row>
    <row r="429" spans="1:14" ht="13">
      <c r="A429" s="2"/>
      <c r="B429" s="3"/>
      <c r="C429" s="4"/>
      <c r="D429" s="4"/>
      <c r="E429" s="3"/>
      <c r="F429" s="3"/>
      <c r="G429" s="16"/>
      <c r="H429" s="3"/>
      <c r="I429" s="3"/>
      <c r="J429" s="3"/>
      <c r="K429" s="3"/>
      <c r="L429" s="3"/>
      <c r="M429" s="3"/>
      <c r="N429" s="3"/>
    </row>
    <row r="430" spans="1:14" ht="13">
      <c r="A430" s="2"/>
      <c r="B430" s="3"/>
      <c r="C430" s="4"/>
      <c r="D430" s="4"/>
      <c r="E430" s="3"/>
      <c r="F430" s="3"/>
      <c r="G430" s="16"/>
      <c r="H430" s="3"/>
      <c r="I430" s="3"/>
      <c r="J430" s="3"/>
      <c r="K430" s="3"/>
      <c r="L430" s="3"/>
      <c r="M430" s="3"/>
      <c r="N430" s="3"/>
    </row>
    <row r="431" spans="1:14" ht="13">
      <c r="A431" s="2"/>
      <c r="B431" s="3"/>
      <c r="C431" s="4"/>
      <c r="D431" s="4"/>
      <c r="E431" s="3"/>
      <c r="F431" s="3"/>
      <c r="G431" s="16"/>
      <c r="H431" s="3"/>
      <c r="I431" s="3"/>
      <c r="J431" s="3"/>
      <c r="K431" s="3"/>
      <c r="L431" s="3"/>
      <c r="M431" s="3"/>
      <c r="N431" s="3"/>
    </row>
    <row r="432" spans="1:14" ht="13">
      <c r="A432" s="2"/>
      <c r="B432" s="3"/>
      <c r="C432" s="4"/>
      <c r="D432" s="4"/>
      <c r="E432" s="3"/>
      <c r="F432" s="3"/>
      <c r="G432" s="16"/>
      <c r="H432" s="3"/>
      <c r="I432" s="3"/>
      <c r="J432" s="3"/>
      <c r="K432" s="3"/>
      <c r="L432" s="3"/>
      <c r="M432" s="3"/>
      <c r="N432" s="3"/>
    </row>
    <row r="433" spans="1:14" ht="13">
      <c r="A433" s="2"/>
      <c r="B433" s="3"/>
      <c r="C433" s="4"/>
      <c r="D433" s="4"/>
      <c r="E433" s="3"/>
      <c r="F433" s="3"/>
      <c r="G433" s="16"/>
      <c r="H433" s="3"/>
      <c r="I433" s="3"/>
      <c r="J433" s="3"/>
      <c r="K433" s="3"/>
      <c r="L433" s="3"/>
      <c r="M433" s="3"/>
      <c r="N433" s="3"/>
    </row>
    <row r="434" spans="1:14" ht="13">
      <c r="A434" s="2"/>
      <c r="B434" s="3"/>
      <c r="C434" s="4"/>
      <c r="D434" s="4"/>
      <c r="E434" s="3"/>
      <c r="F434" s="3"/>
      <c r="G434" s="16"/>
      <c r="H434" s="3"/>
      <c r="I434" s="3"/>
      <c r="J434" s="3"/>
      <c r="K434" s="3"/>
      <c r="L434" s="3"/>
      <c r="M434" s="3"/>
      <c r="N434" s="3"/>
    </row>
    <row r="435" spans="1:14" ht="13">
      <c r="A435" s="2"/>
      <c r="B435" s="3"/>
      <c r="C435" s="4"/>
      <c r="D435" s="4"/>
      <c r="E435" s="3"/>
      <c r="F435" s="3"/>
      <c r="G435" s="16"/>
      <c r="H435" s="3"/>
      <c r="I435" s="3"/>
      <c r="J435" s="3"/>
      <c r="K435" s="3"/>
      <c r="L435" s="3"/>
      <c r="M435" s="3"/>
      <c r="N435" s="3"/>
    </row>
    <row r="436" spans="1:14" ht="13">
      <c r="A436" s="2"/>
      <c r="B436" s="3"/>
      <c r="C436" s="4"/>
      <c r="D436" s="4"/>
      <c r="E436" s="3"/>
      <c r="F436" s="3"/>
      <c r="G436" s="16"/>
      <c r="H436" s="3"/>
      <c r="I436" s="3"/>
      <c r="J436" s="3"/>
      <c r="K436" s="3"/>
      <c r="L436" s="3"/>
      <c r="M436" s="3"/>
      <c r="N436" s="3"/>
    </row>
    <row r="437" spans="1:14" ht="13">
      <c r="A437" s="2"/>
      <c r="B437" s="3"/>
      <c r="C437" s="4"/>
      <c r="D437" s="4"/>
      <c r="E437" s="3"/>
      <c r="F437" s="3"/>
      <c r="G437" s="16"/>
      <c r="H437" s="3"/>
      <c r="I437" s="3"/>
      <c r="J437" s="3"/>
      <c r="K437" s="3"/>
      <c r="L437" s="3"/>
      <c r="M437" s="3"/>
      <c r="N437" s="3"/>
    </row>
    <row r="438" spans="1:14" ht="13">
      <c r="A438" s="2"/>
      <c r="B438" s="3"/>
      <c r="C438" s="4"/>
      <c r="D438" s="4"/>
      <c r="E438" s="3"/>
      <c r="F438" s="3"/>
      <c r="G438" s="16"/>
      <c r="H438" s="3"/>
      <c r="I438" s="3"/>
      <c r="J438" s="3"/>
      <c r="K438" s="3"/>
      <c r="L438" s="3"/>
      <c r="M438" s="3"/>
      <c r="N438" s="3"/>
    </row>
    <row r="439" spans="1:14" ht="13">
      <c r="A439" s="2"/>
      <c r="B439" s="3"/>
      <c r="C439" s="4"/>
      <c r="D439" s="4"/>
      <c r="E439" s="3"/>
      <c r="F439" s="3"/>
      <c r="G439" s="16"/>
      <c r="H439" s="3"/>
      <c r="I439" s="3"/>
      <c r="J439" s="3"/>
      <c r="K439" s="3"/>
      <c r="L439" s="3"/>
      <c r="M439" s="3"/>
      <c r="N439" s="3"/>
    </row>
    <row r="440" spans="1:14" ht="13">
      <c r="A440" s="2"/>
      <c r="B440" s="3"/>
      <c r="C440" s="4"/>
      <c r="D440" s="4"/>
      <c r="E440" s="3"/>
      <c r="F440" s="3"/>
      <c r="G440" s="16"/>
      <c r="H440" s="3"/>
      <c r="I440" s="3"/>
      <c r="J440" s="3"/>
      <c r="K440" s="3"/>
      <c r="L440" s="3"/>
      <c r="M440" s="3"/>
      <c r="N440" s="3"/>
    </row>
    <row r="441" spans="1:14" ht="13">
      <c r="A441" s="2"/>
      <c r="B441" s="3"/>
      <c r="C441" s="4"/>
      <c r="D441" s="4"/>
      <c r="E441" s="3"/>
      <c r="F441" s="3"/>
      <c r="G441" s="16"/>
      <c r="H441" s="3"/>
      <c r="I441" s="3"/>
      <c r="J441" s="3"/>
      <c r="K441" s="3"/>
      <c r="L441" s="3"/>
      <c r="M441" s="3"/>
      <c r="N441" s="3"/>
    </row>
    <row r="442" spans="1:14" ht="13">
      <c r="A442" s="2"/>
      <c r="B442" s="3"/>
      <c r="C442" s="4"/>
      <c r="D442" s="4"/>
      <c r="E442" s="3"/>
      <c r="F442" s="3"/>
      <c r="G442" s="16"/>
      <c r="H442" s="3"/>
      <c r="I442" s="3"/>
      <c r="J442" s="3"/>
      <c r="K442" s="3"/>
      <c r="L442" s="3"/>
      <c r="M442" s="3"/>
      <c r="N442" s="3"/>
    </row>
    <row r="443" spans="1:14" ht="13">
      <c r="A443" s="2"/>
      <c r="B443" s="3"/>
      <c r="C443" s="4"/>
      <c r="D443" s="4"/>
      <c r="E443" s="3"/>
      <c r="F443" s="3"/>
      <c r="G443" s="16"/>
      <c r="H443" s="3"/>
      <c r="I443" s="3"/>
      <c r="J443" s="3"/>
      <c r="K443" s="3"/>
      <c r="L443" s="3"/>
      <c r="M443" s="3"/>
      <c r="N443" s="3"/>
    </row>
    <row r="444" spans="1:14" ht="13">
      <c r="A444" s="2"/>
      <c r="B444" s="3"/>
      <c r="C444" s="4"/>
      <c r="D444" s="4"/>
      <c r="E444" s="3"/>
      <c r="F444" s="3"/>
      <c r="G444" s="16"/>
      <c r="H444" s="3"/>
      <c r="I444" s="3"/>
      <c r="J444" s="3"/>
      <c r="K444" s="3"/>
      <c r="L444" s="3"/>
      <c r="M444" s="3"/>
      <c r="N444" s="3"/>
    </row>
    <row r="445" spans="1:14" ht="13">
      <c r="A445" s="2"/>
      <c r="B445" s="3"/>
      <c r="C445" s="4"/>
      <c r="D445" s="4"/>
      <c r="E445" s="3"/>
      <c r="F445" s="3"/>
      <c r="G445" s="16"/>
      <c r="H445" s="3"/>
      <c r="I445" s="3"/>
      <c r="J445" s="3"/>
      <c r="K445" s="3"/>
      <c r="L445" s="3"/>
      <c r="M445" s="3"/>
      <c r="N445" s="3"/>
    </row>
    <row r="446" spans="1:14" ht="13">
      <c r="A446" s="2"/>
      <c r="B446" s="3"/>
      <c r="C446" s="4"/>
      <c r="D446" s="4"/>
      <c r="E446" s="3"/>
      <c r="F446" s="3"/>
      <c r="G446" s="16"/>
      <c r="H446" s="3"/>
      <c r="I446" s="3"/>
      <c r="J446" s="3"/>
      <c r="K446" s="3"/>
      <c r="L446" s="3"/>
      <c r="M446" s="3"/>
      <c r="N446" s="3"/>
    </row>
    <row r="447" spans="1:14" ht="13">
      <c r="A447" s="2"/>
      <c r="B447" s="3"/>
      <c r="C447" s="4"/>
      <c r="D447" s="4"/>
      <c r="E447" s="3"/>
      <c r="F447" s="3"/>
      <c r="G447" s="16"/>
      <c r="H447" s="3"/>
      <c r="I447" s="3"/>
      <c r="J447" s="3"/>
      <c r="K447" s="3"/>
      <c r="L447" s="3"/>
      <c r="M447" s="3"/>
      <c r="N447" s="3"/>
    </row>
    <row r="448" spans="1:14" ht="13">
      <c r="A448" s="2"/>
      <c r="B448" s="3"/>
      <c r="C448" s="4"/>
      <c r="D448" s="4"/>
      <c r="E448" s="3"/>
      <c r="F448" s="3"/>
      <c r="G448" s="16"/>
      <c r="H448" s="3"/>
      <c r="I448" s="3"/>
      <c r="J448" s="3"/>
      <c r="K448" s="3"/>
      <c r="L448" s="3"/>
      <c r="M448" s="3"/>
      <c r="N448" s="3"/>
    </row>
    <row r="449" spans="1:14" ht="13">
      <c r="A449" s="2"/>
      <c r="B449" s="3"/>
      <c r="C449" s="4"/>
      <c r="D449" s="4"/>
      <c r="E449" s="3"/>
      <c r="F449" s="3"/>
      <c r="G449" s="16"/>
      <c r="H449" s="3"/>
      <c r="I449" s="3"/>
      <c r="J449" s="3"/>
      <c r="K449" s="3"/>
      <c r="L449" s="3"/>
      <c r="M449" s="3"/>
      <c r="N449" s="3"/>
    </row>
    <row r="450" spans="1:14" ht="13">
      <c r="A450" s="2"/>
      <c r="B450" s="3"/>
      <c r="C450" s="4"/>
      <c r="D450" s="4"/>
      <c r="E450" s="3"/>
      <c r="F450" s="3"/>
      <c r="G450" s="16"/>
      <c r="H450" s="3"/>
      <c r="I450" s="3"/>
      <c r="J450" s="3"/>
      <c r="K450" s="3"/>
      <c r="L450" s="3"/>
      <c r="M450" s="3"/>
      <c r="N450" s="3"/>
    </row>
    <row r="451" spans="1:14" ht="13">
      <c r="A451" s="2"/>
      <c r="B451" s="3"/>
      <c r="C451" s="4"/>
      <c r="D451" s="4"/>
      <c r="E451" s="3"/>
      <c r="F451" s="3"/>
      <c r="G451" s="16"/>
      <c r="H451" s="3"/>
      <c r="I451" s="3"/>
      <c r="J451" s="3"/>
      <c r="K451" s="3"/>
      <c r="L451" s="3"/>
      <c r="M451" s="3"/>
      <c r="N451" s="3"/>
    </row>
    <row r="452" spans="1:14" ht="13">
      <c r="A452" s="2"/>
      <c r="B452" s="3"/>
      <c r="C452" s="4"/>
      <c r="D452" s="4"/>
      <c r="E452" s="3"/>
      <c r="F452" s="3"/>
      <c r="G452" s="16"/>
      <c r="H452" s="3"/>
      <c r="I452" s="3"/>
      <c r="J452" s="3"/>
      <c r="K452" s="3"/>
      <c r="L452" s="3"/>
      <c r="M452" s="3"/>
      <c r="N452" s="3"/>
    </row>
    <row r="453" spans="1:14" ht="13">
      <c r="A453" s="2"/>
      <c r="B453" s="3"/>
      <c r="C453" s="4"/>
      <c r="D453" s="4"/>
      <c r="E453" s="3"/>
      <c r="F453" s="3"/>
      <c r="G453" s="16"/>
      <c r="H453" s="3"/>
      <c r="I453" s="3"/>
      <c r="J453" s="3"/>
      <c r="K453" s="3"/>
      <c r="L453" s="3"/>
      <c r="M453" s="3"/>
      <c r="N453" s="3"/>
    </row>
    <row r="454" spans="1:14" ht="13">
      <c r="A454" s="2"/>
      <c r="B454" s="3"/>
      <c r="C454" s="4"/>
      <c r="D454" s="4"/>
      <c r="E454" s="3"/>
      <c r="F454" s="3"/>
      <c r="G454" s="16"/>
      <c r="H454" s="3"/>
      <c r="I454" s="3"/>
      <c r="J454" s="3"/>
      <c r="K454" s="3"/>
      <c r="L454" s="3"/>
      <c r="M454" s="3"/>
      <c r="N454" s="3"/>
    </row>
    <row r="455" spans="1:14" ht="13">
      <c r="A455" s="2"/>
      <c r="B455" s="3"/>
      <c r="C455" s="4"/>
      <c r="D455" s="4"/>
      <c r="E455" s="3"/>
      <c r="F455" s="3"/>
      <c r="G455" s="16"/>
      <c r="H455" s="3"/>
      <c r="I455" s="3"/>
      <c r="J455" s="3"/>
      <c r="K455" s="3"/>
      <c r="L455" s="3"/>
      <c r="M455" s="3"/>
      <c r="N455" s="3"/>
    </row>
    <row r="456" spans="1:14" ht="13">
      <c r="A456" s="2"/>
      <c r="B456" s="3"/>
      <c r="C456" s="4"/>
      <c r="D456" s="4"/>
      <c r="E456" s="3"/>
      <c r="F456" s="3"/>
      <c r="G456" s="16"/>
      <c r="H456" s="3"/>
      <c r="I456" s="3"/>
      <c r="J456" s="3"/>
      <c r="K456" s="3"/>
      <c r="L456" s="3"/>
      <c r="M456" s="3"/>
      <c r="N456" s="3"/>
    </row>
    <row r="457" spans="1:14" ht="13">
      <c r="A457" s="2"/>
      <c r="B457" s="3"/>
      <c r="C457" s="4"/>
      <c r="D457" s="4"/>
      <c r="E457" s="3"/>
      <c r="F457" s="3"/>
      <c r="G457" s="16"/>
      <c r="H457" s="3"/>
      <c r="I457" s="3"/>
      <c r="J457" s="3"/>
      <c r="K457" s="3"/>
      <c r="L457" s="3"/>
      <c r="M457" s="3"/>
      <c r="N457" s="3"/>
    </row>
    <row r="458" spans="1:14" ht="13">
      <c r="A458" s="2"/>
      <c r="B458" s="3"/>
      <c r="C458" s="4"/>
      <c r="D458" s="4"/>
      <c r="E458" s="3"/>
      <c r="F458" s="3"/>
      <c r="G458" s="16"/>
      <c r="H458" s="3"/>
      <c r="I458" s="3"/>
      <c r="J458" s="3"/>
      <c r="K458" s="3"/>
      <c r="L458" s="3"/>
      <c r="M458" s="3"/>
      <c r="N458" s="3"/>
    </row>
    <row r="459" spans="1:14" ht="13">
      <c r="A459" s="2"/>
      <c r="B459" s="3"/>
      <c r="C459" s="4"/>
      <c r="D459" s="4"/>
      <c r="E459" s="3"/>
      <c r="F459" s="3"/>
      <c r="G459" s="16"/>
      <c r="H459" s="3"/>
      <c r="I459" s="3"/>
      <c r="J459" s="3"/>
      <c r="K459" s="3"/>
      <c r="L459" s="3"/>
      <c r="M459" s="3"/>
      <c r="N459" s="3"/>
    </row>
    <row r="460" spans="1:14" ht="13">
      <c r="A460" s="2"/>
      <c r="B460" s="3"/>
      <c r="C460" s="4"/>
      <c r="D460" s="4"/>
      <c r="E460" s="3"/>
      <c r="F460" s="3"/>
      <c r="G460" s="16"/>
      <c r="H460" s="3"/>
      <c r="I460" s="3"/>
      <c r="J460" s="3"/>
      <c r="K460" s="3"/>
      <c r="L460" s="3"/>
      <c r="M460" s="3"/>
      <c r="N460" s="3"/>
    </row>
    <row r="461" spans="1:14" ht="13">
      <c r="A461" s="2"/>
      <c r="B461" s="3"/>
      <c r="C461" s="4"/>
      <c r="D461" s="4"/>
      <c r="E461" s="3"/>
      <c r="F461" s="3"/>
      <c r="G461" s="16"/>
      <c r="H461" s="3"/>
      <c r="I461" s="3"/>
      <c r="J461" s="3"/>
      <c r="K461" s="3"/>
      <c r="L461" s="3"/>
      <c r="M461" s="3"/>
      <c r="N461" s="3"/>
    </row>
    <row r="462" spans="1:14" ht="13">
      <c r="A462" s="2"/>
      <c r="B462" s="3"/>
      <c r="C462" s="4"/>
      <c r="D462" s="4"/>
      <c r="E462" s="3"/>
      <c r="F462" s="3"/>
      <c r="G462" s="16"/>
      <c r="H462" s="3"/>
      <c r="I462" s="3"/>
      <c r="J462" s="3"/>
      <c r="K462" s="3"/>
      <c r="L462" s="3"/>
      <c r="M462" s="3"/>
      <c r="N462" s="3"/>
    </row>
    <row r="463" spans="1:14" ht="13">
      <c r="A463" s="2"/>
      <c r="B463" s="3"/>
      <c r="C463" s="4"/>
      <c r="D463" s="4"/>
      <c r="E463" s="3"/>
      <c r="F463" s="3"/>
      <c r="G463" s="16"/>
      <c r="H463" s="3"/>
      <c r="I463" s="3"/>
      <c r="J463" s="3"/>
      <c r="K463" s="3"/>
      <c r="L463" s="3"/>
      <c r="M463" s="3"/>
      <c r="N463" s="3"/>
    </row>
    <row r="464" spans="1:14" ht="13">
      <c r="A464" s="2"/>
      <c r="B464" s="3"/>
      <c r="C464" s="4"/>
      <c r="D464" s="4"/>
      <c r="E464" s="3"/>
      <c r="F464" s="3"/>
      <c r="G464" s="16"/>
      <c r="H464" s="3"/>
      <c r="I464" s="3"/>
      <c r="J464" s="3"/>
      <c r="K464" s="3"/>
      <c r="L464" s="3"/>
      <c r="M464" s="3"/>
      <c r="N464" s="3"/>
    </row>
    <row r="465" spans="1:14" ht="13">
      <c r="A465" s="2"/>
      <c r="B465" s="3"/>
      <c r="C465" s="4"/>
      <c r="D465" s="4"/>
      <c r="E465" s="3"/>
      <c r="F465" s="3"/>
      <c r="G465" s="16"/>
      <c r="H465" s="3"/>
      <c r="I465" s="3"/>
      <c r="J465" s="3"/>
      <c r="K465" s="3"/>
      <c r="L465" s="3"/>
      <c r="M465" s="3"/>
      <c r="N465" s="3"/>
    </row>
    <row r="466" spans="1:14" ht="13">
      <c r="A466" s="2"/>
      <c r="B466" s="3"/>
      <c r="C466" s="4"/>
      <c r="D466" s="4"/>
      <c r="E466" s="3"/>
      <c r="F466" s="3"/>
      <c r="G466" s="16"/>
      <c r="H466" s="3"/>
      <c r="I466" s="3"/>
      <c r="J466" s="3"/>
      <c r="K466" s="3"/>
      <c r="L466" s="3"/>
      <c r="M466" s="3"/>
      <c r="N466" s="3"/>
    </row>
    <row r="467" spans="1:14" ht="13">
      <c r="A467" s="2"/>
      <c r="B467" s="3"/>
      <c r="C467" s="4"/>
      <c r="D467" s="4"/>
      <c r="E467" s="3"/>
      <c r="F467" s="3"/>
      <c r="G467" s="16"/>
      <c r="H467" s="3"/>
      <c r="I467" s="3"/>
      <c r="J467" s="3"/>
      <c r="K467" s="3"/>
      <c r="L467" s="3"/>
      <c r="M467" s="3"/>
      <c r="N467" s="3"/>
    </row>
    <row r="468" spans="1:14" ht="13">
      <c r="A468" s="2"/>
      <c r="B468" s="3"/>
      <c r="C468" s="4"/>
      <c r="D468" s="4"/>
      <c r="E468" s="3"/>
      <c r="F468" s="3"/>
      <c r="G468" s="16"/>
      <c r="H468" s="3"/>
      <c r="I468" s="3"/>
      <c r="J468" s="3"/>
      <c r="K468" s="3"/>
      <c r="L468" s="3"/>
      <c r="M468" s="3"/>
      <c r="N468" s="3"/>
    </row>
    <row r="469" spans="1:14" ht="13">
      <c r="A469" s="2"/>
      <c r="B469" s="3"/>
      <c r="C469" s="4"/>
      <c r="D469" s="4"/>
      <c r="E469" s="3"/>
      <c r="F469" s="3"/>
      <c r="G469" s="16"/>
      <c r="H469" s="3"/>
      <c r="I469" s="3"/>
      <c r="J469" s="3"/>
      <c r="K469" s="3"/>
      <c r="L469" s="3"/>
      <c r="M469" s="3"/>
      <c r="N469" s="3"/>
    </row>
    <row r="470" spans="1:14" ht="13">
      <c r="A470" s="2"/>
      <c r="B470" s="3"/>
      <c r="C470" s="4"/>
      <c r="D470" s="4"/>
      <c r="E470" s="3"/>
      <c r="F470" s="3"/>
      <c r="G470" s="16"/>
      <c r="H470" s="3"/>
      <c r="I470" s="3"/>
      <c r="J470" s="3"/>
      <c r="K470" s="3"/>
      <c r="L470" s="3"/>
      <c r="M470" s="3"/>
      <c r="N470" s="3"/>
    </row>
    <row r="471" spans="1:14" ht="13">
      <c r="A471" s="2"/>
      <c r="B471" s="3"/>
      <c r="C471" s="4"/>
      <c r="D471" s="4"/>
      <c r="E471" s="3"/>
      <c r="F471" s="3"/>
      <c r="G471" s="16"/>
      <c r="H471" s="3"/>
      <c r="I471" s="3"/>
      <c r="J471" s="3"/>
      <c r="K471" s="3"/>
      <c r="L471" s="3"/>
      <c r="M471" s="3"/>
      <c r="N471" s="3"/>
    </row>
    <row r="472" spans="1:14" ht="13">
      <c r="A472" s="2"/>
      <c r="B472" s="3"/>
      <c r="C472" s="4"/>
      <c r="D472" s="4"/>
      <c r="E472" s="3"/>
      <c r="F472" s="3"/>
      <c r="G472" s="16"/>
      <c r="H472" s="3"/>
      <c r="I472" s="3"/>
      <c r="J472" s="3"/>
      <c r="K472" s="3"/>
      <c r="L472" s="3"/>
      <c r="M472" s="3"/>
      <c r="N472" s="3"/>
    </row>
    <row r="473" spans="1:14" ht="13">
      <c r="A473" s="2"/>
      <c r="B473" s="3"/>
      <c r="C473" s="4"/>
      <c r="D473" s="4"/>
      <c r="E473" s="3"/>
      <c r="F473" s="3"/>
      <c r="G473" s="16"/>
      <c r="H473" s="3"/>
      <c r="I473" s="3"/>
      <c r="J473" s="3"/>
      <c r="K473" s="3"/>
      <c r="L473" s="3"/>
      <c r="M473" s="3"/>
      <c r="N473" s="3"/>
    </row>
    <row r="474" spans="1:14" ht="13">
      <c r="A474" s="2"/>
      <c r="B474" s="3"/>
      <c r="C474" s="4"/>
      <c r="D474" s="4"/>
      <c r="E474" s="3"/>
      <c r="F474" s="3"/>
      <c r="G474" s="16"/>
      <c r="H474" s="3"/>
      <c r="I474" s="3"/>
      <c r="J474" s="3"/>
      <c r="K474" s="3"/>
      <c r="L474" s="3"/>
      <c r="M474" s="3"/>
      <c r="N474" s="3"/>
    </row>
    <row r="475" spans="1:14" ht="13">
      <c r="A475" s="2"/>
      <c r="B475" s="3"/>
      <c r="C475" s="4"/>
      <c r="D475" s="4"/>
      <c r="E475" s="3"/>
      <c r="F475" s="3"/>
      <c r="G475" s="16"/>
      <c r="H475" s="3"/>
      <c r="I475" s="3"/>
      <c r="J475" s="3"/>
      <c r="K475" s="3"/>
      <c r="L475" s="3"/>
      <c r="M475" s="3"/>
      <c r="N475" s="3"/>
    </row>
    <row r="476" spans="1:14" ht="13">
      <c r="A476" s="2"/>
      <c r="B476" s="3"/>
      <c r="C476" s="4"/>
      <c r="D476" s="4"/>
      <c r="E476" s="3"/>
      <c r="F476" s="3"/>
      <c r="G476" s="16"/>
      <c r="H476" s="3"/>
      <c r="I476" s="3"/>
      <c r="J476" s="3"/>
      <c r="K476" s="3"/>
      <c r="L476" s="3"/>
      <c r="M476" s="3"/>
      <c r="N476" s="3"/>
    </row>
    <row r="477" spans="1:14" ht="13">
      <c r="A477" s="2"/>
      <c r="B477" s="3"/>
      <c r="C477" s="4"/>
      <c r="D477" s="4"/>
      <c r="E477" s="3"/>
      <c r="F477" s="3"/>
      <c r="G477" s="16"/>
      <c r="H477" s="3"/>
      <c r="I477" s="3"/>
      <c r="J477" s="3"/>
      <c r="K477" s="3"/>
      <c r="L477" s="3"/>
      <c r="M477" s="3"/>
      <c r="N477" s="3"/>
    </row>
    <row r="478" spans="1:14" ht="13">
      <c r="A478" s="2"/>
      <c r="B478" s="3"/>
      <c r="C478" s="4"/>
      <c r="D478" s="4"/>
      <c r="E478" s="3"/>
      <c r="F478" s="3"/>
      <c r="G478" s="16"/>
      <c r="H478" s="3"/>
      <c r="I478" s="3"/>
      <c r="J478" s="3"/>
      <c r="K478" s="3"/>
      <c r="L478" s="3"/>
      <c r="M478" s="3"/>
      <c r="N478" s="3"/>
    </row>
    <row r="479" spans="1:14" ht="13">
      <c r="A479" s="2"/>
      <c r="B479" s="3"/>
      <c r="C479" s="4"/>
      <c r="D479" s="4"/>
      <c r="E479" s="3"/>
      <c r="F479" s="3"/>
      <c r="G479" s="16"/>
      <c r="H479" s="3"/>
      <c r="I479" s="3"/>
      <c r="J479" s="3"/>
      <c r="K479" s="3"/>
      <c r="L479" s="3"/>
      <c r="M479" s="3"/>
      <c r="N479" s="3"/>
    </row>
    <row r="480" spans="1:14" ht="13">
      <c r="A480" s="2"/>
      <c r="B480" s="3"/>
      <c r="C480" s="4"/>
      <c r="D480" s="4"/>
      <c r="E480" s="3"/>
      <c r="F480" s="3"/>
      <c r="G480" s="16"/>
      <c r="H480" s="3"/>
      <c r="I480" s="3"/>
      <c r="J480" s="3"/>
      <c r="K480" s="3"/>
      <c r="L480" s="3"/>
      <c r="M480" s="3"/>
      <c r="N480" s="3"/>
    </row>
    <row r="481" spans="1:14" ht="13">
      <c r="A481" s="2"/>
      <c r="B481" s="3"/>
      <c r="C481" s="4"/>
      <c r="D481" s="4"/>
      <c r="E481" s="3"/>
      <c r="F481" s="3"/>
      <c r="G481" s="16"/>
      <c r="H481" s="3"/>
      <c r="I481" s="3"/>
      <c r="J481" s="3"/>
      <c r="K481" s="3"/>
      <c r="L481" s="3"/>
      <c r="M481" s="3"/>
      <c r="N481" s="3"/>
    </row>
    <row r="482" spans="1:14" ht="13">
      <c r="A482" s="2"/>
      <c r="B482" s="3"/>
      <c r="C482" s="4"/>
      <c r="D482" s="4"/>
      <c r="E482" s="3"/>
      <c r="F482" s="3"/>
      <c r="G482" s="16"/>
      <c r="H482" s="3"/>
      <c r="I482" s="3"/>
      <c r="J482" s="3"/>
      <c r="K482" s="3"/>
      <c r="L482" s="3"/>
      <c r="M482" s="3"/>
      <c r="N482" s="3"/>
    </row>
    <row r="483" spans="1:14" ht="13">
      <c r="A483" s="2"/>
      <c r="B483" s="3"/>
      <c r="C483" s="4"/>
      <c r="D483" s="4"/>
      <c r="E483" s="3"/>
      <c r="F483" s="3"/>
      <c r="G483" s="16"/>
      <c r="H483" s="3"/>
      <c r="I483" s="3"/>
      <c r="J483" s="3"/>
      <c r="K483" s="3"/>
      <c r="L483" s="3"/>
      <c r="M483" s="3"/>
      <c r="N483" s="3"/>
    </row>
    <row r="484" spans="1:14" ht="13">
      <c r="A484" s="2"/>
      <c r="B484" s="3"/>
      <c r="C484" s="4"/>
      <c r="D484" s="4"/>
      <c r="E484" s="3"/>
      <c r="F484" s="3"/>
      <c r="G484" s="16"/>
      <c r="H484" s="3"/>
      <c r="I484" s="3"/>
      <c r="J484" s="3"/>
      <c r="K484" s="3"/>
      <c r="L484" s="3"/>
      <c r="M484" s="3"/>
      <c r="N484" s="3"/>
    </row>
    <row r="485" spans="1:14" ht="13">
      <c r="A485" s="2"/>
      <c r="B485" s="3"/>
      <c r="C485" s="4"/>
      <c r="D485" s="4"/>
      <c r="E485" s="3"/>
      <c r="F485" s="3"/>
      <c r="G485" s="16"/>
      <c r="H485" s="3"/>
      <c r="I485" s="3"/>
      <c r="J485" s="3"/>
      <c r="K485" s="3"/>
      <c r="L485" s="3"/>
      <c r="M485" s="3"/>
      <c r="N485" s="3"/>
    </row>
    <row r="486" spans="1:14" ht="13">
      <c r="A486" s="2"/>
      <c r="B486" s="3"/>
      <c r="C486" s="4"/>
      <c r="D486" s="4"/>
      <c r="E486" s="3"/>
      <c r="F486" s="3"/>
      <c r="G486" s="16"/>
      <c r="H486" s="3"/>
      <c r="I486" s="3"/>
      <c r="J486" s="3"/>
      <c r="K486" s="3"/>
      <c r="L486" s="3"/>
      <c r="M486" s="3"/>
      <c r="N486" s="3"/>
    </row>
    <row r="487" spans="1:14" ht="13">
      <c r="A487" s="2"/>
      <c r="B487" s="3"/>
      <c r="C487" s="4"/>
      <c r="D487" s="4"/>
      <c r="E487" s="3"/>
      <c r="F487" s="3"/>
      <c r="G487" s="16"/>
      <c r="H487" s="3"/>
      <c r="I487" s="3"/>
      <c r="J487" s="3"/>
      <c r="K487" s="3"/>
      <c r="L487" s="3"/>
      <c r="M487" s="3"/>
      <c r="N487" s="3"/>
    </row>
    <row r="488" spans="1:14" ht="13">
      <c r="A488" s="2"/>
      <c r="B488" s="3"/>
      <c r="C488" s="4"/>
      <c r="D488" s="4"/>
      <c r="E488" s="3"/>
      <c r="F488" s="3"/>
      <c r="G488" s="16"/>
      <c r="H488" s="3"/>
      <c r="I488" s="3"/>
      <c r="J488" s="3"/>
      <c r="K488" s="3"/>
      <c r="L488" s="3"/>
      <c r="M488" s="3"/>
      <c r="N488" s="3"/>
    </row>
    <row r="489" spans="1:14" ht="13">
      <c r="A489" s="2"/>
      <c r="B489" s="3"/>
      <c r="C489" s="4"/>
      <c r="D489" s="4"/>
      <c r="E489" s="3"/>
      <c r="F489" s="3"/>
      <c r="G489" s="16"/>
      <c r="H489" s="3"/>
      <c r="I489" s="3"/>
      <c r="J489" s="3"/>
      <c r="K489" s="3"/>
      <c r="L489" s="3"/>
      <c r="M489" s="3"/>
      <c r="N489" s="3"/>
    </row>
    <row r="490" spans="1:14" ht="13">
      <c r="A490" s="2"/>
      <c r="B490" s="3"/>
      <c r="C490" s="4"/>
      <c r="D490" s="4"/>
      <c r="E490" s="3"/>
      <c r="F490" s="3"/>
      <c r="G490" s="16"/>
      <c r="H490" s="3"/>
      <c r="I490" s="3"/>
      <c r="J490" s="3"/>
      <c r="K490" s="3"/>
      <c r="L490" s="3"/>
      <c r="M490" s="3"/>
      <c r="N490" s="3"/>
    </row>
    <row r="491" spans="1:14" ht="13">
      <c r="A491" s="2"/>
      <c r="B491" s="3"/>
      <c r="C491" s="4"/>
      <c r="D491" s="4"/>
      <c r="E491" s="3"/>
      <c r="F491" s="3"/>
      <c r="G491" s="16"/>
      <c r="H491" s="3"/>
      <c r="I491" s="3"/>
      <c r="J491" s="3"/>
      <c r="K491" s="3"/>
      <c r="L491" s="3"/>
      <c r="M491" s="3"/>
      <c r="N491" s="3"/>
    </row>
    <row r="492" spans="1:14" ht="13">
      <c r="A492" s="2"/>
      <c r="B492" s="3"/>
      <c r="C492" s="4"/>
      <c r="D492" s="4"/>
      <c r="E492" s="3"/>
      <c r="F492" s="3"/>
      <c r="G492" s="16"/>
      <c r="H492" s="3"/>
      <c r="I492" s="3"/>
      <c r="J492" s="3"/>
      <c r="K492" s="3"/>
      <c r="L492" s="3"/>
      <c r="M492" s="3"/>
      <c r="N492" s="3"/>
    </row>
    <row r="493" spans="1:14" ht="13">
      <c r="A493" s="2"/>
      <c r="B493" s="3"/>
      <c r="C493" s="4"/>
      <c r="D493" s="4"/>
      <c r="E493" s="3"/>
      <c r="F493" s="3"/>
      <c r="G493" s="16"/>
      <c r="H493" s="3"/>
      <c r="I493" s="3"/>
      <c r="J493" s="3"/>
      <c r="K493" s="3"/>
      <c r="L493" s="3"/>
      <c r="M493" s="3"/>
      <c r="N493" s="3"/>
    </row>
    <row r="494" spans="1:14" ht="13">
      <c r="A494" s="2"/>
      <c r="B494" s="3"/>
      <c r="C494" s="4"/>
      <c r="D494" s="4"/>
      <c r="E494" s="3"/>
      <c r="F494" s="3"/>
      <c r="G494" s="16"/>
      <c r="H494" s="3"/>
      <c r="I494" s="3"/>
      <c r="J494" s="3"/>
      <c r="K494" s="3"/>
      <c r="L494" s="3"/>
      <c r="M494" s="3"/>
      <c r="N494" s="3"/>
    </row>
    <row r="495" spans="1:14" ht="13">
      <c r="A495" s="2"/>
      <c r="B495" s="3"/>
      <c r="C495" s="4"/>
      <c r="D495" s="4"/>
      <c r="E495" s="3"/>
      <c r="F495" s="3"/>
      <c r="G495" s="16"/>
      <c r="H495" s="3"/>
      <c r="I495" s="3"/>
      <c r="J495" s="3"/>
      <c r="K495" s="3"/>
      <c r="L495" s="3"/>
      <c r="M495" s="3"/>
      <c r="N495" s="3"/>
    </row>
    <row r="496" spans="1:14" ht="13">
      <c r="A496" s="2"/>
      <c r="B496" s="3"/>
      <c r="C496" s="4"/>
      <c r="D496" s="4"/>
      <c r="E496" s="3"/>
      <c r="F496" s="3"/>
      <c r="G496" s="16"/>
      <c r="H496" s="3"/>
      <c r="I496" s="3"/>
      <c r="J496" s="3"/>
      <c r="K496" s="3"/>
      <c r="L496" s="3"/>
      <c r="M496" s="3"/>
      <c r="N496" s="3"/>
    </row>
    <row r="497" spans="1:14" ht="13">
      <c r="A497" s="2"/>
      <c r="B497" s="3"/>
      <c r="C497" s="4"/>
      <c r="D497" s="4"/>
      <c r="E497" s="3"/>
      <c r="F497" s="3"/>
      <c r="G497" s="16"/>
      <c r="H497" s="3"/>
      <c r="I497" s="3"/>
      <c r="J497" s="3"/>
      <c r="K497" s="3"/>
      <c r="L497" s="3"/>
      <c r="M497" s="3"/>
      <c r="N497" s="3"/>
    </row>
    <row r="498" spans="1:14" ht="13">
      <c r="A498" s="2"/>
      <c r="B498" s="3"/>
      <c r="C498" s="4"/>
      <c r="D498" s="4"/>
      <c r="E498" s="3"/>
      <c r="F498" s="3"/>
      <c r="G498" s="16"/>
      <c r="H498" s="3"/>
      <c r="I498" s="3"/>
      <c r="J498" s="3"/>
      <c r="K498" s="3"/>
      <c r="L498" s="3"/>
      <c r="M498" s="3"/>
      <c r="N498" s="3"/>
    </row>
    <row r="499" spans="1:14" ht="13">
      <c r="A499" s="2"/>
      <c r="B499" s="3"/>
      <c r="C499" s="4"/>
      <c r="D499" s="4"/>
      <c r="E499" s="3"/>
      <c r="F499" s="3"/>
      <c r="G499" s="16"/>
      <c r="H499" s="3"/>
      <c r="I499" s="3"/>
      <c r="J499" s="3"/>
      <c r="K499" s="3"/>
      <c r="L499" s="3"/>
      <c r="M499" s="3"/>
      <c r="N499" s="3"/>
    </row>
    <row r="500" spans="1:14" ht="13">
      <c r="A500" s="2"/>
      <c r="B500" s="3"/>
      <c r="C500" s="4"/>
      <c r="D500" s="4"/>
      <c r="E500" s="3"/>
      <c r="F500" s="3"/>
      <c r="G500" s="16"/>
      <c r="H500" s="3"/>
      <c r="I500" s="3"/>
      <c r="J500" s="3"/>
      <c r="K500" s="3"/>
      <c r="L500" s="3"/>
      <c r="M500" s="3"/>
      <c r="N500" s="3"/>
    </row>
    <row r="501" spans="1:14" ht="13">
      <c r="A501" s="2"/>
      <c r="B501" s="3"/>
      <c r="C501" s="4"/>
      <c r="D501" s="4"/>
      <c r="E501" s="3"/>
      <c r="F501" s="3"/>
      <c r="G501" s="16"/>
      <c r="H501" s="3"/>
      <c r="I501" s="3"/>
      <c r="J501" s="3"/>
      <c r="K501" s="3"/>
      <c r="L501" s="3"/>
      <c r="M501" s="3"/>
      <c r="N501" s="3"/>
    </row>
    <row r="502" spans="1:14" ht="13">
      <c r="A502" s="2"/>
      <c r="B502" s="3"/>
      <c r="C502" s="4"/>
      <c r="D502" s="4"/>
      <c r="E502" s="3"/>
      <c r="F502" s="3"/>
      <c r="G502" s="16"/>
      <c r="H502" s="3"/>
      <c r="I502" s="3"/>
      <c r="J502" s="3"/>
      <c r="K502" s="3"/>
      <c r="L502" s="3"/>
      <c r="M502" s="3"/>
      <c r="N502" s="3"/>
    </row>
    <row r="503" spans="1:14" ht="13">
      <c r="A503" s="2"/>
      <c r="B503" s="3"/>
      <c r="C503" s="4"/>
      <c r="D503" s="4"/>
      <c r="E503" s="3"/>
      <c r="F503" s="3"/>
      <c r="G503" s="16"/>
      <c r="H503" s="3"/>
      <c r="I503" s="3"/>
      <c r="J503" s="3"/>
      <c r="K503" s="3"/>
      <c r="L503" s="3"/>
      <c r="M503" s="3"/>
      <c r="N503" s="3"/>
    </row>
    <row r="504" spans="1:14" ht="13">
      <c r="A504" s="2"/>
      <c r="B504" s="3"/>
      <c r="C504" s="4"/>
      <c r="D504" s="4"/>
      <c r="E504" s="3"/>
      <c r="F504" s="3"/>
      <c r="G504" s="16"/>
      <c r="H504" s="3"/>
      <c r="I504" s="3"/>
      <c r="J504" s="3"/>
      <c r="K504" s="3"/>
      <c r="L504" s="3"/>
      <c r="M504" s="3"/>
      <c r="N504" s="3"/>
    </row>
    <row r="505" spans="1:14" ht="13">
      <c r="A505" s="2"/>
      <c r="B505" s="3"/>
      <c r="C505" s="4"/>
      <c r="D505" s="4"/>
      <c r="E505" s="3"/>
      <c r="F505" s="3"/>
      <c r="G505" s="16"/>
      <c r="H505" s="3"/>
      <c r="I505" s="3"/>
      <c r="J505" s="3"/>
      <c r="K505" s="3"/>
      <c r="L505" s="3"/>
      <c r="M505" s="3"/>
      <c r="N505" s="3"/>
    </row>
    <row r="506" spans="1:14" ht="13">
      <c r="A506" s="2"/>
      <c r="B506" s="3"/>
      <c r="C506" s="4"/>
      <c r="D506" s="4"/>
      <c r="E506" s="3"/>
      <c r="F506" s="3"/>
      <c r="G506" s="16"/>
      <c r="H506" s="3"/>
      <c r="I506" s="3"/>
      <c r="J506" s="3"/>
      <c r="K506" s="3"/>
      <c r="L506" s="3"/>
      <c r="M506" s="3"/>
      <c r="N506" s="3"/>
    </row>
    <row r="507" spans="1:14" ht="13">
      <c r="A507" s="2"/>
      <c r="B507" s="3"/>
      <c r="C507" s="4"/>
      <c r="D507" s="4"/>
      <c r="E507" s="3"/>
      <c r="F507" s="3"/>
      <c r="G507" s="16"/>
      <c r="H507" s="3"/>
      <c r="I507" s="3"/>
      <c r="J507" s="3"/>
      <c r="K507" s="3"/>
      <c r="L507" s="3"/>
      <c r="M507" s="3"/>
      <c r="N507" s="3"/>
    </row>
    <row r="508" spans="1:14" ht="13">
      <c r="A508" s="2"/>
      <c r="B508" s="3"/>
      <c r="C508" s="4"/>
      <c r="D508" s="4"/>
      <c r="E508" s="3"/>
      <c r="F508" s="3"/>
      <c r="G508" s="16"/>
      <c r="H508" s="3"/>
      <c r="I508" s="3"/>
      <c r="J508" s="3"/>
      <c r="K508" s="3"/>
      <c r="L508" s="3"/>
      <c r="M508" s="3"/>
      <c r="N508" s="3"/>
    </row>
    <row r="509" spans="1:14" ht="13">
      <c r="A509" s="2"/>
      <c r="B509" s="3"/>
      <c r="C509" s="4"/>
      <c r="D509" s="4"/>
      <c r="E509" s="3"/>
      <c r="F509" s="3"/>
      <c r="G509" s="16"/>
      <c r="H509" s="3"/>
      <c r="I509" s="3"/>
      <c r="J509" s="3"/>
      <c r="K509" s="3"/>
      <c r="L509" s="3"/>
      <c r="M509" s="3"/>
      <c r="N509" s="3"/>
    </row>
    <row r="510" spans="1:14" ht="13">
      <c r="A510" s="2"/>
      <c r="B510" s="3"/>
      <c r="C510" s="4"/>
      <c r="D510" s="4"/>
      <c r="E510" s="3"/>
      <c r="F510" s="3"/>
      <c r="G510" s="16"/>
      <c r="H510" s="3"/>
      <c r="I510" s="3"/>
      <c r="J510" s="3"/>
      <c r="K510" s="3"/>
      <c r="L510" s="3"/>
      <c r="M510" s="3"/>
      <c r="N510" s="3"/>
    </row>
    <row r="511" spans="1:14" ht="13">
      <c r="A511" s="2"/>
      <c r="B511" s="3"/>
      <c r="C511" s="4"/>
      <c r="D511" s="4"/>
      <c r="E511" s="3"/>
      <c r="F511" s="3"/>
      <c r="G511" s="16"/>
      <c r="H511" s="3"/>
      <c r="I511" s="3"/>
      <c r="J511" s="3"/>
      <c r="K511" s="3"/>
      <c r="L511" s="3"/>
      <c r="M511" s="3"/>
      <c r="N511" s="3"/>
    </row>
    <row r="512" spans="1:14" ht="13">
      <c r="A512" s="2"/>
      <c r="B512" s="3"/>
      <c r="C512" s="4"/>
      <c r="D512" s="4"/>
      <c r="E512" s="3"/>
      <c r="F512" s="3"/>
      <c r="G512" s="16"/>
      <c r="H512" s="3"/>
      <c r="I512" s="3"/>
      <c r="J512" s="3"/>
      <c r="K512" s="3"/>
      <c r="L512" s="3"/>
      <c r="M512" s="3"/>
      <c r="N512" s="3"/>
    </row>
    <row r="513" spans="1:14" ht="13">
      <c r="A513" s="2"/>
      <c r="B513" s="3"/>
      <c r="C513" s="4"/>
      <c r="D513" s="4"/>
      <c r="E513" s="3"/>
      <c r="F513" s="3"/>
      <c r="G513" s="16"/>
      <c r="H513" s="3"/>
      <c r="I513" s="3"/>
      <c r="J513" s="3"/>
      <c r="K513" s="3"/>
      <c r="L513" s="3"/>
      <c r="M513" s="3"/>
      <c r="N513" s="3"/>
    </row>
    <row r="514" spans="1:14" ht="13">
      <c r="A514" s="2"/>
      <c r="B514" s="3"/>
      <c r="C514" s="4"/>
      <c r="D514" s="4"/>
      <c r="E514" s="3"/>
      <c r="F514" s="3"/>
      <c r="G514" s="16"/>
      <c r="H514" s="3"/>
      <c r="I514" s="3"/>
      <c r="J514" s="3"/>
      <c r="K514" s="3"/>
      <c r="L514" s="3"/>
      <c r="M514" s="3"/>
      <c r="N514" s="3"/>
    </row>
    <row r="515" spans="1:14" ht="13">
      <c r="A515" s="2"/>
      <c r="B515" s="3"/>
      <c r="C515" s="4"/>
      <c r="D515" s="4"/>
      <c r="E515" s="3"/>
      <c r="F515" s="3"/>
      <c r="G515" s="16"/>
      <c r="H515" s="3"/>
      <c r="I515" s="3"/>
      <c r="J515" s="3"/>
      <c r="K515" s="3"/>
      <c r="L515" s="3"/>
      <c r="M515" s="3"/>
      <c r="N515" s="3"/>
    </row>
    <row r="516" spans="1:14" ht="13">
      <c r="A516" s="2"/>
      <c r="B516" s="3"/>
      <c r="C516" s="4"/>
      <c r="D516" s="4"/>
      <c r="E516" s="3"/>
      <c r="F516" s="3"/>
      <c r="G516" s="16"/>
      <c r="H516" s="3"/>
      <c r="I516" s="3"/>
      <c r="J516" s="3"/>
      <c r="K516" s="3"/>
      <c r="L516" s="3"/>
      <c r="M516" s="3"/>
      <c r="N516" s="3"/>
    </row>
    <row r="517" spans="1:14" ht="13">
      <c r="A517" s="2"/>
      <c r="B517" s="3"/>
      <c r="C517" s="4"/>
      <c r="D517" s="4"/>
      <c r="E517" s="3"/>
      <c r="F517" s="3"/>
      <c r="G517" s="16"/>
      <c r="H517" s="3"/>
      <c r="I517" s="3"/>
      <c r="J517" s="3"/>
      <c r="K517" s="3"/>
      <c r="L517" s="3"/>
      <c r="M517" s="3"/>
      <c r="N517" s="3"/>
    </row>
    <row r="518" spans="1:14" ht="13">
      <c r="A518" s="2"/>
      <c r="B518" s="3"/>
      <c r="C518" s="4"/>
      <c r="D518" s="4"/>
      <c r="E518" s="3"/>
      <c r="F518" s="3"/>
      <c r="G518" s="16"/>
      <c r="H518" s="3"/>
      <c r="I518" s="3"/>
      <c r="J518" s="3"/>
      <c r="K518" s="3"/>
      <c r="L518" s="3"/>
      <c r="M518" s="3"/>
      <c r="N518" s="3"/>
    </row>
    <row r="519" spans="1:14" ht="13">
      <c r="A519" s="2"/>
      <c r="B519" s="3"/>
      <c r="C519" s="4"/>
      <c r="D519" s="4"/>
      <c r="E519" s="3"/>
      <c r="F519" s="3"/>
      <c r="G519" s="16"/>
      <c r="H519" s="3"/>
      <c r="I519" s="3"/>
      <c r="J519" s="3"/>
      <c r="K519" s="3"/>
      <c r="L519" s="3"/>
      <c r="M519" s="3"/>
      <c r="N519" s="3"/>
    </row>
    <row r="520" spans="1:14" ht="13">
      <c r="A520" s="2"/>
      <c r="B520" s="3"/>
      <c r="C520" s="4"/>
      <c r="D520" s="4"/>
      <c r="E520" s="3"/>
      <c r="F520" s="3"/>
      <c r="G520" s="16"/>
      <c r="H520" s="3"/>
      <c r="I520" s="3"/>
      <c r="J520" s="3"/>
      <c r="K520" s="3"/>
      <c r="L520" s="3"/>
      <c r="M520" s="3"/>
      <c r="N520" s="3"/>
    </row>
    <row r="521" spans="1:14" ht="13">
      <c r="A521" s="2"/>
      <c r="B521" s="3"/>
      <c r="C521" s="4"/>
      <c r="D521" s="4"/>
      <c r="E521" s="3"/>
      <c r="F521" s="3"/>
      <c r="G521" s="16"/>
      <c r="H521" s="3"/>
      <c r="I521" s="3"/>
      <c r="J521" s="3"/>
      <c r="K521" s="3"/>
      <c r="L521" s="3"/>
      <c r="M521" s="3"/>
      <c r="N521" s="3"/>
    </row>
    <row r="522" spans="1:14" ht="13">
      <c r="A522" s="2"/>
      <c r="B522" s="3"/>
      <c r="C522" s="4"/>
      <c r="D522" s="4"/>
      <c r="E522" s="3"/>
      <c r="F522" s="3"/>
      <c r="G522" s="16"/>
      <c r="H522" s="3"/>
      <c r="I522" s="3"/>
      <c r="J522" s="3"/>
      <c r="K522" s="3"/>
      <c r="L522" s="3"/>
      <c r="M522" s="3"/>
      <c r="N522" s="3"/>
    </row>
    <row r="523" spans="1:14" ht="13">
      <c r="A523" s="2"/>
      <c r="B523" s="3"/>
      <c r="C523" s="4"/>
      <c r="D523" s="4"/>
      <c r="E523" s="3"/>
      <c r="F523" s="3"/>
      <c r="G523" s="16"/>
      <c r="H523" s="3"/>
      <c r="I523" s="3"/>
      <c r="J523" s="3"/>
      <c r="K523" s="3"/>
      <c r="L523" s="3"/>
      <c r="M523" s="3"/>
      <c r="N523" s="3"/>
    </row>
    <row r="524" spans="1:14" ht="13">
      <c r="A524" s="2"/>
      <c r="B524" s="3"/>
      <c r="C524" s="4"/>
      <c r="D524" s="4"/>
      <c r="E524" s="3"/>
      <c r="F524" s="3"/>
      <c r="G524" s="16"/>
      <c r="H524" s="3"/>
      <c r="I524" s="3"/>
      <c r="J524" s="3"/>
      <c r="K524" s="3"/>
      <c r="L524" s="3"/>
      <c r="M524" s="3"/>
      <c r="N524" s="3"/>
    </row>
    <row r="525" spans="1:14" ht="13">
      <c r="A525" s="2"/>
      <c r="B525" s="3"/>
      <c r="C525" s="4"/>
      <c r="D525" s="4"/>
      <c r="E525" s="3"/>
      <c r="F525" s="3"/>
      <c r="G525" s="16"/>
      <c r="H525" s="3"/>
      <c r="I525" s="3"/>
      <c r="J525" s="3"/>
      <c r="K525" s="3"/>
      <c r="L525" s="3"/>
      <c r="M525" s="3"/>
      <c r="N525" s="3"/>
    </row>
    <row r="526" spans="1:14" ht="13">
      <c r="A526" s="2"/>
      <c r="B526" s="3"/>
      <c r="C526" s="4"/>
      <c r="D526" s="4"/>
      <c r="E526" s="3"/>
      <c r="F526" s="3"/>
      <c r="G526" s="16"/>
      <c r="H526" s="3"/>
      <c r="I526" s="3"/>
      <c r="J526" s="3"/>
      <c r="K526" s="3"/>
      <c r="L526" s="3"/>
      <c r="M526" s="3"/>
      <c r="N526" s="3"/>
    </row>
    <row r="527" spans="1:14" ht="13">
      <c r="A527" s="2"/>
      <c r="B527" s="3"/>
      <c r="C527" s="4"/>
      <c r="D527" s="4"/>
      <c r="E527" s="3"/>
      <c r="F527" s="3"/>
      <c r="G527" s="16"/>
      <c r="H527" s="3"/>
      <c r="I527" s="3"/>
      <c r="J527" s="3"/>
      <c r="K527" s="3"/>
      <c r="L527" s="3"/>
      <c r="M527" s="3"/>
      <c r="N527" s="3"/>
    </row>
    <row r="528" spans="1:14" ht="13">
      <c r="A528" s="2"/>
      <c r="B528" s="3"/>
      <c r="C528" s="4"/>
      <c r="D528" s="4"/>
      <c r="E528" s="3"/>
      <c r="F528" s="3"/>
      <c r="G528" s="16"/>
      <c r="H528" s="3"/>
      <c r="I528" s="3"/>
      <c r="J528" s="3"/>
      <c r="K528" s="3"/>
      <c r="L528" s="3"/>
      <c r="M528" s="3"/>
      <c r="N528" s="3"/>
    </row>
    <row r="529" spans="1:14" ht="13">
      <c r="A529" s="2"/>
      <c r="B529" s="3"/>
      <c r="C529" s="4"/>
      <c r="D529" s="4"/>
      <c r="E529" s="3"/>
      <c r="F529" s="3"/>
      <c r="G529" s="16"/>
      <c r="H529" s="3"/>
      <c r="I529" s="3"/>
      <c r="J529" s="3"/>
      <c r="K529" s="3"/>
      <c r="L529" s="3"/>
      <c r="M529" s="3"/>
      <c r="N529" s="3"/>
    </row>
    <row r="530" spans="1:14" ht="13">
      <c r="A530" s="2"/>
      <c r="B530" s="3"/>
      <c r="C530" s="4"/>
      <c r="D530" s="4"/>
      <c r="E530" s="3"/>
      <c r="F530" s="3"/>
      <c r="G530" s="16"/>
      <c r="H530" s="3"/>
      <c r="I530" s="3"/>
      <c r="J530" s="3"/>
      <c r="K530" s="3"/>
      <c r="L530" s="3"/>
      <c r="M530" s="3"/>
      <c r="N530" s="3"/>
    </row>
    <row r="531" spans="1:14" ht="13">
      <c r="A531" s="2"/>
      <c r="B531" s="3"/>
      <c r="C531" s="4"/>
      <c r="D531" s="4"/>
      <c r="E531" s="3"/>
      <c r="F531" s="3"/>
      <c r="G531" s="16"/>
      <c r="H531" s="3"/>
      <c r="I531" s="3"/>
      <c r="J531" s="3"/>
      <c r="K531" s="3"/>
      <c r="L531" s="3"/>
      <c r="M531" s="3"/>
      <c r="N531" s="3"/>
    </row>
    <row r="532" spans="1:14" ht="13">
      <c r="A532" s="2"/>
      <c r="B532" s="3"/>
      <c r="C532" s="4"/>
      <c r="D532" s="4"/>
      <c r="E532" s="3"/>
      <c r="F532" s="3"/>
      <c r="G532" s="16"/>
      <c r="H532" s="3"/>
      <c r="I532" s="3"/>
      <c r="J532" s="3"/>
      <c r="K532" s="3"/>
      <c r="L532" s="3"/>
      <c r="M532" s="3"/>
      <c r="N532" s="3"/>
    </row>
    <row r="533" spans="1:14" ht="13">
      <c r="A533" s="2"/>
      <c r="B533" s="3"/>
      <c r="C533" s="4"/>
      <c r="D533" s="4"/>
      <c r="E533" s="3"/>
      <c r="F533" s="3"/>
      <c r="G533" s="16"/>
      <c r="H533" s="3"/>
      <c r="I533" s="3"/>
      <c r="J533" s="3"/>
      <c r="K533" s="3"/>
      <c r="L533" s="3"/>
      <c r="M533" s="3"/>
      <c r="N533" s="3"/>
    </row>
    <row r="534" spans="1:14" ht="13">
      <c r="A534" s="2"/>
      <c r="B534" s="3"/>
      <c r="C534" s="4"/>
      <c r="D534" s="4"/>
      <c r="E534" s="3"/>
      <c r="F534" s="3"/>
      <c r="G534" s="16"/>
      <c r="H534" s="3"/>
      <c r="I534" s="3"/>
      <c r="J534" s="3"/>
      <c r="K534" s="3"/>
      <c r="L534" s="3"/>
      <c r="M534" s="3"/>
      <c r="N534" s="3"/>
    </row>
    <row r="535" spans="1:14" ht="13">
      <c r="A535" s="2"/>
      <c r="B535" s="3"/>
      <c r="C535" s="4"/>
      <c r="D535" s="4"/>
      <c r="E535" s="3"/>
      <c r="F535" s="3"/>
      <c r="G535" s="16"/>
      <c r="H535" s="3"/>
      <c r="I535" s="3"/>
      <c r="J535" s="3"/>
      <c r="K535" s="3"/>
      <c r="L535" s="3"/>
      <c r="M535" s="3"/>
      <c r="N535" s="3"/>
    </row>
    <row r="536" spans="1:14" ht="13">
      <c r="A536" s="2"/>
      <c r="B536" s="3"/>
      <c r="C536" s="4"/>
      <c r="D536" s="4"/>
      <c r="E536" s="3"/>
      <c r="F536" s="3"/>
      <c r="G536" s="16"/>
      <c r="H536" s="3"/>
      <c r="I536" s="3"/>
      <c r="J536" s="3"/>
      <c r="K536" s="3"/>
      <c r="L536" s="3"/>
      <c r="M536" s="3"/>
      <c r="N536" s="3"/>
    </row>
    <row r="537" spans="1:14" ht="13">
      <c r="A537" s="2"/>
      <c r="B537" s="3"/>
      <c r="C537" s="4"/>
      <c r="D537" s="4"/>
      <c r="E537" s="3"/>
      <c r="F537" s="3"/>
      <c r="G537" s="16"/>
      <c r="H537" s="3"/>
      <c r="I537" s="3"/>
      <c r="J537" s="3"/>
      <c r="K537" s="3"/>
      <c r="L537" s="3"/>
      <c r="M537" s="3"/>
      <c r="N537" s="3"/>
    </row>
    <row r="538" spans="1:14" ht="13">
      <c r="A538" s="2"/>
      <c r="B538" s="3"/>
      <c r="C538" s="4"/>
      <c r="D538" s="4"/>
      <c r="E538" s="3"/>
      <c r="F538" s="3"/>
      <c r="G538" s="16"/>
      <c r="H538" s="3"/>
      <c r="I538" s="3"/>
      <c r="J538" s="3"/>
      <c r="K538" s="3"/>
      <c r="L538" s="3"/>
      <c r="M538" s="3"/>
      <c r="N538" s="3"/>
    </row>
    <row r="539" spans="1:14" ht="13">
      <c r="A539" s="2"/>
      <c r="B539" s="3"/>
      <c r="C539" s="4"/>
      <c r="D539" s="4"/>
      <c r="E539" s="3"/>
      <c r="F539" s="3"/>
      <c r="G539" s="16"/>
      <c r="H539" s="3"/>
      <c r="I539" s="3"/>
      <c r="J539" s="3"/>
      <c r="K539" s="3"/>
      <c r="L539" s="3"/>
      <c r="M539" s="3"/>
      <c r="N539" s="3"/>
    </row>
    <row r="540" spans="1:14" ht="13">
      <c r="A540" s="2"/>
      <c r="B540" s="3"/>
      <c r="C540" s="4"/>
      <c r="D540" s="4"/>
      <c r="E540" s="3"/>
      <c r="F540" s="3"/>
      <c r="G540" s="16"/>
      <c r="H540" s="3"/>
      <c r="I540" s="3"/>
      <c r="J540" s="3"/>
      <c r="K540" s="3"/>
      <c r="L540" s="3"/>
      <c r="M540" s="3"/>
      <c r="N540" s="3"/>
    </row>
    <row r="541" spans="1:14" ht="13">
      <c r="A541" s="2"/>
      <c r="B541" s="3"/>
      <c r="C541" s="4"/>
      <c r="D541" s="4"/>
      <c r="E541" s="3"/>
      <c r="F541" s="3"/>
      <c r="G541" s="16"/>
      <c r="H541" s="3"/>
      <c r="I541" s="3"/>
      <c r="J541" s="3"/>
      <c r="K541" s="3"/>
      <c r="L541" s="3"/>
      <c r="M541" s="3"/>
      <c r="N541" s="3"/>
    </row>
    <row r="542" spans="1:14" ht="13">
      <c r="A542" s="2"/>
      <c r="B542" s="3"/>
      <c r="C542" s="4"/>
      <c r="D542" s="4"/>
      <c r="E542" s="3"/>
      <c r="F542" s="3"/>
      <c r="G542" s="16"/>
      <c r="H542" s="3"/>
      <c r="I542" s="3"/>
      <c r="J542" s="3"/>
      <c r="K542" s="3"/>
      <c r="L542" s="3"/>
      <c r="M542" s="3"/>
      <c r="N542" s="3"/>
    </row>
    <row r="543" spans="1:14" ht="13">
      <c r="A543" s="2"/>
      <c r="B543" s="3"/>
      <c r="C543" s="4"/>
      <c r="D543" s="4"/>
      <c r="E543" s="3"/>
      <c r="F543" s="3"/>
      <c r="G543" s="16"/>
      <c r="H543" s="3"/>
      <c r="I543" s="3"/>
      <c r="J543" s="3"/>
      <c r="K543" s="3"/>
      <c r="L543" s="3"/>
      <c r="M543" s="3"/>
      <c r="N543" s="3"/>
    </row>
    <row r="544" spans="1:14" ht="13">
      <c r="A544" s="2"/>
      <c r="B544" s="3"/>
      <c r="C544" s="4"/>
      <c r="D544" s="4"/>
      <c r="E544" s="3"/>
      <c r="F544" s="3"/>
      <c r="G544" s="16"/>
      <c r="H544" s="3"/>
      <c r="I544" s="3"/>
      <c r="J544" s="3"/>
      <c r="K544" s="3"/>
      <c r="L544" s="3"/>
      <c r="M544" s="3"/>
      <c r="N544" s="3"/>
    </row>
    <row r="545" spans="1:14" ht="13">
      <c r="A545" s="2"/>
      <c r="B545" s="3"/>
      <c r="C545" s="4"/>
      <c r="D545" s="4"/>
      <c r="E545" s="3"/>
      <c r="F545" s="3"/>
      <c r="G545" s="16"/>
      <c r="H545" s="3"/>
      <c r="I545" s="3"/>
      <c r="J545" s="3"/>
      <c r="K545" s="3"/>
      <c r="L545" s="3"/>
      <c r="M545" s="3"/>
      <c r="N545" s="3"/>
    </row>
    <row r="546" spans="1:14" ht="13">
      <c r="A546" s="2"/>
      <c r="B546" s="3"/>
      <c r="C546" s="4"/>
      <c r="D546" s="4"/>
      <c r="E546" s="3"/>
      <c r="F546" s="3"/>
      <c r="G546" s="16"/>
      <c r="H546" s="3"/>
      <c r="I546" s="3"/>
      <c r="J546" s="3"/>
      <c r="K546" s="3"/>
      <c r="L546" s="3"/>
      <c r="M546" s="3"/>
      <c r="N546" s="3"/>
    </row>
    <row r="547" spans="1:14" ht="13">
      <c r="A547" s="2"/>
      <c r="B547" s="3"/>
      <c r="C547" s="4"/>
      <c r="D547" s="4"/>
      <c r="E547" s="3"/>
      <c r="F547" s="3"/>
      <c r="G547" s="16"/>
      <c r="H547" s="3"/>
      <c r="I547" s="3"/>
      <c r="J547" s="3"/>
      <c r="K547" s="3"/>
      <c r="L547" s="3"/>
      <c r="M547" s="3"/>
      <c r="N547" s="3"/>
    </row>
    <row r="548" spans="1:14" ht="13">
      <c r="A548" s="2"/>
      <c r="B548" s="3"/>
      <c r="C548" s="4"/>
      <c r="D548" s="4"/>
      <c r="E548" s="3"/>
      <c r="F548" s="3"/>
      <c r="G548" s="16"/>
      <c r="H548" s="3"/>
      <c r="I548" s="3"/>
      <c r="J548" s="3"/>
      <c r="K548" s="3"/>
      <c r="L548" s="3"/>
      <c r="M548" s="3"/>
      <c r="N548" s="3"/>
    </row>
    <row r="549" spans="1:14" ht="13">
      <c r="A549" s="2"/>
      <c r="B549" s="3"/>
      <c r="C549" s="4"/>
      <c r="D549" s="4"/>
      <c r="E549" s="3"/>
      <c r="F549" s="3"/>
      <c r="G549" s="16"/>
      <c r="H549" s="3"/>
      <c r="I549" s="3"/>
      <c r="J549" s="3"/>
      <c r="K549" s="3"/>
      <c r="L549" s="3"/>
      <c r="M549" s="3"/>
      <c r="N549" s="3"/>
    </row>
    <row r="550" spans="1:14" ht="13">
      <c r="A550" s="2"/>
      <c r="B550" s="3"/>
      <c r="C550" s="4"/>
      <c r="D550" s="4"/>
      <c r="E550" s="3"/>
      <c r="F550" s="3"/>
      <c r="G550" s="16"/>
      <c r="H550" s="3"/>
      <c r="I550" s="3"/>
      <c r="J550" s="3"/>
      <c r="K550" s="3"/>
      <c r="L550" s="3"/>
      <c r="M550" s="3"/>
      <c r="N550" s="3"/>
    </row>
    <row r="551" spans="1:14" ht="13">
      <c r="A551" s="2"/>
      <c r="B551" s="3"/>
      <c r="C551" s="4"/>
      <c r="D551" s="4"/>
      <c r="E551" s="3"/>
      <c r="F551" s="3"/>
      <c r="G551" s="16"/>
      <c r="H551" s="3"/>
      <c r="I551" s="3"/>
      <c r="J551" s="3"/>
      <c r="K551" s="3"/>
      <c r="L551" s="3"/>
      <c r="M551" s="3"/>
      <c r="N551" s="3"/>
    </row>
    <row r="552" spans="1:14" ht="13">
      <c r="A552" s="2"/>
      <c r="B552" s="3"/>
      <c r="C552" s="4"/>
      <c r="D552" s="4"/>
      <c r="E552" s="3"/>
      <c r="F552" s="3"/>
      <c r="G552" s="16"/>
      <c r="H552" s="3"/>
      <c r="I552" s="3"/>
      <c r="J552" s="3"/>
      <c r="K552" s="3"/>
      <c r="L552" s="3"/>
      <c r="M552" s="3"/>
      <c r="N552" s="3"/>
    </row>
    <row r="553" spans="1:14" ht="13">
      <c r="A553" s="2"/>
      <c r="B553" s="3"/>
      <c r="C553" s="4"/>
      <c r="D553" s="4"/>
      <c r="E553" s="3"/>
      <c r="F553" s="3"/>
      <c r="G553" s="16"/>
      <c r="H553" s="3"/>
      <c r="I553" s="3"/>
      <c r="J553" s="3"/>
      <c r="K553" s="3"/>
      <c r="L553" s="3"/>
      <c r="M553" s="3"/>
      <c r="N553" s="3"/>
    </row>
    <row r="554" spans="1:14" ht="13">
      <c r="A554" s="2"/>
      <c r="B554" s="3"/>
      <c r="C554" s="4"/>
      <c r="D554" s="4"/>
      <c r="E554" s="3"/>
      <c r="F554" s="3"/>
      <c r="G554" s="16"/>
      <c r="H554" s="3"/>
      <c r="I554" s="3"/>
      <c r="J554" s="3"/>
      <c r="K554" s="3"/>
      <c r="L554" s="3"/>
      <c r="M554" s="3"/>
      <c r="N554" s="3"/>
    </row>
    <row r="555" spans="1:14" ht="13">
      <c r="A555" s="2"/>
      <c r="B555" s="3"/>
      <c r="C555" s="4"/>
      <c r="D555" s="4"/>
      <c r="E555" s="3"/>
      <c r="F555" s="3"/>
      <c r="G555" s="16"/>
      <c r="H555" s="3"/>
      <c r="I555" s="3"/>
      <c r="J555" s="3"/>
      <c r="K555" s="3"/>
      <c r="L555" s="3"/>
      <c r="M555" s="3"/>
      <c r="N555" s="3"/>
    </row>
    <row r="556" spans="1:14" ht="13">
      <c r="A556" s="2"/>
      <c r="B556" s="3"/>
      <c r="C556" s="4"/>
      <c r="D556" s="4"/>
      <c r="E556" s="3"/>
      <c r="F556" s="3"/>
      <c r="G556" s="16"/>
      <c r="H556" s="3"/>
      <c r="I556" s="3"/>
      <c r="J556" s="3"/>
      <c r="K556" s="3"/>
      <c r="L556" s="3"/>
      <c r="M556" s="3"/>
      <c r="N556" s="3"/>
    </row>
    <row r="557" spans="1:14" ht="13">
      <c r="A557" s="2"/>
      <c r="B557" s="3"/>
      <c r="C557" s="4"/>
      <c r="D557" s="4"/>
      <c r="E557" s="3"/>
      <c r="F557" s="3"/>
      <c r="G557" s="16"/>
      <c r="H557" s="3"/>
      <c r="I557" s="3"/>
      <c r="J557" s="3"/>
      <c r="K557" s="3"/>
      <c r="L557" s="3"/>
      <c r="M557" s="3"/>
      <c r="N557" s="3"/>
    </row>
    <row r="558" spans="1:14" ht="13">
      <c r="A558" s="2"/>
      <c r="B558" s="3"/>
      <c r="C558" s="4"/>
      <c r="D558" s="4"/>
      <c r="E558" s="3"/>
      <c r="F558" s="3"/>
      <c r="G558" s="16"/>
      <c r="H558" s="3"/>
      <c r="I558" s="3"/>
      <c r="J558" s="3"/>
      <c r="K558" s="3"/>
      <c r="L558" s="3"/>
      <c r="M558" s="3"/>
      <c r="N558" s="3"/>
    </row>
    <row r="559" spans="1:14" ht="13">
      <c r="A559" s="2"/>
      <c r="B559" s="3"/>
      <c r="C559" s="4"/>
      <c r="D559" s="4"/>
      <c r="E559" s="3"/>
      <c r="F559" s="3"/>
      <c r="G559" s="16"/>
      <c r="H559" s="3"/>
      <c r="I559" s="3"/>
      <c r="J559" s="3"/>
      <c r="K559" s="3"/>
      <c r="L559" s="3"/>
      <c r="M559" s="3"/>
      <c r="N559" s="3"/>
    </row>
    <row r="560" spans="1:14" ht="13">
      <c r="A560" s="2"/>
      <c r="B560" s="3"/>
      <c r="C560" s="4"/>
      <c r="D560" s="4"/>
      <c r="E560" s="3"/>
      <c r="F560" s="3"/>
      <c r="G560" s="16"/>
      <c r="H560" s="3"/>
      <c r="I560" s="3"/>
      <c r="J560" s="3"/>
      <c r="K560" s="3"/>
      <c r="L560" s="3"/>
      <c r="M560" s="3"/>
      <c r="N560" s="3"/>
    </row>
    <row r="561" spans="1:14" ht="13">
      <c r="A561" s="2"/>
      <c r="B561" s="3"/>
      <c r="C561" s="4"/>
      <c r="D561" s="4"/>
      <c r="E561" s="3"/>
      <c r="F561" s="3"/>
      <c r="G561" s="16"/>
      <c r="H561" s="3"/>
      <c r="I561" s="3"/>
      <c r="J561" s="3"/>
      <c r="K561" s="3"/>
      <c r="L561" s="3"/>
      <c r="M561" s="3"/>
      <c r="N561" s="3"/>
    </row>
    <row r="562" spans="1:14" ht="13">
      <c r="A562" s="2"/>
      <c r="B562" s="3"/>
      <c r="C562" s="4"/>
      <c r="D562" s="4"/>
      <c r="E562" s="3"/>
      <c r="F562" s="3"/>
      <c r="G562" s="16"/>
      <c r="H562" s="3"/>
      <c r="I562" s="3"/>
      <c r="J562" s="3"/>
      <c r="K562" s="3"/>
      <c r="L562" s="3"/>
      <c r="M562" s="3"/>
      <c r="N562" s="3"/>
    </row>
    <row r="563" spans="1:14" ht="13">
      <c r="A563" s="2"/>
      <c r="B563" s="3"/>
      <c r="C563" s="4"/>
      <c r="D563" s="4"/>
      <c r="E563" s="3"/>
      <c r="F563" s="3"/>
      <c r="G563" s="16"/>
      <c r="H563" s="3"/>
      <c r="I563" s="3"/>
      <c r="J563" s="3"/>
      <c r="K563" s="3"/>
      <c r="L563" s="3"/>
      <c r="M563" s="3"/>
      <c r="N563" s="3"/>
    </row>
    <row r="564" spans="1:14" ht="13">
      <c r="A564" s="2"/>
      <c r="B564" s="3"/>
      <c r="C564" s="4"/>
      <c r="D564" s="4"/>
      <c r="E564" s="3"/>
      <c r="F564" s="3"/>
      <c r="G564" s="16"/>
      <c r="H564" s="3"/>
      <c r="I564" s="3"/>
      <c r="J564" s="3"/>
      <c r="K564" s="3"/>
      <c r="L564" s="3"/>
      <c r="M564" s="3"/>
      <c r="N564" s="3"/>
    </row>
    <row r="565" spans="1:14" ht="13">
      <c r="A565" s="2"/>
      <c r="B565" s="3"/>
      <c r="C565" s="4"/>
      <c r="D565" s="4"/>
      <c r="E565" s="3"/>
      <c r="F565" s="3"/>
      <c r="G565" s="16"/>
      <c r="H565" s="3"/>
      <c r="I565" s="3"/>
      <c r="J565" s="3"/>
      <c r="K565" s="3"/>
      <c r="L565" s="3"/>
      <c r="M565" s="3"/>
      <c r="N565" s="3"/>
    </row>
    <row r="566" spans="1:14" ht="13">
      <c r="A566" s="2"/>
      <c r="B566" s="3"/>
      <c r="C566" s="4"/>
      <c r="D566" s="4"/>
      <c r="E566" s="3"/>
      <c r="F566" s="3"/>
      <c r="G566" s="16"/>
      <c r="H566" s="3"/>
      <c r="I566" s="3"/>
      <c r="J566" s="3"/>
      <c r="K566" s="3"/>
      <c r="L566" s="3"/>
      <c r="M566" s="3"/>
      <c r="N566" s="3"/>
    </row>
    <row r="567" spans="1:14" ht="13">
      <c r="A567" s="2"/>
      <c r="B567" s="3"/>
      <c r="C567" s="4"/>
      <c r="D567" s="4"/>
      <c r="E567" s="3"/>
      <c r="F567" s="3"/>
      <c r="G567" s="16"/>
      <c r="H567" s="3"/>
      <c r="I567" s="3"/>
      <c r="J567" s="3"/>
      <c r="K567" s="3"/>
      <c r="L567" s="3"/>
      <c r="M567" s="3"/>
      <c r="N567" s="3"/>
    </row>
    <row r="568" spans="1:14" ht="13">
      <c r="A568" s="2"/>
      <c r="B568" s="3"/>
      <c r="C568" s="4"/>
      <c r="D568" s="4"/>
      <c r="E568" s="3"/>
      <c r="F568" s="3"/>
      <c r="G568" s="16"/>
      <c r="H568" s="3"/>
      <c r="I568" s="3"/>
      <c r="J568" s="3"/>
      <c r="K568" s="3"/>
      <c r="L568" s="3"/>
      <c r="M568" s="3"/>
      <c r="N568" s="3"/>
    </row>
    <row r="569" spans="1:14" ht="13">
      <c r="A569" s="2"/>
      <c r="B569" s="3"/>
      <c r="C569" s="4"/>
      <c r="D569" s="4"/>
      <c r="E569" s="3"/>
      <c r="F569" s="3"/>
      <c r="G569" s="16"/>
      <c r="H569" s="3"/>
      <c r="I569" s="3"/>
      <c r="J569" s="3"/>
      <c r="K569" s="3"/>
      <c r="L569" s="3"/>
      <c r="M569" s="3"/>
      <c r="N569" s="3"/>
    </row>
    <row r="570" spans="1:14" ht="13">
      <c r="A570" s="2"/>
      <c r="B570" s="3"/>
      <c r="C570" s="4"/>
      <c r="D570" s="4"/>
      <c r="E570" s="3"/>
      <c r="F570" s="3"/>
      <c r="G570" s="16"/>
      <c r="H570" s="3"/>
      <c r="I570" s="3"/>
      <c r="J570" s="3"/>
      <c r="K570" s="3"/>
      <c r="L570" s="3"/>
      <c r="M570" s="3"/>
      <c r="N570" s="3"/>
    </row>
    <row r="571" spans="1:14" ht="13">
      <c r="A571" s="2"/>
      <c r="B571" s="3"/>
      <c r="C571" s="4"/>
      <c r="D571" s="4"/>
      <c r="E571" s="3"/>
      <c r="F571" s="3"/>
      <c r="G571" s="16"/>
      <c r="H571" s="3"/>
      <c r="I571" s="3"/>
      <c r="J571" s="3"/>
      <c r="K571" s="3"/>
      <c r="L571" s="3"/>
      <c r="M571" s="3"/>
      <c r="N571" s="3"/>
    </row>
    <row r="572" spans="1:14" ht="13">
      <c r="A572" s="2"/>
      <c r="B572" s="3"/>
      <c r="C572" s="4"/>
      <c r="D572" s="4"/>
      <c r="E572" s="3"/>
      <c r="F572" s="3"/>
      <c r="G572" s="16"/>
      <c r="H572" s="3"/>
      <c r="I572" s="3"/>
      <c r="J572" s="3"/>
      <c r="K572" s="3"/>
      <c r="L572" s="3"/>
      <c r="M572" s="3"/>
      <c r="N572" s="3"/>
    </row>
    <row r="573" spans="1:14" ht="13">
      <c r="A573" s="2"/>
      <c r="B573" s="3"/>
      <c r="C573" s="4"/>
      <c r="D573" s="4"/>
      <c r="E573" s="3"/>
      <c r="F573" s="3"/>
      <c r="G573" s="16"/>
      <c r="H573" s="3"/>
      <c r="I573" s="3"/>
      <c r="J573" s="3"/>
      <c r="K573" s="3"/>
      <c r="L573" s="3"/>
      <c r="M573" s="3"/>
      <c r="N573" s="3"/>
    </row>
    <row r="574" spans="1:14" ht="13">
      <c r="A574" s="2"/>
      <c r="B574" s="3"/>
      <c r="C574" s="4"/>
      <c r="D574" s="4"/>
      <c r="E574" s="3"/>
      <c r="F574" s="3"/>
      <c r="G574" s="16"/>
      <c r="H574" s="3"/>
      <c r="I574" s="3"/>
      <c r="J574" s="3"/>
      <c r="K574" s="3"/>
      <c r="L574" s="3"/>
      <c r="M574" s="3"/>
      <c r="N574" s="3"/>
    </row>
    <row r="575" spans="1:14" ht="13">
      <c r="A575" s="2"/>
      <c r="B575" s="3"/>
      <c r="C575" s="4"/>
      <c r="D575" s="4"/>
      <c r="E575" s="3"/>
      <c r="F575" s="3"/>
      <c r="G575" s="16"/>
      <c r="H575" s="3"/>
      <c r="I575" s="3"/>
      <c r="J575" s="3"/>
      <c r="K575" s="3"/>
      <c r="L575" s="3"/>
      <c r="M575" s="3"/>
      <c r="N575" s="3"/>
    </row>
    <row r="576" spans="1:14" ht="13">
      <c r="A576" s="2"/>
      <c r="B576" s="3"/>
      <c r="C576" s="4"/>
      <c r="D576" s="4"/>
      <c r="E576" s="3"/>
      <c r="F576" s="3"/>
      <c r="G576" s="16"/>
      <c r="H576" s="3"/>
      <c r="I576" s="3"/>
      <c r="J576" s="3"/>
      <c r="K576" s="3"/>
      <c r="L576" s="3"/>
      <c r="M576" s="3"/>
      <c r="N576" s="3"/>
    </row>
    <row r="577" spans="1:14" ht="13">
      <c r="A577" s="2"/>
      <c r="B577" s="3"/>
      <c r="C577" s="4"/>
      <c r="D577" s="4"/>
      <c r="E577" s="3"/>
      <c r="F577" s="3"/>
      <c r="G577" s="16"/>
      <c r="H577" s="3"/>
      <c r="I577" s="3"/>
      <c r="J577" s="3"/>
      <c r="K577" s="3"/>
      <c r="L577" s="3"/>
      <c r="M577" s="3"/>
      <c r="N577" s="3"/>
    </row>
    <row r="578" spans="1:14" ht="13">
      <c r="A578" s="2"/>
      <c r="B578" s="3"/>
      <c r="C578" s="4"/>
      <c r="D578" s="4"/>
      <c r="E578" s="3"/>
      <c r="F578" s="3"/>
      <c r="G578" s="16"/>
      <c r="H578" s="3"/>
      <c r="I578" s="3"/>
      <c r="J578" s="3"/>
      <c r="K578" s="3"/>
      <c r="L578" s="3"/>
      <c r="M578" s="3"/>
      <c r="N578" s="3"/>
    </row>
    <row r="579" spans="1:14" ht="13">
      <c r="A579" s="2"/>
      <c r="B579" s="3"/>
      <c r="C579" s="4"/>
      <c r="D579" s="4"/>
      <c r="E579" s="3"/>
      <c r="F579" s="3"/>
      <c r="G579" s="16"/>
      <c r="H579" s="3"/>
      <c r="I579" s="3"/>
      <c r="J579" s="3"/>
      <c r="K579" s="3"/>
      <c r="L579" s="3"/>
      <c r="M579" s="3"/>
      <c r="N579" s="3"/>
    </row>
    <row r="580" spans="1:14" ht="13">
      <c r="A580" s="2"/>
      <c r="B580" s="3"/>
      <c r="C580" s="4"/>
      <c r="D580" s="4"/>
      <c r="E580" s="3"/>
      <c r="F580" s="3"/>
      <c r="G580" s="16"/>
      <c r="H580" s="3"/>
      <c r="I580" s="3"/>
      <c r="J580" s="3"/>
      <c r="K580" s="3"/>
      <c r="L580" s="3"/>
      <c r="M580" s="3"/>
      <c r="N580" s="3"/>
    </row>
    <row r="581" spans="1:14" ht="13">
      <c r="A581" s="2"/>
      <c r="B581" s="3"/>
      <c r="C581" s="4"/>
      <c r="D581" s="4"/>
      <c r="E581" s="3"/>
      <c r="F581" s="3"/>
      <c r="G581" s="16"/>
      <c r="H581" s="3"/>
      <c r="I581" s="3"/>
      <c r="J581" s="3"/>
      <c r="K581" s="3"/>
      <c r="L581" s="3"/>
      <c r="M581" s="3"/>
      <c r="N581" s="3"/>
    </row>
    <row r="582" spans="1:14" ht="13">
      <c r="A582" s="2"/>
      <c r="B582" s="3"/>
      <c r="C582" s="4"/>
      <c r="D582" s="4"/>
      <c r="E582" s="3"/>
      <c r="F582" s="3"/>
      <c r="G582" s="16"/>
      <c r="H582" s="3"/>
      <c r="I582" s="3"/>
      <c r="J582" s="3"/>
      <c r="K582" s="3"/>
      <c r="L582" s="3"/>
      <c r="M582" s="3"/>
      <c r="N582" s="3"/>
    </row>
    <row r="583" spans="1:14" ht="13">
      <c r="A583" s="2"/>
      <c r="B583" s="3"/>
      <c r="C583" s="4"/>
      <c r="D583" s="4"/>
      <c r="E583" s="3"/>
      <c r="F583" s="3"/>
      <c r="G583" s="16"/>
      <c r="H583" s="3"/>
      <c r="I583" s="3"/>
      <c r="J583" s="3"/>
      <c r="K583" s="3"/>
      <c r="L583" s="3"/>
      <c r="M583" s="3"/>
      <c r="N583" s="3"/>
    </row>
    <row r="584" spans="1:14" ht="13">
      <c r="A584" s="2"/>
      <c r="B584" s="3"/>
      <c r="C584" s="4"/>
      <c r="D584" s="4"/>
      <c r="E584" s="3"/>
      <c r="F584" s="3"/>
      <c r="G584" s="16"/>
      <c r="H584" s="3"/>
      <c r="I584" s="3"/>
      <c r="J584" s="3"/>
      <c r="K584" s="3"/>
      <c r="L584" s="3"/>
      <c r="M584" s="3"/>
      <c r="N584" s="3"/>
    </row>
    <row r="585" spans="1:14" ht="13">
      <c r="A585" s="2"/>
      <c r="B585" s="3"/>
      <c r="C585" s="4"/>
      <c r="D585" s="4"/>
      <c r="E585" s="3"/>
      <c r="F585" s="3"/>
      <c r="G585" s="16"/>
      <c r="H585" s="3"/>
      <c r="I585" s="3"/>
      <c r="J585" s="3"/>
      <c r="K585" s="3"/>
      <c r="L585" s="3"/>
      <c r="M585" s="3"/>
      <c r="N585" s="3"/>
    </row>
    <row r="586" spans="1:14" ht="13">
      <c r="A586" s="2"/>
      <c r="B586" s="3"/>
      <c r="C586" s="4"/>
      <c r="D586" s="4"/>
      <c r="E586" s="3"/>
      <c r="F586" s="3"/>
      <c r="G586" s="16"/>
      <c r="H586" s="3"/>
      <c r="I586" s="3"/>
      <c r="J586" s="3"/>
      <c r="K586" s="3"/>
      <c r="L586" s="3"/>
      <c r="M586" s="3"/>
      <c r="N586" s="3"/>
    </row>
    <row r="587" spans="1:14" ht="13">
      <c r="A587" s="2"/>
      <c r="B587" s="3"/>
      <c r="C587" s="4"/>
      <c r="D587" s="4"/>
      <c r="E587" s="3"/>
      <c r="F587" s="3"/>
      <c r="G587" s="16"/>
      <c r="H587" s="3"/>
      <c r="I587" s="3"/>
      <c r="J587" s="3"/>
      <c r="K587" s="3"/>
      <c r="L587" s="3"/>
      <c r="M587" s="3"/>
      <c r="N587" s="3"/>
    </row>
    <row r="588" spans="1:14" ht="13">
      <c r="A588" s="2"/>
      <c r="B588" s="3"/>
      <c r="C588" s="4"/>
      <c r="D588" s="4"/>
      <c r="E588" s="3"/>
      <c r="F588" s="3"/>
      <c r="G588" s="16"/>
      <c r="H588" s="3"/>
      <c r="I588" s="3"/>
      <c r="J588" s="3"/>
      <c r="K588" s="3"/>
      <c r="L588" s="3"/>
      <c r="M588" s="3"/>
      <c r="N588" s="3"/>
    </row>
    <row r="589" spans="1:14" ht="13">
      <c r="A589" s="2"/>
      <c r="B589" s="3"/>
      <c r="C589" s="4"/>
      <c r="D589" s="4"/>
      <c r="E589" s="3"/>
      <c r="F589" s="3"/>
      <c r="G589" s="16"/>
      <c r="H589" s="3"/>
      <c r="I589" s="3"/>
      <c r="J589" s="3"/>
      <c r="K589" s="3"/>
      <c r="L589" s="3"/>
      <c r="M589" s="3"/>
      <c r="N589" s="3"/>
    </row>
    <row r="590" spans="1:14" ht="13">
      <c r="A590" s="2"/>
      <c r="B590" s="3"/>
      <c r="C590" s="4"/>
      <c r="D590" s="4"/>
      <c r="E590" s="3"/>
      <c r="F590" s="3"/>
      <c r="G590" s="16"/>
      <c r="H590" s="3"/>
      <c r="I590" s="3"/>
      <c r="J590" s="3"/>
      <c r="K590" s="3"/>
      <c r="L590" s="3"/>
      <c r="M590" s="3"/>
      <c r="N590" s="3"/>
    </row>
    <row r="591" spans="1:14" ht="13">
      <c r="A591" s="2"/>
      <c r="B591" s="3"/>
      <c r="C591" s="4"/>
      <c r="D591" s="4"/>
      <c r="E591" s="3"/>
      <c r="F591" s="3"/>
      <c r="G591" s="16"/>
      <c r="H591" s="3"/>
      <c r="I591" s="3"/>
      <c r="J591" s="3"/>
      <c r="K591" s="3"/>
      <c r="L591" s="3"/>
      <c r="M591" s="3"/>
      <c r="N591" s="3"/>
    </row>
    <row r="592" spans="1:14" ht="13">
      <c r="A592" s="2"/>
      <c r="B592" s="3"/>
      <c r="C592" s="4"/>
      <c r="D592" s="4"/>
      <c r="E592" s="3"/>
      <c r="F592" s="3"/>
      <c r="G592" s="16"/>
      <c r="H592" s="3"/>
      <c r="I592" s="3"/>
      <c r="J592" s="3"/>
      <c r="K592" s="3"/>
      <c r="L592" s="3"/>
      <c r="M592" s="3"/>
      <c r="N592" s="3"/>
    </row>
    <row r="593" spans="1:14" ht="13">
      <c r="A593" s="2"/>
      <c r="B593" s="3"/>
      <c r="C593" s="4"/>
      <c r="D593" s="4"/>
      <c r="E593" s="3"/>
      <c r="F593" s="3"/>
      <c r="G593" s="16"/>
      <c r="H593" s="3"/>
      <c r="I593" s="3"/>
      <c r="J593" s="3"/>
      <c r="K593" s="3"/>
      <c r="L593" s="3"/>
      <c r="M593" s="3"/>
      <c r="N593" s="3"/>
    </row>
    <row r="594" spans="1:14" ht="13">
      <c r="A594" s="2"/>
      <c r="B594" s="3"/>
      <c r="C594" s="4"/>
      <c r="D594" s="4"/>
      <c r="E594" s="3"/>
      <c r="F594" s="3"/>
      <c r="G594" s="16"/>
      <c r="H594" s="3"/>
      <c r="I594" s="3"/>
      <c r="J594" s="3"/>
      <c r="K594" s="3"/>
      <c r="L594" s="3"/>
      <c r="M594" s="3"/>
      <c r="N594" s="3"/>
    </row>
    <row r="595" spans="1:14" ht="13">
      <c r="A595" s="2"/>
      <c r="B595" s="3"/>
      <c r="C595" s="4"/>
      <c r="D595" s="4"/>
      <c r="E595" s="3"/>
      <c r="F595" s="3"/>
      <c r="G595" s="16"/>
      <c r="H595" s="3"/>
      <c r="I595" s="3"/>
      <c r="J595" s="3"/>
      <c r="K595" s="3"/>
      <c r="L595" s="3"/>
      <c r="M595" s="3"/>
      <c r="N595" s="3"/>
    </row>
    <row r="596" spans="1:14" ht="13">
      <c r="A596" s="2"/>
      <c r="B596" s="3"/>
      <c r="C596" s="4"/>
      <c r="D596" s="4"/>
      <c r="E596" s="3"/>
      <c r="F596" s="3"/>
      <c r="G596" s="16"/>
      <c r="H596" s="3"/>
      <c r="I596" s="3"/>
      <c r="J596" s="3"/>
      <c r="K596" s="3"/>
      <c r="L596" s="3"/>
      <c r="M596" s="3"/>
      <c r="N596" s="3"/>
    </row>
    <row r="597" spans="1:14" ht="13">
      <c r="A597" s="2"/>
      <c r="B597" s="3"/>
      <c r="C597" s="4"/>
      <c r="D597" s="4"/>
      <c r="E597" s="3"/>
      <c r="F597" s="3"/>
      <c r="G597" s="16"/>
      <c r="H597" s="3"/>
      <c r="I597" s="3"/>
      <c r="J597" s="3"/>
      <c r="K597" s="3"/>
      <c r="L597" s="3"/>
      <c r="M597" s="3"/>
      <c r="N597" s="3"/>
    </row>
    <row r="598" spans="1:14" ht="13">
      <c r="A598" s="2"/>
      <c r="B598" s="3"/>
      <c r="C598" s="4"/>
      <c r="D598" s="4"/>
      <c r="E598" s="3"/>
      <c r="F598" s="3"/>
      <c r="G598" s="16"/>
      <c r="H598" s="3"/>
      <c r="I598" s="3"/>
      <c r="J598" s="3"/>
      <c r="K598" s="3"/>
      <c r="L598" s="3"/>
      <c r="M598" s="3"/>
      <c r="N598" s="3"/>
    </row>
    <row r="599" spans="1:14" ht="13">
      <c r="A599" s="2"/>
      <c r="B599" s="3"/>
      <c r="C599" s="4"/>
      <c r="D599" s="4"/>
      <c r="E599" s="3"/>
      <c r="F599" s="3"/>
      <c r="G599" s="16"/>
      <c r="H599" s="3"/>
      <c r="I599" s="3"/>
      <c r="J599" s="3"/>
      <c r="K599" s="3"/>
      <c r="L599" s="3"/>
      <c r="M599" s="3"/>
      <c r="N599" s="3"/>
    </row>
    <row r="600" spans="1:14" ht="13">
      <c r="A600" s="2"/>
      <c r="B600" s="3"/>
      <c r="C600" s="4"/>
      <c r="D600" s="4"/>
      <c r="E600" s="3"/>
      <c r="F600" s="3"/>
      <c r="G600" s="16"/>
      <c r="H600" s="3"/>
      <c r="I600" s="3"/>
      <c r="J600" s="3"/>
      <c r="K600" s="3"/>
      <c r="L600" s="3"/>
      <c r="M600" s="3"/>
      <c r="N600" s="3"/>
    </row>
    <row r="601" spans="1:14" ht="13">
      <c r="A601" s="2"/>
      <c r="B601" s="3"/>
      <c r="C601" s="4"/>
      <c r="D601" s="4"/>
      <c r="E601" s="3"/>
      <c r="F601" s="3"/>
      <c r="G601" s="16"/>
      <c r="H601" s="3"/>
      <c r="I601" s="3"/>
      <c r="J601" s="3"/>
      <c r="K601" s="3"/>
      <c r="L601" s="3"/>
      <c r="M601" s="3"/>
      <c r="N601" s="3"/>
    </row>
    <row r="602" spans="1:14" ht="13">
      <c r="A602" s="2"/>
      <c r="B602" s="3"/>
      <c r="C602" s="4"/>
      <c r="D602" s="4"/>
      <c r="E602" s="3"/>
      <c r="F602" s="3"/>
      <c r="G602" s="16"/>
      <c r="H602" s="3"/>
      <c r="I602" s="3"/>
      <c r="J602" s="3"/>
      <c r="K602" s="3"/>
      <c r="L602" s="3"/>
      <c r="M602" s="3"/>
      <c r="N602" s="3"/>
    </row>
    <row r="603" spans="1:14" ht="13">
      <c r="A603" s="2"/>
      <c r="B603" s="3"/>
      <c r="C603" s="4"/>
      <c r="D603" s="4"/>
      <c r="E603" s="3"/>
      <c r="F603" s="3"/>
      <c r="G603" s="16"/>
      <c r="H603" s="3"/>
      <c r="I603" s="3"/>
      <c r="J603" s="3"/>
      <c r="K603" s="3"/>
      <c r="L603" s="3"/>
      <c r="M603" s="3"/>
      <c r="N603" s="3"/>
    </row>
    <row r="604" spans="1:14" ht="13">
      <c r="A604" s="2"/>
      <c r="B604" s="3"/>
      <c r="C604" s="4"/>
      <c r="D604" s="4"/>
      <c r="E604" s="3"/>
      <c r="F604" s="3"/>
      <c r="G604" s="16"/>
      <c r="H604" s="3"/>
      <c r="I604" s="3"/>
      <c r="J604" s="3"/>
      <c r="K604" s="3"/>
      <c r="L604" s="3"/>
      <c r="M604" s="3"/>
      <c r="N604" s="3"/>
    </row>
    <row r="605" spans="1:14" ht="13">
      <c r="A605" s="2"/>
      <c r="B605" s="3"/>
      <c r="C605" s="4"/>
      <c r="D605" s="4"/>
      <c r="E605" s="3"/>
      <c r="F605" s="3"/>
      <c r="G605" s="16"/>
      <c r="H605" s="3"/>
      <c r="I605" s="3"/>
      <c r="J605" s="3"/>
      <c r="K605" s="3"/>
      <c r="L605" s="3"/>
      <c r="M605" s="3"/>
      <c r="N605" s="3"/>
    </row>
    <row r="606" spans="1:14" ht="13">
      <c r="A606" s="2"/>
      <c r="B606" s="3"/>
      <c r="C606" s="4"/>
      <c r="D606" s="4"/>
      <c r="E606" s="3"/>
      <c r="F606" s="3"/>
      <c r="G606" s="16"/>
      <c r="H606" s="3"/>
      <c r="I606" s="3"/>
      <c r="J606" s="3"/>
      <c r="K606" s="3"/>
      <c r="L606" s="3"/>
      <c r="M606" s="3"/>
      <c r="N606" s="3"/>
    </row>
    <row r="607" spans="1:14" ht="13">
      <c r="A607" s="2"/>
      <c r="B607" s="3"/>
      <c r="C607" s="4"/>
      <c r="D607" s="4"/>
      <c r="E607" s="3"/>
      <c r="F607" s="3"/>
      <c r="G607" s="16"/>
      <c r="H607" s="3"/>
      <c r="I607" s="3"/>
      <c r="J607" s="3"/>
      <c r="K607" s="3"/>
      <c r="L607" s="3"/>
      <c r="M607" s="3"/>
      <c r="N607" s="3"/>
    </row>
    <row r="608" spans="1:14" ht="13">
      <c r="A608" s="2"/>
      <c r="B608" s="3"/>
      <c r="C608" s="4"/>
      <c r="D608" s="4"/>
      <c r="E608" s="3"/>
      <c r="F608" s="3"/>
      <c r="G608" s="16"/>
      <c r="H608" s="3"/>
      <c r="I608" s="3"/>
      <c r="J608" s="3"/>
      <c r="K608" s="3"/>
      <c r="L608" s="3"/>
      <c r="M608" s="3"/>
      <c r="N608" s="3"/>
    </row>
    <row r="609" spans="1:14" ht="13">
      <c r="A609" s="2"/>
      <c r="B609" s="3"/>
      <c r="C609" s="4"/>
      <c r="D609" s="4"/>
      <c r="E609" s="3"/>
      <c r="F609" s="3"/>
      <c r="G609" s="16"/>
      <c r="H609" s="3"/>
      <c r="I609" s="3"/>
      <c r="J609" s="3"/>
      <c r="K609" s="3"/>
      <c r="L609" s="3"/>
      <c r="M609" s="3"/>
      <c r="N609" s="3"/>
    </row>
    <row r="610" spans="1:14" ht="13">
      <c r="A610" s="2"/>
      <c r="B610" s="3"/>
      <c r="C610" s="4"/>
      <c r="D610" s="4"/>
      <c r="E610" s="3"/>
      <c r="F610" s="3"/>
      <c r="G610" s="16"/>
      <c r="H610" s="3"/>
      <c r="I610" s="3"/>
      <c r="J610" s="3"/>
      <c r="K610" s="3"/>
      <c r="L610" s="3"/>
      <c r="M610" s="3"/>
      <c r="N610" s="3"/>
    </row>
    <row r="611" spans="1:14" ht="13">
      <c r="A611" s="2"/>
      <c r="B611" s="3"/>
      <c r="C611" s="4"/>
      <c r="D611" s="4"/>
      <c r="E611" s="3"/>
      <c r="F611" s="3"/>
      <c r="G611" s="16"/>
      <c r="H611" s="3"/>
      <c r="I611" s="3"/>
      <c r="J611" s="3"/>
      <c r="K611" s="3"/>
      <c r="L611" s="3"/>
      <c r="M611" s="3"/>
      <c r="N611" s="3"/>
    </row>
    <row r="612" spans="1:14" ht="13">
      <c r="A612" s="2"/>
      <c r="B612" s="3"/>
      <c r="C612" s="4"/>
      <c r="D612" s="4"/>
      <c r="E612" s="3"/>
      <c r="F612" s="3"/>
      <c r="G612" s="16"/>
      <c r="H612" s="3"/>
      <c r="I612" s="3"/>
      <c r="J612" s="3"/>
      <c r="K612" s="3"/>
      <c r="L612" s="3"/>
      <c r="M612" s="3"/>
      <c r="N612" s="3"/>
    </row>
    <row r="613" spans="1:14" ht="13">
      <c r="A613" s="2"/>
      <c r="B613" s="3"/>
      <c r="C613" s="4"/>
      <c r="D613" s="4"/>
      <c r="E613" s="3"/>
      <c r="F613" s="3"/>
      <c r="G613" s="16"/>
      <c r="H613" s="3"/>
      <c r="I613" s="3"/>
      <c r="J613" s="3"/>
      <c r="K613" s="3"/>
      <c r="L613" s="3"/>
      <c r="M613" s="3"/>
      <c r="N613" s="3"/>
    </row>
    <row r="614" spans="1:14" ht="13">
      <c r="A614" s="2"/>
      <c r="B614" s="3"/>
      <c r="C614" s="4"/>
      <c r="D614" s="4"/>
      <c r="E614" s="3"/>
      <c r="F614" s="3"/>
      <c r="G614" s="16"/>
      <c r="H614" s="3"/>
      <c r="I614" s="3"/>
      <c r="J614" s="3"/>
      <c r="K614" s="3"/>
      <c r="L614" s="3"/>
      <c r="M614" s="3"/>
      <c r="N614" s="3"/>
    </row>
    <row r="615" spans="1:14" ht="13">
      <c r="A615" s="2"/>
      <c r="B615" s="3"/>
      <c r="C615" s="4"/>
      <c r="D615" s="4"/>
      <c r="E615" s="3"/>
      <c r="F615" s="3"/>
      <c r="G615" s="16"/>
      <c r="H615" s="3"/>
      <c r="I615" s="3"/>
      <c r="J615" s="3"/>
      <c r="K615" s="3"/>
      <c r="L615" s="3"/>
      <c r="M615" s="3"/>
      <c r="N615" s="3"/>
    </row>
    <row r="616" spans="1:14" ht="13">
      <c r="A616" s="2"/>
      <c r="B616" s="3"/>
      <c r="C616" s="4"/>
      <c r="D616" s="4"/>
      <c r="E616" s="3"/>
      <c r="F616" s="3"/>
      <c r="G616" s="16"/>
      <c r="H616" s="3"/>
      <c r="I616" s="3"/>
      <c r="J616" s="3"/>
      <c r="K616" s="3"/>
      <c r="L616" s="3"/>
      <c r="M616" s="3"/>
      <c r="N616" s="3"/>
    </row>
    <row r="617" spans="1:14" ht="13">
      <c r="A617" s="2"/>
      <c r="B617" s="3"/>
      <c r="C617" s="4"/>
      <c r="D617" s="4"/>
      <c r="E617" s="3"/>
      <c r="F617" s="3"/>
      <c r="G617" s="16"/>
      <c r="H617" s="3"/>
      <c r="I617" s="3"/>
      <c r="J617" s="3"/>
      <c r="K617" s="3"/>
      <c r="L617" s="3"/>
      <c r="M617" s="3"/>
      <c r="N617" s="3"/>
    </row>
    <row r="618" spans="1:14" ht="13">
      <c r="A618" s="2"/>
      <c r="B618" s="3"/>
      <c r="C618" s="4"/>
      <c r="D618" s="4"/>
      <c r="E618" s="3"/>
      <c r="F618" s="3"/>
      <c r="G618" s="16"/>
      <c r="H618" s="3"/>
      <c r="I618" s="3"/>
      <c r="J618" s="3"/>
      <c r="K618" s="3"/>
      <c r="L618" s="3"/>
      <c r="M618" s="3"/>
      <c r="N618" s="3"/>
    </row>
    <row r="619" spans="1:14" ht="13">
      <c r="A619" s="2"/>
      <c r="B619" s="3"/>
      <c r="C619" s="4"/>
      <c r="D619" s="4"/>
      <c r="E619" s="3"/>
      <c r="F619" s="3"/>
      <c r="G619" s="16"/>
      <c r="H619" s="3"/>
      <c r="I619" s="3"/>
      <c r="J619" s="3"/>
      <c r="K619" s="3"/>
      <c r="L619" s="3"/>
      <c r="M619" s="3"/>
      <c r="N619" s="3"/>
    </row>
    <row r="620" spans="1:14" ht="13">
      <c r="A620" s="2"/>
      <c r="B620" s="3"/>
      <c r="C620" s="4"/>
      <c r="D620" s="4"/>
      <c r="E620" s="3"/>
      <c r="F620" s="3"/>
      <c r="G620" s="16"/>
      <c r="H620" s="3"/>
      <c r="I620" s="3"/>
      <c r="J620" s="3"/>
      <c r="K620" s="3"/>
      <c r="L620" s="3"/>
      <c r="M620" s="3"/>
      <c r="N620" s="3"/>
    </row>
    <row r="621" spans="1:14" ht="13">
      <c r="A621" s="2"/>
      <c r="B621" s="3"/>
      <c r="C621" s="4"/>
      <c r="D621" s="4"/>
      <c r="E621" s="3"/>
      <c r="F621" s="3"/>
      <c r="G621" s="16"/>
      <c r="H621" s="3"/>
      <c r="I621" s="3"/>
      <c r="J621" s="3"/>
      <c r="K621" s="3"/>
      <c r="L621" s="3"/>
      <c r="M621" s="3"/>
      <c r="N621" s="3"/>
    </row>
    <row r="622" spans="1:14" ht="13">
      <c r="A622" s="2"/>
      <c r="B622" s="3"/>
      <c r="C622" s="4"/>
      <c r="D622" s="4"/>
      <c r="E622" s="3"/>
      <c r="F622" s="3"/>
      <c r="G622" s="16"/>
      <c r="H622" s="3"/>
      <c r="I622" s="3"/>
      <c r="J622" s="3"/>
      <c r="K622" s="3"/>
      <c r="L622" s="3"/>
      <c r="M622" s="3"/>
      <c r="N622" s="3"/>
    </row>
    <row r="623" spans="1:14" ht="13">
      <c r="A623" s="2"/>
      <c r="B623" s="3"/>
      <c r="C623" s="4"/>
      <c r="D623" s="4"/>
      <c r="E623" s="3"/>
      <c r="F623" s="3"/>
      <c r="G623" s="16"/>
      <c r="H623" s="3"/>
      <c r="I623" s="3"/>
      <c r="J623" s="3"/>
      <c r="K623" s="3"/>
      <c r="L623" s="3"/>
      <c r="M623" s="3"/>
      <c r="N623" s="3"/>
    </row>
    <row r="624" spans="1:14" ht="13">
      <c r="A624" s="2"/>
      <c r="B624" s="3"/>
      <c r="C624" s="4"/>
      <c r="D624" s="4"/>
      <c r="E624" s="3"/>
      <c r="F624" s="3"/>
      <c r="G624" s="16"/>
      <c r="H624" s="3"/>
      <c r="I624" s="3"/>
      <c r="J624" s="3"/>
      <c r="K624" s="3"/>
      <c r="L624" s="3"/>
      <c r="M624" s="3"/>
      <c r="N624" s="3"/>
    </row>
    <row r="625" spans="1:14" ht="13">
      <c r="A625" s="2"/>
      <c r="B625" s="3"/>
      <c r="C625" s="4"/>
      <c r="D625" s="4"/>
      <c r="E625" s="3"/>
      <c r="F625" s="3"/>
      <c r="G625" s="16"/>
      <c r="H625" s="3"/>
      <c r="I625" s="3"/>
      <c r="J625" s="3"/>
      <c r="K625" s="3"/>
      <c r="L625" s="3"/>
      <c r="M625" s="3"/>
      <c r="N625" s="3"/>
    </row>
    <row r="626" spans="1:14" ht="13">
      <c r="A626" s="2"/>
      <c r="B626" s="3"/>
      <c r="C626" s="4"/>
      <c r="D626" s="4"/>
      <c r="E626" s="3"/>
      <c r="F626" s="3"/>
      <c r="G626" s="16"/>
      <c r="H626" s="3"/>
      <c r="I626" s="3"/>
      <c r="J626" s="3"/>
      <c r="K626" s="3"/>
      <c r="L626" s="3"/>
      <c r="M626" s="3"/>
      <c r="N626" s="3"/>
    </row>
    <row r="627" spans="1:14" ht="13">
      <c r="A627" s="2"/>
      <c r="B627" s="3"/>
      <c r="C627" s="4"/>
      <c r="D627" s="4"/>
      <c r="E627" s="3"/>
      <c r="F627" s="3"/>
      <c r="G627" s="16"/>
      <c r="H627" s="3"/>
      <c r="I627" s="3"/>
      <c r="J627" s="3"/>
      <c r="K627" s="3"/>
      <c r="L627" s="3"/>
      <c r="M627" s="3"/>
      <c r="N627" s="3"/>
    </row>
    <row r="628" spans="1:14" ht="13">
      <c r="A628" s="2"/>
      <c r="B628" s="3"/>
      <c r="C628" s="4"/>
      <c r="D628" s="4"/>
      <c r="E628" s="3"/>
      <c r="F628" s="3"/>
      <c r="G628" s="16"/>
      <c r="H628" s="3"/>
      <c r="I628" s="3"/>
      <c r="J628" s="3"/>
      <c r="K628" s="3"/>
      <c r="L628" s="3"/>
      <c r="M628" s="3"/>
      <c r="N628" s="3"/>
    </row>
    <row r="629" spans="1:14" ht="13">
      <c r="A629" s="2"/>
      <c r="B629" s="3"/>
      <c r="C629" s="4"/>
      <c r="D629" s="4"/>
      <c r="E629" s="3"/>
      <c r="F629" s="3"/>
      <c r="G629" s="16"/>
      <c r="H629" s="3"/>
      <c r="I629" s="3"/>
      <c r="J629" s="3"/>
      <c r="K629" s="3"/>
      <c r="L629" s="3"/>
      <c r="M629" s="3"/>
      <c r="N629" s="3"/>
    </row>
    <row r="630" spans="1:14" ht="13">
      <c r="A630" s="2"/>
      <c r="B630" s="3"/>
      <c r="C630" s="4"/>
      <c r="D630" s="4"/>
      <c r="E630" s="3"/>
      <c r="F630" s="3"/>
      <c r="G630" s="16"/>
      <c r="H630" s="3"/>
      <c r="I630" s="3"/>
      <c r="J630" s="3"/>
      <c r="K630" s="3"/>
      <c r="L630" s="3"/>
      <c r="M630" s="3"/>
      <c r="N630" s="3"/>
    </row>
    <row r="631" spans="1:14" ht="13">
      <c r="A631" s="2"/>
      <c r="B631" s="3"/>
      <c r="C631" s="4"/>
      <c r="D631" s="4"/>
      <c r="E631" s="3"/>
      <c r="F631" s="3"/>
      <c r="G631" s="16"/>
      <c r="H631" s="3"/>
      <c r="I631" s="3"/>
      <c r="J631" s="3"/>
      <c r="K631" s="3"/>
      <c r="L631" s="3"/>
      <c r="M631" s="3"/>
      <c r="N631" s="3"/>
    </row>
    <row r="632" spans="1:14" ht="13">
      <c r="A632" s="2"/>
      <c r="B632" s="3"/>
      <c r="C632" s="4"/>
      <c r="D632" s="4"/>
      <c r="E632" s="3"/>
      <c r="F632" s="3"/>
      <c r="G632" s="16"/>
      <c r="H632" s="3"/>
      <c r="I632" s="3"/>
      <c r="J632" s="3"/>
      <c r="K632" s="3"/>
      <c r="L632" s="3"/>
      <c r="M632" s="3"/>
      <c r="N632" s="3"/>
    </row>
    <row r="633" spans="1:14" ht="13">
      <c r="A633" s="2"/>
      <c r="B633" s="3"/>
      <c r="C633" s="4"/>
      <c r="D633" s="4"/>
      <c r="E633" s="3"/>
      <c r="F633" s="3"/>
      <c r="G633" s="16"/>
      <c r="H633" s="3"/>
      <c r="I633" s="3"/>
      <c r="J633" s="3"/>
      <c r="K633" s="3"/>
      <c r="L633" s="3"/>
      <c r="M633" s="3"/>
      <c r="N633" s="3"/>
    </row>
    <row r="634" spans="1:14" ht="13">
      <c r="A634" s="2"/>
      <c r="B634" s="3"/>
      <c r="C634" s="4"/>
      <c r="D634" s="4"/>
      <c r="E634" s="3"/>
      <c r="F634" s="3"/>
      <c r="G634" s="16"/>
      <c r="H634" s="3"/>
      <c r="I634" s="3"/>
      <c r="J634" s="3"/>
      <c r="K634" s="3"/>
      <c r="L634" s="3"/>
      <c r="M634" s="3"/>
      <c r="N634" s="3"/>
    </row>
    <row r="635" spans="1:14" ht="13">
      <c r="A635" s="2"/>
      <c r="B635" s="3"/>
      <c r="C635" s="4"/>
      <c r="D635" s="4"/>
      <c r="E635" s="3"/>
      <c r="F635" s="3"/>
      <c r="G635" s="16"/>
      <c r="H635" s="3"/>
      <c r="I635" s="3"/>
      <c r="J635" s="3"/>
      <c r="K635" s="3"/>
      <c r="L635" s="3"/>
      <c r="M635" s="3"/>
      <c r="N635" s="3"/>
    </row>
    <row r="636" spans="1:14" ht="13">
      <c r="A636" s="2"/>
      <c r="B636" s="3"/>
      <c r="C636" s="4"/>
      <c r="D636" s="4"/>
      <c r="E636" s="3"/>
      <c r="F636" s="3"/>
      <c r="G636" s="16"/>
      <c r="H636" s="3"/>
      <c r="I636" s="3"/>
      <c r="J636" s="3"/>
      <c r="K636" s="3"/>
      <c r="L636" s="3"/>
      <c r="M636" s="3"/>
      <c r="N636" s="3"/>
    </row>
    <row r="637" spans="1:14" ht="13">
      <c r="A637" s="2"/>
      <c r="B637" s="3"/>
      <c r="C637" s="4"/>
      <c r="D637" s="4"/>
      <c r="E637" s="3"/>
      <c r="F637" s="3"/>
      <c r="G637" s="16"/>
      <c r="H637" s="3"/>
      <c r="I637" s="3"/>
      <c r="J637" s="3"/>
      <c r="K637" s="3"/>
      <c r="L637" s="3"/>
      <c r="M637" s="3"/>
      <c r="N637" s="3"/>
    </row>
    <row r="638" spans="1:14" ht="13">
      <c r="A638" s="2"/>
      <c r="B638" s="3"/>
      <c r="C638" s="4"/>
      <c r="D638" s="4"/>
      <c r="E638" s="3"/>
      <c r="F638" s="3"/>
      <c r="G638" s="16"/>
      <c r="H638" s="3"/>
      <c r="I638" s="3"/>
      <c r="J638" s="3"/>
      <c r="K638" s="3"/>
      <c r="L638" s="3"/>
      <c r="M638" s="3"/>
      <c r="N638" s="3"/>
    </row>
    <row r="639" spans="1:14" ht="13">
      <c r="A639" s="2"/>
      <c r="B639" s="3"/>
      <c r="C639" s="4"/>
      <c r="D639" s="4"/>
      <c r="E639" s="3"/>
      <c r="F639" s="3"/>
      <c r="G639" s="16"/>
      <c r="H639" s="3"/>
      <c r="I639" s="3"/>
      <c r="J639" s="3"/>
      <c r="K639" s="3"/>
      <c r="L639" s="3"/>
      <c r="M639" s="3"/>
      <c r="N639" s="3"/>
    </row>
    <row r="640" spans="1:14" ht="13">
      <c r="A640" s="2"/>
      <c r="B640" s="3"/>
      <c r="C640" s="4"/>
      <c r="D640" s="4"/>
      <c r="E640" s="3"/>
      <c r="F640" s="3"/>
      <c r="G640" s="16"/>
      <c r="H640" s="3"/>
      <c r="I640" s="3"/>
      <c r="J640" s="3"/>
      <c r="K640" s="3"/>
      <c r="L640" s="3"/>
      <c r="M640" s="3"/>
      <c r="N640" s="3"/>
    </row>
    <row r="641" spans="1:14" ht="13">
      <c r="A641" s="2"/>
      <c r="B641" s="3"/>
      <c r="C641" s="4"/>
      <c r="D641" s="4"/>
      <c r="E641" s="3"/>
      <c r="F641" s="3"/>
      <c r="G641" s="16"/>
      <c r="H641" s="3"/>
      <c r="I641" s="3"/>
      <c r="J641" s="3"/>
      <c r="K641" s="3"/>
      <c r="L641" s="3"/>
      <c r="M641" s="3"/>
      <c r="N641" s="3"/>
    </row>
    <row r="642" spans="1:14" ht="13">
      <c r="A642" s="2"/>
      <c r="B642" s="3"/>
      <c r="C642" s="4"/>
      <c r="D642" s="4"/>
      <c r="E642" s="3"/>
      <c r="F642" s="3"/>
      <c r="G642" s="16"/>
      <c r="H642" s="3"/>
      <c r="I642" s="3"/>
      <c r="J642" s="3"/>
      <c r="K642" s="3"/>
      <c r="L642" s="3"/>
      <c r="M642" s="3"/>
      <c r="N642" s="3"/>
    </row>
    <row r="643" spans="1:14" ht="13">
      <c r="A643" s="2"/>
      <c r="B643" s="3"/>
      <c r="C643" s="4"/>
      <c r="D643" s="4"/>
      <c r="E643" s="3"/>
      <c r="F643" s="3"/>
      <c r="G643" s="16"/>
      <c r="H643" s="3"/>
      <c r="I643" s="3"/>
      <c r="J643" s="3"/>
      <c r="K643" s="3"/>
      <c r="L643" s="3"/>
      <c r="M643" s="3"/>
      <c r="N643" s="3"/>
    </row>
    <row r="644" spans="1:14" ht="13">
      <c r="A644" s="2"/>
      <c r="B644" s="3"/>
      <c r="C644" s="4"/>
      <c r="D644" s="4"/>
      <c r="E644" s="3"/>
      <c r="F644" s="3"/>
      <c r="G644" s="16"/>
      <c r="H644" s="3"/>
      <c r="I644" s="3"/>
      <c r="J644" s="3"/>
      <c r="K644" s="3"/>
      <c r="L644" s="3"/>
      <c r="M644" s="3"/>
      <c r="N644" s="3"/>
    </row>
    <row r="645" spans="1:14" ht="13">
      <c r="A645" s="2"/>
      <c r="B645" s="3"/>
      <c r="C645" s="4"/>
      <c r="D645" s="4"/>
      <c r="E645" s="3"/>
      <c r="F645" s="3"/>
      <c r="G645" s="16"/>
      <c r="H645" s="3"/>
      <c r="I645" s="3"/>
      <c r="J645" s="3"/>
      <c r="K645" s="3"/>
      <c r="L645" s="3"/>
      <c r="M645" s="3"/>
      <c r="N645" s="3"/>
    </row>
    <row r="646" spans="1:14" ht="13">
      <c r="A646" s="2"/>
      <c r="B646" s="3"/>
      <c r="C646" s="4"/>
      <c r="D646" s="4"/>
      <c r="E646" s="3"/>
      <c r="F646" s="3"/>
      <c r="G646" s="16"/>
      <c r="H646" s="3"/>
      <c r="I646" s="3"/>
      <c r="J646" s="3"/>
      <c r="K646" s="3"/>
      <c r="L646" s="3"/>
      <c r="M646" s="3"/>
      <c r="N646" s="3"/>
    </row>
    <row r="647" spans="1:14" ht="13">
      <c r="A647" s="2"/>
      <c r="B647" s="3"/>
      <c r="C647" s="4"/>
      <c r="D647" s="4"/>
      <c r="E647" s="3"/>
      <c r="F647" s="3"/>
      <c r="G647" s="16"/>
      <c r="H647" s="3"/>
      <c r="I647" s="3"/>
      <c r="J647" s="3"/>
      <c r="K647" s="3"/>
      <c r="L647" s="3"/>
      <c r="M647" s="3"/>
      <c r="N647" s="3"/>
    </row>
    <row r="648" spans="1:14" ht="13">
      <c r="A648" s="2"/>
      <c r="B648" s="3"/>
      <c r="C648" s="4"/>
      <c r="D648" s="4"/>
      <c r="E648" s="3"/>
      <c r="F648" s="3"/>
      <c r="G648" s="16"/>
      <c r="H648" s="3"/>
      <c r="I648" s="3"/>
      <c r="J648" s="3"/>
      <c r="K648" s="3"/>
      <c r="L648" s="3"/>
      <c r="M648" s="3"/>
      <c r="N648" s="3"/>
    </row>
    <row r="649" spans="1:14" ht="13">
      <c r="A649" s="2"/>
      <c r="B649" s="3"/>
      <c r="C649" s="4"/>
      <c r="D649" s="4"/>
      <c r="E649" s="3"/>
      <c r="F649" s="3"/>
      <c r="G649" s="16"/>
      <c r="H649" s="3"/>
      <c r="I649" s="3"/>
      <c r="J649" s="3"/>
      <c r="K649" s="3"/>
      <c r="L649" s="3"/>
      <c r="M649" s="3"/>
      <c r="N649" s="3"/>
    </row>
    <row r="650" spans="1:14" ht="13">
      <c r="A650" s="2"/>
      <c r="B650" s="3"/>
      <c r="C650" s="4"/>
      <c r="D650" s="4"/>
      <c r="E650" s="3"/>
      <c r="F650" s="3"/>
      <c r="G650" s="16"/>
      <c r="H650" s="3"/>
      <c r="I650" s="3"/>
      <c r="J650" s="3"/>
      <c r="K650" s="3"/>
      <c r="L650" s="3"/>
      <c r="M650" s="3"/>
      <c r="N650" s="3"/>
    </row>
    <row r="651" spans="1:14" ht="13">
      <c r="A651" s="2"/>
      <c r="B651" s="3"/>
      <c r="C651" s="4"/>
      <c r="D651" s="4"/>
      <c r="E651" s="3"/>
      <c r="F651" s="3"/>
      <c r="G651" s="16"/>
      <c r="H651" s="3"/>
      <c r="I651" s="3"/>
      <c r="J651" s="3"/>
      <c r="K651" s="3"/>
      <c r="L651" s="3"/>
      <c r="M651" s="3"/>
      <c r="N651" s="3"/>
    </row>
    <row r="652" spans="1:14" ht="13">
      <c r="A652" s="2"/>
      <c r="B652" s="3"/>
      <c r="C652" s="4"/>
      <c r="D652" s="4"/>
      <c r="E652" s="3"/>
      <c r="F652" s="3"/>
      <c r="G652" s="16"/>
      <c r="H652" s="3"/>
      <c r="I652" s="3"/>
      <c r="J652" s="3"/>
      <c r="K652" s="3"/>
      <c r="L652" s="3"/>
      <c r="M652" s="3"/>
      <c r="N652" s="3"/>
    </row>
    <row r="653" spans="1:14" ht="13">
      <c r="A653" s="2"/>
      <c r="B653" s="3"/>
      <c r="C653" s="4"/>
      <c r="D653" s="4"/>
      <c r="E653" s="3"/>
      <c r="F653" s="3"/>
      <c r="G653" s="16"/>
      <c r="H653" s="3"/>
      <c r="I653" s="3"/>
      <c r="J653" s="3"/>
      <c r="K653" s="3"/>
      <c r="L653" s="3"/>
      <c r="M653" s="3"/>
      <c r="N653" s="3"/>
    </row>
    <row r="654" spans="1:14" ht="13">
      <c r="A654" s="2"/>
      <c r="B654" s="3"/>
      <c r="C654" s="4"/>
      <c r="D654" s="4"/>
      <c r="E654" s="3"/>
      <c r="F654" s="3"/>
      <c r="G654" s="16"/>
      <c r="H654" s="3"/>
      <c r="I654" s="3"/>
      <c r="J654" s="3"/>
      <c r="K654" s="3"/>
      <c r="L654" s="3"/>
      <c r="M654" s="3"/>
      <c r="N654" s="3"/>
    </row>
    <row r="655" spans="1:14" ht="13">
      <c r="A655" s="2"/>
      <c r="B655" s="3"/>
      <c r="C655" s="4"/>
      <c r="D655" s="4"/>
      <c r="E655" s="3"/>
      <c r="F655" s="3"/>
      <c r="G655" s="16"/>
      <c r="H655" s="3"/>
      <c r="I655" s="3"/>
      <c r="J655" s="3"/>
      <c r="K655" s="3"/>
      <c r="L655" s="3"/>
      <c r="M655" s="3"/>
      <c r="N655" s="3"/>
    </row>
    <row r="656" spans="1:14" ht="13">
      <c r="A656" s="2"/>
      <c r="B656" s="3"/>
      <c r="C656" s="4"/>
      <c r="D656" s="4"/>
      <c r="E656" s="3"/>
      <c r="F656" s="3"/>
      <c r="G656" s="16"/>
      <c r="H656" s="3"/>
      <c r="I656" s="3"/>
      <c r="J656" s="3"/>
      <c r="K656" s="3"/>
      <c r="L656" s="3"/>
      <c r="M656" s="3"/>
      <c r="N656" s="3"/>
    </row>
    <row r="657" spans="1:14" ht="13">
      <c r="A657" s="2"/>
      <c r="B657" s="3"/>
      <c r="C657" s="4"/>
      <c r="D657" s="4"/>
      <c r="E657" s="3"/>
      <c r="F657" s="3"/>
      <c r="G657" s="16"/>
      <c r="H657" s="3"/>
      <c r="I657" s="3"/>
      <c r="J657" s="3"/>
      <c r="K657" s="3"/>
      <c r="L657" s="3"/>
      <c r="M657" s="3"/>
      <c r="N657" s="3"/>
    </row>
    <row r="658" spans="1:14" ht="13">
      <c r="A658" s="2"/>
      <c r="B658" s="3"/>
      <c r="C658" s="4"/>
      <c r="D658" s="4"/>
      <c r="E658" s="3"/>
      <c r="F658" s="3"/>
      <c r="G658" s="16"/>
      <c r="H658" s="3"/>
      <c r="I658" s="3"/>
      <c r="J658" s="3"/>
      <c r="K658" s="3"/>
      <c r="L658" s="3"/>
      <c r="M658" s="3"/>
      <c r="N658" s="3"/>
    </row>
    <row r="659" spans="1:14" ht="13">
      <c r="A659" s="2"/>
      <c r="B659" s="3"/>
      <c r="C659" s="4"/>
      <c r="D659" s="4"/>
      <c r="E659" s="3"/>
      <c r="F659" s="3"/>
      <c r="G659" s="16"/>
      <c r="H659" s="3"/>
      <c r="I659" s="3"/>
      <c r="J659" s="3"/>
      <c r="K659" s="3"/>
      <c r="L659" s="3"/>
      <c r="M659" s="3"/>
      <c r="N659" s="3"/>
    </row>
    <row r="660" spans="1:14" ht="13">
      <c r="A660" s="2"/>
      <c r="B660" s="3"/>
      <c r="C660" s="4"/>
      <c r="D660" s="4"/>
      <c r="E660" s="3"/>
      <c r="F660" s="3"/>
      <c r="G660" s="16"/>
      <c r="H660" s="3"/>
      <c r="I660" s="3"/>
      <c r="J660" s="3"/>
      <c r="K660" s="3"/>
      <c r="L660" s="3"/>
      <c r="M660" s="3"/>
      <c r="N660" s="3"/>
    </row>
    <row r="661" spans="1:14" ht="13">
      <c r="A661" s="2"/>
      <c r="B661" s="3"/>
      <c r="C661" s="4"/>
      <c r="D661" s="4"/>
      <c r="E661" s="3"/>
      <c r="F661" s="3"/>
      <c r="G661" s="16"/>
      <c r="H661" s="3"/>
      <c r="I661" s="3"/>
      <c r="J661" s="3"/>
      <c r="K661" s="3"/>
      <c r="L661" s="3"/>
      <c r="M661" s="3"/>
      <c r="N661" s="3"/>
    </row>
    <row r="662" spans="1:14" ht="13">
      <c r="A662" s="2"/>
      <c r="B662" s="3"/>
      <c r="C662" s="4"/>
      <c r="D662" s="4"/>
      <c r="E662" s="3"/>
      <c r="F662" s="3"/>
      <c r="G662" s="16"/>
      <c r="H662" s="3"/>
      <c r="I662" s="3"/>
      <c r="J662" s="3"/>
      <c r="K662" s="3"/>
      <c r="L662" s="3"/>
      <c r="M662" s="3"/>
      <c r="N662" s="3"/>
    </row>
    <row r="663" spans="1:14" ht="13">
      <c r="A663" s="2"/>
      <c r="B663" s="3"/>
      <c r="C663" s="4"/>
      <c r="D663" s="4"/>
      <c r="E663" s="3"/>
      <c r="F663" s="3"/>
      <c r="G663" s="16"/>
      <c r="H663" s="3"/>
      <c r="I663" s="3"/>
      <c r="J663" s="3"/>
      <c r="K663" s="3"/>
      <c r="L663" s="3"/>
      <c r="M663" s="3"/>
      <c r="N663" s="3"/>
    </row>
    <row r="664" spans="1:14" ht="13">
      <c r="A664" s="2"/>
      <c r="B664" s="3"/>
      <c r="C664" s="4"/>
      <c r="D664" s="4"/>
      <c r="E664" s="3"/>
      <c r="F664" s="3"/>
      <c r="G664" s="16"/>
      <c r="H664" s="3"/>
      <c r="I664" s="3"/>
      <c r="J664" s="3"/>
      <c r="K664" s="3"/>
      <c r="L664" s="3"/>
      <c r="M664" s="3"/>
      <c r="N664" s="3"/>
    </row>
    <row r="665" spans="1:14" ht="13">
      <c r="A665" s="2"/>
      <c r="B665" s="3"/>
      <c r="C665" s="4"/>
      <c r="D665" s="4"/>
      <c r="E665" s="3"/>
      <c r="F665" s="3"/>
      <c r="G665" s="16"/>
      <c r="H665" s="3"/>
      <c r="I665" s="3"/>
      <c r="J665" s="3"/>
      <c r="K665" s="3"/>
      <c r="L665" s="3"/>
      <c r="M665" s="3"/>
      <c r="N665" s="3"/>
    </row>
    <row r="666" spans="1:14" ht="13">
      <c r="A666" s="2"/>
      <c r="B666" s="3"/>
      <c r="C666" s="4"/>
      <c r="D666" s="4"/>
      <c r="E666" s="3"/>
      <c r="F666" s="3"/>
      <c r="G666" s="16"/>
      <c r="H666" s="3"/>
      <c r="I666" s="3"/>
      <c r="J666" s="3"/>
      <c r="K666" s="3"/>
      <c r="L666" s="3"/>
      <c r="M666" s="3"/>
      <c r="N666" s="3"/>
    </row>
    <row r="667" spans="1:14" ht="13">
      <c r="A667" s="2"/>
      <c r="B667" s="3"/>
      <c r="C667" s="4"/>
      <c r="D667" s="4"/>
      <c r="E667" s="3"/>
      <c r="F667" s="3"/>
      <c r="G667" s="16"/>
      <c r="H667" s="3"/>
      <c r="I667" s="3"/>
      <c r="J667" s="3"/>
      <c r="K667" s="3"/>
      <c r="L667" s="3"/>
      <c r="M667" s="3"/>
      <c r="N667" s="3"/>
    </row>
    <row r="668" spans="1:14" ht="13">
      <c r="A668" s="2"/>
      <c r="B668" s="3"/>
      <c r="C668" s="4"/>
      <c r="D668" s="4"/>
      <c r="E668" s="3"/>
      <c r="F668" s="3"/>
      <c r="G668" s="16"/>
      <c r="H668" s="3"/>
      <c r="I668" s="3"/>
      <c r="J668" s="3"/>
      <c r="K668" s="3"/>
      <c r="L668" s="3"/>
      <c r="M668" s="3"/>
      <c r="N668" s="3"/>
    </row>
    <row r="669" spans="1:14" ht="13">
      <c r="A669" s="2"/>
      <c r="B669" s="3"/>
      <c r="C669" s="4"/>
      <c r="D669" s="4"/>
      <c r="E669" s="3"/>
      <c r="F669" s="3"/>
      <c r="G669" s="16"/>
      <c r="H669" s="3"/>
      <c r="I669" s="3"/>
      <c r="J669" s="3"/>
      <c r="K669" s="3"/>
      <c r="L669" s="3"/>
      <c r="M669" s="3"/>
      <c r="N669" s="3"/>
    </row>
    <row r="670" spans="1:14" ht="13">
      <c r="A670" s="2"/>
      <c r="B670" s="3"/>
      <c r="C670" s="4"/>
      <c r="D670" s="4"/>
      <c r="E670" s="3"/>
      <c r="F670" s="3"/>
      <c r="G670" s="16"/>
      <c r="H670" s="3"/>
      <c r="I670" s="3"/>
      <c r="J670" s="3"/>
      <c r="K670" s="3"/>
      <c r="L670" s="3"/>
      <c r="M670" s="3"/>
      <c r="N670" s="3"/>
    </row>
    <row r="671" spans="1:14" ht="13">
      <c r="A671" s="2"/>
      <c r="B671" s="3"/>
      <c r="C671" s="4"/>
      <c r="D671" s="4"/>
      <c r="E671" s="3"/>
      <c r="F671" s="3"/>
      <c r="G671" s="16"/>
      <c r="H671" s="3"/>
      <c r="I671" s="3"/>
      <c r="J671" s="3"/>
      <c r="K671" s="3"/>
      <c r="L671" s="3"/>
      <c r="M671" s="3"/>
      <c r="N671" s="3"/>
    </row>
    <row r="672" spans="1:14" ht="13">
      <c r="A672" s="2"/>
      <c r="B672" s="3"/>
      <c r="C672" s="4"/>
      <c r="D672" s="4"/>
      <c r="E672" s="3"/>
      <c r="F672" s="3"/>
      <c r="G672" s="16"/>
      <c r="H672" s="3"/>
      <c r="I672" s="3"/>
      <c r="J672" s="3"/>
      <c r="K672" s="3"/>
      <c r="L672" s="3"/>
      <c r="M672" s="3"/>
      <c r="N672" s="3"/>
    </row>
    <row r="673" spans="1:14" ht="13">
      <c r="A673" s="2"/>
      <c r="B673" s="3"/>
      <c r="C673" s="4"/>
      <c r="D673" s="4"/>
      <c r="E673" s="3"/>
      <c r="F673" s="3"/>
      <c r="G673" s="16"/>
      <c r="H673" s="3"/>
      <c r="I673" s="3"/>
      <c r="J673" s="3"/>
      <c r="K673" s="3"/>
      <c r="L673" s="3"/>
      <c r="M673" s="3"/>
      <c r="N673" s="3"/>
    </row>
    <row r="674" spans="1:14" ht="13">
      <c r="A674" s="2"/>
      <c r="B674" s="3"/>
      <c r="C674" s="4"/>
      <c r="D674" s="4"/>
      <c r="E674" s="3"/>
      <c r="F674" s="3"/>
      <c r="G674" s="16"/>
      <c r="H674" s="3"/>
      <c r="I674" s="3"/>
      <c r="J674" s="3"/>
      <c r="K674" s="3"/>
      <c r="L674" s="3"/>
      <c r="M674" s="3"/>
      <c r="N674" s="3"/>
    </row>
    <row r="675" spans="1:14" ht="13">
      <c r="A675" s="2"/>
      <c r="B675" s="3"/>
      <c r="C675" s="4"/>
      <c r="D675" s="4"/>
      <c r="E675" s="3"/>
      <c r="F675" s="3"/>
      <c r="G675" s="16"/>
      <c r="H675" s="3"/>
      <c r="I675" s="3"/>
      <c r="J675" s="3"/>
      <c r="K675" s="3"/>
      <c r="L675" s="3"/>
      <c r="M675" s="3"/>
      <c r="N675" s="3"/>
    </row>
    <row r="676" spans="1:14" ht="13">
      <c r="A676" s="2"/>
      <c r="B676" s="3"/>
      <c r="C676" s="4"/>
      <c r="D676" s="4"/>
      <c r="E676" s="3"/>
      <c r="F676" s="3"/>
      <c r="G676" s="16"/>
      <c r="H676" s="3"/>
      <c r="I676" s="3"/>
      <c r="J676" s="3"/>
      <c r="K676" s="3"/>
      <c r="L676" s="3"/>
      <c r="M676" s="3"/>
      <c r="N676" s="3"/>
    </row>
    <row r="677" spans="1:14" ht="13">
      <c r="A677" s="2"/>
      <c r="B677" s="3"/>
      <c r="C677" s="4"/>
      <c r="D677" s="4"/>
      <c r="E677" s="3"/>
      <c r="F677" s="3"/>
      <c r="G677" s="16"/>
      <c r="H677" s="3"/>
      <c r="I677" s="3"/>
      <c r="J677" s="3"/>
      <c r="K677" s="3"/>
      <c r="L677" s="3"/>
      <c r="M677" s="3"/>
      <c r="N677" s="3"/>
    </row>
    <row r="678" spans="1:14" ht="13">
      <c r="A678" s="2"/>
      <c r="B678" s="3"/>
      <c r="C678" s="4"/>
      <c r="D678" s="4"/>
      <c r="E678" s="3"/>
      <c r="F678" s="3"/>
      <c r="G678" s="16"/>
      <c r="H678" s="3"/>
      <c r="I678" s="3"/>
      <c r="J678" s="3"/>
      <c r="K678" s="3"/>
      <c r="L678" s="3"/>
      <c r="M678" s="3"/>
      <c r="N678" s="3"/>
    </row>
    <row r="679" spans="1:14" ht="13">
      <c r="A679" s="2"/>
      <c r="B679" s="3"/>
      <c r="C679" s="4"/>
      <c r="D679" s="4"/>
      <c r="E679" s="3"/>
      <c r="F679" s="3"/>
      <c r="G679" s="16"/>
      <c r="H679" s="3"/>
      <c r="I679" s="3"/>
      <c r="J679" s="3"/>
      <c r="K679" s="3"/>
      <c r="L679" s="3"/>
      <c r="M679" s="3"/>
      <c r="N679" s="3"/>
    </row>
    <row r="680" spans="1:14" ht="13">
      <c r="A680" s="2"/>
      <c r="B680" s="3"/>
      <c r="C680" s="4"/>
      <c r="D680" s="4"/>
      <c r="E680" s="3"/>
      <c r="F680" s="3"/>
      <c r="G680" s="16"/>
      <c r="H680" s="3"/>
      <c r="I680" s="3"/>
      <c r="J680" s="3"/>
      <c r="K680" s="3"/>
      <c r="L680" s="3"/>
      <c r="M680" s="3"/>
      <c r="N680" s="3"/>
    </row>
    <row r="681" spans="1:14" ht="13">
      <c r="A681" s="2"/>
      <c r="B681" s="3"/>
      <c r="C681" s="4"/>
      <c r="D681" s="4"/>
      <c r="E681" s="3"/>
      <c r="F681" s="3"/>
      <c r="G681" s="16"/>
      <c r="H681" s="3"/>
      <c r="I681" s="3"/>
      <c r="J681" s="3"/>
      <c r="K681" s="3"/>
      <c r="L681" s="3"/>
      <c r="M681" s="3"/>
      <c r="N681" s="3"/>
    </row>
    <row r="682" spans="1:14" ht="13">
      <c r="A682" s="2"/>
      <c r="B682" s="3"/>
      <c r="C682" s="4"/>
      <c r="D682" s="4"/>
      <c r="E682" s="3"/>
      <c r="F682" s="3"/>
      <c r="G682" s="16"/>
      <c r="H682" s="3"/>
      <c r="I682" s="3"/>
      <c r="J682" s="3"/>
      <c r="K682" s="3"/>
      <c r="L682" s="3"/>
      <c r="M682" s="3"/>
      <c r="N682" s="3"/>
    </row>
    <row r="683" spans="1:14" ht="13">
      <c r="A683" s="2"/>
      <c r="B683" s="3"/>
      <c r="C683" s="4"/>
      <c r="D683" s="4"/>
      <c r="E683" s="3"/>
      <c r="F683" s="3"/>
      <c r="G683" s="16"/>
      <c r="H683" s="3"/>
      <c r="I683" s="3"/>
      <c r="J683" s="3"/>
      <c r="K683" s="3"/>
      <c r="L683" s="3"/>
      <c r="M683" s="3"/>
      <c r="N683" s="3"/>
    </row>
    <row r="684" spans="1:14" ht="13">
      <c r="A684" s="2"/>
      <c r="B684" s="3"/>
      <c r="C684" s="4"/>
      <c r="D684" s="4"/>
      <c r="E684" s="3"/>
      <c r="F684" s="3"/>
      <c r="G684" s="16"/>
      <c r="H684" s="3"/>
      <c r="I684" s="3"/>
      <c r="J684" s="3"/>
      <c r="K684" s="3"/>
      <c r="L684" s="3"/>
      <c r="M684" s="3"/>
      <c r="N684" s="3"/>
    </row>
    <row r="685" spans="1:14" ht="13">
      <c r="A685" s="2"/>
      <c r="B685" s="3"/>
      <c r="C685" s="4"/>
      <c r="D685" s="4"/>
      <c r="E685" s="3"/>
      <c r="F685" s="3"/>
      <c r="G685" s="16"/>
      <c r="H685" s="3"/>
      <c r="I685" s="3"/>
      <c r="J685" s="3"/>
      <c r="K685" s="3"/>
      <c r="L685" s="3"/>
      <c r="M685" s="3"/>
      <c r="N685" s="3"/>
    </row>
    <row r="686" spans="1:14" ht="13">
      <c r="A686" s="2"/>
      <c r="B686" s="3"/>
      <c r="C686" s="4"/>
      <c r="D686" s="4"/>
      <c r="E686" s="3"/>
      <c r="F686" s="3"/>
      <c r="G686" s="16"/>
      <c r="H686" s="3"/>
      <c r="I686" s="3"/>
      <c r="J686" s="3"/>
      <c r="K686" s="3"/>
      <c r="L686" s="3"/>
      <c r="M686" s="3"/>
      <c r="N686" s="3"/>
    </row>
    <row r="687" spans="1:14" ht="13">
      <c r="A687" s="2"/>
      <c r="B687" s="3"/>
      <c r="C687" s="4"/>
      <c r="D687" s="4"/>
      <c r="E687" s="3"/>
      <c r="F687" s="3"/>
      <c r="G687" s="16"/>
      <c r="H687" s="3"/>
      <c r="I687" s="3"/>
      <c r="J687" s="3"/>
      <c r="K687" s="3"/>
      <c r="L687" s="3"/>
      <c r="M687" s="3"/>
      <c r="N687" s="3"/>
    </row>
    <row r="688" spans="1:14" ht="13">
      <c r="A688" s="2"/>
      <c r="B688" s="3"/>
      <c r="C688" s="4"/>
      <c r="D688" s="4"/>
      <c r="E688" s="3"/>
      <c r="F688" s="3"/>
      <c r="G688" s="16"/>
      <c r="H688" s="3"/>
      <c r="I688" s="3"/>
      <c r="J688" s="3"/>
      <c r="K688" s="3"/>
      <c r="L688" s="3"/>
      <c r="M688" s="3"/>
      <c r="N688" s="3"/>
    </row>
    <row r="689" spans="1:14" ht="13">
      <c r="A689" s="2"/>
      <c r="B689" s="3"/>
      <c r="C689" s="4"/>
      <c r="D689" s="4"/>
      <c r="E689" s="3"/>
      <c r="F689" s="3"/>
      <c r="G689" s="16"/>
      <c r="H689" s="3"/>
      <c r="I689" s="3"/>
      <c r="J689" s="3"/>
      <c r="K689" s="3"/>
      <c r="L689" s="3"/>
      <c r="M689" s="3"/>
      <c r="N689" s="3"/>
    </row>
    <row r="690" spans="1:14" ht="13">
      <c r="A690" s="2"/>
      <c r="B690" s="3"/>
      <c r="C690" s="4"/>
      <c r="D690" s="4"/>
      <c r="E690" s="3"/>
      <c r="F690" s="3"/>
      <c r="G690" s="16"/>
      <c r="H690" s="3"/>
      <c r="I690" s="3"/>
      <c r="J690" s="3"/>
      <c r="K690" s="3"/>
      <c r="L690" s="3"/>
      <c r="M690" s="3"/>
      <c r="N690" s="3"/>
    </row>
    <row r="691" spans="1:14" ht="13">
      <c r="A691" s="2"/>
      <c r="B691" s="3"/>
      <c r="C691" s="4"/>
      <c r="D691" s="4"/>
      <c r="E691" s="3"/>
      <c r="F691" s="3"/>
      <c r="G691" s="16"/>
      <c r="H691" s="3"/>
      <c r="I691" s="3"/>
      <c r="J691" s="3"/>
      <c r="K691" s="3"/>
      <c r="L691" s="3"/>
      <c r="M691" s="3"/>
      <c r="N691" s="3"/>
    </row>
    <row r="692" spans="1:14" ht="13">
      <c r="A692" s="2"/>
      <c r="B692" s="3"/>
      <c r="C692" s="4"/>
      <c r="D692" s="4"/>
      <c r="E692" s="3"/>
      <c r="F692" s="3"/>
      <c r="G692" s="16"/>
      <c r="H692" s="3"/>
      <c r="I692" s="3"/>
      <c r="J692" s="3"/>
      <c r="K692" s="3"/>
      <c r="L692" s="3"/>
      <c r="M692" s="3"/>
      <c r="N692" s="3"/>
    </row>
    <row r="693" spans="1:14" ht="13">
      <c r="A693" s="2"/>
      <c r="B693" s="3"/>
      <c r="C693" s="4"/>
      <c r="D693" s="4"/>
      <c r="E693" s="3"/>
      <c r="F693" s="3"/>
      <c r="G693" s="16"/>
      <c r="H693" s="3"/>
      <c r="I693" s="3"/>
      <c r="J693" s="3"/>
      <c r="K693" s="3"/>
      <c r="L693" s="3"/>
      <c r="M693" s="3"/>
      <c r="N693" s="3"/>
    </row>
    <row r="694" spans="1:14" ht="13">
      <c r="A694" s="2"/>
      <c r="B694" s="3"/>
      <c r="C694" s="4"/>
      <c r="D694" s="4"/>
      <c r="E694" s="3"/>
      <c r="F694" s="3"/>
      <c r="G694" s="16"/>
      <c r="H694" s="3"/>
      <c r="I694" s="3"/>
      <c r="J694" s="3"/>
      <c r="K694" s="3"/>
      <c r="L694" s="3"/>
      <c r="M694" s="3"/>
      <c r="N694" s="3"/>
    </row>
    <row r="695" spans="1:14" ht="13">
      <c r="A695" s="2"/>
      <c r="B695" s="3"/>
      <c r="C695" s="4"/>
      <c r="D695" s="4"/>
      <c r="E695" s="3"/>
      <c r="F695" s="3"/>
      <c r="G695" s="16"/>
      <c r="H695" s="3"/>
      <c r="I695" s="3"/>
      <c r="J695" s="3"/>
      <c r="K695" s="3"/>
      <c r="L695" s="3"/>
      <c r="M695" s="3"/>
      <c r="N695" s="3"/>
    </row>
    <row r="696" spans="1:14" ht="13">
      <c r="A696" s="2"/>
      <c r="B696" s="3"/>
      <c r="C696" s="4"/>
      <c r="D696" s="4"/>
      <c r="E696" s="3"/>
      <c r="F696" s="3"/>
      <c r="G696" s="16"/>
      <c r="H696" s="3"/>
      <c r="I696" s="3"/>
      <c r="J696" s="3"/>
      <c r="K696" s="3"/>
      <c r="L696" s="3"/>
      <c r="M696" s="3"/>
      <c r="N696" s="3"/>
    </row>
    <row r="697" spans="1:14" ht="13">
      <c r="A697" s="2"/>
      <c r="B697" s="3"/>
      <c r="C697" s="4"/>
      <c r="D697" s="4"/>
      <c r="E697" s="3"/>
      <c r="F697" s="3"/>
      <c r="G697" s="16"/>
      <c r="H697" s="3"/>
      <c r="I697" s="3"/>
      <c r="J697" s="3"/>
      <c r="K697" s="3"/>
      <c r="L697" s="3"/>
      <c r="M697" s="3"/>
      <c r="N697" s="3"/>
    </row>
    <row r="698" spans="1:14" ht="13">
      <c r="A698" s="2"/>
      <c r="B698" s="3"/>
      <c r="C698" s="4"/>
      <c r="D698" s="4"/>
      <c r="E698" s="3"/>
      <c r="F698" s="3"/>
      <c r="G698" s="16"/>
      <c r="H698" s="3"/>
      <c r="I698" s="3"/>
      <c r="J698" s="3"/>
      <c r="K698" s="3"/>
      <c r="L698" s="3"/>
      <c r="M698" s="3"/>
      <c r="N698" s="3"/>
    </row>
    <row r="699" spans="1:14" ht="13">
      <c r="A699" s="2"/>
      <c r="B699" s="3"/>
      <c r="C699" s="4"/>
      <c r="D699" s="4"/>
      <c r="E699" s="3"/>
      <c r="F699" s="3"/>
      <c r="G699" s="16"/>
      <c r="H699" s="3"/>
      <c r="I699" s="3"/>
      <c r="J699" s="3"/>
      <c r="K699" s="3"/>
      <c r="L699" s="3"/>
      <c r="M699" s="3"/>
      <c r="N699" s="3"/>
    </row>
    <row r="700" spans="1:14" ht="13">
      <c r="A700" s="2"/>
      <c r="B700" s="3"/>
      <c r="C700" s="4"/>
      <c r="D700" s="4"/>
      <c r="E700" s="3"/>
      <c r="F700" s="3"/>
      <c r="G700" s="16"/>
      <c r="H700" s="3"/>
      <c r="I700" s="3"/>
      <c r="J700" s="3"/>
      <c r="K700" s="3"/>
      <c r="L700" s="3"/>
      <c r="M700" s="3"/>
      <c r="N700" s="3"/>
    </row>
    <row r="701" spans="1:14" ht="13">
      <c r="A701" s="2"/>
      <c r="B701" s="3"/>
      <c r="C701" s="4"/>
      <c r="D701" s="4"/>
      <c r="E701" s="3"/>
      <c r="F701" s="3"/>
      <c r="G701" s="16"/>
      <c r="H701" s="3"/>
      <c r="I701" s="3"/>
      <c r="J701" s="3"/>
      <c r="K701" s="3"/>
      <c r="L701" s="3"/>
      <c r="M701" s="3"/>
      <c r="N701" s="3"/>
    </row>
    <row r="702" spans="1:14" ht="13">
      <c r="A702" s="2"/>
      <c r="B702" s="3"/>
      <c r="C702" s="4"/>
      <c r="D702" s="4"/>
      <c r="E702" s="3"/>
      <c r="F702" s="3"/>
      <c r="G702" s="16"/>
      <c r="H702" s="3"/>
      <c r="I702" s="3"/>
      <c r="J702" s="3"/>
      <c r="K702" s="3"/>
      <c r="L702" s="3"/>
      <c r="M702" s="3"/>
      <c r="N702" s="3"/>
    </row>
    <row r="703" spans="1:14" ht="13">
      <c r="A703" s="2"/>
      <c r="B703" s="3"/>
      <c r="C703" s="4"/>
      <c r="D703" s="4"/>
      <c r="E703" s="3"/>
      <c r="F703" s="3"/>
      <c r="G703" s="16"/>
      <c r="H703" s="3"/>
      <c r="I703" s="3"/>
      <c r="J703" s="3"/>
      <c r="K703" s="3"/>
      <c r="L703" s="3"/>
      <c r="M703" s="3"/>
      <c r="N703" s="3"/>
    </row>
    <row r="704" spans="1:14" ht="13">
      <c r="A704" s="2"/>
      <c r="B704" s="3"/>
      <c r="C704" s="4"/>
      <c r="D704" s="4"/>
      <c r="E704" s="3"/>
      <c r="F704" s="3"/>
      <c r="G704" s="16"/>
      <c r="H704" s="3"/>
      <c r="I704" s="3"/>
      <c r="J704" s="3"/>
      <c r="K704" s="3"/>
      <c r="L704" s="3"/>
      <c r="M704" s="3"/>
      <c r="N704" s="3"/>
    </row>
    <row r="705" spans="1:14" ht="13">
      <c r="A705" s="2"/>
      <c r="B705" s="3"/>
      <c r="C705" s="4"/>
      <c r="D705" s="4"/>
      <c r="E705" s="3"/>
      <c r="F705" s="3"/>
      <c r="G705" s="16"/>
      <c r="H705" s="3"/>
      <c r="I705" s="3"/>
      <c r="J705" s="3"/>
      <c r="K705" s="3"/>
      <c r="L705" s="3"/>
      <c r="M705" s="3"/>
      <c r="N705" s="3"/>
    </row>
    <row r="706" spans="1:14" ht="13">
      <c r="A706" s="2"/>
      <c r="B706" s="3"/>
      <c r="C706" s="4"/>
      <c r="D706" s="4"/>
      <c r="E706" s="3"/>
      <c r="F706" s="3"/>
      <c r="G706" s="16"/>
      <c r="H706" s="3"/>
      <c r="I706" s="3"/>
      <c r="J706" s="3"/>
      <c r="K706" s="3"/>
      <c r="L706" s="3"/>
      <c r="M706" s="3"/>
      <c r="N706" s="3"/>
    </row>
    <row r="707" spans="1:14" ht="13">
      <c r="A707" s="2"/>
      <c r="B707" s="3"/>
      <c r="C707" s="4"/>
      <c r="D707" s="4"/>
      <c r="E707" s="3"/>
      <c r="F707" s="3"/>
      <c r="G707" s="16"/>
      <c r="H707" s="3"/>
      <c r="I707" s="3"/>
      <c r="J707" s="3"/>
      <c r="K707" s="3"/>
      <c r="L707" s="3"/>
      <c r="M707" s="3"/>
      <c r="N707" s="3"/>
    </row>
    <row r="708" spans="1:14" ht="13">
      <c r="A708" s="2"/>
      <c r="B708" s="3"/>
      <c r="C708" s="4"/>
      <c r="D708" s="4"/>
      <c r="E708" s="3"/>
      <c r="F708" s="3"/>
      <c r="G708" s="16"/>
      <c r="H708" s="3"/>
      <c r="I708" s="3"/>
      <c r="J708" s="3"/>
      <c r="K708" s="3"/>
      <c r="L708" s="3"/>
      <c r="M708" s="3"/>
      <c r="N708" s="3"/>
    </row>
    <row r="709" spans="1:14" ht="13">
      <c r="A709" s="2"/>
      <c r="B709" s="3"/>
      <c r="C709" s="4"/>
      <c r="D709" s="4"/>
      <c r="E709" s="3"/>
      <c r="F709" s="3"/>
      <c r="G709" s="16"/>
      <c r="H709" s="3"/>
      <c r="I709" s="3"/>
      <c r="J709" s="3"/>
      <c r="K709" s="3"/>
      <c r="L709" s="3"/>
      <c r="M709" s="3"/>
      <c r="N709" s="3"/>
    </row>
    <row r="710" spans="1:14" ht="13">
      <c r="A710" s="2"/>
      <c r="B710" s="3"/>
      <c r="C710" s="4"/>
      <c r="D710" s="4"/>
      <c r="E710" s="3"/>
      <c r="F710" s="3"/>
      <c r="G710" s="16"/>
      <c r="H710" s="3"/>
      <c r="I710" s="3"/>
      <c r="J710" s="3"/>
      <c r="K710" s="3"/>
      <c r="L710" s="3"/>
      <c r="M710" s="3"/>
      <c r="N710" s="3"/>
    </row>
    <row r="711" spans="1:14" ht="13">
      <c r="A711" s="2"/>
      <c r="B711" s="3"/>
      <c r="C711" s="4"/>
      <c r="D711" s="4"/>
      <c r="E711" s="3"/>
      <c r="F711" s="3"/>
      <c r="G711" s="16"/>
      <c r="H711" s="3"/>
      <c r="I711" s="3"/>
      <c r="J711" s="3"/>
      <c r="K711" s="3"/>
      <c r="L711" s="3"/>
      <c r="M711" s="3"/>
      <c r="N711" s="3"/>
    </row>
    <row r="712" spans="1:14" ht="13">
      <c r="A712" s="2"/>
      <c r="B712" s="3"/>
      <c r="C712" s="4"/>
      <c r="D712" s="4"/>
      <c r="E712" s="3"/>
      <c r="F712" s="3"/>
      <c r="G712" s="16"/>
      <c r="H712" s="3"/>
      <c r="I712" s="3"/>
      <c r="J712" s="3"/>
      <c r="K712" s="3"/>
      <c r="L712" s="3"/>
      <c r="M712" s="3"/>
      <c r="N712" s="3"/>
    </row>
    <row r="713" spans="1:14" ht="13">
      <c r="A713" s="2"/>
      <c r="B713" s="3"/>
      <c r="C713" s="4"/>
      <c r="D713" s="4"/>
      <c r="E713" s="3"/>
      <c r="F713" s="3"/>
      <c r="G713" s="16"/>
      <c r="H713" s="3"/>
      <c r="I713" s="3"/>
      <c r="J713" s="3"/>
      <c r="K713" s="3"/>
      <c r="L713" s="3"/>
      <c r="M713" s="3"/>
      <c r="N713" s="3"/>
    </row>
    <row r="714" spans="1:14" ht="13">
      <c r="A714" s="2"/>
      <c r="B714" s="3"/>
      <c r="C714" s="4"/>
      <c r="D714" s="4"/>
      <c r="E714" s="3"/>
      <c r="F714" s="3"/>
      <c r="G714" s="16"/>
      <c r="H714" s="3"/>
      <c r="I714" s="3"/>
      <c r="J714" s="3"/>
      <c r="K714" s="3"/>
      <c r="L714" s="3"/>
      <c r="M714" s="3"/>
      <c r="N714" s="3"/>
    </row>
    <row r="715" spans="1:14" ht="13">
      <c r="A715" s="2"/>
      <c r="B715" s="3"/>
      <c r="C715" s="4"/>
      <c r="D715" s="4"/>
      <c r="E715" s="3"/>
      <c r="F715" s="3"/>
      <c r="G715" s="16"/>
      <c r="H715" s="3"/>
      <c r="I715" s="3"/>
      <c r="J715" s="3"/>
      <c r="K715" s="3"/>
      <c r="L715" s="3"/>
      <c r="M715" s="3"/>
      <c r="N715" s="3"/>
    </row>
    <row r="716" spans="1:14" ht="13">
      <c r="A716" s="2"/>
      <c r="B716" s="3"/>
      <c r="C716" s="4"/>
      <c r="D716" s="4"/>
      <c r="E716" s="3"/>
      <c r="F716" s="3"/>
      <c r="G716" s="16"/>
      <c r="H716" s="3"/>
      <c r="I716" s="3"/>
      <c r="J716" s="3"/>
      <c r="K716" s="3"/>
      <c r="L716" s="3"/>
      <c r="M716" s="3"/>
      <c r="N716" s="3"/>
    </row>
    <row r="717" spans="1:14" ht="13">
      <c r="A717" s="2"/>
      <c r="B717" s="3"/>
      <c r="C717" s="4"/>
      <c r="D717" s="4"/>
      <c r="E717" s="3"/>
      <c r="F717" s="3"/>
      <c r="G717" s="16"/>
      <c r="H717" s="3"/>
      <c r="I717" s="3"/>
      <c r="J717" s="3"/>
      <c r="K717" s="3"/>
      <c r="L717" s="3"/>
      <c r="M717" s="3"/>
      <c r="N717" s="3"/>
    </row>
    <row r="718" spans="1:14" ht="13">
      <c r="A718" s="2"/>
      <c r="B718" s="3"/>
      <c r="C718" s="4"/>
      <c r="D718" s="4"/>
      <c r="E718" s="3"/>
      <c r="F718" s="3"/>
      <c r="G718" s="16"/>
      <c r="H718" s="3"/>
      <c r="I718" s="3"/>
      <c r="J718" s="3"/>
      <c r="K718" s="3"/>
      <c r="L718" s="3"/>
      <c r="M718" s="3"/>
      <c r="N718" s="3"/>
    </row>
    <row r="719" spans="1:14" ht="13">
      <c r="A719" s="2"/>
      <c r="B719" s="3"/>
      <c r="C719" s="4"/>
      <c r="D719" s="4"/>
      <c r="E719" s="3"/>
      <c r="F719" s="3"/>
      <c r="G719" s="16"/>
      <c r="H719" s="3"/>
      <c r="I719" s="3"/>
      <c r="J719" s="3"/>
      <c r="K719" s="3"/>
      <c r="L719" s="3"/>
      <c r="M719" s="3"/>
      <c r="N719" s="3"/>
    </row>
    <row r="720" spans="1:14" ht="13">
      <c r="A720" s="2"/>
      <c r="B720" s="3"/>
      <c r="C720" s="4"/>
      <c r="D720" s="4"/>
      <c r="E720" s="3"/>
      <c r="F720" s="3"/>
      <c r="G720" s="16"/>
      <c r="H720" s="3"/>
      <c r="I720" s="3"/>
      <c r="J720" s="3"/>
      <c r="K720" s="3"/>
      <c r="L720" s="3"/>
      <c r="M720" s="3"/>
      <c r="N720" s="3"/>
    </row>
    <row r="721" spans="1:14" ht="13">
      <c r="A721" s="2"/>
      <c r="B721" s="3"/>
      <c r="C721" s="4"/>
      <c r="D721" s="4"/>
      <c r="E721" s="3"/>
      <c r="F721" s="3"/>
      <c r="G721" s="16"/>
      <c r="H721" s="3"/>
      <c r="I721" s="3"/>
      <c r="J721" s="3"/>
      <c r="K721" s="3"/>
      <c r="L721" s="3"/>
      <c r="M721" s="3"/>
      <c r="N721" s="3"/>
    </row>
    <row r="722" spans="1:14" ht="13">
      <c r="A722" s="2"/>
      <c r="B722" s="3"/>
      <c r="C722" s="4"/>
      <c r="D722" s="4"/>
      <c r="E722" s="3"/>
      <c r="F722" s="3"/>
      <c r="G722" s="16"/>
      <c r="H722" s="3"/>
      <c r="I722" s="3"/>
      <c r="J722" s="3"/>
      <c r="K722" s="3"/>
      <c r="L722" s="3"/>
      <c r="M722" s="3"/>
      <c r="N722" s="3"/>
    </row>
    <row r="723" spans="1:14" ht="13">
      <c r="A723" s="2"/>
      <c r="B723" s="3"/>
      <c r="C723" s="4"/>
      <c r="D723" s="4"/>
      <c r="E723" s="3"/>
      <c r="F723" s="3"/>
      <c r="G723" s="16"/>
      <c r="H723" s="3"/>
      <c r="I723" s="3"/>
      <c r="J723" s="3"/>
      <c r="K723" s="3"/>
      <c r="L723" s="3"/>
      <c r="M723" s="3"/>
      <c r="N723" s="3"/>
    </row>
    <row r="724" spans="1:14" ht="13">
      <c r="A724" s="2"/>
      <c r="B724" s="3"/>
      <c r="C724" s="4"/>
      <c r="D724" s="4"/>
      <c r="E724" s="3"/>
      <c r="F724" s="3"/>
      <c r="G724" s="16"/>
      <c r="H724" s="3"/>
      <c r="I724" s="3"/>
      <c r="J724" s="3"/>
      <c r="K724" s="3"/>
      <c r="L724" s="3"/>
      <c r="M724" s="3"/>
      <c r="N724" s="3"/>
    </row>
    <row r="725" spans="1:14" ht="13">
      <c r="A725" s="2"/>
      <c r="B725" s="3"/>
      <c r="C725" s="4"/>
      <c r="D725" s="4"/>
      <c r="E725" s="3"/>
      <c r="F725" s="3"/>
      <c r="G725" s="16"/>
      <c r="H725" s="3"/>
      <c r="I725" s="3"/>
      <c r="J725" s="3"/>
      <c r="K725" s="3"/>
      <c r="L725" s="3"/>
      <c r="M725" s="3"/>
      <c r="N725" s="3"/>
    </row>
    <row r="726" spans="1:14" ht="13">
      <c r="A726" s="2"/>
      <c r="B726" s="3"/>
      <c r="C726" s="4"/>
      <c r="D726" s="4"/>
      <c r="E726" s="3"/>
      <c r="F726" s="3"/>
      <c r="G726" s="16"/>
      <c r="H726" s="3"/>
      <c r="I726" s="3"/>
      <c r="J726" s="3"/>
      <c r="K726" s="3"/>
      <c r="L726" s="3"/>
      <c r="M726" s="3"/>
      <c r="N726" s="3"/>
    </row>
    <row r="727" spans="1:14" ht="13">
      <c r="A727" s="2"/>
      <c r="B727" s="3"/>
      <c r="C727" s="4"/>
      <c r="D727" s="4"/>
      <c r="E727" s="3"/>
      <c r="F727" s="3"/>
      <c r="G727" s="16"/>
      <c r="H727" s="3"/>
      <c r="I727" s="3"/>
      <c r="J727" s="3"/>
      <c r="K727" s="3"/>
      <c r="L727" s="3"/>
      <c r="M727" s="3"/>
      <c r="N727" s="3"/>
    </row>
    <row r="728" spans="1:14" ht="13">
      <c r="A728" s="2"/>
      <c r="B728" s="3"/>
      <c r="C728" s="4"/>
      <c r="D728" s="4"/>
      <c r="E728" s="3"/>
      <c r="F728" s="3"/>
      <c r="G728" s="16"/>
      <c r="H728" s="3"/>
      <c r="I728" s="3"/>
      <c r="J728" s="3"/>
      <c r="K728" s="3"/>
      <c r="L728" s="3"/>
      <c r="M728" s="3"/>
      <c r="N728" s="3"/>
    </row>
    <row r="729" spans="1:14" ht="13">
      <c r="A729" s="2"/>
      <c r="B729" s="3"/>
      <c r="C729" s="4"/>
      <c r="D729" s="4"/>
      <c r="E729" s="3"/>
      <c r="F729" s="3"/>
      <c r="G729" s="16"/>
      <c r="H729" s="3"/>
      <c r="I729" s="3"/>
      <c r="J729" s="3"/>
      <c r="K729" s="3"/>
      <c r="L729" s="3"/>
      <c r="M729" s="3"/>
      <c r="N729" s="3"/>
    </row>
    <row r="730" spans="1:14" ht="13">
      <c r="A730" s="2"/>
      <c r="B730" s="3"/>
      <c r="C730" s="4"/>
      <c r="D730" s="4"/>
      <c r="E730" s="3"/>
      <c r="F730" s="3"/>
      <c r="G730" s="16"/>
      <c r="H730" s="3"/>
      <c r="I730" s="3"/>
      <c r="J730" s="3"/>
      <c r="K730" s="3"/>
      <c r="L730" s="3"/>
      <c r="M730" s="3"/>
      <c r="N730" s="3"/>
    </row>
    <row r="731" spans="1:14" ht="13">
      <c r="A731" s="2"/>
      <c r="B731" s="3"/>
      <c r="C731" s="4"/>
      <c r="D731" s="4"/>
      <c r="E731" s="3"/>
      <c r="F731" s="3"/>
      <c r="G731" s="16"/>
      <c r="H731" s="3"/>
      <c r="I731" s="3"/>
      <c r="J731" s="3"/>
      <c r="K731" s="3"/>
      <c r="L731" s="3"/>
      <c r="M731" s="3"/>
      <c r="N731" s="3"/>
    </row>
    <row r="732" spans="1:14" ht="13">
      <c r="A732" s="2"/>
      <c r="B732" s="3"/>
      <c r="C732" s="4"/>
      <c r="D732" s="4"/>
      <c r="E732" s="3"/>
      <c r="F732" s="3"/>
      <c r="G732" s="16"/>
      <c r="H732" s="3"/>
      <c r="I732" s="3"/>
      <c r="J732" s="3"/>
      <c r="K732" s="3"/>
      <c r="L732" s="3"/>
      <c r="M732" s="3"/>
      <c r="N732" s="3"/>
    </row>
    <row r="733" spans="1:14" ht="13">
      <c r="A733" s="2"/>
      <c r="B733" s="3"/>
      <c r="C733" s="4"/>
      <c r="D733" s="4"/>
      <c r="E733" s="3"/>
      <c r="F733" s="3"/>
      <c r="G733" s="16"/>
      <c r="H733" s="3"/>
      <c r="I733" s="3"/>
      <c r="J733" s="3"/>
      <c r="K733" s="3"/>
      <c r="L733" s="3"/>
      <c r="M733" s="3"/>
      <c r="N733" s="3"/>
    </row>
    <row r="734" spans="1:14" ht="13">
      <c r="A734" s="2"/>
      <c r="B734" s="3"/>
      <c r="C734" s="4"/>
      <c r="D734" s="4"/>
      <c r="E734" s="3"/>
      <c r="F734" s="3"/>
      <c r="G734" s="16"/>
      <c r="H734" s="3"/>
      <c r="I734" s="3"/>
      <c r="J734" s="3"/>
      <c r="K734" s="3"/>
      <c r="L734" s="3"/>
      <c r="M734" s="3"/>
      <c r="N734" s="3"/>
    </row>
    <row r="735" spans="1:14" ht="13">
      <c r="A735" s="2"/>
      <c r="B735" s="3"/>
      <c r="C735" s="4"/>
      <c r="D735" s="4"/>
      <c r="E735" s="3"/>
      <c r="F735" s="3"/>
      <c r="G735" s="16"/>
      <c r="H735" s="3"/>
      <c r="I735" s="3"/>
      <c r="J735" s="3"/>
      <c r="K735" s="3"/>
      <c r="L735" s="3"/>
      <c r="M735" s="3"/>
      <c r="N735" s="3"/>
    </row>
    <row r="736" spans="1:14" ht="13">
      <c r="A736" s="2"/>
      <c r="B736" s="3"/>
      <c r="C736" s="4"/>
      <c r="D736" s="4"/>
      <c r="E736" s="3"/>
      <c r="F736" s="3"/>
      <c r="G736" s="16"/>
      <c r="H736" s="3"/>
      <c r="I736" s="3"/>
      <c r="J736" s="3"/>
      <c r="K736" s="3"/>
      <c r="L736" s="3"/>
      <c r="M736" s="3"/>
      <c r="N736" s="3"/>
    </row>
    <row r="737" spans="1:14" ht="13">
      <c r="A737" s="2"/>
      <c r="B737" s="3"/>
      <c r="C737" s="4"/>
      <c r="D737" s="4"/>
      <c r="E737" s="3"/>
      <c r="F737" s="3"/>
      <c r="G737" s="16"/>
      <c r="H737" s="3"/>
      <c r="I737" s="3"/>
      <c r="J737" s="3"/>
      <c r="K737" s="3"/>
      <c r="L737" s="3"/>
      <c r="M737" s="3"/>
      <c r="N737" s="3"/>
    </row>
    <row r="738" spans="1:14" ht="13">
      <c r="A738" s="2"/>
      <c r="B738" s="3"/>
      <c r="C738" s="4"/>
      <c r="D738" s="4"/>
      <c r="E738" s="3"/>
      <c r="F738" s="3"/>
      <c r="G738" s="16"/>
      <c r="H738" s="3"/>
      <c r="I738" s="3"/>
      <c r="J738" s="3"/>
      <c r="K738" s="3"/>
      <c r="L738" s="3"/>
      <c r="M738" s="3"/>
      <c r="N738" s="3"/>
    </row>
    <row r="739" spans="1:14" ht="13">
      <c r="A739" s="2"/>
      <c r="B739" s="3"/>
      <c r="C739" s="4"/>
      <c r="D739" s="4"/>
      <c r="E739" s="3"/>
      <c r="F739" s="3"/>
      <c r="G739" s="16"/>
      <c r="H739" s="3"/>
      <c r="I739" s="3"/>
      <c r="J739" s="3"/>
      <c r="K739" s="3"/>
      <c r="L739" s="3"/>
      <c r="M739" s="3"/>
      <c r="N739" s="3"/>
    </row>
    <row r="740" spans="1:14" ht="13">
      <c r="A740" s="2"/>
      <c r="B740" s="3"/>
      <c r="C740" s="4"/>
      <c r="D740" s="4"/>
      <c r="E740" s="3"/>
      <c r="F740" s="3"/>
      <c r="G740" s="16"/>
      <c r="H740" s="3"/>
      <c r="I740" s="3"/>
      <c r="J740" s="3"/>
      <c r="K740" s="3"/>
      <c r="L740" s="3"/>
      <c r="M740" s="3"/>
      <c r="N740" s="3"/>
    </row>
    <row r="741" spans="1:14" ht="13">
      <c r="A741" s="2"/>
      <c r="B741" s="3"/>
      <c r="C741" s="4"/>
      <c r="D741" s="4"/>
      <c r="E741" s="3"/>
      <c r="F741" s="3"/>
      <c r="G741" s="16"/>
      <c r="H741" s="3"/>
      <c r="I741" s="3"/>
      <c r="J741" s="3"/>
      <c r="K741" s="3"/>
      <c r="L741" s="3"/>
      <c r="M741" s="3"/>
      <c r="N741" s="3"/>
    </row>
    <row r="742" spans="1:14" ht="13">
      <c r="A742" s="2"/>
      <c r="B742" s="3"/>
      <c r="C742" s="4"/>
      <c r="D742" s="4"/>
      <c r="E742" s="3"/>
      <c r="F742" s="3"/>
      <c r="G742" s="16"/>
      <c r="H742" s="3"/>
      <c r="I742" s="3"/>
      <c r="J742" s="3"/>
      <c r="K742" s="3"/>
      <c r="L742" s="3"/>
      <c r="M742" s="3"/>
      <c r="N742" s="3"/>
    </row>
    <row r="743" spans="1:14" ht="13">
      <c r="A743" s="2"/>
      <c r="B743" s="3"/>
      <c r="C743" s="4"/>
      <c r="D743" s="4"/>
      <c r="E743" s="3"/>
      <c r="F743" s="3"/>
      <c r="G743" s="16"/>
      <c r="H743" s="3"/>
      <c r="I743" s="3"/>
      <c r="J743" s="3"/>
      <c r="K743" s="3"/>
      <c r="L743" s="3"/>
      <c r="M743" s="3"/>
      <c r="N743" s="3"/>
    </row>
    <row r="744" spans="1:14" ht="13">
      <c r="A744" s="2"/>
      <c r="B744" s="3"/>
      <c r="C744" s="4"/>
      <c r="D744" s="4"/>
      <c r="E744" s="3"/>
      <c r="F744" s="3"/>
      <c r="G744" s="16"/>
      <c r="H744" s="3"/>
      <c r="I744" s="3"/>
      <c r="J744" s="3"/>
      <c r="K744" s="3"/>
      <c r="L744" s="3"/>
      <c r="M744" s="3"/>
      <c r="N744" s="3"/>
    </row>
    <row r="745" spans="1:14" ht="13">
      <c r="A745" s="2"/>
      <c r="B745" s="3"/>
      <c r="C745" s="4"/>
      <c r="D745" s="4"/>
      <c r="E745" s="3"/>
      <c r="F745" s="3"/>
      <c r="G745" s="16"/>
      <c r="H745" s="3"/>
      <c r="I745" s="3"/>
      <c r="J745" s="3"/>
      <c r="K745" s="3"/>
      <c r="L745" s="3"/>
      <c r="M745" s="3"/>
      <c r="N745" s="3"/>
    </row>
    <row r="746" spans="1:14" ht="13">
      <c r="A746" s="2"/>
      <c r="B746" s="3"/>
      <c r="C746" s="4"/>
      <c r="D746" s="4"/>
      <c r="E746" s="3"/>
      <c r="F746" s="3"/>
      <c r="G746" s="16"/>
      <c r="H746" s="3"/>
      <c r="I746" s="3"/>
      <c r="J746" s="3"/>
      <c r="K746" s="3"/>
      <c r="L746" s="3"/>
      <c r="M746" s="3"/>
      <c r="N746" s="3"/>
    </row>
    <row r="747" spans="1:14" ht="13">
      <c r="A747" s="2"/>
      <c r="B747" s="3"/>
      <c r="C747" s="4"/>
      <c r="D747" s="4"/>
      <c r="E747" s="3"/>
      <c r="F747" s="3"/>
      <c r="G747" s="16"/>
      <c r="H747" s="3"/>
      <c r="I747" s="3"/>
      <c r="J747" s="3"/>
      <c r="K747" s="3"/>
      <c r="L747" s="3"/>
      <c r="M747" s="3"/>
      <c r="N747" s="3"/>
    </row>
    <row r="748" spans="1:14" ht="13">
      <c r="A748" s="2"/>
      <c r="B748" s="3"/>
      <c r="C748" s="4"/>
      <c r="D748" s="4"/>
      <c r="E748" s="3"/>
      <c r="F748" s="3"/>
      <c r="G748" s="16"/>
      <c r="H748" s="3"/>
      <c r="I748" s="3"/>
      <c r="J748" s="3"/>
      <c r="K748" s="3"/>
      <c r="L748" s="3"/>
      <c r="M748" s="3"/>
      <c r="N748" s="3"/>
    </row>
    <row r="749" spans="1:14" ht="13">
      <c r="A749" s="2"/>
      <c r="B749" s="3"/>
      <c r="C749" s="4"/>
      <c r="D749" s="4"/>
      <c r="E749" s="3"/>
      <c r="F749" s="3"/>
      <c r="G749" s="16"/>
      <c r="H749" s="3"/>
      <c r="I749" s="3"/>
      <c r="J749" s="3"/>
      <c r="K749" s="3"/>
      <c r="L749" s="3"/>
      <c r="M749" s="3"/>
      <c r="N749" s="3"/>
    </row>
    <row r="750" spans="1:14" ht="13">
      <c r="A750" s="2"/>
      <c r="B750" s="3"/>
      <c r="C750" s="4"/>
      <c r="D750" s="4"/>
      <c r="E750" s="3"/>
      <c r="F750" s="3"/>
      <c r="G750" s="16"/>
      <c r="H750" s="3"/>
      <c r="I750" s="3"/>
      <c r="J750" s="3"/>
      <c r="K750" s="3"/>
      <c r="L750" s="3"/>
      <c r="M750" s="3"/>
      <c r="N750" s="3"/>
    </row>
    <row r="751" spans="1:14" ht="13">
      <c r="A751" s="2"/>
      <c r="B751" s="3"/>
      <c r="C751" s="4"/>
      <c r="D751" s="4"/>
      <c r="E751" s="3"/>
      <c r="F751" s="3"/>
      <c r="G751" s="16"/>
      <c r="H751" s="3"/>
      <c r="I751" s="3"/>
      <c r="J751" s="3"/>
      <c r="K751" s="3"/>
      <c r="L751" s="3"/>
      <c r="M751" s="3"/>
      <c r="N751" s="3"/>
    </row>
    <row r="752" spans="1:14" ht="13">
      <c r="A752" s="2"/>
      <c r="B752" s="3"/>
      <c r="C752" s="4"/>
      <c r="D752" s="4"/>
      <c r="E752" s="3"/>
      <c r="F752" s="3"/>
      <c r="G752" s="16"/>
      <c r="H752" s="3"/>
      <c r="I752" s="3"/>
      <c r="J752" s="3"/>
      <c r="K752" s="3"/>
      <c r="L752" s="3"/>
      <c r="M752" s="3"/>
      <c r="N752" s="3"/>
    </row>
    <row r="753" spans="1:14" ht="13">
      <c r="A753" s="2"/>
      <c r="B753" s="3"/>
      <c r="C753" s="4"/>
      <c r="D753" s="4"/>
      <c r="E753" s="3"/>
      <c r="F753" s="3"/>
      <c r="G753" s="16"/>
      <c r="H753" s="3"/>
      <c r="I753" s="3"/>
      <c r="J753" s="3"/>
      <c r="K753" s="3"/>
      <c r="L753" s="3"/>
      <c r="M753" s="3"/>
      <c r="N753" s="3"/>
    </row>
    <row r="754" spans="1:14" ht="13">
      <c r="A754" s="2"/>
      <c r="B754" s="3"/>
      <c r="C754" s="4"/>
      <c r="D754" s="4"/>
      <c r="E754" s="3"/>
      <c r="F754" s="3"/>
      <c r="G754" s="16"/>
      <c r="H754" s="3"/>
      <c r="I754" s="3"/>
      <c r="J754" s="3"/>
      <c r="K754" s="3"/>
      <c r="L754" s="3"/>
      <c r="M754" s="3"/>
      <c r="N754" s="3"/>
    </row>
    <row r="755" spans="1:14" ht="13">
      <c r="A755" s="2"/>
      <c r="B755" s="3"/>
      <c r="C755" s="4"/>
      <c r="D755" s="4"/>
      <c r="E755" s="3"/>
      <c r="F755" s="3"/>
      <c r="G755" s="16"/>
      <c r="H755" s="3"/>
      <c r="I755" s="3"/>
      <c r="J755" s="3"/>
      <c r="K755" s="3"/>
      <c r="L755" s="3"/>
      <c r="M755" s="3"/>
      <c r="N755" s="3"/>
    </row>
    <row r="756" spans="1:14" ht="13">
      <c r="A756" s="2"/>
      <c r="B756" s="3"/>
      <c r="C756" s="4"/>
      <c r="D756" s="4"/>
      <c r="E756" s="3"/>
      <c r="F756" s="3"/>
      <c r="G756" s="16"/>
      <c r="H756" s="3"/>
      <c r="I756" s="3"/>
      <c r="J756" s="3"/>
      <c r="K756" s="3"/>
      <c r="L756" s="3"/>
      <c r="M756" s="3"/>
      <c r="N756" s="3"/>
    </row>
    <row r="757" spans="1:14" ht="13">
      <c r="A757" s="2"/>
      <c r="B757" s="3"/>
      <c r="C757" s="4"/>
      <c r="D757" s="4"/>
      <c r="E757" s="3"/>
      <c r="F757" s="3"/>
      <c r="G757" s="16"/>
      <c r="H757" s="3"/>
      <c r="I757" s="3"/>
      <c r="J757" s="3"/>
      <c r="K757" s="3"/>
      <c r="L757" s="3"/>
      <c r="M757" s="3"/>
      <c r="N757" s="3"/>
    </row>
    <row r="758" spans="1:14" ht="13">
      <c r="A758" s="2"/>
      <c r="B758" s="3"/>
      <c r="C758" s="4"/>
      <c r="D758" s="4"/>
      <c r="E758" s="3"/>
      <c r="F758" s="3"/>
      <c r="G758" s="16"/>
      <c r="H758" s="3"/>
      <c r="I758" s="3"/>
      <c r="J758" s="3"/>
      <c r="K758" s="3"/>
      <c r="L758" s="3"/>
      <c r="M758" s="3"/>
      <c r="N758" s="3"/>
    </row>
    <row r="759" spans="1:14" ht="13">
      <c r="A759" s="2"/>
      <c r="B759" s="3"/>
      <c r="C759" s="4"/>
      <c r="D759" s="4"/>
      <c r="E759" s="3"/>
      <c r="F759" s="3"/>
      <c r="G759" s="16"/>
      <c r="H759" s="3"/>
      <c r="I759" s="3"/>
      <c r="J759" s="3"/>
      <c r="K759" s="3"/>
      <c r="L759" s="3"/>
      <c r="M759" s="3"/>
      <c r="N759" s="3"/>
    </row>
    <row r="760" spans="1:14" ht="13">
      <c r="A760" s="2"/>
      <c r="B760" s="3"/>
      <c r="C760" s="4"/>
      <c r="D760" s="4"/>
      <c r="E760" s="3"/>
      <c r="F760" s="3"/>
      <c r="G760" s="16"/>
      <c r="H760" s="3"/>
      <c r="I760" s="3"/>
      <c r="J760" s="3"/>
      <c r="K760" s="3"/>
      <c r="L760" s="3"/>
      <c r="M760" s="3"/>
      <c r="N760" s="3"/>
    </row>
    <row r="761" spans="1:14" ht="13">
      <c r="A761" s="2"/>
      <c r="B761" s="3"/>
      <c r="C761" s="4"/>
      <c r="D761" s="4"/>
      <c r="E761" s="3"/>
      <c r="F761" s="3"/>
      <c r="G761" s="16"/>
      <c r="H761" s="3"/>
      <c r="I761" s="3"/>
      <c r="J761" s="3"/>
      <c r="K761" s="3"/>
      <c r="L761" s="3"/>
      <c r="M761" s="3"/>
      <c r="N761" s="3"/>
    </row>
    <row r="762" spans="1:14" ht="13">
      <c r="A762" s="2"/>
      <c r="B762" s="3"/>
      <c r="C762" s="4"/>
      <c r="D762" s="4"/>
      <c r="E762" s="3"/>
      <c r="F762" s="3"/>
      <c r="G762" s="16"/>
      <c r="H762" s="3"/>
      <c r="I762" s="3"/>
      <c r="J762" s="3"/>
      <c r="K762" s="3"/>
      <c r="L762" s="3"/>
      <c r="M762" s="3"/>
      <c r="N762" s="3"/>
    </row>
    <row r="763" spans="1:14" ht="13">
      <c r="A763" s="2"/>
      <c r="B763" s="3"/>
      <c r="C763" s="4"/>
      <c r="D763" s="4"/>
      <c r="E763" s="3"/>
      <c r="F763" s="3"/>
      <c r="G763" s="16"/>
      <c r="H763" s="3"/>
      <c r="I763" s="3"/>
      <c r="J763" s="3"/>
      <c r="K763" s="3"/>
      <c r="L763" s="3"/>
      <c r="M763" s="3"/>
      <c r="N763" s="3"/>
    </row>
    <row r="764" spans="1:14" ht="13">
      <c r="A764" s="2"/>
      <c r="B764" s="3"/>
      <c r="C764" s="4"/>
      <c r="D764" s="4"/>
      <c r="E764" s="3"/>
      <c r="F764" s="3"/>
      <c r="G764" s="16"/>
      <c r="H764" s="3"/>
      <c r="I764" s="3"/>
      <c r="J764" s="3"/>
      <c r="K764" s="3"/>
      <c r="L764" s="3"/>
      <c r="M764" s="3"/>
      <c r="N764" s="3"/>
    </row>
    <row r="765" spans="1:14" ht="13">
      <c r="A765" s="2"/>
      <c r="B765" s="3"/>
      <c r="C765" s="4"/>
      <c r="D765" s="4"/>
      <c r="E765" s="3"/>
      <c r="F765" s="3"/>
      <c r="G765" s="16"/>
      <c r="H765" s="3"/>
      <c r="I765" s="3"/>
      <c r="J765" s="3"/>
      <c r="K765" s="3"/>
      <c r="L765" s="3"/>
      <c r="M765" s="3"/>
      <c r="N765" s="3"/>
    </row>
    <row r="766" spans="1:14" ht="13">
      <c r="A766" s="2"/>
      <c r="B766" s="3"/>
      <c r="C766" s="4"/>
      <c r="D766" s="4"/>
      <c r="E766" s="3"/>
      <c r="F766" s="3"/>
      <c r="G766" s="16"/>
      <c r="H766" s="3"/>
      <c r="I766" s="3"/>
      <c r="J766" s="3"/>
      <c r="K766" s="3"/>
      <c r="L766" s="3"/>
      <c r="M766" s="3"/>
      <c r="N766" s="3"/>
    </row>
    <row r="767" spans="1:14" ht="13">
      <c r="A767" s="2"/>
      <c r="B767" s="3"/>
      <c r="C767" s="4"/>
      <c r="D767" s="4"/>
      <c r="E767" s="3"/>
      <c r="F767" s="3"/>
      <c r="G767" s="16"/>
      <c r="H767" s="3"/>
      <c r="I767" s="3"/>
      <c r="J767" s="3"/>
      <c r="K767" s="3"/>
      <c r="L767" s="3"/>
      <c r="M767" s="3"/>
      <c r="N767" s="3"/>
    </row>
    <row r="768" spans="1:14" ht="13">
      <c r="A768" s="2"/>
      <c r="B768" s="3"/>
      <c r="C768" s="4"/>
      <c r="D768" s="4"/>
      <c r="E768" s="3"/>
      <c r="F768" s="3"/>
      <c r="G768" s="16"/>
      <c r="H768" s="3"/>
      <c r="I768" s="3"/>
      <c r="J768" s="3"/>
      <c r="K768" s="3"/>
      <c r="L768" s="3"/>
      <c r="M768" s="3"/>
      <c r="N768" s="3"/>
    </row>
    <row r="769" spans="1:14" ht="13">
      <c r="A769" s="2"/>
      <c r="B769" s="3"/>
      <c r="C769" s="4"/>
      <c r="D769" s="4"/>
      <c r="E769" s="3"/>
      <c r="F769" s="3"/>
      <c r="G769" s="16"/>
      <c r="H769" s="3"/>
      <c r="I769" s="3"/>
      <c r="J769" s="3"/>
      <c r="K769" s="3"/>
      <c r="L769" s="3"/>
      <c r="M769" s="3"/>
      <c r="N769" s="3"/>
    </row>
    <row r="770" spans="1:14" ht="13">
      <c r="A770" s="2"/>
      <c r="B770" s="3"/>
      <c r="C770" s="4"/>
      <c r="D770" s="4"/>
      <c r="E770" s="3"/>
      <c r="F770" s="3"/>
      <c r="G770" s="16"/>
      <c r="H770" s="3"/>
      <c r="I770" s="3"/>
      <c r="J770" s="3"/>
      <c r="K770" s="3"/>
      <c r="L770" s="3"/>
      <c r="M770" s="3"/>
      <c r="N770" s="3"/>
    </row>
    <row r="771" spans="1:14" ht="13">
      <c r="A771" s="2"/>
      <c r="B771" s="3"/>
      <c r="C771" s="4"/>
      <c r="D771" s="4"/>
      <c r="E771" s="3"/>
      <c r="F771" s="3"/>
      <c r="G771" s="16"/>
      <c r="H771" s="3"/>
      <c r="I771" s="3"/>
      <c r="J771" s="3"/>
      <c r="K771" s="3"/>
      <c r="L771" s="3"/>
      <c r="M771" s="3"/>
      <c r="N771" s="3"/>
    </row>
    <row r="772" spans="1:14" ht="13">
      <c r="A772" s="2"/>
      <c r="B772" s="3"/>
      <c r="C772" s="4"/>
      <c r="D772" s="4"/>
      <c r="E772" s="3"/>
      <c r="F772" s="3"/>
      <c r="G772" s="16"/>
      <c r="H772" s="3"/>
      <c r="I772" s="3"/>
      <c r="J772" s="3"/>
      <c r="K772" s="3"/>
      <c r="L772" s="3"/>
      <c r="M772" s="3"/>
      <c r="N772" s="3"/>
    </row>
    <row r="773" spans="1:14" ht="13">
      <c r="A773" s="2"/>
      <c r="B773" s="3"/>
      <c r="C773" s="4"/>
      <c r="D773" s="4"/>
      <c r="E773" s="3"/>
      <c r="F773" s="3"/>
      <c r="G773" s="16"/>
      <c r="H773" s="3"/>
      <c r="I773" s="3"/>
      <c r="J773" s="3"/>
      <c r="K773" s="3"/>
      <c r="L773" s="3"/>
      <c r="M773" s="3"/>
      <c r="N773" s="3"/>
    </row>
    <row r="774" spans="1:14" ht="13">
      <c r="A774" s="2"/>
      <c r="B774" s="3"/>
      <c r="C774" s="4"/>
      <c r="D774" s="4"/>
      <c r="E774" s="3"/>
      <c r="F774" s="3"/>
      <c r="G774" s="16"/>
      <c r="H774" s="3"/>
      <c r="I774" s="3"/>
      <c r="J774" s="3"/>
      <c r="K774" s="3"/>
      <c r="L774" s="3"/>
      <c r="M774" s="3"/>
      <c r="N774" s="3"/>
    </row>
    <row r="775" spans="1:14" ht="13">
      <c r="A775" s="2"/>
      <c r="B775" s="3"/>
      <c r="C775" s="4"/>
      <c r="D775" s="4"/>
      <c r="E775" s="3"/>
      <c r="F775" s="3"/>
      <c r="G775" s="16"/>
      <c r="H775" s="3"/>
      <c r="I775" s="3"/>
      <c r="J775" s="3"/>
      <c r="K775" s="3"/>
      <c r="L775" s="3"/>
      <c r="M775" s="3"/>
      <c r="N775" s="3"/>
    </row>
    <row r="776" spans="1:14" ht="13">
      <c r="A776" s="2"/>
      <c r="B776" s="3"/>
      <c r="C776" s="4"/>
      <c r="D776" s="4"/>
      <c r="E776" s="3"/>
      <c r="F776" s="3"/>
      <c r="G776" s="16"/>
      <c r="H776" s="3"/>
      <c r="I776" s="3"/>
      <c r="J776" s="3"/>
      <c r="K776" s="3"/>
      <c r="L776" s="3"/>
      <c r="M776" s="3"/>
      <c r="N776" s="3"/>
    </row>
    <row r="777" spans="1:14" ht="13">
      <c r="A777" s="2"/>
      <c r="B777" s="3"/>
      <c r="C777" s="4"/>
      <c r="D777" s="4"/>
      <c r="E777" s="3"/>
      <c r="F777" s="3"/>
      <c r="G777" s="16"/>
      <c r="H777" s="3"/>
      <c r="I777" s="3"/>
      <c r="J777" s="3"/>
      <c r="K777" s="3"/>
      <c r="L777" s="3"/>
      <c r="M777" s="3"/>
      <c r="N777" s="3"/>
    </row>
    <row r="778" spans="1:14" ht="13">
      <c r="A778" s="2"/>
      <c r="B778" s="3"/>
      <c r="C778" s="4"/>
      <c r="D778" s="4"/>
      <c r="E778" s="3"/>
      <c r="F778" s="3"/>
      <c r="G778" s="16"/>
      <c r="H778" s="3"/>
      <c r="I778" s="3"/>
      <c r="J778" s="3"/>
      <c r="K778" s="3"/>
      <c r="L778" s="3"/>
      <c r="M778" s="3"/>
      <c r="N778" s="3"/>
    </row>
    <row r="779" spans="1:14" ht="13">
      <c r="A779" s="2"/>
      <c r="B779" s="3"/>
      <c r="C779" s="4"/>
      <c r="D779" s="4"/>
      <c r="E779" s="3"/>
      <c r="F779" s="3"/>
      <c r="G779" s="16"/>
      <c r="H779" s="3"/>
      <c r="I779" s="3"/>
      <c r="J779" s="3"/>
      <c r="K779" s="3"/>
      <c r="L779" s="3"/>
      <c r="M779" s="3"/>
      <c r="N779" s="3"/>
    </row>
    <row r="780" spans="1:14" ht="13">
      <c r="A780" s="2"/>
      <c r="B780" s="3"/>
      <c r="C780" s="4"/>
      <c r="D780" s="4"/>
      <c r="E780" s="3"/>
      <c r="F780" s="3"/>
      <c r="G780" s="16"/>
      <c r="H780" s="3"/>
      <c r="I780" s="3"/>
      <c r="J780" s="3"/>
      <c r="K780" s="3"/>
      <c r="L780" s="3"/>
      <c r="M780" s="3"/>
      <c r="N780" s="3"/>
    </row>
    <row r="781" spans="1:14" ht="13">
      <c r="A781" s="2"/>
      <c r="B781" s="3"/>
      <c r="C781" s="4"/>
      <c r="D781" s="4"/>
      <c r="E781" s="3"/>
      <c r="F781" s="3"/>
      <c r="G781" s="16"/>
      <c r="H781" s="3"/>
      <c r="I781" s="3"/>
      <c r="J781" s="3"/>
      <c r="K781" s="3"/>
      <c r="L781" s="3"/>
      <c r="M781" s="3"/>
      <c r="N781" s="3"/>
    </row>
    <row r="782" spans="1:14" ht="13">
      <c r="A782" s="2"/>
      <c r="B782" s="3"/>
      <c r="C782" s="4"/>
      <c r="D782" s="4"/>
      <c r="E782" s="3"/>
      <c r="F782" s="3"/>
      <c r="G782" s="16"/>
      <c r="H782" s="3"/>
      <c r="I782" s="3"/>
      <c r="J782" s="3"/>
      <c r="K782" s="3"/>
      <c r="L782" s="3"/>
      <c r="M782" s="3"/>
      <c r="N782" s="3"/>
    </row>
    <row r="783" spans="1:14" ht="13">
      <c r="A783" s="2"/>
      <c r="B783" s="3"/>
      <c r="C783" s="4"/>
      <c r="D783" s="4"/>
      <c r="E783" s="3"/>
      <c r="F783" s="3"/>
      <c r="G783" s="16"/>
      <c r="H783" s="3"/>
      <c r="I783" s="3"/>
      <c r="J783" s="3"/>
      <c r="K783" s="3"/>
      <c r="L783" s="3"/>
      <c r="M783" s="3"/>
      <c r="N783" s="3"/>
    </row>
    <row r="784" spans="1:14" ht="13">
      <c r="A784" s="2"/>
      <c r="B784" s="3"/>
      <c r="C784" s="4"/>
      <c r="D784" s="4"/>
      <c r="E784" s="3"/>
      <c r="F784" s="3"/>
      <c r="G784" s="16"/>
      <c r="H784" s="3"/>
      <c r="I784" s="3"/>
      <c r="J784" s="3"/>
      <c r="K784" s="3"/>
      <c r="L784" s="3"/>
      <c r="M784" s="3"/>
      <c r="N784" s="3"/>
    </row>
    <row r="785" spans="1:14" ht="13">
      <c r="A785" s="2"/>
      <c r="B785" s="3"/>
      <c r="C785" s="4"/>
      <c r="D785" s="4"/>
      <c r="E785" s="3"/>
      <c r="F785" s="3"/>
      <c r="G785" s="16"/>
      <c r="H785" s="3"/>
      <c r="I785" s="3"/>
      <c r="J785" s="3"/>
      <c r="K785" s="3"/>
      <c r="L785" s="3"/>
      <c r="M785" s="3"/>
      <c r="N785" s="3"/>
    </row>
    <row r="786" spans="1:14" ht="13">
      <c r="A786" s="2"/>
      <c r="B786" s="3"/>
      <c r="C786" s="4"/>
      <c r="D786" s="4"/>
      <c r="E786" s="3"/>
      <c r="F786" s="3"/>
      <c r="G786" s="16"/>
      <c r="H786" s="3"/>
      <c r="I786" s="3"/>
      <c r="J786" s="3"/>
      <c r="K786" s="3"/>
      <c r="L786" s="3"/>
      <c r="M786" s="3"/>
      <c r="N786" s="3"/>
    </row>
    <row r="787" spans="1:14" ht="13">
      <c r="A787" s="2"/>
      <c r="B787" s="3"/>
      <c r="C787" s="4"/>
      <c r="D787" s="4"/>
      <c r="E787" s="3"/>
      <c r="F787" s="3"/>
      <c r="G787" s="16"/>
      <c r="H787" s="3"/>
      <c r="I787" s="3"/>
      <c r="J787" s="3"/>
      <c r="K787" s="3"/>
      <c r="L787" s="3"/>
      <c r="M787" s="3"/>
      <c r="N787" s="3"/>
    </row>
    <row r="788" spans="1:14" ht="13">
      <c r="A788" s="2"/>
      <c r="B788" s="3"/>
      <c r="C788" s="4"/>
      <c r="D788" s="4"/>
      <c r="E788" s="3"/>
      <c r="F788" s="3"/>
      <c r="G788" s="16"/>
      <c r="H788" s="3"/>
      <c r="I788" s="3"/>
      <c r="J788" s="3"/>
      <c r="K788" s="3"/>
      <c r="L788" s="3"/>
      <c r="M788" s="3"/>
      <c r="N788" s="3"/>
    </row>
    <row r="789" spans="1:14" ht="13">
      <c r="A789" s="2"/>
      <c r="B789" s="3"/>
      <c r="C789" s="4"/>
      <c r="D789" s="4"/>
      <c r="E789" s="3"/>
      <c r="F789" s="3"/>
      <c r="G789" s="16"/>
      <c r="H789" s="3"/>
      <c r="I789" s="3"/>
      <c r="J789" s="3"/>
      <c r="K789" s="3"/>
      <c r="L789" s="3"/>
      <c r="M789" s="3"/>
      <c r="N789" s="3"/>
    </row>
    <row r="790" spans="1:14" ht="13">
      <c r="A790" s="2"/>
      <c r="B790" s="3"/>
      <c r="C790" s="4"/>
      <c r="D790" s="4"/>
      <c r="E790" s="3"/>
      <c r="F790" s="3"/>
      <c r="G790" s="16"/>
      <c r="H790" s="3"/>
      <c r="I790" s="3"/>
      <c r="J790" s="3"/>
      <c r="K790" s="3"/>
      <c r="L790" s="3"/>
      <c r="M790" s="3"/>
      <c r="N790" s="3"/>
    </row>
    <row r="791" spans="1:14" ht="13">
      <c r="A791" s="2"/>
      <c r="B791" s="3"/>
      <c r="C791" s="4"/>
      <c r="D791" s="4"/>
      <c r="E791" s="3"/>
      <c r="F791" s="3"/>
      <c r="G791" s="16"/>
      <c r="H791" s="3"/>
      <c r="I791" s="3"/>
      <c r="J791" s="3"/>
      <c r="K791" s="3"/>
      <c r="L791" s="3"/>
      <c r="M791" s="3"/>
      <c r="N791" s="3"/>
    </row>
    <row r="792" spans="1:14" ht="13">
      <c r="A792" s="2"/>
      <c r="B792" s="3"/>
      <c r="C792" s="4"/>
      <c r="D792" s="4"/>
      <c r="E792" s="3"/>
      <c r="F792" s="3"/>
      <c r="G792" s="16"/>
      <c r="H792" s="3"/>
      <c r="I792" s="3"/>
      <c r="J792" s="3"/>
      <c r="K792" s="3"/>
      <c r="L792" s="3"/>
      <c r="M792" s="3"/>
      <c r="N792" s="3"/>
    </row>
    <row r="793" spans="1:14" ht="13">
      <c r="A793" s="2"/>
      <c r="B793" s="3"/>
      <c r="C793" s="4"/>
      <c r="D793" s="4"/>
      <c r="E793" s="3"/>
      <c r="F793" s="3"/>
      <c r="G793" s="16"/>
      <c r="H793" s="3"/>
      <c r="I793" s="3"/>
      <c r="J793" s="3"/>
      <c r="K793" s="3"/>
      <c r="L793" s="3"/>
      <c r="M793" s="3"/>
      <c r="N793" s="3"/>
    </row>
    <row r="794" spans="1:14" ht="13">
      <c r="A794" s="2"/>
      <c r="B794" s="3"/>
      <c r="C794" s="4"/>
      <c r="D794" s="4"/>
      <c r="E794" s="3"/>
      <c r="F794" s="3"/>
      <c r="G794" s="16"/>
      <c r="H794" s="3"/>
      <c r="I794" s="3"/>
      <c r="J794" s="3"/>
      <c r="K794" s="3"/>
      <c r="L794" s="3"/>
      <c r="M794" s="3"/>
      <c r="N794" s="3"/>
    </row>
    <row r="795" spans="1:14" ht="13">
      <c r="A795" s="2"/>
      <c r="B795" s="3"/>
      <c r="C795" s="4"/>
      <c r="D795" s="4"/>
      <c r="E795" s="3"/>
      <c r="F795" s="3"/>
      <c r="G795" s="16"/>
      <c r="H795" s="3"/>
      <c r="I795" s="3"/>
      <c r="J795" s="3"/>
      <c r="K795" s="3"/>
      <c r="L795" s="3"/>
      <c r="M795" s="3"/>
      <c r="N795" s="3"/>
    </row>
    <row r="796" spans="1:14" ht="13">
      <c r="A796" s="2"/>
      <c r="B796" s="3"/>
      <c r="C796" s="4"/>
      <c r="D796" s="4"/>
      <c r="E796" s="3"/>
      <c r="F796" s="3"/>
      <c r="G796" s="16"/>
      <c r="H796" s="3"/>
      <c r="I796" s="3"/>
      <c r="J796" s="3"/>
      <c r="K796" s="3"/>
      <c r="L796" s="3"/>
      <c r="M796" s="3"/>
      <c r="N796" s="3"/>
    </row>
    <row r="797" spans="1:14" ht="13">
      <c r="A797" s="2"/>
      <c r="B797" s="3"/>
      <c r="C797" s="4"/>
      <c r="D797" s="4"/>
      <c r="E797" s="3"/>
      <c r="F797" s="3"/>
      <c r="G797" s="16"/>
      <c r="H797" s="3"/>
      <c r="I797" s="3"/>
      <c r="J797" s="3"/>
      <c r="K797" s="3"/>
      <c r="L797" s="3"/>
      <c r="M797" s="3"/>
      <c r="N797" s="3"/>
    </row>
    <row r="798" spans="1:14" ht="13">
      <c r="A798" s="2"/>
      <c r="B798" s="3"/>
      <c r="C798" s="4"/>
      <c r="D798" s="4"/>
      <c r="E798" s="3"/>
      <c r="F798" s="3"/>
      <c r="G798" s="16"/>
      <c r="H798" s="3"/>
      <c r="I798" s="3"/>
      <c r="J798" s="3"/>
      <c r="K798" s="3"/>
      <c r="L798" s="3"/>
      <c r="M798" s="3"/>
      <c r="N798" s="3"/>
    </row>
    <row r="799" spans="1:14" ht="13">
      <c r="A799" s="2"/>
      <c r="B799" s="3"/>
      <c r="C799" s="4"/>
      <c r="D799" s="4"/>
      <c r="E799" s="3"/>
      <c r="F799" s="3"/>
      <c r="G799" s="16"/>
      <c r="H799" s="3"/>
      <c r="I799" s="3"/>
      <c r="J799" s="3"/>
      <c r="K799" s="3"/>
      <c r="L799" s="3"/>
      <c r="M799" s="3"/>
      <c r="N799" s="3"/>
    </row>
    <row r="800" spans="1:14" ht="13">
      <c r="A800" s="2"/>
      <c r="B800" s="3"/>
      <c r="C800" s="4"/>
      <c r="D800" s="4"/>
      <c r="E800" s="3"/>
      <c r="F800" s="3"/>
      <c r="G800" s="16"/>
      <c r="H800" s="3"/>
      <c r="I800" s="3"/>
      <c r="J800" s="3"/>
      <c r="K800" s="3"/>
      <c r="L800" s="3"/>
      <c r="M800" s="3"/>
      <c r="N800" s="3"/>
    </row>
    <row r="801" spans="1:14" ht="13">
      <c r="A801" s="2"/>
      <c r="B801" s="3"/>
      <c r="C801" s="4"/>
      <c r="D801" s="4"/>
      <c r="E801" s="3"/>
      <c r="F801" s="3"/>
      <c r="G801" s="16"/>
      <c r="H801" s="3"/>
      <c r="I801" s="3"/>
      <c r="J801" s="3"/>
      <c r="K801" s="3"/>
      <c r="L801" s="3"/>
      <c r="M801" s="3"/>
      <c r="N801" s="3"/>
    </row>
    <row r="802" spans="1:14" ht="13">
      <c r="A802" s="2"/>
      <c r="B802" s="3"/>
      <c r="C802" s="4"/>
      <c r="D802" s="4"/>
      <c r="E802" s="3"/>
      <c r="F802" s="3"/>
      <c r="G802" s="16"/>
      <c r="H802" s="3"/>
      <c r="I802" s="3"/>
      <c r="J802" s="3"/>
      <c r="K802" s="3"/>
      <c r="L802" s="3"/>
      <c r="M802" s="3"/>
      <c r="N802" s="3"/>
    </row>
    <row r="803" spans="1:14" ht="13">
      <c r="A803" s="2"/>
      <c r="B803" s="3"/>
      <c r="C803" s="4"/>
      <c r="D803" s="4"/>
      <c r="E803" s="3"/>
      <c r="F803" s="3"/>
      <c r="G803" s="16"/>
      <c r="H803" s="3"/>
      <c r="I803" s="3"/>
      <c r="J803" s="3"/>
      <c r="K803" s="3"/>
      <c r="L803" s="3"/>
      <c r="M803" s="3"/>
      <c r="N803" s="3"/>
    </row>
    <row r="804" spans="1:14" ht="13">
      <c r="A804" s="2"/>
      <c r="B804" s="3"/>
      <c r="C804" s="4"/>
      <c r="D804" s="4"/>
      <c r="E804" s="3"/>
      <c r="F804" s="3"/>
      <c r="G804" s="16"/>
      <c r="H804" s="3"/>
      <c r="I804" s="3"/>
      <c r="J804" s="3"/>
      <c r="K804" s="3"/>
      <c r="L804" s="3"/>
      <c r="M804" s="3"/>
      <c r="N804" s="3"/>
    </row>
    <row r="805" spans="1:14" ht="13">
      <c r="A805" s="2"/>
      <c r="B805" s="3"/>
      <c r="C805" s="4"/>
      <c r="D805" s="4"/>
      <c r="E805" s="3"/>
      <c r="F805" s="3"/>
      <c r="G805" s="16"/>
      <c r="H805" s="3"/>
      <c r="I805" s="3"/>
      <c r="J805" s="3"/>
      <c r="K805" s="3"/>
      <c r="L805" s="3"/>
      <c r="M805" s="3"/>
      <c r="N805" s="3"/>
    </row>
    <row r="806" spans="1:14" ht="13">
      <c r="A806" s="2"/>
      <c r="B806" s="3"/>
      <c r="C806" s="4"/>
      <c r="D806" s="4"/>
      <c r="E806" s="3"/>
      <c r="F806" s="3"/>
      <c r="G806" s="16"/>
      <c r="H806" s="3"/>
      <c r="I806" s="3"/>
      <c r="J806" s="3"/>
      <c r="K806" s="3"/>
      <c r="L806" s="3"/>
      <c r="M806" s="3"/>
      <c r="N806" s="3"/>
    </row>
    <row r="807" spans="1:14" ht="13">
      <c r="A807" s="2"/>
      <c r="B807" s="3"/>
      <c r="C807" s="4"/>
      <c r="D807" s="4"/>
      <c r="E807" s="3"/>
      <c r="F807" s="3"/>
      <c r="G807" s="16"/>
      <c r="H807" s="3"/>
      <c r="I807" s="3"/>
      <c r="J807" s="3"/>
      <c r="K807" s="3"/>
      <c r="L807" s="3"/>
      <c r="M807" s="3"/>
      <c r="N807" s="3"/>
    </row>
    <row r="808" spans="1:14" ht="13">
      <c r="A808" s="2"/>
      <c r="B808" s="3"/>
      <c r="C808" s="4"/>
      <c r="D808" s="4"/>
      <c r="E808" s="3"/>
      <c r="F808" s="3"/>
      <c r="G808" s="16"/>
      <c r="H808" s="3"/>
      <c r="I808" s="3"/>
      <c r="J808" s="3"/>
      <c r="K808" s="3"/>
      <c r="L808" s="3"/>
      <c r="M808" s="3"/>
      <c r="N808" s="3"/>
    </row>
    <row r="809" spans="1:14" ht="13">
      <c r="A809" s="2"/>
      <c r="B809" s="3"/>
      <c r="C809" s="4"/>
      <c r="D809" s="4"/>
      <c r="E809" s="3"/>
      <c r="F809" s="3"/>
      <c r="G809" s="16"/>
      <c r="H809" s="3"/>
      <c r="I809" s="3"/>
      <c r="J809" s="3"/>
      <c r="K809" s="3"/>
      <c r="L809" s="3"/>
      <c r="M809" s="3"/>
      <c r="N809" s="3"/>
    </row>
    <row r="810" spans="1:14" ht="13">
      <c r="A810" s="2"/>
      <c r="B810" s="3"/>
      <c r="C810" s="4"/>
      <c r="D810" s="4"/>
      <c r="E810" s="3"/>
      <c r="F810" s="3"/>
      <c r="G810" s="16"/>
      <c r="H810" s="3"/>
      <c r="I810" s="3"/>
      <c r="J810" s="3"/>
      <c r="K810" s="3"/>
      <c r="L810" s="3"/>
      <c r="M810" s="3"/>
      <c r="N810" s="3"/>
    </row>
    <row r="811" spans="1:14" ht="13">
      <c r="A811" s="2"/>
      <c r="B811" s="3"/>
      <c r="C811" s="4"/>
      <c r="D811" s="4"/>
      <c r="E811" s="3"/>
      <c r="F811" s="3"/>
      <c r="G811" s="16"/>
      <c r="H811" s="3"/>
      <c r="I811" s="3"/>
      <c r="J811" s="3"/>
      <c r="K811" s="3"/>
      <c r="L811" s="3"/>
      <c r="M811" s="3"/>
      <c r="N811" s="3"/>
    </row>
    <row r="812" spans="1:14" ht="13">
      <c r="A812" s="2"/>
      <c r="B812" s="3"/>
      <c r="C812" s="4"/>
      <c r="D812" s="4"/>
      <c r="E812" s="3"/>
      <c r="F812" s="3"/>
      <c r="G812" s="16"/>
      <c r="H812" s="3"/>
      <c r="I812" s="3"/>
      <c r="J812" s="3"/>
      <c r="K812" s="3"/>
      <c r="L812" s="3"/>
      <c r="M812" s="3"/>
      <c r="N812" s="3"/>
    </row>
    <row r="813" spans="1:14" ht="13">
      <c r="A813" s="2"/>
      <c r="B813" s="3"/>
      <c r="C813" s="4"/>
      <c r="D813" s="4"/>
      <c r="E813" s="3"/>
      <c r="F813" s="3"/>
      <c r="G813" s="16"/>
      <c r="H813" s="3"/>
      <c r="I813" s="3"/>
      <c r="J813" s="3"/>
      <c r="K813" s="3"/>
      <c r="L813" s="3"/>
      <c r="M813" s="3"/>
      <c r="N813" s="3"/>
    </row>
    <row r="814" spans="1:14" ht="13">
      <c r="A814" s="2"/>
      <c r="B814" s="3"/>
      <c r="C814" s="4"/>
      <c r="D814" s="4"/>
      <c r="E814" s="3"/>
      <c r="F814" s="3"/>
      <c r="G814" s="16"/>
      <c r="H814" s="3"/>
      <c r="I814" s="3"/>
      <c r="J814" s="3"/>
      <c r="K814" s="3"/>
      <c r="L814" s="3"/>
      <c r="M814" s="3"/>
      <c r="N814" s="3"/>
    </row>
    <row r="815" spans="1:14" ht="13">
      <c r="A815" s="2"/>
      <c r="B815" s="3"/>
      <c r="C815" s="4"/>
      <c r="D815" s="4"/>
      <c r="E815" s="3"/>
      <c r="F815" s="3"/>
      <c r="G815" s="16"/>
      <c r="H815" s="3"/>
      <c r="I815" s="3"/>
      <c r="J815" s="3"/>
      <c r="K815" s="3"/>
      <c r="L815" s="3"/>
      <c r="M815" s="3"/>
      <c r="N815" s="3"/>
    </row>
    <row r="816" spans="1:14" ht="13">
      <c r="A816" s="2"/>
      <c r="B816" s="3"/>
      <c r="C816" s="4"/>
      <c r="D816" s="4"/>
      <c r="E816" s="3"/>
      <c r="F816" s="3"/>
      <c r="G816" s="16"/>
      <c r="H816" s="3"/>
      <c r="I816" s="3"/>
      <c r="J816" s="3"/>
      <c r="K816" s="3"/>
      <c r="L816" s="3"/>
      <c r="M816" s="3"/>
      <c r="N816" s="3"/>
    </row>
    <row r="817" spans="1:14" ht="13">
      <c r="A817" s="2"/>
      <c r="B817" s="3"/>
      <c r="C817" s="4"/>
      <c r="D817" s="4"/>
      <c r="E817" s="3"/>
      <c r="F817" s="3"/>
      <c r="G817" s="16"/>
      <c r="H817" s="3"/>
      <c r="I817" s="3"/>
      <c r="J817" s="3"/>
      <c r="K817" s="3"/>
      <c r="L817" s="3"/>
      <c r="M817" s="3"/>
      <c r="N817" s="3"/>
    </row>
    <row r="818" spans="1:14" ht="13">
      <c r="A818" s="2"/>
      <c r="B818" s="3"/>
      <c r="C818" s="4"/>
      <c r="D818" s="4"/>
      <c r="E818" s="3"/>
      <c r="F818" s="3"/>
      <c r="G818" s="16"/>
      <c r="H818" s="3"/>
      <c r="I818" s="3"/>
      <c r="J818" s="3"/>
      <c r="K818" s="3"/>
      <c r="L818" s="3"/>
      <c r="M818" s="3"/>
      <c r="N818" s="3"/>
    </row>
    <row r="819" spans="1:14" ht="13">
      <c r="A819" s="2"/>
      <c r="B819" s="3"/>
      <c r="C819" s="4"/>
      <c r="D819" s="4"/>
      <c r="E819" s="3"/>
      <c r="F819" s="3"/>
      <c r="G819" s="16"/>
      <c r="H819" s="3"/>
      <c r="I819" s="3"/>
      <c r="J819" s="3"/>
      <c r="K819" s="3"/>
      <c r="L819" s="3"/>
      <c r="M819" s="3"/>
      <c r="N819" s="3"/>
    </row>
    <row r="820" spans="1:14" ht="13">
      <c r="A820" s="2"/>
      <c r="B820" s="3"/>
      <c r="C820" s="4"/>
      <c r="D820" s="4"/>
      <c r="E820" s="3"/>
      <c r="F820" s="3"/>
      <c r="G820" s="16"/>
      <c r="H820" s="3"/>
      <c r="I820" s="3"/>
      <c r="J820" s="3"/>
      <c r="K820" s="3"/>
      <c r="L820" s="3"/>
      <c r="M820" s="3"/>
      <c r="N820" s="3"/>
    </row>
    <row r="821" spans="1:14" ht="13">
      <c r="A821" s="2"/>
      <c r="B821" s="3"/>
      <c r="C821" s="4"/>
      <c r="D821" s="4"/>
      <c r="E821" s="3"/>
      <c r="F821" s="3"/>
      <c r="G821" s="16"/>
      <c r="H821" s="3"/>
      <c r="I821" s="3"/>
      <c r="J821" s="3"/>
      <c r="K821" s="3"/>
      <c r="L821" s="3"/>
      <c r="M821" s="3"/>
      <c r="N821" s="3"/>
    </row>
    <row r="822" spans="1:14" ht="13">
      <c r="A822" s="2"/>
      <c r="B822" s="3"/>
      <c r="C822" s="4"/>
      <c r="D822" s="4"/>
      <c r="E822" s="3"/>
      <c r="F822" s="3"/>
      <c r="G822" s="16"/>
      <c r="H822" s="3"/>
      <c r="I822" s="3"/>
      <c r="J822" s="3"/>
      <c r="K822" s="3"/>
      <c r="L822" s="3"/>
      <c r="M822" s="3"/>
      <c r="N822" s="3"/>
    </row>
    <row r="823" spans="1:14" ht="13">
      <c r="A823" s="2"/>
      <c r="B823" s="3"/>
      <c r="C823" s="4"/>
      <c r="D823" s="4"/>
      <c r="E823" s="3"/>
      <c r="F823" s="3"/>
      <c r="G823" s="16"/>
      <c r="H823" s="3"/>
      <c r="I823" s="3"/>
      <c r="J823" s="3"/>
      <c r="K823" s="3"/>
      <c r="L823" s="3"/>
      <c r="M823" s="3"/>
      <c r="N823" s="3"/>
    </row>
    <row r="824" spans="1:14" ht="13">
      <c r="A824" s="2"/>
      <c r="B824" s="3"/>
      <c r="C824" s="4"/>
      <c r="D824" s="4"/>
      <c r="E824" s="3"/>
      <c r="F824" s="3"/>
      <c r="G824" s="16"/>
      <c r="H824" s="3"/>
      <c r="I824" s="3"/>
      <c r="J824" s="3"/>
      <c r="K824" s="3"/>
      <c r="L824" s="3"/>
      <c r="M824" s="3"/>
      <c r="N824" s="3"/>
    </row>
    <row r="825" spans="1:14" ht="13">
      <c r="A825" s="2"/>
      <c r="B825" s="3"/>
      <c r="C825" s="4"/>
      <c r="D825" s="4"/>
      <c r="E825" s="3"/>
      <c r="F825" s="3"/>
      <c r="G825" s="16"/>
      <c r="H825" s="3"/>
      <c r="I825" s="3"/>
      <c r="J825" s="3"/>
      <c r="K825" s="3"/>
      <c r="L825" s="3"/>
      <c r="M825" s="3"/>
      <c r="N825" s="3"/>
    </row>
    <row r="826" spans="1:14" ht="13">
      <c r="A826" s="2"/>
      <c r="B826" s="3"/>
      <c r="C826" s="4"/>
      <c r="D826" s="4"/>
      <c r="E826" s="3"/>
      <c r="F826" s="3"/>
      <c r="G826" s="16"/>
      <c r="H826" s="3"/>
      <c r="I826" s="3"/>
      <c r="J826" s="3"/>
      <c r="K826" s="3"/>
      <c r="L826" s="3"/>
      <c r="M826" s="3"/>
      <c r="N826" s="3"/>
    </row>
    <row r="827" spans="1:14" ht="13">
      <c r="A827" s="2"/>
      <c r="B827" s="3"/>
      <c r="C827" s="4"/>
      <c r="D827" s="4"/>
      <c r="E827" s="3"/>
      <c r="F827" s="3"/>
      <c r="G827" s="16"/>
      <c r="H827" s="3"/>
      <c r="I827" s="3"/>
      <c r="J827" s="3"/>
      <c r="K827" s="3"/>
      <c r="L827" s="3"/>
      <c r="M827" s="3"/>
      <c r="N827" s="3"/>
    </row>
    <row r="828" spans="1:14" ht="13">
      <c r="A828" s="2"/>
      <c r="B828" s="3"/>
      <c r="C828" s="4"/>
      <c r="D828" s="4"/>
      <c r="E828" s="3"/>
      <c r="F828" s="3"/>
      <c r="G828" s="16"/>
      <c r="H828" s="3"/>
      <c r="I828" s="3"/>
      <c r="J828" s="3"/>
      <c r="K828" s="3"/>
      <c r="L828" s="3"/>
      <c r="M828" s="3"/>
      <c r="N828" s="3"/>
    </row>
    <row r="829" spans="1:14" ht="13">
      <c r="A829" s="2"/>
      <c r="B829" s="3"/>
      <c r="C829" s="4"/>
      <c r="D829" s="4"/>
      <c r="E829" s="3"/>
      <c r="F829" s="3"/>
      <c r="G829" s="16"/>
      <c r="H829" s="3"/>
      <c r="I829" s="3"/>
      <c r="J829" s="3"/>
      <c r="K829" s="3"/>
      <c r="L829" s="3"/>
      <c r="M829" s="3"/>
      <c r="N829" s="3"/>
    </row>
    <row r="830" spans="1:14" ht="13">
      <c r="A830" s="2"/>
      <c r="B830" s="3"/>
      <c r="C830" s="4"/>
      <c r="D830" s="4"/>
      <c r="E830" s="3"/>
      <c r="F830" s="3"/>
      <c r="G830" s="16"/>
      <c r="H830" s="3"/>
      <c r="I830" s="3"/>
      <c r="J830" s="3"/>
      <c r="K830" s="3"/>
      <c r="L830" s="3"/>
      <c r="M830" s="3"/>
      <c r="N830" s="3"/>
    </row>
    <row r="831" spans="1:14" ht="13">
      <c r="A831" s="2"/>
      <c r="B831" s="3"/>
      <c r="C831" s="4"/>
      <c r="D831" s="4"/>
      <c r="E831" s="3"/>
      <c r="F831" s="3"/>
      <c r="G831" s="16"/>
      <c r="H831" s="3"/>
      <c r="I831" s="3"/>
      <c r="J831" s="3"/>
      <c r="K831" s="3"/>
      <c r="L831" s="3"/>
      <c r="M831" s="3"/>
      <c r="N831" s="3"/>
    </row>
    <row r="832" spans="1:14" ht="13">
      <c r="A832" s="2"/>
      <c r="B832" s="3"/>
      <c r="C832" s="4"/>
      <c r="D832" s="4"/>
      <c r="E832" s="3"/>
      <c r="F832" s="3"/>
      <c r="G832" s="16"/>
      <c r="H832" s="3"/>
      <c r="I832" s="3"/>
      <c r="J832" s="3"/>
      <c r="K832" s="3"/>
      <c r="L832" s="3"/>
      <c r="M832" s="3"/>
      <c r="N832" s="3"/>
    </row>
    <row r="833" spans="1:14" ht="13">
      <c r="A833" s="2"/>
      <c r="B833" s="3"/>
      <c r="C833" s="4"/>
      <c r="D833" s="4"/>
      <c r="E833" s="3"/>
      <c r="F833" s="3"/>
      <c r="G833" s="16"/>
      <c r="H833" s="3"/>
      <c r="I833" s="3"/>
      <c r="J833" s="3"/>
      <c r="K833" s="3"/>
      <c r="L833" s="3"/>
      <c r="M833" s="3"/>
      <c r="N833" s="3"/>
    </row>
    <row r="834" spans="1:14" ht="13">
      <c r="A834" s="2"/>
      <c r="B834" s="3"/>
      <c r="C834" s="4"/>
      <c r="D834" s="4"/>
      <c r="E834" s="3"/>
      <c r="F834" s="3"/>
      <c r="G834" s="16"/>
      <c r="H834" s="3"/>
      <c r="I834" s="3"/>
      <c r="J834" s="3"/>
      <c r="K834" s="3"/>
      <c r="L834" s="3"/>
      <c r="M834" s="3"/>
      <c r="N834" s="3"/>
    </row>
    <row r="835" spans="1:14" ht="13">
      <c r="A835" s="2"/>
      <c r="B835" s="3"/>
      <c r="C835" s="4"/>
      <c r="D835" s="4"/>
      <c r="E835" s="3"/>
      <c r="F835" s="3"/>
      <c r="G835" s="16"/>
      <c r="H835" s="3"/>
      <c r="I835" s="3"/>
      <c r="J835" s="3"/>
      <c r="K835" s="3"/>
      <c r="L835" s="3"/>
      <c r="M835" s="3"/>
      <c r="N835" s="3"/>
    </row>
    <row r="836" spans="1:14" ht="13">
      <c r="A836" s="2"/>
      <c r="B836" s="3"/>
      <c r="C836" s="4"/>
      <c r="D836" s="4"/>
      <c r="E836" s="3"/>
      <c r="F836" s="3"/>
      <c r="G836" s="16"/>
      <c r="H836" s="3"/>
      <c r="I836" s="3"/>
      <c r="J836" s="3"/>
      <c r="K836" s="3"/>
      <c r="L836" s="3"/>
      <c r="M836" s="3"/>
      <c r="N836" s="3"/>
    </row>
    <row r="837" spans="1:14" ht="13">
      <c r="A837" s="2"/>
      <c r="B837" s="3"/>
      <c r="C837" s="4"/>
      <c r="D837" s="4"/>
      <c r="E837" s="3"/>
      <c r="F837" s="3"/>
      <c r="G837" s="16"/>
      <c r="H837" s="3"/>
      <c r="I837" s="3"/>
      <c r="J837" s="3"/>
      <c r="K837" s="3"/>
      <c r="L837" s="3"/>
      <c r="M837" s="3"/>
      <c r="N837" s="3"/>
    </row>
    <row r="838" spans="1:14" ht="13">
      <c r="A838" s="2"/>
      <c r="B838" s="3"/>
      <c r="C838" s="4"/>
      <c r="D838" s="4"/>
      <c r="E838" s="3"/>
      <c r="F838" s="3"/>
      <c r="G838" s="16"/>
      <c r="H838" s="3"/>
      <c r="I838" s="3"/>
      <c r="J838" s="3"/>
      <c r="K838" s="3"/>
      <c r="L838" s="3"/>
      <c r="M838" s="3"/>
      <c r="N838" s="3"/>
    </row>
    <row r="839" spans="1:14" ht="13">
      <c r="A839" s="2"/>
      <c r="B839" s="3"/>
      <c r="C839" s="4"/>
      <c r="D839" s="4"/>
      <c r="E839" s="3"/>
      <c r="F839" s="3"/>
      <c r="G839" s="16"/>
      <c r="H839" s="3"/>
      <c r="I839" s="3"/>
      <c r="J839" s="3"/>
      <c r="K839" s="3"/>
      <c r="L839" s="3"/>
      <c r="M839" s="3"/>
      <c r="N839" s="3"/>
    </row>
    <row r="840" spans="1:14" ht="13">
      <c r="A840" s="2"/>
      <c r="B840" s="3"/>
      <c r="C840" s="4"/>
      <c r="D840" s="4"/>
      <c r="E840" s="3"/>
      <c r="F840" s="3"/>
      <c r="G840" s="16"/>
      <c r="H840" s="3"/>
      <c r="I840" s="3"/>
      <c r="J840" s="3"/>
      <c r="K840" s="3"/>
      <c r="L840" s="3"/>
      <c r="M840" s="3"/>
      <c r="N840" s="3"/>
    </row>
    <row r="841" spans="1:14" ht="13">
      <c r="A841" s="2"/>
      <c r="B841" s="3"/>
      <c r="C841" s="4"/>
      <c r="D841" s="4"/>
      <c r="E841" s="3"/>
      <c r="F841" s="3"/>
      <c r="G841" s="16"/>
      <c r="H841" s="3"/>
      <c r="I841" s="3"/>
      <c r="J841" s="3"/>
      <c r="K841" s="3"/>
      <c r="L841" s="3"/>
      <c r="M841" s="3"/>
      <c r="N841" s="3"/>
    </row>
    <row r="842" spans="1:14" ht="13">
      <c r="A842" s="2"/>
      <c r="B842" s="3"/>
      <c r="C842" s="4"/>
      <c r="D842" s="4"/>
      <c r="E842" s="3"/>
      <c r="F842" s="3"/>
      <c r="G842" s="16"/>
      <c r="H842" s="3"/>
      <c r="I842" s="3"/>
      <c r="J842" s="3"/>
      <c r="K842" s="3"/>
      <c r="L842" s="3"/>
      <c r="M842" s="3"/>
      <c r="N842" s="3"/>
    </row>
    <row r="843" spans="1:14" ht="13">
      <c r="A843" s="2"/>
      <c r="B843" s="3"/>
      <c r="C843" s="4"/>
      <c r="D843" s="4"/>
      <c r="E843" s="3"/>
      <c r="F843" s="3"/>
      <c r="G843" s="16"/>
      <c r="H843" s="3"/>
      <c r="I843" s="3"/>
      <c r="J843" s="3"/>
      <c r="K843" s="3"/>
      <c r="L843" s="3"/>
      <c r="M843" s="3"/>
      <c r="N843" s="3"/>
    </row>
    <row r="844" spans="1:14" ht="13">
      <c r="A844" s="2"/>
      <c r="B844" s="3"/>
      <c r="C844" s="4"/>
      <c r="D844" s="4"/>
      <c r="E844" s="3"/>
      <c r="F844" s="3"/>
      <c r="G844" s="16"/>
      <c r="H844" s="3"/>
      <c r="I844" s="3"/>
      <c r="J844" s="3"/>
      <c r="K844" s="3"/>
      <c r="L844" s="3"/>
      <c r="M844" s="3"/>
      <c r="N844" s="3"/>
    </row>
    <row r="845" spans="1:14" ht="13">
      <c r="A845" s="2"/>
      <c r="B845" s="3"/>
      <c r="C845" s="4"/>
      <c r="D845" s="4"/>
      <c r="E845" s="3"/>
      <c r="F845" s="3"/>
      <c r="G845" s="16"/>
      <c r="H845" s="3"/>
      <c r="I845" s="3"/>
      <c r="J845" s="3"/>
      <c r="K845" s="3"/>
      <c r="L845" s="3"/>
      <c r="M845" s="3"/>
      <c r="N845" s="3"/>
    </row>
    <row r="846" spans="1:14" ht="13">
      <c r="A846" s="2"/>
      <c r="B846" s="3"/>
      <c r="C846" s="4"/>
      <c r="D846" s="4"/>
      <c r="E846" s="3"/>
      <c r="F846" s="3"/>
      <c r="G846" s="16"/>
      <c r="H846" s="3"/>
      <c r="I846" s="3"/>
      <c r="J846" s="3"/>
      <c r="K846" s="3"/>
      <c r="L846" s="3"/>
      <c r="M846" s="3"/>
      <c r="N846" s="3"/>
    </row>
    <row r="847" spans="1:14" ht="13">
      <c r="A847" s="2"/>
      <c r="B847" s="3"/>
      <c r="C847" s="4"/>
      <c r="D847" s="4"/>
      <c r="E847" s="3"/>
      <c r="F847" s="3"/>
      <c r="G847" s="16"/>
      <c r="H847" s="3"/>
      <c r="I847" s="3"/>
      <c r="J847" s="3"/>
      <c r="K847" s="3"/>
      <c r="L847" s="3"/>
      <c r="M847" s="3"/>
      <c r="N847" s="3"/>
    </row>
    <row r="848" spans="1:14" ht="13">
      <c r="A848" s="2"/>
      <c r="B848" s="3"/>
      <c r="C848" s="4"/>
      <c r="D848" s="4"/>
      <c r="E848" s="3"/>
      <c r="F848" s="3"/>
      <c r="G848" s="16"/>
      <c r="H848" s="3"/>
      <c r="I848" s="3"/>
      <c r="J848" s="3"/>
      <c r="K848" s="3"/>
      <c r="L848" s="3"/>
      <c r="M848" s="3"/>
      <c r="N848" s="3"/>
    </row>
    <row r="849" spans="1:14" ht="13">
      <c r="A849" s="2"/>
      <c r="B849" s="3"/>
      <c r="C849" s="4"/>
      <c r="D849" s="4"/>
      <c r="E849" s="3"/>
      <c r="F849" s="3"/>
      <c r="G849" s="16"/>
      <c r="H849" s="3"/>
      <c r="I849" s="3"/>
      <c r="J849" s="3"/>
      <c r="K849" s="3"/>
      <c r="L849" s="3"/>
      <c r="M849" s="3"/>
      <c r="N849" s="3"/>
    </row>
    <row r="850" spans="1:14" ht="13">
      <c r="A850" s="2"/>
      <c r="B850" s="3"/>
      <c r="C850" s="4"/>
      <c r="D850" s="4"/>
      <c r="E850" s="3"/>
      <c r="F850" s="3"/>
      <c r="G850" s="16"/>
      <c r="H850" s="3"/>
      <c r="I850" s="3"/>
      <c r="J850" s="3"/>
      <c r="K850" s="3"/>
      <c r="L850" s="3"/>
      <c r="M850" s="3"/>
      <c r="N850" s="3"/>
    </row>
    <row r="851" spans="1:14" ht="13">
      <c r="A851" s="2"/>
      <c r="B851" s="3"/>
      <c r="C851" s="4"/>
      <c r="D851" s="4"/>
      <c r="E851" s="3"/>
      <c r="F851" s="3"/>
      <c r="G851" s="16"/>
      <c r="H851" s="3"/>
      <c r="I851" s="3"/>
      <c r="J851" s="3"/>
      <c r="K851" s="3"/>
      <c r="L851" s="3"/>
      <c r="M851" s="3"/>
      <c r="N851" s="3"/>
    </row>
    <row r="852" spans="1:14" ht="13">
      <c r="A852" s="2"/>
      <c r="B852" s="3"/>
      <c r="C852" s="4"/>
      <c r="D852" s="4"/>
      <c r="E852" s="3"/>
      <c r="F852" s="3"/>
      <c r="G852" s="16"/>
      <c r="H852" s="3"/>
      <c r="I852" s="3"/>
      <c r="J852" s="3"/>
      <c r="K852" s="3"/>
      <c r="L852" s="3"/>
      <c r="M852" s="3"/>
      <c r="N852" s="3"/>
    </row>
    <row r="853" spans="1:14" ht="13">
      <c r="A853" s="2"/>
      <c r="B853" s="3"/>
      <c r="C853" s="4"/>
      <c r="D853" s="4"/>
      <c r="E853" s="3"/>
      <c r="F853" s="3"/>
      <c r="G853" s="16"/>
      <c r="H853" s="3"/>
      <c r="I853" s="3"/>
      <c r="J853" s="3"/>
      <c r="K853" s="3"/>
      <c r="L853" s="3"/>
      <c r="M853" s="3"/>
      <c r="N853" s="3"/>
    </row>
    <row r="854" spans="1:14" ht="13">
      <c r="A854" s="2"/>
      <c r="B854" s="3"/>
      <c r="C854" s="4"/>
      <c r="D854" s="4"/>
      <c r="E854" s="3"/>
      <c r="F854" s="3"/>
      <c r="G854" s="16"/>
      <c r="H854" s="3"/>
      <c r="I854" s="3"/>
      <c r="J854" s="3"/>
      <c r="K854" s="3"/>
      <c r="L854" s="3"/>
      <c r="M854" s="3"/>
      <c r="N854" s="3"/>
    </row>
    <row r="855" spans="1:14" ht="13">
      <c r="A855" s="2"/>
      <c r="B855" s="3"/>
      <c r="C855" s="4"/>
      <c r="D855" s="4"/>
      <c r="E855" s="3"/>
      <c r="F855" s="3"/>
      <c r="G855" s="16"/>
      <c r="H855" s="3"/>
      <c r="I855" s="3"/>
      <c r="J855" s="3"/>
      <c r="K855" s="3"/>
      <c r="L855" s="3"/>
      <c r="M855" s="3"/>
      <c r="N855" s="3"/>
    </row>
    <row r="856" spans="1:14" ht="13">
      <c r="A856" s="2"/>
      <c r="B856" s="3"/>
      <c r="C856" s="4"/>
      <c r="D856" s="4"/>
      <c r="E856" s="3"/>
      <c r="F856" s="3"/>
      <c r="G856" s="16"/>
      <c r="H856" s="3"/>
      <c r="I856" s="3"/>
      <c r="J856" s="3"/>
      <c r="K856" s="3"/>
      <c r="L856" s="3"/>
      <c r="M856" s="3"/>
      <c r="N856" s="3"/>
    </row>
    <row r="857" spans="1:14" ht="13">
      <c r="A857" s="2"/>
      <c r="B857" s="3"/>
      <c r="C857" s="4"/>
      <c r="D857" s="4"/>
      <c r="E857" s="3"/>
      <c r="F857" s="3"/>
      <c r="G857" s="16"/>
      <c r="H857" s="3"/>
      <c r="I857" s="3"/>
      <c r="J857" s="3"/>
      <c r="K857" s="3"/>
      <c r="L857" s="3"/>
      <c r="M857" s="3"/>
      <c r="N857" s="3"/>
    </row>
    <row r="858" spans="1:14" ht="13">
      <c r="A858" s="2"/>
      <c r="B858" s="3"/>
      <c r="C858" s="4"/>
      <c r="D858" s="4"/>
      <c r="E858" s="3"/>
      <c r="F858" s="3"/>
      <c r="G858" s="16"/>
      <c r="H858" s="3"/>
      <c r="I858" s="3"/>
      <c r="J858" s="3"/>
      <c r="K858" s="3"/>
      <c r="L858" s="3"/>
      <c r="M858" s="3"/>
      <c r="N858" s="3"/>
    </row>
    <row r="859" spans="1:14" ht="13">
      <c r="A859" s="2"/>
      <c r="B859" s="3"/>
      <c r="C859" s="4"/>
      <c r="D859" s="4"/>
      <c r="E859" s="3"/>
      <c r="F859" s="3"/>
      <c r="G859" s="16"/>
      <c r="H859" s="3"/>
      <c r="I859" s="3"/>
      <c r="J859" s="3"/>
      <c r="K859" s="3"/>
      <c r="L859" s="3"/>
      <c r="M859" s="3"/>
      <c r="N859" s="3"/>
    </row>
    <row r="860" spans="1:14" ht="13">
      <c r="A860" s="2"/>
      <c r="B860" s="3"/>
      <c r="C860" s="4"/>
      <c r="D860" s="4"/>
      <c r="E860" s="3"/>
      <c r="F860" s="3"/>
      <c r="G860" s="16"/>
      <c r="H860" s="3"/>
      <c r="I860" s="3"/>
      <c r="J860" s="3"/>
      <c r="K860" s="3"/>
      <c r="L860" s="3"/>
      <c r="M860" s="3"/>
      <c r="N860" s="3"/>
    </row>
    <row r="861" spans="1:14" ht="13">
      <c r="A861" s="2"/>
      <c r="B861" s="3"/>
      <c r="C861" s="4"/>
      <c r="D861" s="4"/>
      <c r="E861" s="3"/>
      <c r="F861" s="3"/>
      <c r="G861" s="16"/>
      <c r="H861" s="3"/>
      <c r="I861" s="3"/>
      <c r="J861" s="3"/>
      <c r="K861" s="3"/>
      <c r="L861" s="3"/>
      <c r="M861" s="3"/>
      <c r="N861" s="3"/>
    </row>
    <row r="862" spans="1:14" ht="13">
      <c r="A862" s="2"/>
      <c r="B862" s="3"/>
      <c r="C862" s="4"/>
      <c r="D862" s="4"/>
      <c r="E862" s="3"/>
      <c r="F862" s="3"/>
      <c r="G862" s="16"/>
      <c r="H862" s="3"/>
      <c r="I862" s="3"/>
      <c r="J862" s="3"/>
      <c r="K862" s="3"/>
      <c r="L862" s="3"/>
      <c r="M862" s="3"/>
      <c r="N862" s="3"/>
    </row>
    <row r="863" spans="1:14" ht="13">
      <c r="A863" s="2"/>
      <c r="B863" s="3"/>
      <c r="C863" s="4"/>
      <c r="D863" s="4"/>
      <c r="E863" s="3"/>
      <c r="F863" s="3"/>
      <c r="G863" s="16"/>
      <c r="H863" s="3"/>
      <c r="I863" s="3"/>
      <c r="J863" s="3"/>
      <c r="K863" s="3"/>
      <c r="L863" s="3"/>
      <c r="M863" s="3"/>
      <c r="N863" s="3"/>
    </row>
    <row r="864" spans="1:14" ht="13">
      <c r="A864" s="2"/>
      <c r="B864" s="3"/>
      <c r="C864" s="4"/>
      <c r="D864" s="4"/>
      <c r="E864" s="3"/>
      <c r="F864" s="3"/>
      <c r="G864" s="16"/>
      <c r="H864" s="3"/>
      <c r="I864" s="3"/>
      <c r="J864" s="3"/>
      <c r="K864" s="3"/>
      <c r="L864" s="3"/>
      <c r="M864" s="3"/>
      <c r="N864" s="3"/>
    </row>
    <row r="865" spans="1:14" ht="13">
      <c r="A865" s="2"/>
      <c r="B865" s="3"/>
      <c r="C865" s="4"/>
      <c r="D865" s="4"/>
      <c r="E865" s="3"/>
      <c r="F865" s="3"/>
      <c r="G865" s="16"/>
      <c r="H865" s="3"/>
      <c r="I865" s="3"/>
      <c r="J865" s="3"/>
      <c r="K865" s="3"/>
      <c r="L865" s="3"/>
      <c r="M865" s="3"/>
      <c r="N865" s="3"/>
    </row>
    <row r="866" spans="1:14" ht="13">
      <c r="A866" s="2"/>
      <c r="B866" s="3"/>
      <c r="C866" s="4"/>
      <c r="D866" s="4"/>
      <c r="E866" s="3"/>
      <c r="F866" s="3"/>
      <c r="G866" s="16"/>
      <c r="H866" s="3"/>
      <c r="I866" s="3"/>
      <c r="J866" s="3"/>
      <c r="K866" s="3"/>
      <c r="L866" s="3"/>
      <c r="M866" s="3"/>
      <c r="N866" s="3"/>
    </row>
    <row r="867" spans="1:14" ht="13">
      <c r="A867" s="2"/>
      <c r="B867" s="3"/>
      <c r="C867" s="4"/>
      <c r="D867" s="4"/>
      <c r="E867" s="3"/>
      <c r="F867" s="3"/>
      <c r="G867" s="16"/>
      <c r="H867" s="3"/>
      <c r="I867" s="3"/>
      <c r="J867" s="3"/>
      <c r="K867" s="3"/>
      <c r="L867" s="3"/>
      <c r="M867" s="3"/>
      <c r="N867" s="3"/>
    </row>
    <row r="868" spans="1:14" ht="13">
      <c r="A868" s="2"/>
      <c r="B868" s="3"/>
      <c r="C868" s="4"/>
      <c r="D868" s="4"/>
      <c r="E868" s="3"/>
      <c r="F868" s="3"/>
      <c r="G868" s="16"/>
      <c r="H868" s="3"/>
      <c r="I868" s="3"/>
      <c r="J868" s="3"/>
      <c r="K868" s="3"/>
      <c r="L868" s="3"/>
      <c r="M868" s="3"/>
      <c r="N868" s="3"/>
    </row>
    <row r="869" spans="1:14" ht="13">
      <c r="A869" s="2"/>
      <c r="B869" s="3"/>
      <c r="C869" s="4"/>
      <c r="D869" s="4"/>
      <c r="E869" s="3"/>
      <c r="F869" s="3"/>
      <c r="G869" s="16"/>
      <c r="H869" s="3"/>
      <c r="I869" s="3"/>
      <c r="J869" s="3"/>
      <c r="K869" s="3"/>
      <c r="L869" s="3"/>
      <c r="M869" s="3"/>
      <c r="N869" s="3"/>
    </row>
    <row r="870" spans="1:14" ht="13">
      <c r="A870" s="2"/>
      <c r="B870" s="3"/>
      <c r="C870" s="4"/>
      <c r="D870" s="4"/>
      <c r="E870" s="3"/>
      <c r="F870" s="3"/>
      <c r="G870" s="16"/>
      <c r="H870" s="3"/>
      <c r="I870" s="3"/>
      <c r="J870" s="3"/>
      <c r="K870" s="3"/>
      <c r="L870" s="3"/>
      <c r="M870" s="3"/>
      <c r="N870" s="3"/>
    </row>
    <row r="871" spans="1:14" ht="13">
      <c r="A871" s="2"/>
      <c r="B871" s="3"/>
      <c r="C871" s="4"/>
      <c r="D871" s="4"/>
      <c r="E871" s="3"/>
      <c r="F871" s="3"/>
      <c r="G871" s="16"/>
      <c r="H871" s="3"/>
      <c r="I871" s="3"/>
      <c r="J871" s="3"/>
      <c r="K871" s="3"/>
      <c r="L871" s="3"/>
      <c r="M871" s="3"/>
      <c r="N871" s="3"/>
    </row>
    <row r="872" spans="1:14" ht="13">
      <c r="A872" s="2"/>
      <c r="B872" s="3"/>
      <c r="C872" s="4"/>
      <c r="D872" s="4"/>
      <c r="E872" s="3"/>
      <c r="F872" s="3"/>
      <c r="G872" s="16"/>
      <c r="H872" s="3"/>
      <c r="I872" s="3"/>
      <c r="J872" s="3"/>
      <c r="K872" s="3"/>
      <c r="L872" s="3"/>
      <c r="M872" s="3"/>
      <c r="N872" s="3"/>
    </row>
    <row r="873" spans="1:14" ht="13">
      <c r="A873" s="2"/>
      <c r="B873" s="3"/>
      <c r="C873" s="4"/>
      <c r="D873" s="4"/>
      <c r="E873" s="3"/>
      <c r="F873" s="3"/>
      <c r="G873" s="16"/>
      <c r="H873" s="3"/>
      <c r="I873" s="3"/>
      <c r="J873" s="3"/>
      <c r="K873" s="3"/>
      <c r="L873" s="3"/>
      <c r="M873" s="3"/>
      <c r="N873" s="3"/>
    </row>
    <row r="874" spans="1:14" ht="13">
      <c r="A874" s="2"/>
      <c r="B874" s="3"/>
      <c r="C874" s="4"/>
      <c r="D874" s="4"/>
      <c r="E874" s="3"/>
      <c r="F874" s="3"/>
      <c r="G874" s="16"/>
      <c r="H874" s="3"/>
      <c r="I874" s="3"/>
      <c r="J874" s="3"/>
      <c r="K874" s="3"/>
      <c r="L874" s="3"/>
      <c r="M874" s="3"/>
      <c r="N874" s="3"/>
    </row>
    <row r="875" spans="1:14" ht="13">
      <c r="A875" s="2"/>
      <c r="B875" s="3"/>
      <c r="C875" s="4"/>
      <c r="D875" s="4"/>
      <c r="E875" s="3"/>
      <c r="F875" s="3"/>
      <c r="G875" s="16"/>
      <c r="H875" s="3"/>
      <c r="I875" s="3"/>
      <c r="J875" s="3"/>
      <c r="K875" s="3"/>
      <c r="L875" s="3"/>
      <c r="M875" s="3"/>
      <c r="N875" s="3"/>
    </row>
    <row r="876" spans="1:14" ht="13">
      <c r="A876" s="2"/>
      <c r="B876" s="3"/>
      <c r="C876" s="4"/>
      <c r="D876" s="4"/>
      <c r="E876" s="3"/>
      <c r="F876" s="3"/>
      <c r="G876" s="16"/>
      <c r="H876" s="3"/>
      <c r="I876" s="3"/>
      <c r="J876" s="3"/>
      <c r="K876" s="3"/>
      <c r="L876" s="3"/>
      <c r="M876" s="3"/>
      <c r="N876" s="3"/>
    </row>
    <row r="877" spans="1:14" ht="13">
      <c r="A877" s="2"/>
      <c r="B877" s="3"/>
      <c r="C877" s="4"/>
      <c r="D877" s="4"/>
      <c r="E877" s="3"/>
      <c r="F877" s="3"/>
      <c r="G877" s="16"/>
      <c r="H877" s="3"/>
      <c r="I877" s="3"/>
      <c r="J877" s="3"/>
      <c r="K877" s="3"/>
      <c r="L877" s="3"/>
      <c r="M877" s="3"/>
      <c r="N877" s="3"/>
    </row>
    <row r="878" spans="1:14" ht="13">
      <c r="A878" s="2"/>
      <c r="B878" s="3"/>
      <c r="C878" s="4"/>
      <c r="D878" s="4"/>
      <c r="E878" s="3"/>
      <c r="F878" s="3"/>
      <c r="G878" s="16"/>
      <c r="H878" s="3"/>
      <c r="I878" s="3"/>
      <c r="J878" s="3"/>
      <c r="K878" s="3"/>
      <c r="L878" s="3"/>
      <c r="M878" s="3"/>
      <c r="N878" s="3"/>
    </row>
    <row r="879" spans="1:14" ht="13">
      <c r="A879" s="2"/>
      <c r="B879" s="3"/>
      <c r="C879" s="4"/>
      <c r="D879" s="4"/>
      <c r="E879" s="3"/>
      <c r="F879" s="3"/>
      <c r="G879" s="16"/>
      <c r="H879" s="3"/>
      <c r="I879" s="3"/>
      <c r="J879" s="3"/>
      <c r="K879" s="3"/>
      <c r="L879" s="3"/>
      <c r="M879" s="3"/>
      <c r="N879" s="3"/>
    </row>
    <row r="880" spans="1:14" ht="13">
      <c r="A880" s="2"/>
      <c r="B880" s="3"/>
      <c r="C880" s="4"/>
      <c r="D880" s="4"/>
      <c r="E880" s="3"/>
      <c r="F880" s="3"/>
      <c r="G880" s="16"/>
      <c r="H880" s="3"/>
      <c r="I880" s="3"/>
      <c r="J880" s="3"/>
      <c r="K880" s="3"/>
      <c r="L880" s="3"/>
      <c r="M880" s="3"/>
      <c r="N880" s="3"/>
    </row>
    <row r="881" spans="1:14" ht="13">
      <c r="A881" s="2"/>
      <c r="B881" s="3"/>
      <c r="C881" s="4"/>
      <c r="D881" s="4"/>
      <c r="E881" s="3"/>
      <c r="F881" s="3"/>
      <c r="G881" s="16"/>
      <c r="H881" s="3"/>
      <c r="I881" s="3"/>
      <c r="J881" s="3"/>
      <c r="K881" s="3"/>
      <c r="L881" s="3"/>
      <c r="M881" s="3"/>
      <c r="N881" s="3"/>
    </row>
    <row r="882" spans="1:14" ht="13">
      <c r="A882" s="2"/>
      <c r="B882" s="3"/>
      <c r="C882" s="4"/>
      <c r="D882" s="4"/>
      <c r="E882" s="3"/>
      <c r="F882" s="3"/>
      <c r="G882" s="16"/>
      <c r="H882" s="3"/>
      <c r="I882" s="3"/>
      <c r="J882" s="3"/>
      <c r="K882" s="3"/>
      <c r="L882" s="3"/>
      <c r="M882" s="3"/>
      <c r="N882" s="3"/>
    </row>
    <row r="883" spans="1:14" ht="13">
      <c r="A883" s="2"/>
      <c r="B883" s="3"/>
      <c r="C883" s="4"/>
      <c r="D883" s="4"/>
      <c r="E883" s="3"/>
      <c r="F883" s="3"/>
      <c r="G883" s="16"/>
      <c r="H883" s="3"/>
      <c r="I883" s="3"/>
      <c r="J883" s="3"/>
      <c r="K883" s="3"/>
      <c r="L883" s="3"/>
      <c r="M883" s="3"/>
      <c r="N883" s="3"/>
    </row>
    <row r="884" spans="1:14" ht="13">
      <c r="A884" s="2"/>
      <c r="B884" s="3"/>
      <c r="C884" s="4"/>
      <c r="D884" s="4"/>
      <c r="E884" s="3"/>
      <c r="F884" s="3"/>
      <c r="G884" s="16"/>
      <c r="H884" s="3"/>
      <c r="I884" s="3"/>
      <c r="J884" s="3"/>
      <c r="K884" s="3"/>
      <c r="L884" s="3"/>
      <c r="M884" s="3"/>
      <c r="N884" s="3"/>
    </row>
    <row r="885" spans="1:14" ht="13">
      <c r="A885" s="2"/>
      <c r="B885" s="3"/>
      <c r="C885" s="4"/>
      <c r="D885" s="4"/>
      <c r="E885" s="3"/>
      <c r="F885" s="3"/>
      <c r="G885" s="16"/>
      <c r="H885" s="3"/>
      <c r="I885" s="3"/>
      <c r="J885" s="3"/>
      <c r="K885" s="3"/>
      <c r="L885" s="3"/>
      <c r="M885" s="3"/>
      <c r="N885" s="3"/>
    </row>
    <row r="886" spans="1:14" ht="13">
      <c r="A886" s="2"/>
      <c r="B886" s="3"/>
      <c r="C886" s="4"/>
      <c r="D886" s="4"/>
      <c r="E886" s="3"/>
      <c r="F886" s="3"/>
      <c r="G886" s="16"/>
      <c r="H886" s="3"/>
      <c r="I886" s="3"/>
      <c r="J886" s="3"/>
      <c r="K886" s="3"/>
      <c r="L886" s="3"/>
      <c r="M886" s="3"/>
      <c r="N886" s="3"/>
    </row>
    <row r="887" spans="1:14" ht="13">
      <c r="A887" s="2"/>
      <c r="B887" s="3"/>
      <c r="C887" s="4"/>
      <c r="D887" s="4"/>
      <c r="E887" s="3"/>
      <c r="F887" s="3"/>
      <c r="G887" s="16"/>
      <c r="H887" s="3"/>
      <c r="I887" s="3"/>
      <c r="J887" s="3"/>
      <c r="K887" s="3"/>
      <c r="L887" s="3"/>
      <c r="M887" s="3"/>
      <c r="N887" s="3"/>
    </row>
    <row r="888" spans="1:14" ht="13">
      <c r="A888" s="2"/>
      <c r="B888" s="3"/>
      <c r="C888" s="4"/>
      <c r="D888" s="4"/>
      <c r="E888" s="3"/>
      <c r="F888" s="3"/>
      <c r="G888" s="16"/>
      <c r="H888" s="3"/>
      <c r="I888" s="3"/>
      <c r="J888" s="3"/>
      <c r="K888" s="3"/>
      <c r="L888" s="3"/>
      <c r="M888" s="3"/>
      <c r="N888" s="3"/>
    </row>
    <row r="889" spans="1:14" ht="13">
      <c r="A889" s="2"/>
      <c r="B889" s="3"/>
      <c r="C889" s="4"/>
      <c r="D889" s="4"/>
      <c r="E889" s="3"/>
      <c r="F889" s="3"/>
      <c r="G889" s="16"/>
      <c r="H889" s="3"/>
      <c r="I889" s="3"/>
      <c r="J889" s="3"/>
      <c r="K889" s="3"/>
      <c r="L889" s="3"/>
      <c r="M889" s="3"/>
      <c r="N889" s="3"/>
    </row>
    <row r="890" spans="1:14" ht="13">
      <c r="A890" s="2"/>
      <c r="B890" s="3"/>
      <c r="C890" s="4"/>
      <c r="D890" s="4"/>
      <c r="E890" s="3"/>
      <c r="F890" s="3"/>
      <c r="G890" s="16"/>
      <c r="H890" s="3"/>
      <c r="I890" s="3"/>
      <c r="J890" s="3"/>
      <c r="K890" s="3"/>
      <c r="L890" s="3"/>
      <c r="M890" s="3"/>
      <c r="N890" s="3"/>
    </row>
    <row r="891" spans="1:14" ht="13">
      <c r="A891" s="2"/>
      <c r="B891" s="3"/>
      <c r="C891" s="4"/>
      <c r="D891" s="4"/>
      <c r="E891" s="3"/>
      <c r="F891" s="3"/>
      <c r="G891" s="16"/>
      <c r="H891" s="3"/>
      <c r="I891" s="3"/>
      <c r="J891" s="3"/>
      <c r="K891" s="3"/>
      <c r="L891" s="3"/>
      <c r="M891" s="3"/>
      <c r="N891" s="3"/>
    </row>
    <row r="892" spans="1:14" ht="13">
      <c r="A892" s="2"/>
      <c r="B892" s="3"/>
      <c r="C892" s="4"/>
      <c r="D892" s="4"/>
      <c r="E892" s="3"/>
      <c r="F892" s="3"/>
      <c r="G892" s="16"/>
      <c r="H892" s="3"/>
      <c r="I892" s="3"/>
      <c r="J892" s="3"/>
      <c r="K892" s="3"/>
      <c r="L892" s="3"/>
      <c r="M892" s="3"/>
      <c r="N892" s="3"/>
    </row>
    <row r="893" spans="1:14" ht="13">
      <c r="A893" s="2"/>
      <c r="B893" s="3"/>
      <c r="C893" s="4"/>
      <c r="D893" s="4"/>
      <c r="E893" s="3"/>
      <c r="F893" s="3"/>
      <c r="G893" s="16"/>
      <c r="H893" s="3"/>
      <c r="I893" s="3"/>
      <c r="J893" s="3"/>
      <c r="K893" s="3"/>
      <c r="L893" s="3"/>
      <c r="M893" s="3"/>
      <c r="N893" s="3"/>
    </row>
    <row r="894" spans="1:14" ht="13">
      <c r="A894" s="2"/>
      <c r="B894" s="3"/>
      <c r="C894" s="4"/>
      <c r="D894" s="4"/>
      <c r="E894" s="3"/>
      <c r="F894" s="3"/>
      <c r="G894" s="16"/>
      <c r="H894" s="3"/>
      <c r="I894" s="3"/>
      <c r="J894" s="3"/>
      <c r="K894" s="3"/>
      <c r="L894" s="3"/>
      <c r="M894" s="3"/>
      <c r="N894" s="3"/>
    </row>
    <row r="895" spans="1:14" ht="13">
      <c r="A895" s="2"/>
      <c r="B895" s="3"/>
      <c r="C895" s="4"/>
      <c r="D895" s="4"/>
      <c r="E895" s="3"/>
      <c r="F895" s="3"/>
      <c r="G895" s="16"/>
      <c r="H895" s="3"/>
      <c r="I895" s="3"/>
      <c r="J895" s="3"/>
      <c r="K895" s="3"/>
      <c r="L895" s="3"/>
      <c r="M895" s="3"/>
      <c r="N895" s="3"/>
    </row>
    <row r="896" spans="1:14" ht="13">
      <c r="A896" s="2"/>
      <c r="B896" s="3"/>
      <c r="C896" s="4"/>
      <c r="D896" s="4"/>
      <c r="E896" s="3"/>
      <c r="F896" s="3"/>
      <c r="G896" s="16"/>
      <c r="H896" s="3"/>
      <c r="I896" s="3"/>
      <c r="J896" s="3"/>
      <c r="K896" s="3"/>
      <c r="L896" s="3"/>
      <c r="M896" s="3"/>
      <c r="N896" s="3"/>
    </row>
    <row r="897" spans="1:14" ht="13">
      <c r="A897" s="2"/>
      <c r="B897" s="3"/>
      <c r="C897" s="4"/>
      <c r="D897" s="4"/>
      <c r="E897" s="3"/>
      <c r="F897" s="3"/>
      <c r="G897" s="16"/>
      <c r="H897" s="3"/>
      <c r="I897" s="3"/>
      <c r="J897" s="3"/>
      <c r="K897" s="3"/>
      <c r="L897" s="3"/>
      <c r="M897" s="3"/>
      <c r="N897" s="3"/>
    </row>
    <row r="898" spans="1:14" ht="13">
      <c r="A898" s="2"/>
      <c r="B898" s="3"/>
      <c r="C898" s="4"/>
      <c r="D898" s="4"/>
      <c r="E898" s="3"/>
      <c r="F898" s="3"/>
      <c r="G898" s="16"/>
      <c r="H898" s="3"/>
      <c r="I898" s="3"/>
      <c r="J898" s="3"/>
      <c r="K898" s="3"/>
      <c r="L898" s="3"/>
      <c r="M898" s="3"/>
      <c r="N898" s="3"/>
    </row>
    <row r="899" spans="1:14" ht="13">
      <c r="A899" s="2"/>
      <c r="B899" s="3"/>
      <c r="C899" s="4"/>
      <c r="D899" s="4"/>
      <c r="E899" s="3"/>
      <c r="F899" s="3"/>
      <c r="G899" s="16"/>
      <c r="H899" s="3"/>
      <c r="I899" s="3"/>
      <c r="J899" s="3"/>
      <c r="K899" s="3"/>
      <c r="L899" s="3"/>
      <c r="M899" s="3"/>
      <c r="N899" s="3"/>
    </row>
    <row r="900" spans="1:14" ht="13">
      <c r="A900" s="2"/>
      <c r="B900" s="3"/>
      <c r="C900" s="4"/>
      <c r="D900" s="4"/>
      <c r="E900" s="3"/>
      <c r="F900" s="3"/>
      <c r="G900" s="16"/>
      <c r="H900" s="3"/>
      <c r="I900" s="3"/>
      <c r="J900" s="3"/>
      <c r="K900" s="3"/>
      <c r="L900" s="3"/>
      <c r="M900" s="3"/>
      <c r="N900" s="3"/>
    </row>
    <row r="901" spans="1:14" ht="13">
      <c r="A901" s="2"/>
      <c r="B901" s="3"/>
      <c r="C901" s="4"/>
      <c r="D901" s="4"/>
      <c r="E901" s="3"/>
      <c r="F901" s="3"/>
      <c r="G901" s="16"/>
      <c r="H901" s="3"/>
      <c r="I901" s="3"/>
      <c r="J901" s="3"/>
      <c r="K901" s="3"/>
      <c r="L901" s="3"/>
      <c r="M901" s="3"/>
      <c r="N901" s="3"/>
    </row>
    <row r="902" spans="1:14" ht="13">
      <c r="A902" s="2"/>
      <c r="B902" s="3"/>
      <c r="C902" s="4"/>
      <c r="D902" s="4"/>
      <c r="E902" s="3"/>
      <c r="F902" s="3"/>
      <c r="G902" s="16"/>
      <c r="H902" s="3"/>
      <c r="I902" s="3"/>
      <c r="J902" s="3"/>
      <c r="K902" s="3"/>
      <c r="L902" s="3"/>
      <c r="M902" s="3"/>
      <c r="N902" s="3"/>
    </row>
    <row r="903" spans="1:14" ht="13">
      <c r="A903" s="2"/>
      <c r="B903" s="3"/>
      <c r="C903" s="4"/>
      <c r="D903" s="4"/>
      <c r="E903" s="3"/>
      <c r="F903" s="3"/>
      <c r="G903" s="16"/>
      <c r="H903" s="3"/>
      <c r="I903" s="3"/>
      <c r="J903" s="3"/>
      <c r="K903" s="3"/>
      <c r="L903" s="3"/>
      <c r="M903" s="3"/>
      <c r="N903" s="3"/>
    </row>
    <row r="904" spans="1:14" ht="13">
      <c r="A904" s="2"/>
      <c r="B904" s="3"/>
      <c r="C904" s="4"/>
      <c r="D904" s="4"/>
      <c r="E904" s="3"/>
      <c r="F904" s="3"/>
      <c r="G904" s="16"/>
      <c r="H904" s="3"/>
      <c r="I904" s="3"/>
      <c r="J904" s="3"/>
      <c r="K904" s="3"/>
      <c r="L904" s="3"/>
      <c r="M904" s="3"/>
      <c r="N904" s="3"/>
    </row>
    <row r="905" spans="1:14" ht="13">
      <c r="A905" s="2"/>
      <c r="B905" s="3"/>
      <c r="C905" s="4"/>
      <c r="D905" s="4"/>
      <c r="E905" s="3"/>
      <c r="F905" s="3"/>
      <c r="G905" s="16"/>
      <c r="H905" s="3"/>
      <c r="I905" s="3"/>
      <c r="J905" s="3"/>
      <c r="K905" s="3"/>
      <c r="L905" s="3"/>
      <c r="M905" s="3"/>
      <c r="N905" s="3"/>
    </row>
    <row r="906" spans="1:14" ht="13">
      <c r="A906" s="2"/>
      <c r="B906" s="3"/>
      <c r="C906" s="4"/>
      <c r="D906" s="4"/>
      <c r="E906" s="3"/>
      <c r="F906" s="3"/>
      <c r="G906" s="16"/>
      <c r="H906" s="3"/>
      <c r="I906" s="3"/>
      <c r="J906" s="3"/>
      <c r="K906" s="3"/>
      <c r="L906" s="3"/>
      <c r="M906" s="3"/>
      <c r="N906" s="3"/>
    </row>
    <row r="907" spans="1:14" ht="13">
      <c r="A907" s="2"/>
      <c r="B907" s="3"/>
      <c r="C907" s="4"/>
      <c r="D907" s="4"/>
      <c r="E907" s="3"/>
      <c r="F907" s="3"/>
      <c r="G907" s="16"/>
      <c r="H907" s="3"/>
      <c r="I907" s="3"/>
      <c r="J907" s="3"/>
      <c r="K907" s="3"/>
      <c r="L907" s="3"/>
      <c r="M907" s="3"/>
      <c r="N907" s="3"/>
    </row>
    <row r="908" spans="1:14" ht="13">
      <c r="A908" s="2"/>
      <c r="B908" s="3"/>
      <c r="C908" s="4"/>
      <c r="D908" s="4"/>
      <c r="E908" s="3"/>
      <c r="F908" s="3"/>
      <c r="G908" s="16"/>
      <c r="H908" s="3"/>
      <c r="I908" s="3"/>
      <c r="J908" s="3"/>
      <c r="K908" s="3"/>
      <c r="L908" s="3"/>
      <c r="M908" s="3"/>
      <c r="N908" s="3"/>
    </row>
    <row r="909" spans="1:14" ht="13">
      <c r="A909" s="2"/>
      <c r="B909" s="3"/>
      <c r="C909" s="4"/>
      <c r="D909" s="4"/>
      <c r="E909" s="3"/>
      <c r="F909" s="3"/>
      <c r="G909" s="16"/>
      <c r="H909" s="3"/>
      <c r="I909" s="3"/>
      <c r="J909" s="3"/>
      <c r="K909" s="3"/>
      <c r="L909" s="3"/>
      <c r="M909" s="3"/>
      <c r="N909" s="3"/>
    </row>
    <row r="910" spans="1:14" ht="13">
      <c r="A910" s="2"/>
      <c r="B910" s="3"/>
      <c r="C910" s="4"/>
      <c r="D910" s="4"/>
      <c r="E910" s="3"/>
      <c r="F910" s="3"/>
      <c r="G910" s="16"/>
      <c r="H910" s="3"/>
      <c r="I910" s="3"/>
      <c r="J910" s="3"/>
      <c r="K910" s="3"/>
      <c r="L910" s="3"/>
      <c r="M910" s="3"/>
      <c r="N910" s="3"/>
    </row>
    <row r="911" spans="1:14" ht="13">
      <c r="A911" s="2"/>
      <c r="B911" s="3"/>
      <c r="C911" s="4"/>
      <c r="D911" s="4"/>
      <c r="E911" s="3"/>
      <c r="F911" s="3"/>
      <c r="G911" s="16"/>
      <c r="H911" s="3"/>
      <c r="I911" s="3"/>
      <c r="J911" s="3"/>
      <c r="K911" s="3"/>
      <c r="L911" s="3"/>
      <c r="M911" s="3"/>
      <c r="N911" s="3"/>
    </row>
    <row r="912" spans="1:14" ht="13">
      <c r="A912" s="2"/>
      <c r="B912" s="3"/>
      <c r="C912" s="4"/>
      <c r="D912" s="4"/>
      <c r="E912" s="3"/>
      <c r="F912" s="3"/>
      <c r="G912" s="16"/>
      <c r="H912" s="3"/>
      <c r="I912" s="3"/>
      <c r="J912" s="3"/>
      <c r="K912" s="3"/>
      <c r="L912" s="3"/>
      <c r="M912" s="3"/>
      <c r="N912" s="3"/>
    </row>
    <row r="913" spans="1:14" ht="13">
      <c r="A913" s="2"/>
      <c r="B913" s="3"/>
      <c r="C913" s="4"/>
      <c r="D913" s="4"/>
      <c r="E913" s="3"/>
      <c r="F913" s="3"/>
      <c r="G913" s="16"/>
      <c r="H913" s="3"/>
      <c r="I913" s="3"/>
      <c r="J913" s="3"/>
      <c r="K913" s="3"/>
      <c r="L913" s="3"/>
      <c r="M913" s="3"/>
      <c r="N913" s="3"/>
    </row>
    <row r="914" spans="1:14" ht="13">
      <c r="A914" s="2"/>
      <c r="B914" s="3"/>
      <c r="C914" s="4"/>
      <c r="D914" s="4"/>
      <c r="E914" s="3"/>
      <c r="F914" s="3"/>
      <c r="G914" s="16"/>
      <c r="H914" s="3"/>
      <c r="I914" s="3"/>
      <c r="J914" s="3"/>
      <c r="K914" s="3"/>
      <c r="L914" s="3"/>
      <c r="M914" s="3"/>
      <c r="N914" s="3"/>
    </row>
    <row r="915" spans="1:14" ht="13">
      <c r="A915" s="2"/>
      <c r="B915" s="3"/>
      <c r="C915" s="4"/>
      <c r="D915" s="4"/>
      <c r="E915" s="3"/>
      <c r="F915" s="3"/>
      <c r="G915" s="16"/>
      <c r="H915" s="3"/>
      <c r="I915" s="3"/>
      <c r="J915" s="3"/>
      <c r="K915" s="3"/>
      <c r="L915" s="3"/>
      <c r="M915" s="3"/>
      <c r="N915" s="3"/>
    </row>
    <row r="916" spans="1:14" ht="13">
      <c r="A916" s="2"/>
      <c r="B916" s="3"/>
      <c r="C916" s="4"/>
      <c r="D916" s="4"/>
      <c r="E916" s="3"/>
      <c r="F916" s="3"/>
      <c r="G916" s="16"/>
      <c r="H916" s="3"/>
      <c r="I916" s="3"/>
      <c r="J916" s="3"/>
      <c r="K916" s="3"/>
      <c r="L916" s="3"/>
      <c r="M916" s="3"/>
      <c r="N916" s="3"/>
    </row>
    <row r="917" spans="1:14" ht="13">
      <c r="A917" s="2"/>
      <c r="B917" s="3"/>
      <c r="C917" s="4"/>
      <c r="D917" s="4"/>
      <c r="E917" s="3"/>
      <c r="F917" s="3"/>
      <c r="G917" s="16"/>
      <c r="H917" s="3"/>
      <c r="I917" s="3"/>
      <c r="J917" s="3"/>
      <c r="K917" s="3"/>
      <c r="L917" s="3"/>
      <c r="M917" s="3"/>
      <c r="N917" s="3"/>
    </row>
    <row r="918" spans="1:14" ht="13">
      <c r="A918" s="2"/>
      <c r="B918" s="3"/>
      <c r="C918" s="4"/>
      <c r="D918" s="4"/>
      <c r="E918" s="3"/>
      <c r="F918" s="3"/>
      <c r="G918" s="16"/>
      <c r="H918" s="3"/>
      <c r="I918" s="3"/>
      <c r="J918" s="3"/>
      <c r="K918" s="3"/>
      <c r="L918" s="3"/>
      <c r="M918" s="3"/>
      <c r="N918" s="3"/>
    </row>
    <row r="919" spans="1:14" ht="13">
      <c r="A919" s="2"/>
      <c r="B919" s="3"/>
      <c r="C919" s="4"/>
      <c r="D919" s="4"/>
      <c r="E919" s="3"/>
      <c r="F919" s="3"/>
      <c r="G919" s="16"/>
      <c r="H919" s="3"/>
      <c r="I919" s="3"/>
      <c r="J919" s="3"/>
      <c r="K919" s="3"/>
      <c r="L919" s="3"/>
      <c r="M919" s="3"/>
      <c r="N919" s="3"/>
    </row>
    <row r="920" spans="1:14" ht="13">
      <c r="A920" s="2"/>
      <c r="B920" s="3"/>
      <c r="C920" s="4"/>
      <c r="D920" s="4"/>
      <c r="E920" s="3"/>
      <c r="F920" s="3"/>
      <c r="G920" s="16"/>
      <c r="H920" s="3"/>
      <c r="I920" s="3"/>
      <c r="J920" s="3"/>
      <c r="K920" s="3"/>
      <c r="L920" s="3"/>
      <c r="M920" s="3"/>
      <c r="N920" s="3"/>
    </row>
    <row r="921" spans="1:14" ht="13">
      <c r="A921" s="2"/>
      <c r="B921" s="3"/>
      <c r="C921" s="4"/>
      <c r="D921" s="4"/>
      <c r="E921" s="3"/>
      <c r="F921" s="3"/>
      <c r="G921" s="16"/>
      <c r="H921" s="3"/>
      <c r="I921" s="3"/>
      <c r="J921" s="3"/>
      <c r="K921" s="3"/>
      <c r="L921" s="3"/>
      <c r="M921" s="3"/>
      <c r="N921" s="3"/>
    </row>
    <row r="922" spans="1:14" ht="13">
      <c r="A922" s="2"/>
      <c r="B922" s="3"/>
      <c r="C922" s="4"/>
      <c r="D922" s="4"/>
      <c r="E922" s="3"/>
      <c r="F922" s="3"/>
      <c r="G922" s="16"/>
      <c r="H922" s="3"/>
      <c r="I922" s="3"/>
      <c r="J922" s="3"/>
      <c r="K922" s="3"/>
      <c r="L922" s="3"/>
      <c r="M922" s="3"/>
      <c r="N922" s="3"/>
    </row>
    <row r="923" spans="1:14" ht="13">
      <c r="A923" s="2"/>
      <c r="B923" s="3"/>
      <c r="C923" s="4"/>
      <c r="D923" s="4"/>
      <c r="E923" s="3"/>
      <c r="F923" s="3"/>
      <c r="G923" s="16"/>
      <c r="H923" s="3"/>
      <c r="I923" s="3"/>
      <c r="J923" s="3"/>
      <c r="K923" s="3"/>
      <c r="L923" s="3"/>
      <c r="M923" s="3"/>
      <c r="N923" s="3"/>
    </row>
    <row r="924" spans="1:14" ht="13">
      <c r="A924" s="2"/>
      <c r="B924" s="3"/>
      <c r="C924" s="4"/>
      <c r="D924" s="4"/>
      <c r="E924" s="3"/>
      <c r="F924" s="3"/>
      <c r="G924" s="16"/>
      <c r="H924" s="3"/>
      <c r="I924" s="3"/>
      <c r="J924" s="3"/>
      <c r="K924" s="3"/>
      <c r="L924" s="3"/>
      <c r="M924" s="3"/>
      <c r="N924" s="3"/>
    </row>
    <row r="925" spans="1:14" ht="13">
      <c r="A925" s="2"/>
      <c r="B925" s="3"/>
      <c r="C925" s="4"/>
      <c r="D925" s="4"/>
      <c r="E925" s="3"/>
      <c r="F925" s="3"/>
      <c r="G925" s="16"/>
      <c r="H925" s="3"/>
      <c r="I925" s="3"/>
      <c r="J925" s="3"/>
      <c r="K925" s="3"/>
      <c r="L925" s="3"/>
      <c r="M925" s="3"/>
      <c r="N925" s="3"/>
    </row>
    <row r="926" spans="1:14" ht="13">
      <c r="A926" s="2"/>
      <c r="B926" s="3"/>
      <c r="C926" s="4"/>
      <c r="D926" s="4"/>
      <c r="E926" s="3"/>
      <c r="F926" s="3"/>
      <c r="G926" s="16"/>
      <c r="H926" s="3"/>
      <c r="I926" s="3"/>
      <c r="J926" s="3"/>
      <c r="K926" s="3"/>
      <c r="L926" s="3"/>
      <c r="M926" s="3"/>
      <c r="N926" s="3"/>
    </row>
    <row r="927" spans="1:14" ht="13">
      <c r="A927" s="2"/>
      <c r="B927" s="3"/>
      <c r="C927" s="4"/>
      <c r="D927" s="4"/>
      <c r="E927" s="3"/>
      <c r="F927" s="3"/>
      <c r="G927" s="16"/>
      <c r="H927" s="3"/>
      <c r="I927" s="3"/>
      <c r="J927" s="3"/>
      <c r="K927" s="3"/>
      <c r="L927" s="3"/>
      <c r="M927" s="3"/>
      <c r="N927" s="3"/>
    </row>
    <row r="928" spans="1:14" ht="13">
      <c r="A928" s="2"/>
      <c r="B928" s="3"/>
      <c r="C928" s="4"/>
      <c r="D928" s="4"/>
      <c r="E928" s="3"/>
      <c r="F928" s="3"/>
      <c r="G928" s="16"/>
      <c r="H928" s="3"/>
      <c r="I928" s="3"/>
      <c r="J928" s="3"/>
      <c r="K928" s="3"/>
      <c r="L928" s="3"/>
      <c r="M928" s="3"/>
      <c r="N928" s="3"/>
    </row>
    <row r="929" spans="1:14" ht="13">
      <c r="A929" s="2"/>
      <c r="B929" s="3"/>
      <c r="C929" s="4"/>
      <c r="D929" s="4"/>
      <c r="E929" s="3"/>
      <c r="F929" s="3"/>
      <c r="G929" s="16"/>
      <c r="H929" s="3"/>
      <c r="I929" s="3"/>
      <c r="J929" s="3"/>
      <c r="K929" s="3"/>
      <c r="L929" s="3"/>
      <c r="M929" s="3"/>
      <c r="N929" s="3"/>
    </row>
    <row r="930" spans="1:14" ht="13">
      <c r="A930" s="2"/>
      <c r="B930" s="3"/>
      <c r="C930" s="4"/>
      <c r="D930" s="4"/>
      <c r="E930" s="3"/>
      <c r="F930" s="3"/>
      <c r="G930" s="16"/>
      <c r="H930" s="3"/>
      <c r="I930" s="3"/>
      <c r="J930" s="3"/>
      <c r="K930" s="3"/>
      <c r="L930" s="3"/>
      <c r="M930" s="3"/>
      <c r="N930" s="3"/>
    </row>
    <row r="931" spans="1:14" ht="13">
      <c r="A931" s="2"/>
      <c r="B931" s="3"/>
      <c r="C931" s="4"/>
      <c r="D931" s="4"/>
      <c r="E931" s="3"/>
      <c r="F931" s="3"/>
      <c r="G931" s="16"/>
      <c r="H931" s="3"/>
      <c r="I931" s="3"/>
      <c r="J931" s="3"/>
      <c r="K931" s="3"/>
      <c r="L931" s="3"/>
      <c r="M931" s="3"/>
      <c r="N931" s="3"/>
    </row>
    <row r="932" spans="1:14" ht="13">
      <c r="A932" s="2"/>
      <c r="B932" s="3"/>
      <c r="C932" s="4"/>
      <c r="D932" s="4"/>
      <c r="E932" s="3"/>
      <c r="F932" s="3"/>
      <c r="G932" s="16"/>
      <c r="H932" s="3"/>
      <c r="I932" s="3"/>
      <c r="J932" s="3"/>
      <c r="K932" s="3"/>
      <c r="L932" s="3"/>
      <c r="M932" s="3"/>
      <c r="N932" s="3"/>
    </row>
    <row r="933" spans="1:14" ht="13">
      <c r="A933" s="2"/>
      <c r="B933" s="3"/>
      <c r="C933" s="4"/>
      <c r="D933" s="4"/>
      <c r="E933" s="3"/>
      <c r="F933" s="3"/>
      <c r="G933" s="16"/>
      <c r="H933" s="3"/>
      <c r="I933" s="3"/>
      <c r="J933" s="3"/>
      <c r="K933" s="3"/>
      <c r="L933" s="3"/>
      <c r="M933" s="3"/>
      <c r="N933" s="3"/>
    </row>
    <row r="934" spans="1:14" ht="13">
      <c r="A934" s="2"/>
      <c r="B934" s="3"/>
      <c r="C934" s="4"/>
      <c r="D934" s="4"/>
      <c r="E934" s="3"/>
      <c r="F934" s="3"/>
      <c r="G934" s="16"/>
      <c r="H934" s="3"/>
      <c r="I934" s="3"/>
      <c r="J934" s="3"/>
      <c r="K934" s="3"/>
      <c r="L934" s="3"/>
      <c r="M934" s="3"/>
      <c r="N934" s="3"/>
    </row>
    <row r="935" spans="1:14" ht="13">
      <c r="A935" s="2"/>
      <c r="B935" s="3"/>
      <c r="C935" s="4"/>
      <c r="D935" s="4"/>
      <c r="E935" s="3"/>
      <c r="F935" s="3"/>
      <c r="G935" s="16"/>
      <c r="H935" s="3"/>
      <c r="I935" s="3"/>
      <c r="J935" s="3"/>
      <c r="K935" s="3"/>
      <c r="L935" s="3"/>
      <c r="M935" s="3"/>
      <c r="N935" s="3"/>
    </row>
    <row r="936" spans="1:14" ht="13">
      <c r="A936" s="2"/>
      <c r="B936" s="3"/>
      <c r="C936" s="4"/>
      <c r="D936" s="4"/>
      <c r="E936" s="3"/>
      <c r="F936" s="3"/>
      <c r="G936" s="16"/>
      <c r="H936" s="3"/>
      <c r="I936" s="3"/>
      <c r="J936" s="3"/>
      <c r="K936" s="3"/>
      <c r="L936" s="3"/>
      <c r="M936" s="3"/>
      <c r="N936" s="3"/>
    </row>
    <row r="937" spans="1:14" ht="13">
      <c r="A937" s="2"/>
      <c r="B937" s="3"/>
      <c r="C937" s="4"/>
      <c r="D937" s="4"/>
      <c r="E937" s="3"/>
      <c r="F937" s="3"/>
      <c r="G937" s="16"/>
      <c r="H937" s="3"/>
      <c r="I937" s="3"/>
      <c r="J937" s="3"/>
      <c r="K937" s="3"/>
      <c r="L937" s="3"/>
      <c r="M937" s="3"/>
      <c r="N937" s="3"/>
    </row>
    <row r="938" spans="1:14" ht="13">
      <c r="A938" s="2"/>
      <c r="B938" s="3"/>
      <c r="C938" s="4"/>
      <c r="D938" s="4"/>
      <c r="E938" s="3"/>
      <c r="F938" s="3"/>
      <c r="G938" s="16"/>
      <c r="H938" s="3"/>
      <c r="I938" s="3"/>
      <c r="J938" s="3"/>
      <c r="K938" s="3"/>
      <c r="L938" s="3"/>
      <c r="M938" s="3"/>
      <c r="N938" s="3"/>
    </row>
    <row r="939" spans="1:14" ht="13">
      <c r="A939" s="2"/>
      <c r="B939" s="3"/>
      <c r="C939" s="4"/>
      <c r="D939" s="4"/>
      <c r="E939" s="3"/>
      <c r="F939" s="3"/>
      <c r="G939" s="16"/>
      <c r="H939" s="3"/>
      <c r="I939" s="3"/>
      <c r="J939" s="3"/>
      <c r="K939" s="3"/>
      <c r="L939" s="3"/>
      <c r="M939" s="3"/>
      <c r="N939" s="3"/>
    </row>
    <row r="940" spans="1:14" ht="13">
      <c r="A940" s="2"/>
      <c r="B940" s="3"/>
      <c r="C940" s="4"/>
      <c r="D940" s="4"/>
      <c r="E940" s="3"/>
      <c r="F940" s="3"/>
      <c r="G940" s="16"/>
      <c r="H940" s="3"/>
      <c r="I940" s="3"/>
      <c r="J940" s="3"/>
      <c r="K940" s="3"/>
      <c r="L940" s="3"/>
      <c r="M940" s="3"/>
      <c r="N940" s="3"/>
    </row>
    <row r="941" spans="1:14" ht="13">
      <c r="A941" s="2"/>
      <c r="B941" s="3"/>
      <c r="C941" s="4"/>
      <c r="D941" s="4"/>
      <c r="E941" s="3"/>
      <c r="F941" s="3"/>
      <c r="G941" s="16"/>
      <c r="H941" s="3"/>
      <c r="I941" s="3"/>
      <c r="J941" s="3"/>
      <c r="K941" s="3"/>
      <c r="L941" s="3"/>
      <c r="M941" s="3"/>
      <c r="N941" s="3"/>
    </row>
    <row r="942" spans="1:14" ht="13">
      <c r="A942" s="2"/>
      <c r="B942" s="3"/>
      <c r="C942" s="4"/>
      <c r="D942" s="4"/>
      <c r="E942" s="3"/>
      <c r="F942" s="3"/>
      <c r="G942" s="16"/>
      <c r="H942" s="3"/>
      <c r="I942" s="3"/>
      <c r="J942" s="3"/>
      <c r="K942" s="3"/>
      <c r="L942" s="3"/>
      <c r="M942" s="3"/>
      <c r="N942" s="3"/>
    </row>
    <row r="943" spans="1:14" ht="13">
      <c r="A943" s="2"/>
      <c r="B943" s="3"/>
      <c r="C943" s="4"/>
      <c r="D943" s="4"/>
      <c r="E943" s="3"/>
      <c r="F943" s="3"/>
      <c r="G943" s="16"/>
      <c r="H943" s="3"/>
      <c r="I943" s="3"/>
      <c r="J943" s="3"/>
      <c r="K943" s="3"/>
      <c r="L943" s="3"/>
      <c r="M943" s="3"/>
      <c r="N943" s="3"/>
    </row>
    <row r="944" spans="1:14" ht="13">
      <c r="A944" s="2"/>
      <c r="B944" s="3"/>
      <c r="C944" s="4"/>
      <c r="D944" s="4"/>
      <c r="E944" s="3"/>
      <c r="F944" s="3"/>
      <c r="G944" s="16"/>
      <c r="H944" s="3"/>
      <c r="I944" s="3"/>
      <c r="J944" s="3"/>
      <c r="K944" s="3"/>
      <c r="L944" s="3"/>
      <c r="M944" s="3"/>
      <c r="N944" s="3"/>
    </row>
    <row r="945" spans="1:14" ht="13">
      <c r="A945" s="2"/>
      <c r="B945" s="3"/>
      <c r="C945" s="4"/>
      <c r="D945" s="4"/>
      <c r="E945" s="3"/>
      <c r="F945" s="3"/>
      <c r="G945" s="16"/>
      <c r="H945" s="3"/>
      <c r="I945" s="3"/>
      <c r="J945" s="3"/>
      <c r="K945" s="3"/>
      <c r="L945" s="3"/>
      <c r="M945" s="3"/>
      <c r="N945" s="3"/>
    </row>
    <row r="946" spans="1:14" ht="13">
      <c r="A946" s="2"/>
      <c r="B946" s="3"/>
      <c r="C946" s="4"/>
      <c r="D946" s="4"/>
      <c r="E946" s="3"/>
      <c r="F946" s="3"/>
      <c r="G946" s="16"/>
      <c r="H946" s="3"/>
      <c r="I946" s="3"/>
      <c r="J946" s="3"/>
      <c r="K946" s="3"/>
      <c r="L946" s="3"/>
      <c r="M946" s="3"/>
      <c r="N946" s="3"/>
    </row>
    <row r="947" spans="1:14" ht="13">
      <c r="A947" s="2"/>
      <c r="B947" s="3"/>
      <c r="C947" s="4"/>
      <c r="D947" s="4"/>
      <c r="E947" s="3"/>
      <c r="F947" s="3"/>
      <c r="G947" s="16"/>
      <c r="H947" s="3"/>
      <c r="I947" s="3"/>
      <c r="J947" s="3"/>
      <c r="K947" s="3"/>
      <c r="L947" s="3"/>
      <c r="M947" s="3"/>
      <c r="N947" s="3"/>
    </row>
    <row r="948" spans="1:14" ht="13">
      <c r="A948" s="2"/>
      <c r="B948" s="3"/>
      <c r="C948" s="4"/>
      <c r="D948" s="4"/>
      <c r="E948" s="3"/>
      <c r="F948" s="3"/>
      <c r="G948" s="16"/>
      <c r="H948" s="3"/>
      <c r="I948" s="3"/>
      <c r="J948" s="3"/>
      <c r="K948" s="3"/>
      <c r="L948" s="3"/>
      <c r="M948" s="3"/>
      <c r="N948" s="3"/>
    </row>
    <row r="949" spans="1:14" ht="13">
      <c r="A949" s="2"/>
      <c r="B949" s="3"/>
      <c r="C949" s="4"/>
      <c r="D949" s="4"/>
      <c r="E949" s="3"/>
      <c r="F949" s="3"/>
      <c r="G949" s="16"/>
      <c r="H949" s="3"/>
      <c r="I949" s="3"/>
      <c r="J949" s="3"/>
      <c r="K949" s="3"/>
      <c r="L949" s="3"/>
      <c r="M949" s="3"/>
      <c r="N949" s="3"/>
    </row>
    <row r="950" spans="1:14" ht="13">
      <c r="A950" s="2"/>
      <c r="B950" s="3"/>
      <c r="C950" s="4"/>
      <c r="D950" s="4"/>
      <c r="E950" s="3"/>
      <c r="F950" s="3"/>
      <c r="G950" s="16"/>
      <c r="H950" s="3"/>
      <c r="I950" s="3"/>
      <c r="J950" s="3"/>
      <c r="K950" s="3"/>
      <c r="L950" s="3"/>
      <c r="M950" s="3"/>
      <c r="N950" s="3"/>
    </row>
    <row r="951" spans="1:14" ht="13">
      <c r="A951" s="2"/>
      <c r="B951" s="3"/>
      <c r="C951" s="4"/>
      <c r="D951" s="4"/>
      <c r="E951" s="3"/>
      <c r="F951" s="3"/>
      <c r="G951" s="16"/>
      <c r="H951" s="3"/>
      <c r="I951" s="3"/>
      <c r="J951" s="3"/>
      <c r="K951" s="3"/>
      <c r="L951" s="3"/>
      <c r="M951" s="3"/>
      <c r="N951" s="3"/>
    </row>
    <row r="952" spans="1:14" ht="13">
      <c r="A952" s="2"/>
      <c r="B952" s="3"/>
      <c r="C952" s="4"/>
      <c r="D952" s="4"/>
      <c r="E952" s="3"/>
      <c r="F952" s="3"/>
      <c r="G952" s="16"/>
      <c r="H952" s="3"/>
      <c r="I952" s="3"/>
      <c r="J952" s="3"/>
      <c r="K952" s="3"/>
      <c r="L952" s="3"/>
      <c r="M952" s="3"/>
      <c r="N952" s="3"/>
    </row>
    <row r="953" spans="1:14" ht="13">
      <c r="A953" s="2"/>
      <c r="B953" s="3"/>
      <c r="C953" s="4"/>
      <c r="D953" s="4"/>
      <c r="E953" s="3"/>
      <c r="F953" s="3"/>
      <c r="G953" s="16"/>
      <c r="H953" s="3"/>
      <c r="I953" s="3"/>
      <c r="J953" s="3"/>
      <c r="K953" s="3"/>
      <c r="L953" s="3"/>
      <c r="M953" s="3"/>
      <c r="N953" s="3"/>
    </row>
    <row r="954" spans="1:14" ht="13">
      <c r="A954" s="2"/>
      <c r="B954" s="3"/>
      <c r="C954" s="4"/>
      <c r="D954" s="4"/>
      <c r="E954" s="3"/>
      <c r="F954" s="3"/>
      <c r="G954" s="16"/>
      <c r="H954" s="3"/>
      <c r="I954" s="3"/>
      <c r="J954" s="3"/>
      <c r="K954" s="3"/>
      <c r="L954" s="3"/>
      <c r="M954" s="3"/>
      <c r="N954" s="3"/>
    </row>
    <row r="955" spans="1:14" ht="13">
      <c r="A955" s="2"/>
      <c r="B955" s="3"/>
      <c r="C955" s="4"/>
      <c r="D955" s="4"/>
      <c r="E955" s="3"/>
      <c r="F955" s="3"/>
      <c r="G955" s="16"/>
      <c r="H955" s="3"/>
      <c r="I955" s="3"/>
      <c r="J955" s="3"/>
      <c r="K955" s="3"/>
      <c r="L955" s="3"/>
      <c r="M955" s="3"/>
      <c r="N955" s="3"/>
    </row>
    <row r="956" spans="1:14" ht="13">
      <c r="A956" s="2"/>
      <c r="B956" s="3"/>
      <c r="C956" s="4"/>
      <c r="D956" s="4"/>
      <c r="E956" s="3"/>
      <c r="F956" s="3"/>
      <c r="G956" s="16"/>
      <c r="H956" s="3"/>
      <c r="I956" s="3"/>
      <c r="J956" s="3"/>
      <c r="K956" s="3"/>
      <c r="L956" s="3"/>
      <c r="M956" s="3"/>
      <c r="N956" s="3"/>
    </row>
    <row r="957" spans="1:14" ht="13">
      <c r="A957" s="2"/>
      <c r="B957" s="3"/>
      <c r="C957" s="4"/>
      <c r="D957" s="4"/>
      <c r="E957" s="3"/>
      <c r="F957" s="3"/>
      <c r="G957" s="16"/>
      <c r="H957" s="3"/>
      <c r="I957" s="3"/>
      <c r="J957" s="3"/>
      <c r="K957" s="3"/>
      <c r="L957" s="3"/>
      <c r="M957" s="3"/>
      <c r="N957" s="3"/>
    </row>
    <row r="958" spans="1:14" ht="13">
      <c r="A958" s="2"/>
      <c r="B958" s="3"/>
      <c r="C958" s="4"/>
      <c r="D958" s="4"/>
      <c r="E958" s="3"/>
      <c r="F958" s="3"/>
      <c r="G958" s="16"/>
      <c r="H958" s="3"/>
      <c r="I958" s="3"/>
      <c r="J958" s="3"/>
      <c r="K958" s="3"/>
      <c r="L958" s="3"/>
      <c r="M958" s="3"/>
      <c r="N958" s="3"/>
    </row>
    <row r="959" spans="1:14" ht="13">
      <c r="A959" s="2"/>
      <c r="B959" s="3"/>
      <c r="C959" s="4"/>
      <c r="D959" s="4"/>
      <c r="E959" s="3"/>
      <c r="F959" s="3"/>
      <c r="G959" s="16"/>
      <c r="H959" s="3"/>
      <c r="I959" s="3"/>
      <c r="J959" s="3"/>
      <c r="K959" s="3"/>
      <c r="L959" s="3"/>
      <c r="M959" s="3"/>
      <c r="N959" s="3"/>
    </row>
    <row r="960" spans="1:14" ht="13">
      <c r="A960" s="2"/>
      <c r="B960" s="3"/>
      <c r="C960" s="4"/>
      <c r="D960" s="4"/>
      <c r="E960" s="3"/>
      <c r="F960" s="3"/>
      <c r="G960" s="16"/>
      <c r="H960" s="3"/>
      <c r="I960" s="3"/>
      <c r="J960" s="3"/>
      <c r="K960" s="3"/>
      <c r="L960" s="3"/>
      <c r="M960" s="3"/>
      <c r="N960" s="3"/>
    </row>
    <row r="961" spans="1:14" ht="13">
      <c r="A961" s="2"/>
      <c r="B961" s="3"/>
      <c r="C961" s="4"/>
      <c r="D961" s="4"/>
      <c r="E961" s="3"/>
      <c r="F961" s="3"/>
      <c r="G961" s="16"/>
      <c r="H961" s="3"/>
      <c r="I961" s="3"/>
      <c r="J961" s="3"/>
      <c r="K961" s="3"/>
      <c r="L961" s="3"/>
      <c r="M961" s="3"/>
      <c r="N961" s="3"/>
    </row>
    <row r="962" spans="1:14" ht="13">
      <c r="A962" s="2"/>
      <c r="B962" s="3"/>
      <c r="C962" s="4"/>
      <c r="D962" s="4"/>
      <c r="E962" s="3"/>
      <c r="F962" s="3"/>
      <c r="G962" s="16"/>
      <c r="H962" s="3"/>
      <c r="I962" s="3"/>
      <c r="J962" s="3"/>
      <c r="K962" s="3"/>
      <c r="L962" s="3"/>
      <c r="M962" s="3"/>
      <c r="N962" s="3"/>
    </row>
    <row r="963" spans="1:14" ht="13">
      <c r="A963" s="2"/>
      <c r="B963" s="3"/>
      <c r="C963" s="4"/>
      <c r="D963" s="4"/>
      <c r="E963" s="3"/>
      <c r="F963" s="3"/>
      <c r="G963" s="16"/>
      <c r="H963" s="3"/>
      <c r="I963" s="3"/>
      <c r="J963" s="3"/>
      <c r="K963" s="3"/>
      <c r="L963" s="3"/>
      <c r="M963" s="3"/>
      <c r="N963" s="3"/>
    </row>
    <row r="964" spans="1:14" ht="13">
      <c r="A964" s="2"/>
      <c r="B964" s="3"/>
      <c r="C964" s="4"/>
      <c r="D964" s="4"/>
      <c r="E964" s="3"/>
      <c r="F964" s="3"/>
      <c r="G964" s="16"/>
      <c r="H964" s="3"/>
      <c r="I964" s="3"/>
      <c r="J964" s="3"/>
      <c r="K964" s="3"/>
      <c r="L964" s="3"/>
      <c r="M964" s="3"/>
      <c r="N964" s="3"/>
    </row>
    <row r="965" spans="1:14" ht="13">
      <c r="A965" s="2"/>
      <c r="B965" s="3"/>
      <c r="C965" s="4"/>
      <c r="D965" s="4"/>
      <c r="E965" s="3"/>
      <c r="F965" s="3"/>
      <c r="G965" s="16"/>
      <c r="H965" s="3"/>
      <c r="I965" s="3"/>
      <c r="J965" s="3"/>
      <c r="K965" s="3"/>
      <c r="L965" s="3"/>
      <c r="M965" s="3"/>
      <c r="N965" s="3"/>
    </row>
    <row r="966" spans="1:14" ht="13">
      <c r="A966" s="2"/>
      <c r="B966" s="3"/>
      <c r="C966" s="4"/>
      <c r="D966" s="4"/>
      <c r="E966" s="3"/>
      <c r="F966" s="3"/>
      <c r="G966" s="16"/>
      <c r="H966" s="3"/>
      <c r="I966" s="3"/>
      <c r="J966" s="3"/>
      <c r="K966" s="3"/>
      <c r="L966" s="3"/>
      <c r="M966" s="3"/>
      <c r="N966" s="3"/>
    </row>
    <row r="967" spans="1:14" ht="13">
      <c r="A967" s="2"/>
      <c r="B967" s="3"/>
      <c r="C967" s="4"/>
      <c r="D967" s="4"/>
      <c r="E967" s="3"/>
      <c r="F967" s="3"/>
      <c r="G967" s="16"/>
      <c r="H967" s="3"/>
      <c r="I967" s="3"/>
      <c r="J967" s="3"/>
      <c r="K967" s="3"/>
      <c r="L967" s="3"/>
      <c r="M967" s="3"/>
      <c r="N967" s="3"/>
    </row>
    <row r="968" spans="1:14" ht="13">
      <c r="A968" s="2"/>
      <c r="B968" s="3"/>
      <c r="C968" s="4"/>
      <c r="D968" s="4"/>
      <c r="E968" s="3"/>
      <c r="F968" s="3"/>
      <c r="G968" s="16"/>
      <c r="H968" s="3"/>
      <c r="I968" s="3"/>
      <c r="J968" s="3"/>
      <c r="K968" s="3"/>
      <c r="L968" s="3"/>
      <c r="M968" s="3"/>
      <c r="N968" s="3"/>
    </row>
    <row r="969" spans="1:14" ht="13">
      <c r="A969" s="2"/>
      <c r="B969" s="3"/>
      <c r="C969" s="4"/>
      <c r="D969" s="4"/>
      <c r="E969" s="3"/>
      <c r="F969" s="3"/>
      <c r="G969" s="16"/>
      <c r="H969" s="3"/>
      <c r="I969" s="3"/>
      <c r="J969" s="3"/>
      <c r="K969" s="3"/>
      <c r="L969" s="3"/>
      <c r="M969" s="3"/>
      <c r="N969" s="3"/>
    </row>
    <row r="970" spans="1:14" ht="13">
      <c r="A970" s="2"/>
      <c r="B970" s="3"/>
      <c r="C970" s="4"/>
      <c r="D970" s="4"/>
      <c r="E970" s="3"/>
      <c r="F970" s="3"/>
      <c r="G970" s="16"/>
      <c r="H970" s="3"/>
      <c r="I970" s="3"/>
      <c r="J970" s="3"/>
      <c r="K970" s="3"/>
      <c r="L970" s="3"/>
      <c r="M970" s="3"/>
      <c r="N970" s="3"/>
    </row>
    <row r="971" spans="1:14" ht="13">
      <c r="A971" s="2"/>
      <c r="B971" s="3"/>
      <c r="C971" s="4"/>
      <c r="D971" s="4"/>
      <c r="E971" s="3"/>
      <c r="F971" s="3"/>
      <c r="G971" s="16"/>
      <c r="H971" s="3"/>
      <c r="I971" s="3"/>
      <c r="J971" s="3"/>
      <c r="K971" s="3"/>
      <c r="L971" s="3"/>
      <c r="M971" s="3"/>
      <c r="N971" s="3"/>
    </row>
    <row r="972" spans="1:14" ht="13">
      <c r="A972" s="2"/>
      <c r="B972" s="3"/>
      <c r="C972" s="4"/>
      <c r="D972" s="4"/>
      <c r="E972" s="3"/>
      <c r="F972" s="3"/>
      <c r="G972" s="16"/>
      <c r="H972" s="3"/>
      <c r="I972" s="3"/>
      <c r="J972" s="3"/>
      <c r="K972" s="3"/>
      <c r="L972" s="3"/>
      <c r="M972" s="3"/>
      <c r="N972" s="3"/>
    </row>
    <row r="973" spans="1:14" ht="13">
      <c r="A973" s="2"/>
      <c r="B973" s="3"/>
      <c r="C973" s="4"/>
      <c r="D973" s="4"/>
      <c r="E973" s="3"/>
      <c r="F973" s="3"/>
      <c r="G973" s="16"/>
      <c r="H973" s="3"/>
      <c r="I973" s="3"/>
      <c r="J973" s="3"/>
      <c r="K973" s="3"/>
      <c r="L973" s="3"/>
      <c r="M973" s="3"/>
      <c r="N973" s="3"/>
    </row>
    <row r="974" spans="1:14" ht="13">
      <c r="A974" s="2"/>
      <c r="B974" s="3"/>
      <c r="C974" s="4"/>
      <c r="D974" s="4"/>
      <c r="E974" s="3"/>
      <c r="F974" s="3"/>
      <c r="G974" s="16"/>
      <c r="H974" s="3"/>
      <c r="I974" s="3"/>
      <c r="J974" s="3"/>
      <c r="K974" s="3"/>
      <c r="L974" s="3"/>
      <c r="M974" s="3"/>
      <c r="N974" s="3"/>
    </row>
    <row r="975" spans="1:14" ht="13">
      <c r="A975" s="2"/>
      <c r="B975" s="3"/>
      <c r="C975" s="4"/>
      <c r="D975" s="4"/>
      <c r="E975" s="3"/>
      <c r="F975" s="3"/>
      <c r="G975" s="16"/>
      <c r="H975" s="3"/>
      <c r="I975" s="3"/>
      <c r="J975" s="3"/>
      <c r="K975" s="3"/>
      <c r="L975" s="3"/>
      <c r="M975" s="3"/>
      <c r="N975" s="3"/>
    </row>
    <row r="976" spans="1:14" ht="13">
      <c r="A976" s="2"/>
      <c r="B976" s="3"/>
      <c r="C976" s="4"/>
      <c r="D976" s="4"/>
      <c r="E976" s="3"/>
      <c r="F976" s="3"/>
      <c r="G976" s="16"/>
      <c r="H976" s="3"/>
      <c r="I976" s="3"/>
      <c r="J976" s="3"/>
      <c r="K976" s="3"/>
      <c r="L976" s="3"/>
      <c r="M976" s="3"/>
      <c r="N976" s="3"/>
    </row>
    <row r="977" spans="1:14" ht="13">
      <c r="A977" s="2"/>
      <c r="B977" s="3"/>
      <c r="C977" s="4"/>
      <c r="D977" s="4"/>
      <c r="E977" s="3"/>
      <c r="F977" s="3"/>
      <c r="G977" s="16"/>
      <c r="H977" s="3"/>
      <c r="I977" s="3"/>
      <c r="J977" s="3"/>
      <c r="K977" s="3"/>
      <c r="L977" s="3"/>
      <c r="M977" s="3"/>
      <c r="N977" s="3"/>
    </row>
    <row r="978" spans="1:14" ht="13">
      <c r="A978" s="2"/>
      <c r="B978" s="3"/>
      <c r="C978" s="4"/>
      <c r="D978" s="4"/>
      <c r="E978" s="3"/>
      <c r="F978" s="3"/>
      <c r="G978" s="16"/>
      <c r="H978" s="3"/>
      <c r="I978" s="3"/>
      <c r="J978" s="3"/>
      <c r="K978" s="3"/>
      <c r="L978" s="3"/>
      <c r="M978" s="3"/>
      <c r="N978" s="3"/>
    </row>
    <row r="979" spans="1:14" ht="13">
      <c r="A979" s="2"/>
      <c r="B979" s="3"/>
      <c r="C979" s="4"/>
      <c r="D979" s="4"/>
      <c r="E979" s="3"/>
      <c r="F979" s="3"/>
      <c r="G979" s="16"/>
      <c r="H979" s="3"/>
      <c r="I979" s="3"/>
      <c r="J979" s="3"/>
      <c r="K979" s="3"/>
      <c r="L979" s="3"/>
      <c r="M979" s="3"/>
      <c r="N979" s="3"/>
    </row>
    <row r="980" spans="1:14" ht="13">
      <c r="A980" s="2"/>
      <c r="B980" s="3"/>
      <c r="C980" s="4"/>
      <c r="D980" s="4"/>
      <c r="E980" s="3"/>
      <c r="F980" s="3"/>
      <c r="G980" s="16"/>
      <c r="H980" s="3"/>
      <c r="I980" s="3"/>
      <c r="J980" s="3"/>
      <c r="K980" s="3"/>
      <c r="L980" s="3"/>
      <c r="M980" s="3"/>
      <c r="N980" s="3"/>
    </row>
    <row r="981" spans="1:14" ht="13">
      <c r="A981" s="2"/>
      <c r="B981" s="3"/>
      <c r="C981" s="4"/>
      <c r="D981" s="4"/>
      <c r="E981" s="3"/>
      <c r="F981" s="3"/>
      <c r="G981" s="16"/>
      <c r="H981" s="3"/>
      <c r="I981" s="3"/>
      <c r="J981" s="3"/>
      <c r="K981" s="3"/>
      <c r="L981" s="3"/>
      <c r="M981" s="3"/>
      <c r="N981" s="3"/>
    </row>
    <row r="982" spans="1:14" ht="13">
      <c r="A982" s="2"/>
      <c r="B982" s="3"/>
      <c r="C982" s="4"/>
      <c r="D982" s="4"/>
      <c r="E982" s="3"/>
      <c r="F982" s="3"/>
      <c r="G982" s="16"/>
      <c r="H982" s="3"/>
      <c r="I982" s="3"/>
      <c r="J982" s="3"/>
      <c r="K982" s="3"/>
      <c r="L982" s="3"/>
      <c r="M982" s="3"/>
      <c r="N982" s="3"/>
    </row>
    <row r="983" spans="1:14" ht="13">
      <c r="A983" s="2"/>
      <c r="B983" s="3"/>
      <c r="C983" s="4"/>
      <c r="D983" s="4"/>
      <c r="E983" s="3"/>
      <c r="F983" s="3"/>
      <c r="G983" s="16"/>
      <c r="H983" s="3"/>
      <c r="I983" s="3"/>
      <c r="J983" s="3"/>
      <c r="K983" s="3"/>
      <c r="L983" s="3"/>
      <c r="M983" s="3"/>
      <c r="N983" s="3"/>
    </row>
    <row r="984" spans="1:14" ht="13">
      <c r="A984" s="2"/>
      <c r="B984" s="3"/>
      <c r="C984" s="4"/>
      <c r="D984" s="4"/>
      <c r="E984" s="3"/>
      <c r="F984" s="3"/>
      <c r="G984" s="16"/>
      <c r="H984" s="3"/>
      <c r="I984" s="3"/>
      <c r="J984" s="3"/>
      <c r="K984" s="3"/>
      <c r="L984" s="3"/>
      <c r="M984" s="3"/>
      <c r="N984" s="3"/>
    </row>
    <row r="985" spans="1:14" ht="13">
      <c r="A985" s="2"/>
      <c r="B985" s="3"/>
      <c r="C985" s="4"/>
      <c r="D985" s="4"/>
      <c r="E985" s="3"/>
      <c r="F985" s="3"/>
      <c r="G985" s="16"/>
      <c r="H985" s="3"/>
      <c r="I985" s="3"/>
      <c r="J985" s="3"/>
      <c r="K985" s="3"/>
      <c r="L985" s="3"/>
      <c r="M985" s="3"/>
      <c r="N985" s="3"/>
    </row>
    <row r="986" spans="1:14" ht="13">
      <c r="A986" s="2"/>
      <c r="B986" s="3"/>
      <c r="C986" s="4"/>
      <c r="D986" s="4"/>
      <c r="E986" s="3"/>
      <c r="F986" s="3"/>
      <c r="G986" s="16"/>
      <c r="H986" s="3"/>
      <c r="I986" s="3"/>
      <c r="J986" s="3"/>
      <c r="K986" s="3"/>
      <c r="L986" s="3"/>
      <c r="M986" s="3"/>
      <c r="N986" s="3"/>
    </row>
    <row r="987" spans="1:14" ht="13">
      <c r="A987" s="2"/>
      <c r="B987" s="3"/>
      <c r="C987" s="4"/>
      <c r="D987" s="4"/>
      <c r="E987" s="3"/>
      <c r="F987" s="3"/>
      <c r="G987" s="16"/>
      <c r="H987" s="3"/>
      <c r="I987" s="3"/>
      <c r="J987" s="3"/>
      <c r="K987" s="3"/>
      <c r="L987" s="3"/>
      <c r="M987" s="3"/>
      <c r="N987" s="3"/>
    </row>
    <row r="988" spans="1:14" ht="13">
      <c r="A988" s="2"/>
      <c r="B988" s="3"/>
      <c r="C988" s="4"/>
      <c r="D988" s="4"/>
      <c r="E988" s="3"/>
      <c r="F988" s="3"/>
      <c r="G988" s="16"/>
      <c r="H988" s="3"/>
      <c r="I988" s="3"/>
      <c r="J988" s="3"/>
      <c r="K988" s="3"/>
      <c r="L988" s="3"/>
      <c r="M988" s="3"/>
      <c r="N988" s="3"/>
    </row>
    <row r="989" spans="1:14" ht="13">
      <c r="A989" s="2"/>
      <c r="B989" s="3"/>
      <c r="C989" s="4"/>
      <c r="D989" s="4"/>
      <c r="E989" s="3"/>
      <c r="F989" s="3"/>
      <c r="G989" s="16"/>
      <c r="H989" s="3"/>
      <c r="I989" s="3"/>
      <c r="J989" s="3"/>
      <c r="K989" s="3"/>
      <c r="L989" s="3"/>
      <c r="M989" s="3"/>
      <c r="N989" s="3"/>
    </row>
    <row r="990" spans="1:14" ht="13">
      <c r="A990" s="2"/>
      <c r="B990" s="3"/>
      <c r="C990" s="4"/>
      <c r="D990" s="4"/>
      <c r="E990" s="3"/>
      <c r="F990" s="3"/>
      <c r="G990" s="16"/>
      <c r="H990" s="3"/>
      <c r="I990" s="3"/>
      <c r="J990" s="3"/>
      <c r="K990" s="3"/>
      <c r="L990" s="3"/>
      <c r="M990" s="3"/>
      <c r="N990" s="3"/>
    </row>
  </sheetData>
  <autoFilter ref="A1:P990" xr:uid="{00000000-0009-0000-0000-00000E000000}"/>
  <customSheetViews>
    <customSheetView guid="{C6D8AC44-BC03-4E7B-80FF-BEBAE45ADEEA}" filter="1" showAutoFilter="1">
      <pageMargins left="0.7" right="0.7" top="0.75" bottom="0.75" header="0.3" footer="0.3"/>
      <autoFilter ref="A1:M979" xr:uid="{65C4202F-65ED-294E-8A3B-7CDFA7E7FA90}">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2A6603C0-1B0D-3E49-80DE-066EE2FBE624}">
        <filterColumn colId="5">
          <filters>
            <filter val="zh"/>
          </filters>
        </filterColumn>
      </autoFilter>
    </customSheetView>
  </customSheetViews>
  <conditionalFormatting sqref="A1:H990">
    <cfRule type="expression" dxfId="171" priority="1">
      <formula>($M:$M = 1)</formula>
    </cfRule>
    <cfRule type="expression" dxfId="170" priority="2">
      <formula>COUNTIF($R:$R, $A1) &gt; 0</formula>
    </cfRule>
  </conditionalFormatting>
  <conditionalFormatting sqref="A2:H990">
    <cfRule type="expression" dxfId="169" priority="3">
      <formula>($A:$A=TODAY())</formula>
    </cfRule>
  </conditionalFormatting>
  <conditionalFormatting sqref="C2:C990">
    <cfRule type="cellIs" dxfId="168" priority="10" operator="lessThan">
      <formula>"12:00:00 PM"</formula>
    </cfRule>
  </conditionalFormatting>
  <conditionalFormatting sqref="E2:E990">
    <cfRule type="containsText" dxfId="167" priority="4" operator="containsText" text="SNFL">
      <formula>NOT(ISERROR(SEARCH(("SNFL"),(E2))))</formula>
    </cfRule>
    <cfRule type="containsText" dxfId="166" priority="5" operator="containsText" text="Chatham Sq">
      <formula>NOT(ISERROR(SEARCH(("Chatham Sq"),(E2))))</formula>
    </cfRule>
    <cfRule type="containsText" dxfId="165" priority="6" operator="containsText" text="Seward Park">
      <formula>NOT(ISERROR(SEARCH(("Seward Park"),(E2))))</formula>
    </cfRule>
  </conditionalFormatting>
  <conditionalFormatting sqref="F2:F990">
    <cfRule type="containsText" dxfId="164" priority="7" operator="containsText" text="zh">
      <formula>NOT(ISERROR(SEARCH(("zh"),(F2))))</formula>
    </cfRule>
  </conditionalFormatting>
  <conditionalFormatting sqref="R1">
    <cfRule type="expression" dxfId="163" priority="11">
      <formula>ISERROR(R2)</formula>
    </cfRule>
  </conditionalFormatting>
  <conditionalFormatting sqref="R2">
    <cfRule type="expression" dxfId="162" priority="9">
      <formula>ISERROR(R2)</formula>
    </cfRule>
  </conditionalFormatting>
  <conditionalFormatting sqref="R2:R990">
    <cfRule type="notContainsBlanks" dxfId="161" priority="8">
      <formula>LEN(TRIM(R2))&gt;0</formula>
    </cfRule>
  </conditionalFormatting>
  <dataValidations count="1">
    <dataValidation type="custom" allowBlank="1" showDropDown="1" showInputMessage="1" showErrorMessage="1" prompt="Enter a valid date" sqref="A2:A990" xr:uid="{00000000-0002-0000-0E00-000000000000}">
      <formula1>OR(NOT(ISERROR(DATEVALUE(A2))), AND(ISNUMBER(A2), LEFT(CELL("format", A2))="D"))</formula1>
    </dataValidation>
  </dataValidations>
  <hyperlinks>
    <hyperlink ref="L2" r:id="rId2" xr:uid="{00000000-0004-0000-0E00-000000000000}"/>
    <hyperlink ref="L3" r:id="rId3" xr:uid="{00000000-0004-0000-0E00-000001000000}"/>
    <hyperlink ref="L4" r:id="rId4" xr:uid="{00000000-0004-0000-0E00-000002000000}"/>
    <hyperlink ref="L5" r:id="rId5" xr:uid="{00000000-0004-0000-0E00-000003000000}"/>
    <hyperlink ref="L6" r:id="rId6" xr:uid="{00000000-0004-0000-0E00-000004000000}"/>
    <hyperlink ref="L7" r:id="rId7" xr:uid="{00000000-0004-0000-0E00-000005000000}"/>
    <hyperlink ref="L8" r:id="rId8" xr:uid="{00000000-0004-0000-0E00-000006000000}"/>
    <hyperlink ref="L9" r:id="rId9" xr:uid="{00000000-0004-0000-0E00-000007000000}"/>
    <hyperlink ref="L10" r:id="rId10" xr:uid="{00000000-0004-0000-0E00-000008000000}"/>
    <hyperlink ref="L11" r:id="rId11" xr:uid="{00000000-0004-0000-0E00-000009000000}"/>
    <hyperlink ref="L12" r:id="rId12" xr:uid="{00000000-0004-0000-0E00-00000A000000}"/>
    <hyperlink ref="L13" r:id="rId13" xr:uid="{00000000-0004-0000-0E00-00000B000000}"/>
    <hyperlink ref="L14" r:id="rId14" xr:uid="{00000000-0004-0000-0E00-00000C000000}"/>
    <hyperlink ref="L15" r:id="rId15" xr:uid="{00000000-0004-0000-0E00-00000D000000}"/>
    <hyperlink ref="L16" r:id="rId16" xr:uid="{00000000-0004-0000-0E00-00000E000000}"/>
    <hyperlink ref="L17" r:id="rId17" xr:uid="{00000000-0004-0000-0E00-00000F000000}"/>
    <hyperlink ref="L18" r:id="rId18" xr:uid="{00000000-0004-0000-0E00-000010000000}"/>
    <hyperlink ref="L19" r:id="rId19" xr:uid="{00000000-0004-0000-0E00-000011000000}"/>
    <hyperlink ref="L20" r:id="rId20" xr:uid="{00000000-0004-0000-0E00-000012000000}"/>
    <hyperlink ref="L21" r:id="rId21" xr:uid="{00000000-0004-0000-0E00-000013000000}"/>
    <hyperlink ref="L22" r:id="rId22" xr:uid="{00000000-0004-0000-0E00-000014000000}"/>
    <hyperlink ref="L23" r:id="rId23" xr:uid="{00000000-0004-0000-0E00-000015000000}"/>
    <hyperlink ref="L24" r:id="rId24" xr:uid="{00000000-0004-0000-0E00-000016000000}"/>
    <hyperlink ref="L25" r:id="rId25" xr:uid="{00000000-0004-0000-0E00-000017000000}"/>
    <hyperlink ref="L26" r:id="rId26" xr:uid="{00000000-0004-0000-0E00-000018000000}"/>
    <hyperlink ref="L27" r:id="rId27" xr:uid="{00000000-0004-0000-0E00-000019000000}"/>
    <hyperlink ref="L28" r:id="rId28" xr:uid="{00000000-0004-0000-0E00-00001A000000}"/>
    <hyperlink ref="L29" r:id="rId29" xr:uid="{00000000-0004-0000-0E00-00001B000000}"/>
    <hyperlink ref="L30" r:id="rId30" xr:uid="{00000000-0004-0000-0E00-00001C000000}"/>
    <hyperlink ref="L31" r:id="rId31" xr:uid="{00000000-0004-0000-0E00-00001D000000}"/>
    <hyperlink ref="L32" r:id="rId32" xr:uid="{00000000-0004-0000-0E00-00001E000000}"/>
    <hyperlink ref="L33" r:id="rId33" xr:uid="{00000000-0004-0000-0E00-00001F000000}"/>
    <hyperlink ref="L34" r:id="rId34" xr:uid="{00000000-0004-0000-0E00-000020000000}"/>
    <hyperlink ref="L35" r:id="rId35" xr:uid="{00000000-0004-0000-0E00-000021000000}"/>
    <hyperlink ref="L36" r:id="rId36" xr:uid="{00000000-0004-0000-0E00-000022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0E00-000001000000}">
          <x14:formula1>
            <xm:f>'classes-lookup'!$A$2:$A$1000</xm:f>
          </x14:formula1>
          <xm:sqref>H2:H990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45506</v>
      </c>
      <c r="B2" s="3" t="str">
        <f t="shared" ref="B2:B256" si="0">IF(ISBLANK($A2),,CHOOSE(WEEKDAY($A2), "Sun", "Mon", "Tue", "Wed", "Thur", "Fri", "Sat"))</f>
        <v>Fri</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11</v>
      </c>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439</v>
      </c>
      <c r="M2" s="3">
        <v>0</v>
      </c>
      <c r="N2" s="3">
        <v>0</v>
      </c>
      <c r="P2" s="3" t="s">
        <v>440</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291</v>
      </c>
      <c r="W2" s="23"/>
    </row>
    <row r="3" spans="1:49" ht="15.75" customHeight="1">
      <c r="A3" s="2">
        <v>45509</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0.458333333333333)</f>
        <v>0.45833333333333298</v>
      </c>
      <c r="D3" s="4">
        <f t="shared" ref="D3:D257" ca="1" si="1">IF(ISBLANK(C3),,CHOOSE(WEEKDAY($A3),,C3+TIME(2,0,0),IF(AND($A3=$A2,$A3=$A1),C3+TIME(1,0,0),C3+TIME(1,30,0)),C3+TIME(1,30,0),C3+TIME(1,30,0),C3+TIME(2,0,0),C3+TIME(2,0,0),))</f>
        <v>0.5416666666666663</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3" s="3" t="str">
        <f t="array" ref="F3">IF(ISBLANK($A3),,CHOOSE(WEEKDAY($A3),,INDEX(location_lang_time_lookup,2,3),INDEX(location_lang_time_lookup,2,2),INDEX(location_lang_time_lookup,2,2),INDEX(location_lang_time_lookup,2,2),INDEX(location_lang_time_lookup,2,3),INDEX(location_lang_time_lookup,2,2)))</f>
        <v>zh</v>
      </c>
      <c r="G3" s="5">
        <v>13</v>
      </c>
      <c r="H3" s="3" t="s">
        <v>292</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10" t="s">
        <v>439</v>
      </c>
      <c r="M3" s="3">
        <v>0</v>
      </c>
      <c r="N3" s="3">
        <v>0</v>
      </c>
      <c r="P3" s="3" t="s">
        <v>103</v>
      </c>
      <c r="Q3" s="3"/>
      <c r="S3" s="142" t="s">
        <v>1404</v>
      </c>
      <c r="T3" s="143">
        <v>-1</v>
      </c>
      <c r="W3" s="23"/>
    </row>
    <row r="4" spans="1:49" ht="15.75" customHeight="1">
      <c r="A4" s="26">
        <v>45509</v>
      </c>
      <c r="B4" s="3" t="str">
        <f t="shared" si="0"/>
        <v>Mon</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0.625)</f>
        <v>0.625</v>
      </c>
      <c r="D4" s="4">
        <f t="shared" ca="1" si="1"/>
        <v>0.70833333333333337</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4" s="3" t="str">
        <f t="array" ref="F4">IF(ISBLANK($A4),,CHOOSE(WEEKDAY($A4),,INDEX(location_lang_time_lookup,2,3),INDEX(location_lang_time_lookup,2,2),INDEX(location_lang_time_lookup,2,2),INDEX(location_lang_time_lookup,2,2),INDEX(location_lang_time_lookup,2,3),INDEX(location_lang_time_lookup,2,2)))</f>
        <v>zh</v>
      </c>
      <c r="G4" s="5">
        <v>20</v>
      </c>
      <c r="H4" s="3" t="s">
        <v>441</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442</v>
      </c>
      <c r="M4" s="3">
        <v>0</v>
      </c>
      <c r="N4" s="3">
        <v>0</v>
      </c>
      <c r="Q4" s="3"/>
      <c r="W4" s="23"/>
    </row>
    <row r="5" spans="1:49" ht="15.75" customHeight="1">
      <c r="A5" s="2">
        <v>45510</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0.52083333333333304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1</v>
      </c>
      <c r="H5" s="3" t="s">
        <v>164</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443</v>
      </c>
      <c r="M5" s="3">
        <v>0</v>
      </c>
      <c r="N5" s="3">
        <v>0</v>
      </c>
      <c r="Q5" s="3"/>
      <c r="U5" s="14"/>
    </row>
    <row r="6" spans="1:49">
      <c r="A6" s="2">
        <v>45510</v>
      </c>
      <c r="B6" s="3" t="str">
        <f t="shared" si="0"/>
        <v>Tue</v>
      </c>
      <c r="C6" s="4">
        <f ca="1">IFERROR(__xludf.DUMMYFUNCTION("IF(ISBLANK($A6),,CHOOSE(WEEKDAY($A6),,IF(ISDATE($A5),IF(WEEKDAY($A5)=2,INDEX(location_lang_time_lookup,1,6),INDEX(location_lang_time_lookup,1,4)),INDEX(location_lang_time_lookup,1,4)),IF(ISDATE($A5),IF(WEEKDAY($A5)=3,INDEX(location_lang_time_lookup,2,6),I"&amp;"NDEX(location_lang_time_lookup,2,4)),INDEX(location_lang_time_lookup,2,4)),IF(ISDATE($A5),IF(WEEKDAY($A5)=4,INDEX(location_lang_time_lookup,3,6),INDEX(location_lang_time_lookup,3,4)),INDEX(location_lang_time_lookup,3,4)),IF(ISDATE($A5),IF(WEEKDAY($A5)=5,I"&amp;"NDEX(location_lang_time_lookup,3,6),INDEX(location_lang_time_lookup,3,4)),INDEX(location_lang_time_lookup,3,4)),INDEX(location_lang_time_lookup,1,4),IF(ISDATE($A5),IF(WEEKDAY($A5)=7,INDEX(location_lang_time_lookup,5,6),INDEX(location_lang_time_lookup,5,4)"&amp;"),INDEX(location_lang_time_lookup,5,4))))"),0.583333333333333)</f>
        <v>0.58333333333333304</v>
      </c>
      <c r="D6" s="4">
        <f t="shared" ca="1" si="1"/>
        <v>0.64583333333333304</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2</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444</v>
      </c>
      <c r="M6" s="3">
        <v>0</v>
      </c>
      <c r="N6" s="3">
        <v>0</v>
      </c>
      <c r="Q6" s="3"/>
      <c r="S6" s="3"/>
      <c r="W6" s="12"/>
    </row>
    <row r="7" spans="1:49" ht="15.75" customHeight="1">
      <c r="A7" s="2">
        <v>45510</v>
      </c>
      <c r="B7" s="3" t="str">
        <f t="shared" si="0"/>
        <v>Tue</v>
      </c>
      <c r="C7" s="4">
        <v>0.64583333333333337</v>
      </c>
      <c r="D7" s="4">
        <f t="shared" si="1"/>
        <v>0.6875</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7" s="3" t="str">
        <f t="array" ref="F7">IF(ISBLANK($A7),,CHOOSE(WEEKDAY($A7),,INDEX(location_lang_time_lookup,2,3),INDEX(location_lang_time_lookup,2,2),INDEX(location_lang_time_lookup,2,2),INDEX(location_lang_time_lookup,2,2),INDEX(location_lang_time_lookup,2,3),INDEX(location_lang_time_lookup,2,2)))</f>
        <v>en</v>
      </c>
      <c r="G7" s="5">
        <v>0</v>
      </c>
      <c r="H7" s="3" t="s">
        <v>91</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6" t="s">
        <v>444</v>
      </c>
      <c r="M7" s="3">
        <v>0</v>
      </c>
      <c r="N7" s="3">
        <v>0</v>
      </c>
      <c r="O7" s="3"/>
      <c r="Q7" s="3"/>
      <c r="S7" s="3"/>
    </row>
    <row r="8" spans="1:49" ht="15.75" customHeight="1">
      <c r="A8" s="26">
        <v>45511</v>
      </c>
      <c r="B8" s="3" t="str">
        <f t="shared" si="0"/>
        <v>Wed</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0.458333333333333)</f>
        <v>0.45833333333333298</v>
      </c>
      <c r="D8" s="4">
        <f t="shared" ca="1" si="1"/>
        <v>0.52083333333333304</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18</v>
      </c>
      <c r="H8" s="3" t="s">
        <v>211</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445</v>
      </c>
      <c r="M8" s="3">
        <v>0</v>
      </c>
      <c r="N8" s="3">
        <v>0</v>
      </c>
      <c r="O8" s="3">
        <v>22</v>
      </c>
      <c r="P8" s="14"/>
      <c r="Q8" s="3"/>
      <c r="S8" s="3"/>
    </row>
    <row r="9" spans="1:49" ht="15.75" customHeight="1">
      <c r="A9" s="26">
        <v>45511</v>
      </c>
      <c r="B9" s="3" t="str">
        <f t="shared" si="0"/>
        <v>Wed</v>
      </c>
      <c r="C9" s="4">
        <f ca="1">IFERROR(__xludf.DUMMYFUNCTION("IF(ISBLANK($A9),,CHOOSE(WEEKDAY($A9),,IF(ISDATE($A8),IF(WEEKDAY($A8)=2,INDEX(location_lang_time_lookup,1,6),INDEX(location_lang_time_lookup,1,4)),INDEX(location_lang_time_lookup,1,4)),IF(ISDATE($A8),IF(WEEKDAY($A8)=3,INDEX(location_lang_time_lookup,2,6),I"&amp;"NDEX(location_lang_time_lookup,2,4)),INDEX(location_lang_time_lookup,2,4)),IF(ISDATE($A8),IF(WEEKDAY($A8)=4,INDEX(location_lang_time_lookup,3,6),INDEX(location_lang_time_lookup,3,4)),INDEX(location_lang_time_lookup,3,4)),IF(ISDATE($A8),IF(WEEKDAY($A8)=5,I"&amp;"NDEX(location_lang_time_lookup,3,6),INDEX(location_lang_time_lookup,3,4)),INDEX(location_lang_time_lookup,3,4)),INDEX(location_lang_time_lookup,1,4),IF(ISDATE($A8),IF(WEEKDAY($A8)=7,INDEX(location_lang_time_lookup,5,6),INDEX(location_lang_time_lookup,5,4)"&amp;"),INDEX(location_lang_time_lookup,5,4))))"),0.5625)</f>
        <v>0.5625</v>
      </c>
      <c r="D9" s="4">
        <f t="shared" ca="1" si="1"/>
        <v>0.625</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16"/>
      <c r="H9" s="3" t="s">
        <v>114</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446</v>
      </c>
      <c r="M9" s="3">
        <v>1</v>
      </c>
      <c r="N9" s="3">
        <v>0</v>
      </c>
      <c r="O9" s="3"/>
      <c r="P9" s="14"/>
      <c r="Q9" s="3"/>
      <c r="S9" s="3"/>
      <c r="T9" s="22"/>
    </row>
    <row r="10" spans="1:49" ht="15.75" customHeight="1">
      <c r="A10" s="26">
        <v>45511</v>
      </c>
      <c r="B10" s="3" t="str">
        <f t="shared" si="0"/>
        <v>Wed</v>
      </c>
      <c r="C10" s="4">
        <v>0.64583333333333337</v>
      </c>
      <c r="D10" s="4">
        <f t="shared" si="1"/>
        <v>0.70833333333333337</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Online")</f>
        <v>Online</v>
      </c>
      <c r="F10" s="3" t="str">
        <f t="array" ref="F10">IF(ISBLANK($A10),,CHOOSE(WEEKDAY($A10),,INDEX(location_lang_time_lookup,2,3),INDEX(location_lang_time_lookup,2,2),INDEX(location_lang_time_lookup,2,2),INDEX(location_lang_time_lookup,2,2),INDEX(location_lang_time_lookup,2,3),INDEX(location_lang_time_lookup,2,2)))</f>
        <v>en</v>
      </c>
      <c r="G10" s="16"/>
      <c r="H10" s="3" t="s">
        <v>183</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447</v>
      </c>
      <c r="M10" s="3">
        <v>1</v>
      </c>
      <c r="N10" s="3">
        <v>0</v>
      </c>
      <c r="O10" s="3"/>
      <c r="P10" s="3"/>
      <c r="Q10" s="3"/>
    </row>
    <row r="11" spans="1:49" ht="15.75" customHeight="1">
      <c r="A11" s="26">
        <v>45513</v>
      </c>
      <c r="B11" s="3" t="str">
        <f t="shared" si="0"/>
        <v>Fri</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0.458333333333333)</f>
        <v>0.45833333333333298</v>
      </c>
      <c r="D11" s="4">
        <f t="shared" ca="1" si="1"/>
        <v>0.5416666666666663</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1" s="3" t="str">
        <f t="array" ref="F11">IF(ISBLANK($A11),,CHOOSE(WEEKDAY($A11),,INDEX(location_lang_time_lookup,2,3),INDEX(location_lang_time_lookup,2,2),INDEX(location_lang_time_lookup,2,2),INDEX(location_lang_time_lookup,2,2),INDEX(location_lang_time_lookup,2,3),INDEX(location_lang_time_lookup,2,2)))</f>
        <v>zh</v>
      </c>
      <c r="G11" s="5">
        <v>11</v>
      </c>
      <c r="H11" s="3" t="s">
        <v>292</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439</v>
      </c>
      <c r="M11" s="3">
        <v>0</v>
      </c>
      <c r="N11" s="3">
        <v>0</v>
      </c>
      <c r="O11" s="3"/>
      <c r="P11" s="3" t="s">
        <v>103</v>
      </c>
      <c r="Q11" s="3"/>
    </row>
    <row r="12" spans="1:49" ht="15.75" customHeight="1">
      <c r="A12" s="26">
        <v>45516</v>
      </c>
      <c r="B12" s="3" t="str">
        <f t="shared" si="0"/>
        <v>Mon</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0.458333333333333)</f>
        <v>0.45833333333333298</v>
      </c>
      <c r="D12" s="4">
        <f t="shared" ca="1" si="1"/>
        <v>0.5416666666666663</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2" s="3" t="str">
        <f t="array" ref="F12">IF(ISBLANK($A12),,CHOOSE(WEEKDAY($A12),,INDEX(location_lang_time_lookup,2,3),INDEX(location_lang_time_lookup,2,2),INDEX(location_lang_time_lookup,2,2),INDEX(location_lang_time_lookup,2,2),INDEX(location_lang_time_lookup,2,3),INDEX(location_lang_time_lookup,2,2)))</f>
        <v>zh</v>
      </c>
      <c r="G12" s="5">
        <v>10</v>
      </c>
      <c r="H12" s="3" t="s">
        <v>292</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439</v>
      </c>
      <c r="M12" s="3">
        <v>0</v>
      </c>
      <c r="N12" s="3">
        <v>0</v>
      </c>
      <c r="O12" s="3"/>
      <c r="P12" s="3" t="s">
        <v>448</v>
      </c>
      <c r="Q12" s="3"/>
    </row>
    <row r="13" spans="1:49" ht="15.75" customHeight="1">
      <c r="A13" s="26">
        <v>45516</v>
      </c>
      <c r="B13" s="3" t="str">
        <f t="shared" si="0"/>
        <v>Mon</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0.625)</f>
        <v>0.625</v>
      </c>
      <c r="D13" s="4">
        <f t="shared" ca="1" si="1"/>
        <v>0.70833333333333337</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3" s="3" t="str">
        <f t="array" ref="F13">IF(ISBLANK($A13),,CHOOSE(WEEKDAY($A13),,INDEX(location_lang_time_lookup,2,3),INDEX(location_lang_time_lookup,2,2),INDEX(location_lang_time_lookup,2,2),INDEX(location_lang_time_lookup,2,2),INDEX(location_lang_time_lookup,2,3),INDEX(location_lang_time_lookup,2,2)))</f>
        <v>zh</v>
      </c>
      <c r="G13" s="5">
        <v>17</v>
      </c>
      <c r="H13" s="3" t="s">
        <v>125</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449</v>
      </c>
      <c r="M13" s="3">
        <v>0</v>
      </c>
      <c r="N13" s="3">
        <v>0</v>
      </c>
      <c r="O13" s="3"/>
      <c r="P13" s="3"/>
      <c r="Q13" s="3"/>
    </row>
    <row r="14" spans="1:49" ht="15.75" customHeight="1">
      <c r="A14" s="2">
        <v>45517</v>
      </c>
      <c r="B14" s="3" t="str">
        <f t="shared" si="0"/>
        <v>Tue</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0.458333333333333)</f>
        <v>0.45833333333333298</v>
      </c>
      <c r="D14" s="4">
        <f t="shared" ca="1" si="1"/>
        <v>0.52083333333333304</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5">
        <v>2</v>
      </c>
      <c r="H14" s="3" t="s">
        <v>173</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6" t="s">
        <v>450</v>
      </c>
      <c r="M14" s="3">
        <v>0</v>
      </c>
      <c r="N14" s="3">
        <v>0</v>
      </c>
      <c r="O14" s="3"/>
      <c r="Q14" s="3"/>
    </row>
    <row r="15" spans="1:49" ht="15.75" customHeight="1">
      <c r="A15" s="2">
        <v>45517</v>
      </c>
      <c r="B15" s="3" t="str">
        <f t="shared" si="0"/>
        <v>Tue</v>
      </c>
      <c r="C15" s="4">
        <f ca="1">IFERROR(__xludf.DUMMYFUNCTION("IF(ISBLANK($A15),,CHOOSE(WEEKDAY($A15),,IF(ISDATE($A14),IF(WEEKDAY($A14)=2,INDEX(location_lang_time_lookup,1,6),INDEX(location_lang_time_lookup,1,4)),INDEX(location_lang_time_lookup,1,4)),IF(ISDATE($A14),IF(WEEKDAY($A14)=3,INDEX(location_lang_time_lookup,"&amp;"2,6),INDEX(location_lang_time_lookup,2,4)),INDEX(location_lang_time_lookup,2,4)),IF(ISDATE($A14),IF(WEEKDAY($A14)=4,INDEX(location_lang_time_lookup,3,6),INDEX(location_lang_time_lookup,3,4)),INDEX(location_lang_time_lookup,3,4)),IF(ISDATE($A14),IF(WEEKDAY"&amp;"($A14)=5,INDEX(location_lang_time_lookup,3,6),INDEX(location_lang_time_lookup,3,4)),INDEX(location_lang_time_lookup,3,4)),INDEX(location_lang_time_lookup,1,4),IF(ISDATE($A14),IF(WEEKDAY($A14)=7,INDEX(location_lang_time_lookup,5,6),INDEX(location_lang_time"&amp;"_lookup,5,4)),INDEX(location_lang_time_lookup,5,4))))"),0.583333333333333)</f>
        <v>0.58333333333333304</v>
      </c>
      <c r="D15" s="4">
        <f t="shared" ca="1" si="1"/>
        <v>0.64583333333333304</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5" s="3" t="str">
        <f t="array" ref="F15">IF(ISBLANK($A15),,CHOOSE(WEEKDAY($A15),,INDEX(location_lang_time_lookup,2,3),INDEX(location_lang_time_lookup,2,2),INDEX(location_lang_time_lookup,2,2),INDEX(location_lang_time_lookup,2,2),INDEX(location_lang_time_lookup,2,3),INDEX(location_lang_time_lookup,2,2)))</f>
        <v>en</v>
      </c>
      <c r="G15" s="5">
        <v>4</v>
      </c>
      <c r="H15" s="3" t="s">
        <v>91</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444</v>
      </c>
      <c r="M15" s="3">
        <v>0</v>
      </c>
      <c r="N15" s="3">
        <v>0</v>
      </c>
      <c r="O15" s="3"/>
      <c r="Q15" s="3"/>
    </row>
    <row r="16" spans="1:49" ht="15.75" customHeight="1">
      <c r="A16" s="2">
        <v>45517</v>
      </c>
      <c r="B16" s="3" t="str">
        <f t="shared" si="0"/>
        <v>Tue</v>
      </c>
      <c r="C16" s="4">
        <v>0.64583333333333337</v>
      </c>
      <c r="D16" s="4">
        <f t="shared" si="1"/>
        <v>0.6875</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6" s="3" t="str">
        <f t="array" ref="F16">IF(ISBLANK($A16),,CHOOSE(WEEKDAY($A16),,INDEX(location_lang_time_lookup,2,3),INDEX(location_lang_time_lookup,2,2),INDEX(location_lang_time_lookup,2,2),INDEX(location_lang_time_lookup,2,2),INDEX(location_lang_time_lookup,2,3),INDEX(location_lang_time_lookup,2,2)))</f>
        <v>en</v>
      </c>
      <c r="G16" s="32">
        <v>2</v>
      </c>
      <c r="H16" s="3" t="s">
        <v>91</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444</v>
      </c>
      <c r="M16" s="3">
        <v>0</v>
      </c>
      <c r="N16" s="3">
        <v>0</v>
      </c>
      <c r="O16" s="3"/>
      <c r="Q16" s="3"/>
    </row>
    <row r="17" spans="1:19" ht="15.75" customHeight="1">
      <c r="A17" s="2">
        <v>45518</v>
      </c>
      <c r="B17" s="3" t="str">
        <f t="shared" si="0"/>
        <v>Wed</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0.458333333333333)</f>
        <v>0.45833333333333298</v>
      </c>
      <c r="D17" s="4">
        <f t="shared" ca="1" si="1"/>
        <v>0.52083333333333304</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en</v>
      </c>
      <c r="G17" s="5">
        <v>11</v>
      </c>
      <c r="H17" s="3" t="s">
        <v>221</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451</v>
      </c>
      <c r="M17" s="3">
        <v>0</v>
      </c>
      <c r="N17" s="3">
        <v>0</v>
      </c>
      <c r="O17" s="3">
        <v>21</v>
      </c>
      <c r="Q17" s="3"/>
      <c r="R17" s="2"/>
      <c r="S17" s="25"/>
    </row>
    <row r="18" spans="1:19" ht="15.75" customHeight="1">
      <c r="A18" s="2">
        <v>45518</v>
      </c>
      <c r="B18" s="3" t="str">
        <f t="shared" si="0"/>
        <v>Wed</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0.5625)</f>
        <v>0.5625</v>
      </c>
      <c r="D18" s="4">
        <f t="shared" ca="1" si="1"/>
        <v>0.625</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8" s="3" t="str">
        <f t="array" ref="F18">IF(ISBLANK($A18),,CHOOSE(WEEKDAY($A18),,INDEX(location_lang_time_lookup,2,3),INDEX(location_lang_time_lookup,2,2),INDEX(location_lang_time_lookup,2,2),INDEX(location_lang_time_lookup,2,2),INDEX(location_lang_time_lookup,2,3),INDEX(location_lang_time_lookup,2,2)))</f>
        <v>en</v>
      </c>
      <c r="G18" s="5">
        <v>11</v>
      </c>
      <c r="H18" s="3" t="s">
        <v>105</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452</v>
      </c>
      <c r="M18" s="3">
        <v>0</v>
      </c>
      <c r="N18" s="3">
        <v>0</v>
      </c>
      <c r="O18" s="3">
        <v>19</v>
      </c>
      <c r="Q18" s="3"/>
      <c r="R18" s="2"/>
      <c r="S18" s="25"/>
    </row>
    <row r="19" spans="1:19" ht="15.75" customHeight="1">
      <c r="A19" s="26">
        <v>45518</v>
      </c>
      <c r="B19" s="3" t="str">
        <f t="shared" si="0"/>
        <v>Wed</v>
      </c>
      <c r="C19" s="4">
        <v>0.64583333333333337</v>
      </c>
      <c r="D19" s="4">
        <f t="shared" si="1"/>
        <v>0.70833333333333337</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9" s="3" t="str">
        <f t="array" ref="F19">IF(ISBLANK($A19),,CHOOSE(WEEKDAY($A19),,INDEX(location_lang_time_lookup,2,3),INDEX(location_lang_time_lookup,2,2),INDEX(location_lang_time_lookup,2,2),INDEX(location_lang_time_lookup,2,2),INDEX(location_lang_time_lookup,2,3),INDEX(location_lang_time_lookup,2,2)))</f>
        <v>en</v>
      </c>
      <c r="G19" s="5">
        <v>12</v>
      </c>
      <c r="H19" s="3" t="s">
        <v>259</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453</v>
      </c>
      <c r="M19" s="3">
        <v>0</v>
      </c>
      <c r="N19" s="3">
        <v>0</v>
      </c>
      <c r="O19" s="3">
        <v>18</v>
      </c>
      <c r="Q19" s="3"/>
      <c r="R19" s="2"/>
      <c r="S19" s="25"/>
    </row>
    <row r="20" spans="1:19" ht="15.75" customHeight="1">
      <c r="A20" s="2">
        <v>45523</v>
      </c>
      <c r="B20" s="3" t="str">
        <f t="shared" si="0"/>
        <v>Mon</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0.458333333333333)</f>
        <v>0.45833333333333298</v>
      </c>
      <c r="D20" s="4">
        <f t="shared" ca="1" si="1"/>
        <v>0.5416666666666663</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0" s="3" t="str">
        <f t="array" ref="F20">IF(ISBLANK($A20),,CHOOSE(WEEKDAY($A20),,INDEX(location_lang_time_lookup,2,3),INDEX(location_lang_time_lookup,2,2),INDEX(location_lang_time_lookup,2,2),INDEX(location_lang_time_lookup,2,2),INDEX(location_lang_time_lookup,2,3),INDEX(location_lang_time_lookup,2,2)))</f>
        <v>zh</v>
      </c>
      <c r="G20" s="5">
        <v>9</v>
      </c>
      <c r="H20" s="3" t="s">
        <v>292</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6" t="s">
        <v>439</v>
      </c>
      <c r="M20" s="3">
        <v>0</v>
      </c>
      <c r="N20" s="3">
        <v>0</v>
      </c>
      <c r="O20" s="3"/>
      <c r="P20" s="3" t="s">
        <v>454</v>
      </c>
      <c r="R20" s="2"/>
      <c r="S20" s="25"/>
    </row>
    <row r="21" spans="1:19" ht="15.75" customHeight="1">
      <c r="A21" s="2">
        <v>45523</v>
      </c>
      <c r="B21" s="3" t="str">
        <f t="shared" si="0"/>
        <v>Mon</v>
      </c>
      <c r="C21" s="4">
        <f ca="1">IFERROR(__xludf.DUMMYFUNCTION("IF(ISBLANK($A21),,CHOOSE(WEEKDAY($A21),,IF(ISDATE($A20),IF(WEEKDAY($A20)=2,INDEX(location_lang_time_lookup,1,6),INDEX(location_lang_time_lookup,1,4)),INDEX(location_lang_time_lookup,1,4)),IF(ISDATE($A20),IF(WEEKDAY($A20)=3,INDEX(location_lang_time_lookup,"&amp;"2,6),INDEX(location_lang_time_lookup,2,4)),INDEX(location_lang_time_lookup,2,4)),IF(ISDATE($A20),IF(WEEKDAY($A20)=4,INDEX(location_lang_time_lookup,3,6),INDEX(location_lang_time_lookup,3,4)),INDEX(location_lang_time_lookup,3,4)),IF(ISDATE($A20),IF(WEEKDAY"&amp;"($A20)=5,INDEX(location_lang_time_lookup,3,6),INDEX(location_lang_time_lookup,3,4)),INDEX(location_lang_time_lookup,3,4)),INDEX(location_lang_time_lookup,1,4),IF(ISDATE($A20),IF(WEEKDAY($A20)=7,INDEX(location_lang_time_lookup,5,6),INDEX(location_lang_time"&amp;"_lookup,5,4)),INDEX(location_lang_time_lookup,5,4))))"),0.625)</f>
        <v>0.625</v>
      </c>
      <c r="D21" s="4">
        <f t="shared" ca="1" si="1"/>
        <v>0.70833333333333337</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1" s="3" t="str">
        <f t="array" ref="F21">IF(ISBLANK($A21),,CHOOSE(WEEKDAY($A21),,INDEX(location_lang_time_lookup,2,3),INDEX(location_lang_time_lookup,2,2),INDEX(location_lang_time_lookup,2,2),INDEX(location_lang_time_lookup,2,2),INDEX(location_lang_time_lookup,2,3),INDEX(location_lang_time_lookup,2,2)))</f>
        <v>zh</v>
      </c>
      <c r="G21" s="5">
        <v>15</v>
      </c>
      <c r="H21" s="3" t="s">
        <v>125</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455</v>
      </c>
      <c r="M21" s="3">
        <v>0</v>
      </c>
      <c r="N21" s="3">
        <v>0</v>
      </c>
      <c r="O21" s="3"/>
      <c r="R21" s="2"/>
      <c r="S21" s="25"/>
    </row>
    <row r="22" spans="1:19" ht="15.75" customHeight="1">
      <c r="A22" s="2">
        <v>45524</v>
      </c>
      <c r="B22" s="3" t="str">
        <f t="shared" si="0"/>
        <v>Tue</v>
      </c>
      <c r="C22" s="4">
        <f ca="1">IFERROR(__xludf.DUMMYFUNCTION("IF(ISBLANK($A22),,CHOOSE(WEEKDAY($A22),,IF(ISDATE($A21),IF(WEEKDAY($A21)=2,INDEX(location_lang_time_lookup,1,6),INDEX(location_lang_time_lookup,1,4)),INDEX(location_lang_time_lookup,1,4)),IF(ISDATE($A21),IF(WEEKDAY($A21)=3,INDEX(location_lang_time_lookup,"&amp;"2,6),INDEX(location_lang_time_lookup,2,4)),INDEX(location_lang_time_lookup,2,4)),IF(ISDATE($A21),IF(WEEKDAY($A21)=4,INDEX(location_lang_time_lookup,3,6),INDEX(location_lang_time_lookup,3,4)),INDEX(location_lang_time_lookup,3,4)),IF(ISDATE($A21),IF(WEEKDAY"&amp;"($A21)=5,INDEX(location_lang_time_lookup,3,6),INDEX(location_lang_time_lookup,3,4)),INDEX(location_lang_time_lookup,3,4)),INDEX(location_lang_time_lookup,1,4),IF(ISDATE($A21),IF(WEEKDAY($A21)=7,INDEX(location_lang_time_lookup,5,6),INDEX(location_lang_time"&amp;"_lookup,5,4)),INDEX(location_lang_time_lookup,5,4))))"),0.458333333333333)</f>
        <v>0.45833333333333298</v>
      </c>
      <c r="D22" s="4">
        <f t="shared" ca="1" si="1"/>
        <v>0.52083333333333304</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2" s="3" t="str">
        <f t="array" ref="F22">IF(ISBLANK($A22),,CHOOSE(WEEKDAY($A22),,INDEX(location_lang_time_lookup,2,3),INDEX(location_lang_time_lookup,2,2),INDEX(location_lang_time_lookup,2,2),INDEX(location_lang_time_lookup,2,2),INDEX(location_lang_time_lookup,2,3),INDEX(location_lang_time_lookup,2,2)))</f>
        <v>en</v>
      </c>
      <c r="G22" s="5">
        <v>1</v>
      </c>
      <c r="H22" s="3" t="s">
        <v>178</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456</v>
      </c>
      <c r="M22" s="3">
        <v>0</v>
      </c>
      <c r="N22" s="3">
        <v>0</v>
      </c>
      <c r="O22" s="3"/>
      <c r="P22" s="3"/>
      <c r="Q22" s="14"/>
      <c r="R22" s="2"/>
      <c r="S22" s="25"/>
    </row>
    <row r="23" spans="1:19" ht="15.75" customHeight="1">
      <c r="A23" s="2">
        <v>45524</v>
      </c>
      <c r="B23" s="3" t="str">
        <f t="shared" si="0"/>
        <v>Tue</v>
      </c>
      <c r="C23" s="4">
        <f ca="1">IFERROR(__xludf.DUMMYFUNCTION("IF(ISBLANK($A23),,CHOOSE(WEEKDAY($A23),,IF(ISDATE($A22),IF(WEEKDAY($A22)=2,INDEX(location_lang_time_lookup,1,6),INDEX(location_lang_time_lookup,1,4)),INDEX(location_lang_time_lookup,1,4)),IF(ISDATE($A22),IF(WEEKDAY($A22)=3,INDEX(location_lang_time_lookup,"&amp;"2,6),INDEX(location_lang_time_lookup,2,4)),INDEX(location_lang_time_lookup,2,4)),IF(ISDATE($A22),IF(WEEKDAY($A22)=4,INDEX(location_lang_time_lookup,3,6),INDEX(location_lang_time_lookup,3,4)),INDEX(location_lang_time_lookup,3,4)),IF(ISDATE($A22),IF(WEEKDAY"&amp;"($A22)=5,INDEX(location_lang_time_lookup,3,6),INDEX(location_lang_time_lookup,3,4)),INDEX(location_lang_time_lookup,3,4)),INDEX(location_lang_time_lookup,1,4),IF(ISDATE($A22),IF(WEEKDAY($A22)=7,INDEX(location_lang_time_lookup,5,6),INDEX(location_lang_time"&amp;"_lookup,5,4)),INDEX(location_lang_time_lookup,5,4))))"),0.583333333333333)</f>
        <v>0.58333333333333304</v>
      </c>
      <c r="D23" s="4">
        <f t="shared" ca="1" si="1"/>
        <v>0.64583333333333304</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3" s="3" t="str">
        <f t="array" ref="F23">IF(ISBLANK($A23),,CHOOSE(WEEKDAY($A23),,INDEX(location_lang_time_lookup,2,3),INDEX(location_lang_time_lookup,2,2),INDEX(location_lang_time_lookup,2,2),INDEX(location_lang_time_lookup,2,2),INDEX(location_lang_time_lookup,2,3),INDEX(location_lang_time_lookup,2,2)))</f>
        <v>en</v>
      </c>
      <c r="G23" s="5">
        <v>2</v>
      </c>
      <c r="H23" s="3" t="s">
        <v>91</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444</v>
      </c>
      <c r="M23" s="3">
        <v>0</v>
      </c>
      <c r="N23" s="3">
        <v>0</v>
      </c>
      <c r="O23" s="3"/>
      <c r="P23" s="3"/>
      <c r="Q23" s="14"/>
      <c r="R23" s="2"/>
      <c r="S23" s="25"/>
    </row>
    <row r="24" spans="1:19" ht="15.75" customHeight="1">
      <c r="A24" s="2">
        <v>45524</v>
      </c>
      <c r="B24" s="3" t="str">
        <f t="shared" si="0"/>
        <v>Tue</v>
      </c>
      <c r="C24" s="4">
        <v>0.64583333333333337</v>
      </c>
      <c r="D24" s="4">
        <f t="shared" si="1"/>
        <v>0.6875</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4" s="3" t="str">
        <f t="array" ref="F24">IF(ISBLANK($A24),,CHOOSE(WEEKDAY($A24),,INDEX(location_lang_time_lookup,2,3),INDEX(location_lang_time_lookup,2,2),INDEX(location_lang_time_lookup,2,2),INDEX(location_lang_time_lookup,2,2),INDEX(location_lang_time_lookup,2,3),INDEX(location_lang_time_lookup,2,2)))</f>
        <v>en</v>
      </c>
      <c r="G24" s="5">
        <v>2</v>
      </c>
      <c r="H24" s="3" t="s">
        <v>91</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444</v>
      </c>
      <c r="M24" s="3">
        <v>0</v>
      </c>
      <c r="N24" s="3">
        <v>0</v>
      </c>
      <c r="O24" s="3"/>
      <c r="R24" s="2"/>
      <c r="S24" s="25"/>
    </row>
    <row r="25" spans="1:19" ht="15.75" customHeight="1">
      <c r="A25" s="2">
        <v>45525</v>
      </c>
      <c r="B25" s="3" t="str">
        <f t="shared" si="0"/>
        <v>Wed</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0.458333333333333)</f>
        <v>0.45833333333333298</v>
      </c>
      <c r="D25" s="4">
        <f t="shared" ca="1" si="1"/>
        <v>0.52083333333333304</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5" s="3" t="str">
        <f t="array" ref="F25">IF(ISBLANK($A25),,CHOOSE(WEEKDAY($A25),,INDEX(location_lang_time_lookup,2,3),INDEX(location_lang_time_lookup,2,2),INDEX(location_lang_time_lookup,2,2),INDEX(location_lang_time_lookup,2,2),INDEX(location_lang_time_lookup,2,3),INDEX(location_lang_time_lookup,2,2)))</f>
        <v>en</v>
      </c>
      <c r="G25" s="5">
        <v>12</v>
      </c>
      <c r="H25" s="3" t="s">
        <v>226</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10" t="s">
        <v>457</v>
      </c>
      <c r="M25" s="3">
        <v>0</v>
      </c>
      <c r="N25" s="3">
        <v>0</v>
      </c>
      <c r="O25" s="3">
        <v>13</v>
      </c>
      <c r="R25" s="2"/>
      <c r="S25" s="25"/>
    </row>
    <row r="26" spans="1:19" ht="15.75" customHeight="1">
      <c r="A26" s="26">
        <v>45525</v>
      </c>
      <c r="B26" s="3" t="str">
        <f t="shared" si="0"/>
        <v>Wed</v>
      </c>
      <c r="C26" s="4">
        <v>0.64583333333333337</v>
      </c>
      <c r="D26" s="4">
        <f t="shared" si="1"/>
        <v>0.70833333333333337</v>
      </c>
      <c r="E26" s="3" t="s">
        <v>17</v>
      </c>
      <c r="F26" s="3" t="str">
        <f t="array" ref="F26">IF(ISBLANK($A26),,CHOOSE(WEEKDAY($A26),,INDEX(location_lang_time_lookup,2,3),INDEX(location_lang_time_lookup,2,2),INDEX(location_lang_time_lookup,2,2),INDEX(location_lang_time_lookup,2,2),INDEX(location_lang_time_lookup,2,3),INDEX(location_lang_time_lookup,2,2)))</f>
        <v>en</v>
      </c>
      <c r="G26" s="5">
        <v>6</v>
      </c>
      <c r="H26" s="3" t="s">
        <v>458</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459</v>
      </c>
      <c r="M26" s="3">
        <v>0</v>
      </c>
      <c r="N26" s="3">
        <v>0</v>
      </c>
      <c r="O26" s="3">
        <v>9</v>
      </c>
      <c r="P26" s="3"/>
      <c r="S26" s="25"/>
    </row>
    <row r="27" spans="1:19" ht="15.75" customHeight="1">
      <c r="A27" s="26">
        <v>45526</v>
      </c>
      <c r="B27" s="3" t="str">
        <f t="shared" si="0"/>
        <v>Thur</v>
      </c>
      <c r="C27" s="4">
        <f ca="1">IFERROR(__xludf.DUMMYFUNCTION("IF(ISBLANK($A27),,CHOOSE(WEEKDAY($A27),,IF(ISDATE($A26),IF(WEEKDAY($A26)=2,INDEX(location_lang_time_lookup,1,6),INDEX(location_lang_time_lookup,1,4)),INDEX(location_lang_time_lookup,1,4)),IF(ISDATE($A26),IF(WEEKDAY($A26)=3,INDEX(location_lang_time_lookup,"&amp;"2,6),INDEX(location_lang_time_lookup,2,4)),INDEX(location_lang_time_lookup,2,4)),IF(ISDATE($A26),IF(WEEKDAY($A26)=4,INDEX(location_lang_time_lookup,3,6),INDEX(location_lang_time_lookup,3,4)),INDEX(location_lang_time_lookup,3,4)),IF(ISDATE($A26),IF(WEEKDAY"&amp;"($A26)=5,INDEX(location_lang_time_lookup,3,6),INDEX(location_lang_time_lookup,3,4)),INDEX(location_lang_time_lookup,3,4)),INDEX(location_lang_time_lookup,1,4),IF(ISDATE($A26),IF(WEEKDAY($A26)=7,INDEX(location_lang_time_lookup,5,6),INDEX(location_lang_time"&amp;"_lookup,5,4)),INDEX(location_lang_time_lookup,5,4))))"),0.458333333333333)</f>
        <v>0.45833333333333298</v>
      </c>
      <c r="D27" s="4">
        <f t="shared" ca="1" si="1"/>
        <v>0.52083333333333304</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7" s="3" t="str">
        <f t="array" ref="F27">IF(ISBLANK($A27),,CHOOSE(WEEKDAY($A27),,INDEX(location_lang_time_lookup,2,3),INDEX(location_lang_time_lookup,2,2),INDEX(location_lang_time_lookup,2,2),INDEX(location_lang_time_lookup,2,2),INDEX(location_lang_time_lookup,2,3),INDEX(location_lang_time_lookup,2,2)))</f>
        <v>en</v>
      </c>
      <c r="G27" s="5">
        <v>11</v>
      </c>
      <c r="H27" s="3" t="s">
        <v>149</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10" t="s">
        <v>460</v>
      </c>
      <c r="M27" s="3">
        <v>0</v>
      </c>
      <c r="N27" s="3">
        <v>0</v>
      </c>
      <c r="O27" s="3">
        <v>20</v>
      </c>
      <c r="P27" s="3"/>
    </row>
    <row r="28" spans="1:19" ht="15.75" customHeight="1">
      <c r="A28" s="2">
        <v>45527</v>
      </c>
      <c r="B28" s="3" t="str">
        <f t="shared" si="0"/>
        <v>Fri</v>
      </c>
      <c r="C28" s="4">
        <f ca="1">IFERROR(__xludf.DUMMYFUNCTION("IF(ISBLANK($A28),,CHOOSE(WEEKDAY($A28),,IF(ISDATE($A27),IF(WEEKDAY($A27)=2,INDEX(location_lang_time_lookup,1,6),INDEX(location_lang_time_lookup,1,4)),INDEX(location_lang_time_lookup,1,4)),IF(ISDATE($A27),IF(WEEKDAY($A27)=3,INDEX(location_lang_time_lookup,"&amp;"2,6),INDEX(location_lang_time_lookup,2,4)),INDEX(location_lang_time_lookup,2,4)),IF(ISDATE($A27),IF(WEEKDAY($A27)=4,INDEX(location_lang_time_lookup,3,6),INDEX(location_lang_time_lookup,3,4)),INDEX(location_lang_time_lookup,3,4)),IF(ISDATE($A27),IF(WEEKDAY"&amp;"($A27)=5,INDEX(location_lang_time_lookup,3,6),INDEX(location_lang_time_lookup,3,4)),INDEX(location_lang_time_lookup,3,4)),INDEX(location_lang_time_lookup,1,4),IF(ISDATE($A27),IF(WEEKDAY($A27)=7,INDEX(location_lang_time_lookup,5,6),INDEX(location_lang_time"&amp;"_lookup,5,4)),INDEX(location_lang_time_lookup,5,4))))"),0.458333333333333)</f>
        <v>0.45833333333333298</v>
      </c>
      <c r="D28" s="4">
        <f t="shared" ca="1" si="1"/>
        <v>0.5416666666666663</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8" s="3" t="str">
        <f t="array" ref="F28">IF(ISBLANK($A28),,CHOOSE(WEEKDAY($A28),,INDEX(location_lang_time_lookup,2,3),INDEX(location_lang_time_lookup,2,2),INDEX(location_lang_time_lookup,2,2),INDEX(location_lang_time_lookup,2,2),INDEX(location_lang_time_lookup,2,3),INDEX(location_lang_time_lookup,2,2)))</f>
        <v>zh</v>
      </c>
      <c r="G28" s="5">
        <v>9</v>
      </c>
      <c r="H28" s="3" t="s">
        <v>292</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439</v>
      </c>
      <c r="M28" s="3">
        <v>0</v>
      </c>
      <c r="N28" s="3">
        <v>0</v>
      </c>
      <c r="O28" s="3"/>
      <c r="P28" s="3" t="s">
        <v>461</v>
      </c>
    </row>
    <row r="29" spans="1:19" ht="15.75" customHeight="1">
      <c r="A29" s="2">
        <v>45530</v>
      </c>
      <c r="B29" s="3" t="str">
        <f t="shared" si="0"/>
        <v>Mon</v>
      </c>
      <c r="C29" s="4">
        <f ca="1">IFERROR(__xludf.DUMMYFUNCTION("IF(ISBLANK($A29),,CHOOSE(WEEKDAY($A29),,IF(ISDATE($A28),IF(WEEKDAY($A28)=2,INDEX(location_lang_time_lookup,1,6),INDEX(location_lang_time_lookup,1,4)),INDEX(location_lang_time_lookup,1,4)),IF(ISDATE($A28),IF(WEEKDAY($A28)=3,INDEX(location_lang_time_lookup,"&amp;"2,6),INDEX(location_lang_time_lookup,2,4)),INDEX(location_lang_time_lookup,2,4)),IF(ISDATE($A28),IF(WEEKDAY($A28)=4,INDEX(location_lang_time_lookup,3,6),INDEX(location_lang_time_lookup,3,4)),INDEX(location_lang_time_lookup,3,4)),IF(ISDATE($A28),IF(WEEKDAY"&amp;"($A28)=5,INDEX(location_lang_time_lookup,3,6),INDEX(location_lang_time_lookup,3,4)),INDEX(location_lang_time_lookup,3,4)),INDEX(location_lang_time_lookup,1,4),IF(ISDATE($A28),IF(WEEKDAY($A28)=7,INDEX(location_lang_time_lookup,5,6),INDEX(location_lang_time"&amp;"_lookup,5,4)),INDEX(location_lang_time_lookup,5,4))))"),0.458333333333333)</f>
        <v>0.45833333333333298</v>
      </c>
      <c r="D29" s="4">
        <f t="shared" ca="1" si="1"/>
        <v>0.5416666666666663</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9" s="3" t="str">
        <f t="array" ref="F29">IF(ISBLANK($A29),,CHOOSE(WEEKDAY($A29),,INDEX(location_lang_time_lookup,2,3),INDEX(location_lang_time_lookup,2,2),INDEX(location_lang_time_lookup,2,2),INDEX(location_lang_time_lookup,2,2),INDEX(location_lang_time_lookup,2,3),INDEX(location_lang_time_lookup,2,2)))</f>
        <v>zh</v>
      </c>
      <c r="G29" s="5">
        <v>8</v>
      </c>
      <c r="H29" s="3" t="s">
        <v>292</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439</v>
      </c>
      <c r="M29" s="3">
        <v>0</v>
      </c>
      <c r="N29" s="3">
        <v>0</v>
      </c>
      <c r="O29" s="3"/>
      <c r="P29" s="3" t="s">
        <v>462</v>
      </c>
    </row>
    <row r="30" spans="1:19" ht="15.75" customHeight="1">
      <c r="A30" s="2">
        <v>45530</v>
      </c>
      <c r="B30" s="3" t="str">
        <f t="shared" si="0"/>
        <v>Mon</v>
      </c>
      <c r="C30" s="4">
        <f ca="1">IFERROR(__xludf.DUMMYFUNCTION("IF(ISBLANK($A30),,CHOOSE(WEEKDAY($A30),,IF(ISDATE($A29),IF(WEEKDAY($A29)=2,INDEX(location_lang_time_lookup,1,6),INDEX(location_lang_time_lookup,1,4)),INDEX(location_lang_time_lookup,1,4)),IF(ISDATE($A29),IF(WEEKDAY($A29)=3,INDEX(location_lang_time_lookup,"&amp;"2,6),INDEX(location_lang_time_lookup,2,4)),INDEX(location_lang_time_lookup,2,4)),IF(ISDATE($A29),IF(WEEKDAY($A29)=4,INDEX(location_lang_time_lookup,3,6),INDEX(location_lang_time_lookup,3,4)),INDEX(location_lang_time_lookup,3,4)),IF(ISDATE($A29),IF(WEEKDAY"&amp;"($A29)=5,INDEX(location_lang_time_lookup,3,6),INDEX(location_lang_time_lookup,3,4)),INDEX(location_lang_time_lookup,3,4)),INDEX(location_lang_time_lookup,1,4),IF(ISDATE($A29),IF(WEEKDAY($A29)=7,INDEX(location_lang_time_lookup,5,6),INDEX(location_lang_time"&amp;"_lookup,5,4)),INDEX(location_lang_time_lookup,5,4))))"),0.625)</f>
        <v>0.625</v>
      </c>
      <c r="D30" s="4">
        <f t="shared" ca="1" si="1"/>
        <v>0.70833333333333337</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0" s="3" t="str">
        <f t="array" ref="F30">IF(ISBLANK($A30),,CHOOSE(WEEKDAY($A30),,INDEX(location_lang_time_lookup,2,3),INDEX(location_lang_time_lookup,2,2),INDEX(location_lang_time_lookup,2,2),INDEX(location_lang_time_lookup,2,2),INDEX(location_lang_time_lookup,2,3),INDEX(location_lang_time_lookup,2,2)))</f>
        <v>zh</v>
      </c>
      <c r="G30" s="5">
        <v>22</v>
      </c>
      <c r="H30" s="3" t="s">
        <v>463</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464</v>
      </c>
      <c r="M30" s="3">
        <v>0</v>
      </c>
      <c r="N30" s="3">
        <v>0</v>
      </c>
      <c r="O30" s="3"/>
    </row>
    <row r="31" spans="1:19" ht="15.75" customHeight="1">
      <c r="A31" s="2">
        <v>45531</v>
      </c>
      <c r="B31" s="3" t="str">
        <f t="shared" si="0"/>
        <v>Tue</v>
      </c>
      <c r="C31" s="4">
        <f ca="1">IFERROR(__xludf.DUMMYFUNCTION("IF(ISBLANK($A31),,CHOOSE(WEEKDAY($A31),,IF(ISDATE($A30),IF(WEEKDAY($A30)=2,INDEX(location_lang_time_lookup,1,6),INDEX(location_lang_time_lookup,1,4)),INDEX(location_lang_time_lookup,1,4)),IF(ISDATE($A30),IF(WEEKDAY($A30)=3,INDEX(location_lang_time_lookup,"&amp;"2,6),INDEX(location_lang_time_lookup,2,4)),INDEX(location_lang_time_lookup,2,4)),IF(ISDATE($A30),IF(WEEKDAY($A30)=4,INDEX(location_lang_time_lookup,3,6),INDEX(location_lang_time_lookup,3,4)),INDEX(location_lang_time_lookup,3,4)),IF(ISDATE($A30),IF(WEEKDAY"&amp;"($A30)=5,INDEX(location_lang_time_lookup,3,6),INDEX(location_lang_time_lookup,3,4)),INDEX(location_lang_time_lookup,3,4)),INDEX(location_lang_time_lookup,1,4),IF(ISDATE($A30),IF(WEEKDAY($A30)=7,INDEX(location_lang_time_lookup,5,6),INDEX(location_lang_time"&amp;"_lookup,5,4)),INDEX(location_lang_time_lookup,5,4))))"),0.458333333333333)</f>
        <v>0.45833333333333298</v>
      </c>
      <c r="D31" s="4">
        <f t="shared" ca="1" si="1"/>
        <v>0.52083333333333304</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1" s="3" t="str">
        <f t="array" ref="F31">IF(ISBLANK($A31),,CHOOSE(WEEKDAY($A31),,INDEX(location_lang_time_lookup,2,3),INDEX(location_lang_time_lookup,2,2),INDEX(location_lang_time_lookup,2,2),INDEX(location_lang_time_lookup,2,2),INDEX(location_lang_time_lookup,2,3),INDEX(location_lang_time_lookup,2,2)))</f>
        <v>en</v>
      </c>
      <c r="G31" s="5">
        <v>0</v>
      </c>
      <c r="H31" s="3" t="s">
        <v>185</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465</v>
      </c>
      <c r="M31" s="3">
        <v>0</v>
      </c>
      <c r="N31" s="3">
        <v>0</v>
      </c>
      <c r="O31" s="3"/>
    </row>
    <row r="32" spans="1:19" ht="15.75" customHeight="1">
      <c r="A32" s="2">
        <v>45531</v>
      </c>
      <c r="B32" s="3" t="str">
        <f t="shared" si="0"/>
        <v>Tue</v>
      </c>
      <c r="C32" s="4">
        <f ca="1">IFERROR(__xludf.DUMMYFUNCTION("IF(ISBLANK($A32),,CHOOSE(WEEKDAY($A32),,IF(ISDATE($A31),IF(WEEKDAY($A31)=2,INDEX(location_lang_time_lookup,1,6),INDEX(location_lang_time_lookup,1,4)),INDEX(location_lang_time_lookup,1,4)),IF(ISDATE($A31),IF(WEEKDAY($A31)=3,INDEX(location_lang_time_lookup,"&amp;"2,6),INDEX(location_lang_time_lookup,2,4)),INDEX(location_lang_time_lookup,2,4)),IF(ISDATE($A31),IF(WEEKDAY($A31)=4,INDEX(location_lang_time_lookup,3,6),INDEX(location_lang_time_lookup,3,4)),INDEX(location_lang_time_lookup,3,4)),IF(ISDATE($A31),IF(WEEKDAY"&amp;"($A31)=5,INDEX(location_lang_time_lookup,3,6),INDEX(location_lang_time_lookup,3,4)),INDEX(location_lang_time_lookup,3,4)),INDEX(location_lang_time_lookup,1,4),IF(ISDATE($A31),IF(WEEKDAY($A31)=7,INDEX(location_lang_time_lookup,5,6),INDEX(location_lang_time"&amp;"_lookup,5,4)),INDEX(location_lang_time_lookup,5,4))))"),0.583333333333333)</f>
        <v>0.58333333333333304</v>
      </c>
      <c r="D32" s="4">
        <f t="shared" ca="1" si="1"/>
        <v>0.64583333333333304</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2" s="3" t="str">
        <f t="array" ref="F32">IF(ISBLANK($A32),,CHOOSE(WEEKDAY($A32),,INDEX(location_lang_time_lookup,2,3),INDEX(location_lang_time_lookup,2,2),INDEX(location_lang_time_lookup,2,2),INDEX(location_lang_time_lookup,2,2),INDEX(location_lang_time_lookup,2,3),INDEX(location_lang_time_lookup,2,2)))</f>
        <v>en</v>
      </c>
      <c r="G32" s="5">
        <v>3</v>
      </c>
      <c r="H32" s="3" t="s">
        <v>91</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10" t="s">
        <v>444</v>
      </c>
      <c r="M32" s="3">
        <v>0</v>
      </c>
      <c r="N32" s="3">
        <v>0</v>
      </c>
      <c r="O32" s="3"/>
    </row>
    <row r="33" spans="1:16" ht="15.75" customHeight="1">
      <c r="A33" s="2">
        <v>45531</v>
      </c>
      <c r="B33" s="3" t="str">
        <f t="shared" si="0"/>
        <v>Tue</v>
      </c>
      <c r="C33" s="4">
        <v>0.64583333333333337</v>
      </c>
      <c r="D33" s="4">
        <f t="shared" si="1"/>
        <v>0.6875</v>
      </c>
      <c r="E33" s="3" t="str">
        <f ca="1">IFERROR(__xludf.DUMMYFUNCTION("IF(ISBLANK($A33),,CHOOSE(WEEKDAY($A33),,IF(ISDATE($A32),IF(WEEKDAY($A32)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3" s="3" t="str">
        <f t="array" ref="F33">IF(ISBLANK($A33),,CHOOSE(WEEKDAY($A33),,INDEX(location_lang_time_lookup,2,3),INDEX(location_lang_time_lookup,2,2),INDEX(location_lang_time_lookup,2,2),INDEX(location_lang_time_lookup,2,2),INDEX(location_lang_time_lookup,2,3),INDEX(location_lang_time_lookup,2,2)))</f>
        <v>en</v>
      </c>
      <c r="G33" s="5">
        <v>1</v>
      </c>
      <c r="H33" s="3" t="s">
        <v>91</v>
      </c>
      <c r="I33" s="3" t="e">
        <f t="array" aca="1" ref="I33" ca="1">IF(ISBLANK($H33),,VLOOKUP($H33,'classes-lookup'!$A$2:INDIRECT("classes-lookup!$K$"&amp;COUNTA('classes-lookup'!$A:$A)),3, FALSE))</f>
        <v>#REF!</v>
      </c>
      <c r="J33" s="3" t="e">
        <f t="array" aca="1" ref="J33" ca="1">IF(ISBLANK($H33),,VLOOKUP($H33,'classes-lookup'!$A$2:INDIRECT("classes-lookup!$K$"&amp;COUNTA('classes-lookup'!$A:$A)),10, FALSE))</f>
        <v>#REF!</v>
      </c>
      <c r="K33" s="3" t="e">
        <f t="array" aca="1" ref="K33" ca="1">IF(ISBLANK($H33),,VLOOKUP($H33,'classes-lookup'!$A$2:INDIRECT("classes-lookup!$K$"&amp;COUNTA('classes-lookup'!$A:$A)),11, FALSE))</f>
        <v>#REF!</v>
      </c>
      <c r="L33" s="10" t="s">
        <v>444</v>
      </c>
      <c r="M33" s="3">
        <v>0</v>
      </c>
      <c r="N33" s="3">
        <v>0</v>
      </c>
      <c r="O33" s="3"/>
    </row>
    <row r="34" spans="1:16" ht="15.75" customHeight="1">
      <c r="A34" s="2">
        <v>45532</v>
      </c>
      <c r="B34" s="3" t="str">
        <f t="shared" si="0"/>
        <v>Wed</v>
      </c>
      <c r="C34" s="4">
        <f ca="1">IFERROR(__xludf.DUMMYFUNCTION("IF(ISBLANK($A34),,CHOOSE(WEEKDAY($A34),,IF(ISDATE($A33),IF(WEEKDAY($A33)=2,INDEX(location_lang_time_lookup,1,6),INDEX(location_lang_time_lookup,1,4)),INDEX(location_lang_time_lookup,1,4)),IF(ISDATE($A33),IF(WEEKDAY($A33)=3,INDEX(location_lang_time_lookup,"&amp;"2,6),INDEX(location_lang_time_lookup,2,4)),INDEX(location_lang_time_lookup,2,4)),IF(ISDATE($A33),IF(WEEKDAY($A33)=4,INDEX(location_lang_time_lookup,3,6),INDEX(location_lang_time_lookup,3,4)),INDEX(location_lang_time_lookup,3,4)),IF(ISDATE($A33),IF(WEEKDAY"&amp;"($A33)=5,INDEX(location_lang_time_lookup,3,6),INDEX(location_lang_time_lookup,3,4)),INDEX(location_lang_time_lookup,3,4)),INDEX(location_lang_time_lookup,1,4),IF(ISDATE($A33),IF(WEEKDAY($A33)=7,INDEX(location_lang_time_lookup,5,6),INDEX(location_lang_time"&amp;"_lookup,5,4)),INDEX(location_lang_time_lookup,5,4))))"),0.458333333333333)</f>
        <v>0.45833333333333298</v>
      </c>
      <c r="D34" s="4">
        <f t="shared" ca="1" si="1"/>
        <v>0.52083333333333304</v>
      </c>
      <c r="E34" s="3" t="str">
        <f ca="1">IFERROR(__xludf.DUMMYFUNCTION("IF(ISBLANK($A34),,CHOOSE(WEEKDAY($A34),,IF(ISDATE($A33),IF(WEEKDAY($A33)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4" s="3" t="str">
        <f t="array" ref="F34">IF(ISBLANK($A34),,CHOOSE(WEEKDAY($A34),,INDEX(location_lang_time_lookup,2,3),INDEX(location_lang_time_lookup,2,2),INDEX(location_lang_time_lookup,2,2),INDEX(location_lang_time_lookup,2,2),INDEX(location_lang_time_lookup,2,3),INDEX(location_lang_time_lookup,2,2)))</f>
        <v>en</v>
      </c>
      <c r="G34" s="5">
        <v>13</v>
      </c>
      <c r="H34" s="3" t="s">
        <v>156</v>
      </c>
      <c r="I34" s="3" t="e">
        <f t="array" aca="1" ref="I34" ca="1">IF(ISBLANK($H34),,VLOOKUP($H34,'classes-lookup'!$A$2:INDIRECT("classes-lookup!$K$"&amp;COUNTA('classes-lookup'!$A:$A)),3, FALSE))</f>
        <v>#REF!</v>
      </c>
      <c r="J34" s="3" t="e">
        <f t="array" aca="1" ref="J34" ca="1">IF(ISBLANK($H34),,VLOOKUP($H34,'classes-lookup'!$A$2:INDIRECT("classes-lookup!$K$"&amp;COUNTA('classes-lookup'!$A:$A)),10, FALSE))</f>
        <v>#REF!</v>
      </c>
      <c r="K34" s="3" t="e">
        <f t="array" aca="1" ref="K34" ca="1">IF(ISBLANK($H34),,VLOOKUP($H34,'classes-lookup'!$A$2:INDIRECT("classes-lookup!$K$"&amp;COUNTA('classes-lookup'!$A:$A)),11, FALSE))</f>
        <v>#REF!</v>
      </c>
      <c r="L34" s="10" t="s">
        <v>466</v>
      </c>
      <c r="M34" s="3">
        <v>0</v>
      </c>
      <c r="N34" s="3">
        <v>0</v>
      </c>
      <c r="O34" s="3">
        <v>20</v>
      </c>
    </row>
    <row r="35" spans="1:16" ht="15.75" customHeight="1">
      <c r="A35" s="2">
        <v>45532</v>
      </c>
      <c r="B35" s="3" t="str">
        <f t="shared" si="0"/>
        <v>Wed</v>
      </c>
      <c r="C35" s="4">
        <v>0.64583333333333337</v>
      </c>
      <c r="D35" s="4">
        <f t="shared" si="1"/>
        <v>0.70833333333333337</v>
      </c>
      <c r="E35" s="3" t="str">
        <f ca="1">IFERROR(__xludf.DUMMYFUNCTION("IF(ISBLANK($A35),,CHOOSE(WEEKDAY($A35),,IF(ISDATE($A34),IF(WEEKDAY($A34)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5" s="3" t="str">
        <f t="array" ref="F35">IF(ISBLANK($A35),,CHOOSE(WEEKDAY($A35),,INDEX(location_lang_time_lookup,2,3),INDEX(location_lang_time_lookup,2,2),INDEX(location_lang_time_lookup,2,2),INDEX(location_lang_time_lookup,2,2),INDEX(location_lang_time_lookup,2,3),INDEX(location_lang_time_lookup,2,2)))</f>
        <v>en</v>
      </c>
      <c r="G35" s="5">
        <v>8</v>
      </c>
      <c r="H35" s="3" t="s">
        <v>467</v>
      </c>
      <c r="I35" s="3" t="e">
        <f t="array" aca="1" ref="I35" ca="1">IF(ISBLANK($H35),,VLOOKUP($H35,'classes-lookup'!$A$2:INDIRECT("classes-lookup!$K$"&amp;COUNTA('classes-lookup'!$A:$A)),3, FALSE))</f>
        <v>#REF!</v>
      </c>
      <c r="J35" s="3" t="e">
        <f t="array" aca="1" ref="J35" ca="1">IF(ISBLANK($H35),,VLOOKUP($H35,'classes-lookup'!$A$2:INDIRECT("classes-lookup!$K$"&amp;COUNTA('classes-lookup'!$A:$A)),10, FALSE))</f>
        <v>#REF!</v>
      </c>
      <c r="K35" s="3" t="e">
        <f t="array" aca="1" ref="K35" ca="1">IF(ISBLANK($H35),,VLOOKUP($H35,'classes-lookup'!$A$2:INDIRECT("classes-lookup!$K$"&amp;COUNTA('classes-lookup'!$A:$A)),11, FALSE))</f>
        <v>#REF!</v>
      </c>
      <c r="L35" s="10" t="s">
        <v>468</v>
      </c>
      <c r="M35" s="3">
        <v>0</v>
      </c>
      <c r="N35" s="3">
        <v>0</v>
      </c>
      <c r="O35" s="3">
        <v>10</v>
      </c>
      <c r="P35" s="33" t="s">
        <v>469</v>
      </c>
    </row>
    <row r="36" spans="1:16" ht="15.75" customHeight="1">
      <c r="A36" s="2">
        <v>45533</v>
      </c>
      <c r="B36" s="3" t="str">
        <f t="shared" si="0"/>
        <v>Thur</v>
      </c>
      <c r="C36" s="4">
        <f ca="1">IFERROR(__xludf.DUMMYFUNCTION("IF(ISBLANK($A36),,CHOOSE(WEEKDAY($A36),,IF(ISDATE($A35),IF(WEEKDAY($A35)=2,INDEX(location_lang_time_lookup,1,6),INDEX(location_lang_time_lookup,1,4)),INDEX(location_lang_time_lookup,1,4)),IF(ISDATE($A35),IF(WEEKDAY($A35)=3,INDEX(location_lang_time_lookup,"&amp;"2,6),INDEX(location_lang_time_lookup,2,4)),INDEX(location_lang_time_lookup,2,4)),IF(ISDATE($A35),IF(WEEKDAY($A35)=4,INDEX(location_lang_time_lookup,3,6),INDEX(location_lang_time_lookup,3,4)),INDEX(location_lang_time_lookup,3,4)),IF(ISDATE($A35),IF(WEEKDAY"&amp;"($A35)=5,INDEX(location_lang_time_lookup,3,6),INDEX(location_lang_time_lookup,3,4)),INDEX(location_lang_time_lookup,3,4)),INDEX(location_lang_time_lookup,1,4),IF(ISDATE($A35),IF(WEEKDAY($A35)=7,INDEX(location_lang_time_lookup,5,6),INDEX(location_lang_time"&amp;"_lookup,5,4)),INDEX(location_lang_time_lookup,5,4))))"),0.458333333333333)</f>
        <v>0.45833333333333298</v>
      </c>
      <c r="D36" s="4">
        <f t="shared" ca="1" si="1"/>
        <v>0.52083333333333304</v>
      </c>
      <c r="E36" s="3" t="str">
        <f ca="1">IFERROR(__xludf.DUMMYFUNCTION("IF(ISBLANK($A36),,CHOOSE(WEEKDAY($A36),,IF(ISDATE($A35),IF(WEEKDAY($A35)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6" s="3" t="str">
        <f t="array" ref="F36">IF(ISBLANK($A36),,CHOOSE(WEEKDAY($A36),,INDEX(location_lang_time_lookup,2,3),INDEX(location_lang_time_lookup,2,2),INDEX(location_lang_time_lookup,2,2),INDEX(location_lang_time_lookup,2,2),INDEX(location_lang_time_lookup,2,3),INDEX(location_lang_time_lookup,2,2)))</f>
        <v>en</v>
      </c>
      <c r="G36" s="5">
        <v>16</v>
      </c>
      <c r="H36" s="3" t="s">
        <v>87</v>
      </c>
      <c r="I36" s="3" t="e">
        <f t="array" aca="1" ref="I36" ca="1">IF(ISBLANK($H36),,VLOOKUP($H36,'classes-lookup'!$A$2:INDIRECT("classes-lookup!$K$"&amp;COUNTA('classes-lookup'!$A:$A)),3, FALSE))</f>
        <v>#REF!</v>
      </c>
      <c r="J36" s="3" t="e">
        <f t="array" aca="1" ref="J36" ca="1">IF(ISBLANK($H36),,VLOOKUP($H36,'classes-lookup'!$A$2:INDIRECT("classes-lookup!$K$"&amp;COUNTA('classes-lookup'!$A:$A)),10, FALSE))</f>
        <v>#REF!</v>
      </c>
      <c r="K36" s="3" t="e">
        <f t="array" aca="1" ref="K36" ca="1">IF(ISBLANK($H36),,VLOOKUP($H36,'classes-lookup'!$A$2:INDIRECT("classes-lookup!$K$"&amp;COUNTA('classes-lookup'!$A:$A)),11, FALSE))</f>
        <v>#REF!</v>
      </c>
      <c r="L36" s="10" t="s">
        <v>470</v>
      </c>
      <c r="M36" s="3">
        <v>0</v>
      </c>
      <c r="N36" s="3">
        <v>0</v>
      </c>
      <c r="O36" s="3">
        <v>25</v>
      </c>
    </row>
    <row r="37" spans="1:16" ht="15.75" customHeight="1">
      <c r="A37" s="2">
        <v>45534</v>
      </c>
      <c r="B37" s="3" t="str">
        <f t="shared" si="0"/>
        <v>Fri</v>
      </c>
      <c r="C37" s="4">
        <f ca="1">IFERROR(__xludf.DUMMYFUNCTION("IF(ISBLANK($A37),,CHOOSE(WEEKDAY($A37),,IF(ISDATE($A36),IF(WEEKDAY($A36)=2,INDEX(location_lang_time_lookup,1,6),INDEX(location_lang_time_lookup,1,4)),INDEX(location_lang_time_lookup,1,4)),IF(ISDATE($A36),IF(WEEKDAY($A36)=3,INDEX(location_lang_time_lookup,"&amp;"2,6),INDEX(location_lang_time_lookup,2,4)),INDEX(location_lang_time_lookup,2,4)),IF(ISDATE($A36),IF(WEEKDAY($A36)=4,INDEX(location_lang_time_lookup,3,6),INDEX(location_lang_time_lookup,3,4)),INDEX(location_lang_time_lookup,3,4)),IF(ISDATE($A36),IF(WEEKDAY"&amp;"($A36)=5,INDEX(location_lang_time_lookup,3,6),INDEX(location_lang_time_lookup,3,4)),INDEX(location_lang_time_lookup,3,4)),INDEX(location_lang_time_lookup,1,4),IF(ISDATE($A36),IF(WEEKDAY($A36)=7,INDEX(location_lang_time_lookup,5,6),INDEX(location_lang_time"&amp;"_lookup,5,4)),INDEX(location_lang_time_lookup,5,4))))"),0.458333333333333)</f>
        <v>0.45833333333333298</v>
      </c>
      <c r="D37" s="4">
        <f t="shared" ca="1" si="1"/>
        <v>0.5416666666666663</v>
      </c>
      <c r="E37" s="3" t="str">
        <f ca="1">IFERROR(__xludf.DUMMYFUNCTION("IF(ISBLANK($A37),,CHOOSE(WEEKDAY($A37),,IF(ISDATE($A36),IF(WEEKDAY($A36)=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7" s="3" t="str">
        <f t="array" ref="F37">IF(ISBLANK($A37),,CHOOSE(WEEKDAY($A37),,INDEX(location_lang_time_lookup,2,3),INDEX(location_lang_time_lookup,2,2),INDEX(location_lang_time_lookup,2,2),INDEX(location_lang_time_lookup,2,2),INDEX(location_lang_time_lookup,2,3),INDEX(location_lang_time_lookup,2,2)))</f>
        <v>zh</v>
      </c>
      <c r="G37" s="5">
        <v>8</v>
      </c>
      <c r="H37" s="3" t="s">
        <v>292</v>
      </c>
      <c r="I37" s="3" t="e">
        <f t="array" aca="1" ref="I37" ca="1">IF(ISBLANK($H37),,VLOOKUP($H37,'classes-lookup'!$A$2:INDIRECT("classes-lookup!$K$"&amp;COUNTA('classes-lookup'!$A:$A)),3, FALSE))</f>
        <v>#REF!</v>
      </c>
      <c r="J37" s="3" t="e">
        <f t="array" aca="1" ref="J37" ca="1">IF(ISBLANK($H37),,VLOOKUP($H37,'classes-lookup'!$A$2:INDIRECT("classes-lookup!$K$"&amp;COUNTA('classes-lookup'!$A:$A)),10, FALSE))</f>
        <v>#REF!</v>
      </c>
      <c r="K37" s="3" t="e">
        <f t="array" aca="1" ref="K37" ca="1">IF(ISBLANK($H37),,VLOOKUP($H37,'classes-lookup'!$A$2:INDIRECT("classes-lookup!$K$"&amp;COUNTA('classes-lookup'!$A:$A)),11, FALSE))</f>
        <v>#REF!</v>
      </c>
      <c r="L37" s="10" t="s">
        <v>439</v>
      </c>
      <c r="M37" s="3">
        <v>0</v>
      </c>
      <c r="N37" s="3">
        <v>0</v>
      </c>
      <c r="O37" s="3"/>
      <c r="P37" s="3" t="s">
        <v>471</v>
      </c>
    </row>
    <row r="38" spans="1:16" ht="15.75" customHeight="1">
      <c r="A38" s="26"/>
      <c r="B38" s="3"/>
      <c r="C38" s="4"/>
      <c r="D38" s="4"/>
      <c r="E38" s="3"/>
      <c r="F38" s="3"/>
      <c r="G38" s="16"/>
      <c r="H38" s="3"/>
      <c r="I38" s="3"/>
      <c r="J38" s="3"/>
      <c r="K38" s="3"/>
      <c r="L38" s="3"/>
      <c r="M38" s="3"/>
      <c r="N38" s="3"/>
      <c r="O38" s="3"/>
    </row>
    <row r="39" spans="1:16" ht="15.75" customHeight="1">
      <c r="A39" s="2"/>
      <c r="B39" s="3"/>
      <c r="C39" s="4"/>
      <c r="D39" s="4"/>
      <c r="E39" s="3"/>
      <c r="F39" s="3"/>
      <c r="G39" s="16"/>
      <c r="H39" s="3"/>
      <c r="I39" s="3"/>
      <c r="J39" s="3"/>
      <c r="K39" s="3"/>
      <c r="L39" s="3"/>
      <c r="M39" s="3"/>
      <c r="N39" s="3"/>
      <c r="O39" s="3"/>
    </row>
    <row r="40" spans="1:16" ht="15.75" customHeight="1">
      <c r="A40" s="2"/>
      <c r="B40" s="3"/>
      <c r="C40" s="4"/>
      <c r="D40" s="4"/>
      <c r="E40" s="3"/>
      <c r="F40" s="3"/>
      <c r="G40" s="16"/>
      <c r="H40" s="3"/>
      <c r="I40" s="3"/>
      <c r="J40" s="3"/>
      <c r="K40" s="3"/>
      <c r="L40" s="3"/>
      <c r="M40" s="3"/>
      <c r="N40" s="3"/>
      <c r="O40" s="3"/>
    </row>
    <row r="41" spans="1:16" ht="15.75" customHeight="1">
      <c r="A41" s="2"/>
      <c r="B41" s="3"/>
      <c r="C41" s="4"/>
      <c r="D41" s="4"/>
      <c r="E41" s="3"/>
      <c r="F41" s="3"/>
      <c r="G41" s="16"/>
      <c r="H41" s="3"/>
      <c r="I41" s="3"/>
      <c r="J41" s="3"/>
      <c r="K41" s="3"/>
      <c r="L41" s="3"/>
      <c r="M41" s="3"/>
      <c r="N41" s="3"/>
      <c r="O41" s="3"/>
    </row>
    <row r="42" spans="1:16" ht="15.75" customHeight="1">
      <c r="A42" s="2"/>
      <c r="B42" s="3"/>
      <c r="C42" s="4"/>
      <c r="D42" s="4"/>
      <c r="E42" s="3"/>
      <c r="F42" s="3"/>
      <c r="G42" s="16"/>
      <c r="H42" s="3"/>
      <c r="I42" s="3"/>
      <c r="J42" s="3"/>
      <c r="K42" s="3"/>
      <c r="L42" s="3"/>
      <c r="M42" s="3"/>
      <c r="N42" s="3"/>
      <c r="O42" s="3"/>
    </row>
    <row r="43" spans="1:16" ht="15.75" customHeight="1">
      <c r="A43" s="2"/>
      <c r="B43" s="3"/>
      <c r="C43" s="4"/>
      <c r="D43" s="4"/>
      <c r="E43" s="3"/>
      <c r="F43" s="3"/>
      <c r="G43" s="16"/>
      <c r="H43" s="3"/>
      <c r="I43" s="3"/>
      <c r="J43" s="3"/>
      <c r="K43" s="3"/>
      <c r="L43" s="3"/>
      <c r="M43" s="3"/>
      <c r="N43" s="3"/>
      <c r="O43" s="3"/>
    </row>
    <row r="44" spans="1:16" ht="15.75" customHeight="1">
      <c r="A44" s="2"/>
      <c r="B44" s="3"/>
      <c r="C44" s="4"/>
      <c r="D44" s="4"/>
      <c r="E44" s="3"/>
      <c r="F44" s="3"/>
      <c r="G44" s="16"/>
      <c r="H44" s="3"/>
      <c r="I44" s="3"/>
      <c r="J44" s="3"/>
      <c r="K44" s="3"/>
      <c r="L44" s="3"/>
      <c r="M44" s="3"/>
      <c r="N44" s="3"/>
      <c r="O44" s="3"/>
    </row>
    <row r="45" spans="1:16" ht="15.75" customHeight="1">
      <c r="A45" s="26"/>
      <c r="B45" s="3"/>
      <c r="C45" s="4"/>
      <c r="D45" s="4"/>
      <c r="E45" s="3"/>
      <c r="F45" s="3"/>
      <c r="G45" s="16"/>
      <c r="H45" s="3"/>
      <c r="I45" s="3"/>
      <c r="J45" s="3"/>
      <c r="K45" s="3"/>
      <c r="L45" s="3"/>
      <c r="M45" s="3"/>
      <c r="N45" s="3"/>
      <c r="O45" s="3"/>
    </row>
    <row r="46" spans="1:16" ht="15.75" customHeight="1">
      <c r="A46" s="2"/>
      <c r="B46" s="3"/>
      <c r="C46" s="4"/>
      <c r="D46" s="4"/>
      <c r="E46" s="3"/>
      <c r="F46" s="3"/>
      <c r="G46" s="16"/>
      <c r="H46" s="3"/>
      <c r="I46" s="3"/>
      <c r="J46" s="3"/>
      <c r="K46" s="3"/>
      <c r="L46" s="3"/>
      <c r="M46" s="3"/>
      <c r="N46" s="3"/>
      <c r="O46" s="3"/>
    </row>
    <row r="47" spans="1:16" ht="15.75" customHeight="1">
      <c r="A47" s="2"/>
      <c r="B47" s="3"/>
      <c r="C47" s="4"/>
      <c r="D47" s="4"/>
      <c r="E47" s="3"/>
      <c r="F47" s="3"/>
      <c r="G47" s="16"/>
      <c r="H47" s="3"/>
      <c r="I47" s="3"/>
      <c r="J47" s="3"/>
      <c r="K47" s="3"/>
      <c r="L47" s="3"/>
      <c r="M47" s="3"/>
      <c r="N47" s="3"/>
      <c r="O47" s="3"/>
    </row>
    <row r="48" spans="1:16" ht="15.75" customHeight="1">
      <c r="A48" s="2"/>
      <c r="B48" s="3"/>
      <c r="C48" s="4"/>
      <c r="D48" s="4"/>
      <c r="E48" s="3"/>
      <c r="F48" s="3"/>
      <c r="G48" s="16"/>
      <c r="H48" s="3"/>
      <c r="I48" s="3"/>
      <c r="J48" s="3"/>
      <c r="K48" s="3"/>
      <c r="L48" s="3"/>
      <c r="M48" s="3"/>
      <c r="N48" s="3"/>
      <c r="O48" s="3"/>
    </row>
    <row r="49" spans="1:15" ht="15.75" customHeight="1">
      <c r="A49" s="2"/>
      <c r="B49" s="3"/>
      <c r="C49" s="4"/>
      <c r="D49" s="4"/>
      <c r="E49" s="3"/>
      <c r="F49" s="3"/>
      <c r="G49" s="16"/>
      <c r="H49" s="3"/>
      <c r="I49" s="3"/>
      <c r="J49" s="3"/>
      <c r="K49" s="3"/>
      <c r="L49" s="3"/>
      <c r="M49" s="3"/>
      <c r="N49" s="3"/>
      <c r="O49" s="3"/>
    </row>
    <row r="50" spans="1:15" ht="15.75" customHeight="1">
      <c r="A50" s="2"/>
      <c r="B50" s="3"/>
      <c r="C50" s="4"/>
      <c r="D50" s="4"/>
      <c r="E50" s="3"/>
      <c r="F50" s="3"/>
      <c r="G50" s="16"/>
      <c r="H50" s="3"/>
      <c r="I50" s="3"/>
      <c r="J50" s="3"/>
      <c r="K50" s="3"/>
      <c r="L50" s="3"/>
      <c r="M50" s="3"/>
      <c r="N50" s="3"/>
      <c r="O50" s="3"/>
    </row>
    <row r="51" spans="1:15" ht="15.75" customHeight="1">
      <c r="A51" s="2"/>
      <c r="B51" s="3"/>
      <c r="C51" s="4"/>
      <c r="D51" s="4"/>
      <c r="E51" s="3"/>
      <c r="F51" s="3"/>
      <c r="G51" s="16"/>
      <c r="H51" s="3"/>
      <c r="I51" s="3"/>
      <c r="J51" s="3"/>
      <c r="K51" s="3"/>
      <c r="L51" s="3"/>
      <c r="M51" s="3"/>
      <c r="N51" s="3"/>
      <c r="O51" s="3"/>
    </row>
    <row r="52" spans="1:15" ht="15.75" customHeight="1">
      <c r="A52" s="2"/>
      <c r="B52" s="3"/>
      <c r="C52" s="4"/>
      <c r="D52" s="4"/>
      <c r="E52" s="3"/>
      <c r="F52" s="3"/>
      <c r="G52" s="16"/>
      <c r="H52" s="3"/>
      <c r="I52" s="3"/>
      <c r="J52" s="3"/>
      <c r="K52" s="3"/>
      <c r="L52" s="3"/>
      <c r="M52" s="3"/>
      <c r="N52" s="3"/>
      <c r="O52" s="3"/>
    </row>
    <row r="53" spans="1:15" ht="15.75" customHeight="1">
      <c r="A53" s="2"/>
      <c r="B53" s="3"/>
      <c r="C53" s="4"/>
      <c r="D53" s="4"/>
      <c r="E53" s="3"/>
      <c r="F53" s="3"/>
      <c r="G53" s="16"/>
      <c r="H53" s="3"/>
      <c r="I53" s="3"/>
      <c r="J53" s="3"/>
      <c r="K53" s="3"/>
      <c r="L53" s="3"/>
      <c r="M53" s="3"/>
      <c r="N53" s="3"/>
      <c r="O53" s="3"/>
    </row>
    <row r="54" spans="1:15" ht="15.75" customHeight="1">
      <c r="A54" s="2"/>
      <c r="B54" s="3"/>
      <c r="C54" s="4"/>
      <c r="D54" s="4"/>
      <c r="E54" s="3"/>
      <c r="F54" s="3"/>
      <c r="G54" s="16"/>
      <c r="H54" s="3"/>
      <c r="I54" s="3"/>
      <c r="J54" s="3"/>
      <c r="K54" s="3"/>
      <c r="L54" s="3"/>
      <c r="M54" s="3"/>
      <c r="N54" s="3"/>
      <c r="O54" s="3"/>
    </row>
    <row r="55" spans="1:15" ht="15.75" customHeight="1">
      <c r="A55" s="2"/>
      <c r="B55" s="3"/>
      <c r="C55" s="4"/>
      <c r="D55" s="4"/>
      <c r="E55" s="3"/>
      <c r="F55" s="3"/>
      <c r="G55" s="16"/>
      <c r="H55" s="3"/>
      <c r="I55" s="3"/>
      <c r="J55" s="3"/>
      <c r="K55" s="3"/>
      <c r="L55" s="3"/>
      <c r="M55" s="3"/>
      <c r="N55" s="3"/>
      <c r="O55" s="3"/>
    </row>
    <row r="56" spans="1:15" ht="15.75" customHeight="1">
      <c r="A56" s="2"/>
      <c r="B56" s="3"/>
      <c r="C56" s="4"/>
      <c r="D56" s="4"/>
      <c r="E56" s="3"/>
      <c r="F56" s="3"/>
      <c r="G56" s="16"/>
      <c r="H56" s="3"/>
      <c r="I56" s="3"/>
      <c r="J56" s="3"/>
      <c r="K56" s="3"/>
      <c r="L56" s="3"/>
      <c r="M56" s="3"/>
      <c r="N56" s="3"/>
      <c r="O56" s="3"/>
    </row>
    <row r="57" spans="1:15" ht="15.75" customHeight="1">
      <c r="A57" s="2"/>
      <c r="B57" s="3"/>
      <c r="C57" s="4"/>
      <c r="D57" s="4"/>
      <c r="E57" s="3"/>
      <c r="F57" s="3"/>
      <c r="G57" s="16"/>
      <c r="H57" s="3"/>
      <c r="I57" s="3"/>
      <c r="J57" s="3"/>
      <c r="K57" s="3"/>
      <c r="L57" s="3"/>
      <c r="M57" s="3"/>
      <c r="N57" s="3"/>
      <c r="O57" s="3"/>
    </row>
    <row r="58" spans="1:15" ht="15.75" customHeight="1">
      <c r="A58" s="2"/>
      <c r="B58" s="3"/>
      <c r="C58" s="4"/>
      <c r="D58" s="4"/>
      <c r="E58" s="3"/>
      <c r="F58" s="3"/>
      <c r="G58" s="16"/>
      <c r="H58" s="3"/>
      <c r="I58" s="3"/>
      <c r="J58" s="3"/>
      <c r="K58" s="3"/>
      <c r="L58" s="3"/>
      <c r="M58" s="3"/>
      <c r="N58" s="3"/>
      <c r="O58" s="3"/>
    </row>
    <row r="59" spans="1:15" ht="15.75" customHeight="1">
      <c r="A59" s="2"/>
      <c r="B59" s="3"/>
      <c r="C59" s="4"/>
      <c r="D59" s="4"/>
      <c r="E59" s="3"/>
      <c r="F59" s="3"/>
      <c r="G59" s="16"/>
      <c r="H59" s="3"/>
      <c r="I59" s="3"/>
      <c r="J59" s="3"/>
      <c r="K59" s="3"/>
      <c r="L59" s="3"/>
      <c r="M59" s="3"/>
      <c r="N59" s="3"/>
      <c r="O59" s="3"/>
    </row>
    <row r="60" spans="1:15" ht="15.75" customHeight="1">
      <c r="A60" s="2"/>
      <c r="B60" s="3"/>
      <c r="C60" s="4"/>
      <c r="D60" s="4"/>
      <c r="E60" s="3"/>
      <c r="F60" s="3"/>
      <c r="G60" s="16"/>
      <c r="H60" s="3"/>
      <c r="I60" s="3"/>
      <c r="J60" s="3"/>
      <c r="K60" s="3"/>
      <c r="L60" s="3"/>
      <c r="M60" s="3"/>
      <c r="N60" s="3"/>
      <c r="O60" s="3"/>
    </row>
    <row r="61" spans="1:15" ht="15.75" customHeight="1">
      <c r="A61" s="2"/>
      <c r="B61" s="3"/>
      <c r="C61" s="4"/>
      <c r="D61" s="4"/>
      <c r="E61" s="3"/>
      <c r="F61" s="3"/>
      <c r="G61" s="16"/>
      <c r="H61" s="3"/>
      <c r="I61" s="3"/>
      <c r="J61" s="3"/>
      <c r="K61" s="3"/>
      <c r="L61" s="3"/>
      <c r="M61" s="3"/>
      <c r="N61" s="3"/>
    </row>
    <row r="62" spans="1:15" ht="15.75" customHeight="1">
      <c r="A62" s="2"/>
      <c r="B62" s="3"/>
      <c r="C62" s="4"/>
      <c r="D62" s="4"/>
      <c r="E62" s="3"/>
      <c r="F62" s="3"/>
      <c r="G62" s="16"/>
      <c r="H62" s="3"/>
      <c r="I62" s="3"/>
      <c r="J62" s="3"/>
      <c r="K62" s="3"/>
      <c r="L62" s="3"/>
      <c r="M62" s="3"/>
      <c r="N62" s="3"/>
    </row>
    <row r="63" spans="1:15" ht="15.75" customHeight="1">
      <c r="A63" s="2"/>
      <c r="B63" s="3"/>
      <c r="C63" s="4"/>
      <c r="D63" s="4"/>
      <c r="E63" s="3"/>
      <c r="F63" s="3"/>
      <c r="G63" s="16"/>
      <c r="H63" s="3"/>
      <c r="I63" s="3"/>
      <c r="J63" s="3"/>
      <c r="K63" s="3"/>
      <c r="L63" s="3"/>
      <c r="M63" s="3"/>
      <c r="N63" s="3"/>
    </row>
    <row r="64" spans="1:15" ht="15.75" customHeight="1">
      <c r="A64" s="2"/>
      <c r="B64" s="3"/>
      <c r="C64" s="4"/>
      <c r="D64" s="4"/>
      <c r="E64" s="3"/>
      <c r="F64" s="3"/>
      <c r="G64" s="16"/>
      <c r="H64" s="3"/>
      <c r="I64" s="3"/>
      <c r="J64" s="3"/>
      <c r="K64" s="3"/>
      <c r="L64" s="3"/>
      <c r="M64" s="3"/>
      <c r="N64" s="3"/>
    </row>
    <row r="65" spans="1:14" ht="13">
      <c r="A65" s="2"/>
      <c r="B65" s="3"/>
      <c r="C65" s="4"/>
      <c r="D65" s="4"/>
      <c r="E65" s="3"/>
      <c r="F65" s="3"/>
      <c r="G65" s="16"/>
      <c r="H65" s="3"/>
      <c r="I65" s="3"/>
      <c r="J65" s="3"/>
      <c r="K65" s="3"/>
      <c r="L65" s="3"/>
      <c r="M65" s="3"/>
      <c r="N65" s="3"/>
    </row>
    <row r="66" spans="1:14" ht="13">
      <c r="A66" s="2"/>
      <c r="B66" s="3"/>
      <c r="C66" s="4"/>
      <c r="D66" s="4"/>
      <c r="E66" s="3"/>
      <c r="F66" s="3"/>
      <c r="G66" s="16"/>
      <c r="H66" s="3"/>
      <c r="I66" s="3"/>
      <c r="J66" s="3"/>
      <c r="K66" s="3"/>
      <c r="L66" s="3"/>
      <c r="M66" s="3"/>
      <c r="N66" s="3"/>
    </row>
    <row r="67" spans="1:14" ht="13">
      <c r="A67" s="2"/>
      <c r="B67" s="3"/>
      <c r="C67" s="4"/>
      <c r="D67" s="4"/>
      <c r="E67" s="3"/>
      <c r="F67" s="3"/>
      <c r="G67" s="16"/>
      <c r="H67" s="3"/>
      <c r="I67" s="3"/>
      <c r="J67" s="3"/>
      <c r="K67" s="3"/>
      <c r="L67" s="3"/>
      <c r="M67" s="3"/>
      <c r="N67" s="3"/>
    </row>
    <row r="68" spans="1:14" ht="13">
      <c r="A68" s="2"/>
      <c r="B68" s="3"/>
      <c r="C68" s="4"/>
      <c r="D68" s="4"/>
      <c r="E68" s="3"/>
      <c r="F68" s="3"/>
      <c r="G68" s="16"/>
      <c r="H68" s="3"/>
      <c r="I68" s="3"/>
      <c r="J68" s="3"/>
      <c r="K68" s="3"/>
      <c r="L68" s="3"/>
      <c r="M68" s="3"/>
      <c r="N68" s="3"/>
    </row>
    <row r="69" spans="1:14" ht="13">
      <c r="A69" s="2"/>
      <c r="B69" s="3"/>
      <c r="C69" s="4"/>
      <c r="D69" s="4"/>
      <c r="E69" s="3"/>
      <c r="F69" s="3"/>
      <c r="G69" s="16"/>
      <c r="H69" s="3"/>
      <c r="I69" s="3"/>
      <c r="J69" s="3"/>
      <c r="K69" s="3"/>
      <c r="L69" s="3"/>
      <c r="M69" s="3"/>
      <c r="N69" s="3"/>
    </row>
    <row r="70" spans="1:14" ht="13">
      <c r="A70" s="2"/>
      <c r="B70" s="3"/>
      <c r="C70" s="4"/>
      <c r="D70" s="4"/>
      <c r="E70" s="3"/>
      <c r="F70" s="3"/>
      <c r="G70" s="16"/>
      <c r="H70" s="3"/>
      <c r="I70" s="3"/>
      <c r="J70" s="3"/>
      <c r="K70" s="3"/>
      <c r="L70" s="3"/>
      <c r="M70" s="3"/>
      <c r="N70" s="3"/>
    </row>
    <row r="71" spans="1:14" ht="13">
      <c r="A71" s="2"/>
      <c r="B71" s="3"/>
      <c r="C71" s="4"/>
      <c r="D71" s="4"/>
      <c r="E71" s="3"/>
      <c r="F71" s="3"/>
      <c r="G71" s="16"/>
      <c r="H71" s="3"/>
      <c r="I71" s="3"/>
      <c r="J71" s="3"/>
      <c r="K71" s="3"/>
      <c r="L71" s="3"/>
      <c r="M71" s="3"/>
      <c r="N71" s="3"/>
    </row>
    <row r="72" spans="1:14" ht="13">
      <c r="A72" s="2"/>
      <c r="B72" s="3"/>
      <c r="C72" s="4"/>
      <c r="D72" s="4"/>
      <c r="E72" s="3"/>
      <c r="F72" s="3"/>
      <c r="G72" s="16"/>
      <c r="H72" s="3"/>
      <c r="I72" s="3"/>
      <c r="J72" s="3"/>
      <c r="K72" s="3"/>
      <c r="L72" s="3"/>
      <c r="M72" s="3"/>
      <c r="N72" s="3"/>
    </row>
    <row r="73" spans="1:14" ht="13">
      <c r="A73" s="2"/>
      <c r="B73" s="3"/>
      <c r="C73" s="4"/>
      <c r="D73" s="4"/>
      <c r="E73" s="3"/>
      <c r="F73" s="3"/>
      <c r="G73" s="16"/>
      <c r="H73" s="3"/>
      <c r="I73" s="3"/>
      <c r="J73" s="3"/>
      <c r="K73" s="3"/>
      <c r="L73" s="3"/>
      <c r="M73" s="3"/>
      <c r="N73" s="3"/>
    </row>
    <row r="74" spans="1:14" ht="13">
      <c r="A74" s="2"/>
      <c r="B74" s="3"/>
      <c r="C74" s="4"/>
      <c r="D74" s="4"/>
      <c r="E74" s="3"/>
      <c r="F74" s="3"/>
      <c r="G74" s="16"/>
      <c r="H74" s="3"/>
      <c r="I74" s="3"/>
      <c r="J74" s="3"/>
      <c r="K74" s="3"/>
      <c r="L74" s="3"/>
      <c r="M74" s="3"/>
      <c r="N74" s="3"/>
    </row>
    <row r="75" spans="1:14" ht="13">
      <c r="A75" s="2"/>
      <c r="B75" s="3"/>
      <c r="C75" s="4"/>
      <c r="D75" s="4"/>
      <c r="E75" s="3"/>
      <c r="F75" s="3"/>
      <c r="G75" s="16"/>
      <c r="H75" s="3"/>
      <c r="I75" s="3"/>
      <c r="J75" s="3"/>
      <c r="K75" s="3"/>
      <c r="L75" s="3"/>
      <c r="M75" s="3"/>
      <c r="N75" s="3"/>
    </row>
    <row r="76" spans="1:14" ht="13">
      <c r="A76" s="2"/>
      <c r="B76" s="3"/>
      <c r="C76" s="4"/>
      <c r="D76" s="4"/>
      <c r="E76" s="3"/>
      <c r="F76" s="3"/>
      <c r="G76" s="16"/>
      <c r="H76" s="3"/>
      <c r="I76" s="3"/>
      <c r="J76" s="3"/>
      <c r="K76" s="3"/>
      <c r="L76" s="3"/>
      <c r="M76" s="3"/>
      <c r="N76" s="3"/>
    </row>
    <row r="77" spans="1:14" ht="13">
      <c r="A77" s="2"/>
      <c r="B77" s="3"/>
      <c r="C77" s="4"/>
      <c r="D77" s="4"/>
      <c r="E77" s="3"/>
      <c r="F77" s="3"/>
      <c r="G77" s="16"/>
      <c r="H77" s="3"/>
      <c r="I77" s="3"/>
      <c r="J77" s="3"/>
      <c r="K77" s="3"/>
      <c r="L77" s="3"/>
      <c r="M77" s="3"/>
      <c r="N77" s="3"/>
    </row>
    <row r="78" spans="1:14" ht="13">
      <c r="A78" s="2"/>
      <c r="B78" s="3"/>
      <c r="C78" s="4"/>
      <c r="D78" s="4"/>
      <c r="E78" s="3"/>
      <c r="F78" s="3"/>
      <c r="G78" s="16"/>
      <c r="H78" s="3"/>
      <c r="I78" s="3"/>
      <c r="J78" s="3"/>
      <c r="K78" s="3"/>
      <c r="L78" s="3"/>
      <c r="M78" s="3"/>
      <c r="N78" s="3"/>
    </row>
    <row r="79" spans="1:14" ht="13">
      <c r="A79" s="2"/>
      <c r="B79" s="3"/>
      <c r="C79" s="4"/>
      <c r="D79" s="4"/>
      <c r="E79" s="3"/>
      <c r="F79" s="3"/>
      <c r="G79" s="16"/>
      <c r="H79" s="3"/>
      <c r="I79" s="3"/>
      <c r="J79" s="3"/>
      <c r="K79" s="3"/>
      <c r="L79" s="3"/>
      <c r="M79" s="3"/>
      <c r="N79" s="3"/>
    </row>
    <row r="80" spans="1:14" ht="13">
      <c r="A80" s="2"/>
      <c r="B80" s="3"/>
      <c r="C80" s="4"/>
      <c r="D80" s="4"/>
      <c r="E80" s="3"/>
      <c r="F80" s="3"/>
      <c r="G80" s="16"/>
      <c r="H80" s="3"/>
      <c r="I80" s="3"/>
      <c r="J80" s="3"/>
      <c r="K80" s="3"/>
      <c r="L80" s="3"/>
      <c r="M80" s="3"/>
      <c r="N80" s="3"/>
    </row>
    <row r="81" spans="1:14" ht="13">
      <c r="A81" s="2"/>
      <c r="B81" s="3"/>
      <c r="C81" s="4"/>
      <c r="D81" s="4"/>
      <c r="E81" s="3"/>
      <c r="F81" s="3"/>
      <c r="G81" s="16"/>
      <c r="H81" s="3"/>
      <c r="I81" s="3"/>
      <c r="J81" s="3"/>
      <c r="K81" s="3"/>
      <c r="L81" s="3"/>
      <c r="M81" s="3"/>
      <c r="N81" s="3"/>
    </row>
    <row r="82" spans="1:14" ht="13">
      <c r="A82" s="2"/>
      <c r="B82" s="3"/>
      <c r="C82" s="4"/>
      <c r="D82" s="4"/>
      <c r="E82" s="3"/>
      <c r="F82" s="3"/>
      <c r="G82" s="16"/>
      <c r="H82" s="3"/>
      <c r="I82" s="3"/>
      <c r="J82" s="3"/>
      <c r="K82" s="3"/>
      <c r="L82" s="3"/>
      <c r="M82" s="3"/>
      <c r="N82" s="3"/>
    </row>
    <row r="83" spans="1:14" ht="13">
      <c r="A83" s="2"/>
      <c r="B83" s="3"/>
      <c r="C83" s="4"/>
      <c r="D83" s="4"/>
      <c r="E83" s="3"/>
      <c r="F83" s="3"/>
      <c r="G83" s="16"/>
      <c r="H83" s="3"/>
      <c r="I83" s="3"/>
      <c r="J83" s="3"/>
      <c r="K83" s="3"/>
      <c r="L83" s="3"/>
      <c r="M83" s="3"/>
      <c r="N83" s="3"/>
    </row>
    <row r="84" spans="1:14" ht="13">
      <c r="A84" s="2"/>
      <c r="B84" s="3"/>
      <c r="C84" s="4"/>
      <c r="D84" s="4"/>
      <c r="E84" s="3"/>
      <c r="F84" s="3"/>
      <c r="G84" s="16"/>
      <c r="H84" s="3"/>
      <c r="I84" s="3"/>
      <c r="J84" s="3"/>
      <c r="K84" s="3"/>
      <c r="L84" s="3"/>
      <c r="M84" s="3"/>
      <c r="N84" s="3"/>
    </row>
    <row r="85" spans="1:14" ht="13">
      <c r="A85" s="2"/>
      <c r="B85" s="3"/>
      <c r="C85" s="4"/>
      <c r="D85" s="4"/>
      <c r="E85" s="3"/>
      <c r="F85" s="3"/>
      <c r="G85" s="16"/>
      <c r="H85" s="3"/>
      <c r="I85" s="3"/>
      <c r="J85" s="3"/>
      <c r="K85" s="3"/>
      <c r="L85" s="3"/>
      <c r="M85" s="3"/>
      <c r="N85" s="3"/>
    </row>
    <row r="86" spans="1:14" ht="13">
      <c r="A86" s="2"/>
      <c r="B86" s="3"/>
      <c r="C86" s="4"/>
      <c r="D86" s="4"/>
      <c r="E86" s="3"/>
      <c r="F86" s="3"/>
      <c r="G86" s="16"/>
      <c r="H86" s="3"/>
      <c r="I86" s="3"/>
      <c r="J86" s="3"/>
      <c r="K86" s="3"/>
      <c r="L86" s="3"/>
      <c r="M86" s="3"/>
      <c r="N86" s="3"/>
    </row>
    <row r="87" spans="1:14" ht="13">
      <c r="A87" s="2"/>
      <c r="B87" s="3"/>
      <c r="C87" s="4"/>
      <c r="D87" s="4"/>
      <c r="E87" s="3"/>
      <c r="F87" s="3"/>
      <c r="G87" s="16"/>
      <c r="H87" s="3"/>
      <c r="I87" s="3"/>
      <c r="J87" s="3"/>
      <c r="K87" s="3"/>
      <c r="L87" s="3"/>
      <c r="M87" s="3"/>
      <c r="N87" s="3"/>
    </row>
    <row r="88" spans="1:14" ht="13">
      <c r="A88" s="2"/>
      <c r="B88" s="3"/>
      <c r="C88" s="4"/>
      <c r="D88" s="4"/>
      <c r="E88" s="3"/>
      <c r="F88" s="3"/>
      <c r="G88" s="16"/>
      <c r="H88" s="3"/>
      <c r="I88" s="3"/>
      <c r="J88" s="3"/>
      <c r="K88" s="3"/>
      <c r="L88" s="3"/>
      <c r="M88" s="3"/>
      <c r="N88" s="3"/>
    </row>
    <row r="89" spans="1:14" ht="13">
      <c r="A89" s="2"/>
      <c r="B89" s="3"/>
      <c r="C89" s="4"/>
      <c r="D89" s="4"/>
      <c r="E89" s="3"/>
      <c r="F89" s="3"/>
      <c r="G89" s="16"/>
      <c r="H89" s="3"/>
      <c r="I89" s="3"/>
      <c r="J89" s="3"/>
      <c r="K89" s="3"/>
      <c r="L89" s="3"/>
      <c r="M89" s="3"/>
      <c r="N89" s="3"/>
    </row>
    <row r="90" spans="1:14" ht="13">
      <c r="A90" s="2"/>
      <c r="B90" s="3"/>
      <c r="C90" s="4"/>
      <c r="D90" s="4"/>
      <c r="E90" s="3"/>
      <c r="F90" s="3"/>
      <c r="G90" s="16"/>
      <c r="H90" s="3"/>
      <c r="I90" s="3"/>
      <c r="J90" s="3"/>
      <c r="K90" s="3"/>
      <c r="L90" s="3"/>
      <c r="M90" s="3"/>
      <c r="N90" s="3"/>
    </row>
    <row r="91" spans="1:14" ht="13">
      <c r="A91" s="2"/>
      <c r="B91" s="3"/>
      <c r="C91" s="4"/>
      <c r="D91" s="4"/>
      <c r="E91" s="3"/>
      <c r="F91" s="3"/>
      <c r="G91" s="16"/>
      <c r="H91" s="3"/>
      <c r="I91" s="3"/>
      <c r="J91" s="3"/>
      <c r="K91" s="3"/>
      <c r="L91" s="3"/>
      <c r="M91" s="3"/>
      <c r="N91" s="3"/>
    </row>
    <row r="92" spans="1:14" ht="13">
      <c r="A92" s="2"/>
      <c r="B92" s="3"/>
      <c r="C92" s="4"/>
      <c r="D92" s="4"/>
      <c r="E92" s="3"/>
      <c r="F92" s="3"/>
      <c r="G92" s="16"/>
      <c r="H92" s="3"/>
      <c r="I92" s="3"/>
      <c r="J92" s="3"/>
      <c r="K92" s="3"/>
      <c r="L92" s="3"/>
      <c r="M92" s="3"/>
      <c r="N92" s="3"/>
    </row>
    <row r="93" spans="1:14" ht="13">
      <c r="A93" s="2"/>
      <c r="B93" s="3"/>
      <c r="C93" s="4"/>
      <c r="D93" s="4"/>
      <c r="E93" s="3"/>
      <c r="F93" s="3"/>
      <c r="G93" s="16"/>
      <c r="H93" s="3"/>
      <c r="I93" s="3"/>
      <c r="J93" s="3"/>
      <c r="K93" s="3"/>
      <c r="L93" s="3"/>
      <c r="M93" s="3"/>
      <c r="N93" s="3"/>
    </row>
    <row r="94" spans="1:14" ht="13">
      <c r="A94" s="2"/>
      <c r="B94" s="3"/>
      <c r="C94" s="4"/>
      <c r="D94" s="4"/>
      <c r="E94" s="3"/>
      <c r="F94" s="3"/>
      <c r="G94" s="16"/>
      <c r="H94" s="3"/>
      <c r="I94" s="3"/>
      <c r="J94" s="3"/>
      <c r="K94" s="3"/>
      <c r="L94" s="3"/>
      <c r="M94" s="3"/>
      <c r="N94" s="3"/>
    </row>
    <row r="95" spans="1:14" ht="13">
      <c r="A95" s="2"/>
      <c r="B95" s="3"/>
      <c r="C95" s="4"/>
      <c r="D95" s="4"/>
      <c r="E95" s="3"/>
      <c r="F95" s="3"/>
      <c r="G95" s="16"/>
      <c r="H95" s="3"/>
      <c r="I95" s="3"/>
      <c r="J95" s="3"/>
      <c r="K95" s="3"/>
      <c r="L95" s="3"/>
      <c r="M95" s="3"/>
      <c r="N95" s="3"/>
    </row>
    <row r="96" spans="1:14" ht="13">
      <c r="A96" s="2"/>
      <c r="B96" s="3"/>
      <c r="C96" s="4"/>
      <c r="D96" s="4"/>
      <c r="E96" s="3"/>
      <c r="F96" s="3"/>
      <c r="G96" s="16"/>
      <c r="H96" s="3"/>
      <c r="I96" s="3"/>
      <c r="J96" s="3"/>
      <c r="K96" s="3"/>
      <c r="L96" s="3"/>
      <c r="M96" s="3"/>
      <c r="N96" s="3"/>
    </row>
    <row r="97" spans="1:14" ht="13">
      <c r="A97" s="2"/>
      <c r="B97" s="3"/>
      <c r="C97" s="4"/>
      <c r="D97" s="4"/>
      <c r="E97" s="3"/>
      <c r="F97" s="3"/>
      <c r="G97" s="16"/>
      <c r="H97" s="3"/>
      <c r="I97" s="3"/>
      <c r="J97" s="3"/>
      <c r="K97" s="3"/>
      <c r="L97" s="3"/>
      <c r="M97" s="3"/>
      <c r="N97" s="3"/>
    </row>
    <row r="98" spans="1:14" ht="13">
      <c r="A98" s="2"/>
      <c r="B98" s="3"/>
      <c r="C98" s="4"/>
      <c r="D98" s="4"/>
      <c r="E98" s="3"/>
      <c r="F98" s="3"/>
      <c r="G98" s="16"/>
      <c r="H98" s="3"/>
      <c r="I98" s="3"/>
      <c r="J98" s="3"/>
      <c r="K98" s="3"/>
      <c r="L98" s="3"/>
      <c r="M98" s="3"/>
      <c r="N98" s="3"/>
    </row>
    <row r="99" spans="1:14" ht="13">
      <c r="A99" s="2"/>
      <c r="B99" s="3"/>
      <c r="C99" s="4"/>
      <c r="D99" s="4"/>
      <c r="E99" s="3"/>
      <c r="F99" s="3"/>
      <c r="G99" s="16"/>
      <c r="H99" s="3"/>
      <c r="I99" s="3"/>
      <c r="J99" s="3"/>
      <c r="K99" s="3"/>
      <c r="L99" s="3"/>
      <c r="M99" s="3"/>
      <c r="N99" s="3"/>
    </row>
    <row r="100" spans="1:14" ht="13">
      <c r="A100" s="2"/>
      <c r="B100" s="3"/>
      <c r="C100" s="4"/>
      <c r="D100" s="4"/>
      <c r="E100" s="3"/>
      <c r="F100" s="3"/>
      <c r="G100" s="16"/>
      <c r="H100" s="3"/>
      <c r="I100" s="3"/>
      <c r="J100" s="3"/>
      <c r="K100" s="3"/>
      <c r="L100" s="3"/>
      <c r="M100" s="3"/>
      <c r="N100" s="3"/>
    </row>
    <row r="101" spans="1:14" ht="13">
      <c r="A101" s="2"/>
      <c r="B101" s="3"/>
      <c r="C101" s="4"/>
      <c r="D101" s="4"/>
      <c r="E101" s="3"/>
      <c r="F101" s="3"/>
      <c r="G101" s="16"/>
      <c r="H101" s="3"/>
      <c r="I101" s="3"/>
      <c r="J101" s="3"/>
      <c r="K101" s="3"/>
      <c r="L101" s="3"/>
      <c r="M101" s="3"/>
      <c r="N101" s="3"/>
    </row>
    <row r="102" spans="1:14" ht="13">
      <c r="A102" s="2"/>
      <c r="B102" s="3"/>
      <c r="C102" s="4"/>
      <c r="D102" s="4"/>
      <c r="E102" s="3"/>
      <c r="F102" s="3"/>
      <c r="G102" s="16"/>
      <c r="H102" s="3"/>
      <c r="I102" s="3"/>
      <c r="J102" s="3"/>
      <c r="K102" s="3"/>
      <c r="L102" s="3"/>
      <c r="M102" s="3"/>
      <c r="N102" s="3"/>
    </row>
    <row r="103" spans="1:14" ht="13">
      <c r="A103" s="2"/>
      <c r="B103" s="3"/>
      <c r="C103" s="4"/>
      <c r="D103" s="4"/>
      <c r="E103" s="3"/>
      <c r="F103" s="3"/>
      <c r="G103" s="16"/>
      <c r="H103" s="3"/>
      <c r="I103" s="3"/>
      <c r="J103" s="3"/>
      <c r="K103" s="3"/>
      <c r="L103" s="3"/>
      <c r="M103" s="3"/>
      <c r="N103" s="3"/>
    </row>
    <row r="104" spans="1:14" ht="13">
      <c r="A104" s="2"/>
      <c r="B104" s="3"/>
      <c r="C104" s="4"/>
      <c r="D104" s="4"/>
      <c r="E104" s="3"/>
      <c r="F104" s="3"/>
      <c r="G104" s="16"/>
      <c r="H104" s="3"/>
      <c r="I104" s="3"/>
      <c r="J104" s="3"/>
      <c r="K104" s="3"/>
      <c r="L104" s="3"/>
      <c r="M104" s="3"/>
      <c r="N104" s="3"/>
    </row>
    <row r="105" spans="1:14" ht="13">
      <c r="A105" s="2"/>
      <c r="B105" s="3"/>
      <c r="C105" s="4"/>
      <c r="D105" s="4"/>
      <c r="E105" s="3"/>
      <c r="F105" s="3"/>
      <c r="G105" s="16"/>
      <c r="H105" s="3"/>
      <c r="I105" s="3"/>
      <c r="J105" s="3"/>
      <c r="K105" s="3"/>
      <c r="L105" s="3"/>
      <c r="M105" s="3"/>
      <c r="N105" s="3"/>
    </row>
    <row r="106" spans="1:14" ht="13">
      <c r="A106" s="2"/>
      <c r="B106" s="3"/>
      <c r="C106" s="4"/>
      <c r="D106" s="4"/>
      <c r="E106" s="3"/>
      <c r="F106" s="3"/>
      <c r="G106" s="16"/>
      <c r="H106" s="3"/>
      <c r="I106" s="3"/>
      <c r="J106" s="3"/>
      <c r="K106" s="3"/>
      <c r="L106" s="3"/>
      <c r="M106" s="3"/>
      <c r="N106" s="3"/>
    </row>
    <row r="107" spans="1:14" ht="13">
      <c r="A107" s="2"/>
      <c r="B107" s="3"/>
      <c r="C107" s="4"/>
      <c r="D107" s="4"/>
      <c r="E107" s="3"/>
      <c r="F107" s="3"/>
      <c r="G107" s="16"/>
      <c r="H107" s="3"/>
      <c r="I107" s="3"/>
      <c r="J107" s="3"/>
      <c r="K107" s="3"/>
      <c r="L107" s="3"/>
      <c r="M107" s="3"/>
      <c r="N107" s="3"/>
    </row>
    <row r="108" spans="1:14" ht="13">
      <c r="A108" s="2"/>
      <c r="B108" s="3"/>
      <c r="C108" s="4"/>
      <c r="D108" s="4"/>
      <c r="E108" s="3"/>
      <c r="F108" s="3"/>
      <c r="G108" s="16"/>
      <c r="H108" s="3"/>
      <c r="I108" s="3"/>
      <c r="J108" s="3"/>
      <c r="K108" s="3"/>
      <c r="L108" s="3"/>
      <c r="M108" s="3"/>
      <c r="N108" s="3"/>
    </row>
    <row r="109" spans="1:14" ht="13">
      <c r="A109" s="2"/>
      <c r="B109" s="3"/>
      <c r="C109" s="4"/>
      <c r="D109" s="4"/>
      <c r="E109" s="3"/>
      <c r="F109" s="3"/>
      <c r="G109" s="16"/>
      <c r="H109" s="3"/>
      <c r="I109" s="3"/>
      <c r="J109" s="3"/>
      <c r="K109" s="3"/>
      <c r="L109" s="3"/>
      <c r="M109" s="3"/>
      <c r="N109" s="3"/>
    </row>
    <row r="110" spans="1:14" ht="13">
      <c r="A110" s="2"/>
      <c r="B110" s="3"/>
      <c r="C110" s="4"/>
      <c r="D110" s="4"/>
      <c r="E110" s="3"/>
      <c r="F110" s="3"/>
      <c r="G110" s="16"/>
      <c r="H110" s="3"/>
      <c r="I110" s="3"/>
      <c r="J110" s="3"/>
      <c r="K110" s="3"/>
      <c r="L110" s="3"/>
      <c r="M110" s="3"/>
      <c r="N110" s="3"/>
    </row>
    <row r="111" spans="1:14" ht="13">
      <c r="A111" s="2"/>
      <c r="B111" s="3"/>
      <c r="C111" s="4"/>
      <c r="D111" s="4"/>
      <c r="E111" s="3"/>
      <c r="F111" s="3"/>
      <c r="G111" s="16"/>
      <c r="H111" s="3"/>
      <c r="I111" s="3"/>
      <c r="J111" s="3"/>
      <c r="K111" s="3"/>
      <c r="L111" s="3"/>
      <c r="M111" s="3"/>
      <c r="N111" s="3"/>
    </row>
    <row r="112" spans="1:14" ht="13">
      <c r="A112" s="2"/>
      <c r="B112" s="3"/>
      <c r="C112" s="4"/>
      <c r="D112" s="4"/>
      <c r="E112" s="3"/>
      <c r="F112" s="3"/>
      <c r="G112" s="16"/>
      <c r="H112" s="3"/>
      <c r="I112" s="3"/>
      <c r="J112" s="3"/>
      <c r="K112" s="3"/>
      <c r="L112" s="3"/>
      <c r="M112" s="3"/>
      <c r="N112" s="3"/>
    </row>
    <row r="113" spans="1:14" ht="13">
      <c r="A113" s="2"/>
      <c r="B113" s="3"/>
      <c r="C113" s="4"/>
      <c r="D113" s="4"/>
      <c r="E113" s="3"/>
      <c r="F113" s="3"/>
      <c r="G113" s="16"/>
      <c r="H113" s="3"/>
      <c r="I113" s="3"/>
      <c r="J113" s="3"/>
      <c r="K113" s="3"/>
      <c r="L113" s="3"/>
      <c r="M113" s="3"/>
      <c r="N113" s="3"/>
    </row>
    <row r="114" spans="1:14" ht="13">
      <c r="A114" s="2"/>
      <c r="B114" s="3"/>
      <c r="C114" s="4"/>
      <c r="D114" s="4"/>
      <c r="E114" s="3"/>
      <c r="F114" s="3"/>
      <c r="G114" s="16"/>
      <c r="H114" s="3"/>
      <c r="I114" s="3"/>
      <c r="J114" s="3"/>
      <c r="K114" s="3"/>
      <c r="L114" s="3"/>
      <c r="M114" s="3"/>
      <c r="N114" s="3"/>
    </row>
    <row r="115" spans="1:14" ht="13">
      <c r="A115" s="2"/>
      <c r="B115" s="3"/>
      <c r="C115" s="4"/>
      <c r="D115" s="4"/>
      <c r="E115" s="3"/>
      <c r="F115" s="3"/>
      <c r="G115" s="16"/>
      <c r="H115" s="3"/>
      <c r="I115" s="3"/>
      <c r="J115" s="3"/>
      <c r="K115" s="3"/>
      <c r="L115" s="3"/>
      <c r="M115" s="3"/>
      <c r="N115" s="3"/>
    </row>
    <row r="116" spans="1:14" ht="13">
      <c r="A116" s="2"/>
      <c r="B116" s="3"/>
      <c r="C116" s="4"/>
      <c r="D116" s="4"/>
      <c r="E116" s="3"/>
      <c r="F116" s="3"/>
      <c r="G116" s="16"/>
      <c r="H116" s="3"/>
      <c r="I116" s="3"/>
      <c r="J116" s="3"/>
      <c r="K116" s="3"/>
      <c r="L116" s="3"/>
      <c r="M116" s="3"/>
      <c r="N116" s="3"/>
    </row>
    <row r="117" spans="1:14" ht="13">
      <c r="A117" s="2"/>
      <c r="B117" s="3"/>
      <c r="C117" s="4"/>
      <c r="D117" s="4"/>
      <c r="E117" s="3"/>
      <c r="F117" s="3"/>
      <c r="G117" s="16"/>
      <c r="H117" s="3"/>
      <c r="I117" s="3"/>
      <c r="J117" s="3"/>
      <c r="K117" s="3"/>
      <c r="L117" s="3"/>
      <c r="M117" s="3"/>
      <c r="N117" s="3"/>
    </row>
    <row r="118" spans="1:14" ht="13">
      <c r="A118" s="2"/>
      <c r="B118" s="3"/>
      <c r="C118" s="4"/>
      <c r="D118" s="4"/>
      <c r="E118" s="3"/>
      <c r="F118" s="3"/>
      <c r="G118" s="16"/>
      <c r="H118" s="3"/>
      <c r="I118" s="3"/>
      <c r="J118" s="3"/>
      <c r="K118" s="3"/>
      <c r="L118" s="3"/>
      <c r="M118" s="3"/>
      <c r="N118" s="3"/>
    </row>
    <row r="119" spans="1:14" ht="13">
      <c r="A119" s="2"/>
      <c r="B119" s="3"/>
      <c r="C119" s="4"/>
      <c r="D119" s="4"/>
      <c r="E119" s="3"/>
      <c r="F119" s="3"/>
      <c r="G119" s="16"/>
      <c r="H119" s="3"/>
      <c r="I119" s="3"/>
      <c r="J119" s="3"/>
      <c r="K119" s="3"/>
      <c r="L119" s="3"/>
      <c r="M119" s="3"/>
      <c r="N119" s="3"/>
    </row>
    <row r="120" spans="1:14" ht="13">
      <c r="A120" s="2"/>
      <c r="B120" s="3"/>
      <c r="C120" s="4"/>
      <c r="D120" s="4"/>
      <c r="E120" s="3"/>
      <c r="F120" s="3"/>
      <c r="G120" s="16"/>
      <c r="H120" s="3"/>
      <c r="I120" s="3"/>
      <c r="J120" s="3"/>
      <c r="K120" s="3"/>
      <c r="L120" s="3"/>
      <c r="M120" s="3"/>
      <c r="N120" s="3"/>
    </row>
    <row r="121" spans="1:14" ht="13">
      <c r="A121" s="2"/>
      <c r="B121" s="3"/>
      <c r="C121" s="4"/>
      <c r="D121" s="4"/>
      <c r="E121" s="3"/>
      <c r="F121" s="3"/>
      <c r="G121" s="16"/>
      <c r="H121" s="3"/>
      <c r="I121" s="3"/>
      <c r="J121" s="3"/>
      <c r="K121" s="3"/>
      <c r="L121" s="3"/>
      <c r="M121" s="3"/>
      <c r="N121" s="3"/>
    </row>
    <row r="122" spans="1:14" ht="13">
      <c r="A122" s="2"/>
      <c r="B122" s="3"/>
      <c r="C122" s="4"/>
      <c r="D122" s="4"/>
      <c r="E122" s="3"/>
      <c r="F122" s="3"/>
      <c r="G122" s="16"/>
      <c r="H122" s="3"/>
      <c r="I122" s="3"/>
      <c r="J122" s="3"/>
      <c r="K122" s="3"/>
      <c r="L122" s="3"/>
      <c r="M122" s="3"/>
      <c r="N122" s="3"/>
    </row>
    <row r="123" spans="1:14" ht="13">
      <c r="A123" s="2"/>
      <c r="B123" s="3"/>
      <c r="C123" s="4"/>
      <c r="D123" s="4"/>
      <c r="E123" s="3"/>
      <c r="F123" s="3"/>
      <c r="G123" s="16"/>
      <c r="H123" s="3"/>
      <c r="I123" s="3"/>
      <c r="J123" s="3"/>
      <c r="K123" s="3"/>
      <c r="L123" s="3"/>
      <c r="M123" s="3"/>
      <c r="N123" s="3"/>
    </row>
    <row r="124" spans="1:14" ht="13">
      <c r="A124" s="2"/>
      <c r="B124" s="3"/>
      <c r="C124" s="4"/>
      <c r="D124" s="4"/>
      <c r="E124" s="3"/>
      <c r="F124" s="3"/>
      <c r="G124" s="16"/>
      <c r="H124" s="3"/>
      <c r="I124" s="3"/>
      <c r="J124" s="3"/>
      <c r="K124" s="3"/>
      <c r="L124" s="3"/>
      <c r="M124" s="3"/>
      <c r="N124" s="3"/>
    </row>
    <row r="125" spans="1:14" ht="13">
      <c r="A125" s="2"/>
      <c r="B125" s="3"/>
      <c r="C125" s="4"/>
      <c r="D125" s="4"/>
      <c r="E125" s="3"/>
      <c r="F125" s="3"/>
      <c r="G125" s="16"/>
      <c r="H125" s="3"/>
      <c r="I125" s="3"/>
      <c r="J125" s="3"/>
      <c r="K125" s="3"/>
      <c r="L125" s="3"/>
      <c r="M125" s="3"/>
      <c r="N125" s="3"/>
    </row>
    <row r="126" spans="1:14" ht="13">
      <c r="A126" s="2"/>
      <c r="B126" s="3"/>
      <c r="C126" s="4"/>
      <c r="D126" s="4"/>
      <c r="E126" s="3"/>
      <c r="F126" s="3"/>
      <c r="G126" s="16"/>
      <c r="H126" s="3"/>
      <c r="I126" s="3"/>
      <c r="J126" s="3"/>
      <c r="K126" s="3"/>
      <c r="L126" s="3"/>
      <c r="M126" s="3"/>
      <c r="N126" s="3"/>
    </row>
    <row r="127" spans="1:14" ht="13">
      <c r="A127" s="2"/>
      <c r="B127" s="3"/>
      <c r="C127" s="4"/>
      <c r="D127" s="4"/>
      <c r="E127" s="3"/>
      <c r="F127" s="3"/>
      <c r="G127" s="16"/>
      <c r="H127" s="3"/>
      <c r="I127" s="3"/>
      <c r="J127" s="3"/>
      <c r="K127" s="3"/>
      <c r="L127" s="3"/>
      <c r="M127" s="3"/>
      <c r="N127" s="3"/>
    </row>
    <row r="128" spans="1:14" ht="13">
      <c r="A128" s="2"/>
      <c r="B128" s="3"/>
      <c r="C128" s="4"/>
      <c r="D128" s="4"/>
      <c r="E128" s="3"/>
      <c r="F128" s="3"/>
      <c r="G128" s="16"/>
      <c r="H128" s="3"/>
      <c r="I128" s="3"/>
      <c r="J128" s="3"/>
      <c r="K128" s="3"/>
      <c r="L128" s="3"/>
      <c r="M128" s="3"/>
      <c r="N128" s="3"/>
    </row>
    <row r="129" spans="1:14" ht="13">
      <c r="A129" s="2"/>
      <c r="B129" s="3"/>
      <c r="C129" s="4"/>
      <c r="D129" s="4"/>
      <c r="E129" s="3"/>
      <c r="F129" s="3"/>
      <c r="G129" s="16"/>
      <c r="H129" s="3"/>
      <c r="I129" s="3"/>
      <c r="J129" s="3"/>
      <c r="K129" s="3"/>
      <c r="L129" s="3"/>
      <c r="M129" s="3"/>
      <c r="N129" s="3"/>
    </row>
    <row r="130" spans="1:14" ht="13">
      <c r="A130" s="2"/>
      <c r="B130" s="3"/>
      <c r="C130" s="4"/>
      <c r="D130" s="4"/>
      <c r="E130" s="3"/>
      <c r="F130" s="3"/>
      <c r="G130" s="16"/>
      <c r="H130" s="3"/>
      <c r="I130" s="3"/>
      <c r="J130" s="3"/>
      <c r="K130" s="3"/>
      <c r="L130" s="3"/>
      <c r="M130" s="3"/>
      <c r="N130" s="3"/>
    </row>
    <row r="131" spans="1:14" ht="13">
      <c r="A131" s="2"/>
      <c r="B131" s="3"/>
      <c r="C131" s="4"/>
      <c r="D131" s="4"/>
      <c r="E131" s="3"/>
      <c r="F131" s="3"/>
      <c r="G131" s="16"/>
      <c r="H131" s="3"/>
      <c r="I131" s="3"/>
      <c r="J131" s="3"/>
      <c r="K131" s="3"/>
      <c r="L131" s="3"/>
      <c r="M131" s="3"/>
      <c r="N131" s="3"/>
    </row>
    <row r="132" spans="1:14" ht="13">
      <c r="A132" s="2"/>
      <c r="B132" s="3"/>
      <c r="C132" s="4"/>
      <c r="D132" s="4"/>
      <c r="E132" s="3"/>
      <c r="F132" s="3"/>
      <c r="G132" s="16"/>
      <c r="H132" s="3"/>
      <c r="I132" s="3"/>
      <c r="J132" s="3"/>
      <c r="K132" s="3"/>
      <c r="L132" s="3"/>
      <c r="M132" s="3"/>
      <c r="N132" s="3"/>
    </row>
    <row r="133" spans="1:14" ht="13">
      <c r="A133" s="2"/>
      <c r="B133" s="3"/>
      <c r="C133" s="4"/>
      <c r="D133" s="4"/>
      <c r="E133" s="3"/>
      <c r="F133" s="3"/>
      <c r="G133" s="16"/>
      <c r="H133" s="3"/>
      <c r="I133" s="3"/>
      <c r="J133" s="3"/>
      <c r="K133" s="3"/>
      <c r="L133" s="3"/>
      <c r="M133" s="3"/>
      <c r="N133" s="3"/>
    </row>
    <row r="134" spans="1:14" ht="13">
      <c r="A134" s="2"/>
      <c r="B134" s="3"/>
      <c r="C134" s="4"/>
      <c r="D134" s="4"/>
      <c r="E134" s="3"/>
      <c r="F134" s="3"/>
      <c r="G134" s="16"/>
      <c r="H134" s="3"/>
      <c r="I134" s="3"/>
      <c r="J134" s="3"/>
      <c r="K134" s="3"/>
      <c r="L134" s="3"/>
      <c r="M134" s="3"/>
      <c r="N134" s="3"/>
    </row>
    <row r="135" spans="1:14" ht="13">
      <c r="A135" s="2"/>
      <c r="B135" s="3"/>
      <c r="C135" s="4"/>
      <c r="D135" s="4"/>
      <c r="E135" s="3"/>
      <c r="F135" s="3"/>
      <c r="G135" s="16"/>
      <c r="H135" s="3"/>
      <c r="I135" s="3"/>
      <c r="J135" s="3"/>
      <c r="K135" s="3"/>
      <c r="L135" s="3"/>
      <c r="M135" s="3"/>
      <c r="N135" s="3"/>
    </row>
    <row r="136" spans="1:14" ht="13">
      <c r="A136" s="2"/>
      <c r="B136" s="3"/>
      <c r="C136" s="4"/>
      <c r="D136" s="4"/>
      <c r="E136" s="3"/>
      <c r="F136" s="3"/>
      <c r="G136" s="16"/>
      <c r="H136" s="3"/>
      <c r="I136" s="3"/>
      <c r="J136" s="3"/>
      <c r="K136" s="3"/>
      <c r="L136" s="3"/>
      <c r="M136" s="3"/>
      <c r="N136" s="3"/>
    </row>
    <row r="137" spans="1:14" ht="13">
      <c r="A137" s="2"/>
      <c r="B137" s="3"/>
      <c r="C137" s="4"/>
      <c r="D137" s="4"/>
      <c r="E137" s="3"/>
      <c r="F137" s="3"/>
      <c r="G137" s="16"/>
      <c r="H137" s="3"/>
      <c r="I137" s="3"/>
      <c r="J137" s="3"/>
      <c r="K137" s="3"/>
      <c r="L137" s="3"/>
      <c r="M137" s="3"/>
      <c r="N137" s="3"/>
    </row>
    <row r="138" spans="1:14" ht="13">
      <c r="A138" s="2"/>
      <c r="B138" s="3"/>
      <c r="C138" s="4"/>
      <c r="D138" s="4"/>
      <c r="E138" s="3"/>
      <c r="F138" s="3"/>
      <c r="G138" s="16"/>
      <c r="H138" s="3"/>
      <c r="I138" s="3"/>
      <c r="J138" s="3"/>
      <c r="K138" s="3"/>
      <c r="L138" s="3"/>
      <c r="M138" s="3"/>
      <c r="N138" s="3"/>
    </row>
    <row r="139" spans="1:14" ht="13">
      <c r="A139" s="2"/>
      <c r="B139" s="3"/>
      <c r="C139" s="4"/>
      <c r="D139" s="4"/>
      <c r="E139" s="3"/>
      <c r="F139" s="3"/>
      <c r="G139" s="16"/>
      <c r="H139" s="3"/>
      <c r="I139" s="3"/>
      <c r="J139" s="3"/>
      <c r="K139" s="3"/>
      <c r="L139" s="3"/>
      <c r="M139" s="3"/>
      <c r="N139" s="3"/>
    </row>
    <row r="140" spans="1:14" ht="13">
      <c r="A140" s="2"/>
      <c r="B140" s="3"/>
      <c r="C140" s="4"/>
      <c r="D140" s="4"/>
      <c r="E140" s="3"/>
      <c r="F140" s="3"/>
      <c r="G140" s="16"/>
      <c r="H140" s="3"/>
      <c r="I140" s="3"/>
      <c r="J140" s="3"/>
      <c r="K140" s="3"/>
      <c r="L140" s="3"/>
      <c r="M140" s="3"/>
      <c r="N140" s="3"/>
    </row>
    <row r="141" spans="1:14" ht="13">
      <c r="A141" s="2"/>
      <c r="B141" s="3"/>
      <c r="C141" s="4"/>
      <c r="D141" s="4"/>
      <c r="E141" s="3"/>
      <c r="F141" s="3"/>
      <c r="G141" s="16"/>
      <c r="H141" s="3"/>
      <c r="I141" s="3"/>
      <c r="J141" s="3"/>
      <c r="K141" s="3"/>
      <c r="L141" s="3"/>
      <c r="M141" s="3"/>
      <c r="N141" s="3"/>
    </row>
    <row r="142" spans="1:14" ht="13">
      <c r="A142" s="2"/>
      <c r="B142" s="3"/>
      <c r="C142" s="4"/>
      <c r="D142" s="4"/>
      <c r="E142" s="3"/>
      <c r="F142" s="3"/>
      <c r="G142" s="16"/>
      <c r="H142" s="3"/>
      <c r="I142" s="3"/>
      <c r="J142" s="3"/>
      <c r="K142" s="3"/>
      <c r="L142" s="3"/>
      <c r="M142" s="3"/>
      <c r="N142" s="3"/>
    </row>
    <row r="143" spans="1:14" ht="13">
      <c r="A143" s="2"/>
      <c r="B143" s="3"/>
      <c r="C143" s="4"/>
      <c r="D143" s="4"/>
      <c r="E143" s="3"/>
      <c r="F143" s="3"/>
      <c r="G143" s="16"/>
      <c r="H143" s="3"/>
      <c r="I143" s="3"/>
      <c r="J143" s="3"/>
      <c r="K143" s="3"/>
      <c r="L143" s="3"/>
      <c r="M143" s="3"/>
      <c r="N143" s="3"/>
    </row>
    <row r="144" spans="1:14" ht="13">
      <c r="A144" s="2"/>
      <c r="B144" s="3"/>
      <c r="C144" s="4"/>
      <c r="D144" s="4"/>
      <c r="E144" s="3"/>
      <c r="F144" s="3"/>
      <c r="G144" s="16"/>
      <c r="H144" s="3"/>
      <c r="I144" s="3"/>
      <c r="J144" s="3"/>
      <c r="K144" s="3"/>
      <c r="L144" s="3"/>
      <c r="M144" s="3"/>
      <c r="N144" s="3"/>
    </row>
    <row r="145" spans="1:14" ht="13">
      <c r="A145" s="2"/>
      <c r="B145" s="3"/>
      <c r="C145" s="4"/>
      <c r="D145" s="4"/>
      <c r="E145" s="3"/>
      <c r="F145" s="3"/>
      <c r="G145" s="16"/>
      <c r="H145" s="3"/>
      <c r="I145" s="3"/>
      <c r="J145" s="3"/>
      <c r="K145" s="3"/>
      <c r="L145" s="3"/>
      <c r="M145" s="3"/>
      <c r="N145" s="3"/>
    </row>
    <row r="146" spans="1:14" ht="13">
      <c r="A146" s="2"/>
      <c r="B146" s="3"/>
      <c r="C146" s="4"/>
      <c r="D146" s="4"/>
      <c r="E146" s="3"/>
      <c r="F146" s="3"/>
      <c r="G146" s="16"/>
      <c r="H146" s="3"/>
      <c r="I146" s="3"/>
      <c r="J146" s="3"/>
      <c r="K146" s="3"/>
      <c r="L146" s="3"/>
      <c r="M146" s="3"/>
      <c r="N146" s="3"/>
    </row>
    <row r="147" spans="1:14" ht="13">
      <c r="A147" s="2"/>
      <c r="B147" s="3"/>
      <c r="C147" s="4"/>
      <c r="D147" s="4"/>
      <c r="E147" s="3"/>
      <c r="F147" s="3"/>
      <c r="G147" s="16"/>
      <c r="H147" s="3"/>
      <c r="I147" s="3"/>
      <c r="J147" s="3"/>
      <c r="K147" s="3"/>
      <c r="L147" s="3"/>
      <c r="M147" s="3"/>
      <c r="N147" s="3"/>
    </row>
    <row r="148" spans="1:14" ht="13">
      <c r="A148" s="2"/>
      <c r="B148" s="3"/>
      <c r="C148" s="4"/>
      <c r="D148" s="4"/>
      <c r="E148" s="3"/>
      <c r="F148" s="3"/>
      <c r="G148" s="16"/>
      <c r="H148" s="3"/>
      <c r="I148" s="3"/>
      <c r="J148" s="3"/>
      <c r="K148" s="3"/>
      <c r="L148" s="3"/>
      <c r="M148" s="3"/>
      <c r="N148" s="3"/>
    </row>
    <row r="149" spans="1:14" ht="13">
      <c r="A149" s="2"/>
      <c r="B149" s="3"/>
      <c r="C149" s="4"/>
      <c r="D149" s="4"/>
      <c r="E149" s="3"/>
      <c r="F149" s="3"/>
      <c r="G149" s="16"/>
      <c r="H149" s="3"/>
      <c r="I149" s="3"/>
      <c r="J149" s="3"/>
      <c r="K149" s="3"/>
      <c r="L149" s="3"/>
      <c r="M149" s="3"/>
      <c r="N149" s="3"/>
    </row>
    <row r="150" spans="1:14" ht="13">
      <c r="A150" s="2"/>
      <c r="B150" s="3"/>
      <c r="C150" s="4"/>
      <c r="D150" s="4"/>
      <c r="E150" s="3"/>
      <c r="F150" s="3"/>
      <c r="G150" s="16"/>
      <c r="H150" s="3"/>
      <c r="I150" s="3"/>
      <c r="J150" s="3"/>
      <c r="K150" s="3"/>
      <c r="L150" s="3"/>
      <c r="M150" s="3"/>
      <c r="N150" s="3"/>
    </row>
    <row r="151" spans="1:14" ht="13">
      <c r="A151" s="2"/>
      <c r="B151" s="3"/>
      <c r="C151" s="4"/>
      <c r="D151" s="4"/>
      <c r="E151" s="3"/>
      <c r="F151" s="3"/>
      <c r="G151" s="16"/>
      <c r="H151" s="3"/>
      <c r="I151" s="3"/>
      <c r="J151" s="3"/>
      <c r="K151" s="3"/>
      <c r="L151" s="3"/>
      <c r="M151" s="3"/>
      <c r="N151" s="3"/>
    </row>
    <row r="152" spans="1:14" ht="13">
      <c r="A152" s="2"/>
      <c r="B152" s="3"/>
      <c r="C152" s="4"/>
      <c r="D152" s="4"/>
      <c r="E152" s="3"/>
      <c r="F152" s="3"/>
      <c r="G152" s="16"/>
      <c r="H152" s="3"/>
      <c r="I152" s="3"/>
      <c r="J152" s="3"/>
      <c r="K152" s="3"/>
      <c r="L152" s="3"/>
      <c r="M152" s="3"/>
      <c r="N152" s="3"/>
    </row>
    <row r="153" spans="1:14" ht="13">
      <c r="A153" s="2"/>
      <c r="B153" s="3"/>
      <c r="C153" s="4"/>
      <c r="D153" s="4"/>
      <c r="E153" s="3"/>
      <c r="F153" s="3"/>
      <c r="G153" s="16"/>
      <c r="H153" s="3"/>
      <c r="I153" s="3"/>
      <c r="J153" s="3"/>
      <c r="K153" s="3"/>
      <c r="L153" s="3"/>
      <c r="M153" s="3"/>
      <c r="N153" s="3"/>
    </row>
    <row r="154" spans="1:14" ht="13">
      <c r="A154" s="2"/>
      <c r="B154" s="3"/>
      <c r="C154" s="4"/>
      <c r="D154" s="4"/>
      <c r="E154" s="3"/>
      <c r="F154" s="3"/>
      <c r="G154" s="16"/>
      <c r="H154" s="3"/>
      <c r="I154" s="3"/>
      <c r="J154" s="3"/>
      <c r="K154" s="3"/>
      <c r="L154" s="3"/>
      <c r="M154" s="3"/>
      <c r="N154" s="3"/>
    </row>
    <row r="155" spans="1:14" ht="13">
      <c r="A155" s="2"/>
      <c r="B155" s="3"/>
      <c r="C155" s="4"/>
      <c r="D155" s="4"/>
      <c r="E155" s="3"/>
      <c r="F155" s="3"/>
      <c r="G155" s="16"/>
      <c r="H155" s="3"/>
      <c r="I155" s="3"/>
      <c r="J155" s="3"/>
      <c r="K155" s="3"/>
      <c r="L155" s="3"/>
      <c r="M155" s="3"/>
      <c r="N155" s="3"/>
    </row>
    <row r="156" spans="1:14" ht="13">
      <c r="A156" s="2"/>
      <c r="B156" s="3"/>
      <c r="C156" s="4"/>
      <c r="D156" s="4"/>
      <c r="E156" s="3"/>
      <c r="F156" s="3"/>
      <c r="G156" s="16"/>
      <c r="H156" s="3"/>
      <c r="I156" s="3"/>
      <c r="J156" s="3"/>
      <c r="K156" s="3"/>
      <c r="L156" s="3"/>
      <c r="M156" s="3"/>
      <c r="N156" s="3"/>
    </row>
    <row r="157" spans="1:14" ht="13">
      <c r="A157" s="2"/>
      <c r="B157" s="3"/>
      <c r="C157" s="4"/>
      <c r="D157" s="4"/>
      <c r="E157" s="3"/>
      <c r="F157" s="3"/>
      <c r="G157" s="16"/>
      <c r="H157" s="3"/>
      <c r="I157" s="3"/>
      <c r="J157" s="3"/>
      <c r="K157" s="3"/>
      <c r="L157" s="3"/>
      <c r="M157" s="3"/>
      <c r="N157" s="3"/>
    </row>
    <row r="158" spans="1:14" ht="13">
      <c r="A158" s="2"/>
      <c r="B158" s="3"/>
      <c r="C158" s="4"/>
      <c r="D158" s="4"/>
      <c r="E158" s="3"/>
      <c r="F158" s="3"/>
      <c r="G158" s="16"/>
      <c r="H158" s="3"/>
      <c r="I158" s="3"/>
      <c r="J158" s="3"/>
      <c r="K158" s="3"/>
      <c r="L158" s="3"/>
      <c r="M158" s="3"/>
      <c r="N158" s="3"/>
    </row>
    <row r="159" spans="1:14" ht="13">
      <c r="A159" s="2"/>
      <c r="B159" s="3"/>
      <c r="C159" s="4"/>
      <c r="D159" s="4"/>
      <c r="E159" s="3"/>
      <c r="F159" s="3"/>
      <c r="G159" s="16"/>
      <c r="H159" s="3"/>
      <c r="I159" s="3"/>
      <c r="J159" s="3"/>
      <c r="K159" s="3"/>
      <c r="L159" s="3"/>
      <c r="M159" s="3"/>
      <c r="N159" s="3"/>
    </row>
    <row r="160" spans="1:14" ht="13">
      <c r="A160" s="2"/>
      <c r="B160" s="3"/>
      <c r="C160" s="4"/>
      <c r="D160" s="4"/>
      <c r="E160" s="3"/>
      <c r="F160" s="3"/>
      <c r="G160" s="16"/>
      <c r="H160" s="3"/>
      <c r="I160" s="3"/>
      <c r="J160" s="3"/>
      <c r="K160" s="3"/>
      <c r="L160" s="3"/>
      <c r="M160" s="3"/>
      <c r="N160" s="3"/>
    </row>
    <row r="161" spans="1:14" ht="13">
      <c r="A161" s="2"/>
      <c r="B161" s="3"/>
      <c r="C161" s="4"/>
      <c r="D161" s="4"/>
      <c r="E161" s="3"/>
      <c r="F161" s="3"/>
      <c r="G161" s="16"/>
      <c r="H161" s="3"/>
      <c r="I161" s="3"/>
      <c r="J161" s="3"/>
      <c r="K161" s="3"/>
      <c r="L161" s="3"/>
      <c r="M161" s="3"/>
      <c r="N161" s="3"/>
    </row>
    <row r="162" spans="1:14" ht="13">
      <c r="A162" s="2"/>
      <c r="B162" s="3"/>
      <c r="C162" s="4"/>
      <c r="D162" s="4"/>
      <c r="E162" s="3"/>
      <c r="F162" s="3"/>
      <c r="G162" s="16"/>
      <c r="H162" s="3"/>
      <c r="I162" s="3"/>
      <c r="J162" s="3"/>
      <c r="K162" s="3"/>
      <c r="L162" s="3"/>
      <c r="M162" s="3"/>
      <c r="N162" s="3"/>
    </row>
    <row r="163" spans="1:14" ht="13">
      <c r="A163" s="2"/>
      <c r="B163" s="3"/>
      <c r="C163" s="4"/>
      <c r="D163" s="4"/>
      <c r="E163" s="3"/>
      <c r="F163" s="3"/>
      <c r="G163" s="16"/>
      <c r="H163" s="3"/>
      <c r="I163" s="3"/>
      <c r="J163" s="3"/>
      <c r="K163" s="3"/>
      <c r="L163" s="3"/>
      <c r="M163" s="3"/>
      <c r="N163" s="3"/>
    </row>
    <row r="164" spans="1:14" ht="13">
      <c r="A164" s="2"/>
      <c r="B164" s="3"/>
      <c r="C164" s="4"/>
      <c r="D164" s="4"/>
      <c r="E164" s="3"/>
      <c r="F164" s="3"/>
      <c r="G164" s="16"/>
      <c r="H164" s="3"/>
      <c r="I164" s="3"/>
      <c r="J164" s="3"/>
      <c r="K164" s="3"/>
      <c r="L164" s="3"/>
      <c r="M164" s="3"/>
      <c r="N164" s="3"/>
    </row>
    <row r="165" spans="1:14" ht="13">
      <c r="A165" s="2"/>
      <c r="B165" s="3"/>
      <c r="C165" s="4"/>
      <c r="D165" s="4"/>
      <c r="E165" s="3"/>
      <c r="F165" s="3"/>
      <c r="G165" s="16"/>
      <c r="H165" s="3"/>
      <c r="I165" s="3"/>
      <c r="J165" s="3"/>
      <c r="K165" s="3"/>
      <c r="L165" s="3"/>
      <c r="M165" s="3"/>
      <c r="N165" s="3"/>
    </row>
    <row r="166" spans="1:14" ht="13">
      <c r="A166" s="2"/>
      <c r="B166" s="3"/>
      <c r="C166" s="4"/>
      <c r="D166" s="4"/>
      <c r="E166" s="3"/>
      <c r="F166" s="3"/>
      <c r="G166" s="16"/>
      <c r="H166" s="3"/>
      <c r="I166" s="3"/>
      <c r="J166" s="3"/>
      <c r="K166" s="3"/>
      <c r="L166" s="3"/>
      <c r="M166" s="3"/>
      <c r="N166" s="3"/>
    </row>
    <row r="167" spans="1:14" ht="13">
      <c r="A167" s="2"/>
      <c r="B167" s="3"/>
      <c r="C167" s="4"/>
      <c r="D167" s="4"/>
      <c r="E167" s="3"/>
      <c r="F167" s="3"/>
      <c r="G167" s="16"/>
      <c r="H167" s="3"/>
      <c r="I167" s="3"/>
      <c r="J167" s="3"/>
      <c r="K167" s="3"/>
      <c r="L167" s="3"/>
      <c r="M167" s="3"/>
      <c r="N167" s="3"/>
    </row>
    <row r="168" spans="1:14" ht="13">
      <c r="A168" s="2"/>
      <c r="B168" s="3"/>
      <c r="C168" s="4"/>
      <c r="D168" s="4"/>
      <c r="E168" s="3"/>
      <c r="F168" s="3"/>
      <c r="G168" s="16"/>
      <c r="H168" s="3"/>
      <c r="I168" s="3"/>
      <c r="J168" s="3"/>
      <c r="K168" s="3"/>
      <c r="L168" s="3"/>
      <c r="M168" s="3"/>
      <c r="N168" s="3"/>
    </row>
    <row r="169" spans="1:14" ht="13">
      <c r="A169" s="2"/>
      <c r="B169" s="3"/>
      <c r="C169" s="4"/>
      <c r="D169" s="4"/>
      <c r="E169" s="3"/>
      <c r="F169" s="3"/>
      <c r="G169" s="16"/>
      <c r="H169" s="3"/>
      <c r="I169" s="3"/>
      <c r="J169" s="3"/>
      <c r="K169" s="3"/>
      <c r="L169" s="3"/>
      <c r="M169" s="3"/>
      <c r="N169" s="3"/>
    </row>
    <row r="170" spans="1:14" ht="13">
      <c r="A170" s="2"/>
      <c r="B170" s="3"/>
      <c r="C170" s="4"/>
      <c r="D170" s="4"/>
      <c r="E170" s="3"/>
      <c r="F170" s="3"/>
      <c r="G170" s="16"/>
      <c r="H170" s="3"/>
      <c r="I170" s="3"/>
      <c r="J170" s="3"/>
      <c r="K170" s="3"/>
      <c r="L170" s="3"/>
      <c r="M170" s="3"/>
      <c r="N170" s="3"/>
    </row>
    <row r="171" spans="1:14" ht="13">
      <c r="A171" s="2"/>
      <c r="B171" s="3"/>
      <c r="C171" s="4"/>
      <c r="D171" s="4"/>
      <c r="E171" s="3"/>
      <c r="F171" s="3"/>
      <c r="G171" s="16"/>
      <c r="H171" s="3"/>
      <c r="I171" s="3"/>
      <c r="J171" s="3"/>
      <c r="K171" s="3"/>
      <c r="L171" s="3"/>
      <c r="M171" s="3"/>
      <c r="N171" s="3"/>
    </row>
    <row r="172" spans="1:14" ht="13">
      <c r="A172" s="2"/>
      <c r="B172" s="3"/>
      <c r="C172" s="4"/>
      <c r="D172" s="4"/>
      <c r="E172" s="3"/>
      <c r="F172" s="3"/>
      <c r="G172" s="16"/>
      <c r="H172" s="3"/>
      <c r="I172" s="3"/>
      <c r="J172" s="3"/>
      <c r="K172" s="3"/>
      <c r="L172" s="3"/>
      <c r="M172" s="3"/>
      <c r="N172" s="3"/>
    </row>
    <row r="173" spans="1:14" ht="13">
      <c r="A173" s="2"/>
      <c r="B173" s="3"/>
      <c r="C173" s="4"/>
      <c r="D173" s="4"/>
      <c r="E173" s="3"/>
      <c r="F173" s="3"/>
      <c r="G173" s="16"/>
      <c r="H173" s="3"/>
      <c r="I173" s="3"/>
      <c r="J173" s="3"/>
      <c r="K173" s="3"/>
      <c r="L173" s="3"/>
      <c r="M173" s="3"/>
      <c r="N173" s="3"/>
    </row>
    <row r="174" spans="1:14" ht="13">
      <c r="A174" s="2"/>
      <c r="B174" s="3"/>
      <c r="C174" s="4"/>
      <c r="D174" s="4"/>
      <c r="E174" s="3"/>
      <c r="F174" s="3"/>
      <c r="G174" s="16"/>
      <c r="H174" s="3"/>
      <c r="I174" s="3"/>
      <c r="J174" s="3"/>
      <c r="K174" s="3"/>
      <c r="L174" s="3"/>
      <c r="M174" s="3"/>
      <c r="N174" s="3"/>
    </row>
    <row r="175" spans="1:14" ht="13">
      <c r="A175" s="2"/>
      <c r="B175" s="3"/>
      <c r="C175" s="4"/>
      <c r="D175" s="4"/>
      <c r="E175" s="3"/>
      <c r="F175" s="3"/>
      <c r="G175" s="16"/>
      <c r="H175" s="3"/>
      <c r="I175" s="3"/>
      <c r="J175" s="3"/>
      <c r="K175" s="3"/>
      <c r="L175" s="3"/>
      <c r="M175" s="3"/>
      <c r="N175" s="3"/>
    </row>
    <row r="176" spans="1:14" ht="13">
      <c r="A176" s="2"/>
      <c r="B176" s="3"/>
      <c r="C176" s="4"/>
      <c r="D176" s="4"/>
      <c r="E176" s="3"/>
      <c r="F176" s="3"/>
      <c r="G176" s="16"/>
      <c r="H176" s="3"/>
      <c r="I176" s="3"/>
      <c r="J176" s="3"/>
      <c r="K176" s="3"/>
      <c r="L176" s="3"/>
      <c r="M176" s="3"/>
      <c r="N176" s="3"/>
    </row>
    <row r="177" spans="1:14" ht="13">
      <c r="A177" s="2"/>
      <c r="B177" s="3"/>
      <c r="C177" s="4"/>
      <c r="D177" s="4"/>
      <c r="E177" s="3"/>
      <c r="F177" s="3"/>
      <c r="G177" s="16"/>
      <c r="H177" s="3"/>
      <c r="I177" s="3"/>
      <c r="J177" s="3"/>
      <c r="K177" s="3"/>
      <c r="L177" s="3"/>
      <c r="M177" s="3"/>
      <c r="N177" s="3"/>
    </row>
    <row r="178" spans="1:14" ht="13">
      <c r="A178" s="2"/>
      <c r="B178" s="3"/>
      <c r="C178" s="4"/>
      <c r="D178" s="4"/>
      <c r="E178" s="3"/>
      <c r="F178" s="3"/>
      <c r="G178" s="16"/>
      <c r="H178" s="3"/>
      <c r="I178" s="3"/>
      <c r="J178" s="3"/>
      <c r="K178" s="3"/>
      <c r="L178" s="3"/>
      <c r="M178" s="3"/>
      <c r="N178" s="3"/>
    </row>
    <row r="179" spans="1:14" ht="13">
      <c r="A179" s="2"/>
      <c r="B179" s="3"/>
      <c r="C179" s="4"/>
      <c r="D179" s="4"/>
      <c r="E179" s="3"/>
      <c r="F179" s="3"/>
      <c r="G179" s="16"/>
      <c r="H179" s="3"/>
      <c r="I179" s="3"/>
      <c r="J179" s="3"/>
      <c r="K179" s="3"/>
      <c r="L179" s="3"/>
      <c r="M179" s="3"/>
      <c r="N179" s="3"/>
    </row>
    <row r="180" spans="1:14" ht="13">
      <c r="A180" s="2"/>
      <c r="B180" s="3"/>
      <c r="C180" s="4"/>
      <c r="D180" s="4"/>
      <c r="E180" s="3"/>
      <c r="F180" s="3"/>
      <c r="G180" s="16"/>
      <c r="H180" s="3"/>
      <c r="I180" s="3"/>
      <c r="J180" s="3"/>
      <c r="K180" s="3"/>
      <c r="L180" s="3"/>
      <c r="M180" s="3"/>
      <c r="N180" s="3"/>
    </row>
    <row r="181" spans="1:14" ht="13">
      <c r="A181" s="2"/>
      <c r="B181" s="3"/>
      <c r="C181" s="4"/>
      <c r="D181" s="4"/>
      <c r="E181" s="3"/>
      <c r="F181" s="3"/>
      <c r="G181" s="16"/>
      <c r="H181" s="3"/>
      <c r="I181" s="3"/>
      <c r="J181" s="3"/>
      <c r="K181" s="3"/>
      <c r="L181" s="3"/>
      <c r="M181" s="3"/>
      <c r="N181" s="3"/>
    </row>
    <row r="182" spans="1:14" ht="13">
      <c r="A182" s="2"/>
      <c r="B182" s="3"/>
      <c r="C182" s="4"/>
      <c r="D182" s="4"/>
      <c r="E182" s="3"/>
      <c r="F182" s="3"/>
      <c r="G182" s="16"/>
      <c r="H182" s="3"/>
      <c r="I182" s="3"/>
      <c r="J182" s="3"/>
      <c r="K182" s="3"/>
      <c r="L182" s="3"/>
      <c r="M182" s="3"/>
      <c r="N182" s="3"/>
    </row>
    <row r="183" spans="1:14" ht="13">
      <c r="A183" s="2"/>
      <c r="B183" s="3"/>
      <c r="C183" s="4"/>
      <c r="D183" s="4"/>
      <c r="E183" s="3"/>
      <c r="F183" s="3"/>
      <c r="G183" s="16"/>
      <c r="H183" s="3"/>
      <c r="I183" s="3"/>
      <c r="J183" s="3"/>
      <c r="K183" s="3"/>
      <c r="L183" s="3"/>
      <c r="M183" s="3"/>
      <c r="N183" s="3"/>
    </row>
    <row r="184" spans="1:14" ht="13">
      <c r="A184" s="2"/>
      <c r="B184" s="3"/>
      <c r="C184" s="4"/>
      <c r="D184" s="4"/>
      <c r="E184" s="3"/>
      <c r="F184" s="3"/>
      <c r="G184" s="16"/>
      <c r="H184" s="3"/>
      <c r="I184" s="3"/>
      <c r="J184" s="3"/>
      <c r="K184" s="3"/>
      <c r="L184" s="3"/>
      <c r="M184" s="3"/>
      <c r="N184" s="3"/>
    </row>
    <row r="185" spans="1:14" ht="13">
      <c r="A185" s="2"/>
      <c r="B185" s="3"/>
      <c r="C185" s="4"/>
      <c r="D185" s="4"/>
      <c r="E185" s="3"/>
      <c r="F185" s="3"/>
      <c r="G185" s="16"/>
      <c r="H185" s="3"/>
      <c r="I185" s="3"/>
      <c r="J185" s="3"/>
      <c r="K185" s="3"/>
      <c r="L185" s="3"/>
      <c r="M185" s="3"/>
      <c r="N185" s="3"/>
    </row>
    <row r="186" spans="1:14" ht="13">
      <c r="A186" s="2"/>
      <c r="B186" s="3"/>
      <c r="C186" s="4"/>
      <c r="D186" s="4"/>
      <c r="E186" s="3"/>
      <c r="F186" s="3"/>
      <c r="G186" s="16"/>
      <c r="H186" s="3"/>
      <c r="I186" s="3"/>
      <c r="J186" s="3"/>
      <c r="K186" s="3"/>
      <c r="L186" s="3"/>
      <c r="M186" s="3"/>
      <c r="N186" s="3"/>
    </row>
    <row r="187" spans="1:14" ht="13">
      <c r="A187" s="2"/>
      <c r="B187" s="3"/>
      <c r="C187" s="4"/>
      <c r="D187" s="4"/>
      <c r="E187" s="3"/>
      <c r="F187" s="3"/>
      <c r="G187" s="16"/>
      <c r="H187" s="3"/>
      <c r="I187" s="3"/>
      <c r="J187" s="3"/>
      <c r="K187" s="3"/>
      <c r="L187" s="3"/>
      <c r="M187" s="3"/>
      <c r="N187" s="3"/>
    </row>
    <row r="188" spans="1:14" ht="13">
      <c r="A188" s="2"/>
      <c r="B188" s="3"/>
      <c r="C188" s="4"/>
      <c r="D188" s="4"/>
      <c r="E188" s="3"/>
      <c r="F188" s="3"/>
      <c r="G188" s="16"/>
      <c r="H188" s="3"/>
      <c r="I188" s="3"/>
      <c r="J188" s="3"/>
      <c r="K188" s="3"/>
      <c r="L188" s="3"/>
      <c r="M188" s="3"/>
      <c r="N188" s="3"/>
    </row>
    <row r="189" spans="1:14" ht="13">
      <c r="A189" s="2"/>
      <c r="B189" s="3"/>
      <c r="C189" s="4"/>
      <c r="D189" s="4"/>
      <c r="E189" s="3"/>
      <c r="F189" s="3"/>
      <c r="G189" s="16"/>
      <c r="H189" s="3"/>
      <c r="I189" s="3"/>
      <c r="J189" s="3"/>
      <c r="K189" s="3"/>
      <c r="L189" s="3"/>
      <c r="M189" s="3"/>
      <c r="N189" s="3"/>
    </row>
    <row r="190" spans="1:14" ht="13">
      <c r="A190" s="2"/>
      <c r="B190" s="3"/>
      <c r="C190" s="4"/>
      <c r="D190" s="4"/>
      <c r="E190" s="3"/>
      <c r="F190" s="3"/>
      <c r="G190" s="16"/>
      <c r="H190" s="3"/>
      <c r="I190" s="3"/>
      <c r="J190" s="3"/>
      <c r="K190" s="3"/>
      <c r="L190" s="3"/>
      <c r="M190" s="3"/>
      <c r="N190" s="3"/>
    </row>
    <row r="191" spans="1:14" ht="13">
      <c r="A191" s="2"/>
      <c r="B191" s="3"/>
      <c r="C191" s="4"/>
      <c r="D191" s="4"/>
      <c r="E191" s="3"/>
      <c r="F191" s="3"/>
      <c r="G191" s="16"/>
      <c r="H191" s="3"/>
      <c r="I191" s="3"/>
      <c r="J191" s="3"/>
      <c r="K191" s="3"/>
      <c r="L191" s="3"/>
      <c r="M191" s="3"/>
      <c r="N191" s="3"/>
    </row>
    <row r="192" spans="1:14" ht="13">
      <c r="A192" s="2"/>
      <c r="B192" s="3"/>
      <c r="C192" s="4"/>
      <c r="D192" s="4"/>
      <c r="E192" s="3"/>
      <c r="F192" s="3"/>
      <c r="G192" s="16"/>
      <c r="H192" s="3"/>
      <c r="I192" s="3"/>
      <c r="J192" s="3"/>
      <c r="K192" s="3"/>
      <c r="L192" s="3"/>
      <c r="M192" s="3"/>
      <c r="N192" s="3"/>
    </row>
    <row r="193" spans="1:14" ht="13">
      <c r="A193" s="2"/>
      <c r="B193" s="3"/>
      <c r="C193" s="4"/>
      <c r="D193" s="4"/>
      <c r="E193" s="3"/>
      <c r="F193" s="3"/>
      <c r="G193" s="16"/>
      <c r="H193" s="3"/>
      <c r="I193" s="3"/>
      <c r="J193" s="3"/>
      <c r="K193" s="3"/>
      <c r="L193" s="3"/>
      <c r="M193" s="3"/>
      <c r="N193" s="3"/>
    </row>
    <row r="194" spans="1:14" ht="13">
      <c r="A194" s="2"/>
      <c r="B194" s="3"/>
      <c r="C194" s="4"/>
      <c r="D194" s="4"/>
      <c r="E194" s="3"/>
      <c r="F194" s="3"/>
      <c r="G194" s="16"/>
      <c r="H194" s="3"/>
      <c r="I194" s="3"/>
      <c r="J194" s="3"/>
      <c r="K194" s="3"/>
      <c r="L194" s="3"/>
      <c r="M194" s="3"/>
      <c r="N194" s="3"/>
    </row>
    <row r="195" spans="1:14" ht="13">
      <c r="A195" s="2"/>
      <c r="B195" s="3"/>
      <c r="C195" s="4"/>
      <c r="D195" s="4"/>
      <c r="E195" s="3"/>
      <c r="F195" s="3"/>
      <c r="G195" s="16"/>
      <c r="H195" s="3"/>
      <c r="I195" s="3"/>
      <c r="J195" s="3"/>
      <c r="K195" s="3"/>
      <c r="L195" s="3"/>
      <c r="M195" s="3"/>
      <c r="N195" s="3"/>
    </row>
    <row r="196" spans="1:14" ht="13">
      <c r="A196" s="2"/>
      <c r="B196" s="3"/>
      <c r="C196" s="4"/>
      <c r="D196" s="4"/>
      <c r="E196" s="3"/>
      <c r="F196" s="3"/>
      <c r="G196" s="16"/>
      <c r="H196" s="3"/>
      <c r="I196" s="3"/>
      <c r="J196" s="3"/>
      <c r="K196" s="3"/>
      <c r="L196" s="3"/>
      <c r="M196" s="3"/>
      <c r="N196" s="3"/>
    </row>
    <row r="197" spans="1:14" ht="13">
      <c r="A197" s="2"/>
      <c r="B197" s="3"/>
      <c r="C197" s="4"/>
      <c r="D197" s="4"/>
      <c r="E197" s="3"/>
      <c r="F197" s="3"/>
      <c r="G197" s="16"/>
      <c r="H197" s="3"/>
      <c r="I197" s="3"/>
      <c r="J197" s="3"/>
      <c r="K197" s="3"/>
      <c r="L197" s="3"/>
      <c r="M197" s="3"/>
      <c r="N197" s="3"/>
    </row>
    <row r="198" spans="1:14" ht="13">
      <c r="A198" s="2"/>
      <c r="B198" s="3"/>
      <c r="C198" s="4"/>
      <c r="D198" s="4"/>
      <c r="E198" s="3"/>
      <c r="F198" s="3"/>
      <c r="G198" s="16"/>
      <c r="H198" s="3"/>
      <c r="I198" s="3"/>
      <c r="J198" s="3"/>
      <c r="K198" s="3"/>
      <c r="L198" s="3"/>
      <c r="M198" s="3"/>
      <c r="N198" s="3"/>
    </row>
    <row r="199" spans="1:14" ht="13">
      <c r="A199" s="2"/>
      <c r="B199" s="3"/>
      <c r="C199" s="4"/>
      <c r="D199" s="4"/>
      <c r="E199" s="3"/>
      <c r="F199" s="3"/>
      <c r="G199" s="16"/>
      <c r="H199" s="3"/>
      <c r="I199" s="3"/>
      <c r="J199" s="3"/>
      <c r="K199" s="3"/>
      <c r="L199" s="3"/>
      <c r="M199" s="3"/>
      <c r="N199" s="3"/>
    </row>
    <row r="200" spans="1:14" ht="13">
      <c r="A200" s="2"/>
      <c r="B200" s="3"/>
      <c r="C200" s="4"/>
      <c r="D200" s="4"/>
      <c r="E200" s="3"/>
      <c r="F200" s="3"/>
      <c r="G200" s="16"/>
      <c r="H200" s="3"/>
      <c r="I200" s="3"/>
      <c r="J200" s="3"/>
      <c r="K200" s="3"/>
      <c r="L200" s="3"/>
      <c r="M200" s="3"/>
      <c r="N200" s="3"/>
    </row>
    <row r="201" spans="1:14" ht="13">
      <c r="A201" s="2"/>
      <c r="B201" s="3"/>
      <c r="C201" s="4"/>
      <c r="D201" s="4"/>
      <c r="E201" s="3"/>
      <c r="F201" s="3"/>
      <c r="G201" s="16"/>
      <c r="H201" s="3"/>
      <c r="I201" s="3"/>
      <c r="J201" s="3"/>
      <c r="K201" s="3"/>
      <c r="L201" s="3"/>
      <c r="M201" s="3"/>
      <c r="N201" s="3"/>
    </row>
    <row r="202" spans="1:14" ht="13">
      <c r="A202" s="2"/>
      <c r="B202" s="3"/>
      <c r="C202" s="4"/>
      <c r="D202" s="4"/>
      <c r="E202" s="3"/>
      <c r="F202" s="3"/>
      <c r="G202" s="16"/>
      <c r="H202" s="3"/>
      <c r="I202" s="3"/>
      <c r="J202" s="3"/>
      <c r="K202" s="3"/>
      <c r="L202" s="3"/>
      <c r="M202" s="3"/>
      <c r="N202" s="3"/>
    </row>
    <row r="203" spans="1:14" ht="13">
      <c r="A203" s="2"/>
      <c r="B203" s="3"/>
      <c r="C203" s="4"/>
      <c r="D203" s="4"/>
      <c r="E203" s="3"/>
      <c r="F203" s="3"/>
      <c r="G203" s="16"/>
      <c r="H203" s="3"/>
      <c r="I203" s="3"/>
      <c r="J203" s="3"/>
      <c r="K203" s="3"/>
      <c r="L203" s="3"/>
      <c r="M203" s="3"/>
      <c r="N203" s="3"/>
    </row>
    <row r="204" spans="1:14" ht="13">
      <c r="A204" s="2"/>
      <c r="B204" s="3"/>
      <c r="C204" s="4"/>
      <c r="D204" s="4"/>
      <c r="E204" s="3"/>
      <c r="F204" s="3"/>
      <c r="G204" s="16"/>
      <c r="H204" s="3"/>
      <c r="I204" s="3"/>
      <c r="J204" s="3"/>
      <c r="K204" s="3"/>
      <c r="L204" s="3"/>
      <c r="M204" s="3"/>
      <c r="N204" s="3"/>
    </row>
    <row r="205" spans="1:14" ht="13">
      <c r="A205" s="2"/>
      <c r="B205" s="3"/>
      <c r="C205" s="4"/>
      <c r="D205" s="4"/>
      <c r="E205" s="3"/>
      <c r="F205" s="3"/>
      <c r="G205" s="16"/>
      <c r="H205" s="3"/>
      <c r="I205" s="3"/>
      <c r="J205" s="3"/>
      <c r="K205" s="3"/>
      <c r="L205" s="3"/>
      <c r="M205" s="3"/>
      <c r="N205" s="3"/>
    </row>
    <row r="206" spans="1:14" ht="13">
      <c r="A206" s="2"/>
      <c r="B206" s="3"/>
      <c r="C206" s="4"/>
      <c r="D206" s="4"/>
      <c r="E206" s="3"/>
      <c r="F206" s="3"/>
      <c r="G206" s="16"/>
      <c r="H206" s="3"/>
      <c r="I206" s="3"/>
      <c r="J206" s="3"/>
      <c r="K206" s="3"/>
      <c r="L206" s="3"/>
      <c r="M206" s="3"/>
      <c r="N206" s="3"/>
    </row>
    <row r="207" spans="1:14" ht="13">
      <c r="A207" s="2"/>
      <c r="B207" s="3"/>
      <c r="C207" s="4"/>
      <c r="D207" s="4"/>
      <c r="E207" s="3"/>
      <c r="F207" s="3"/>
      <c r="G207" s="16"/>
      <c r="H207" s="3"/>
      <c r="I207" s="3"/>
      <c r="J207" s="3"/>
      <c r="K207" s="3"/>
      <c r="L207" s="3"/>
      <c r="M207" s="3"/>
      <c r="N207" s="3"/>
    </row>
    <row r="208" spans="1:14" ht="13">
      <c r="A208" s="2"/>
      <c r="B208" s="3"/>
      <c r="C208" s="4"/>
      <c r="D208" s="4"/>
      <c r="E208" s="3"/>
      <c r="F208" s="3"/>
      <c r="G208" s="16"/>
      <c r="H208" s="3"/>
      <c r="I208" s="3"/>
      <c r="J208" s="3"/>
      <c r="K208" s="3"/>
      <c r="L208" s="3"/>
      <c r="M208" s="3"/>
      <c r="N208" s="3"/>
    </row>
    <row r="209" spans="1:14" ht="13">
      <c r="A209" s="2"/>
      <c r="B209" s="3"/>
      <c r="C209" s="4"/>
      <c r="D209" s="4"/>
      <c r="E209" s="3"/>
      <c r="F209" s="3"/>
      <c r="G209" s="16"/>
      <c r="H209" s="3"/>
      <c r="I209" s="3"/>
      <c r="J209" s="3"/>
      <c r="K209" s="3"/>
      <c r="L209" s="3"/>
      <c r="M209" s="3"/>
      <c r="N209" s="3"/>
    </row>
    <row r="210" spans="1:14" ht="13">
      <c r="A210" s="2"/>
      <c r="B210" s="3"/>
      <c r="C210" s="4"/>
      <c r="D210" s="4"/>
      <c r="E210" s="3"/>
      <c r="F210" s="3"/>
      <c r="G210" s="16"/>
      <c r="H210" s="3"/>
      <c r="I210" s="3"/>
      <c r="J210" s="3"/>
      <c r="K210" s="3"/>
      <c r="L210" s="3"/>
      <c r="M210" s="3"/>
      <c r="N210" s="3"/>
    </row>
    <row r="211" spans="1:14" ht="13">
      <c r="A211" s="2"/>
      <c r="B211" s="3"/>
      <c r="C211" s="4"/>
      <c r="D211" s="4"/>
      <c r="E211" s="3"/>
      <c r="F211" s="3"/>
      <c r="G211" s="16"/>
      <c r="H211" s="3"/>
      <c r="I211" s="3"/>
      <c r="J211" s="3"/>
      <c r="K211" s="3"/>
      <c r="L211" s="3"/>
      <c r="M211" s="3"/>
      <c r="N211" s="3"/>
    </row>
    <row r="212" spans="1:14" ht="13">
      <c r="A212" s="2"/>
      <c r="B212" s="3"/>
      <c r="C212" s="4"/>
      <c r="D212" s="4"/>
      <c r="E212" s="3"/>
      <c r="F212" s="3"/>
      <c r="G212" s="16"/>
      <c r="H212" s="3"/>
      <c r="I212" s="3"/>
      <c r="J212" s="3"/>
      <c r="K212" s="3"/>
      <c r="L212" s="3"/>
      <c r="M212" s="3"/>
      <c r="N212" s="3"/>
    </row>
    <row r="213" spans="1:14" ht="13">
      <c r="A213" s="2"/>
      <c r="B213" s="3"/>
      <c r="C213" s="4"/>
      <c r="D213" s="4"/>
      <c r="E213" s="3"/>
      <c r="F213" s="3"/>
      <c r="G213" s="16"/>
      <c r="H213" s="3"/>
      <c r="I213" s="3"/>
      <c r="J213" s="3"/>
      <c r="K213" s="3"/>
      <c r="L213" s="3"/>
      <c r="M213" s="3"/>
      <c r="N213" s="3"/>
    </row>
    <row r="214" spans="1:14" ht="13">
      <c r="A214" s="2"/>
      <c r="B214" s="3"/>
      <c r="C214" s="4"/>
      <c r="D214" s="4"/>
      <c r="E214" s="3"/>
      <c r="F214" s="3"/>
      <c r="G214" s="16"/>
      <c r="H214" s="3"/>
      <c r="I214" s="3"/>
      <c r="J214" s="3"/>
      <c r="K214" s="3"/>
      <c r="L214" s="3"/>
      <c r="M214" s="3"/>
      <c r="N214" s="3"/>
    </row>
    <row r="215" spans="1:14" ht="13">
      <c r="A215" s="2"/>
      <c r="B215" s="3"/>
      <c r="C215" s="4"/>
      <c r="D215" s="4"/>
      <c r="E215" s="3"/>
      <c r="F215" s="3"/>
      <c r="G215" s="16"/>
      <c r="H215" s="3"/>
      <c r="I215" s="3"/>
      <c r="J215" s="3"/>
      <c r="K215" s="3"/>
      <c r="L215" s="3"/>
      <c r="M215" s="3"/>
      <c r="N215" s="3"/>
    </row>
    <row r="216" spans="1:14" ht="13">
      <c r="A216" s="2"/>
      <c r="B216" s="3"/>
      <c r="C216" s="4"/>
      <c r="D216" s="4"/>
      <c r="E216" s="3"/>
      <c r="F216" s="3"/>
      <c r="G216" s="16"/>
      <c r="H216" s="3"/>
      <c r="I216" s="3"/>
      <c r="J216" s="3"/>
      <c r="K216" s="3"/>
      <c r="L216" s="3"/>
      <c r="M216" s="3"/>
      <c r="N216" s="3"/>
    </row>
    <row r="217" spans="1:14" ht="13">
      <c r="A217" s="2"/>
      <c r="B217" s="3"/>
      <c r="C217" s="4"/>
      <c r="D217" s="4"/>
      <c r="E217" s="3"/>
      <c r="F217" s="3"/>
      <c r="G217" s="16"/>
      <c r="H217" s="3"/>
      <c r="I217" s="3"/>
      <c r="J217" s="3"/>
      <c r="K217" s="3"/>
      <c r="L217" s="3"/>
      <c r="M217" s="3"/>
      <c r="N217" s="3"/>
    </row>
    <row r="218" spans="1:14" ht="13">
      <c r="A218" s="2"/>
      <c r="B218" s="3"/>
      <c r="C218" s="4"/>
      <c r="D218" s="4"/>
      <c r="E218" s="3"/>
      <c r="F218" s="3"/>
      <c r="G218" s="16"/>
      <c r="H218" s="3"/>
      <c r="I218" s="3"/>
      <c r="J218" s="3"/>
      <c r="K218" s="3"/>
      <c r="L218" s="3"/>
      <c r="M218" s="3"/>
      <c r="N218" s="3"/>
    </row>
    <row r="219" spans="1:14" ht="13">
      <c r="A219" s="2"/>
      <c r="B219" s="3"/>
      <c r="C219" s="4"/>
      <c r="D219" s="4"/>
      <c r="E219" s="3"/>
      <c r="F219" s="3"/>
      <c r="G219" s="16"/>
      <c r="H219" s="3"/>
      <c r="I219" s="3"/>
      <c r="J219" s="3"/>
      <c r="K219" s="3"/>
      <c r="L219" s="3"/>
      <c r="M219" s="3"/>
      <c r="N219" s="3"/>
    </row>
    <row r="220" spans="1:14" ht="13">
      <c r="A220" s="2"/>
      <c r="B220" s="3"/>
      <c r="C220" s="4"/>
      <c r="D220" s="4"/>
      <c r="E220" s="3"/>
      <c r="F220" s="3"/>
      <c r="G220" s="16"/>
      <c r="H220" s="3"/>
      <c r="I220" s="3"/>
      <c r="J220" s="3"/>
      <c r="K220" s="3"/>
      <c r="L220" s="3"/>
      <c r="M220" s="3"/>
      <c r="N220" s="3"/>
    </row>
    <row r="221" spans="1:14" ht="13">
      <c r="A221" s="2"/>
      <c r="B221" s="3"/>
      <c r="C221" s="4"/>
      <c r="D221" s="4"/>
      <c r="E221" s="3"/>
      <c r="F221" s="3"/>
      <c r="G221" s="16"/>
      <c r="H221" s="3"/>
      <c r="I221" s="3"/>
      <c r="J221" s="3"/>
      <c r="K221" s="3"/>
      <c r="L221" s="3"/>
      <c r="M221" s="3"/>
      <c r="N221" s="3"/>
    </row>
    <row r="222" spans="1:14" ht="13">
      <c r="A222" s="2"/>
      <c r="B222" s="3"/>
      <c r="C222" s="4"/>
      <c r="D222" s="4"/>
      <c r="E222" s="3"/>
      <c r="F222" s="3"/>
      <c r="G222" s="16"/>
      <c r="H222" s="3"/>
      <c r="I222" s="3"/>
      <c r="J222" s="3"/>
      <c r="K222" s="3"/>
      <c r="L222" s="3"/>
      <c r="M222" s="3"/>
      <c r="N222" s="3"/>
    </row>
    <row r="223" spans="1:14" ht="13">
      <c r="A223" s="2"/>
      <c r="B223" s="3"/>
      <c r="C223" s="4"/>
      <c r="D223" s="4"/>
      <c r="E223" s="3"/>
      <c r="F223" s="3"/>
      <c r="G223" s="16"/>
      <c r="H223" s="3"/>
      <c r="I223" s="3"/>
      <c r="J223" s="3"/>
      <c r="K223" s="3"/>
      <c r="L223" s="3"/>
      <c r="M223" s="3"/>
      <c r="N223" s="3"/>
    </row>
    <row r="224" spans="1:14" ht="13">
      <c r="A224" s="2"/>
      <c r="B224" s="3"/>
      <c r="C224" s="4"/>
      <c r="D224" s="4"/>
      <c r="E224" s="3"/>
      <c r="F224" s="3"/>
      <c r="G224" s="16"/>
      <c r="H224" s="3"/>
      <c r="I224" s="3"/>
      <c r="J224" s="3"/>
      <c r="K224" s="3"/>
      <c r="L224" s="3"/>
      <c r="M224" s="3"/>
      <c r="N224" s="3"/>
    </row>
    <row r="225" spans="1:14" ht="13">
      <c r="A225" s="2"/>
      <c r="B225" s="3"/>
      <c r="C225" s="4"/>
      <c r="D225" s="4"/>
      <c r="E225" s="3"/>
      <c r="F225" s="3"/>
      <c r="G225" s="16"/>
      <c r="H225" s="3"/>
      <c r="I225" s="3"/>
      <c r="J225" s="3"/>
      <c r="K225" s="3"/>
      <c r="L225" s="3"/>
      <c r="M225" s="3"/>
      <c r="N225" s="3"/>
    </row>
    <row r="226" spans="1:14" ht="13">
      <c r="A226" s="2"/>
      <c r="B226" s="3"/>
      <c r="C226" s="4"/>
      <c r="D226" s="4"/>
      <c r="E226" s="3"/>
      <c r="F226" s="3"/>
      <c r="G226" s="16"/>
      <c r="H226" s="3"/>
      <c r="I226" s="3"/>
      <c r="J226" s="3"/>
      <c r="K226" s="3"/>
      <c r="L226" s="3"/>
      <c r="M226" s="3"/>
      <c r="N226" s="3"/>
    </row>
    <row r="227" spans="1:14" ht="13">
      <c r="A227" s="2"/>
      <c r="B227" s="3"/>
      <c r="C227" s="4"/>
      <c r="D227" s="4"/>
      <c r="E227" s="3"/>
      <c r="F227" s="3"/>
      <c r="G227" s="16"/>
      <c r="H227" s="3"/>
      <c r="I227" s="3"/>
      <c r="J227" s="3"/>
      <c r="K227" s="3"/>
      <c r="L227" s="3"/>
      <c r="M227" s="3"/>
      <c r="N227" s="3"/>
    </row>
    <row r="228" spans="1:14" ht="13">
      <c r="A228" s="2"/>
      <c r="B228" s="3"/>
      <c r="C228" s="4"/>
      <c r="D228" s="4"/>
      <c r="E228" s="3"/>
      <c r="F228" s="3"/>
      <c r="G228" s="16"/>
      <c r="H228" s="3"/>
      <c r="I228" s="3"/>
      <c r="J228" s="3"/>
      <c r="K228" s="3"/>
      <c r="L228" s="3"/>
      <c r="M228" s="3"/>
      <c r="N228" s="3"/>
    </row>
    <row r="229" spans="1:14" ht="13">
      <c r="A229" s="2"/>
      <c r="B229" s="3"/>
      <c r="C229" s="4"/>
      <c r="D229" s="4"/>
      <c r="E229" s="3"/>
      <c r="F229" s="3"/>
      <c r="G229" s="16"/>
      <c r="H229" s="3"/>
      <c r="I229" s="3"/>
      <c r="J229" s="3"/>
      <c r="K229" s="3"/>
      <c r="L229" s="3"/>
      <c r="M229" s="3"/>
      <c r="N229" s="3"/>
    </row>
    <row r="230" spans="1:14" ht="13">
      <c r="A230" s="2"/>
      <c r="B230" s="3"/>
      <c r="C230" s="4"/>
      <c r="D230" s="4"/>
      <c r="E230" s="3"/>
      <c r="F230" s="3"/>
      <c r="G230" s="16"/>
      <c r="H230" s="3"/>
      <c r="I230" s="3"/>
      <c r="J230" s="3"/>
      <c r="K230" s="3"/>
      <c r="L230" s="3"/>
      <c r="M230" s="3"/>
      <c r="N230" s="3"/>
    </row>
    <row r="231" spans="1:14" ht="13">
      <c r="A231" s="2"/>
      <c r="B231" s="3"/>
      <c r="C231" s="4"/>
      <c r="D231" s="4"/>
      <c r="E231" s="3"/>
      <c r="F231" s="3"/>
      <c r="G231" s="16"/>
      <c r="H231" s="3"/>
      <c r="I231" s="3"/>
      <c r="J231" s="3"/>
      <c r="K231" s="3"/>
      <c r="L231" s="3"/>
      <c r="M231" s="3"/>
      <c r="N231" s="3"/>
    </row>
    <row r="232" spans="1:14" ht="13">
      <c r="A232" s="2"/>
      <c r="B232" s="3"/>
      <c r="C232" s="4"/>
      <c r="D232" s="4"/>
      <c r="E232" s="3"/>
      <c r="F232" s="3"/>
      <c r="G232" s="16"/>
      <c r="H232" s="3"/>
      <c r="I232" s="3"/>
      <c r="J232" s="3"/>
      <c r="K232" s="3"/>
      <c r="L232" s="3"/>
      <c r="M232" s="3"/>
      <c r="N232" s="3"/>
    </row>
    <row r="233" spans="1:14" ht="13">
      <c r="A233" s="2"/>
      <c r="B233" s="3"/>
      <c r="C233" s="4"/>
      <c r="D233" s="4"/>
      <c r="E233" s="3"/>
      <c r="F233" s="3"/>
      <c r="G233" s="16"/>
      <c r="H233" s="3"/>
      <c r="I233" s="3"/>
      <c r="J233" s="3"/>
      <c r="K233" s="3"/>
      <c r="L233" s="3"/>
      <c r="M233" s="3"/>
      <c r="N233" s="3"/>
    </row>
    <row r="234" spans="1:14" ht="13">
      <c r="A234" s="2"/>
      <c r="B234" s="3"/>
      <c r="C234" s="4"/>
      <c r="D234" s="4"/>
      <c r="E234" s="3"/>
      <c r="F234" s="3"/>
      <c r="G234" s="16"/>
      <c r="H234" s="3"/>
      <c r="I234" s="3"/>
      <c r="J234" s="3"/>
      <c r="K234" s="3"/>
      <c r="L234" s="3"/>
      <c r="M234" s="3"/>
      <c r="N234" s="3"/>
    </row>
    <row r="235" spans="1:14" ht="13">
      <c r="A235" s="2"/>
      <c r="B235" s="3"/>
      <c r="C235" s="4"/>
      <c r="D235" s="4"/>
      <c r="E235" s="3"/>
      <c r="F235" s="3"/>
      <c r="G235" s="16"/>
      <c r="H235" s="3"/>
      <c r="I235" s="3"/>
      <c r="J235" s="3"/>
      <c r="K235" s="3"/>
      <c r="L235" s="3"/>
      <c r="M235" s="3"/>
      <c r="N235" s="3"/>
    </row>
    <row r="236" spans="1:14" ht="13">
      <c r="A236" s="2"/>
      <c r="B236" s="3"/>
      <c r="C236" s="4"/>
      <c r="D236" s="4"/>
      <c r="E236" s="3"/>
      <c r="F236" s="3"/>
      <c r="G236" s="16"/>
      <c r="H236" s="3"/>
      <c r="I236" s="3"/>
      <c r="J236" s="3"/>
      <c r="K236" s="3"/>
      <c r="L236" s="3"/>
      <c r="M236" s="3"/>
      <c r="N236" s="3"/>
    </row>
    <row r="237" spans="1:14" ht="13">
      <c r="A237" s="2"/>
      <c r="B237" s="3"/>
      <c r="C237" s="4"/>
      <c r="D237" s="4"/>
      <c r="E237" s="3"/>
      <c r="F237" s="3"/>
      <c r="G237" s="16"/>
      <c r="H237" s="3"/>
      <c r="I237" s="3"/>
      <c r="J237" s="3"/>
      <c r="K237" s="3"/>
      <c r="L237" s="3"/>
      <c r="M237" s="3"/>
      <c r="N237" s="3"/>
    </row>
    <row r="238" spans="1:14" ht="13">
      <c r="A238" s="2"/>
      <c r="B238" s="3"/>
      <c r="C238" s="4"/>
      <c r="D238" s="4"/>
      <c r="E238" s="3"/>
      <c r="F238" s="3"/>
      <c r="G238" s="16"/>
      <c r="H238" s="3"/>
      <c r="I238" s="3"/>
      <c r="J238" s="3"/>
      <c r="K238" s="3"/>
      <c r="L238" s="3"/>
      <c r="M238" s="3"/>
      <c r="N238" s="3"/>
    </row>
    <row r="239" spans="1:14" ht="13">
      <c r="A239" s="2"/>
      <c r="B239" s="3"/>
      <c r="C239" s="4"/>
      <c r="D239" s="4"/>
      <c r="E239" s="3"/>
      <c r="F239" s="3"/>
      <c r="G239" s="16"/>
      <c r="H239" s="3"/>
      <c r="I239" s="3"/>
      <c r="J239" s="3"/>
      <c r="K239" s="3"/>
      <c r="L239" s="3"/>
      <c r="M239" s="3"/>
      <c r="N239" s="3"/>
    </row>
    <row r="240" spans="1:14" ht="13">
      <c r="A240" s="2"/>
      <c r="B240" s="3"/>
      <c r="C240" s="4"/>
      <c r="D240" s="4"/>
      <c r="E240" s="3"/>
      <c r="F240" s="3"/>
      <c r="G240" s="16"/>
      <c r="H240" s="3"/>
      <c r="I240" s="3"/>
      <c r="J240" s="3"/>
      <c r="K240" s="3"/>
      <c r="L240" s="3"/>
      <c r="M240" s="3"/>
      <c r="N240" s="3"/>
    </row>
    <row r="241" spans="1:14" ht="13">
      <c r="A241" s="2"/>
      <c r="B241" s="3"/>
      <c r="C241" s="4"/>
      <c r="D241" s="4"/>
      <c r="E241" s="3"/>
      <c r="F241" s="3"/>
      <c r="G241" s="16"/>
      <c r="H241" s="3"/>
      <c r="I241" s="3"/>
      <c r="J241" s="3"/>
      <c r="K241" s="3"/>
      <c r="L241" s="3"/>
      <c r="M241" s="3"/>
      <c r="N241" s="3"/>
    </row>
    <row r="242" spans="1:14" ht="13">
      <c r="A242" s="2"/>
      <c r="B242" s="3"/>
      <c r="C242" s="4"/>
      <c r="D242" s="4"/>
      <c r="E242" s="3"/>
      <c r="F242" s="3"/>
      <c r="G242" s="16"/>
      <c r="H242" s="3"/>
      <c r="I242" s="3"/>
      <c r="J242" s="3"/>
      <c r="K242" s="3"/>
      <c r="L242" s="3"/>
      <c r="M242" s="3"/>
      <c r="N242" s="3"/>
    </row>
    <row r="243" spans="1:14" ht="13">
      <c r="A243" s="2"/>
      <c r="B243" s="3"/>
      <c r="C243" s="4"/>
      <c r="D243" s="4"/>
      <c r="E243" s="3"/>
      <c r="F243" s="3"/>
      <c r="G243" s="16"/>
      <c r="H243" s="3"/>
      <c r="I243" s="3"/>
      <c r="J243" s="3"/>
      <c r="K243" s="3"/>
      <c r="L243" s="3"/>
      <c r="M243" s="3"/>
      <c r="N243" s="3"/>
    </row>
    <row r="244" spans="1:14" ht="13">
      <c r="A244" s="2"/>
      <c r="B244" s="3"/>
      <c r="C244" s="4"/>
      <c r="D244" s="4"/>
      <c r="E244" s="3"/>
      <c r="F244" s="3"/>
      <c r="G244" s="16"/>
      <c r="H244" s="3"/>
      <c r="I244" s="3"/>
      <c r="J244" s="3"/>
      <c r="K244" s="3"/>
      <c r="L244" s="3"/>
      <c r="M244" s="3"/>
      <c r="N244" s="3"/>
    </row>
    <row r="245" spans="1:14" ht="13">
      <c r="A245" s="2"/>
      <c r="B245" s="3"/>
      <c r="C245" s="4"/>
      <c r="D245" s="4"/>
      <c r="E245" s="3"/>
      <c r="F245" s="3"/>
      <c r="G245" s="16"/>
      <c r="H245" s="3"/>
      <c r="I245" s="3"/>
      <c r="J245" s="3"/>
      <c r="K245" s="3"/>
      <c r="L245" s="3"/>
      <c r="M245" s="3"/>
      <c r="N245" s="3"/>
    </row>
    <row r="246" spans="1:14" ht="13">
      <c r="A246" s="2"/>
      <c r="B246" s="3"/>
      <c r="C246" s="4"/>
      <c r="D246" s="4"/>
      <c r="E246" s="3"/>
      <c r="F246" s="3"/>
      <c r="G246" s="16"/>
      <c r="H246" s="3"/>
      <c r="I246" s="3"/>
      <c r="J246" s="3"/>
      <c r="K246" s="3"/>
      <c r="L246" s="3"/>
      <c r="M246" s="3"/>
      <c r="N246" s="3"/>
    </row>
    <row r="247" spans="1:14" ht="13">
      <c r="A247" s="2"/>
      <c r="B247" s="3"/>
      <c r="C247" s="4"/>
      <c r="D247" s="4"/>
      <c r="E247" s="3"/>
      <c r="F247" s="3"/>
      <c r="G247" s="16"/>
      <c r="H247" s="3"/>
      <c r="I247" s="3"/>
      <c r="J247" s="3"/>
      <c r="K247" s="3"/>
      <c r="L247" s="3"/>
      <c r="M247" s="3"/>
      <c r="N247" s="3"/>
    </row>
    <row r="248" spans="1:14" ht="13">
      <c r="A248" s="2"/>
      <c r="B248" s="3"/>
      <c r="C248" s="4"/>
      <c r="D248" s="4"/>
      <c r="E248" s="3"/>
      <c r="F248" s="3"/>
      <c r="G248" s="16"/>
      <c r="H248" s="3"/>
      <c r="I248" s="3"/>
      <c r="J248" s="3"/>
      <c r="K248" s="3"/>
      <c r="L248" s="3"/>
      <c r="M248" s="3"/>
      <c r="N248" s="3"/>
    </row>
    <row r="249" spans="1:14" ht="13">
      <c r="A249" s="2"/>
      <c r="B249" s="3"/>
      <c r="C249" s="4"/>
      <c r="D249" s="4"/>
      <c r="E249" s="3"/>
      <c r="F249" s="3"/>
      <c r="G249" s="16"/>
      <c r="H249" s="3"/>
      <c r="I249" s="3"/>
      <c r="J249" s="3"/>
      <c r="K249" s="3"/>
      <c r="L249" s="3"/>
      <c r="M249" s="3"/>
      <c r="N249" s="3"/>
    </row>
    <row r="250" spans="1:14" ht="13">
      <c r="A250" s="2"/>
      <c r="B250" s="3"/>
      <c r="C250" s="4"/>
      <c r="D250" s="4"/>
      <c r="E250" s="3"/>
      <c r="F250" s="3"/>
      <c r="G250" s="16"/>
      <c r="H250" s="3"/>
      <c r="I250" s="3"/>
      <c r="J250" s="3"/>
      <c r="K250" s="3"/>
      <c r="L250" s="3"/>
      <c r="M250" s="3"/>
      <c r="N250" s="3"/>
    </row>
    <row r="251" spans="1:14" ht="13">
      <c r="A251" s="2"/>
      <c r="B251" s="3"/>
      <c r="C251" s="4"/>
      <c r="D251" s="4"/>
      <c r="E251" s="3"/>
      <c r="F251" s="3"/>
      <c r="G251" s="16"/>
      <c r="H251" s="3"/>
      <c r="I251" s="3"/>
      <c r="J251" s="3"/>
      <c r="K251" s="3"/>
      <c r="L251" s="3"/>
      <c r="M251" s="3"/>
      <c r="N251" s="3"/>
    </row>
    <row r="252" spans="1:14" ht="13">
      <c r="A252" s="2"/>
      <c r="B252" s="3"/>
      <c r="C252" s="4"/>
      <c r="D252" s="4"/>
      <c r="E252" s="3"/>
      <c r="F252" s="3"/>
      <c r="G252" s="16"/>
      <c r="H252" s="3"/>
      <c r="I252" s="3"/>
      <c r="J252" s="3"/>
      <c r="K252" s="3"/>
      <c r="L252" s="3"/>
      <c r="M252" s="3"/>
      <c r="N252" s="3"/>
    </row>
    <row r="253" spans="1:14" ht="13">
      <c r="A253" s="2"/>
      <c r="B253" s="3"/>
      <c r="C253" s="4"/>
      <c r="D253" s="4"/>
      <c r="E253" s="3"/>
      <c r="F253" s="3"/>
      <c r="G253" s="16"/>
      <c r="H253" s="3"/>
      <c r="I253" s="3"/>
      <c r="J253" s="3"/>
      <c r="K253" s="3"/>
      <c r="L253" s="3"/>
      <c r="M253" s="3"/>
      <c r="N253" s="3"/>
    </row>
    <row r="254" spans="1:14" ht="13">
      <c r="A254" s="2"/>
      <c r="B254" s="3"/>
      <c r="C254" s="4"/>
      <c r="D254" s="4"/>
      <c r="E254" s="3"/>
      <c r="F254" s="3"/>
      <c r="G254" s="16"/>
      <c r="H254" s="3"/>
      <c r="I254" s="3"/>
      <c r="J254" s="3"/>
      <c r="K254" s="3"/>
      <c r="L254" s="3"/>
      <c r="M254" s="3"/>
      <c r="N254" s="3"/>
    </row>
    <row r="255" spans="1:14" ht="13">
      <c r="A255" s="2"/>
      <c r="B255" s="3"/>
      <c r="C255" s="4"/>
      <c r="D255" s="4"/>
      <c r="E255" s="3"/>
      <c r="F255" s="3"/>
      <c r="G255" s="16"/>
      <c r="H255" s="3"/>
      <c r="I255" s="3"/>
      <c r="J255" s="3"/>
      <c r="K255" s="3"/>
      <c r="L255" s="3"/>
      <c r="M255" s="3"/>
      <c r="N255" s="3"/>
    </row>
    <row r="256" spans="1:14" ht="13">
      <c r="A256" s="2"/>
      <c r="B256" s="3"/>
      <c r="C256" s="4"/>
      <c r="D256" s="4"/>
      <c r="E256" s="3"/>
      <c r="F256" s="3"/>
      <c r="G256" s="16"/>
      <c r="H256" s="3"/>
      <c r="I256" s="3"/>
      <c r="J256" s="3"/>
      <c r="K256" s="3"/>
      <c r="L256" s="3"/>
      <c r="M256" s="3"/>
      <c r="N256" s="3"/>
    </row>
    <row r="257" spans="1:14" ht="13">
      <c r="A257" s="2"/>
      <c r="B257" s="3"/>
      <c r="C257" s="4"/>
      <c r="D257" s="4"/>
      <c r="E257" s="3"/>
      <c r="F257" s="3"/>
      <c r="G257" s="16"/>
      <c r="H257" s="3"/>
      <c r="I257" s="3"/>
      <c r="J257" s="3"/>
      <c r="K257" s="3"/>
      <c r="L257" s="3"/>
      <c r="M257" s="3"/>
      <c r="N257" s="3"/>
    </row>
    <row r="258" spans="1:14" ht="13">
      <c r="A258" s="2"/>
      <c r="B258" s="3"/>
      <c r="C258" s="4"/>
      <c r="D258" s="4"/>
      <c r="E258" s="3"/>
      <c r="F258" s="3"/>
      <c r="G258" s="16"/>
      <c r="H258" s="3"/>
      <c r="I258" s="3"/>
      <c r="J258" s="3"/>
      <c r="K258" s="3"/>
      <c r="L258" s="3"/>
      <c r="M258" s="3"/>
      <c r="N258" s="3"/>
    </row>
    <row r="259" spans="1:14" ht="13">
      <c r="A259" s="2"/>
      <c r="B259" s="3"/>
      <c r="C259" s="4"/>
      <c r="D259" s="4"/>
      <c r="E259" s="3"/>
      <c r="F259" s="3"/>
      <c r="G259" s="16"/>
      <c r="H259" s="3"/>
      <c r="I259" s="3"/>
      <c r="J259" s="3"/>
      <c r="K259" s="3"/>
      <c r="L259" s="3"/>
      <c r="M259" s="3"/>
      <c r="N259" s="3"/>
    </row>
    <row r="260" spans="1:14" ht="13">
      <c r="A260" s="2"/>
      <c r="B260" s="3"/>
      <c r="C260" s="4"/>
      <c r="D260" s="4"/>
      <c r="E260" s="3"/>
      <c r="F260" s="3"/>
      <c r="G260" s="16"/>
      <c r="H260" s="3"/>
      <c r="I260" s="3"/>
      <c r="J260" s="3"/>
      <c r="K260" s="3"/>
      <c r="L260" s="3"/>
      <c r="M260" s="3"/>
      <c r="N260" s="3"/>
    </row>
    <row r="261" spans="1:14" ht="13">
      <c r="A261" s="2"/>
      <c r="B261" s="3"/>
      <c r="C261" s="4"/>
      <c r="D261" s="4"/>
      <c r="E261" s="3"/>
      <c r="F261" s="3"/>
      <c r="G261" s="16"/>
      <c r="H261" s="3"/>
      <c r="I261" s="3"/>
      <c r="J261" s="3"/>
      <c r="K261" s="3"/>
      <c r="L261" s="3"/>
      <c r="M261" s="3"/>
      <c r="N261" s="3"/>
    </row>
    <row r="262" spans="1:14" ht="13">
      <c r="A262" s="2"/>
      <c r="B262" s="3"/>
      <c r="C262" s="4"/>
      <c r="D262" s="4"/>
      <c r="E262" s="3"/>
      <c r="F262" s="3"/>
      <c r="G262" s="16"/>
      <c r="H262" s="3"/>
      <c r="I262" s="3"/>
      <c r="J262" s="3"/>
      <c r="K262" s="3"/>
      <c r="L262" s="3"/>
      <c r="M262" s="3"/>
      <c r="N262" s="3"/>
    </row>
    <row r="263" spans="1:14" ht="13">
      <c r="A263" s="2"/>
      <c r="B263" s="3"/>
      <c r="C263" s="4"/>
      <c r="D263" s="4"/>
      <c r="E263" s="3"/>
      <c r="F263" s="3"/>
      <c r="G263" s="16"/>
      <c r="H263" s="3"/>
      <c r="I263" s="3"/>
      <c r="J263" s="3"/>
      <c r="K263" s="3"/>
      <c r="L263" s="3"/>
      <c r="M263" s="3"/>
      <c r="N263" s="3"/>
    </row>
    <row r="264" spans="1:14" ht="13">
      <c r="A264" s="2"/>
      <c r="B264" s="3"/>
      <c r="C264" s="4"/>
      <c r="D264" s="4"/>
      <c r="E264" s="3"/>
      <c r="F264" s="3"/>
      <c r="G264" s="16"/>
      <c r="H264" s="3"/>
      <c r="I264" s="3"/>
      <c r="J264" s="3"/>
      <c r="K264" s="3"/>
      <c r="L264" s="3"/>
      <c r="M264" s="3"/>
      <c r="N264" s="3"/>
    </row>
    <row r="265" spans="1:14" ht="13">
      <c r="A265" s="2"/>
      <c r="B265" s="3"/>
      <c r="C265" s="4"/>
      <c r="D265" s="4"/>
      <c r="E265" s="3"/>
      <c r="F265" s="3"/>
      <c r="G265" s="16"/>
      <c r="H265" s="3"/>
      <c r="I265" s="3"/>
      <c r="J265" s="3"/>
      <c r="K265" s="3"/>
      <c r="L265" s="3"/>
      <c r="M265" s="3"/>
      <c r="N265" s="3"/>
    </row>
    <row r="266" spans="1:14" ht="13">
      <c r="A266" s="2"/>
      <c r="B266" s="3"/>
      <c r="C266" s="4"/>
      <c r="D266" s="4"/>
      <c r="E266" s="3"/>
      <c r="F266" s="3"/>
      <c r="G266" s="16"/>
      <c r="H266" s="3"/>
      <c r="I266" s="3"/>
      <c r="J266" s="3"/>
      <c r="K266" s="3"/>
      <c r="L266" s="3"/>
      <c r="M266" s="3"/>
      <c r="N266" s="3"/>
    </row>
    <row r="267" spans="1:14" ht="13">
      <c r="A267" s="2"/>
      <c r="B267" s="3"/>
      <c r="C267" s="4"/>
      <c r="D267" s="4"/>
      <c r="E267" s="3"/>
      <c r="F267" s="3"/>
      <c r="G267" s="16"/>
      <c r="H267" s="3"/>
      <c r="I267" s="3"/>
      <c r="J267" s="3"/>
      <c r="K267" s="3"/>
      <c r="L267" s="3"/>
      <c r="M267" s="3"/>
      <c r="N267" s="3"/>
    </row>
    <row r="268" spans="1:14" ht="13">
      <c r="A268" s="2"/>
      <c r="B268" s="3"/>
      <c r="C268" s="4"/>
      <c r="D268" s="4"/>
      <c r="E268" s="3"/>
      <c r="F268" s="3"/>
      <c r="G268" s="16"/>
      <c r="H268" s="3"/>
      <c r="I268" s="3"/>
      <c r="J268" s="3"/>
      <c r="K268" s="3"/>
      <c r="L268" s="3"/>
      <c r="M268" s="3"/>
      <c r="N268" s="3"/>
    </row>
    <row r="269" spans="1:14" ht="13">
      <c r="A269" s="2"/>
      <c r="B269" s="3"/>
      <c r="C269" s="4"/>
      <c r="D269" s="4"/>
      <c r="E269" s="3"/>
      <c r="F269" s="3"/>
      <c r="G269" s="16"/>
      <c r="H269" s="3"/>
      <c r="I269" s="3"/>
      <c r="J269" s="3"/>
      <c r="K269" s="3"/>
      <c r="L269" s="3"/>
      <c r="M269" s="3"/>
      <c r="N269" s="3"/>
    </row>
    <row r="270" spans="1:14" ht="13">
      <c r="A270" s="2"/>
      <c r="B270" s="3"/>
      <c r="C270" s="4"/>
      <c r="D270" s="4"/>
      <c r="E270" s="3"/>
      <c r="F270" s="3"/>
      <c r="G270" s="16"/>
      <c r="H270" s="3"/>
      <c r="I270" s="3"/>
      <c r="J270" s="3"/>
      <c r="K270" s="3"/>
      <c r="L270" s="3"/>
      <c r="M270" s="3"/>
      <c r="N270" s="3"/>
    </row>
    <row r="271" spans="1:14" ht="13">
      <c r="A271" s="2"/>
      <c r="B271" s="3"/>
      <c r="C271" s="4"/>
      <c r="D271" s="4"/>
      <c r="E271" s="3"/>
      <c r="F271" s="3"/>
      <c r="G271" s="16"/>
      <c r="H271" s="3"/>
      <c r="I271" s="3"/>
      <c r="J271" s="3"/>
      <c r="K271" s="3"/>
      <c r="L271" s="3"/>
      <c r="M271" s="3"/>
      <c r="N271" s="3"/>
    </row>
    <row r="272" spans="1:14" ht="13">
      <c r="A272" s="2"/>
      <c r="B272" s="3"/>
      <c r="C272" s="4"/>
      <c r="D272" s="4"/>
      <c r="E272" s="3"/>
      <c r="F272" s="3"/>
      <c r="G272" s="16"/>
      <c r="H272" s="3"/>
      <c r="I272" s="3"/>
      <c r="J272" s="3"/>
      <c r="K272" s="3"/>
      <c r="L272" s="3"/>
      <c r="M272" s="3"/>
      <c r="N272" s="3"/>
    </row>
    <row r="273" spans="1:14" ht="13">
      <c r="A273" s="2"/>
      <c r="B273" s="3"/>
      <c r="C273" s="4"/>
      <c r="D273" s="4"/>
      <c r="E273" s="3"/>
      <c r="F273" s="3"/>
      <c r="G273" s="16"/>
      <c r="H273" s="3"/>
      <c r="I273" s="3"/>
      <c r="J273" s="3"/>
      <c r="K273" s="3"/>
      <c r="L273" s="3"/>
      <c r="M273" s="3"/>
      <c r="N273" s="3"/>
    </row>
    <row r="274" spans="1:14" ht="13">
      <c r="A274" s="2"/>
      <c r="B274" s="3"/>
      <c r="C274" s="4"/>
      <c r="D274" s="4"/>
      <c r="E274" s="3"/>
      <c r="F274" s="3"/>
      <c r="G274" s="16"/>
      <c r="H274" s="3"/>
      <c r="I274" s="3"/>
      <c r="J274" s="3"/>
      <c r="K274" s="3"/>
      <c r="L274" s="3"/>
      <c r="M274" s="3"/>
      <c r="N274" s="3"/>
    </row>
    <row r="275" spans="1:14" ht="13">
      <c r="A275" s="2"/>
      <c r="B275" s="3"/>
      <c r="C275" s="4"/>
      <c r="D275" s="4"/>
      <c r="E275" s="3"/>
      <c r="F275" s="3"/>
      <c r="G275" s="16"/>
      <c r="H275" s="3"/>
      <c r="I275" s="3"/>
      <c r="J275" s="3"/>
      <c r="K275" s="3"/>
      <c r="L275" s="3"/>
      <c r="M275" s="3"/>
      <c r="N275" s="3"/>
    </row>
    <row r="276" spans="1:14" ht="13">
      <c r="A276" s="2"/>
      <c r="B276" s="3"/>
      <c r="C276" s="4"/>
      <c r="D276" s="4"/>
      <c r="E276" s="3"/>
      <c r="F276" s="3"/>
      <c r="G276" s="16"/>
      <c r="H276" s="3"/>
      <c r="I276" s="3"/>
      <c r="J276" s="3"/>
      <c r="K276" s="3"/>
      <c r="L276" s="3"/>
      <c r="M276" s="3"/>
      <c r="N276" s="3"/>
    </row>
    <row r="277" spans="1:14" ht="13">
      <c r="A277" s="2"/>
      <c r="B277" s="3"/>
      <c r="C277" s="4"/>
      <c r="D277" s="4"/>
      <c r="E277" s="3"/>
      <c r="F277" s="3"/>
      <c r="G277" s="16"/>
      <c r="H277" s="3"/>
      <c r="I277" s="3"/>
      <c r="J277" s="3"/>
      <c r="K277" s="3"/>
      <c r="L277" s="3"/>
      <c r="M277" s="3"/>
      <c r="N277" s="3"/>
    </row>
    <row r="278" spans="1:14" ht="13">
      <c r="A278" s="2"/>
      <c r="B278" s="3"/>
      <c r="C278" s="4"/>
      <c r="D278" s="4"/>
      <c r="E278" s="3"/>
      <c r="F278" s="3"/>
      <c r="G278" s="16"/>
      <c r="H278" s="3"/>
      <c r="I278" s="3"/>
      <c r="J278" s="3"/>
      <c r="K278" s="3"/>
      <c r="L278" s="3"/>
      <c r="M278" s="3"/>
      <c r="N278" s="3"/>
    </row>
    <row r="279" spans="1:14" ht="13">
      <c r="A279" s="2"/>
      <c r="B279" s="3"/>
      <c r="C279" s="4"/>
      <c r="D279" s="4"/>
      <c r="E279" s="3"/>
      <c r="F279" s="3"/>
      <c r="G279" s="16"/>
      <c r="H279" s="3"/>
      <c r="I279" s="3"/>
      <c r="J279" s="3"/>
      <c r="K279" s="3"/>
      <c r="L279" s="3"/>
      <c r="M279" s="3"/>
      <c r="N279" s="3"/>
    </row>
    <row r="280" spans="1:14" ht="13">
      <c r="A280" s="2"/>
      <c r="B280" s="3"/>
      <c r="C280" s="4"/>
      <c r="D280" s="4"/>
      <c r="E280" s="3"/>
      <c r="F280" s="3"/>
      <c r="G280" s="16"/>
      <c r="H280" s="3"/>
      <c r="I280" s="3"/>
      <c r="J280" s="3"/>
      <c r="K280" s="3"/>
      <c r="L280" s="3"/>
      <c r="M280" s="3"/>
      <c r="N280" s="3"/>
    </row>
    <row r="281" spans="1:14" ht="13">
      <c r="A281" s="2"/>
      <c r="B281" s="3"/>
      <c r="C281" s="4"/>
      <c r="D281" s="4"/>
      <c r="E281" s="3"/>
      <c r="F281" s="3"/>
      <c r="G281" s="16"/>
      <c r="H281" s="3"/>
      <c r="I281" s="3"/>
      <c r="J281" s="3"/>
      <c r="K281" s="3"/>
      <c r="L281" s="3"/>
      <c r="M281" s="3"/>
      <c r="N281" s="3"/>
    </row>
    <row r="282" spans="1:14" ht="13">
      <c r="A282" s="2"/>
      <c r="B282" s="3"/>
      <c r="C282" s="4"/>
      <c r="D282" s="4"/>
      <c r="E282" s="3"/>
      <c r="F282" s="3"/>
      <c r="G282" s="16"/>
      <c r="H282" s="3"/>
      <c r="I282" s="3"/>
      <c r="J282" s="3"/>
      <c r="K282" s="3"/>
      <c r="L282" s="3"/>
      <c r="M282" s="3"/>
      <c r="N282" s="3"/>
    </row>
    <row r="283" spans="1:14" ht="13">
      <c r="A283" s="2"/>
      <c r="B283" s="3"/>
      <c r="C283" s="4"/>
      <c r="D283" s="4"/>
      <c r="E283" s="3"/>
      <c r="F283" s="3"/>
      <c r="G283" s="16"/>
      <c r="H283" s="3"/>
      <c r="I283" s="3"/>
      <c r="J283" s="3"/>
      <c r="K283" s="3"/>
      <c r="L283" s="3"/>
      <c r="M283" s="3"/>
      <c r="N283" s="3"/>
    </row>
    <row r="284" spans="1:14" ht="13">
      <c r="A284" s="2"/>
      <c r="B284" s="3"/>
      <c r="C284" s="4"/>
      <c r="D284" s="4"/>
      <c r="E284" s="3"/>
      <c r="F284" s="3"/>
      <c r="G284" s="16"/>
      <c r="H284" s="3"/>
      <c r="I284" s="3"/>
      <c r="J284" s="3"/>
      <c r="K284" s="3"/>
      <c r="L284" s="3"/>
      <c r="M284" s="3"/>
      <c r="N284" s="3"/>
    </row>
    <row r="285" spans="1:14" ht="13">
      <c r="A285" s="2"/>
      <c r="B285" s="3"/>
      <c r="C285" s="4"/>
      <c r="D285" s="4"/>
      <c r="E285" s="3"/>
      <c r="F285" s="3"/>
      <c r="G285" s="16"/>
      <c r="H285" s="3"/>
      <c r="I285" s="3"/>
      <c r="J285" s="3"/>
      <c r="K285" s="3"/>
      <c r="L285" s="3"/>
      <c r="M285" s="3"/>
      <c r="N285" s="3"/>
    </row>
    <row r="286" spans="1:14" ht="13">
      <c r="A286" s="2"/>
      <c r="B286" s="3"/>
      <c r="C286" s="4"/>
      <c r="D286" s="4"/>
      <c r="E286" s="3"/>
      <c r="F286" s="3"/>
      <c r="G286" s="16"/>
      <c r="H286" s="3"/>
      <c r="I286" s="3"/>
      <c r="J286" s="3"/>
      <c r="K286" s="3"/>
      <c r="L286" s="3"/>
      <c r="M286" s="3"/>
      <c r="N286" s="3"/>
    </row>
    <row r="287" spans="1:14" ht="13">
      <c r="A287" s="2"/>
      <c r="B287" s="3"/>
      <c r="C287" s="4"/>
      <c r="D287" s="4"/>
      <c r="E287" s="3"/>
      <c r="F287" s="3"/>
      <c r="G287" s="16"/>
      <c r="H287" s="3"/>
      <c r="I287" s="3"/>
      <c r="J287" s="3"/>
      <c r="K287" s="3"/>
      <c r="L287" s="3"/>
      <c r="M287" s="3"/>
      <c r="N287" s="3"/>
    </row>
    <row r="288" spans="1:14" ht="13">
      <c r="A288" s="2"/>
      <c r="B288" s="3"/>
      <c r="C288" s="4"/>
      <c r="D288" s="4"/>
      <c r="E288" s="3"/>
      <c r="F288" s="3"/>
      <c r="G288" s="16"/>
      <c r="H288" s="3"/>
      <c r="I288" s="3"/>
      <c r="J288" s="3"/>
      <c r="K288" s="3"/>
      <c r="L288" s="3"/>
      <c r="M288" s="3"/>
      <c r="N288" s="3"/>
    </row>
    <row r="289" spans="1:14" ht="13">
      <c r="A289" s="2"/>
      <c r="B289" s="3"/>
      <c r="C289" s="4"/>
      <c r="D289" s="4"/>
      <c r="E289" s="3"/>
      <c r="F289" s="3"/>
      <c r="G289" s="16"/>
      <c r="H289" s="3"/>
      <c r="I289" s="3"/>
      <c r="J289" s="3"/>
      <c r="K289" s="3"/>
      <c r="L289" s="3"/>
      <c r="M289" s="3"/>
      <c r="N289" s="3"/>
    </row>
    <row r="290" spans="1:14" ht="13">
      <c r="A290" s="2"/>
      <c r="B290" s="3"/>
      <c r="C290" s="4"/>
      <c r="D290" s="4"/>
      <c r="E290" s="3"/>
      <c r="F290" s="3"/>
      <c r="G290" s="16"/>
      <c r="H290" s="3"/>
      <c r="I290" s="3"/>
      <c r="J290" s="3"/>
      <c r="K290" s="3"/>
      <c r="L290" s="3"/>
      <c r="M290" s="3"/>
      <c r="N290" s="3"/>
    </row>
    <row r="291" spans="1:14" ht="13">
      <c r="A291" s="2"/>
      <c r="B291" s="3"/>
      <c r="C291" s="4"/>
      <c r="D291" s="4"/>
      <c r="E291" s="3"/>
      <c r="F291" s="3"/>
      <c r="G291" s="16"/>
      <c r="H291" s="3"/>
      <c r="I291" s="3"/>
      <c r="J291" s="3"/>
      <c r="K291" s="3"/>
      <c r="L291" s="3"/>
      <c r="M291" s="3"/>
      <c r="N291" s="3"/>
    </row>
    <row r="292" spans="1:14" ht="13">
      <c r="A292" s="2"/>
      <c r="B292" s="3"/>
      <c r="C292" s="4"/>
      <c r="D292" s="4"/>
      <c r="E292" s="3"/>
      <c r="F292" s="3"/>
      <c r="G292" s="16"/>
      <c r="H292" s="3"/>
      <c r="I292" s="3"/>
      <c r="J292" s="3"/>
      <c r="K292" s="3"/>
      <c r="L292" s="3"/>
      <c r="M292" s="3"/>
      <c r="N292" s="3"/>
    </row>
    <row r="293" spans="1:14" ht="13">
      <c r="A293" s="2"/>
      <c r="B293" s="3"/>
      <c r="C293" s="4"/>
      <c r="D293" s="4"/>
      <c r="E293" s="3"/>
      <c r="F293" s="3"/>
      <c r="G293" s="16"/>
      <c r="H293" s="3"/>
      <c r="I293" s="3"/>
      <c r="J293" s="3"/>
      <c r="K293" s="3"/>
      <c r="L293" s="3"/>
      <c r="M293" s="3"/>
      <c r="N293" s="3"/>
    </row>
    <row r="294" spans="1:14" ht="13">
      <c r="A294" s="2"/>
      <c r="B294" s="3"/>
      <c r="C294" s="4"/>
      <c r="D294" s="4"/>
      <c r="E294" s="3"/>
      <c r="F294" s="3"/>
      <c r="G294" s="16"/>
      <c r="H294" s="3"/>
      <c r="I294" s="3"/>
      <c r="J294" s="3"/>
      <c r="K294" s="3"/>
      <c r="L294" s="3"/>
      <c r="M294" s="3"/>
      <c r="N294" s="3"/>
    </row>
    <row r="295" spans="1:14" ht="13">
      <c r="A295" s="2"/>
      <c r="B295" s="3"/>
      <c r="C295" s="4"/>
      <c r="D295" s="4"/>
      <c r="E295" s="3"/>
      <c r="F295" s="3"/>
      <c r="G295" s="16"/>
      <c r="H295" s="3"/>
      <c r="I295" s="3"/>
      <c r="J295" s="3"/>
      <c r="K295" s="3"/>
      <c r="L295" s="3"/>
      <c r="M295" s="3"/>
      <c r="N295" s="3"/>
    </row>
    <row r="296" spans="1:14" ht="13">
      <c r="A296" s="2"/>
      <c r="B296" s="3"/>
      <c r="C296" s="4"/>
      <c r="D296" s="4"/>
      <c r="E296" s="3"/>
      <c r="F296" s="3"/>
      <c r="G296" s="16"/>
      <c r="H296" s="3"/>
      <c r="I296" s="3"/>
      <c r="J296" s="3"/>
      <c r="K296" s="3"/>
      <c r="L296" s="3"/>
      <c r="M296" s="3"/>
      <c r="N296" s="3"/>
    </row>
    <row r="297" spans="1:14" ht="13">
      <c r="A297" s="2"/>
      <c r="B297" s="3"/>
      <c r="C297" s="4"/>
      <c r="D297" s="4"/>
      <c r="E297" s="3"/>
      <c r="F297" s="3"/>
      <c r="G297" s="16"/>
      <c r="H297" s="3"/>
      <c r="I297" s="3"/>
      <c r="J297" s="3"/>
      <c r="K297" s="3"/>
      <c r="L297" s="3"/>
      <c r="M297" s="3"/>
      <c r="N297" s="3"/>
    </row>
    <row r="298" spans="1:14" ht="13">
      <c r="A298" s="2"/>
      <c r="B298" s="3"/>
      <c r="C298" s="4"/>
      <c r="D298" s="4"/>
      <c r="E298" s="3"/>
      <c r="F298" s="3"/>
      <c r="G298" s="16"/>
      <c r="H298" s="3"/>
      <c r="I298" s="3"/>
      <c r="J298" s="3"/>
      <c r="K298" s="3"/>
      <c r="L298" s="3"/>
      <c r="M298" s="3"/>
      <c r="N298" s="3"/>
    </row>
    <row r="299" spans="1:14" ht="13">
      <c r="A299" s="2"/>
      <c r="B299" s="3"/>
      <c r="C299" s="4"/>
      <c r="D299" s="4"/>
      <c r="E299" s="3"/>
      <c r="F299" s="3"/>
      <c r="G299" s="16"/>
      <c r="H299" s="3"/>
      <c r="I299" s="3"/>
      <c r="J299" s="3"/>
      <c r="K299" s="3"/>
      <c r="L299" s="3"/>
      <c r="M299" s="3"/>
      <c r="N299" s="3"/>
    </row>
    <row r="300" spans="1:14" ht="13">
      <c r="A300" s="2"/>
      <c r="B300" s="3"/>
      <c r="C300" s="4"/>
      <c r="D300" s="4"/>
      <c r="E300" s="3"/>
      <c r="F300" s="3"/>
      <c r="G300" s="16"/>
      <c r="H300" s="3"/>
      <c r="I300" s="3"/>
      <c r="J300" s="3"/>
      <c r="K300" s="3"/>
      <c r="L300" s="3"/>
      <c r="M300" s="3"/>
      <c r="N300" s="3"/>
    </row>
    <row r="301" spans="1:14" ht="13">
      <c r="A301" s="2"/>
      <c r="B301" s="3"/>
      <c r="C301" s="4"/>
      <c r="D301" s="4"/>
      <c r="E301" s="3"/>
      <c r="F301" s="3"/>
      <c r="G301" s="16"/>
      <c r="H301" s="3"/>
      <c r="I301" s="3"/>
      <c r="J301" s="3"/>
      <c r="K301" s="3"/>
      <c r="L301" s="3"/>
      <c r="M301" s="3"/>
      <c r="N301" s="3"/>
    </row>
    <row r="302" spans="1:14" ht="13">
      <c r="A302" s="2"/>
      <c r="B302" s="3"/>
      <c r="C302" s="4"/>
      <c r="D302" s="4"/>
      <c r="E302" s="3"/>
      <c r="F302" s="3"/>
      <c r="G302" s="16"/>
      <c r="H302" s="3"/>
      <c r="I302" s="3"/>
      <c r="J302" s="3"/>
      <c r="K302" s="3"/>
      <c r="L302" s="3"/>
      <c r="M302" s="3"/>
      <c r="N302" s="3"/>
    </row>
    <row r="303" spans="1:14" ht="13">
      <c r="A303" s="2"/>
      <c r="B303" s="3"/>
      <c r="C303" s="4"/>
      <c r="D303" s="4"/>
      <c r="E303" s="3"/>
      <c r="F303" s="3"/>
      <c r="G303" s="16"/>
      <c r="H303" s="3"/>
      <c r="I303" s="3"/>
      <c r="J303" s="3"/>
      <c r="K303" s="3"/>
      <c r="L303" s="3"/>
      <c r="M303" s="3"/>
      <c r="N303" s="3"/>
    </row>
    <row r="304" spans="1:14" ht="13">
      <c r="A304" s="2"/>
      <c r="B304" s="3"/>
      <c r="C304" s="4"/>
      <c r="D304" s="4"/>
      <c r="E304" s="3"/>
      <c r="F304" s="3"/>
      <c r="G304" s="16"/>
      <c r="H304" s="3"/>
      <c r="I304" s="3"/>
      <c r="J304" s="3"/>
      <c r="K304" s="3"/>
      <c r="L304" s="3"/>
      <c r="M304" s="3"/>
      <c r="N304" s="3"/>
    </row>
    <row r="305" spans="1:14" ht="13">
      <c r="A305" s="2"/>
      <c r="B305" s="3"/>
      <c r="C305" s="4"/>
      <c r="D305" s="4"/>
      <c r="E305" s="3"/>
      <c r="F305" s="3"/>
      <c r="G305" s="16"/>
      <c r="H305" s="3"/>
      <c r="I305" s="3"/>
      <c r="J305" s="3"/>
      <c r="K305" s="3"/>
      <c r="L305" s="3"/>
      <c r="M305" s="3"/>
      <c r="N305" s="3"/>
    </row>
    <row r="306" spans="1:14" ht="13">
      <c r="A306" s="2"/>
      <c r="B306" s="3"/>
      <c r="C306" s="4"/>
      <c r="D306" s="4"/>
      <c r="E306" s="3"/>
      <c r="F306" s="3"/>
      <c r="G306" s="16"/>
      <c r="H306" s="3"/>
      <c r="I306" s="3"/>
      <c r="J306" s="3"/>
      <c r="K306" s="3"/>
      <c r="L306" s="3"/>
      <c r="M306" s="3"/>
      <c r="N306" s="3"/>
    </row>
    <row r="307" spans="1:14" ht="13">
      <c r="A307" s="2"/>
      <c r="B307" s="3"/>
      <c r="C307" s="4"/>
      <c r="D307" s="4"/>
      <c r="E307" s="3"/>
      <c r="F307" s="3"/>
      <c r="G307" s="16"/>
      <c r="H307" s="3"/>
      <c r="I307" s="3"/>
      <c r="J307" s="3"/>
      <c r="K307" s="3"/>
      <c r="L307" s="3"/>
      <c r="M307" s="3"/>
      <c r="N307" s="3"/>
    </row>
    <row r="308" spans="1:14" ht="13">
      <c r="A308" s="2"/>
      <c r="B308" s="3"/>
      <c r="C308" s="4"/>
      <c r="D308" s="4"/>
      <c r="E308" s="3"/>
      <c r="F308" s="3"/>
      <c r="G308" s="16"/>
      <c r="H308" s="3"/>
      <c r="I308" s="3"/>
      <c r="J308" s="3"/>
      <c r="K308" s="3"/>
      <c r="L308" s="3"/>
      <c r="M308" s="3"/>
      <c r="N308" s="3"/>
    </row>
    <row r="309" spans="1:14" ht="13">
      <c r="A309" s="2"/>
      <c r="B309" s="3"/>
      <c r="C309" s="4"/>
      <c r="D309" s="4"/>
      <c r="E309" s="3"/>
      <c r="F309" s="3"/>
      <c r="G309" s="16"/>
      <c r="H309" s="3"/>
      <c r="I309" s="3"/>
      <c r="J309" s="3"/>
      <c r="K309" s="3"/>
      <c r="L309" s="3"/>
      <c r="M309" s="3"/>
      <c r="N309" s="3"/>
    </row>
    <row r="310" spans="1:14" ht="13">
      <c r="A310" s="2"/>
      <c r="B310" s="3"/>
      <c r="C310" s="4"/>
      <c r="D310" s="4"/>
      <c r="E310" s="3"/>
      <c r="F310" s="3"/>
      <c r="G310" s="16"/>
      <c r="H310" s="3"/>
      <c r="I310" s="3"/>
      <c r="J310" s="3"/>
      <c r="K310" s="3"/>
      <c r="L310" s="3"/>
      <c r="M310" s="3"/>
      <c r="N310" s="3"/>
    </row>
    <row r="311" spans="1:14" ht="13">
      <c r="A311" s="2"/>
      <c r="B311" s="3"/>
      <c r="C311" s="4"/>
      <c r="D311" s="4"/>
      <c r="E311" s="3"/>
      <c r="F311" s="3"/>
      <c r="G311" s="16"/>
      <c r="H311" s="3"/>
      <c r="I311" s="3"/>
      <c r="J311" s="3"/>
      <c r="K311" s="3"/>
      <c r="L311" s="3"/>
      <c r="M311" s="3"/>
      <c r="N311" s="3"/>
    </row>
    <row r="312" spans="1:14" ht="13">
      <c r="A312" s="2"/>
      <c r="B312" s="3"/>
      <c r="C312" s="4"/>
      <c r="D312" s="4"/>
      <c r="E312" s="3"/>
      <c r="F312" s="3"/>
      <c r="G312" s="16"/>
      <c r="H312" s="3"/>
      <c r="I312" s="3"/>
      <c r="J312" s="3"/>
      <c r="K312" s="3"/>
      <c r="L312" s="3"/>
      <c r="M312" s="3"/>
      <c r="N312" s="3"/>
    </row>
    <row r="313" spans="1:14" ht="13">
      <c r="A313" s="2"/>
      <c r="B313" s="3"/>
      <c r="C313" s="4"/>
      <c r="D313" s="4"/>
      <c r="E313" s="3"/>
      <c r="F313" s="3"/>
      <c r="G313" s="16"/>
      <c r="H313" s="3"/>
      <c r="I313" s="3"/>
      <c r="J313" s="3"/>
      <c r="K313" s="3"/>
      <c r="L313" s="3"/>
      <c r="M313" s="3"/>
      <c r="N313" s="3"/>
    </row>
    <row r="314" spans="1:14" ht="13">
      <c r="A314" s="2"/>
      <c r="B314" s="3"/>
      <c r="C314" s="4"/>
      <c r="D314" s="4"/>
      <c r="E314" s="3"/>
      <c r="F314" s="3"/>
      <c r="G314" s="16"/>
      <c r="H314" s="3"/>
      <c r="I314" s="3"/>
      <c r="J314" s="3"/>
      <c r="K314" s="3"/>
      <c r="L314" s="3"/>
      <c r="M314" s="3"/>
      <c r="N314" s="3"/>
    </row>
    <row r="315" spans="1:14" ht="13">
      <c r="A315" s="2"/>
      <c r="B315" s="3"/>
      <c r="C315" s="4"/>
      <c r="D315" s="4"/>
      <c r="E315" s="3"/>
      <c r="F315" s="3"/>
      <c r="G315" s="16"/>
      <c r="H315" s="3"/>
      <c r="I315" s="3"/>
      <c r="J315" s="3"/>
      <c r="K315" s="3"/>
      <c r="L315" s="3"/>
      <c r="M315" s="3"/>
      <c r="N315" s="3"/>
    </row>
    <row r="316" spans="1:14" ht="13">
      <c r="A316" s="2"/>
      <c r="B316" s="3"/>
      <c r="C316" s="4"/>
      <c r="D316" s="4"/>
      <c r="E316" s="3"/>
      <c r="F316" s="3"/>
      <c r="G316" s="16"/>
      <c r="H316" s="3"/>
      <c r="I316" s="3"/>
      <c r="J316" s="3"/>
      <c r="K316" s="3"/>
      <c r="L316" s="3"/>
      <c r="M316" s="3"/>
      <c r="N316" s="3"/>
    </row>
    <row r="317" spans="1:14" ht="13">
      <c r="A317" s="2"/>
      <c r="B317" s="3"/>
      <c r="C317" s="4"/>
      <c r="D317" s="4"/>
      <c r="E317" s="3"/>
      <c r="F317" s="3"/>
      <c r="G317" s="16"/>
      <c r="H317" s="3"/>
      <c r="I317" s="3"/>
      <c r="J317" s="3"/>
      <c r="K317" s="3"/>
      <c r="L317" s="3"/>
      <c r="M317" s="3"/>
      <c r="N317" s="3"/>
    </row>
    <row r="318" spans="1:14" ht="13">
      <c r="A318" s="2"/>
      <c r="B318" s="3"/>
      <c r="C318" s="4"/>
      <c r="D318" s="4"/>
      <c r="E318" s="3"/>
      <c r="F318" s="3"/>
      <c r="G318" s="16"/>
      <c r="H318" s="3"/>
      <c r="I318" s="3"/>
      <c r="J318" s="3"/>
      <c r="K318" s="3"/>
      <c r="L318" s="3"/>
      <c r="M318" s="3"/>
      <c r="N318" s="3"/>
    </row>
    <row r="319" spans="1:14" ht="13">
      <c r="A319" s="2"/>
      <c r="B319" s="3"/>
      <c r="C319" s="4"/>
      <c r="D319" s="4"/>
      <c r="E319" s="3"/>
      <c r="F319" s="3"/>
      <c r="G319" s="16"/>
      <c r="H319" s="3"/>
      <c r="I319" s="3"/>
      <c r="J319" s="3"/>
      <c r="K319" s="3"/>
      <c r="L319" s="3"/>
      <c r="M319" s="3"/>
      <c r="N319" s="3"/>
    </row>
    <row r="320" spans="1:14" ht="13">
      <c r="A320" s="2"/>
      <c r="B320" s="3"/>
      <c r="C320" s="4"/>
      <c r="D320" s="4"/>
      <c r="E320" s="3"/>
      <c r="F320" s="3"/>
      <c r="G320" s="16"/>
      <c r="H320" s="3"/>
      <c r="I320" s="3"/>
      <c r="J320" s="3"/>
      <c r="K320" s="3"/>
      <c r="L320" s="3"/>
      <c r="M320" s="3"/>
      <c r="N320" s="3"/>
    </row>
    <row r="321" spans="1:14" ht="13">
      <c r="A321" s="2"/>
      <c r="B321" s="3"/>
      <c r="C321" s="4"/>
      <c r="D321" s="4"/>
      <c r="E321" s="3"/>
      <c r="F321" s="3"/>
      <c r="G321" s="16"/>
      <c r="H321" s="3"/>
      <c r="I321" s="3"/>
      <c r="J321" s="3"/>
      <c r="K321" s="3"/>
      <c r="L321" s="3"/>
      <c r="M321" s="3"/>
      <c r="N321" s="3"/>
    </row>
    <row r="322" spans="1:14" ht="13">
      <c r="A322" s="2"/>
      <c r="B322" s="3"/>
      <c r="C322" s="4"/>
      <c r="D322" s="4"/>
      <c r="E322" s="3"/>
      <c r="F322" s="3"/>
      <c r="G322" s="16"/>
      <c r="H322" s="3"/>
      <c r="I322" s="3"/>
      <c r="J322" s="3"/>
      <c r="K322" s="3"/>
      <c r="L322" s="3"/>
      <c r="M322" s="3"/>
      <c r="N322" s="3"/>
    </row>
    <row r="323" spans="1:14" ht="13">
      <c r="A323" s="2"/>
      <c r="B323" s="3"/>
      <c r="C323" s="4"/>
      <c r="D323" s="4"/>
      <c r="E323" s="3"/>
      <c r="F323" s="3"/>
      <c r="G323" s="16"/>
      <c r="H323" s="3"/>
      <c r="I323" s="3"/>
      <c r="J323" s="3"/>
      <c r="K323" s="3"/>
      <c r="L323" s="3"/>
      <c r="M323" s="3"/>
      <c r="N323" s="3"/>
    </row>
    <row r="324" spans="1:14" ht="13">
      <c r="A324" s="2"/>
      <c r="B324" s="3"/>
      <c r="C324" s="4"/>
      <c r="D324" s="4"/>
      <c r="E324" s="3"/>
      <c r="F324" s="3"/>
      <c r="G324" s="16"/>
      <c r="H324" s="3"/>
      <c r="I324" s="3"/>
      <c r="J324" s="3"/>
      <c r="K324" s="3"/>
      <c r="L324" s="3"/>
      <c r="M324" s="3"/>
      <c r="N324" s="3"/>
    </row>
    <row r="325" spans="1:14" ht="13">
      <c r="A325" s="2"/>
      <c r="B325" s="3"/>
      <c r="C325" s="4"/>
      <c r="D325" s="4"/>
      <c r="E325" s="3"/>
      <c r="F325" s="3"/>
      <c r="G325" s="16"/>
      <c r="H325" s="3"/>
      <c r="I325" s="3"/>
      <c r="J325" s="3"/>
      <c r="K325" s="3"/>
      <c r="L325" s="3"/>
      <c r="M325" s="3"/>
      <c r="N325" s="3"/>
    </row>
    <row r="326" spans="1:14" ht="13">
      <c r="A326" s="2"/>
      <c r="B326" s="3"/>
      <c r="C326" s="4"/>
      <c r="D326" s="4"/>
      <c r="E326" s="3"/>
      <c r="F326" s="3"/>
      <c r="G326" s="16"/>
      <c r="H326" s="3"/>
      <c r="I326" s="3"/>
      <c r="J326" s="3"/>
      <c r="K326" s="3"/>
      <c r="L326" s="3"/>
      <c r="M326" s="3"/>
      <c r="N326" s="3"/>
    </row>
    <row r="327" spans="1:14" ht="13">
      <c r="A327" s="2"/>
      <c r="B327" s="3"/>
      <c r="C327" s="4"/>
      <c r="D327" s="4"/>
      <c r="E327" s="3"/>
      <c r="F327" s="3"/>
      <c r="G327" s="16"/>
      <c r="H327" s="3"/>
      <c r="I327" s="3"/>
      <c r="J327" s="3"/>
      <c r="K327" s="3"/>
      <c r="L327" s="3"/>
      <c r="M327" s="3"/>
      <c r="N327" s="3"/>
    </row>
    <row r="328" spans="1:14" ht="13">
      <c r="A328" s="2"/>
      <c r="B328" s="3"/>
      <c r="C328" s="4"/>
      <c r="D328" s="4"/>
      <c r="E328" s="3"/>
      <c r="F328" s="3"/>
      <c r="G328" s="16"/>
      <c r="H328" s="3"/>
      <c r="I328" s="3"/>
      <c r="J328" s="3"/>
      <c r="K328" s="3"/>
      <c r="L328" s="3"/>
      <c r="M328" s="3"/>
      <c r="N328" s="3"/>
    </row>
    <row r="329" spans="1:14" ht="13">
      <c r="A329" s="2"/>
      <c r="B329" s="3"/>
      <c r="C329" s="4"/>
      <c r="D329" s="4"/>
      <c r="E329" s="3"/>
      <c r="F329" s="3"/>
      <c r="G329" s="16"/>
      <c r="H329" s="3"/>
      <c r="I329" s="3"/>
      <c r="J329" s="3"/>
      <c r="K329" s="3"/>
      <c r="L329" s="3"/>
      <c r="M329" s="3"/>
      <c r="N329" s="3"/>
    </row>
    <row r="330" spans="1:14" ht="13">
      <c r="A330" s="2"/>
      <c r="B330" s="3"/>
      <c r="C330" s="4"/>
      <c r="D330" s="4"/>
      <c r="E330" s="3"/>
      <c r="F330" s="3"/>
      <c r="G330" s="16"/>
      <c r="H330" s="3"/>
      <c r="I330" s="3"/>
      <c r="J330" s="3"/>
      <c r="K330" s="3"/>
      <c r="L330" s="3"/>
      <c r="M330" s="3"/>
      <c r="N330" s="3"/>
    </row>
    <row r="331" spans="1:14" ht="13">
      <c r="A331" s="2"/>
      <c r="B331" s="3"/>
      <c r="C331" s="4"/>
      <c r="D331" s="4"/>
      <c r="E331" s="3"/>
      <c r="F331" s="3"/>
      <c r="G331" s="16"/>
      <c r="H331" s="3"/>
      <c r="I331" s="3"/>
      <c r="J331" s="3"/>
      <c r="K331" s="3"/>
      <c r="L331" s="3"/>
      <c r="M331" s="3"/>
      <c r="N331" s="3"/>
    </row>
    <row r="332" spans="1:14" ht="13">
      <c r="A332" s="2"/>
      <c r="B332" s="3"/>
      <c r="C332" s="4"/>
      <c r="D332" s="4"/>
      <c r="E332" s="3"/>
      <c r="F332" s="3"/>
      <c r="G332" s="16"/>
      <c r="H332" s="3"/>
      <c r="I332" s="3"/>
      <c r="J332" s="3"/>
      <c r="K332" s="3"/>
      <c r="L332" s="3"/>
      <c r="M332" s="3"/>
      <c r="N332" s="3"/>
    </row>
    <row r="333" spans="1:14" ht="13">
      <c r="A333" s="2"/>
      <c r="B333" s="3"/>
      <c r="C333" s="4"/>
      <c r="D333" s="4"/>
      <c r="E333" s="3"/>
      <c r="F333" s="3"/>
      <c r="G333" s="16"/>
      <c r="H333" s="3"/>
      <c r="I333" s="3"/>
      <c r="J333" s="3"/>
      <c r="K333" s="3"/>
      <c r="L333" s="3"/>
      <c r="M333" s="3"/>
      <c r="N333" s="3"/>
    </row>
    <row r="334" spans="1:14" ht="13">
      <c r="A334" s="2"/>
      <c r="B334" s="3"/>
      <c r="C334" s="4"/>
      <c r="D334" s="4"/>
      <c r="E334" s="3"/>
      <c r="F334" s="3"/>
      <c r="G334" s="16"/>
      <c r="H334" s="3"/>
      <c r="I334" s="3"/>
      <c r="J334" s="3"/>
      <c r="K334" s="3"/>
      <c r="L334" s="3"/>
      <c r="M334" s="3"/>
      <c r="N334" s="3"/>
    </row>
    <row r="335" spans="1:14" ht="13">
      <c r="A335" s="2"/>
      <c r="B335" s="3"/>
      <c r="C335" s="4"/>
      <c r="D335" s="4"/>
      <c r="E335" s="3"/>
      <c r="F335" s="3"/>
      <c r="G335" s="16"/>
      <c r="H335" s="3"/>
      <c r="I335" s="3"/>
      <c r="J335" s="3"/>
      <c r="K335" s="3"/>
      <c r="L335" s="3"/>
      <c r="M335" s="3"/>
      <c r="N335" s="3"/>
    </row>
    <row r="336" spans="1:14" ht="13">
      <c r="A336" s="2"/>
      <c r="B336" s="3"/>
      <c r="C336" s="4"/>
      <c r="D336" s="4"/>
      <c r="E336" s="3"/>
      <c r="F336" s="3"/>
      <c r="G336" s="16"/>
      <c r="H336" s="3"/>
      <c r="I336" s="3"/>
      <c r="J336" s="3"/>
      <c r="K336" s="3"/>
      <c r="L336" s="3"/>
      <c r="M336" s="3"/>
      <c r="N336" s="3"/>
    </row>
    <row r="337" spans="1:14" ht="13">
      <c r="A337" s="2"/>
      <c r="B337" s="3"/>
      <c r="C337" s="4"/>
      <c r="D337" s="4"/>
      <c r="E337" s="3"/>
      <c r="F337" s="3"/>
      <c r="G337" s="16"/>
      <c r="H337" s="3"/>
      <c r="I337" s="3"/>
      <c r="J337" s="3"/>
      <c r="K337" s="3"/>
      <c r="L337" s="3"/>
      <c r="M337" s="3"/>
      <c r="N337" s="3"/>
    </row>
    <row r="338" spans="1:14" ht="13">
      <c r="A338" s="2"/>
      <c r="B338" s="3"/>
      <c r="C338" s="4"/>
      <c r="D338" s="4"/>
      <c r="E338" s="3"/>
      <c r="F338" s="3"/>
      <c r="G338" s="16"/>
      <c r="H338" s="3"/>
      <c r="I338" s="3"/>
      <c r="J338" s="3"/>
      <c r="K338" s="3"/>
      <c r="L338" s="3"/>
      <c r="M338" s="3"/>
      <c r="N338" s="3"/>
    </row>
    <row r="339" spans="1:14" ht="13">
      <c r="A339" s="2"/>
      <c r="B339" s="3"/>
      <c r="C339" s="4"/>
      <c r="D339" s="4"/>
      <c r="E339" s="3"/>
      <c r="F339" s="3"/>
      <c r="G339" s="16"/>
      <c r="H339" s="3"/>
      <c r="I339" s="3"/>
      <c r="J339" s="3"/>
      <c r="K339" s="3"/>
      <c r="L339" s="3"/>
      <c r="M339" s="3"/>
      <c r="N339" s="3"/>
    </row>
    <row r="340" spans="1:14" ht="13">
      <c r="A340" s="2"/>
      <c r="B340" s="3"/>
      <c r="C340" s="4"/>
      <c r="D340" s="4"/>
      <c r="E340" s="3"/>
      <c r="F340" s="3"/>
      <c r="G340" s="16"/>
      <c r="H340" s="3"/>
      <c r="I340" s="3"/>
      <c r="J340" s="3"/>
      <c r="K340" s="3"/>
      <c r="L340" s="3"/>
      <c r="M340" s="3"/>
      <c r="N340" s="3"/>
    </row>
    <row r="341" spans="1:14" ht="13">
      <c r="A341" s="2"/>
      <c r="B341" s="3"/>
      <c r="C341" s="4"/>
      <c r="D341" s="4"/>
      <c r="E341" s="3"/>
      <c r="F341" s="3"/>
      <c r="G341" s="16"/>
      <c r="H341" s="3"/>
      <c r="I341" s="3"/>
      <c r="J341" s="3"/>
      <c r="K341" s="3"/>
      <c r="L341" s="3"/>
      <c r="M341" s="3"/>
      <c r="N341" s="3"/>
    </row>
    <row r="342" spans="1:14" ht="13">
      <c r="A342" s="2"/>
      <c r="B342" s="3"/>
      <c r="C342" s="4"/>
      <c r="D342" s="4"/>
      <c r="E342" s="3"/>
      <c r="F342" s="3"/>
      <c r="G342" s="16"/>
      <c r="H342" s="3"/>
      <c r="I342" s="3"/>
      <c r="J342" s="3"/>
      <c r="K342" s="3"/>
      <c r="L342" s="3"/>
      <c r="M342" s="3"/>
      <c r="N342" s="3"/>
    </row>
    <row r="343" spans="1:14" ht="13">
      <c r="A343" s="2"/>
      <c r="B343" s="3"/>
      <c r="C343" s="4"/>
      <c r="D343" s="4"/>
      <c r="E343" s="3"/>
      <c r="F343" s="3"/>
      <c r="G343" s="16"/>
      <c r="H343" s="3"/>
      <c r="I343" s="3"/>
      <c r="J343" s="3"/>
      <c r="K343" s="3"/>
      <c r="L343" s="3"/>
      <c r="M343" s="3"/>
      <c r="N343" s="3"/>
    </row>
    <row r="344" spans="1:14" ht="13">
      <c r="A344" s="2"/>
      <c r="B344" s="3"/>
      <c r="C344" s="4"/>
      <c r="D344" s="4"/>
      <c r="E344" s="3"/>
      <c r="F344" s="3"/>
      <c r="G344" s="16"/>
      <c r="H344" s="3"/>
      <c r="I344" s="3"/>
      <c r="J344" s="3"/>
      <c r="K344" s="3"/>
      <c r="L344" s="3"/>
      <c r="M344" s="3"/>
      <c r="N344" s="3"/>
    </row>
    <row r="345" spans="1:14" ht="13">
      <c r="A345" s="2"/>
      <c r="B345" s="3"/>
      <c r="C345" s="4"/>
      <c r="D345" s="4"/>
      <c r="E345" s="3"/>
      <c r="F345" s="3"/>
      <c r="G345" s="16"/>
      <c r="H345" s="3"/>
      <c r="I345" s="3"/>
      <c r="J345" s="3"/>
      <c r="K345" s="3"/>
      <c r="L345" s="3"/>
      <c r="M345" s="3"/>
      <c r="N345" s="3"/>
    </row>
    <row r="346" spans="1:14" ht="13">
      <c r="A346" s="2"/>
      <c r="B346" s="3"/>
      <c r="C346" s="4"/>
      <c r="D346" s="4"/>
      <c r="E346" s="3"/>
      <c r="F346" s="3"/>
      <c r="G346" s="16"/>
      <c r="H346" s="3"/>
      <c r="I346" s="3"/>
      <c r="J346" s="3"/>
      <c r="K346" s="3"/>
      <c r="L346" s="3"/>
      <c r="M346" s="3"/>
      <c r="N346" s="3"/>
    </row>
    <row r="347" spans="1:14" ht="13">
      <c r="A347" s="2"/>
      <c r="B347" s="3"/>
      <c r="C347" s="4"/>
      <c r="D347" s="4"/>
      <c r="E347" s="3"/>
      <c r="F347" s="3"/>
      <c r="G347" s="16"/>
      <c r="H347" s="3"/>
      <c r="I347" s="3"/>
      <c r="J347" s="3"/>
      <c r="K347" s="3"/>
      <c r="L347" s="3"/>
      <c r="M347" s="3"/>
      <c r="N347" s="3"/>
    </row>
    <row r="348" spans="1:14" ht="13">
      <c r="A348" s="2"/>
      <c r="B348" s="3"/>
      <c r="C348" s="4"/>
      <c r="D348" s="4"/>
      <c r="E348" s="3"/>
      <c r="F348" s="3"/>
      <c r="G348" s="16"/>
      <c r="H348" s="3"/>
      <c r="I348" s="3"/>
      <c r="J348" s="3"/>
      <c r="K348" s="3"/>
      <c r="L348" s="3"/>
      <c r="M348" s="3"/>
      <c r="N348" s="3"/>
    </row>
    <row r="349" spans="1:14" ht="13">
      <c r="A349" s="2"/>
      <c r="B349" s="3"/>
      <c r="C349" s="4"/>
      <c r="D349" s="4"/>
      <c r="E349" s="3"/>
      <c r="F349" s="3"/>
      <c r="G349" s="16"/>
      <c r="H349" s="3"/>
      <c r="I349" s="3"/>
      <c r="J349" s="3"/>
      <c r="K349" s="3"/>
      <c r="L349" s="3"/>
      <c r="M349" s="3"/>
      <c r="N349" s="3"/>
    </row>
    <row r="350" spans="1:14" ht="13">
      <c r="A350" s="2"/>
      <c r="B350" s="3"/>
      <c r="C350" s="4"/>
      <c r="D350" s="4"/>
      <c r="E350" s="3"/>
      <c r="F350" s="3"/>
      <c r="G350" s="16"/>
      <c r="H350" s="3"/>
      <c r="I350" s="3"/>
      <c r="J350" s="3"/>
      <c r="K350" s="3"/>
      <c r="L350" s="3"/>
      <c r="M350" s="3"/>
      <c r="N350" s="3"/>
    </row>
    <row r="351" spans="1:14" ht="13">
      <c r="A351" s="2"/>
      <c r="B351" s="3"/>
      <c r="C351" s="4"/>
      <c r="D351" s="4"/>
      <c r="E351" s="3"/>
      <c r="F351" s="3"/>
      <c r="G351" s="16"/>
      <c r="H351" s="3"/>
      <c r="I351" s="3"/>
      <c r="J351" s="3"/>
      <c r="K351" s="3"/>
      <c r="L351" s="3"/>
      <c r="M351" s="3"/>
      <c r="N351" s="3"/>
    </row>
    <row r="352" spans="1:14" ht="13">
      <c r="A352" s="2"/>
      <c r="B352" s="3"/>
      <c r="C352" s="4"/>
      <c r="D352" s="4"/>
      <c r="E352" s="3"/>
      <c r="F352" s="3"/>
      <c r="G352" s="16"/>
      <c r="H352" s="3"/>
      <c r="I352" s="3"/>
      <c r="J352" s="3"/>
      <c r="K352" s="3"/>
      <c r="L352" s="3"/>
      <c r="M352" s="3"/>
      <c r="N352" s="3"/>
    </row>
    <row r="353" spans="1:14" ht="13">
      <c r="A353" s="2"/>
      <c r="B353" s="3"/>
      <c r="C353" s="4"/>
      <c r="D353" s="4"/>
      <c r="E353" s="3"/>
      <c r="F353" s="3"/>
      <c r="G353" s="16"/>
      <c r="H353" s="3"/>
      <c r="I353" s="3"/>
      <c r="J353" s="3"/>
      <c r="K353" s="3"/>
      <c r="L353" s="3"/>
      <c r="M353" s="3"/>
      <c r="N353" s="3"/>
    </row>
    <row r="354" spans="1:14" ht="13">
      <c r="A354" s="2"/>
      <c r="B354" s="3"/>
      <c r="C354" s="4"/>
      <c r="D354" s="4"/>
      <c r="E354" s="3"/>
      <c r="F354" s="3"/>
      <c r="G354" s="16"/>
      <c r="H354" s="3"/>
      <c r="I354" s="3"/>
      <c r="J354" s="3"/>
      <c r="K354" s="3"/>
      <c r="L354" s="3"/>
      <c r="M354" s="3"/>
      <c r="N354" s="3"/>
    </row>
    <row r="355" spans="1:14" ht="13">
      <c r="A355" s="2"/>
      <c r="B355" s="3"/>
      <c r="C355" s="4"/>
      <c r="D355" s="4"/>
      <c r="E355" s="3"/>
      <c r="F355" s="3"/>
      <c r="G355" s="16"/>
      <c r="H355" s="3"/>
      <c r="I355" s="3"/>
      <c r="J355" s="3"/>
      <c r="K355" s="3"/>
      <c r="L355" s="3"/>
      <c r="M355" s="3"/>
      <c r="N355" s="3"/>
    </row>
    <row r="356" spans="1:14" ht="13">
      <c r="A356" s="2"/>
      <c r="B356" s="3"/>
      <c r="C356" s="4"/>
      <c r="D356" s="4"/>
      <c r="E356" s="3"/>
      <c r="F356" s="3"/>
      <c r="G356" s="16"/>
      <c r="H356" s="3"/>
      <c r="I356" s="3"/>
      <c r="J356" s="3"/>
      <c r="K356" s="3"/>
      <c r="L356" s="3"/>
      <c r="M356" s="3"/>
      <c r="N356" s="3"/>
    </row>
    <row r="357" spans="1:14" ht="13">
      <c r="A357" s="2"/>
      <c r="B357" s="3"/>
      <c r="C357" s="4"/>
      <c r="D357" s="4"/>
      <c r="E357" s="3"/>
      <c r="F357" s="3"/>
      <c r="G357" s="16"/>
      <c r="H357" s="3"/>
      <c r="I357" s="3"/>
      <c r="J357" s="3"/>
      <c r="K357" s="3"/>
      <c r="L357" s="3"/>
      <c r="M357" s="3"/>
      <c r="N357" s="3"/>
    </row>
    <row r="358" spans="1:14" ht="13">
      <c r="A358" s="2"/>
      <c r="B358" s="3"/>
      <c r="C358" s="4"/>
      <c r="D358" s="4"/>
      <c r="E358" s="3"/>
      <c r="F358" s="3"/>
      <c r="G358" s="16"/>
      <c r="H358" s="3"/>
      <c r="I358" s="3"/>
      <c r="J358" s="3"/>
      <c r="K358" s="3"/>
      <c r="L358" s="3"/>
      <c r="M358" s="3"/>
      <c r="N358" s="3"/>
    </row>
    <row r="359" spans="1:14" ht="13">
      <c r="A359" s="2"/>
      <c r="B359" s="3"/>
      <c r="C359" s="4"/>
      <c r="D359" s="4"/>
      <c r="E359" s="3"/>
      <c r="F359" s="3"/>
      <c r="G359" s="16"/>
      <c r="H359" s="3"/>
      <c r="I359" s="3"/>
      <c r="J359" s="3"/>
      <c r="K359" s="3"/>
      <c r="L359" s="3"/>
      <c r="M359" s="3"/>
      <c r="N359" s="3"/>
    </row>
    <row r="360" spans="1:14" ht="13">
      <c r="A360" s="2"/>
      <c r="B360" s="3"/>
      <c r="C360" s="4"/>
      <c r="D360" s="4"/>
      <c r="E360" s="3"/>
      <c r="F360" s="3"/>
      <c r="G360" s="16"/>
      <c r="H360" s="3"/>
      <c r="I360" s="3"/>
      <c r="J360" s="3"/>
      <c r="K360" s="3"/>
      <c r="L360" s="3"/>
      <c r="M360" s="3"/>
      <c r="N360" s="3"/>
    </row>
    <row r="361" spans="1:14" ht="13">
      <c r="A361" s="2"/>
      <c r="B361" s="3"/>
      <c r="C361" s="4"/>
      <c r="D361" s="4"/>
      <c r="E361" s="3"/>
      <c r="F361" s="3"/>
      <c r="G361" s="16"/>
      <c r="H361" s="3"/>
      <c r="I361" s="3"/>
      <c r="J361" s="3"/>
      <c r="K361" s="3"/>
      <c r="L361" s="3"/>
      <c r="M361" s="3"/>
      <c r="N361" s="3"/>
    </row>
    <row r="362" spans="1:14" ht="13">
      <c r="A362" s="2"/>
      <c r="B362" s="3"/>
      <c r="C362" s="4"/>
      <c r="D362" s="4"/>
      <c r="E362" s="3"/>
      <c r="F362" s="3"/>
      <c r="G362" s="16"/>
      <c r="H362" s="3"/>
      <c r="I362" s="3"/>
      <c r="J362" s="3"/>
      <c r="K362" s="3"/>
      <c r="L362" s="3"/>
      <c r="M362" s="3"/>
      <c r="N362" s="3"/>
    </row>
    <row r="363" spans="1:14" ht="13">
      <c r="A363" s="2"/>
      <c r="B363" s="3"/>
      <c r="C363" s="4"/>
      <c r="D363" s="4"/>
      <c r="E363" s="3"/>
      <c r="F363" s="3"/>
      <c r="G363" s="16"/>
      <c r="H363" s="3"/>
      <c r="I363" s="3"/>
      <c r="J363" s="3"/>
      <c r="K363" s="3"/>
      <c r="L363" s="3"/>
      <c r="M363" s="3"/>
      <c r="N363" s="3"/>
    </row>
    <row r="364" spans="1:14" ht="13">
      <c r="A364" s="2"/>
      <c r="B364" s="3"/>
      <c r="C364" s="4"/>
      <c r="D364" s="4"/>
      <c r="E364" s="3"/>
      <c r="F364" s="3"/>
      <c r="G364" s="16"/>
      <c r="H364" s="3"/>
      <c r="I364" s="3"/>
      <c r="J364" s="3"/>
      <c r="K364" s="3"/>
      <c r="L364" s="3"/>
      <c r="M364" s="3"/>
      <c r="N364" s="3"/>
    </row>
    <row r="365" spans="1:14" ht="13">
      <c r="A365" s="2"/>
      <c r="B365" s="3"/>
      <c r="C365" s="4"/>
      <c r="D365" s="4"/>
      <c r="E365" s="3"/>
      <c r="F365" s="3"/>
      <c r="G365" s="16"/>
      <c r="H365" s="3"/>
      <c r="I365" s="3"/>
      <c r="J365" s="3"/>
      <c r="K365" s="3"/>
      <c r="L365" s="3"/>
      <c r="M365" s="3"/>
      <c r="N365" s="3"/>
    </row>
    <row r="366" spans="1:14" ht="13">
      <c r="A366" s="2"/>
      <c r="B366" s="3"/>
      <c r="C366" s="4"/>
      <c r="D366" s="4"/>
      <c r="E366" s="3"/>
      <c r="F366" s="3"/>
      <c r="G366" s="16"/>
      <c r="H366" s="3"/>
      <c r="I366" s="3"/>
      <c r="J366" s="3"/>
      <c r="K366" s="3"/>
      <c r="L366" s="3"/>
      <c r="M366" s="3"/>
      <c r="N366" s="3"/>
    </row>
    <row r="367" spans="1:14" ht="13">
      <c r="A367" s="2"/>
      <c r="B367" s="3"/>
      <c r="C367" s="4"/>
      <c r="D367" s="4"/>
      <c r="E367" s="3"/>
      <c r="F367" s="3"/>
      <c r="G367" s="16"/>
      <c r="H367" s="3"/>
      <c r="I367" s="3"/>
      <c r="J367" s="3"/>
      <c r="K367" s="3"/>
      <c r="L367" s="3"/>
      <c r="M367" s="3"/>
      <c r="N367" s="3"/>
    </row>
    <row r="368" spans="1:14" ht="13">
      <c r="A368" s="2"/>
      <c r="B368" s="3"/>
      <c r="C368" s="4"/>
      <c r="D368" s="4"/>
      <c r="E368" s="3"/>
      <c r="F368" s="3"/>
      <c r="G368" s="16"/>
      <c r="H368" s="3"/>
      <c r="I368" s="3"/>
      <c r="J368" s="3"/>
      <c r="K368" s="3"/>
      <c r="L368" s="3"/>
      <c r="M368" s="3"/>
      <c r="N368" s="3"/>
    </row>
    <row r="369" spans="1:14" ht="13">
      <c r="A369" s="2"/>
      <c r="B369" s="3"/>
      <c r="C369" s="4"/>
      <c r="D369" s="4"/>
      <c r="E369" s="3"/>
      <c r="F369" s="3"/>
      <c r="G369" s="16"/>
      <c r="H369" s="3"/>
      <c r="I369" s="3"/>
      <c r="J369" s="3"/>
      <c r="K369" s="3"/>
      <c r="L369" s="3"/>
      <c r="M369" s="3"/>
      <c r="N369" s="3"/>
    </row>
    <row r="370" spans="1:14" ht="13">
      <c r="A370" s="2"/>
      <c r="B370" s="3"/>
      <c r="C370" s="4"/>
      <c r="D370" s="4"/>
      <c r="E370" s="3"/>
      <c r="F370" s="3"/>
      <c r="G370" s="16"/>
      <c r="H370" s="3"/>
      <c r="I370" s="3"/>
      <c r="J370" s="3"/>
      <c r="K370" s="3"/>
      <c r="L370" s="3"/>
      <c r="M370" s="3"/>
      <c r="N370" s="3"/>
    </row>
    <row r="371" spans="1:14" ht="13">
      <c r="A371" s="2"/>
      <c r="B371" s="3"/>
      <c r="C371" s="4"/>
      <c r="D371" s="4"/>
      <c r="E371" s="3"/>
      <c r="F371" s="3"/>
      <c r="G371" s="16"/>
      <c r="H371" s="3"/>
      <c r="I371" s="3"/>
      <c r="J371" s="3"/>
      <c r="K371" s="3"/>
      <c r="L371" s="3"/>
      <c r="M371" s="3"/>
      <c r="N371" s="3"/>
    </row>
    <row r="372" spans="1:14" ht="13">
      <c r="A372" s="2"/>
      <c r="B372" s="3"/>
      <c r="C372" s="4"/>
      <c r="D372" s="4"/>
      <c r="E372" s="3"/>
      <c r="F372" s="3"/>
      <c r="G372" s="16"/>
      <c r="H372" s="3"/>
      <c r="I372" s="3"/>
      <c r="J372" s="3"/>
      <c r="K372" s="3"/>
      <c r="L372" s="3"/>
      <c r="M372" s="3"/>
      <c r="N372" s="3"/>
    </row>
    <row r="373" spans="1:14" ht="13">
      <c r="A373" s="2"/>
      <c r="B373" s="3"/>
      <c r="C373" s="4"/>
      <c r="D373" s="4"/>
      <c r="E373" s="3"/>
      <c r="F373" s="3"/>
      <c r="G373" s="16"/>
      <c r="H373" s="3"/>
      <c r="I373" s="3"/>
      <c r="J373" s="3"/>
      <c r="K373" s="3"/>
      <c r="L373" s="3"/>
      <c r="M373" s="3"/>
      <c r="N373" s="3"/>
    </row>
    <row r="374" spans="1:14" ht="13">
      <c r="A374" s="2"/>
      <c r="B374" s="3"/>
      <c r="C374" s="4"/>
      <c r="D374" s="4"/>
      <c r="E374" s="3"/>
      <c r="F374" s="3"/>
      <c r="G374" s="16"/>
      <c r="H374" s="3"/>
      <c r="I374" s="3"/>
      <c r="J374" s="3"/>
      <c r="K374" s="3"/>
      <c r="L374" s="3"/>
      <c r="M374" s="3"/>
      <c r="N374" s="3"/>
    </row>
    <row r="375" spans="1:14" ht="13">
      <c r="A375" s="2"/>
      <c r="B375" s="3"/>
      <c r="C375" s="4"/>
      <c r="D375" s="4"/>
      <c r="E375" s="3"/>
      <c r="F375" s="3"/>
      <c r="G375" s="16"/>
      <c r="H375" s="3"/>
      <c r="I375" s="3"/>
      <c r="J375" s="3"/>
      <c r="K375" s="3"/>
      <c r="L375" s="3"/>
      <c r="M375" s="3"/>
      <c r="N375" s="3"/>
    </row>
    <row r="376" spans="1:14" ht="13">
      <c r="A376" s="2"/>
      <c r="B376" s="3"/>
      <c r="C376" s="4"/>
      <c r="D376" s="4"/>
      <c r="E376" s="3"/>
      <c r="F376" s="3"/>
      <c r="G376" s="16"/>
      <c r="H376" s="3"/>
      <c r="I376" s="3"/>
      <c r="J376" s="3"/>
      <c r="K376" s="3"/>
      <c r="L376" s="3"/>
      <c r="M376" s="3"/>
      <c r="N376" s="3"/>
    </row>
    <row r="377" spans="1:14" ht="13">
      <c r="A377" s="2"/>
      <c r="B377" s="3"/>
      <c r="C377" s="4"/>
      <c r="D377" s="4"/>
      <c r="E377" s="3"/>
      <c r="F377" s="3"/>
      <c r="G377" s="16"/>
      <c r="H377" s="3"/>
      <c r="I377" s="3"/>
      <c r="J377" s="3"/>
      <c r="K377" s="3"/>
      <c r="L377" s="3"/>
      <c r="M377" s="3"/>
      <c r="N377" s="3"/>
    </row>
    <row r="378" spans="1:14" ht="13">
      <c r="A378" s="2"/>
      <c r="B378" s="3"/>
      <c r="C378" s="4"/>
      <c r="D378" s="4"/>
      <c r="E378" s="3"/>
      <c r="F378" s="3"/>
      <c r="G378" s="16"/>
      <c r="H378" s="3"/>
      <c r="I378" s="3"/>
      <c r="J378" s="3"/>
      <c r="K378" s="3"/>
      <c r="L378" s="3"/>
      <c r="M378" s="3"/>
      <c r="N378" s="3"/>
    </row>
    <row r="379" spans="1:14" ht="13">
      <c r="A379" s="2"/>
      <c r="B379" s="3"/>
      <c r="C379" s="4"/>
      <c r="D379" s="4"/>
      <c r="E379" s="3"/>
      <c r="F379" s="3"/>
      <c r="G379" s="16"/>
      <c r="H379" s="3"/>
      <c r="I379" s="3"/>
      <c r="J379" s="3"/>
      <c r="K379" s="3"/>
      <c r="L379" s="3"/>
      <c r="M379" s="3"/>
      <c r="N379" s="3"/>
    </row>
    <row r="380" spans="1:14" ht="13">
      <c r="A380" s="2"/>
      <c r="B380" s="3"/>
      <c r="C380" s="4"/>
      <c r="D380" s="4"/>
      <c r="E380" s="3"/>
      <c r="F380" s="3"/>
      <c r="G380" s="16"/>
      <c r="H380" s="3"/>
      <c r="I380" s="3"/>
      <c r="J380" s="3"/>
      <c r="K380" s="3"/>
      <c r="L380" s="3"/>
      <c r="M380" s="3"/>
      <c r="N380" s="3"/>
    </row>
    <row r="381" spans="1:14" ht="13">
      <c r="A381" s="2"/>
      <c r="B381" s="3"/>
      <c r="C381" s="4"/>
      <c r="D381" s="4"/>
      <c r="E381" s="3"/>
      <c r="F381" s="3"/>
      <c r="G381" s="16"/>
      <c r="H381" s="3"/>
      <c r="I381" s="3"/>
      <c r="J381" s="3"/>
      <c r="K381" s="3"/>
      <c r="L381" s="3"/>
      <c r="M381" s="3"/>
      <c r="N381" s="3"/>
    </row>
    <row r="382" spans="1:14" ht="13">
      <c r="A382" s="2"/>
      <c r="B382" s="3"/>
      <c r="C382" s="4"/>
      <c r="D382" s="4"/>
      <c r="E382" s="3"/>
      <c r="F382" s="3"/>
      <c r="G382" s="16"/>
      <c r="H382" s="3"/>
      <c r="I382" s="3"/>
      <c r="J382" s="3"/>
      <c r="K382" s="3"/>
      <c r="L382" s="3"/>
      <c r="M382" s="3"/>
      <c r="N382" s="3"/>
    </row>
    <row r="383" spans="1:14" ht="13">
      <c r="A383" s="2"/>
      <c r="B383" s="3"/>
      <c r="C383" s="4"/>
      <c r="D383" s="4"/>
      <c r="E383" s="3"/>
      <c r="F383" s="3"/>
      <c r="G383" s="16"/>
      <c r="H383" s="3"/>
      <c r="I383" s="3"/>
      <c r="J383" s="3"/>
      <c r="K383" s="3"/>
      <c r="L383" s="3"/>
      <c r="M383" s="3"/>
      <c r="N383" s="3"/>
    </row>
    <row r="384" spans="1:14" ht="13">
      <c r="A384" s="2"/>
      <c r="B384" s="3"/>
      <c r="C384" s="4"/>
      <c r="D384" s="4"/>
      <c r="E384" s="3"/>
      <c r="F384" s="3"/>
      <c r="G384" s="16"/>
      <c r="H384" s="3"/>
      <c r="I384" s="3"/>
      <c r="J384" s="3"/>
      <c r="K384" s="3"/>
      <c r="L384" s="3"/>
      <c r="M384" s="3"/>
      <c r="N384" s="3"/>
    </row>
    <row r="385" spans="1:14" ht="13">
      <c r="A385" s="2"/>
      <c r="B385" s="3"/>
      <c r="C385" s="4"/>
      <c r="D385" s="4"/>
      <c r="E385" s="3"/>
      <c r="F385" s="3"/>
      <c r="G385" s="16"/>
      <c r="H385" s="3"/>
      <c r="I385" s="3"/>
      <c r="J385" s="3"/>
      <c r="K385" s="3"/>
      <c r="L385" s="3"/>
      <c r="M385" s="3"/>
      <c r="N385" s="3"/>
    </row>
    <row r="386" spans="1:14" ht="13">
      <c r="A386" s="2"/>
      <c r="B386" s="3"/>
      <c r="C386" s="4"/>
      <c r="D386" s="4"/>
      <c r="E386" s="3"/>
      <c r="F386" s="3"/>
      <c r="G386" s="16"/>
      <c r="H386" s="3"/>
      <c r="I386" s="3"/>
      <c r="J386" s="3"/>
      <c r="K386" s="3"/>
      <c r="L386" s="3"/>
      <c r="M386" s="3"/>
      <c r="N386" s="3"/>
    </row>
    <row r="387" spans="1:14" ht="13">
      <c r="A387" s="2"/>
      <c r="B387" s="3"/>
      <c r="C387" s="4"/>
      <c r="D387" s="4"/>
      <c r="E387" s="3"/>
      <c r="F387" s="3"/>
      <c r="G387" s="16"/>
      <c r="H387" s="3"/>
      <c r="I387" s="3"/>
      <c r="J387" s="3"/>
      <c r="K387" s="3"/>
      <c r="L387" s="3"/>
      <c r="M387" s="3"/>
      <c r="N387" s="3"/>
    </row>
    <row r="388" spans="1:14" ht="13">
      <c r="A388" s="2"/>
      <c r="B388" s="3"/>
      <c r="C388" s="4"/>
      <c r="D388" s="4"/>
      <c r="E388" s="3"/>
      <c r="F388" s="3"/>
      <c r="G388" s="16"/>
      <c r="H388" s="3"/>
      <c r="I388" s="3"/>
      <c r="J388" s="3"/>
      <c r="K388" s="3"/>
      <c r="L388" s="3"/>
      <c r="M388" s="3"/>
      <c r="N388" s="3"/>
    </row>
    <row r="389" spans="1:14" ht="13">
      <c r="A389" s="2"/>
      <c r="B389" s="3"/>
      <c r="C389" s="4"/>
      <c r="D389" s="4"/>
      <c r="E389" s="3"/>
      <c r="F389" s="3"/>
      <c r="G389" s="16"/>
      <c r="H389" s="3"/>
      <c r="I389" s="3"/>
      <c r="J389" s="3"/>
      <c r="K389" s="3"/>
      <c r="L389" s="3"/>
      <c r="M389" s="3"/>
      <c r="N389" s="3"/>
    </row>
    <row r="390" spans="1:14" ht="13">
      <c r="A390" s="2"/>
      <c r="B390" s="3"/>
      <c r="C390" s="4"/>
      <c r="D390" s="4"/>
      <c r="E390" s="3"/>
      <c r="F390" s="3"/>
      <c r="G390" s="16"/>
      <c r="H390" s="3"/>
      <c r="I390" s="3"/>
      <c r="J390" s="3"/>
      <c r="K390" s="3"/>
      <c r="L390" s="3"/>
      <c r="M390" s="3"/>
      <c r="N390" s="3"/>
    </row>
    <row r="391" spans="1:14" ht="13">
      <c r="A391" s="2"/>
      <c r="B391" s="3"/>
      <c r="C391" s="4"/>
      <c r="D391" s="4"/>
      <c r="E391" s="3"/>
      <c r="F391" s="3"/>
      <c r="G391" s="16"/>
      <c r="H391" s="3"/>
      <c r="I391" s="3"/>
      <c r="J391" s="3"/>
      <c r="K391" s="3"/>
      <c r="L391" s="3"/>
      <c r="M391" s="3"/>
      <c r="N391" s="3"/>
    </row>
    <row r="392" spans="1:14" ht="13">
      <c r="A392" s="2"/>
      <c r="B392" s="3"/>
      <c r="C392" s="4"/>
      <c r="D392" s="4"/>
      <c r="E392" s="3"/>
      <c r="F392" s="3"/>
      <c r="G392" s="16"/>
      <c r="H392" s="3"/>
      <c r="I392" s="3"/>
      <c r="J392" s="3"/>
      <c r="K392" s="3"/>
      <c r="L392" s="3"/>
      <c r="M392" s="3"/>
      <c r="N392" s="3"/>
    </row>
    <row r="393" spans="1:14" ht="13">
      <c r="A393" s="2"/>
      <c r="B393" s="3"/>
      <c r="C393" s="4"/>
      <c r="D393" s="4"/>
      <c r="E393" s="3"/>
      <c r="F393" s="3"/>
      <c r="G393" s="16"/>
      <c r="H393" s="3"/>
      <c r="I393" s="3"/>
      <c r="J393" s="3"/>
      <c r="K393" s="3"/>
      <c r="L393" s="3"/>
      <c r="M393" s="3"/>
      <c r="N393" s="3"/>
    </row>
    <row r="394" spans="1:14" ht="13">
      <c r="A394" s="2"/>
      <c r="B394" s="3"/>
      <c r="C394" s="4"/>
      <c r="D394" s="4"/>
      <c r="E394" s="3"/>
      <c r="F394" s="3"/>
      <c r="G394" s="16"/>
      <c r="H394" s="3"/>
      <c r="I394" s="3"/>
      <c r="J394" s="3"/>
      <c r="K394" s="3"/>
      <c r="L394" s="3"/>
      <c r="M394" s="3"/>
      <c r="N394" s="3"/>
    </row>
    <row r="395" spans="1:14" ht="13">
      <c r="A395" s="2"/>
      <c r="B395" s="3"/>
      <c r="C395" s="4"/>
      <c r="D395" s="4"/>
      <c r="E395" s="3"/>
      <c r="F395" s="3"/>
      <c r="G395" s="16"/>
      <c r="H395" s="3"/>
      <c r="I395" s="3"/>
      <c r="J395" s="3"/>
      <c r="K395" s="3"/>
      <c r="L395" s="3"/>
      <c r="M395" s="3"/>
      <c r="N395" s="3"/>
    </row>
    <row r="396" spans="1:14" ht="13">
      <c r="A396" s="2"/>
      <c r="B396" s="3"/>
      <c r="C396" s="4"/>
      <c r="D396" s="4"/>
      <c r="E396" s="3"/>
      <c r="F396" s="3"/>
      <c r="G396" s="16"/>
      <c r="H396" s="3"/>
      <c r="I396" s="3"/>
      <c r="J396" s="3"/>
      <c r="K396" s="3"/>
      <c r="L396" s="3"/>
      <c r="M396" s="3"/>
      <c r="N396" s="3"/>
    </row>
    <row r="397" spans="1:14" ht="13">
      <c r="A397" s="2"/>
      <c r="B397" s="3"/>
      <c r="C397" s="4"/>
      <c r="D397" s="4"/>
      <c r="E397" s="3"/>
      <c r="F397" s="3"/>
      <c r="G397" s="16"/>
      <c r="H397" s="3"/>
      <c r="I397" s="3"/>
      <c r="J397" s="3"/>
      <c r="K397" s="3"/>
      <c r="L397" s="3"/>
      <c r="M397" s="3"/>
      <c r="N397" s="3"/>
    </row>
    <row r="398" spans="1:14" ht="13">
      <c r="A398" s="2"/>
      <c r="B398" s="3"/>
      <c r="C398" s="4"/>
      <c r="D398" s="4"/>
      <c r="E398" s="3"/>
      <c r="F398" s="3"/>
      <c r="G398" s="16"/>
      <c r="H398" s="3"/>
      <c r="I398" s="3"/>
      <c r="J398" s="3"/>
      <c r="K398" s="3"/>
      <c r="L398" s="3"/>
      <c r="M398" s="3"/>
      <c r="N398" s="3"/>
    </row>
    <row r="399" spans="1:14" ht="13">
      <c r="A399" s="2"/>
      <c r="B399" s="3"/>
      <c r="C399" s="4"/>
      <c r="D399" s="4"/>
      <c r="E399" s="3"/>
      <c r="F399" s="3"/>
      <c r="G399" s="16"/>
      <c r="H399" s="3"/>
      <c r="I399" s="3"/>
      <c r="J399" s="3"/>
      <c r="K399" s="3"/>
      <c r="L399" s="3"/>
      <c r="M399" s="3"/>
      <c r="N399" s="3"/>
    </row>
    <row r="400" spans="1:14" ht="13">
      <c r="A400" s="2"/>
      <c r="B400" s="3"/>
      <c r="C400" s="4"/>
      <c r="D400" s="4"/>
      <c r="E400" s="3"/>
      <c r="F400" s="3"/>
      <c r="G400" s="16"/>
      <c r="H400" s="3"/>
      <c r="I400" s="3"/>
      <c r="J400" s="3"/>
      <c r="K400" s="3"/>
      <c r="L400" s="3"/>
      <c r="M400" s="3"/>
      <c r="N400" s="3"/>
    </row>
    <row r="401" spans="1:14" ht="13">
      <c r="A401" s="2"/>
      <c r="B401" s="3"/>
      <c r="C401" s="4"/>
      <c r="D401" s="4"/>
      <c r="E401" s="3"/>
      <c r="F401" s="3"/>
      <c r="G401" s="16"/>
      <c r="H401" s="3"/>
      <c r="I401" s="3"/>
      <c r="J401" s="3"/>
      <c r="K401" s="3"/>
      <c r="L401" s="3"/>
      <c r="M401" s="3"/>
      <c r="N401" s="3"/>
    </row>
    <row r="402" spans="1:14" ht="13">
      <c r="A402" s="2"/>
      <c r="B402" s="3"/>
      <c r="C402" s="4"/>
      <c r="D402" s="4"/>
      <c r="E402" s="3"/>
      <c r="F402" s="3"/>
      <c r="G402" s="16"/>
      <c r="H402" s="3"/>
      <c r="I402" s="3"/>
      <c r="J402" s="3"/>
      <c r="K402" s="3"/>
      <c r="L402" s="3"/>
      <c r="M402" s="3"/>
      <c r="N402" s="3"/>
    </row>
    <row r="403" spans="1:14" ht="13">
      <c r="A403" s="2"/>
      <c r="B403" s="3"/>
      <c r="C403" s="4"/>
      <c r="D403" s="4"/>
      <c r="E403" s="3"/>
      <c r="F403" s="3"/>
      <c r="G403" s="16"/>
      <c r="H403" s="3"/>
      <c r="I403" s="3"/>
      <c r="J403" s="3"/>
      <c r="K403" s="3"/>
      <c r="L403" s="3"/>
      <c r="M403" s="3"/>
      <c r="N403" s="3"/>
    </row>
    <row r="404" spans="1:14" ht="13">
      <c r="A404" s="2"/>
      <c r="B404" s="3"/>
      <c r="C404" s="4"/>
      <c r="D404" s="4"/>
      <c r="E404" s="3"/>
      <c r="F404" s="3"/>
      <c r="G404" s="16"/>
      <c r="H404" s="3"/>
      <c r="I404" s="3"/>
      <c r="J404" s="3"/>
      <c r="K404" s="3"/>
      <c r="L404" s="3"/>
      <c r="M404" s="3"/>
      <c r="N404" s="3"/>
    </row>
    <row r="405" spans="1:14" ht="13">
      <c r="A405" s="2"/>
      <c r="B405" s="3"/>
      <c r="C405" s="4"/>
      <c r="D405" s="4"/>
      <c r="E405" s="3"/>
      <c r="F405" s="3"/>
      <c r="G405" s="16"/>
      <c r="H405" s="3"/>
      <c r="I405" s="3"/>
      <c r="J405" s="3"/>
      <c r="K405" s="3"/>
      <c r="L405" s="3"/>
      <c r="M405" s="3"/>
      <c r="N405" s="3"/>
    </row>
    <row r="406" spans="1:14" ht="13">
      <c r="A406" s="2"/>
      <c r="B406" s="3"/>
      <c r="C406" s="4"/>
      <c r="D406" s="4"/>
      <c r="E406" s="3"/>
      <c r="F406" s="3"/>
      <c r="G406" s="16"/>
      <c r="H406" s="3"/>
      <c r="I406" s="3"/>
      <c r="J406" s="3"/>
      <c r="K406" s="3"/>
      <c r="L406" s="3"/>
      <c r="M406" s="3"/>
      <c r="N406" s="3"/>
    </row>
    <row r="407" spans="1:14" ht="13">
      <c r="A407" s="2"/>
      <c r="B407" s="3"/>
      <c r="C407" s="4"/>
      <c r="D407" s="4"/>
      <c r="E407" s="3"/>
      <c r="F407" s="3"/>
      <c r="G407" s="16"/>
      <c r="H407" s="3"/>
      <c r="I407" s="3"/>
      <c r="J407" s="3"/>
      <c r="K407" s="3"/>
      <c r="L407" s="3"/>
      <c r="M407" s="3"/>
      <c r="N407" s="3"/>
    </row>
    <row r="408" spans="1:14" ht="13">
      <c r="A408" s="2"/>
      <c r="B408" s="3"/>
      <c r="C408" s="4"/>
      <c r="D408" s="4"/>
      <c r="E408" s="3"/>
      <c r="F408" s="3"/>
      <c r="G408" s="16"/>
      <c r="H408" s="3"/>
      <c r="I408" s="3"/>
      <c r="J408" s="3"/>
      <c r="K408" s="3"/>
      <c r="L408" s="3"/>
      <c r="M408" s="3"/>
      <c r="N408" s="3"/>
    </row>
    <row r="409" spans="1:14" ht="13">
      <c r="A409" s="2"/>
      <c r="B409" s="3"/>
      <c r="C409" s="4"/>
      <c r="D409" s="4"/>
      <c r="E409" s="3"/>
      <c r="F409" s="3"/>
      <c r="G409" s="16"/>
      <c r="H409" s="3"/>
      <c r="I409" s="3"/>
      <c r="J409" s="3"/>
      <c r="K409" s="3"/>
      <c r="L409" s="3"/>
      <c r="M409" s="3"/>
      <c r="N409" s="3"/>
    </row>
    <row r="410" spans="1:14" ht="13">
      <c r="A410" s="2"/>
      <c r="B410" s="3"/>
      <c r="C410" s="4"/>
      <c r="D410" s="4"/>
      <c r="E410" s="3"/>
      <c r="F410" s="3"/>
      <c r="G410" s="16"/>
      <c r="H410" s="3"/>
      <c r="I410" s="3"/>
      <c r="J410" s="3"/>
      <c r="K410" s="3"/>
      <c r="L410" s="3"/>
      <c r="M410" s="3"/>
      <c r="N410" s="3"/>
    </row>
    <row r="411" spans="1:14" ht="13">
      <c r="A411" s="2"/>
      <c r="B411" s="3"/>
      <c r="C411" s="4"/>
      <c r="D411" s="4"/>
      <c r="E411" s="3"/>
      <c r="F411" s="3"/>
      <c r="G411" s="16"/>
      <c r="H411" s="3"/>
      <c r="I411" s="3"/>
      <c r="J411" s="3"/>
      <c r="K411" s="3"/>
      <c r="L411" s="3"/>
      <c r="M411" s="3"/>
      <c r="N411" s="3"/>
    </row>
    <row r="412" spans="1:14" ht="13">
      <c r="A412" s="2"/>
      <c r="B412" s="3"/>
      <c r="C412" s="4"/>
      <c r="D412" s="4"/>
      <c r="E412" s="3"/>
      <c r="F412" s="3"/>
      <c r="G412" s="16"/>
      <c r="H412" s="3"/>
      <c r="I412" s="3"/>
      <c r="J412" s="3"/>
      <c r="K412" s="3"/>
      <c r="L412" s="3"/>
      <c r="M412" s="3"/>
      <c r="N412" s="3"/>
    </row>
    <row r="413" spans="1:14" ht="13">
      <c r="A413" s="2"/>
      <c r="B413" s="3"/>
      <c r="C413" s="4"/>
      <c r="D413" s="4"/>
      <c r="E413" s="3"/>
      <c r="F413" s="3"/>
      <c r="G413" s="16"/>
      <c r="H413" s="3"/>
      <c r="I413" s="3"/>
      <c r="J413" s="3"/>
      <c r="K413" s="3"/>
      <c r="L413" s="3"/>
      <c r="M413" s="3"/>
      <c r="N413" s="3"/>
    </row>
    <row r="414" spans="1:14" ht="13">
      <c r="A414" s="2"/>
      <c r="B414" s="3"/>
      <c r="C414" s="4"/>
      <c r="D414" s="4"/>
      <c r="E414" s="3"/>
      <c r="F414" s="3"/>
      <c r="G414" s="16"/>
      <c r="H414" s="3"/>
      <c r="I414" s="3"/>
      <c r="J414" s="3"/>
      <c r="K414" s="3"/>
      <c r="L414" s="3"/>
      <c r="M414" s="3"/>
      <c r="N414" s="3"/>
    </row>
    <row r="415" spans="1:14" ht="13">
      <c r="A415" s="2"/>
      <c r="B415" s="3"/>
      <c r="C415" s="4"/>
      <c r="D415" s="4"/>
      <c r="E415" s="3"/>
      <c r="F415" s="3"/>
      <c r="G415" s="16"/>
      <c r="H415" s="3"/>
      <c r="I415" s="3"/>
      <c r="J415" s="3"/>
      <c r="K415" s="3"/>
      <c r="L415" s="3"/>
      <c r="M415" s="3"/>
      <c r="N415" s="3"/>
    </row>
    <row r="416" spans="1:14" ht="13">
      <c r="A416" s="2"/>
      <c r="B416" s="3"/>
      <c r="C416" s="4"/>
      <c r="D416" s="4"/>
      <c r="E416" s="3"/>
      <c r="F416" s="3"/>
      <c r="G416" s="16"/>
      <c r="H416" s="3"/>
      <c r="I416" s="3"/>
      <c r="J416" s="3"/>
      <c r="K416" s="3"/>
      <c r="L416" s="3"/>
      <c r="M416" s="3"/>
      <c r="N416" s="3"/>
    </row>
    <row r="417" spans="1:14" ht="13">
      <c r="A417" s="2"/>
      <c r="B417" s="3"/>
      <c r="C417" s="4"/>
      <c r="D417" s="4"/>
      <c r="E417" s="3"/>
      <c r="F417" s="3"/>
      <c r="G417" s="16"/>
      <c r="H417" s="3"/>
      <c r="I417" s="3"/>
      <c r="J417" s="3"/>
      <c r="K417" s="3"/>
      <c r="L417" s="3"/>
      <c r="M417" s="3"/>
      <c r="N417" s="3"/>
    </row>
    <row r="418" spans="1:14" ht="13">
      <c r="A418" s="2"/>
      <c r="B418" s="3"/>
      <c r="C418" s="4"/>
      <c r="D418" s="4"/>
      <c r="E418" s="3"/>
      <c r="F418" s="3"/>
      <c r="G418" s="16"/>
      <c r="H418" s="3"/>
      <c r="I418" s="3"/>
      <c r="J418" s="3"/>
      <c r="K418" s="3"/>
      <c r="L418" s="3"/>
      <c r="M418" s="3"/>
      <c r="N418" s="3"/>
    </row>
    <row r="419" spans="1:14" ht="13">
      <c r="A419" s="2"/>
      <c r="B419" s="3"/>
      <c r="C419" s="4"/>
      <c r="D419" s="4"/>
      <c r="E419" s="3"/>
      <c r="F419" s="3"/>
      <c r="G419" s="16"/>
      <c r="H419" s="3"/>
      <c r="I419" s="3"/>
      <c r="J419" s="3"/>
      <c r="K419" s="3"/>
      <c r="L419" s="3"/>
      <c r="M419" s="3"/>
      <c r="N419" s="3"/>
    </row>
    <row r="420" spans="1:14" ht="13">
      <c r="A420" s="2"/>
      <c r="B420" s="3"/>
      <c r="C420" s="4"/>
      <c r="D420" s="4"/>
      <c r="E420" s="3"/>
      <c r="F420" s="3"/>
      <c r="G420" s="16"/>
      <c r="H420" s="3"/>
      <c r="I420" s="3"/>
      <c r="J420" s="3"/>
      <c r="K420" s="3"/>
      <c r="L420" s="3"/>
      <c r="M420" s="3"/>
      <c r="N420" s="3"/>
    </row>
    <row r="421" spans="1:14" ht="13">
      <c r="A421" s="2"/>
      <c r="B421" s="3"/>
      <c r="C421" s="4"/>
      <c r="D421" s="4"/>
      <c r="E421" s="3"/>
      <c r="F421" s="3"/>
      <c r="G421" s="16"/>
      <c r="H421" s="3"/>
      <c r="I421" s="3"/>
      <c r="J421" s="3"/>
      <c r="K421" s="3"/>
      <c r="L421" s="3"/>
      <c r="M421" s="3"/>
      <c r="N421" s="3"/>
    </row>
    <row r="422" spans="1:14" ht="13">
      <c r="A422" s="2"/>
      <c r="B422" s="3"/>
      <c r="C422" s="4"/>
      <c r="D422" s="4"/>
      <c r="E422" s="3"/>
      <c r="F422" s="3"/>
      <c r="G422" s="16"/>
      <c r="H422" s="3"/>
      <c r="I422" s="3"/>
      <c r="J422" s="3"/>
      <c r="K422" s="3"/>
      <c r="L422" s="3"/>
      <c r="M422" s="3"/>
      <c r="N422" s="3"/>
    </row>
    <row r="423" spans="1:14" ht="13">
      <c r="A423" s="2"/>
      <c r="B423" s="3"/>
      <c r="C423" s="4"/>
      <c r="D423" s="4"/>
      <c r="E423" s="3"/>
      <c r="F423" s="3"/>
      <c r="G423" s="16"/>
      <c r="H423" s="3"/>
      <c r="I423" s="3"/>
      <c r="J423" s="3"/>
      <c r="K423" s="3"/>
      <c r="L423" s="3"/>
      <c r="M423" s="3"/>
      <c r="N423" s="3"/>
    </row>
    <row r="424" spans="1:14" ht="13">
      <c r="A424" s="2"/>
      <c r="B424" s="3"/>
      <c r="C424" s="4"/>
      <c r="D424" s="4"/>
      <c r="E424" s="3"/>
      <c r="F424" s="3"/>
      <c r="G424" s="16"/>
      <c r="H424" s="3"/>
      <c r="I424" s="3"/>
      <c r="J424" s="3"/>
      <c r="K424" s="3"/>
      <c r="L424" s="3"/>
      <c r="M424" s="3"/>
      <c r="N424" s="3"/>
    </row>
    <row r="425" spans="1:14" ht="13">
      <c r="A425" s="2"/>
      <c r="B425" s="3"/>
      <c r="C425" s="4"/>
      <c r="D425" s="4"/>
      <c r="E425" s="3"/>
      <c r="F425" s="3"/>
      <c r="G425" s="16"/>
      <c r="H425" s="3"/>
      <c r="I425" s="3"/>
      <c r="J425" s="3"/>
      <c r="K425" s="3"/>
      <c r="L425" s="3"/>
      <c r="M425" s="3"/>
      <c r="N425" s="3"/>
    </row>
    <row r="426" spans="1:14" ht="13">
      <c r="A426" s="2"/>
      <c r="B426" s="3"/>
      <c r="C426" s="4"/>
      <c r="D426" s="4"/>
      <c r="E426" s="3"/>
      <c r="F426" s="3"/>
      <c r="G426" s="16"/>
      <c r="H426" s="3"/>
      <c r="I426" s="3"/>
      <c r="J426" s="3"/>
      <c r="K426" s="3"/>
      <c r="L426" s="3"/>
      <c r="M426" s="3"/>
      <c r="N426" s="3"/>
    </row>
    <row r="427" spans="1:14" ht="13">
      <c r="A427" s="2"/>
      <c r="B427" s="3"/>
      <c r="C427" s="4"/>
      <c r="D427" s="4"/>
      <c r="E427" s="3"/>
      <c r="F427" s="3"/>
      <c r="G427" s="16"/>
      <c r="H427" s="3"/>
      <c r="I427" s="3"/>
      <c r="J427" s="3"/>
      <c r="K427" s="3"/>
      <c r="L427" s="3"/>
      <c r="M427" s="3"/>
      <c r="N427" s="3"/>
    </row>
    <row r="428" spans="1:14" ht="13">
      <c r="A428" s="2"/>
      <c r="B428" s="3"/>
      <c r="C428" s="4"/>
      <c r="D428" s="4"/>
      <c r="E428" s="3"/>
      <c r="F428" s="3"/>
      <c r="G428" s="16"/>
      <c r="H428" s="3"/>
      <c r="I428" s="3"/>
      <c r="J428" s="3"/>
      <c r="K428" s="3"/>
      <c r="L428" s="3"/>
      <c r="M428" s="3"/>
      <c r="N428" s="3"/>
    </row>
    <row r="429" spans="1:14" ht="13">
      <c r="A429" s="2"/>
      <c r="B429" s="3"/>
      <c r="C429" s="4"/>
      <c r="D429" s="4"/>
      <c r="E429" s="3"/>
      <c r="F429" s="3"/>
      <c r="G429" s="16"/>
      <c r="H429" s="3"/>
      <c r="I429" s="3"/>
      <c r="J429" s="3"/>
      <c r="K429" s="3"/>
      <c r="L429" s="3"/>
      <c r="M429" s="3"/>
      <c r="N429" s="3"/>
    </row>
    <row r="430" spans="1:14" ht="13">
      <c r="A430" s="2"/>
      <c r="B430" s="3"/>
      <c r="C430" s="4"/>
      <c r="D430" s="4"/>
      <c r="E430" s="3"/>
      <c r="F430" s="3"/>
      <c r="G430" s="16"/>
      <c r="H430" s="3"/>
      <c r="I430" s="3"/>
      <c r="J430" s="3"/>
      <c r="K430" s="3"/>
      <c r="L430" s="3"/>
      <c r="M430" s="3"/>
      <c r="N430" s="3"/>
    </row>
    <row r="431" spans="1:14" ht="13">
      <c r="A431" s="2"/>
      <c r="B431" s="3"/>
      <c r="C431" s="4"/>
      <c r="D431" s="4"/>
      <c r="E431" s="3"/>
      <c r="F431" s="3"/>
      <c r="G431" s="16"/>
      <c r="H431" s="3"/>
      <c r="I431" s="3"/>
      <c r="J431" s="3"/>
      <c r="K431" s="3"/>
      <c r="L431" s="3"/>
      <c r="M431" s="3"/>
      <c r="N431" s="3"/>
    </row>
    <row r="432" spans="1:14" ht="13">
      <c r="A432" s="2"/>
      <c r="B432" s="3"/>
      <c r="C432" s="4"/>
      <c r="D432" s="4"/>
      <c r="E432" s="3"/>
      <c r="F432" s="3"/>
      <c r="G432" s="16"/>
      <c r="H432" s="3"/>
      <c r="I432" s="3"/>
      <c r="J432" s="3"/>
      <c r="K432" s="3"/>
      <c r="L432" s="3"/>
      <c r="M432" s="3"/>
      <c r="N432" s="3"/>
    </row>
    <row r="433" spans="1:14" ht="13">
      <c r="A433" s="2"/>
      <c r="B433" s="3"/>
      <c r="C433" s="4"/>
      <c r="D433" s="4"/>
      <c r="E433" s="3"/>
      <c r="F433" s="3"/>
      <c r="G433" s="16"/>
      <c r="H433" s="3"/>
      <c r="I433" s="3"/>
      <c r="J433" s="3"/>
      <c r="K433" s="3"/>
      <c r="L433" s="3"/>
      <c r="M433" s="3"/>
      <c r="N433" s="3"/>
    </row>
    <row r="434" spans="1:14" ht="13">
      <c r="A434" s="2"/>
      <c r="B434" s="3"/>
      <c r="C434" s="4"/>
      <c r="D434" s="4"/>
      <c r="E434" s="3"/>
      <c r="F434" s="3"/>
      <c r="G434" s="16"/>
      <c r="H434" s="3"/>
      <c r="I434" s="3"/>
      <c r="J434" s="3"/>
      <c r="K434" s="3"/>
      <c r="L434" s="3"/>
      <c r="M434" s="3"/>
      <c r="N434" s="3"/>
    </row>
    <row r="435" spans="1:14" ht="13">
      <c r="A435" s="2"/>
      <c r="B435" s="3"/>
      <c r="C435" s="4"/>
      <c r="D435" s="4"/>
      <c r="E435" s="3"/>
      <c r="F435" s="3"/>
      <c r="G435" s="16"/>
      <c r="H435" s="3"/>
      <c r="I435" s="3"/>
      <c r="J435" s="3"/>
      <c r="K435" s="3"/>
      <c r="L435" s="3"/>
      <c r="M435" s="3"/>
      <c r="N435" s="3"/>
    </row>
    <row r="436" spans="1:14" ht="13">
      <c r="A436" s="2"/>
      <c r="B436" s="3"/>
      <c r="C436" s="4"/>
      <c r="D436" s="4"/>
      <c r="E436" s="3"/>
      <c r="F436" s="3"/>
      <c r="G436" s="16"/>
      <c r="H436" s="3"/>
      <c r="I436" s="3"/>
      <c r="J436" s="3"/>
      <c r="K436" s="3"/>
      <c r="L436" s="3"/>
      <c r="M436" s="3"/>
      <c r="N436" s="3"/>
    </row>
    <row r="437" spans="1:14" ht="13">
      <c r="A437" s="2"/>
      <c r="B437" s="3"/>
      <c r="C437" s="4"/>
      <c r="D437" s="4"/>
      <c r="E437" s="3"/>
      <c r="F437" s="3"/>
      <c r="G437" s="16"/>
      <c r="H437" s="3"/>
      <c r="I437" s="3"/>
      <c r="J437" s="3"/>
      <c r="K437" s="3"/>
      <c r="L437" s="3"/>
      <c r="M437" s="3"/>
      <c r="N437" s="3"/>
    </row>
    <row r="438" spans="1:14" ht="13">
      <c r="A438" s="2"/>
      <c r="B438" s="3"/>
      <c r="C438" s="4"/>
      <c r="D438" s="4"/>
      <c r="E438" s="3"/>
      <c r="F438" s="3"/>
      <c r="G438" s="16"/>
      <c r="H438" s="3"/>
      <c r="I438" s="3"/>
      <c r="J438" s="3"/>
      <c r="K438" s="3"/>
      <c r="L438" s="3"/>
      <c r="M438" s="3"/>
      <c r="N438" s="3"/>
    </row>
    <row r="439" spans="1:14" ht="13">
      <c r="A439" s="2"/>
      <c r="B439" s="3"/>
      <c r="C439" s="4"/>
      <c r="D439" s="4"/>
      <c r="E439" s="3"/>
      <c r="F439" s="3"/>
      <c r="G439" s="16"/>
      <c r="H439" s="3"/>
      <c r="I439" s="3"/>
      <c r="J439" s="3"/>
      <c r="K439" s="3"/>
      <c r="L439" s="3"/>
      <c r="M439" s="3"/>
      <c r="N439" s="3"/>
    </row>
    <row r="440" spans="1:14" ht="13">
      <c r="A440" s="2"/>
      <c r="B440" s="3"/>
      <c r="C440" s="4"/>
      <c r="D440" s="4"/>
      <c r="E440" s="3"/>
      <c r="F440" s="3"/>
      <c r="G440" s="16"/>
      <c r="H440" s="3"/>
      <c r="I440" s="3"/>
      <c r="J440" s="3"/>
      <c r="K440" s="3"/>
      <c r="L440" s="3"/>
      <c r="M440" s="3"/>
      <c r="N440" s="3"/>
    </row>
    <row r="441" spans="1:14" ht="13">
      <c r="A441" s="2"/>
      <c r="B441" s="3"/>
      <c r="C441" s="4"/>
      <c r="D441" s="4"/>
      <c r="E441" s="3"/>
      <c r="F441" s="3"/>
      <c r="G441" s="16"/>
      <c r="H441" s="3"/>
      <c r="I441" s="3"/>
      <c r="J441" s="3"/>
      <c r="K441" s="3"/>
      <c r="L441" s="3"/>
      <c r="M441" s="3"/>
      <c r="N441" s="3"/>
    </row>
    <row r="442" spans="1:14" ht="13">
      <c r="A442" s="2"/>
      <c r="B442" s="3"/>
      <c r="C442" s="4"/>
      <c r="D442" s="4"/>
      <c r="E442" s="3"/>
      <c r="F442" s="3"/>
      <c r="G442" s="16"/>
      <c r="H442" s="3"/>
      <c r="I442" s="3"/>
      <c r="J442" s="3"/>
      <c r="K442" s="3"/>
      <c r="L442" s="3"/>
      <c r="M442" s="3"/>
      <c r="N442" s="3"/>
    </row>
    <row r="443" spans="1:14" ht="13">
      <c r="A443" s="2"/>
      <c r="B443" s="3"/>
      <c r="C443" s="4"/>
      <c r="D443" s="4"/>
      <c r="E443" s="3"/>
      <c r="F443" s="3"/>
      <c r="G443" s="16"/>
      <c r="H443" s="3"/>
      <c r="I443" s="3"/>
      <c r="J443" s="3"/>
      <c r="K443" s="3"/>
      <c r="L443" s="3"/>
      <c r="M443" s="3"/>
      <c r="N443" s="3"/>
    </row>
    <row r="444" spans="1:14" ht="13">
      <c r="A444" s="2"/>
      <c r="B444" s="3"/>
      <c r="C444" s="4"/>
      <c r="D444" s="4"/>
      <c r="E444" s="3"/>
      <c r="F444" s="3"/>
      <c r="G444" s="16"/>
      <c r="H444" s="3"/>
      <c r="I444" s="3"/>
      <c r="J444" s="3"/>
      <c r="K444" s="3"/>
      <c r="L444" s="3"/>
      <c r="M444" s="3"/>
      <c r="N444" s="3"/>
    </row>
    <row r="445" spans="1:14" ht="13">
      <c r="A445" s="2"/>
      <c r="B445" s="3"/>
      <c r="C445" s="4"/>
      <c r="D445" s="4"/>
      <c r="E445" s="3"/>
      <c r="F445" s="3"/>
      <c r="G445" s="16"/>
      <c r="H445" s="3"/>
      <c r="I445" s="3"/>
      <c r="J445" s="3"/>
      <c r="K445" s="3"/>
      <c r="L445" s="3"/>
      <c r="M445" s="3"/>
      <c r="N445" s="3"/>
    </row>
    <row r="446" spans="1:14" ht="13">
      <c r="A446" s="2"/>
      <c r="B446" s="3"/>
      <c r="C446" s="4"/>
      <c r="D446" s="4"/>
      <c r="E446" s="3"/>
      <c r="F446" s="3"/>
      <c r="G446" s="16"/>
      <c r="H446" s="3"/>
      <c r="I446" s="3"/>
      <c r="J446" s="3"/>
      <c r="K446" s="3"/>
      <c r="L446" s="3"/>
      <c r="M446" s="3"/>
      <c r="N446" s="3"/>
    </row>
    <row r="447" spans="1:14" ht="13">
      <c r="A447" s="2"/>
      <c r="B447" s="3"/>
      <c r="C447" s="4"/>
      <c r="D447" s="4"/>
      <c r="E447" s="3"/>
      <c r="F447" s="3"/>
      <c r="G447" s="16"/>
      <c r="H447" s="3"/>
      <c r="I447" s="3"/>
      <c r="J447" s="3"/>
      <c r="K447" s="3"/>
      <c r="L447" s="3"/>
      <c r="M447" s="3"/>
      <c r="N447" s="3"/>
    </row>
    <row r="448" spans="1:14" ht="13">
      <c r="A448" s="2"/>
      <c r="B448" s="3"/>
      <c r="C448" s="4"/>
      <c r="D448" s="4"/>
      <c r="E448" s="3"/>
      <c r="F448" s="3"/>
      <c r="G448" s="16"/>
      <c r="H448" s="3"/>
      <c r="I448" s="3"/>
      <c r="J448" s="3"/>
      <c r="K448" s="3"/>
      <c r="L448" s="3"/>
      <c r="M448" s="3"/>
      <c r="N448" s="3"/>
    </row>
    <row r="449" spans="1:14" ht="13">
      <c r="A449" s="2"/>
      <c r="B449" s="3"/>
      <c r="C449" s="4"/>
      <c r="D449" s="4"/>
      <c r="E449" s="3"/>
      <c r="F449" s="3"/>
      <c r="G449" s="16"/>
      <c r="H449" s="3"/>
      <c r="I449" s="3"/>
      <c r="J449" s="3"/>
      <c r="K449" s="3"/>
      <c r="L449" s="3"/>
      <c r="M449" s="3"/>
      <c r="N449" s="3"/>
    </row>
    <row r="450" spans="1:14" ht="13">
      <c r="A450" s="2"/>
      <c r="B450" s="3"/>
      <c r="C450" s="4"/>
      <c r="D450" s="4"/>
      <c r="E450" s="3"/>
      <c r="F450" s="3"/>
      <c r="G450" s="16"/>
      <c r="H450" s="3"/>
      <c r="I450" s="3"/>
      <c r="J450" s="3"/>
      <c r="K450" s="3"/>
      <c r="L450" s="3"/>
      <c r="M450" s="3"/>
      <c r="N450" s="3"/>
    </row>
    <row r="451" spans="1:14" ht="13">
      <c r="A451" s="2"/>
      <c r="B451" s="3"/>
      <c r="C451" s="4"/>
      <c r="D451" s="4"/>
      <c r="E451" s="3"/>
      <c r="F451" s="3"/>
      <c r="G451" s="16"/>
      <c r="H451" s="3"/>
      <c r="I451" s="3"/>
      <c r="J451" s="3"/>
      <c r="K451" s="3"/>
      <c r="L451" s="3"/>
      <c r="M451" s="3"/>
      <c r="N451" s="3"/>
    </row>
    <row r="452" spans="1:14" ht="13">
      <c r="A452" s="2"/>
      <c r="B452" s="3"/>
      <c r="C452" s="4"/>
      <c r="D452" s="4"/>
      <c r="E452" s="3"/>
      <c r="F452" s="3"/>
      <c r="G452" s="16"/>
      <c r="H452" s="3"/>
      <c r="I452" s="3"/>
      <c r="J452" s="3"/>
      <c r="K452" s="3"/>
      <c r="L452" s="3"/>
      <c r="M452" s="3"/>
      <c r="N452" s="3"/>
    </row>
    <row r="453" spans="1:14" ht="13">
      <c r="A453" s="2"/>
      <c r="B453" s="3"/>
      <c r="C453" s="4"/>
      <c r="D453" s="4"/>
      <c r="E453" s="3"/>
      <c r="F453" s="3"/>
      <c r="G453" s="16"/>
      <c r="H453" s="3"/>
      <c r="I453" s="3"/>
      <c r="J453" s="3"/>
      <c r="K453" s="3"/>
      <c r="L453" s="3"/>
      <c r="M453" s="3"/>
      <c r="N453" s="3"/>
    </row>
    <row r="454" spans="1:14" ht="13">
      <c r="A454" s="2"/>
      <c r="B454" s="3"/>
      <c r="C454" s="4"/>
      <c r="D454" s="4"/>
      <c r="E454" s="3"/>
      <c r="F454" s="3"/>
      <c r="G454" s="16"/>
      <c r="H454" s="3"/>
      <c r="I454" s="3"/>
      <c r="J454" s="3"/>
      <c r="K454" s="3"/>
      <c r="L454" s="3"/>
      <c r="M454" s="3"/>
      <c r="N454" s="3"/>
    </row>
    <row r="455" spans="1:14" ht="13">
      <c r="A455" s="2"/>
      <c r="B455" s="3"/>
      <c r="C455" s="4"/>
      <c r="D455" s="4"/>
      <c r="E455" s="3"/>
      <c r="F455" s="3"/>
      <c r="G455" s="16"/>
      <c r="H455" s="3"/>
      <c r="I455" s="3"/>
      <c r="J455" s="3"/>
      <c r="K455" s="3"/>
      <c r="L455" s="3"/>
      <c r="M455" s="3"/>
      <c r="N455" s="3"/>
    </row>
    <row r="456" spans="1:14" ht="13">
      <c r="A456" s="2"/>
      <c r="B456" s="3"/>
      <c r="C456" s="4"/>
      <c r="D456" s="4"/>
      <c r="E456" s="3"/>
      <c r="F456" s="3"/>
      <c r="G456" s="16"/>
      <c r="H456" s="3"/>
      <c r="I456" s="3"/>
      <c r="J456" s="3"/>
      <c r="K456" s="3"/>
      <c r="L456" s="3"/>
      <c r="M456" s="3"/>
      <c r="N456" s="3"/>
    </row>
    <row r="457" spans="1:14" ht="13">
      <c r="A457" s="2"/>
      <c r="B457" s="3"/>
      <c r="C457" s="4"/>
      <c r="D457" s="4"/>
      <c r="E457" s="3"/>
      <c r="F457" s="3"/>
      <c r="G457" s="16"/>
      <c r="H457" s="3"/>
      <c r="I457" s="3"/>
      <c r="J457" s="3"/>
      <c r="K457" s="3"/>
      <c r="L457" s="3"/>
      <c r="M457" s="3"/>
      <c r="N457" s="3"/>
    </row>
    <row r="458" spans="1:14" ht="13">
      <c r="A458" s="2"/>
      <c r="B458" s="3"/>
      <c r="C458" s="4"/>
      <c r="D458" s="4"/>
      <c r="E458" s="3"/>
      <c r="F458" s="3"/>
      <c r="G458" s="16"/>
      <c r="H458" s="3"/>
      <c r="I458" s="3"/>
      <c r="J458" s="3"/>
      <c r="K458" s="3"/>
      <c r="L458" s="3"/>
      <c r="M458" s="3"/>
      <c r="N458" s="3"/>
    </row>
    <row r="459" spans="1:14" ht="13">
      <c r="A459" s="2"/>
      <c r="B459" s="3"/>
      <c r="C459" s="4"/>
      <c r="D459" s="4"/>
      <c r="E459" s="3"/>
      <c r="F459" s="3"/>
      <c r="G459" s="16"/>
      <c r="H459" s="3"/>
      <c r="I459" s="3"/>
      <c r="J459" s="3"/>
      <c r="K459" s="3"/>
      <c r="L459" s="3"/>
      <c r="M459" s="3"/>
      <c r="N459" s="3"/>
    </row>
    <row r="460" spans="1:14" ht="13">
      <c r="A460" s="2"/>
      <c r="B460" s="3"/>
      <c r="C460" s="4"/>
      <c r="D460" s="4"/>
      <c r="E460" s="3"/>
      <c r="F460" s="3"/>
      <c r="G460" s="16"/>
      <c r="H460" s="3"/>
      <c r="I460" s="3"/>
      <c r="J460" s="3"/>
      <c r="K460" s="3"/>
      <c r="L460" s="3"/>
      <c r="M460" s="3"/>
      <c r="N460" s="3"/>
    </row>
    <row r="461" spans="1:14" ht="13">
      <c r="A461" s="2"/>
      <c r="B461" s="3"/>
      <c r="C461" s="4"/>
      <c r="D461" s="4"/>
      <c r="E461" s="3"/>
      <c r="F461" s="3"/>
      <c r="G461" s="16"/>
      <c r="H461" s="3"/>
      <c r="I461" s="3"/>
      <c r="J461" s="3"/>
      <c r="K461" s="3"/>
      <c r="L461" s="3"/>
      <c r="M461" s="3"/>
      <c r="N461" s="3"/>
    </row>
    <row r="462" spans="1:14" ht="13">
      <c r="A462" s="2"/>
      <c r="B462" s="3"/>
      <c r="C462" s="4"/>
      <c r="D462" s="4"/>
      <c r="E462" s="3"/>
      <c r="F462" s="3"/>
      <c r="G462" s="16"/>
      <c r="H462" s="3"/>
      <c r="I462" s="3"/>
      <c r="J462" s="3"/>
      <c r="K462" s="3"/>
      <c r="L462" s="3"/>
      <c r="M462" s="3"/>
      <c r="N462" s="3"/>
    </row>
    <row r="463" spans="1:14" ht="13">
      <c r="A463" s="2"/>
      <c r="B463" s="3"/>
      <c r="C463" s="4"/>
      <c r="D463" s="4"/>
      <c r="E463" s="3"/>
      <c r="F463" s="3"/>
      <c r="G463" s="16"/>
      <c r="H463" s="3"/>
      <c r="I463" s="3"/>
      <c r="J463" s="3"/>
      <c r="K463" s="3"/>
      <c r="L463" s="3"/>
      <c r="M463" s="3"/>
      <c r="N463" s="3"/>
    </row>
    <row r="464" spans="1:14" ht="13">
      <c r="A464" s="2"/>
      <c r="B464" s="3"/>
      <c r="C464" s="4"/>
      <c r="D464" s="4"/>
      <c r="E464" s="3"/>
      <c r="F464" s="3"/>
      <c r="G464" s="16"/>
      <c r="H464" s="3"/>
      <c r="I464" s="3"/>
      <c r="J464" s="3"/>
      <c r="K464" s="3"/>
      <c r="L464" s="3"/>
      <c r="M464" s="3"/>
      <c r="N464" s="3"/>
    </row>
    <row r="465" spans="1:14" ht="13">
      <c r="A465" s="2"/>
      <c r="B465" s="3"/>
      <c r="C465" s="4"/>
      <c r="D465" s="4"/>
      <c r="E465" s="3"/>
      <c r="F465" s="3"/>
      <c r="G465" s="16"/>
      <c r="H465" s="3"/>
      <c r="I465" s="3"/>
      <c r="J465" s="3"/>
      <c r="K465" s="3"/>
      <c r="L465" s="3"/>
      <c r="M465" s="3"/>
      <c r="N465" s="3"/>
    </row>
    <row r="466" spans="1:14" ht="13">
      <c r="A466" s="2"/>
      <c r="B466" s="3"/>
      <c r="C466" s="4"/>
      <c r="D466" s="4"/>
      <c r="E466" s="3"/>
      <c r="F466" s="3"/>
      <c r="G466" s="16"/>
      <c r="H466" s="3"/>
      <c r="I466" s="3"/>
      <c r="J466" s="3"/>
      <c r="K466" s="3"/>
      <c r="L466" s="3"/>
      <c r="M466" s="3"/>
      <c r="N466" s="3"/>
    </row>
    <row r="467" spans="1:14" ht="13">
      <c r="A467" s="2"/>
      <c r="B467" s="3"/>
      <c r="C467" s="4"/>
      <c r="D467" s="4"/>
      <c r="E467" s="3"/>
      <c r="F467" s="3"/>
      <c r="G467" s="16"/>
      <c r="H467" s="3"/>
      <c r="I467" s="3"/>
      <c r="J467" s="3"/>
      <c r="K467" s="3"/>
      <c r="L467" s="3"/>
      <c r="M467" s="3"/>
      <c r="N467" s="3"/>
    </row>
    <row r="468" spans="1:14" ht="13">
      <c r="A468" s="2"/>
      <c r="B468" s="3"/>
      <c r="C468" s="4"/>
      <c r="D468" s="4"/>
      <c r="E468" s="3"/>
      <c r="F468" s="3"/>
      <c r="G468" s="16"/>
      <c r="H468" s="3"/>
      <c r="I468" s="3"/>
      <c r="J468" s="3"/>
      <c r="K468" s="3"/>
      <c r="L468" s="3"/>
      <c r="M468" s="3"/>
      <c r="N468" s="3"/>
    </row>
    <row r="469" spans="1:14" ht="13">
      <c r="A469" s="2"/>
      <c r="B469" s="3"/>
      <c r="C469" s="4"/>
      <c r="D469" s="4"/>
      <c r="E469" s="3"/>
      <c r="F469" s="3"/>
      <c r="G469" s="16"/>
      <c r="H469" s="3"/>
      <c r="I469" s="3"/>
      <c r="J469" s="3"/>
      <c r="K469" s="3"/>
      <c r="L469" s="3"/>
      <c r="M469" s="3"/>
      <c r="N469" s="3"/>
    </row>
    <row r="470" spans="1:14" ht="13">
      <c r="A470" s="2"/>
      <c r="B470" s="3"/>
      <c r="C470" s="4"/>
      <c r="D470" s="4"/>
      <c r="E470" s="3"/>
      <c r="F470" s="3"/>
      <c r="G470" s="16"/>
      <c r="H470" s="3"/>
      <c r="I470" s="3"/>
      <c r="J470" s="3"/>
      <c r="K470" s="3"/>
      <c r="L470" s="3"/>
      <c r="M470" s="3"/>
      <c r="N470" s="3"/>
    </row>
    <row r="471" spans="1:14" ht="13">
      <c r="A471" s="2"/>
      <c r="B471" s="3"/>
      <c r="C471" s="4"/>
      <c r="D471" s="4"/>
      <c r="E471" s="3"/>
      <c r="F471" s="3"/>
      <c r="G471" s="16"/>
      <c r="H471" s="3"/>
      <c r="I471" s="3"/>
      <c r="J471" s="3"/>
      <c r="K471" s="3"/>
      <c r="L471" s="3"/>
      <c r="M471" s="3"/>
      <c r="N471" s="3"/>
    </row>
    <row r="472" spans="1:14" ht="13">
      <c r="A472" s="2"/>
      <c r="B472" s="3"/>
      <c r="C472" s="4"/>
      <c r="D472" s="4"/>
      <c r="E472" s="3"/>
      <c r="F472" s="3"/>
      <c r="G472" s="16"/>
      <c r="H472" s="3"/>
      <c r="I472" s="3"/>
      <c r="J472" s="3"/>
      <c r="K472" s="3"/>
      <c r="L472" s="3"/>
      <c r="M472" s="3"/>
      <c r="N472" s="3"/>
    </row>
    <row r="473" spans="1:14" ht="13">
      <c r="A473" s="2"/>
      <c r="B473" s="3"/>
      <c r="C473" s="4"/>
      <c r="D473" s="4"/>
      <c r="E473" s="3"/>
      <c r="F473" s="3"/>
      <c r="G473" s="16"/>
      <c r="H473" s="3"/>
      <c r="I473" s="3"/>
      <c r="J473" s="3"/>
      <c r="K473" s="3"/>
      <c r="L473" s="3"/>
      <c r="M473" s="3"/>
      <c r="N473" s="3"/>
    </row>
    <row r="474" spans="1:14" ht="13">
      <c r="A474" s="2"/>
      <c r="B474" s="3"/>
      <c r="C474" s="4"/>
      <c r="D474" s="4"/>
      <c r="E474" s="3"/>
      <c r="F474" s="3"/>
      <c r="G474" s="16"/>
      <c r="H474" s="3"/>
      <c r="I474" s="3"/>
      <c r="J474" s="3"/>
      <c r="K474" s="3"/>
      <c r="L474" s="3"/>
      <c r="M474" s="3"/>
      <c r="N474" s="3"/>
    </row>
    <row r="475" spans="1:14" ht="13">
      <c r="A475" s="2"/>
      <c r="B475" s="3"/>
      <c r="C475" s="4"/>
      <c r="D475" s="4"/>
      <c r="E475" s="3"/>
      <c r="F475" s="3"/>
      <c r="G475" s="16"/>
      <c r="H475" s="3"/>
      <c r="I475" s="3"/>
      <c r="J475" s="3"/>
      <c r="K475" s="3"/>
      <c r="L475" s="3"/>
      <c r="M475" s="3"/>
      <c r="N475" s="3"/>
    </row>
    <row r="476" spans="1:14" ht="13">
      <c r="A476" s="2"/>
      <c r="B476" s="3"/>
      <c r="C476" s="4"/>
      <c r="D476" s="4"/>
      <c r="E476" s="3"/>
      <c r="F476" s="3"/>
      <c r="G476" s="16"/>
      <c r="H476" s="3"/>
      <c r="I476" s="3"/>
      <c r="J476" s="3"/>
      <c r="K476" s="3"/>
      <c r="L476" s="3"/>
      <c r="M476" s="3"/>
      <c r="N476" s="3"/>
    </row>
    <row r="477" spans="1:14" ht="13">
      <c r="A477" s="2"/>
      <c r="B477" s="3"/>
      <c r="C477" s="4"/>
      <c r="D477" s="4"/>
      <c r="E477" s="3"/>
      <c r="F477" s="3"/>
      <c r="G477" s="16"/>
      <c r="H477" s="3"/>
      <c r="I477" s="3"/>
      <c r="J477" s="3"/>
      <c r="K477" s="3"/>
      <c r="L477" s="3"/>
      <c r="M477" s="3"/>
      <c r="N477" s="3"/>
    </row>
    <row r="478" spans="1:14" ht="13">
      <c r="A478" s="2"/>
      <c r="B478" s="3"/>
      <c r="C478" s="4"/>
      <c r="D478" s="4"/>
      <c r="E478" s="3"/>
      <c r="F478" s="3"/>
      <c r="G478" s="16"/>
      <c r="H478" s="3"/>
      <c r="I478" s="3"/>
      <c r="J478" s="3"/>
      <c r="K478" s="3"/>
      <c r="L478" s="3"/>
      <c r="M478" s="3"/>
      <c r="N478" s="3"/>
    </row>
    <row r="479" spans="1:14" ht="13">
      <c r="A479" s="2"/>
      <c r="B479" s="3"/>
      <c r="C479" s="4"/>
      <c r="D479" s="4"/>
      <c r="E479" s="3"/>
      <c r="F479" s="3"/>
      <c r="G479" s="16"/>
      <c r="H479" s="3"/>
      <c r="I479" s="3"/>
      <c r="J479" s="3"/>
      <c r="K479" s="3"/>
      <c r="L479" s="3"/>
      <c r="M479" s="3"/>
      <c r="N479" s="3"/>
    </row>
    <row r="480" spans="1:14" ht="13">
      <c r="A480" s="2"/>
      <c r="B480" s="3"/>
      <c r="C480" s="4"/>
      <c r="D480" s="4"/>
      <c r="E480" s="3"/>
      <c r="F480" s="3"/>
      <c r="G480" s="16"/>
      <c r="H480" s="3"/>
      <c r="I480" s="3"/>
      <c r="J480" s="3"/>
      <c r="K480" s="3"/>
      <c r="L480" s="3"/>
      <c r="M480" s="3"/>
      <c r="N480" s="3"/>
    </row>
    <row r="481" spans="1:14" ht="13">
      <c r="A481" s="2"/>
      <c r="B481" s="3"/>
      <c r="C481" s="4"/>
      <c r="D481" s="4"/>
      <c r="E481" s="3"/>
      <c r="F481" s="3"/>
      <c r="G481" s="16"/>
      <c r="H481" s="3"/>
      <c r="I481" s="3"/>
      <c r="J481" s="3"/>
      <c r="K481" s="3"/>
      <c r="L481" s="3"/>
      <c r="M481" s="3"/>
      <c r="N481" s="3"/>
    </row>
    <row r="482" spans="1:14" ht="13">
      <c r="A482" s="2"/>
      <c r="B482" s="3"/>
      <c r="C482" s="4"/>
      <c r="D482" s="4"/>
      <c r="E482" s="3"/>
      <c r="F482" s="3"/>
      <c r="G482" s="16"/>
      <c r="H482" s="3"/>
      <c r="I482" s="3"/>
      <c r="J482" s="3"/>
      <c r="K482" s="3"/>
      <c r="L482" s="3"/>
      <c r="M482" s="3"/>
      <c r="N482" s="3"/>
    </row>
    <row r="483" spans="1:14" ht="13">
      <c r="A483" s="2"/>
      <c r="B483" s="3"/>
      <c r="C483" s="4"/>
      <c r="D483" s="4"/>
      <c r="E483" s="3"/>
      <c r="F483" s="3"/>
      <c r="G483" s="16"/>
      <c r="H483" s="3"/>
      <c r="I483" s="3"/>
      <c r="J483" s="3"/>
      <c r="K483" s="3"/>
      <c r="L483" s="3"/>
      <c r="M483" s="3"/>
      <c r="N483" s="3"/>
    </row>
    <row r="484" spans="1:14" ht="13">
      <c r="A484" s="2"/>
      <c r="B484" s="3"/>
      <c r="C484" s="4"/>
      <c r="D484" s="4"/>
      <c r="E484" s="3"/>
      <c r="F484" s="3"/>
      <c r="G484" s="16"/>
      <c r="H484" s="3"/>
      <c r="I484" s="3"/>
      <c r="J484" s="3"/>
      <c r="K484" s="3"/>
      <c r="L484" s="3"/>
      <c r="M484" s="3"/>
      <c r="N484" s="3"/>
    </row>
    <row r="485" spans="1:14" ht="13">
      <c r="A485" s="2"/>
      <c r="B485" s="3"/>
      <c r="C485" s="4"/>
      <c r="D485" s="4"/>
      <c r="E485" s="3"/>
      <c r="F485" s="3"/>
      <c r="G485" s="16"/>
      <c r="H485" s="3"/>
      <c r="I485" s="3"/>
      <c r="J485" s="3"/>
      <c r="K485" s="3"/>
      <c r="L485" s="3"/>
      <c r="M485" s="3"/>
      <c r="N485" s="3"/>
    </row>
    <row r="486" spans="1:14" ht="13">
      <c r="A486" s="2"/>
      <c r="B486" s="3"/>
      <c r="C486" s="4"/>
      <c r="D486" s="4"/>
      <c r="E486" s="3"/>
      <c r="F486" s="3"/>
      <c r="G486" s="16"/>
      <c r="H486" s="3"/>
      <c r="I486" s="3"/>
      <c r="J486" s="3"/>
      <c r="K486" s="3"/>
      <c r="L486" s="3"/>
      <c r="M486" s="3"/>
      <c r="N486" s="3"/>
    </row>
    <row r="487" spans="1:14" ht="13">
      <c r="A487" s="2"/>
      <c r="B487" s="3"/>
      <c r="C487" s="4"/>
      <c r="D487" s="4"/>
      <c r="E487" s="3"/>
      <c r="F487" s="3"/>
      <c r="G487" s="16"/>
      <c r="H487" s="3"/>
      <c r="I487" s="3"/>
      <c r="J487" s="3"/>
      <c r="K487" s="3"/>
      <c r="L487" s="3"/>
      <c r="M487" s="3"/>
      <c r="N487" s="3"/>
    </row>
    <row r="488" spans="1:14" ht="13">
      <c r="A488" s="2"/>
      <c r="B488" s="3"/>
      <c r="C488" s="4"/>
      <c r="D488" s="4"/>
      <c r="E488" s="3"/>
      <c r="F488" s="3"/>
      <c r="G488" s="16"/>
      <c r="H488" s="3"/>
      <c r="I488" s="3"/>
      <c r="J488" s="3"/>
      <c r="K488" s="3"/>
      <c r="L488" s="3"/>
      <c r="M488" s="3"/>
      <c r="N488" s="3"/>
    </row>
    <row r="489" spans="1:14" ht="13">
      <c r="A489" s="2"/>
      <c r="B489" s="3"/>
      <c r="C489" s="4"/>
      <c r="D489" s="4"/>
      <c r="E489" s="3"/>
      <c r="F489" s="3"/>
      <c r="G489" s="16"/>
      <c r="H489" s="3"/>
      <c r="I489" s="3"/>
      <c r="J489" s="3"/>
      <c r="K489" s="3"/>
      <c r="L489" s="3"/>
      <c r="M489" s="3"/>
      <c r="N489" s="3"/>
    </row>
    <row r="490" spans="1:14" ht="13">
      <c r="A490" s="2"/>
      <c r="B490" s="3"/>
      <c r="C490" s="4"/>
      <c r="D490" s="4"/>
      <c r="E490" s="3"/>
      <c r="F490" s="3"/>
      <c r="G490" s="16"/>
      <c r="H490" s="3"/>
      <c r="I490" s="3"/>
      <c r="J490" s="3"/>
      <c r="K490" s="3"/>
      <c r="L490" s="3"/>
      <c r="M490" s="3"/>
      <c r="N490" s="3"/>
    </row>
    <row r="491" spans="1:14" ht="13">
      <c r="A491" s="2"/>
      <c r="B491" s="3"/>
      <c r="C491" s="4"/>
      <c r="D491" s="4"/>
      <c r="E491" s="3"/>
      <c r="F491" s="3"/>
      <c r="G491" s="16"/>
      <c r="H491" s="3"/>
      <c r="I491" s="3"/>
      <c r="J491" s="3"/>
      <c r="K491" s="3"/>
      <c r="L491" s="3"/>
      <c r="M491" s="3"/>
      <c r="N491" s="3"/>
    </row>
    <row r="492" spans="1:14" ht="13">
      <c r="A492" s="2"/>
      <c r="B492" s="3"/>
      <c r="C492" s="4"/>
      <c r="D492" s="4"/>
      <c r="E492" s="3"/>
      <c r="F492" s="3"/>
      <c r="G492" s="16"/>
      <c r="H492" s="3"/>
      <c r="I492" s="3"/>
      <c r="J492" s="3"/>
      <c r="K492" s="3"/>
      <c r="L492" s="3"/>
      <c r="M492" s="3"/>
      <c r="N492" s="3"/>
    </row>
    <row r="493" spans="1:14" ht="13">
      <c r="A493" s="2"/>
      <c r="B493" s="3"/>
      <c r="C493" s="4"/>
      <c r="D493" s="4"/>
      <c r="E493" s="3"/>
      <c r="F493" s="3"/>
      <c r="G493" s="16"/>
      <c r="H493" s="3"/>
      <c r="I493" s="3"/>
      <c r="J493" s="3"/>
      <c r="K493" s="3"/>
      <c r="L493" s="3"/>
      <c r="M493" s="3"/>
      <c r="N493" s="3"/>
    </row>
    <row r="494" spans="1:14" ht="13">
      <c r="A494" s="2"/>
      <c r="B494" s="3"/>
      <c r="C494" s="4"/>
      <c r="D494" s="4"/>
      <c r="E494" s="3"/>
      <c r="F494" s="3"/>
      <c r="G494" s="16"/>
      <c r="H494" s="3"/>
      <c r="I494" s="3"/>
      <c r="J494" s="3"/>
      <c r="K494" s="3"/>
      <c r="L494" s="3"/>
      <c r="M494" s="3"/>
      <c r="N494" s="3"/>
    </row>
    <row r="495" spans="1:14" ht="13">
      <c r="A495" s="2"/>
      <c r="B495" s="3"/>
      <c r="C495" s="4"/>
      <c r="D495" s="4"/>
      <c r="E495" s="3"/>
      <c r="F495" s="3"/>
      <c r="G495" s="16"/>
      <c r="H495" s="3"/>
      <c r="I495" s="3"/>
      <c r="J495" s="3"/>
      <c r="K495" s="3"/>
      <c r="L495" s="3"/>
      <c r="M495" s="3"/>
      <c r="N495" s="3"/>
    </row>
    <row r="496" spans="1:14" ht="13">
      <c r="A496" s="2"/>
      <c r="B496" s="3"/>
      <c r="C496" s="4"/>
      <c r="D496" s="4"/>
      <c r="E496" s="3"/>
      <c r="F496" s="3"/>
      <c r="G496" s="16"/>
      <c r="H496" s="3"/>
      <c r="I496" s="3"/>
      <c r="J496" s="3"/>
      <c r="K496" s="3"/>
      <c r="L496" s="3"/>
      <c r="M496" s="3"/>
      <c r="N496" s="3"/>
    </row>
    <row r="497" spans="1:14" ht="13">
      <c r="A497" s="2"/>
      <c r="B497" s="3"/>
      <c r="C497" s="4"/>
      <c r="D497" s="4"/>
      <c r="E497" s="3"/>
      <c r="F497" s="3"/>
      <c r="G497" s="16"/>
      <c r="H497" s="3"/>
      <c r="I497" s="3"/>
      <c r="J497" s="3"/>
      <c r="K497" s="3"/>
      <c r="L497" s="3"/>
      <c r="M497" s="3"/>
      <c r="N497" s="3"/>
    </row>
    <row r="498" spans="1:14" ht="13">
      <c r="A498" s="2"/>
      <c r="B498" s="3"/>
      <c r="C498" s="4"/>
      <c r="D498" s="4"/>
      <c r="E498" s="3"/>
      <c r="F498" s="3"/>
      <c r="G498" s="16"/>
      <c r="H498" s="3"/>
      <c r="I498" s="3"/>
      <c r="J498" s="3"/>
      <c r="K498" s="3"/>
      <c r="L498" s="3"/>
      <c r="M498" s="3"/>
      <c r="N498" s="3"/>
    </row>
    <row r="499" spans="1:14" ht="13">
      <c r="A499" s="2"/>
      <c r="B499" s="3"/>
      <c r="C499" s="4"/>
      <c r="D499" s="4"/>
      <c r="E499" s="3"/>
      <c r="F499" s="3"/>
      <c r="G499" s="16"/>
      <c r="H499" s="3"/>
      <c r="I499" s="3"/>
      <c r="J499" s="3"/>
      <c r="K499" s="3"/>
      <c r="L499" s="3"/>
      <c r="M499" s="3"/>
      <c r="N499" s="3"/>
    </row>
    <row r="500" spans="1:14" ht="13">
      <c r="A500" s="2"/>
      <c r="B500" s="3"/>
      <c r="C500" s="4"/>
      <c r="D500" s="4"/>
      <c r="E500" s="3"/>
      <c r="F500" s="3"/>
      <c r="G500" s="16"/>
      <c r="H500" s="3"/>
      <c r="I500" s="3"/>
      <c r="J500" s="3"/>
      <c r="K500" s="3"/>
      <c r="L500" s="3"/>
      <c r="M500" s="3"/>
      <c r="N500" s="3"/>
    </row>
    <row r="501" spans="1:14" ht="13">
      <c r="A501" s="2"/>
      <c r="B501" s="3"/>
      <c r="C501" s="4"/>
      <c r="D501" s="4"/>
      <c r="E501" s="3"/>
      <c r="F501" s="3"/>
      <c r="G501" s="16"/>
      <c r="H501" s="3"/>
      <c r="I501" s="3"/>
      <c r="J501" s="3"/>
      <c r="K501" s="3"/>
      <c r="L501" s="3"/>
      <c r="M501" s="3"/>
      <c r="N501" s="3"/>
    </row>
    <row r="502" spans="1:14" ht="13">
      <c r="A502" s="2"/>
      <c r="B502" s="3"/>
      <c r="C502" s="4"/>
      <c r="D502" s="4"/>
      <c r="E502" s="3"/>
      <c r="F502" s="3"/>
      <c r="G502" s="16"/>
      <c r="H502" s="3"/>
      <c r="I502" s="3"/>
      <c r="J502" s="3"/>
      <c r="K502" s="3"/>
      <c r="L502" s="3"/>
      <c r="M502" s="3"/>
      <c r="N502" s="3"/>
    </row>
    <row r="503" spans="1:14" ht="13">
      <c r="A503" s="2"/>
      <c r="B503" s="3"/>
      <c r="C503" s="4"/>
      <c r="D503" s="4"/>
      <c r="E503" s="3"/>
      <c r="F503" s="3"/>
      <c r="G503" s="16"/>
      <c r="H503" s="3"/>
      <c r="I503" s="3"/>
      <c r="J503" s="3"/>
      <c r="K503" s="3"/>
      <c r="L503" s="3"/>
      <c r="M503" s="3"/>
      <c r="N503" s="3"/>
    </row>
    <row r="504" spans="1:14" ht="13">
      <c r="A504" s="2"/>
      <c r="B504" s="3"/>
      <c r="C504" s="4"/>
      <c r="D504" s="4"/>
      <c r="E504" s="3"/>
      <c r="F504" s="3"/>
      <c r="G504" s="16"/>
      <c r="H504" s="3"/>
      <c r="I504" s="3"/>
      <c r="J504" s="3"/>
      <c r="K504" s="3"/>
      <c r="L504" s="3"/>
      <c r="M504" s="3"/>
      <c r="N504" s="3"/>
    </row>
    <row r="505" spans="1:14" ht="13">
      <c r="A505" s="2"/>
      <c r="B505" s="3"/>
      <c r="C505" s="4"/>
      <c r="D505" s="4"/>
      <c r="E505" s="3"/>
      <c r="F505" s="3"/>
      <c r="G505" s="16"/>
      <c r="H505" s="3"/>
      <c r="I505" s="3"/>
      <c r="J505" s="3"/>
      <c r="K505" s="3"/>
      <c r="L505" s="3"/>
      <c r="M505" s="3"/>
      <c r="N505" s="3"/>
    </row>
    <row r="506" spans="1:14" ht="13">
      <c r="A506" s="2"/>
      <c r="B506" s="3"/>
      <c r="C506" s="4"/>
      <c r="D506" s="4"/>
      <c r="E506" s="3"/>
      <c r="F506" s="3"/>
      <c r="G506" s="16"/>
      <c r="H506" s="3"/>
      <c r="I506" s="3"/>
      <c r="J506" s="3"/>
      <c r="K506" s="3"/>
      <c r="L506" s="3"/>
      <c r="M506" s="3"/>
      <c r="N506" s="3"/>
    </row>
    <row r="507" spans="1:14" ht="13">
      <c r="A507" s="2"/>
      <c r="B507" s="3"/>
      <c r="C507" s="4"/>
      <c r="D507" s="4"/>
      <c r="E507" s="3"/>
      <c r="F507" s="3"/>
      <c r="G507" s="16"/>
      <c r="H507" s="3"/>
      <c r="I507" s="3"/>
      <c r="J507" s="3"/>
      <c r="K507" s="3"/>
      <c r="L507" s="3"/>
      <c r="M507" s="3"/>
      <c r="N507" s="3"/>
    </row>
    <row r="508" spans="1:14" ht="13">
      <c r="A508" s="2"/>
      <c r="B508" s="3"/>
      <c r="C508" s="4"/>
      <c r="D508" s="4"/>
      <c r="E508" s="3"/>
      <c r="F508" s="3"/>
      <c r="G508" s="16"/>
      <c r="H508" s="3"/>
      <c r="I508" s="3"/>
      <c r="J508" s="3"/>
      <c r="K508" s="3"/>
      <c r="L508" s="3"/>
      <c r="M508" s="3"/>
      <c r="N508" s="3"/>
    </row>
    <row r="509" spans="1:14" ht="13">
      <c r="A509" s="2"/>
      <c r="B509" s="3"/>
      <c r="C509" s="4"/>
      <c r="D509" s="4"/>
      <c r="E509" s="3"/>
      <c r="F509" s="3"/>
      <c r="G509" s="16"/>
      <c r="H509" s="3"/>
      <c r="I509" s="3"/>
      <c r="J509" s="3"/>
      <c r="K509" s="3"/>
      <c r="L509" s="3"/>
      <c r="M509" s="3"/>
      <c r="N509" s="3"/>
    </row>
    <row r="510" spans="1:14" ht="13">
      <c r="A510" s="2"/>
      <c r="B510" s="3"/>
      <c r="C510" s="4"/>
      <c r="D510" s="4"/>
      <c r="E510" s="3"/>
      <c r="F510" s="3"/>
      <c r="G510" s="16"/>
      <c r="H510" s="3"/>
      <c r="I510" s="3"/>
      <c r="J510" s="3"/>
      <c r="K510" s="3"/>
      <c r="L510" s="3"/>
      <c r="M510" s="3"/>
      <c r="N510" s="3"/>
    </row>
    <row r="511" spans="1:14" ht="13">
      <c r="A511" s="2"/>
      <c r="B511" s="3"/>
      <c r="C511" s="4"/>
      <c r="D511" s="4"/>
      <c r="E511" s="3"/>
      <c r="F511" s="3"/>
      <c r="G511" s="16"/>
      <c r="H511" s="3"/>
      <c r="I511" s="3"/>
      <c r="J511" s="3"/>
      <c r="K511" s="3"/>
      <c r="L511" s="3"/>
      <c r="M511" s="3"/>
      <c r="N511" s="3"/>
    </row>
    <row r="512" spans="1:14" ht="13">
      <c r="A512" s="2"/>
      <c r="B512" s="3"/>
      <c r="C512" s="4"/>
      <c r="D512" s="4"/>
      <c r="E512" s="3"/>
      <c r="F512" s="3"/>
      <c r="G512" s="16"/>
      <c r="H512" s="3"/>
      <c r="I512" s="3"/>
      <c r="J512" s="3"/>
      <c r="K512" s="3"/>
      <c r="L512" s="3"/>
      <c r="M512" s="3"/>
      <c r="N512" s="3"/>
    </row>
    <row r="513" spans="1:14" ht="13">
      <c r="A513" s="2"/>
      <c r="B513" s="3"/>
      <c r="C513" s="4"/>
      <c r="D513" s="4"/>
      <c r="E513" s="3"/>
      <c r="F513" s="3"/>
      <c r="G513" s="16"/>
      <c r="H513" s="3"/>
      <c r="I513" s="3"/>
      <c r="J513" s="3"/>
      <c r="K513" s="3"/>
      <c r="L513" s="3"/>
      <c r="M513" s="3"/>
      <c r="N513" s="3"/>
    </row>
    <row r="514" spans="1:14" ht="13">
      <c r="A514" s="2"/>
      <c r="B514" s="3"/>
      <c r="C514" s="4"/>
      <c r="D514" s="4"/>
      <c r="E514" s="3"/>
      <c r="F514" s="3"/>
      <c r="G514" s="16"/>
      <c r="H514" s="3"/>
      <c r="I514" s="3"/>
      <c r="J514" s="3"/>
      <c r="K514" s="3"/>
      <c r="L514" s="3"/>
      <c r="M514" s="3"/>
      <c r="N514" s="3"/>
    </row>
    <row r="515" spans="1:14" ht="13">
      <c r="A515" s="2"/>
      <c r="B515" s="3"/>
      <c r="C515" s="4"/>
      <c r="D515" s="4"/>
      <c r="E515" s="3"/>
      <c r="F515" s="3"/>
      <c r="G515" s="16"/>
      <c r="H515" s="3"/>
      <c r="I515" s="3"/>
      <c r="J515" s="3"/>
      <c r="K515" s="3"/>
      <c r="L515" s="3"/>
      <c r="M515" s="3"/>
      <c r="N515" s="3"/>
    </row>
    <row r="516" spans="1:14" ht="13">
      <c r="A516" s="2"/>
      <c r="B516" s="3"/>
      <c r="C516" s="4"/>
      <c r="D516" s="4"/>
      <c r="E516" s="3"/>
      <c r="F516" s="3"/>
      <c r="G516" s="16"/>
      <c r="H516" s="3"/>
      <c r="I516" s="3"/>
      <c r="J516" s="3"/>
      <c r="K516" s="3"/>
      <c r="L516" s="3"/>
      <c r="M516" s="3"/>
      <c r="N516" s="3"/>
    </row>
    <row r="517" spans="1:14" ht="13">
      <c r="A517" s="2"/>
      <c r="B517" s="3"/>
      <c r="C517" s="4"/>
      <c r="D517" s="4"/>
      <c r="E517" s="3"/>
      <c r="F517" s="3"/>
      <c r="G517" s="16"/>
      <c r="H517" s="3"/>
      <c r="I517" s="3"/>
      <c r="J517" s="3"/>
      <c r="K517" s="3"/>
      <c r="L517" s="3"/>
      <c r="M517" s="3"/>
      <c r="N517" s="3"/>
    </row>
    <row r="518" spans="1:14" ht="13">
      <c r="A518" s="2"/>
      <c r="B518" s="3"/>
      <c r="C518" s="4"/>
      <c r="D518" s="4"/>
      <c r="E518" s="3"/>
      <c r="F518" s="3"/>
      <c r="G518" s="16"/>
      <c r="H518" s="3"/>
      <c r="I518" s="3"/>
      <c r="J518" s="3"/>
      <c r="K518" s="3"/>
      <c r="L518" s="3"/>
      <c r="M518" s="3"/>
      <c r="N518" s="3"/>
    </row>
    <row r="519" spans="1:14" ht="13">
      <c r="A519" s="2"/>
      <c r="B519" s="3"/>
      <c r="C519" s="4"/>
      <c r="D519" s="4"/>
      <c r="E519" s="3"/>
      <c r="F519" s="3"/>
      <c r="G519" s="16"/>
      <c r="H519" s="3"/>
      <c r="I519" s="3"/>
      <c r="J519" s="3"/>
      <c r="K519" s="3"/>
      <c r="L519" s="3"/>
      <c r="M519" s="3"/>
      <c r="N519" s="3"/>
    </row>
    <row r="520" spans="1:14" ht="13">
      <c r="A520" s="2"/>
      <c r="B520" s="3"/>
      <c r="C520" s="4"/>
      <c r="D520" s="4"/>
      <c r="E520" s="3"/>
      <c r="F520" s="3"/>
      <c r="G520" s="16"/>
      <c r="H520" s="3"/>
      <c r="I520" s="3"/>
      <c r="J520" s="3"/>
      <c r="K520" s="3"/>
      <c r="L520" s="3"/>
      <c r="M520" s="3"/>
      <c r="N520" s="3"/>
    </row>
    <row r="521" spans="1:14" ht="13">
      <c r="A521" s="2"/>
      <c r="B521" s="3"/>
      <c r="C521" s="4"/>
      <c r="D521" s="4"/>
      <c r="E521" s="3"/>
      <c r="F521" s="3"/>
      <c r="G521" s="16"/>
      <c r="H521" s="3"/>
      <c r="I521" s="3"/>
      <c r="J521" s="3"/>
      <c r="K521" s="3"/>
      <c r="L521" s="3"/>
      <c r="M521" s="3"/>
      <c r="N521" s="3"/>
    </row>
    <row r="522" spans="1:14" ht="13">
      <c r="A522" s="2"/>
      <c r="B522" s="3"/>
      <c r="C522" s="4"/>
      <c r="D522" s="4"/>
      <c r="E522" s="3"/>
      <c r="F522" s="3"/>
      <c r="G522" s="16"/>
      <c r="H522" s="3"/>
      <c r="I522" s="3"/>
      <c r="J522" s="3"/>
      <c r="K522" s="3"/>
      <c r="L522" s="3"/>
      <c r="M522" s="3"/>
      <c r="N522" s="3"/>
    </row>
    <row r="523" spans="1:14" ht="13">
      <c r="A523" s="2"/>
      <c r="B523" s="3"/>
      <c r="C523" s="4"/>
      <c r="D523" s="4"/>
      <c r="E523" s="3"/>
      <c r="F523" s="3"/>
      <c r="G523" s="16"/>
      <c r="H523" s="3"/>
      <c r="I523" s="3"/>
      <c r="J523" s="3"/>
      <c r="K523" s="3"/>
      <c r="L523" s="3"/>
      <c r="M523" s="3"/>
      <c r="N523" s="3"/>
    </row>
    <row r="524" spans="1:14" ht="13">
      <c r="A524" s="2"/>
      <c r="B524" s="3"/>
      <c r="C524" s="4"/>
      <c r="D524" s="4"/>
      <c r="E524" s="3"/>
      <c r="F524" s="3"/>
      <c r="G524" s="16"/>
      <c r="H524" s="3"/>
      <c r="I524" s="3"/>
      <c r="J524" s="3"/>
      <c r="K524" s="3"/>
      <c r="L524" s="3"/>
      <c r="M524" s="3"/>
      <c r="N524" s="3"/>
    </row>
    <row r="525" spans="1:14" ht="13">
      <c r="A525" s="2"/>
      <c r="B525" s="3"/>
      <c r="C525" s="4"/>
      <c r="D525" s="4"/>
      <c r="E525" s="3"/>
      <c r="F525" s="3"/>
      <c r="G525" s="16"/>
      <c r="H525" s="3"/>
      <c r="I525" s="3"/>
      <c r="J525" s="3"/>
      <c r="K525" s="3"/>
      <c r="L525" s="3"/>
      <c r="M525" s="3"/>
      <c r="N525" s="3"/>
    </row>
    <row r="526" spans="1:14" ht="13">
      <c r="A526" s="2"/>
      <c r="B526" s="3"/>
      <c r="C526" s="4"/>
      <c r="D526" s="4"/>
      <c r="E526" s="3"/>
      <c r="F526" s="3"/>
      <c r="G526" s="16"/>
      <c r="H526" s="3"/>
      <c r="I526" s="3"/>
      <c r="J526" s="3"/>
      <c r="K526" s="3"/>
      <c r="L526" s="3"/>
      <c r="M526" s="3"/>
      <c r="N526" s="3"/>
    </row>
    <row r="527" spans="1:14" ht="13">
      <c r="A527" s="2"/>
      <c r="B527" s="3"/>
      <c r="C527" s="4"/>
      <c r="D527" s="4"/>
      <c r="E527" s="3"/>
      <c r="F527" s="3"/>
      <c r="G527" s="16"/>
      <c r="H527" s="3"/>
      <c r="I527" s="3"/>
      <c r="J527" s="3"/>
      <c r="K527" s="3"/>
      <c r="L527" s="3"/>
      <c r="M527" s="3"/>
      <c r="N527" s="3"/>
    </row>
    <row r="528" spans="1:14" ht="13">
      <c r="A528" s="2"/>
      <c r="B528" s="3"/>
      <c r="C528" s="4"/>
      <c r="D528" s="4"/>
      <c r="E528" s="3"/>
      <c r="F528" s="3"/>
      <c r="G528" s="16"/>
      <c r="H528" s="3"/>
      <c r="I528" s="3"/>
      <c r="J528" s="3"/>
      <c r="K528" s="3"/>
      <c r="L528" s="3"/>
      <c r="M528" s="3"/>
      <c r="N528" s="3"/>
    </row>
    <row r="529" spans="1:14" ht="13">
      <c r="A529" s="2"/>
      <c r="B529" s="3"/>
      <c r="C529" s="4"/>
      <c r="D529" s="4"/>
      <c r="E529" s="3"/>
      <c r="F529" s="3"/>
      <c r="G529" s="16"/>
      <c r="H529" s="3"/>
      <c r="I529" s="3"/>
      <c r="J529" s="3"/>
      <c r="K529" s="3"/>
      <c r="L529" s="3"/>
      <c r="M529" s="3"/>
      <c r="N529" s="3"/>
    </row>
    <row r="530" spans="1:14" ht="13">
      <c r="A530" s="2"/>
      <c r="B530" s="3"/>
      <c r="C530" s="4"/>
      <c r="D530" s="4"/>
      <c r="E530" s="3"/>
      <c r="F530" s="3"/>
      <c r="G530" s="16"/>
      <c r="H530" s="3"/>
      <c r="I530" s="3"/>
      <c r="J530" s="3"/>
      <c r="K530" s="3"/>
      <c r="L530" s="3"/>
      <c r="M530" s="3"/>
      <c r="N530" s="3"/>
    </row>
    <row r="531" spans="1:14" ht="13">
      <c r="A531" s="2"/>
      <c r="B531" s="3"/>
      <c r="C531" s="4"/>
      <c r="D531" s="4"/>
      <c r="E531" s="3"/>
      <c r="F531" s="3"/>
      <c r="G531" s="16"/>
      <c r="H531" s="3"/>
      <c r="I531" s="3"/>
      <c r="J531" s="3"/>
      <c r="K531" s="3"/>
      <c r="L531" s="3"/>
      <c r="M531" s="3"/>
      <c r="N531" s="3"/>
    </row>
    <row r="532" spans="1:14" ht="13">
      <c r="A532" s="2"/>
      <c r="B532" s="3"/>
      <c r="C532" s="4"/>
      <c r="D532" s="4"/>
      <c r="E532" s="3"/>
      <c r="F532" s="3"/>
      <c r="G532" s="16"/>
      <c r="H532" s="3"/>
      <c r="I532" s="3"/>
      <c r="J532" s="3"/>
      <c r="K532" s="3"/>
      <c r="L532" s="3"/>
      <c r="M532" s="3"/>
      <c r="N532" s="3"/>
    </row>
    <row r="533" spans="1:14" ht="13">
      <c r="A533" s="2"/>
      <c r="B533" s="3"/>
      <c r="C533" s="4"/>
      <c r="D533" s="4"/>
      <c r="E533" s="3"/>
      <c r="F533" s="3"/>
      <c r="G533" s="16"/>
      <c r="H533" s="3"/>
      <c r="I533" s="3"/>
      <c r="J533" s="3"/>
      <c r="K533" s="3"/>
      <c r="L533" s="3"/>
      <c r="M533" s="3"/>
      <c r="N533" s="3"/>
    </row>
    <row r="534" spans="1:14" ht="13">
      <c r="A534" s="2"/>
      <c r="B534" s="3"/>
      <c r="C534" s="4"/>
      <c r="D534" s="4"/>
      <c r="E534" s="3"/>
      <c r="F534" s="3"/>
      <c r="G534" s="16"/>
      <c r="H534" s="3"/>
      <c r="I534" s="3"/>
      <c r="J534" s="3"/>
      <c r="K534" s="3"/>
      <c r="L534" s="3"/>
      <c r="M534" s="3"/>
      <c r="N534" s="3"/>
    </row>
    <row r="535" spans="1:14" ht="13">
      <c r="A535" s="2"/>
      <c r="B535" s="3"/>
      <c r="C535" s="4"/>
      <c r="D535" s="4"/>
      <c r="E535" s="3"/>
      <c r="F535" s="3"/>
      <c r="G535" s="16"/>
      <c r="H535" s="3"/>
      <c r="I535" s="3"/>
      <c r="J535" s="3"/>
      <c r="K535" s="3"/>
      <c r="L535" s="3"/>
      <c r="M535" s="3"/>
      <c r="N535" s="3"/>
    </row>
    <row r="536" spans="1:14" ht="13">
      <c r="A536" s="2"/>
      <c r="B536" s="3"/>
      <c r="C536" s="4"/>
      <c r="D536" s="4"/>
      <c r="E536" s="3"/>
      <c r="F536" s="3"/>
      <c r="G536" s="16"/>
      <c r="H536" s="3"/>
      <c r="I536" s="3"/>
      <c r="J536" s="3"/>
      <c r="K536" s="3"/>
      <c r="L536" s="3"/>
      <c r="M536" s="3"/>
      <c r="N536" s="3"/>
    </row>
    <row r="537" spans="1:14" ht="13">
      <c r="A537" s="2"/>
      <c r="B537" s="3"/>
      <c r="C537" s="4"/>
      <c r="D537" s="4"/>
      <c r="E537" s="3"/>
      <c r="F537" s="3"/>
      <c r="G537" s="16"/>
      <c r="H537" s="3"/>
      <c r="I537" s="3"/>
      <c r="J537" s="3"/>
      <c r="K537" s="3"/>
      <c r="L537" s="3"/>
      <c r="M537" s="3"/>
      <c r="N537" s="3"/>
    </row>
    <row r="538" spans="1:14" ht="13">
      <c r="A538" s="2"/>
      <c r="B538" s="3"/>
      <c r="C538" s="4"/>
      <c r="D538" s="4"/>
      <c r="E538" s="3"/>
      <c r="F538" s="3"/>
      <c r="G538" s="16"/>
      <c r="H538" s="3"/>
      <c r="I538" s="3"/>
      <c r="J538" s="3"/>
      <c r="K538" s="3"/>
      <c r="L538" s="3"/>
      <c r="M538" s="3"/>
      <c r="N538" s="3"/>
    </row>
    <row r="539" spans="1:14" ht="13">
      <c r="A539" s="2"/>
      <c r="B539" s="3"/>
      <c r="C539" s="4"/>
      <c r="D539" s="4"/>
      <c r="E539" s="3"/>
      <c r="F539" s="3"/>
      <c r="G539" s="16"/>
      <c r="H539" s="3"/>
      <c r="I539" s="3"/>
      <c r="J539" s="3"/>
      <c r="K539" s="3"/>
      <c r="L539" s="3"/>
      <c r="M539" s="3"/>
      <c r="N539" s="3"/>
    </row>
    <row r="540" spans="1:14" ht="13">
      <c r="A540" s="2"/>
      <c r="B540" s="3"/>
      <c r="C540" s="4"/>
      <c r="D540" s="4"/>
      <c r="E540" s="3"/>
      <c r="F540" s="3"/>
      <c r="G540" s="16"/>
      <c r="H540" s="3"/>
      <c r="I540" s="3"/>
      <c r="J540" s="3"/>
      <c r="K540" s="3"/>
      <c r="L540" s="3"/>
      <c r="M540" s="3"/>
      <c r="N540" s="3"/>
    </row>
    <row r="541" spans="1:14" ht="13">
      <c r="A541" s="2"/>
      <c r="B541" s="3"/>
      <c r="C541" s="4"/>
      <c r="D541" s="4"/>
      <c r="E541" s="3"/>
      <c r="F541" s="3"/>
      <c r="G541" s="16"/>
      <c r="H541" s="3"/>
      <c r="I541" s="3"/>
      <c r="J541" s="3"/>
      <c r="K541" s="3"/>
      <c r="L541" s="3"/>
      <c r="M541" s="3"/>
      <c r="N541" s="3"/>
    </row>
    <row r="542" spans="1:14" ht="13">
      <c r="A542" s="2"/>
      <c r="B542" s="3"/>
      <c r="C542" s="4"/>
      <c r="D542" s="4"/>
      <c r="E542" s="3"/>
      <c r="F542" s="3"/>
      <c r="G542" s="16"/>
      <c r="H542" s="3"/>
      <c r="I542" s="3"/>
      <c r="J542" s="3"/>
      <c r="K542" s="3"/>
      <c r="L542" s="3"/>
      <c r="M542" s="3"/>
      <c r="N542" s="3"/>
    </row>
    <row r="543" spans="1:14" ht="13">
      <c r="A543" s="2"/>
      <c r="B543" s="3"/>
      <c r="C543" s="4"/>
      <c r="D543" s="4"/>
      <c r="E543" s="3"/>
      <c r="F543" s="3"/>
      <c r="G543" s="16"/>
      <c r="H543" s="3"/>
      <c r="I543" s="3"/>
      <c r="J543" s="3"/>
      <c r="K543" s="3"/>
      <c r="L543" s="3"/>
      <c r="M543" s="3"/>
      <c r="N543" s="3"/>
    </row>
    <row r="544" spans="1:14" ht="13">
      <c r="A544" s="2"/>
      <c r="B544" s="3"/>
      <c r="C544" s="4"/>
      <c r="D544" s="4"/>
      <c r="E544" s="3"/>
      <c r="F544" s="3"/>
      <c r="G544" s="16"/>
      <c r="H544" s="3"/>
      <c r="I544" s="3"/>
      <c r="J544" s="3"/>
      <c r="K544" s="3"/>
      <c r="L544" s="3"/>
      <c r="M544" s="3"/>
      <c r="N544" s="3"/>
    </row>
    <row r="545" spans="1:14" ht="13">
      <c r="A545" s="2"/>
      <c r="B545" s="3"/>
      <c r="C545" s="4"/>
      <c r="D545" s="4"/>
      <c r="E545" s="3"/>
      <c r="F545" s="3"/>
      <c r="G545" s="16"/>
      <c r="H545" s="3"/>
      <c r="I545" s="3"/>
      <c r="J545" s="3"/>
      <c r="K545" s="3"/>
      <c r="L545" s="3"/>
      <c r="M545" s="3"/>
      <c r="N545" s="3"/>
    </row>
    <row r="546" spans="1:14" ht="13">
      <c r="A546" s="2"/>
      <c r="B546" s="3"/>
      <c r="C546" s="4"/>
      <c r="D546" s="4"/>
      <c r="E546" s="3"/>
      <c r="F546" s="3"/>
      <c r="G546" s="16"/>
      <c r="H546" s="3"/>
      <c r="I546" s="3"/>
      <c r="J546" s="3"/>
      <c r="K546" s="3"/>
      <c r="L546" s="3"/>
      <c r="M546" s="3"/>
      <c r="N546" s="3"/>
    </row>
    <row r="547" spans="1:14" ht="13">
      <c r="A547" s="2"/>
      <c r="B547" s="3"/>
      <c r="C547" s="4"/>
      <c r="D547" s="4"/>
      <c r="E547" s="3"/>
      <c r="F547" s="3"/>
      <c r="G547" s="16"/>
      <c r="H547" s="3"/>
      <c r="I547" s="3"/>
      <c r="J547" s="3"/>
      <c r="K547" s="3"/>
      <c r="L547" s="3"/>
      <c r="M547" s="3"/>
      <c r="N547" s="3"/>
    </row>
    <row r="548" spans="1:14" ht="13">
      <c r="A548" s="2"/>
      <c r="B548" s="3"/>
      <c r="C548" s="4"/>
      <c r="D548" s="4"/>
      <c r="E548" s="3"/>
      <c r="F548" s="3"/>
      <c r="G548" s="16"/>
      <c r="H548" s="3"/>
      <c r="I548" s="3"/>
      <c r="J548" s="3"/>
      <c r="K548" s="3"/>
      <c r="L548" s="3"/>
      <c r="M548" s="3"/>
      <c r="N548" s="3"/>
    </row>
    <row r="549" spans="1:14" ht="13">
      <c r="A549" s="2"/>
      <c r="B549" s="3"/>
      <c r="C549" s="4"/>
      <c r="D549" s="4"/>
      <c r="E549" s="3"/>
      <c r="F549" s="3"/>
      <c r="G549" s="16"/>
      <c r="H549" s="3"/>
      <c r="I549" s="3"/>
      <c r="J549" s="3"/>
      <c r="K549" s="3"/>
      <c r="L549" s="3"/>
      <c r="M549" s="3"/>
      <c r="N549" s="3"/>
    </row>
    <row r="550" spans="1:14" ht="13">
      <c r="A550" s="2"/>
      <c r="B550" s="3"/>
      <c r="C550" s="4"/>
      <c r="D550" s="4"/>
      <c r="E550" s="3"/>
      <c r="F550" s="3"/>
      <c r="G550" s="16"/>
      <c r="H550" s="3"/>
      <c r="I550" s="3"/>
      <c r="J550" s="3"/>
      <c r="K550" s="3"/>
      <c r="L550" s="3"/>
      <c r="M550" s="3"/>
      <c r="N550" s="3"/>
    </row>
    <row r="551" spans="1:14" ht="13">
      <c r="A551" s="2"/>
      <c r="B551" s="3"/>
      <c r="C551" s="4"/>
      <c r="D551" s="4"/>
      <c r="E551" s="3"/>
      <c r="F551" s="3"/>
      <c r="G551" s="16"/>
      <c r="H551" s="3"/>
      <c r="I551" s="3"/>
      <c r="J551" s="3"/>
      <c r="K551" s="3"/>
      <c r="L551" s="3"/>
      <c r="M551" s="3"/>
      <c r="N551" s="3"/>
    </row>
    <row r="552" spans="1:14" ht="13">
      <c r="A552" s="2"/>
      <c r="B552" s="3"/>
      <c r="C552" s="4"/>
      <c r="D552" s="4"/>
      <c r="E552" s="3"/>
      <c r="F552" s="3"/>
      <c r="G552" s="16"/>
      <c r="H552" s="3"/>
      <c r="I552" s="3"/>
      <c r="J552" s="3"/>
      <c r="K552" s="3"/>
      <c r="L552" s="3"/>
      <c r="M552" s="3"/>
      <c r="N552" s="3"/>
    </row>
    <row r="553" spans="1:14" ht="13">
      <c r="A553" s="2"/>
      <c r="B553" s="3"/>
      <c r="C553" s="4"/>
      <c r="D553" s="4"/>
      <c r="E553" s="3"/>
      <c r="F553" s="3"/>
      <c r="G553" s="16"/>
      <c r="H553" s="3"/>
      <c r="I553" s="3"/>
      <c r="J553" s="3"/>
      <c r="K553" s="3"/>
      <c r="L553" s="3"/>
      <c r="M553" s="3"/>
      <c r="N553" s="3"/>
    </row>
    <row r="554" spans="1:14" ht="13">
      <c r="A554" s="2"/>
      <c r="B554" s="3"/>
      <c r="C554" s="4"/>
      <c r="D554" s="4"/>
      <c r="E554" s="3"/>
      <c r="F554" s="3"/>
      <c r="G554" s="16"/>
      <c r="H554" s="3"/>
      <c r="I554" s="3"/>
      <c r="J554" s="3"/>
      <c r="K554" s="3"/>
      <c r="L554" s="3"/>
      <c r="M554" s="3"/>
      <c r="N554" s="3"/>
    </row>
    <row r="555" spans="1:14" ht="13">
      <c r="A555" s="2"/>
      <c r="B555" s="3"/>
      <c r="C555" s="4"/>
      <c r="D555" s="4"/>
      <c r="E555" s="3"/>
      <c r="F555" s="3"/>
      <c r="G555" s="16"/>
      <c r="H555" s="3"/>
      <c r="I555" s="3"/>
      <c r="J555" s="3"/>
      <c r="K555" s="3"/>
      <c r="L555" s="3"/>
      <c r="M555" s="3"/>
      <c r="N555" s="3"/>
    </row>
    <row r="556" spans="1:14" ht="13">
      <c r="A556" s="2"/>
      <c r="B556" s="3"/>
      <c r="C556" s="4"/>
      <c r="D556" s="4"/>
      <c r="E556" s="3"/>
      <c r="F556" s="3"/>
      <c r="G556" s="16"/>
      <c r="H556" s="3"/>
      <c r="I556" s="3"/>
      <c r="J556" s="3"/>
      <c r="K556" s="3"/>
      <c r="L556" s="3"/>
      <c r="M556" s="3"/>
      <c r="N556" s="3"/>
    </row>
    <row r="557" spans="1:14" ht="13">
      <c r="A557" s="2"/>
      <c r="B557" s="3"/>
      <c r="C557" s="4"/>
      <c r="D557" s="4"/>
      <c r="E557" s="3"/>
      <c r="F557" s="3"/>
      <c r="G557" s="16"/>
      <c r="H557" s="3"/>
      <c r="I557" s="3"/>
      <c r="J557" s="3"/>
      <c r="K557" s="3"/>
      <c r="L557" s="3"/>
      <c r="M557" s="3"/>
      <c r="N557" s="3"/>
    </row>
    <row r="558" spans="1:14" ht="13">
      <c r="A558" s="2"/>
      <c r="B558" s="3"/>
      <c r="C558" s="4"/>
      <c r="D558" s="4"/>
      <c r="E558" s="3"/>
      <c r="F558" s="3"/>
      <c r="G558" s="16"/>
      <c r="H558" s="3"/>
      <c r="I558" s="3"/>
      <c r="J558" s="3"/>
      <c r="K558" s="3"/>
      <c r="L558" s="3"/>
      <c r="M558" s="3"/>
      <c r="N558" s="3"/>
    </row>
    <row r="559" spans="1:14" ht="13">
      <c r="A559" s="2"/>
      <c r="B559" s="3"/>
      <c r="C559" s="4"/>
      <c r="D559" s="4"/>
      <c r="E559" s="3"/>
      <c r="F559" s="3"/>
      <c r="G559" s="16"/>
      <c r="H559" s="3"/>
      <c r="I559" s="3"/>
      <c r="J559" s="3"/>
      <c r="K559" s="3"/>
      <c r="L559" s="3"/>
      <c r="M559" s="3"/>
      <c r="N559" s="3"/>
    </row>
    <row r="560" spans="1:14" ht="13">
      <c r="A560" s="2"/>
      <c r="B560" s="3"/>
      <c r="C560" s="4"/>
      <c r="D560" s="4"/>
      <c r="E560" s="3"/>
      <c r="F560" s="3"/>
      <c r="G560" s="16"/>
      <c r="H560" s="3"/>
      <c r="I560" s="3"/>
      <c r="J560" s="3"/>
      <c r="K560" s="3"/>
      <c r="L560" s="3"/>
      <c r="M560" s="3"/>
      <c r="N560" s="3"/>
    </row>
    <row r="561" spans="1:14" ht="13">
      <c r="A561" s="2"/>
      <c r="B561" s="3"/>
      <c r="C561" s="4"/>
      <c r="D561" s="4"/>
      <c r="E561" s="3"/>
      <c r="F561" s="3"/>
      <c r="G561" s="16"/>
      <c r="H561" s="3"/>
      <c r="I561" s="3"/>
      <c r="J561" s="3"/>
      <c r="K561" s="3"/>
      <c r="L561" s="3"/>
      <c r="M561" s="3"/>
      <c r="N561" s="3"/>
    </row>
    <row r="562" spans="1:14" ht="13">
      <c r="A562" s="2"/>
      <c r="B562" s="3"/>
      <c r="C562" s="4"/>
      <c r="D562" s="4"/>
      <c r="E562" s="3"/>
      <c r="F562" s="3"/>
      <c r="G562" s="16"/>
      <c r="H562" s="3"/>
      <c r="I562" s="3"/>
      <c r="J562" s="3"/>
      <c r="K562" s="3"/>
      <c r="L562" s="3"/>
      <c r="M562" s="3"/>
      <c r="N562" s="3"/>
    </row>
    <row r="563" spans="1:14" ht="13">
      <c r="A563" s="2"/>
      <c r="B563" s="3"/>
      <c r="C563" s="4"/>
      <c r="D563" s="4"/>
      <c r="E563" s="3"/>
      <c r="F563" s="3"/>
      <c r="G563" s="16"/>
      <c r="H563" s="3"/>
      <c r="I563" s="3"/>
      <c r="J563" s="3"/>
      <c r="K563" s="3"/>
      <c r="L563" s="3"/>
      <c r="M563" s="3"/>
      <c r="N563" s="3"/>
    </row>
    <row r="564" spans="1:14" ht="13">
      <c r="A564" s="2"/>
      <c r="B564" s="3"/>
      <c r="C564" s="4"/>
      <c r="D564" s="4"/>
      <c r="E564" s="3"/>
      <c r="F564" s="3"/>
      <c r="G564" s="16"/>
      <c r="H564" s="3"/>
      <c r="I564" s="3"/>
      <c r="J564" s="3"/>
      <c r="K564" s="3"/>
      <c r="L564" s="3"/>
      <c r="M564" s="3"/>
      <c r="N564" s="3"/>
    </row>
    <row r="565" spans="1:14" ht="13">
      <c r="A565" s="2"/>
      <c r="B565" s="3"/>
      <c r="C565" s="4"/>
      <c r="D565" s="4"/>
      <c r="E565" s="3"/>
      <c r="F565" s="3"/>
      <c r="G565" s="16"/>
      <c r="H565" s="3"/>
      <c r="I565" s="3"/>
      <c r="J565" s="3"/>
      <c r="K565" s="3"/>
      <c r="L565" s="3"/>
      <c r="M565" s="3"/>
      <c r="N565" s="3"/>
    </row>
    <row r="566" spans="1:14" ht="13">
      <c r="A566" s="2"/>
      <c r="B566" s="3"/>
      <c r="C566" s="4"/>
      <c r="D566" s="4"/>
      <c r="E566" s="3"/>
      <c r="F566" s="3"/>
      <c r="G566" s="16"/>
      <c r="H566" s="3"/>
      <c r="I566" s="3"/>
      <c r="J566" s="3"/>
      <c r="K566" s="3"/>
      <c r="L566" s="3"/>
      <c r="M566" s="3"/>
      <c r="N566" s="3"/>
    </row>
    <row r="567" spans="1:14" ht="13">
      <c r="A567" s="2"/>
      <c r="B567" s="3"/>
      <c r="C567" s="4"/>
      <c r="D567" s="4"/>
      <c r="E567" s="3"/>
      <c r="F567" s="3"/>
      <c r="G567" s="16"/>
      <c r="H567" s="3"/>
      <c r="I567" s="3"/>
      <c r="J567" s="3"/>
      <c r="K567" s="3"/>
      <c r="L567" s="3"/>
      <c r="M567" s="3"/>
      <c r="N567" s="3"/>
    </row>
    <row r="568" spans="1:14" ht="13">
      <c r="A568" s="2"/>
      <c r="B568" s="3"/>
      <c r="C568" s="4"/>
      <c r="D568" s="4"/>
      <c r="E568" s="3"/>
      <c r="F568" s="3"/>
      <c r="G568" s="16"/>
      <c r="H568" s="3"/>
      <c r="I568" s="3"/>
      <c r="J568" s="3"/>
      <c r="K568" s="3"/>
      <c r="L568" s="3"/>
      <c r="M568" s="3"/>
      <c r="N568" s="3"/>
    </row>
    <row r="569" spans="1:14" ht="13">
      <c r="A569" s="2"/>
      <c r="B569" s="3"/>
      <c r="C569" s="4"/>
      <c r="D569" s="4"/>
      <c r="E569" s="3"/>
      <c r="F569" s="3"/>
      <c r="G569" s="16"/>
      <c r="H569" s="3"/>
      <c r="I569" s="3"/>
      <c r="J569" s="3"/>
      <c r="K569" s="3"/>
      <c r="L569" s="3"/>
      <c r="M569" s="3"/>
      <c r="N569" s="3"/>
    </row>
    <row r="570" spans="1:14" ht="13">
      <c r="A570" s="2"/>
      <c r="B570" s="3"/>
      <c r="C570" s="4"/>
      <c r="D570" s="4"/>
      <c r="E570" s="3"/>
      <c r="F570" s="3"/>
      <c r="G570" s="16"/>
      <c r="H570" s="3"/>
      <c r="I570" s="3"/>
      <c r="J570" s="3"/>
      <c r="K570" s="3"/>
      <c r="L570" s="3"/>
      <c r="M570" s="3"/>
      <c r="N570" s="3"/>
    </row>
    <row r="571" spans="1:14" ht="13">
      <c r="A571" s="2"/>
      <c r="B571" s="3"/>
      <c r="C571" s="4"/>
      <c r="D571" s="4"/>
      <c r="E571" s="3"/>
      <c r="F571" s="3"/>
      <c r="G571" s="16"/>
      <c r="H571" s="3"/>
      <c r="I571" s="3"/>
      <c r="J571" s="3"/>
      <c r="K571" s="3"/>
      <c r="L571" s="3"/>
      <c r="M571" s="3"/>
      <c r="N571" s="3"/>
    </row>
    <row r="572" spans="1:14" ht="13">
      <c r="A572" s="2"/>
      <c r="B572" s="3"/>
      <c r="C572" s="4"/>
      <c r="D572" s="4"/>
      <c r="E572" s="3"/>
      <c r="F572" s="3"/>
      <c r="G572" s="16"/>
      <c r="H572" s="3"/>
      <c r="I572" s="3"/>
      <c r="J572" s="3"/>
      <c r="K572" s="3"/>
      <c r="L572" s="3"/>
      <c r="M572" s="3"/>
      <c r="N572" s="3"/>
    </row>
    <row r="573" spans="1:14" ht="13">
      <c r="A573" s="2"/>
      <c r="B573" s="3"/>
      <c r="C573" s="4"/>
      <c r="D573" s="4"/>
      <c r="E573" s="3"/>
      <c r="F573" s="3"/>
      <c r="G573" s="16"/>
      <c r="H573" s="3"/>
      <c r="I573" s="3"/>
      <c r="J573" s="3"/>
      <c r="K573" s="3"/>
      <c r="L573" s="3"/>
      <c r="M573" s="3"/>
      <c r="N573" s="3"/>
    </row>
    <row r="574" spans="1:14" ht="13">
      <c r="A574" s="2"/>
      <c r="B574" s="3"/>
      <c r="C574" s="4"/>
      <c r="D574" s="4"/>
      <c r="E574" s="3"/>
      <c r="F574" s="3"/>
      <c r="G574" s="16"/>
      <c r="H574" s="3"/>
      <c r="I574" s="3"/>
      <c r="J574" s="3"/>
      <c r="K574" s="3"/>
      <c r="L574" s="3"/>
      <c r="M574" s="3"/>
      <c r="N574" s="3"/>
    </row>
    <row r="575" spans="1:14" ht="13">
      <c r="A575" s="2"/>
      <c r="B575" s="3"/>
      <c r="C575" s="4"/>
      <c r="D575" s="4"/>
      <c r="E575" s="3"/>
      <c r="F575" s="3"/>
      <c r="G575" s="16"/>
      <c r="H575" s="3"/>
      <c r="I575" s="3"/>
      <c r="J575" s="3"/>
      <c r="K575" s="3"/>
      <c r="L575" s="3"/>
      <c r="M575" s="3"/>
      <c r="N575" s="3"/>
    </row>
    <row r="576" spans="1:14" ht="13">
      <c r="A576" s="2"/>
      <c r="B576" s="3"/>
      <c r="C576" s="4"/>
      <c r="D576" s="4"/>
      <c r="E576" s="3"/>
      <c r="F576" s="3"/>
      <c r="G576" s="16"/>
      <c r="H576" s="3"/>
      <c r="I576" s="3"/>
      <c r="J576" s="3"/>
      <c r="K576" s="3"/>
      <c r="L576" s="3"/>
      <c r="M576" s="3"/>
      <c r="N576" s="3"/>
    </row>
    <row r="577" spans="1:14" ht="13">
      <c r="A577" s="2"/>
      <c r="B577" s="3"/>
      <c r="C577" s="4"/>
      <c r="D577" s="4"/>
      <c r="E577" s="3"/>
      <c r="F577" s="3"/>
      <c r="G577" s="16"/>
      <c r="H577" s="3"/>
      <c r="I577" s="3"/>
      <c r="J577" s="3"/>
      <c r="K577" s="3"/>
      <c r="L577" s="3"/>
      <c r="M577" s="3"/>
      <c r="N577" s="3"/>
    </row>
    <row r="578" spans="1:14" ht="13">
      <c r="A578" s="2"/>
      <c r="B578" s="3"/>
      <c r="C578" s="4"/>
      <c r="D578" s="4"/>
      <c r="E578" s="3"/>
      <c r="F578" s="3"/>
      <c r="G578" s="16"/>
      <c r="H578" s="3"/>
      <c r="I578" s="3"/>
      <c r="J578" s="3"/>
      <c r="K578" s="3"/>
      <c r="L578" s="3"/>
      <c r="M578" s="3"/>
      <c r="N578" s="3"/>
    </row>
    <row r="579" spans="1:14" ht="13">
      <c r="A579" s="2"/>
      <c r="B579" s="3"/>
      <c r="C579" s="4"/>
      <c r="D579" s="4"/>
      <c r="E579" s="3"/>
      <c r="F579" s="3"/>
      <c r="G579" s="16"/>
      <c r="H579" s="3"/>
      <c r="I579" s="3"/>
      <c r="J579" s="3"/>
      <c r="K579" s="3"/>
      <c r="L579" s="3"/>
      <c r="M579" s="3"/>
      <c r="N579" s="3"/>
    </row>
    <row r="580" spans="1:14" ht="13">
      <c r="A580" s="2"/>
      <c r="B580" s="3"/>
      <c r="C580" s="4"/>
      <c r="D580" s="4"/>
      <c r="E580" s="3"/>
      <c r="F580" s="3"/>
      <c r="G580" s="16"/>
      <c r="H580" s="3"/>
      <c r="I580" s="3"/>
      <c r="J580" s="3"/>
      <c r="K580" s="3"/>
      <c r="L580" s="3"/>
      <c r="M580" s="3"/>
      <c r="N580" s="3"/>
    </row>
    <row r="581" spans="1:14" ht="13">
      <c r="A581" s="2"/>
      <c r="B581" s="3"/>
      <c r="C581" s="4"/>
      <c r="D581" s="4"/>
      <c r="E581" s="3"/>
      <c r="F581" s="3"/>
      <c r="G581" s="16"/>
      <c r="H581" s="3"/>
      <c r="I581" s="3"/>
      <c r="J581" s="3"/>
      <c r="K581" s="3"/>
      <c r="L581" s="3"/>
      <c r="M581" s="3"/>
      <c r="N581" s="3"/>
    </row>
    <row r="582" spans="1:14" ht="13">
      <c r="A582" s="2"/>
      <c r="B582" s="3"/>
      <c r="C582" s="4"/>
      <c r="D582" s="4"/>
      <c r="E582" s="3"/>
      <c r="F582" s="3"/>
      <c r="G582" s="16"/>
      <c r="H582" s="3"/>
      <c r="I582" s="3"/>
      <c r="J582" s="3"/>
      <c r="K582" s="3"/>
      <c r="L582" s="3"/>
      <c r="M582" s="3"/>
      <c r="N582" s="3"/>
    </row>
    <row r="583" spans="1:14" ht="13">
      <c r="A583" s="2"/>
      <c r="B583" s="3"/>
      <c r="C583" s="4"/>
      <c r="D583" s="4"/>
      <c r="E583" s="3"/>
      <c r="F583" s="3"/>
      <c r="G583" s="16"/>
      <c r="H583" s="3"/>
      <c r="I583" s="3"/>
      <c r="J583" s="3"/>
      <c r="K583" s="3"/>
      <c r="L583" s="3"/>
      <c r="M583" s="3"/>
      <c r="N583" s="3"/>
    </row>
    <row r="584" spans="1:14" ht="13">
      <c r="A584" s="2"/>
      <c r="B584" s="3"/>
      <c r="C584" s="4"/>
      <c r="D584" s="4"/>
      <c r="E584" s="3"/>
      <c r="F584" s="3"/>
      <c r="G584" s="16"/>
      <c r="H584" s="3"/>
      <c r="I584" s="3"/>
      <c r="J584" s="3"/>
      <c r="K584" s="3"/>
      <c r="L584" s="3"/>
      <c r="M584" s="3"/>
      <c r="N584" s="3"/>
    </row>
    <row r="585" spans="1:14" ht="13">
      <c r="A585" s="2"/>
      <c r="B585" s="3"/>
      <c r="C585" s="4"/>
      <c r="D585" s="4"/>
      <c r="E585" s="3"/>
      <c r="F585" s="3"/>
      <c r="G585" s="16"/>
      <c r="H585" s="3"/>
      <c r="I585" s="3"/>
      <c r="J585" s="3"/>
      <c r="K585" s="3"/>
      <c r="L585" s="3"/>
      <c r="M585" s="3"/>
      <c r="N585" s="3"/>
    </row>
    <row r="586" spans="1:14" ht="13">
      <c r="A586" s="2"/>
      <c r="B586" s="3"/>
      <c r="C586" s="4"/>
      <c r="D586" s="4"/>
      <c r="E586" s="3"/>
      <c r="F586" s="3"/>
      <c r="G586" s="16"/>
      <c r="H586" s="3"/>
      <c r="I586" s="3"/>
      <c r="J586" s="3"/>
      <c r="K586" s="3"/>
      <c r="L586" s="3"/>
      <c r="M586" s="3"/>
      <c r="N586" s="3"/>
    </row>
    <row r="587" spans="1:14" ht="13">
      <c r="A587" s="2"/>
      <c r="B587" s="3"/>
      <c r="C587" s="4"/>
      <c r="D587" s="4"/>
      <c r="E587" s="3"/>
      <c r="F587" s="3"/>
      <c r="G587" s="16"/>
      <c r="H587" s="3"/>
      <c r="I587" s="3"/>
      <c r="J587" s="3"/>
      <c r="K587" s="3"/>
      <c r="L587" s="3"/>
      <c r="M587" s="3"/>
      <c r="N587" s="3"/>
    </row>
    <row r="588" spans="1:14" ht="13">
      <c r="A588" s="2"/>
      <c r="B588" s="3"/>
      <c r="C588" s="4"/>
      <c r="D588" s="4"/>
      <c r="E588" s="3"/>
      <c r="F588" s="3"/>
      <c r="G588" s="16"/>
      <c r="H588" s="3"/>
      <c r="I588" s="3"/>
      <c r="J588" s="3"/>
      <c r="K588" s="3"/>
      <c r="L588" s="3"/>
      <c r="M588" s="3"/>
      <c r="N588" s="3"/>
    </row>
    <row r="589" spans="1:14" ht="13">
      <c r="A589" s="2"/>
      <c r="B589" s="3"/>
      <c r="C589" s="4"/>
      <c r="D589" s="4"/>
      <c r="E589" s="3"/>
      <c r="F589" s="3"/>
      <c r="G589" s="16"/>
      <c r="H589" s="3"/>
      <c r="I589" s="3"/>
      <c r="J589" s="3"/>
      <c r="K589" s="3"/>
      <c r="L589" s="3"/>
      <c r="M589" s="3"/>
      <c r="N589" s="3"/>
    </row>
    <row r="590" spans="1:14" ht="13">
      <c r="A590" s="2"/>
      <c r="B590" s="3"/>
      <c r="C590" s="4"/>
      <c r="D590" s="4"/>
      <c r="E590" s="3"/>
      <c r="F590" s="3"/>
      <c r="G590" s="16"/>
      <c r="H590" s="3"/>
      <c r="I590" s="3"/>
      <c r="J590" s="3"/>
      <c r="K590" s="3"/>
      <c r="L590" s="3"/>
      <c r="M590" s="3"/>
      <c r="N590" s="3"/>
    </row>
    <row r="591" spans="1:14" ht="13">
      <c r="A591" s="2"/>
      <c r="B591" s="3"/>
      <c r="C591" s="4"/>
      <c r="D591" s="4"/>
      <c r="E591" s="3"/>
      <c r="F591" s="3"/>
      <c r="G591" s="16"/>
      <c r="H591" s="3"/>
      <c r="I591" s="3"/>
      <c r="J591" s="3"/>
      <c r="K591" s="3"/>
      <c r="L591" s="3"/>
      <c r="M591" s="3"/>
      <c r="N591" s="3"/>
    </row>
    <row r="592" spans="1:14" ht="13">
      <c r="A592" s="2"/>
      <c r="B592" s="3"/>
      <c r="C592" s="4"/>
      <c r="D592" s="4"/>
      <c r="E592" s="3"/>
      <c r="F592" s="3"/>
      <c r="G592" s="16"/>
      <c r="H592" s="3"/>
      <c r="I592" s="3"/>
      <c r="J592" s="3"/>
      <c r="K592" s="3"/>
      <c r="L592" s="3"/>
      <c r="M592" s="3"/>
      <c r="N592" s="3"/>
    </row>
    <row r="593" spans="1:14" ht="13">
      <c r="A593" s="2"/>
      <c r="B593" s="3"/>
      <c r="C593" s="4"/>
      <c r="D593" s="4"/>
      <c r="E593" s="3"/>
      <c r="F593" s="3"/>
      <c r="G593" s="16"/>
      <c r="H593" s="3"/>
      <c r="I593" s="3"/>
      <c r="J593" s="3"/>
      <c r="K593" s="3"/>
      <c r="L593" s="3"/>
      <c r="M593" s="3"/>
      <c r="N593" s="3"/>
    </row>
    <row r="594" spans="1:14" ht="13">
      <c r="A594" s="2"/>
      <c r="B594" s="3"/>
      <c r="C594" s="4"/>
      <c r="D594" s="4"/>
      <c r="E594" s="3"/>
      <c r="F594" s="3"/>
      <c r="G594" s="16"/>
      <c r="H594" s="3"/>
      <c r="I594" s="3"/>
      <c r="J594" s="3"/>
      <c r="K594" s="3"/>
      <c r="L594" s="3"/>
      <c r="M594" s="3"/>
      <c r="N594" s="3"/>
    </row>
    <row r="595" spans="1:14" ht="13">
      <c r="A595" s="2"/>
      <c r="B595" s="3"/>
      <c r="C595" s="4"/>
      <c r="D595" s="4"/>
      <c r="E595" s="3"/>
      <c r="F595" s="3"/>
      <c r="G595" s="16"/>
      <c r="H595" s="3"/>
      <c r="I595" s="3"/>
      <c r="J595" s="3"/>
      <c r="K595" s="3"/>
      <c r="L595" s="3"/>
      <c r="M595" s="3"/>
      <c r="N595" s="3"/>
    </row>
    <row r="596" spans="1:14" ht="13">
      <c r="A596" s="2"/>
      <c r="B596" s="3"/>
      <c r="C596" s="4"/>
      <c r="D596" s="4"/>
      <c r="E596" s="3"/>
      <c r="F596" s="3"/>
      <c r="G596" s="16"/>
      <c r="H596" s="3"/>
      <c r="I596" s="3"/>
      <c r="J596" s="3"/>
      <c r="K596" s="3"/>
      <c r="L596" s="3"/>
      <c r="M596" s="3"/>
      <c r="N596" s="3"/>
    </row>
    <row r="597" spans="1:14" ht="13">
      <c r="A597" s="2"/>
      <c r="B597" s="3"/>
      <c r="C597" s="4"/>
      <c r="D597" s="4"/>
      <c r="E597" s="3"/>
      <c r="F597" s="3"/>
      <c r="G597" s="16"/>
      <c r="H597" s="3"/>
      <c r="I597" s="3"/>
      <c r="J597" s="3"/>
      <c r="K597" s="3"/>
      <c r="L597" s="3"/>
      <c r="M597" s="3"/>
      <c r="N597" s="3"/>
    </row>
    <row r="598" spans="1:14" ht="13">
      <c r="A598" s="2"/>
      <c r="B598" s="3"/>
      <c r="C598" s="4"/>
      <c r="D598" s="4"/>
      <c r="E598" s="3"/>
      <c r="F598" s="3"/>
      <c r="G598" s="16"/>
      <c r="H598" s="3"/>
      <c r="I598" s="3"/>
      <c r="J598" s="3"/>
      <c r="K598" s="3"/>
      <c r="L598" s="3"/>
      <c r="M598" s="3"/>
      <c r="N598" s="3"/>
    </row>
    <row r="599" spans="1:14" ht="13">
      <c r="A599" s="2"/>
      <c r="B599" s="3"/>
      <c r="C599" s="4"/>
      <c r="D599" s="4"/>
      <c r="E599" s="3"/>
      <c r="F599" s="3"/>
      <c r="G599" s="16"/>
      <c r="H599" s="3"/>
      <c r="I599" s="3"/>
      <c r="J599" s="3"/>
      <c r="K599" s="3"/>
      <c r="L599" s="3"/>
      <c r="M599" s="3"/>
      <c r="N599" s="3"/>
    </row>
    <row r="600" spans="1:14" ht="13">
      <c r="A600" s="2"/>
      <c r="B600" s="3"/>
      <c r="C600" s="4"/>
      <c r="D600" s="4"/>
      <c r="E600" s="3"/>
      <c r="F600" s="3"/>
      <c r="G600" s="16"/>
      <c r="H600" s="3"/>
      <c r="I600" s="3"/>
      <c r="J600" s="3"/>
      <c r="K600" s="3"/>
      <c r="L600" s="3"/>
      <c r="M600" s="3"/>
      <c r="N600" s="3"/>
    </row>
    <row r="601" spans="1:14" ht="13">
      <c r="A601" s="2"/>
      <c r="B601" s="3"/>
      <c r="C601" s="4"/>
      <c r="D601" s="4"/>
      <c r="E601" s="3"/>
      <c r="F601" s="3"/>
      <c r="G601" s="16"/>
      <c r="H601" s="3"/>
      <c r="I601" s="3"/>
      <c r="J601" s="3"/>
      <c r="K601" s="3"/>
      <c r="L601" s="3"/>
      <c r="M601" s="3"/>
      <c r="N601" s="3"/>
    </row>
    <row r="602" spans="1:14" ht="13">
      <c r="A602" s="2"/>
      <c r="B602" s="3"/>
      <c r="C602" s="4"/>
      <c r="D602" s="4"/>
      <c r="E602" s="3"/>
      <c r="F602" s="3"/>
      <c r="G602" s="16"/>
      <c r="H602" s="3"/>
      <c r="I602" s="3"/>
      <c r="J602" s="3"/>
      <c r="K602" s="3"/>
      <c r="L602" s="3"/>
      <c r="M602" s="3"/>
      <c r="N602" s="3"/>
    </row>
    <row r="603" spans="1:14" ht="13">
      <c r="A603" s="2"/>
      <c r="B603" s="3"/>
      <c r="C603" s="4"/>
      <c r="D603" s="4"/>
      <c r="E603" s="3"/>
      <c r="F603" s="3"/>
      <c r="G603" s="16"/>
      <c r="H603" s="3"/>
      <c r="I603" s="3"/>
      <c r="J603" s="3"/>
      <c r="K603" s="3"/>
      <c r="L603" s="3"/>
      <c r="M603" s="3"/>
      <c r="N603" s="3"/>
    </row>
    <row r="604" spans="1:14" ht="13">
      <c r="A604" s="2"/>
      <c r="B604" s="3"/>
      <c r="C604" s="4"/>
      <c r="D604" s="4"/>
      <c r="E604" s="3"/>
      <c r="F604" s="3"/>
      <c r="G604" s="16"/>
      <c r="H604" s="3"/>
      <c r="I604" s="3"/>
      <c r="J604" s="3"/>
      <c r="K604" s="3"/>
      <c r="L604" s="3"/>
      <c r="M604" s="3"/>
      <c r="N604" s="3"/>
    </row>
    <row r="605" spans="1:14" ht="13">
      <c r="A605" s="2"/>
      <c r="B605" s="3"/>
      <c r="C605" s="4"/>
      <c r="D605" s="4"/>
      <c r="E605" s="3"/>
      <c r="F605" s="3"/>
      <c r="G605" s="16"/>
      <c r="H605" s="3"/>
      <c r="I605" s="3"/>
      <c r="J605" s="3"/>
      <c r="K605" s="3"/>
      <c r="L605" s="3"/>
      <c r="M605" s="3"/>
      <c r="N605" s="3"/>
    </row>
    <row r="606" spans="1:14" ht="13">
      <c r="A606" s="2"/>
      <c r="B606" s="3"/>
      <c r="C606" s="4"/>
      <c r="D606" s="4"/>
      <c r="E606" s="3"/>
      <c r="F606" s="3"/>
      <c r="G606" s="16"/>
      <c r="H606" s="3"/>
      <c r="I606" s="3"/>
      <c r="J606" s="3"/>
      <c r="K606" s="3"/>
      <c r="L606" s="3"/>
      <c r="M606" s="3"/>
      <c r="N606" s="3"/>
    </row>
    <row r="607" spans="1:14" ht="13">
      <c r="A607" s="2"/>
      <c r="B607" s="3"/>
      <c r="C607" s="4"/>
      <c r="D607" s="4"/>
      <c r="E607" s="3"/>
      <c r="F607" s="3"/>
      <c r="G607" s="16"/>
      <c r="H607" s="3"/>
      <c r="I607" s="3"/>
      <c r="J607" s="3"/>
      <c r="K607" s="3"/>
      <c r="L607" s="3"/>
      <c r="M607" s="3"/>
      <c r="N607" s="3"/>
    </row>
    <row r="608" spans="1:14" ht="13">
      <c r="A608" s="2"/>
      <c r="B608" s="3"/>
      <c r="C608" s="4"/>
      <c r="D608" s="4"/>
      <c r="E608" s="3"/>
      <c r="F608" s="3"/>
      <c r="G608" s="16"/>
      <c r="H608" s="3"/>
      <c r="I608" s="3"/>
      <c r="J608" s="3"/>
      <c r="K608" s="3"/>
      <c r="L608" s="3"/>
      <c r="M608" s="3"/>
      <c r="N608" s="3"/>
    </row>
    <row r="609" spans="1:14" ht="13">
      <c r="A609" s="2"/>
      <c r="B609" s="3"/>
      <c r="C609" s="4"/>
      <c r="D609" s="4"/>
      <c r="E609" s="3"/>
      <c r="F609" s="3"/>
      <c r="G609" s="16"/>
      <c r="H609" s="3"/>
      <c r="I609" s="3"/>
      <c r="J609" s="3"/>
      <c r="K609" s="3"/>
      <c r="L609" s="3"/>
      <c r="M609" s="3"/>
      <c r="N609" s="3"/>
    </row>
    <row r="610" spans="1:14" ht="13">
      <c r="A610" s="2"/>
      <c r="B610" s="3"/>
      <c r="C610" s="4"/>
      <c r="D610" s="4"/>
      <c r="E610" s="3"/>
      <c r="F610" s="3"/>
      <c r="G610" s="16"/>
      <c r="H610" s="3"/>
      <c r="I610" s="3"/>
      <c r="J610" s="3"/>
      <c r="K610" s="3"/>
      <c r="L610" s="3"/>
      <c r="M610" s="3"/>
      <c r="N610" s="3"/>
    </row>
    <row r="611" spans="1:14" ht="13">
      <c r="A611" s="2"/>
      <c r="B611" s="3"/>
      <c r="C611" s="4"/>
      <c r="D611" s="4"/>
      <c r="E611" s="3"/>
      <c r="F611" s="3"/>
      <c r="G611" s="16"/>
      <c r="H611" s="3"/>
      <c r="I611" s="3"/>
      <c r="J611" s="3"/>
      <c r="K611" s="3"/>
      <c r="L611" s="3"/>
      <c r="M611" s="3"/>
      <c r="N611" s="3"/>
    </row>
    <row r="612" spans="1:14" ht="13">
      <c r="A612" s="2"/>
      <c r="B612" s="3"/>
      <c r="C612" s="4"/>
      <c r="D612" s="4"/>
      <c r="E612" s="3"/>
      <c r="F612" s="3"/>
      <c r="G612" s="16"/>
      <c r="H612" s="3"/>
      <c r="I612" s="3"/>
      <c r="J612" s="3"/>
      <c r="K612" s="3"/>
      <c r="L612" s="3"/>
      <c r="M612" s="3"/>
      <c r="N612" s="3"/>
    </row>
    <row r="613" spans="1:14" ht="13">
      <c r="A613" s="2"/>
      <c r="B613" s="3"/>
      <c r="C613" s="4"/>
      <c r="D613" s="4"/>
      <c r="E613" s="3"/>
      <c r="F613" s="3"/>
      <c r="G613" s="16"/>
      <c r="H613" s="3"/>
      <c r="I613" s="3"/>
      <c r="J613" s="3"/>
      <c r="K613" s="3"/>
      <c r="L613" s="3"/>
      <c r="M613" s="3"/>
      <c r="N613" s="3"/>
    </row>
    <row r="614" spans="1:14" ht="13">
      <c r="A614" s="2"/>
      <c r="B614" s="3"/>
      <c r="C614" s="4"/>
      <c r="D614" s="4"/>
      <c r="E614" s="3"/>
      <c r="F614" s="3"/>
      <c r="G614" s="16"/>
      <c r="H614" s="3"/>
      <c r="I614" s="3"/>
      <c r="J614" s="3"/>
      <c r="K614" s="3"/>
      <c r="L614" s="3"/>
      <c r="M614" s="3"/>
      <c r="N614" s="3"/>
    </row>
    <row r="615" spans="1:14" ht="13">
      <c r="A615" s="2"/>
      <c r="B615" s="3"/>
      <c r="C615" s="4"/>
      <c r="D615" s="4"/>
      <c r="E615" s="3"/>
      <c r="F615" s="3"/>
      <c r="G615" s="16"/>
      <c r="H615" s="3"/>
      <c r="I615" s="3"/>
      <c r="J615" s="3"/>
      <c r="K615" s="3"/>
      <c r="L615" s="3"/>
      <c r="M615" s="3"/>
      <c r="N615" s="3"/>
    </row>
    <row r="616" spans="1:14" ht="13">
      <c r="A616" s="2"/>
      <c r="B616" s="3"/>
      <c r="C616" s="4"/>
      <c r="D616" s="4"/>
      <c r="E616" s="3"/>
      <c r="F616" s="3"/>
      <c r="G616" s="16"/>
      <c r="H616" s="3"/>
      <c r="I616" s="3"/>
      <c r="J616" s="3"/>
      <c r="K616" s="3"/>
      <c r="L616" s="3"/>
      <c r="M616" s="3"/>
      <c r="N616" s="3"/>
    </row>
    <row r="617" spans="1:14" ht="13">
      <c r="A617" s="2"/>
      <c r="B617" s="3"/>
      <c r="C617" s="4"/>
      <c r="D617" s="4"/>
      <c r="E617" s="3"/>
      <c r="F617" s="3"/>
      <c r="G617" s="16"/>
      <c r="H617" s="3"/>
      <c r="I617" s="3"/>
      <c r="J617" s="3"/>
      <c r="K617" s="3"/>
      <c r="L617" s="3"/>
      <c r="M617" s="3"/>
      <c r="N617" s="3"/>
    </row>
    <row r="618" spans="1:14" ht="13">
      <c r="A618" s="2"/>
      <c r="B618" s="3"/>
      <c r="C618" s="4"/>
      <c r="D618" s="4"/>
      <c r="E618" s="3"/>
      <c r="F618" s="3"/>
      <c r="G618" s="16"/>
      <c r="H618" s="3"/>
      <c r="I618" s="3"/>
      <c r="J618" s="3"/>
      <c r="K618" s="3"/>
      <c r="L618" s="3"/>
      <c r="M618" s="3"/>
      <c r="N618" s="3"/>
    </row>
    <row r="619" spans="1:14" ht="13">
      <c r="A619" s="2"/>
      <c r="B619" s="3"/>
      <c r="C619" s="4"/>
      <c r="D619" s="4"/>
      <c r="E619" s="3"/>
      <c r="F619" s="3"/>
      <c r="G619" s="16"/>
      <c r="H619" s="3"/>
      <c r="I619" s="3"/>
      <c r="J619" s="3"/>
      <c r="K619" s="3"/>
      <c r="L619" s="3"/>
      <c r="M619" s="3"/>
      <c r="N619" s="3"/>
    </row>
    <row r="620" spans="1:14" ht="13">
      <c r="A620" s="2"/>
      <c r="B620" s="3"/>
      <c r="C620" s="4"/>
      <c r="D620" s="4"/>
      <c r="E620" s="3"/>
      <c r="F620" s="3"/>
      <c r="G620" s="16"/>
      <c r="H620" s="3"/>
      <c r="I620" s="3"/>
      <c r="J620" s="3"/>
      <c r="K620" s="3"/>
      <c r="L620" s="3"/>
      <c r="M620" s="3"/>
      <c r="N620" s="3"/>
    </row>
    <row r="621" spans="1:14" ht="13">
      <c r="A621" s="2"/>
      <c r="B621" s="3"/>
      <c r="C621" s="4"/>
      <c r="D621" s="4"/>
      <c r="E621" s="3"/>
      <c r="F621" s="3"/>
      <c r="G621" s="16"/>
      <c r="H621" s="3"/>
      <c r="I621" s="3"/>
      <c r="J621" s="3"/>
      <c r="K621" s="3"/>
      <c r="L621" s="3"/>
      <c r="M621" s="3"/>
      <c r="N621" s="3"/>
    </row>
    <row r="622" spans="1:14" ht="13">
      <c r="A622" s="2"/>
      <c r="B622" s="3"/>
      <c r="C622" s="4"/>
      <c r="D622" s="4"/>
      <c r="E622" s="3"/>
      <c r="F622" s="3"/>
      <c r="G622" s="16"/>
      <c r="H622" s="3"/>
      <c r="I622" s="3"/>
      <c r="J622" s="3"/>
      <c r="K622" s="3"/>
      <c r="L622" s="3"/>
      <c r="M622" s="3"/>
      <c r="N622" s="3"/>
    </row>
    <row r="623" spans="1:14" ht="13">
      <c r="A623" s="2"/>
      <c r="B623" s="3"/>
      <c r="C623" s="4"/>
      <c r="D623" s="4"/>
      <c r="E623" s="3"/>
      <c r="F623" s="3"/>
      <c r="G623" s="16"/>
      <c r="H623" s="3"/>
      <c r="I623" s="3"/>
      <c r="J623" s="3"/>
      <c r="K623" s="3"/>
      <c r="L623" s="3"/>
      <c r="M623" s="3"/>
      <c r="N623" s="3"/>
    </row>
    <row r="624" spans="1:14" ht="13">
      <c r="A624" s="2"/>
      <c r="B624" s="3"/>
      <c r="C624" s="4"/>
      <c r="D624" s="4"/>
      <c r="E624" s="3"/>
      <c r="F624" s="3"/>
      <c r="G624" s="16"/>
      <c r="H624" s="3"/>
      <c r="I624" s="3"/>
      <c r="J624" s="3"/>
      <c r="K624" s="3"/>
      <c r="L624" s="3"/>
      <c r="M624" s="3"/>
      <c r="N624" s="3"/>
    </row>
    <row r="625" spans="1:14" ht="13">
      <c r="A625" s="2"/>
      <c r="B625" s="3"/>
      <c r="C625" s="4"/>
      <c r="D625" s="4"/>
      <c r="E625" s="3"/>
      <c r="F625" s="3"/>
      <c r="G625" s="16"/>
      <c r="H625" s="3"/>
      <c r="I625" s="3"/>
      <c r="J625" s="3"/>
      <c r="K625" s="3"/>
      <c r="L625" s="3"/>
      <c r="M625" s="3"/>
      <c r="N625" s="3"/>
    </row>
    <row r="626" spans="1:14" ht="13">
      <c r="A626" s="2"/>
      <c r="B626" s="3"/>
      <c r="C626" s="4"/>
      <c r="D626" s="4"/>
      <c r="E626" s="3"/>
      <c r="F626" s="3"/>
      <c r="G626" s="16"/>
      <c r="H626" s="3"/>
      <c r="I626" s="3"/>
      <c r="J626" s="3"/>
      <c r="K626" s="3"/>
      <c r="L626" s="3"/>
      <c r="M626" s="3"/>
      <c r="N626" s="3"/>
    </row>
    <row r="627" spans="1:14" ht="13">
      <c r="A627" s="2"/>
      <c r="B627" s="3"/>
      <c r="C627" s="4"/>
      <c r="D627" s="4"/>
      <c r="E627" s="3"/>
      <c r="F627" s="3"/>
      <c r="G627" s="16"/>
      <c r="H627" s="3"/>
      <c r="I627" s="3"/>
      <c r="J627" s="3"/>
      <c r="K627" s="3"/>
      <c r="L627" s="3"/>
      <c r="M627" s="3"/>
      <c r="N627" s="3"/>
    </row>
    <row r="628" spans="1:14" ht="13">
      <c r="A628" s="2"/>
      <c r="B628" s="3"/>
      <c r="C628" s="4"/>
      <c r="D628" s="4"/>
      <c r="E628" s="3"/>
      <c r="F628" s="3"/>
      <c r="G628" s="16"/>
      <c r="H628" s="3"/>
      <c r="I628" s="3"/>
      <c r="J628" s="3"/>
      <c r="K628" s="3"/>
      <c r="L628" s="3"/>
      <c r="M628" s="3"/>
      <c r="N628" s="3"/>
    </row>
    <row r="629" spans="1:14" ht="13">
      <c r="A629" s="2"/>
      <c r="B629" s="3"/>
      <c r="C629" s="4"/>
      <c r="D629" s="4"/>
      <c r="E629" s="3"/>
      <c r="F629" s="3"/>
      <c r="G629" s="16"/>
      <c r="H629" s="3"/>
      <c r="I629" s="3"/>
      <c r="J629" s="3"/>
      <c r="K629" s="3"/>
      <c r="L629" s="3"/>
      <c r="M629" s="3"/>
      <c r="N629" s="3"/>
    </row>
    <row r="630" spans="1:14" ht="13">
      <c r="A630" s="2"/>
      <c r="B630" s="3"/>
      <c r="C630" s="4"/>
      <c r="D630" s="4"/>
      <c r="E630" s="3"/>
      <c r="F630" s="3"/>
      <c r="G630" s="16"/>
      <c r="H630" s="3"/>
      <c r="I630" s="3"/>
      <c r="J630" s="3"/>
      <c r="K630" s="3"/>
      <c r="L630" s="3"/>
      <c r="M630" s="3"/>
      <c r="N630" s="3"/>
    </row>
    <row r="631" spans="1:14" ht="13">
      <c r="A631" s="2"/>
      <c r="B631" s="3"/>
      <c r="C631" s="4"/>
      <c r="D631" s="4"/>
      <c r="E631" s="3"/>
      <c r="F631" s="3"/>
      <c r="G631" s="16"/>
      <c r="H631" s="3"/>
      <c r="I631" s="3"/>
      <c r="J631" s="3"/>
      <c r="K631" s="3"/>
      <c r="L631" s="3"/>
      <c r="M631" s="3"/>
      <c r="N631" s="3"/>
    </row>
    <row r="632" spans="1:14" ht="13">
      <c r="A632" s="2"/>
      <c r="B632" s="3"/>
      <c r="C632" s="4"/>
      <c r="D632" s="4"/>
      <c r="E632" s="3"/>
      <c r="F632" s="3"/>
      <c r="G632" s="16"/>
      <c r="H632" s="3"/>
      <c r="I632" s="3"/>
      <c r="J632" s="3"/>
      <c r="K632" s="3"/>
      <c r="L632" s="3"/>
      <c r="M632" s="3"/>
      <c r="N632" s="3"/>
    </row>
    <row r="633" spans="1:14" ht="13">
      <c r="A633" s="2"/>
      <c r="B633" s="3"/>
      <c r="C633" s="4"/>
      <c r="D633" s="4"/>
      <c r="E633" s="3"/>
      <c r="F633" s="3"/>
      <c r="G633" s="16"/>
      <c r="H633" s="3"/>
      <c r="I633" s="3"/>
      <c r="J633" s="3"/>
      <c r="K633" s="3"/>
      <c r="L633" s="3"/>
      <c r="M633" s="3"/>
      <c r="N633" s="3"/>
    </row>
    <row r="634" spans="1:14" ht="13">
      <c r="A634" s="2"/>
      <c r="B634" s="3"/>
      <c r="C634" s="4"/>
      <c r="D634" s="4"/>
      <c r="E634" s="3"/>
      <c r="F634" s="3"/>
      <c r="G634" s="16"/>
      <c r="H634" s="3"/>
      <c r="I634" s="3"/>
      <c r="J634" s="3"/>
      <c r="K634" s="3"/>
      <c r="L634" s="3"/>
      <c r="M634" s="3"/>
      <c r="N634" s="3"/>
    </row>
    <row r="635" spans="1:14" ht="13">
      <c r="A635" s="2"/>
      <c r="B635" s="3"/>
      <c r="C635" s="4"/>
      <c r="D635" s="4"/>
      <c r="E635" s="3"/>
      <c r="F635" s="3"/>
      <c r="G635" s="16"/>
      <c r="H635" s="3"/>
      <c r="I635" s="3"/>
      <c r="J635" s="3"/>
      <c r="K635" s="3"/>
      <c r="L635" s="3"/>
      <c r="M635" s="3"/>
      <c r="N635" s="3"/>
    </row>
    <row r="636" spans="1:14" ht="13">
      <c r="A636" s="2"/>
      <c r="B636" s="3"/>
      <c r="C636" s="4"/>
      <c r="D636" s="4"/>
      <c r="E636" s="3"/>
      <c r="F636" s="3"/>
      <c r="G636" s="16"/>
      <c r="H636" s="3"/>
      <c r="I636" s="3"/>
      <c r="J636" s="3"/>
      <c r="K636" s="3"/>
      <c r="L636" s="3"/>
      <c r="M636" s="3"/>
      <c r="N636" s="3"/>
    </row>
    <row r="637" spans="1:14" ht="13">
      <c r="A637" s="2"/>
      <c r="B637" s="3"/>
      <c r="C637" s="4"/>
      <c r="D637" s="4"/>
      <c r="E637" s="3"/>
      <c r="F637" s="3"/>
      <c r="G637" s="16"/>
      <c r="H637" s="3"/>
      <c r="I637" s="3"/>
      <c r="J637" s="3"/>
      <c r="K637" s="3"/>
      <c r="L637" s="3"/>
      <c r="M637" s="3"/>
      <c r="N637" s="3"/>
    </row>
    <row r="638" spans="1:14" ht="13">
      <c r="A638" s="2"/>
      <c r="B638" s="3"/>
      <c r="C638" s="4"/>
      <c r="D638" s="4"/>
      <c r="E638" s="3"/>
      <c r="F638" s="3"/>
      <c r="G638" s="16"/>
      <c r="H638" s="3"/>
      <c r="I638" s="3"/>
      <c r="J638" s="3"/>
      <c r="K638" s="3"/>
      <c r="L638" s="3"/>
      <c r="M638" s="3"/>
      <c r="N638" s="3"/>
    </row>
    <row r="639" spans="1:14" ht="13">
      <c r="A639" s="2"/>
      <c r="B639" s="3"/>
      <c r="C639" s="4"/>
      <c r="D639" s="4"/>
      <c r="E639" s="3"/>
      <c r="F639" s="3"/>
      <c r="G639" s="16"/>
      <c r="H639" s="3"/>
      <c r="I639" s="3"/>
      <c r="J639" s="3"/>
      <c r="K639" s="3"/>
      <c r="L639" s="3"/>
      <c r="M639" s="3"/>
      <c r="N639" s="3"/>
    </row>
    <row r="640" spans="1:14" ht="13">
      <c r="A640" s="2"/>
      <c r="B640" s="3"/>
      <c r="C640" s="4"/>
      <c r="D640" s="4"/>
      <c r="E640" s="3"/>
      <c r="F640" s="3"/>
      <c r="G640" s="16"/>
      <c r="H640" s="3"/>
      <c r="I640" s="3"/>
      <c r="J640" s="3"/>
      <c r="K640" s="3"/>
      <c r="L640" s="3"/>
      <c r="M640" s="3"/>
      <c r="N640" s="3"/>
    </row>
    <row r="641" spans="1:14" ht="13">
      <c r="A641" s="2"/>
      <c r="B641" s="3"/>
      <c r="C641" s="4"/>
      <c r="D641" s="4"/>
      <c r="E641" s="3"/>
      <c r="F641" s="3"/>
      <c r="G641" s="16"/>
      <c r="H641" s="3"/>
      <c r="I641" s="3"/>
      <c r="J641" s="3"/>
      <c r="K641" s="3"/>
      <c r="L641" s="3"/>
      <c r="M641" s="3"/>
      <c r="N641" s="3"/>
    </row>
    <row r="642" spans="1:14" ht="13">
      <c r="A642" s="2"/>
      <c r="B642" s="3"/>
      <c r="C642" s="4"/>
      <c r="D642" s="4"/>
      <c r="E642" s="3"/>
      <c r="F642" s="3"/>
      <c r="G642" s="16"/>
      <c r="H642" s="3"/>
      <c r="I642" s="3"/>
      <c r="J642" s="3"/>
      <c r="K642" s="3"/>
      <c r="L642" s="3"/>
      <c r="M642" s="3"/>
      <c r="N642" s="3"/>
    </row>
    <row r="643" spans="1:14" ht="13">
      <c r="A643" s="2"/>
      <c r="B643" s="3"/>
      <c r="C643" s="4"/>
      <c r="D643" s="4"/>
      <c r="E643" s="3"/>
      <c r="F643" s="3"/>
      <c r="G643" s="16"/>
      <c r="H643" s="3"/>
      <c r="I643" s="3"/>
      <c r="J643" s="3"/>
      <c r="K643" s="3"/>
      <c r="L643" s="3"/>
      <c r="M643" s="3"/>
      <c r="N643" s="3"/>
    </row>
    <row r="644" spans="1:14" ht="13">
      <c r="A644" s="2"/>
      <c r="B644" s="3"/>
      <c r="C644" s="4"/>
      <c r="D644" s="4"/>
      <c r="E644" s="3"/>
      <c r="F644" s="3"/>
      <c r="G644" s="16"/>
      <c r="H644" s="3"/>
      <c r="I644" s="3"/>
      <c r="J644" s="3"/>
      <c r="K644" s="3"/>
      <c r="L644" s="3"/>
      <c r="M644" s="3"/>
      <c r="N644" s="3"/>
    </row>
    <row r="645" spans="1:14" ht="13">
      <c r="A645" s="2"/>
      <c r="B645" s="3"/>
      <c r="C645" s="4"/>
      <c r="D645" s="4"/>
      <c r="E645" s="3"/>
      <c r="F645" s="3"/>
      <c r="G645" s="16"/>
      <c r="H645" s="3"/>
      <c r="I645" s="3"/>
      <c r="J645" s="3"/>
      <c r="K645" s="3"/>
      <c r="L645" s="3"/>
      <c r="M645" s="3"/>
      <c r="N645" s="3"/>
    </row>
    <row r="646" spans="1:14" ht="13">
      <c r="A646" s="2"/>
      <c r="B646" s="3"/>
      <c r="C646" s="4"/>
      <c r="D646" s="4"/>
      <c r="E646" s="3"/>
      <c r="F646" s="3"/>
      <c r="G646" s="16"/>
      <c r="H646" s="3"/>
      <c r="I646" s="3"/>
      <c r="J646" s="3"/>
      <c r="K646" s="3"/>
      <c r="L646" s="3"/>
      <c r="M646" s="3"/>
      <c r="N646" s="3"/>
    </row>
    <row r="647" spans="1:14" ht="13">
      <c r="A647" s="2"/>
      <c r="B647" s="3"/>
      <c r="C647" s="4"/>
      <c r="D647" s="4"/>
      <c r="E647" s="3"/>
      <c r="F647" s="3"/>
      <c r="G647" s="16"/>
      <c r="H647" s="3"/>
      <c r="I647" s="3"/>
      <c r="J647" s="3"/>
      <c r="K647" s="3"/>
      <c r="L647" s="3"/>
      <c r="M647" s="3"/>
      <c r="N647" s="3"/>
    </row>
    <row r="648" spans="1:14" ht="13">
      <c r="A648" s="2"/>
      <c r="B648" s="3"/>
      <c r="C648" s="4"/>
      <c r="D648" s="4"/>
      <c r="E648" s="3"/>
      <c r="F648" s="3"/>
      <c r="G648" s="16"/>
      <c r="H648" s="3"/>
      <c r="I648" s="3"/>
      <c r="J648" s="3"/>
      <c r="K648" s="3"/>
      <c r="L648" s="3"/>
      <c r="M648" s="3"/>
      <c r="N648" s="3"/>
    </row>
    <row r="649" spans="1:14" ht="13">
      <c r="A649" s="2"/>
      <c r="B649" s="3"/>
      <c r="C649" s="4"/>
      <c r="D649" s="4"/>
      <c r="E649" s="3"/>
      <c r="F649" s="3"/>
      <c r="G649" s="16"/>
      <c r="H649" s="3"/>
      <c r="I649" s="3"/>
      <c r="J649" s="3"/>
      <c r="K649" s="3"/>
      <c r="L649" s="3"/>
      <c r="M649" s="3"/>
      <c r="N649" s="3"/>
    </row>
    <row r="650" spans="1:14" ht="13">
      <c r="A650" s="2"/>
      <c r="B650" s="3"/>
      <c r="C650" s="4"/>
      <c r="D650" s="4"/>
      <c r="E650" s="3"/>
      <c r="F650" s="3"/>
      <c r="G650" s="16"/>
      <c r="H650" s="3"/>
      <c r="I650" s="3"/>
      <c r="J650" s="3"/>
      <c r="K650" s="3"/>
      <c r="L650" s="3"/>
      <c r="M650" s="3"/>
      <c r="N650" s="3"/>
    </row>
    <row r="651" spans="1:14" ht="13">
      <c r="A651" s="2"/>
      <c r="B651" s="3"/>
      <c r="C651" s="4"/>
      <c r="D651" s="4"/>
      <c r="E651" s="3"/>
      <c r="F651" s="3"/>
      <c r="G651" s="16"/>
      <c r="H651" s="3"/>
      <c r="I651" s="3"/>
      <c r="J651" s="3"/>
      <c r="K651" s="3"/>
      <c r="L651" s="3"/>
      <c r="M651" s="3"/>
      <c r="N651" s="3"/>
    </row>
    <row r="652" spans="1:14" ht="13">
      <c r="A652" s="2"/>
      <c r="B652" s="3"/>
      <c r="C652" s="4"/>
      <c r="D652" s="4"/>
      <c r="E652" s="3"/>
      <c r="F652" s="3"/>
      <c r="G652" s="16"/>
      <c r="H652" s="3"/>
      <c r="I652" s="3"/>
      <c r="J652" s="3"/>
      <c r="K652" s="3"/>
      <c r="L652" s="3"/>
      <c r="M652" s="3"/>
      <c r="N652" s="3"/>
    </row>
    <row r="653" spans="1:14" ht="13">
      <c r="A653" s="2"/>
      <c r="B653" s="3"/>
      <c r="C653" s="4"/>
      <c r="D653" s="4"/>
      <c r="E653" s="3"/>
      <c r="F653" s="3"/>
      <c r="G653" s="16"/>
      <c r="H653" s="3"/>
      <c r="I653" s="3"/>
      <c r="J653" s="3"/>
      <c r="K653" s="3"/>
      <c r="L653" s="3"/>
      <c r="M653" s="3"/>
      <c r="N653" s="3"/>
    </row>
    <row r="654" spans="1:14" ht="13">
      <c r="A654" s="2"/>
      <c r="B654" s="3"/>
      <c r="C654" s="4"/>
      <c r="D654" s="4"/>
      <c r="E654" s="3"/>
      <c r="F654" s="3"/>
      <c r="G654" s="16"/>
      <c r="H654" s="3"/>
      <c r="I654" s="3"/>
      <c r="J654" s="3"/>
      <c r="K654" s="3"/>
      <c r="L654" s="3"/>
      <c r="M654" s="3"/>
      <c r="N654" s="3"/>
    </row>
    <row r="655" spans="1:14" ht="13">
      <c r="A655" s="2"/>
      <c r="B655" s="3"/>
      <c r="C655" s="4"/>
      <c r="D655" s="4"/>
      <c r="E655" s="3"/>
      <c r="F655" s="3"/>
      <c r="G655" s="16"/>
      <c r="H655" s="3"/>
      <c r="I655" s="3"/>
      <c r="J655" s="3"/>
      <c r="K655" s="3"/>
      <c r="L655" s="3"/>
      <c r="M655" s="3"/>
      <c r="N655" s="3"/>
    </row>
    <row r="656" spans="1:14" ht="13">
      <c r="A656" s="2"/>
      <c r="B656" s="3"/>
      <c r="C656" s="4"/>
      <c r="D656" s="4"/>
      <c r="E656" s="3"/>
      <c r="F656" s="3"/>
      <c r="G656" s="16"/>
      <c r="H656" s="3"/>
      <c r="I656" s="3"/>
      <c r="J656" s="3"/>
      <c r="K656" s="3"/>
      <c r="L656" s="3"/>
      <c r="M656" s="3"/>
      <c r="N656" s="3"/>
    </row>
    <row r="657" spans="1:14" ht="13">
      <c r="A657" s="2"/>
      <c r="B657" s="3"/>
      <c r="C657" s="4"/>
      <c r="D657" s="4"/>
      <c r="E657" s="3"/>
      <c r="F657" s="3"/>
      <c r="G657" s="16"/>
      <c r="H657" s="3"/>
      <c r="I657" s="3"/>
      <c r="J657" s="3"/>
      <c r="K657" s="3"/>
      <c r="L657" s="3"/>
      <c r="M657" s="3"/>
      <c r="N657" s="3"/>
    </row>
    <row r="658" spans="1:14" ht="13">
      <c r="A658" s="2"/>
      <c r="B658" s="3"/>
      <c r="C658" s="4"/>
      <c r="D658" s="4"/>
      <c r="E658" s="3"/>
      <c r="F658" s="3"/>
      <c r="G658" s="16"/>
      <c r="H658" s="3"/>
      <c r="I658" s="3"/>
      <c r="J658" s="3"/>
      <c r="K658" s="3"/>
      <c r="L658" s="3"/>
      <c r="M658" s="3"/>
      <c r="N658" s="3"/>
    </row>
    <row r="659" spans="1:14" ht="13">
      <c r="A659" s="2"/>
      <c r="B659" s="3"/>
      <c r="C659" s="4"/>
      <c r="D659" s="4"/>
      <c r="E659" s="3"/>
      <c r="F659" s="3"/>
      <c r="G659" s="16"/>
      <c r="H659" s="3"/>
      <c r="I659" s="3"/>
      <c r="J659" s="3"/>
      <c r="K659" s="3"/>
      <c r="L659" s="3"/>
      <c r="M659" s="3"/>
      <c r="N659" s="3"/>
    </row>
    <row r="660" spans="1:14" ht="13">
      <c r="A660" s="2"/>
      <c r="B660" s="3"/>
      <c r="C660" s="4"/>
      <c r="D660" s="4"/>
      <c r="E660" s="3"/>
      <c r="F660" s="3"/>
      <c r="G660" s="16"/>
      <c r="H660" s="3"/>
      <c r="I660" s="3"/>
      <c r="J660" s="3"/>
      <c r="K660" s="3"/>
      <c r="L660" s="3"/>
      <c r="M660" s="3"/>
      <c r="N660" s="3"/>
    </row>
    <row r="661" spans="1:14" ht="13">
      <c r="A661" s="2"/>
      <c r="B661" s="3"/>
      <c r="C661" s="4"/>
      <c r="D661" s="4"/>
      <c r="E661" s="3"/>
      <c r="F661" s="3"/>
      <c r="G661" s="16"/>
      <c r="H661" s="3"/>
      <c r="I661" s="3"/>
      <c r="J661" s="3"/>
      <c r="K661" s="3"/>
      <c r="L661" s="3"/>
      <c r="M661" s="3"/>
      <c r="N661" s="3"/>
    </row>
    <row r="662" spans="1:14" ht="13">
      <c r="A662" s="2"/>
      <c r="B662" s="3"/>
      <c r="C662" s="4"/>
      <c r="D662" s="4"/>
      <c r="E662" s="3"/>
      <c r="F662" s="3"/>
      <c r="G662" s="16"/>
      <c r="H662" s="3"/>
      <c r="I662" s="3"/>
      <c r="J662" s="3"/>
      <c r="K662" s="3"/>
      <c r="L662" s="3"/>
      <c r="M662" s="3"/>
      <c r="N662" s="3"/>
    </row>
    <row r="663" spans="1:14" ht="13">
      <c r="A663" s="2"/>
      <c r="B663" s="3"/>
      <c r="C663" s="4"/>
      <c r="D663" s="4"/>
      <c r="E663" s="3"/>
      <c r="F663" s="3"/>
      <c r="G663" s="16"/>
      <c r="H663" s="3"/>
      <c r="I663" s="3"/>
      <c r="J663" s="3"/>
      <c r="K663" s="3"/>
      <c r="L663" s="3"/>
      <c r="M663" s="3"/>
      <c r="N663" s="3"/>
    </row>
    <row r="664" spans="1:14" ht="13">
      <c r="A664" s="2"/>
      <c r="B664" s="3"/>
      <c r="C664" s="4"/>
      <c r="D664" s="4"/>
      <c r="E664" s="3"/>
      <c r="F664" s="3"/>
      <c r="G664" s="16"/>
      <c r="H664" s="3"/>
      <c r="I664" s="3"/>
      <c r="J664" s="3"/>
      <c r="K664" s="3"/>
      <c r="L664" s="3"/>
      <c r="M664" s="3"/>
      <c r="N664" s="3"/>
    </row>
    <row r="665" spans="1:14" ht="13">
      <c r="A665" s="2"/>
      <c r="B665" s="3"/>
      <c r="C665" s="4"/>
      <c r="D665" s="4"/>
      <c r="E665" s="3"/>
      <c r="F665" s="3"/>
      <c r="G665" s="16"/>
      <c r="H665" s="3"/>
      <c r="I665" s="3"/>
      <c r="J665" s="3"/>
      <c r="K665" s="3"/>
      <c r="L665" s="3"/>
      <c r="M665" s="3"/>
      <c r="N665" s="3"/>
    </row>
    <row r="666" spans="1:14" ht="13">
      <c r="A666" s="2"/>
      <c r="B666" s="3"/>
      <c r="C666" s="4"/>
      <c r="D666" s="4"/>
      <c r="E666" s="3"/>
      <c r="F666" s="3"/>
      <c r="G666" s="16"/>
      <c r="H666" s="3"/>
      <c r="I666" s="3"/>
      <c r="J666" s="3"/>
      <c r="K666" s="3"/>
      <c r="L666" s="3"/>
      <c r="M666" s="3"/>
      <c r="N666" s="3"/>
    </row>
    <row r="667" spans="1:14" ht="13">
      <c r="A667" s="2"/>
      <c r="B667" s="3"/>
      <c r="C667" s="4"/>
      <c r="D667" s="4"/>
      <c r="E667" s="3"/>
      <c r="F667" s="3"/>
      <c r="G667" s="16"/>
      <c r="H667" s="3"/>
      <c r="I667" s="3"/>
      <c r="J667" s="3"/>
      <c r="K667" s="3"/>
      <c r="L667" s="3"/>
      <c r="M667" s="3"/>
      <c r="N667" s="3"/>
    </row>
    <row r="668" spans="1:14" ht="13">
      <c r="A668" s="2"/>
      <c r="B668" s="3"/>
      <c r="C668" s="4"/>
      <c r="D668" s="4"/>
      <c r="E668" s="3"/>
      <c r="F668" s="3"/>
      <c r="G668" s="16"/>
      <c r="H668" s="3"/>
      <c r="I668" s="3"/>
      <c r="J668" s="3"/>
      <c r="K668" s="3"/>
      <c r="L668" s="3"/>
      <c r="M668" s="3"/>
      <c r="N668" s="3"/>
    </row>
    <row r="669" spans="1:14" ht="13">
      <c r="A669" s="2"/>
      <c r="B669" s="3"/>
      <c r="C669" s="4"/>
      <c r="D669" s="4"/>
      <c r="E669" s="3"/>
      <c r="F669" s="3"/>
      <c r="G669" s="16"/>
      <c r="H669" s="3"/>
      <c r="I669" s="3"/>
      <c r="J669" s="3"/>
      <c r="K669" s="3"/>
      <c r="L669" s="3"/>
      <c r="M669" s="3"/>
      <c r="N669" s="3"/>
    </row>
    <row r="670" spans="1:14" ht="13">
      <c r="A670" s="2"/>
      <c r="B670" s="3"/>
      <c r="C670" s="4"/>
      <c r="D670" s="4"/>
      <c r="E670" s="3"/>
      <c r="F670" s="3"/>
      <c r="G670" s="16"/>
      <c r="H670" s="3"/>
      <c r="I670" s="3"/>
      <c r="J670" s="3"/>
      <c r="K670" s="3"/>
      <c r="L670" s="3"/>
      <c r="M670" s="3"/>
      <c r="N670" s="3"/>
    </row>
    <row r="671" spans="1:14" ht="13">
      <c r="A671" s="2"/>
      <c r="B671" s="3"/>
      <c r="C671" s="4"/>
      <c r="D671" s="4"/>
      <c r="E671" s="3"/>
      <c r="F671" s="3"/>
      <c r="G671" s="16"/>
      <c r="H671" s="3"/>
      <c r="I671" s="3"/>
      <c r="J671" s="3"/>
      <c r="K671" s="3"/>
      <c r="L671" s="3"/>
      <c r="M671" s="3"/>
      <c r="N671" s="3"/>
    </row>
    <row r="672" spans="1:14" ht="13">
      <c r="A672" s="2"/>
      <c r="B672" s="3"/>
      <c r="C672" s="4"/>
      <c r="D672" s="4"/>
      <c r="E672" s="3"/>
      <c r="F672" s="3"/>
      <c r="G672" s="16"/>
      <c r="H672" s="3"/>
      <c r="I672" s="3"/>
      <c r="J672" s="3"/>
      <c r="K672" s="3"/>
      <c r="L672" s="3"/>
      <c r="M672" s="3"/>
      <c r="N672" s="3"/>
    </row>
    <row r="673" spans="1:14" ht="13">
      <c r="A673" s="2"/>
      <c r="B673" s="3"/>
      <c r="C673" s="4"/>
      <c r="D673" s="4"/>
      <c r="E673" s="3"/>
      <c r="F673" s="3"/>
      <c r="G673" s="16"/>
      <c r="H673" s="3"/>
      <c r="I673" s="3"/>
      <c r="J673" s="3"/>
      <c r="K673" s="3"/>
      <c r="L673" s="3"/>
      <c r="M673" s="3"/>
      <c r="N673" s="3"/>
    </row>
    <row r="674" spans="1:14" ht="13">
      <c r="A674" s="2"/>
      <c r="B674" s="3"/>
      <c r="C674" s="4"/>
      <c r="D674" s="4"/>
      <c r="E674" s="3"/>
      <c r="F674" s="3"/>
      <c r="G674" s="16"/>
      <c r="H674" s="3"/>
      <c r="I674" s="3"/>
      <c r="J674" s="3"/>
      <c r="K674" s="3"/>
      <c r="L674" s="3"/>
      <c r="M674" s="3"/>
      <c r="N674" s="3"/>
    </row>
    <row r="675" spans="1:14" ht="13">
      <c r="A675" s="2"/>
      <c r="B675" s="3"/>
      <c r="C675" s="4"/>
      <c r="D675" s="4"/>
      <c r="E675" s="3"/>
      <c r="F675" s="3"/>
      <c r="G675" s="16"/>
      <c r="H675" s="3"/>
      <c r="I675" s="3"/>
      <c r="J675" s="3"/>
      <c r="K675" s="3"/>
      <c r="L675" s="3"/>
      <c r="M675" s="3"/>
      <c r="N675" s="3"/>
    </row>
    <row r="676" spans="1:14" ht="13">
      <c r="A676" s="2"/>
      <c r="B676" s="3"/>
      <c r="C676" s="4"/>
      <c r="D676" s="4"/>
      <c r="E676" s="3"/>
      <c r="F676" s="3"/>
      <c r="G676" s="16"/>
      <c r="H676" s="3"/>
      <c r="I676" s="3"/>
      <c r="J676" s="3"/>
      <c r="K676" s="3"/>
      <c r="L676" s="3"/>
      <c r="M676" s="3"/>
      <c r="N676" s="3"/>
    </row>
    <row r="677" spans="1:14" ht="13">
      <c r="A677" s="2"/>
      <c r="B677" s="3"/>
      <c r="C677" s="4"/>
      <c r="D677" s="4"/>
      <c r="E677" s="3"/>
      <c r="F677" s="3"/>
      <c r="G677" s="16"/>
      <c r="H677" s="3"/>
      <c r="I677" s="3"/>
      <c r="J677" s="3"/>
      <c r="K677" s="3"/>
      <c r="L677" s="3"/>
      <c r="M677" s="3"/>
      <c r="N677" s="3"/>
    </row>
    <row r="678" spans="1:14" ht="13">
      <c r="A678" s="2"/>
      <c r="B678" s="3"/>
      <c r="C678" s="4"/>
      <c r="D678" s="4"/>
      <c r="E678" s="3"/>
      <c r="F678" s="3"/>
      <c r="G678" s="16"/>
      <c r="H678" s="3"/>
      <c r="I678" s="3"/>
      <c r="J678" s="3"/>
      <c r="K678" s="3"/>
      <c r="L678" s="3"/>
      <c r="M678" s="3"/>
      <c r="N678" s="3"/>
    </row>
    <row r="679" spans="1:14" ht="13">
      <c r="A679" s="2"/>
      <c r="B679" s="3"/>
      <c r="C679" s="4"/>
      <c r="D679" s="4"/>
      <c r="E679" s="3"/>
      <c r="F679" s="3"/>
      <c r="G679" s="16"/>
      <c r="H679" s="3"/>
      <c r="I679" s="3"/>
      <c r="J679" s="3"/>
      <c r="K679" s="3"/>
      <c r="L679" s="3"/>
      <c r="M679" s="3"/>
      <c r="N679" s="3"/>
    </row>
    <row r="680" spans="1:14" ht="13">
      <c r="A680" s="2"/>
      <c r="B680" s="3"/>
      <c r="C680" s="4"/>
      <c r="D680" s="4"/>
      <c r="E680" s="3"/>
      <c r="F680" s="3"/>
      <c r="G680" s="16"/>
      <c r="H680" s="3"/>
      <c r="I680" s="3"/>
      <c r="J680" s="3"/>
      <c r="K680" s="3"/>
      <c r="L680" s="3"/>
      <c r="M680" s="3"/>
      <c r="N680" s="3"/>
    </row>
    <row r="681" spans="1:14" ht="13">
      <c r="A681" s="2"/>
      <c r="B681" s="3"/>
      <c r="C681" s="4"/>
      <c r="D681" s="4"/>
      <c r="E681" s="3"/>
      <c r="F681" s="3"/>
      <c r="G681" s="16"/>
      <c r="H681" s="3"/>
      <c r="I681" s="3"/>
      <c r="J681" s="3"/>
      <c r="K681" s="3"/>
      <c r="L681" s="3"/>
      <c r="M681" s="3"/>
      <c r="N681" s="3"/>
    </row>
    <row r="682" spans="1:14" ht="13">
      <c r="A682" s="2"/>
      <c r="B682" s="3"/>
      <c r="C682" s="4"/>
      <c r="D682" s="4"/>
      <c r="E682" s="3"/>
      <c r="F682" s="3"/>
      <c r="G682" s="16"/>
      <c r="H682" s="3"/>
      <c r="I682" s="3"/>
      <c r="J682" s="3"/>
      <c r="K682" s="3"/>
      <c r="L682" s="3"/>
      <c r="M682" s="3"/>
      <c r="N682" s="3"/>
    </row>
    <row r="683" spans="1:14" ht="13">
      <c r="A683" s="2"/>
      <c r="B683" s="3"/>
      <c r="C683" s="4"/>
      <c r="D683" s="4"/>
      <c r="E683" s="3"/>
      <c r="F683" s="3"/>
      <c r="G683" s="16"/>
      <c r="H683" s="3"/>
      <c r="I683" s="3"/>
      <c r="J683" s="3"/>
      <c r="K683" s="3"/>
      <c r="L683" s="3"/>
      <c r="M683" s="3"/>
      <c r="N683" s="3"/>
    </row>
    <row r="684" spans="1:14" ht="13">
      <c r="A684" s="2"/>
      <c r="B684" s="3"/>
      <c r="C684" s="4"/>
      <c r="D684" s="4"/>
      <c r="E684" s="3"/>
      <c r="F684" s="3"/>
      <c r="G684" s="16"/>
      <c r="H684" s="3"/>
      <c r="I684" s="3"/>
      <c r="J684" s="3"/>
      <c r="K684" s="3"/>
      <c r="L684" s="3"/>
      <c r="M684" s="3"/>
      <c r="N684" s="3"/>
    </row>
    <row r="685" spans="1:14" ht="13">
      <c r="A685" s="2"/>
      <c r="B685" s="3"/>
      <c r="C685" s="4"/>
      <c r="D685" s="4"/>
      <c r="E685" s="3"/>
      <c r="F685" s="3"/>
      <c r="G685" s="16"/>
      <c r="H685" s="3"/>
      <c r="I685" s="3"/>
      <c r="J685" s="3"/>
      <c r="K685" s="3"/>
      <c r="L685" s="3"/>
      <c r="M685" s="3"/>
      <c r="N685" s="3"/>
    </row>
    <row r="686" spans="1:14" ht="13">
      <c r="A686" s="2"/>
      <c r="B686" s="3"/>
      <c r="C686" s="4"/>
      <c r="D686" s="4"/>
      <c r="E686" s="3"/>
      <c r="F686" s="3"/>
      <c r="G686" s="16"/>
      <c r="H686" s="3"/>
      <c r="I686" s="3"/>
      <c r="J686" s="3"/>
      <c r="K686" s="3"/>
      <c r="L686" s="3"/>
      <c r="M686" s="3"/>
      <c r="N686" s="3"/>
    </row>
    <row r="687" spans="1:14" ht="13">
      <c r="A687" s="2"/>
      <c r="B687" s="3"/>
      <c r="C687" s="4"/>
      <c r="D687" s="4"/>
      <c r="E687" s="3"/>
      <c r="F687" s="3"/>
      <c r="G687" s="16"/>
      <c r="H687" s="3"/>
      <c r="I687" s="3"/>
      <c r="J687" s="3"/>
      <c r="K687" s="3"/>
      <c r="L687" s="3"/>
      <c r="M687" s="3"/>
      <c r="N687" s="3"/>
    </row>
    <row r="688" spans="1:14" ht="13">
      <c r="A688" s="2"/>
      <c r="B688" s="3"/>
      <c r="C688" s="4"/>
      <c r="D688" s="4"/>
      <c r="E688" s="3"/>
      <c r="F688" s="3"/>
      <c r="G688" s="16"/>
      <c r="H688" s="3"/>
      <c r="I688" s="3"/>
      <c r="J688" s="3"/>
      <c r="K688" s="3"/>
      <c r="L688" s="3"/>
      <c r="M688" s="3"/>
      <c r="N688" s="3"/>
    </row>
    <row r="689" spans="1:14" ht="13">
      <c r="A689" s="2"/>
      <c r="B689" s="3"/>
      <c r="C689" s="4"/>
      <c r="D689" s="4"/>
      <c r="E689" s="3"/>
      <c r="F689" s="3"/>
      <c r="G689" s="16"/>
      <c r="H689" s="3"/>
      <c r="I689" s="3"/>
      <c r="J689" s="3"/>
      <c r="K689" s="3"/>
      <c r="L689" s="3"/>
      <c r="M689" s="3"/>
      <c r="N689" s="3"/>
    </row>
    <row r="690" spans="1:14" ht="13">
      <c r="A690" s="2"/>
      <c r="B690" s="3"/>
      <c r="C690" s="4"/>
      <c r="D690" s="4"/>
      <c r="E690" s="3"/>
      <c r="F690" s="3"/>
      <c r="G690" s="16"/>
      <c r="H690" s="3"/>
      <c r="I690" s="3"/>
      <c r="J690" s="3"/>
      <c r="K690" s="3"/>
      <c r="L690" s="3"/>
      <c r="M690" s="3"/>
      <c r="N690" s="3"/>
    </row>
    <row r="691" spans="1:14" ht="13">
      <c r="A691" s="2"/>
      <c r="B691" s="3"/>
      <c r="C691" s="4"/>
      <c r="D691" s="4"/>
      <c r="E691" s="3"/>
      <c r="F691" s="3"/>
      <c r="G691" s="16"/>
      <c r="H691" s="3"/>
      <c r="I691" s="3"/>
      <c r="J691" s="3"/>
      <c r="K691" s="3"/>
      <c r="L691" s="3"/>
      <c r="M691" s="3"/>
      <c r="N691" s="3"/>
    </row>
    <row r="692" spans="1:14" ht="13">
      <c r="A692" s="2"/>
      <c r="B692" s="3"/>
      <c r="C692" s="4"/>
      <c r="D692" s="4"/>
      <c r="E692" s="3"/>
      <c r="F692" s="3"/>
      <c r="G692" s="16"/>
      <c r="H692" s="3"/>
      <c r="I692" s="3"/>
      <c r="J692" s="3"/>
      <c r="K692" s="3"/>
      <c r="L692" s="3"/>
      <c r="M692" s="3"/>
      <c r="N692" s="3"/>
    </row>
    <row r="693" spans="1:14" ht="13">
      <c r="A693" s="2"/>
      <c r="B693" s="3"/>
      <c r="C693" s="4"/>
      <c r="D693" s="4"/>
      <c r="E693" s="3"/>
      <c r="F693" s="3"/>
      <c r="G693" s="16"/>
      <c r="H693" s="3"/>
      <c r="I693" s="3"/>
      <c r="J693" s="3"/>
      <c r="K693" s="3"/>
      <c r="L693" s="3"/>
      <c r="M693" s="3"/>
      <c r="N693" s="3"/>
    </row>
    <row r="694" spans="1:14" ht="13">
      <c r="A694" s="2"/>
      <c r="B694" s="3"/>
      <c r="C694" s="4"/>
      <c r="D694" s="4"/>
      <c r="E694" s="3"/>
      <c r="F694" s="3"/>
      <c r="G694" s="16"/>
      <c r="H694" s="3"/>
      <c r="I694" s="3"/>
      <c r="J694" s="3"/>
      <c r="K694" s="3"/>
      <c r="L694" s="3"/>
      <c r="M694" s="3"/>
      <c r="N694" s="3"/>
    </row>
    <row r="695" spans="1:14" ht="13">
      <c r="A695" s="2"/>
      <c r="B695" s="3"/>
      <c r="C695" s="4"/>
      <c r="D695" s="4"/>
      <c r="E695" s="3"/>
      <c r="F695" s="3"/>
      <c r="G695" s="16"/>
      <c r="H695" s="3"/>
      <c r="I695" s="3"/>
      <c r="J695" s="3"/>
      <c r="K695" s="3"/>
      <c r="L695" s="3"/>
      <c r="M695" s="3"/>
      <c r="N695" s="3"/>
    </row>
    <row r="696" spans="1:14" ht="13">
      <c r="A696" s="2"/>
      <c r="B696" s="3"/>
      <c r="C696" s="4"/>
      <c r="D696" s="4"/>
      <c r="E696" s="3"/>
      <c r="F696" s="3"/>
      <c r="G696" s="16"/>
      <c r="H696" s="3"/>
      <c r="I696" s="3"/>
      <c r="J696" s="3"/>
      <c r="K696" s="3"/>
      <c r="L696" s="3"/>
      <c r="M696" s="3"/>
      <c r="N696" s="3"/>
    </row>
    <row r="697" spans="1:14" ht="13">
      <c r="A697" s="2"/>
      <c r="B697" s="3"/>
      <c r="C697" s="4"/>
      <c r="D697" s="4"/>
      <c r="E697" s="3"/>
      <c r="F697" s="3"/>
      <c r="G697" s="16"/>
      <c r="H697" s="3"/>
      <c r="I697" s="3"/>
      <c r="J697" s="3"/>
      <c r="K697" s="3"/>
      <c r="L697" s="3"/>
      <c r="M697" s="3"/>
      <c r="N697" s="3"/>
    </row>
    <row r="698" spans="1:14" ht="13">
      <c r="A698" s="2"/>
      <c r="B698" s="3"/>
      <c r="C698" s="4"/>
      <c r="D698" s="4"/>
      <c r="E698" s="3"/>
      <c r="F698" s="3"/>
      <c r="G698" s="16"/>
      <c r="H698" s="3"/>
      <c r="I698" s="3"/>
      <c r="J698" s="3"/>
      <c r="K698" s="3"/>
      <c r="L698" s="3"/>
      <c r="M698" s="3"/>
      <c r="N698" s="3"/>
    </row>
    <row r="699" spans="1:14" ht="13">
      <c r="A699" s="2"/>
      <c r="B699" s="3"/>
      <c r="C699" s="4"/>
      <c r="D699" s="4"/>
      <c r="E699" s="3"/>
      <c r="F699" s="3"/>
      <c r="G699" s="16"/>
      <c r="H699" s="3"/>
      <c r="I699" s="3"/>
      <c r="J699" s="3"/>
      <c r="K699" s="3"/>
      <c r="L699" s="3"/>
      <c r="M699" s="3"/>
      <c r="N699" s="3"/>
    </row>
    <row r="700" spans="1:14" ht="13">
      <c r="A700" s="2"/>
      <c r="B700" s="3"/>
      <c r="C700" s="4"/>
      <c r="D700" s="4"/>
      <c r="E700" s="3"/>
      <c r="F700" s="3"/>
      <c r="G700" s="16"/>
      <c r="H700" s="3"/>
      <c r="I700" s="3"/>
      <c r="J700" s="3"/>
      <c r="K700" s="3"/>
      <c r="L700" s="3"/>
      <c r="M700" s="3"/>
      <c r="N700" s="3"/>
    </row>
    <row r="701" spans="1:14" ht="13">
      <c r="A701" s="2"/>
      <c r="B701" s="3"/>
      <c r="C701" s="4"/>
      <c r="D701" s="4"/>
      <c r="E701" s="3"/>
      <c r="F701" s="3"/>
      <c r="G701" s="16"/>
      <c r="H701" s="3"/>
      <c r="I701" s="3"/>
      <c r="J701" s="3"/>
      <c r="K701" s="3"/>
      <c r="L701" s="3"/>
      <c r="M701" s="3"/>
      <c r="N701" s="3"/>
    </row>
    <row r="702" spans="1:14" ht="13">
      <c r="A702" s="2"/>
      <c r="B702" s="3"/>
      <c r="C702" s="4"/>
      <c r="D702" s="4"/>
      <c r="E702" s="3"/>
      <c r="F702" s="3"/>
      <c r="G702" s="16"/>
      <c r="H702" s="3"/>
      <c r="I702" s="3"/>
      <c r="J702" s="3"/>
      <c r="K702" s="3"/>
      <c r="L702" s="3"/>
      <c r="M702" s="3"/>
      <c r="N702" s="3"/>
    </row>
    <row r="703" spans="1:14" ht="13">
      <c r="A703" s="2"/>
      <c r="B703" s="3"/>
      <c r="C703" s="4"/>
      <c r="D703" s="4"/>
      <c r="E703" s="3"/>
      <c r="F703" s="3"/>
      <c r="G703" s="16"/>
      <c r="H703" s="3"/>
      <c r="I703" s="3"/>
      <c r="J703" s="3"/>
      <c r="K703" s="3"/>
      <c r="L703" s="3"/>
      <c r="M703" s="3"/>
      <c r="N703" s="3"/>
    </row>
    <row r="704" spans="1:14" ht="13">
      <c r="A704" s="2"/>
      <c r="B704" s="3"/>
      <c r="C704" s="4"/>
      <c r="D704" s="4"/>
      <c r="E704" s="3"/>
      <c r="F704" s="3"/>
      <c r="G704" s="16"/>
      <c r="H704" s="3"/>
      <c r="I704" s="3"/>
      <c r="J704" s="3"/>
      <c r="K704" s="3"/>
      <c r="L704" s="3"/>
      <c r="M704" s="3"/>
      <c r="N704" s="3"/>
    </row>
    <row r="705" spans="1:14" ht="13">
      <c r="A705" s="2"/>
      <c r="B705" s="3"/>
      <c r="C705" s="4"/>
      <c r="D705" s="4"/>
      <c r="E705" s="3"/>
      <c r="F705" s="3"/>
      <c r="G705" s="16"/>
      <c r="H705" s="3"/>
      <c r="I705" s="3"/>
      <c r="J705" s="3"/>
      <c r="K705" s="3"/>
      <c r="L705" s="3"/>
      <c r="M705" s="3"/>
      <c r="N705" s="3"/>
    </row>
    <row r="706" spans="1:14" ht="13">
      <c r="A706" s="2"/>
      <c r="B706" s="3"/>
      <c r="C706" s="4"/>
      <c r="D706" s="4"/>
      <c r="E706" s="3"/>
      <c r="F706" s="3"/>
      <c r="G706" s="16"/>
      <c r="H706" s="3"/>
      <c r="I706" s="3"/>
      <c r="J706" s="3"/>
      <c r="K706" s="3"/>
      <c r="L706" s="3"/>
      <c r="M706" s="3"/>
      <c r="N706" s="3"/>
    </row>
    <row r="707" spans="1:14" ht="13">
      <c r="A707" s="2"/>
      <c r="B707" s="3"/>
      <c r="C707" s="4"/>
      <c r="D707" s="4"/>
      <c r="E707" s="3"/>
      <c r="F707" s="3"/>
      <c r="G707" s="16"/>
      <c r="H707" s="3"/>
      <c r="I707" s="3"/>
      <c r="J707" s="3"/>
      <c r="K707" s="3"/>
      <c r="L707" s="3"/>
      <c r="M707" s="3"/>
      <c r="N707" s="3"/>
    </row>
    <row r="708" spans="1:14" ht="13">
      <c r="A708" s="2"/>
      <c r="B708" s="3"/>
      <c r="C708" s="4"/>
      <c r="D708" s="4"/>
      <c r="E708" s="3"/>
      <c r="F708" s="3"/>
      <c r="G708" s="16"/>
      <c r="H708" s="3"/>
      <c r="I708" s="3"/>
      <c r="J708" s="3"/>
      <c r="K708" s="3"/>
      <c r="L708" s="3"/>
      <c r="M708" s="3"/>
      <c r="N708" s="3"/>
    </row>
    <row r="709" spans="1:14" ht="13">
      <c r="A709" s="2"/>
      <c r="B709" s="3"/>
      <c r="C709" s="4"/>
      <c r="D709" s="4"/>
      <c r="E709" s="3"/>
      <c r="F709" s="3"/>
      <c r="G709" s="16"/>
      <c r="H709" s="3"/>
      <c r="I709" s="3"/>
      <c r="J709" s="3"/>
      <c r="K709" s="3"/>
      <c r="L709" s="3"/>
      <c r="M709" s="3"/>
      <c r="N709" s="3"/>
    </row>
    <row r="710" spans="1:14" ht="13">
      <c r="A710" s="2"/>
      <c r="B710" s="3"/>
      <c r="C710" s="4"/>
      <c r="D710" s="4"/>
      <c r="E710" s="3"/>
      <c r="F710" s="3"/>
      <c r="G710" s="16"/>
      <c r="H710" s="3"/>
      <c r="I710" s="3"/>
      <c r="J710" s="3"/>
      <c r="K710" s="3"/>
      <c r="L710" s="3"/>
      <c r="M710" s="3"/>
      <c r="N710" s="3"/>
    </row>
    <row r="711" spans="1:14" ht="13">
      <c r="A711" s="2"/>
      <c r="B711" s="3"/>
      <c r="C711" s="4"/>
      <c r="D711" s="4"/>
      <c r="E711" s="3"/>
      <c r="F711" s="3"/>
      <c r="G711" s="16"/>
      <c r="H711" s="3"/>
      <c r="I711" s="3"/>
      <c r="J711" s="3"/>
      <c r="K711" s="3"/>
      <c r="L711" s="3"/>
      <c r="M711" s="3"/>
      <c r="N711" s="3"/>
    </row>
    <row r="712" spans="1:14" ht="13">
      <c r="A712" s="2"/>
      <c r="B712" s="3"/>
      <c r="C712" s="4"/>
      <c r="D712" s="4"/>
      <c r="E712" s="3"/>
      <c r="F712" s="3"/>
      <c r="G712" s="16"/>
      <c r="H712" s="3"/>
      <c r="I712" s="3"/>
      <c r="J712" s="3"/>
      <c r="K712" s="3"/>
      <c r="L712" s="3"/>
      <c r="M712" s="3"/>
      <c r="N712" s="3"/>
    </row>
    <row r="713" spans="1:14" ht="13">
      <c r="A713" s="2"/>
      <c r="B713" s="3"/>
      <c r="C713" s="4"/>
      <c r="D713" s="4"/>
      <c r="E713" s="3"/>
      <c r="F713" s="3"/>
      <c r="G713" s="16"/>
      <c r="H713" s="3"/>
      <c r="I713" s="3"/>
      <c r="J713" s="3"/>
      <c r="K713" s="3"/>
      <c r="L713" s="3"/>
      <c r="M713" s="3"/>
      <c r="N713" s="3"/>
    </row>
    <row r="714" spans="1:14" ht="13">
      <c r="A714" s="2"/>
      <c r="B714" s="3"/>
      <c r="C714" s="4"/>
      <c r="D714" s="4"/>
      <c r="E714" s="3"/>
      <c r="F714" s="3"/>
      <c r="G714" s="16"/>
      <c r="H714" s="3"/>
      <c r="I714" s="3"/>
      <c r="J714" s="3"/>
      <c r="K714" s="3"/>
      <c r="L714" s="3"/>
      <c r="M714" s="3"/>
      <c r="N714" s="3"/>
    </row>
    <row r="715" spans="1:14" ht="13">
      <c r="A715" s="2"/>
      <c r="B715" s="3"/>
      <c r="C715" s="4"/>
      <c r="D715" s="4"/>
      <c r="E715" s="3"/>
      <c r="F715" s="3"/>
      <c r="G715" s="16"/>
      <c r="H715" s="3"/>
      <c r="I715" s="3"/>
      <c r="J715" s="3"/>
      <c r="K715" s="3"/>
      <c r="L715" s="3"/>
      <c r="M715" s="3"/>
      <c r="N715" s="3"/>
    </row>
    <row r="716" spans="1:14" ht="13">
      <c r="A716" s="2"/>
      <c r="B716" s="3"/>
      <c r="C716" s="4"/>
      <c r="D716" s="4"/>
      <c r="E716" s="3"/>
      <c r="F716" s="3"/>
      <c r="G716" s="16"/>
      <c r="H716" s="3"/>
      <c r="I716" s="3"/>
      <c r="J716" s="3"/>
      <c r="K716" s="3"/>
      <c r="L716" s="3"/>
      <c r="M716" s="3"/>
      <c r="N716" s="3"/>
    </row>
    <row r="717" spans="1:14" ht="13">
      <c r="A717" s="2"/>
      <c r="B717" s="3"/>
      <c r="C717" s="4"/>
      <c r="D717" s="4"/>
      <c r="E717" s="3"/>
      <c r="F717" s="3"/>
      <c r="G717" s="16"/>
      <c r="H717" s="3"/>
      <c r="I717" s="3"/>
      <c r="J717" s="3"/>
      <c r="K717" s="3"/>
      <c r="L717" s="3"/>
      <c r="M717" s="3"/>
      <c r="N717" s="3"/>
    </row>
    <row r="718" spans="1:14" ht="13">
      <c r="A718" s="2"/>
      <c r="B718" s="3"/>
      <c r="C718" s="4"/>
      <c r="D718" s="4"/>
      <c r="E718" s="3"/>
      <c r="F718" s="3"/>
      <c r="G718" s="16"/>
      <c r="H718" s="3"/>
      <c r="I718" s="3"/>
      <c r="J718" s="3"/>
      <c r="K718" s="3"/>
      <c r="L718" s="3"/>
      <c r="M718" s="3"/>
      <c r="N718" s="3"/>
    </row>
    <row r="719" spans="1:14" ht="13">
      <c r="A719" s="2"/>
      <c r="B719" s="3"/>
      <c r="C719" s="4"/>
      <c r="D719" s="4"/>
      <c r="E719" s="3"/>
      <c r="F719" s="3"/>
      <c r="G719" s="16"/>
      <c r="H719" s="3"/>
      <c r="I719" s="3"/>
      <c r="J719" s="3"/>
      <c r="K719" s="3"/>
      <c r="L719" s="3"/>
      <c r="M719" s="3"/>
      <c r="N719" s="3"/>
    </row>
    <row r="720" spans="1:14" ht="13">
      <c r="A720" s="2"/>
      <c r="B720" s="3"/>
      <c r="C720" s="4"/>
      <c r="D720" s="4"/>
      <c r="E720" s="3"/>
      <c r="F720" s="3"/>
      <c r="G720" s="16"/>
      <c r="H720" s="3"/>
      <c r="I720" s="3"/>
      <c r="J720" s="3"/>
      <c r="K720" s="3"/>
      <c r="L720" s="3"/>
      <c r="M720" s="3"/>
      <c r="N720" s="3"/>
    </row>
    <row r="721" spans="1:14" ht="13">
      <c r="A721" s="2"/>
      <c r="B721" s="3"/>
      <c r="C721" s="4"/>
      <c r="D721" s="4"/>
      <c r="E721" s="3"/>
      <c r="F721" s="3"/>
      <c r="G721" s="16"/>
      <c r="H721" s="3"/>
      <c r="I721" s="3"/>
      <c r="J721" s="3"/>
      <c r="K721" s="3"/>
      <c r="L721" s="3"/>
      <c r="M721" s="3"/>
      <c r="N721" s="3"/>
    </row>
    <row r="722" spans="1:14" ht="13">
      <c r="A722" s="2"/>
      <c r="B722" s="3"/>
      <c r="C722" s="4"/>
      <c r="D722" s="4"/>
      <c r="E722" s="3"/>
      <c r="F722" s="3"/>
      <c r="G722" s="16"/>
      <c r="H722" s="3"/>
      <c r="I722" s="3"/>
      <c r="J722" s="3"/>
      <c r="K722" s="3"/>
      <c r="L722" s="3"/>
      <c r="M722" s="3"/>
      <c r="N722" s="3"/>
    </row>
    <row r="723" spans="1:14" ht="13">
      <c r="A723" s="2"/>
      <c r="B723" s="3"/>
      <c r="C723" s="4"/>
      <c r="D723" s="4"/>
      <c r="E723" s="3"/>
      <c r="F723" s="3"/>
      <c r="G723" s="16"/>
      <c r="H723" s="3"/>
      <c r="I723" s="3"/>
      <c r="J723" s="3"/>
      <c r="K723" s="3"/>
      <c r="L723" s="3"/>
      <c r="M723" s="3"/>
      <c r="N723" s="3"/>
    </row>
    <row r="724" spans="1:14" ht="13">
      <c r="A724" s="2"/>
      <c r="B724" s="3"/>
      <c r="C724" s="4"/>
      <c r="D724" s="4"/>
      <c r="E724" s="3"/>
      <c r="F724" s="3"/>
      <c r="G724" s="16"/>
      <c r="H724" s="3"/>
      <c r="I724" s="3"/>
      <c r="J724" s="3"/>
      <c r="K724" s="3"/>
      <c r="L724" s="3"/>
      <c r="M724" s="3"/>
      <c r="N724" s="3"/>
    </row>
    <row r="725" spans="1:14" ht="13">
      <c r="A725" s="2"/>
      <c r="B725" s="3"/>
      <c r="C725" s="4"/>
      <c r="D725" s="4"/>
      <c r="E725" s="3"/>
      <c r="F725" s="3"/>
      <c r="G725" s="16"/>
      <c r="H725" s="3"/>
      <c r="I725" s="3"/>
      <c r="J725" s="3"/>
      <c r="K725" s="3"/>
      <c r="L725" s="3"/>
      <c r="M725" s="3"/>
      <c r="N725" s="3"/>
    </row>
    <row r="726" spans="1:14" ht="13">
      <c r="A726" s="2"/>
      <c r="B726" s="3"/>
      <c r="C726" s="4"/>
      <c r="D726" s="4"/>
      <c r="E726" s="3"/>
      <c r="F726" s="3"/>
      <c r="G726" s="16"/>
      <c r="H726" s="3"/>
      <c r="I726" s="3"/>
      <c r="J726" s="3"/>
      <c r="K726" s="3"/>
      <c r="L726" s="3"/>
      <c r="M726" s="3"/>
      <c r="N726" s="3"/>
    </row>
    <row r="727" spans="1:14" ht="13">
      <c r="A727" s="2"/>
      <c r="B727" s="3"/>
      <c r="C727" s="4"/>
      <c r="D727" s="4"/>
      <c r="E727" s="3"/>
      <c r="F727" s="3"/>
      <c r="G727" s="16"/>
      <c r="H727" s="3"/>
      <c r="I727" s="3"/>
      <c r="J727" s="3"/>
      <c r="K727" s="3"/>
      <c r="L727" s="3"/>
      <c r="M727" s="3"/>
      <c r="N727" s="3"/>
    </row>
    <row r="728" spans="1:14" ht="13">
      <c r="A728" s="2"/>
      <c r="B728" s="3"/>
      <c r="C728" s="4"/>
      <c r="D728" s="4"/>
      <c r="E728" s="3"/>
      <c r="F728" s="3"/>
      <c r="G728" s="16"/>
      <c r="H728" s="3"/>
      <c r="I728" s="3"/>
      <c r="J728" s="3"/>
      <c r="K728" s="3"/>
      <c r="L728" s="3"/>
      <c r="M728" s="3"/>
      <c r="N728" s="3"/>
    </row>
    <row r="729" spans="1:14" ht="13">
      <c r="A729" s="2"/>
      <c r="B729" s="3"/>
      <c r="C729" s="4"/>
      <c r="D729" s="4"/>
      <c r="E729" s="3"/>
      <c r="F729" s="3"/>
      <c r="G729" s="16"/>
      <c r="H729" s="3"/>
      <c r="I729" s="3"/>
      <c r="J729" s="3"/>
      <c r="K729" s="3"/>
      <c r="L729" s="3"/>
      <c r="M729" s="3"/>
      <c r="N729" s="3"/>
    </row>
    <row r="730" spans="1:14" ht="13">
      <c r="A730" s="2"/>
      <c r="B730" s="3"/>
      <c r="C730" s="4"/>
      <c r="D730" s="4"/>
      <c r="E730" s="3"/>
      <c r="F730" s="3"/>
      <c r="G730" s="16"/>
      <c r="H730" s="3"/>
      <c r="I730" s="3"/>
      <c r="J730" s="3"/>
      <c r="K730" s="3"/>
      <c r="L730" s="3"/>
      <c r="M730" s="3"/>
      <c r="N730" s="3"/>
    </row>
    <row r="731" spans="1:14" ht="13">
      <c r="A731" s="2"/>
      <c r="B731" s="3"/>
      <c r="C731" s="4"/>
      <c r="D731" s="4"/>
      <c r="E731" s="3"/>
      <c r="F731" s="3"/>
      <c r="G731" s="16"/>
      <c r="H731" s="3"/>
      <c r="I731" s="3"/>
      <c r="J731" s="3"/>
      <c r="K731" s="3"/>
      <c r="L731" s="3"/>
      <c r="M731" s="3"/>
      <c r="N731" s="3"/>
    </row>
    <row r="732" spans="1:14" ht="13">
      <c r="A732" s="2"/>
      <c r="B732" s="3"/>
      <c r="C732" s="4"/>
      <c r="D732" s="4"/>
      <c r="E732" s="3"/>
      <c r="F732" s="3"/>
      <c r="G732" s="16"/>
      <c r="H732" s="3"/>
      <c r="I732" s="3"/>
      <c r="J732" s="3"/>
      <c r="K732" s="3"/>
      <c r="L732" s="3"/>
      <c r="M732" s="3"/>
      <c r="N732" s="3"/>
    </row>
    <row r="733" spans="1:14" ht="13">
      <c r="A733" s="2"/>
      <c r="B733" s="3"/>
      <c r="C733" s="4"/>
      <c r="D733" s="4"/>
      <c r="E733" s="3"/>
      <c r="F733" s="3"/>
      <c r="G733" s="16"/>
      <c r="H733" s="3"/>
      <c r="I733" s="3"/>
      <c r="J733" s="3"/>
      <c r="K733" s="3"/>
      <c r="L733" s="3"/>
      <c r="M733" s="3"/>
      <c r="N733" s="3"/>
    </row>
    <row r="734" spans="1:14" ht="13">
      <c r="A734" s="2"/>
      <c r="B734" s="3"/>
      <c r="C734" s="4"/>
      <c r="D734" s="4"/>
      <c r="E734" s="3"/>
      <c r="F734" s="3"/>
      <c r="G734" s="16"/>
      <c r="H734" s="3"/>
      <c r="I734" s="3"/>
      <c r="J734" s="3"/>
      <c r="K734" s="3"/>
      <c r="L734" s="3"/>
      <c r="M734" s="3"/>
      <c r="N734" s="3"/>
    </row>
    <row r="735" spans="1:14" ht="13">
      <c r="A735" s="2"/>
      <c r="B735" s="3"/>
      <c r="C735" s="4"/>
      <c r="D735" s="4"/>
      <c r="E735" s="3"/>
      <c r="F735" s="3"/>
      <c r="G735" s="16"/>
      <c r="H735" s="3"/>
      <c r="I735" s="3"/>
      <c r="J735" s="3"/>
      <c r="K735" s="3"/>
      <c r="L735" s="3"/>
      <c r="M735" s="3"/>
      <c r="N735" s="3"/>
    </row>
    <row r="736" spans="1:14" ht="13">
      <c r="A736" s="2"/>
      <c r="B736" s="3"/>
      <c r="C736" s="4"/>
      <c r="D736" s="4"/>
      <c r="E736" s="3"/>
      <c r="F736" s="3"/>
      <c r="G736" s="16"/>
      <c r="H736" s="3"/>
      <c r="I736" s="3"/>
      <c r="J736" s="3"/>
      <c r="K736" s="3"/>
      <c r="L736" s="3"/>
      <c r="M736" s="3"/>
      <c r="N736" s="3"/>
    </row>
    <row r="737" spans="1:14" ht="13">
      <c r="A737" s="2"/>
      <c r="B737" s="3"/>
      <c r="C737" s="4"/>
      <c r="D737" s="4"/>
      <c r="E737" s="3"/>
      <c r="F737" s="3"/>
      <c r="G737" s="16"/>
      <c r="H737" s="3"/>
      <c r="I737" s="3"/>
      <c r="J737" s="3"/>
      <c r="K737" s="3"/>
      <c r="L737" s="3"/>
      <c r="M737" s="3"/>
      <c r="N737" s="3"/>
    </row>
    <row r="738" spans="1:14" ht="13">
      <c r="A738" s="2"/>
      <c r="B738" s="3"/>
      <c r="C738" s="4"/>
      <c r="D738" s="4"/>
      <c r="E738" s="3"/>
      <c r="F738" s="3"/>
      <c r="G738" s="16"/>
      <c r="H738" s="3"/>
      <c r="I738" s="3"/>
      <c r="J738" s="3"/>
      <c r="K738" s="3"/>
      <c r="L738" s="3"/>
      <c r="M738" s="3"/>
      <c r="N738" s="3"/>
    </row>
    <row r="739" spans="1:14" ht="13">
      <c r="A739" s="2"/>
      <c r="B739" s="3"/>
      <c r="C739" s="4"/>
      <c r="D739" s="4"/>
      <c r="E739" s="3"/>
      <c r="F739" s="3"/>
      <c r="G739" s="16"/>
      <c r="H739" s="3"/>
      <c r="I739" s="3"/>
      <c r="J739" s="3"/>
      <c r="K739" s="3"/>
      <c r="L739" s="3"/>
      <c r="M739" s="3"/>
      <c r="N739" s="3"/>
    </row>
    <row r="740" spans="1:14" ht="13">
      <c r="A740" s="2"/>
      <c r="B740" s="3"/>
      <c r="C740" s="4"/>
      <c r="D740" s="4"/>
      <c r="E740" s="3"/>
      <c r="F740" s="3"/>
      <c r="G740" s="16"/>
      <c r="H740" s="3"/>
      <c r="I740" s="3"/>
      <c r="J740" s="3"/>
      <c r="K740" s="3"/>
      <c r="L740" s="3"/>
      <c r="M740" s="3"/>
      <c r="N740" s="3"/>
    </row>
    <row r="741" spans="1:14" ht="13">
      <c r="A741" s="2"/>
      <c r="B741" s="3"/>
      <c r="C741" s="4"/>
      <c r="D741" s="4"/>
      <c r="E741" s="3"/>
      <c r="F741" s="3"/>
      <c r="G741" s="16"/>
      <c r="H741" s="3"/>
      <c r="I741" s="3"/>
      <c r="J741" s="3"/>
      <c r="K741" s="3"/>
      <c r="L741" s="3"/>
      <c r="M741" s="3"/>
      <c r="N741" s="3"/>
    </row>
    <row r="742" spans="1:14" ht="13">
      <c r="A742" s="2"/>
      <c r="B742" s="3"/>
      <c r="C742" s="4"/>
      <c r="D742" s="4"/>
      <c r="E742" s="3"/>
      <c r="F742" s="3"/>
      <c r="G742" s="16"/>
      <c r="H742" s="3"/>
      <c r="I742" s="3"/>
      <c r="J742" s="3"/>
      <c r="K742" s="3"/>
      <c r="L742" s="3"/>
      <c r="M742" s="3"/>
      <c r="N742" s="3"/>
    </row>
    <row r="743" spans="1:14" ht="13">
      <c r="A743" s="2"/>
      <c r="B743" s="3"/>
      <c r="C743" s="4"/>
      <c r="D743" s="4"/>
      <c r="E743" s="3"/>
      <c r="F743" s="3"/>
      <c r="G743" s="16"/>
      <c r="H743" s="3"/>
      <c r="I743" s="3"/>
      <c r="J743" s="3"/>
      <c r="K743" s="3"/>
      <c r="L743" s="3"/>
      <c r="M743" s="3"/>
      <c r="N743" s="3"/>
    </row>
    <row r="744" spans="1:14" ht="13">
      <c r="A744" s="2"/>
      <c r="B744" s="3"/>
      <c r="C744" s="4"/>
      <c r="D744" s="4"/>
      <c r="E744" s="3"/>
      <c r="F744" s="3"/>
      <c r="G744" s="16"/>
      <c r="H744" s="3"/>
      <c r="I744" s="3"/>
      <c r="J744" s="3"/>
      <c r="K744" s="3"/>
      <c r="L744" s="3"/>
      <c r="M744" s="3"/>
      <c r="N744" s="3"/>
    </row>
    <row r="745" spans="1:14" ht="13">
      <c r="A745" s="2"/>
      <c r="B745" s="3"/>
      <c r="C745" s="4"/>
      <c r="D745" s="4"/>
      <c r="E745" s="3"/>
      <c r="F745" s="3"/>
      <c r="G745" s="16"/>
      <c r="H745" s="3"/>
      <c r="I745" s="3"/>
      <c r="J745" s="3"/>
      <c r="K745" s="3"/>
      <c r="L745" s="3"/>
      <c r="M745" s="3"/>
      <c r="N745" s="3"/>
    </row>
    <row r="746" spans="1:14" ht="13">
      <c r="A746" s="2"/>
      <c r="B746" s="3"/>
      <c r="C746" s="4"/>
      <c r="D746" s="4"/>
      <c r="E746" s="3"/>
      <c r="F746" s="3"/>
      <c r="G746" s="16"/>
      <c r="H746" s="3"/>
      <c r="I746" s="3"/>
      <c r="J746" s="3"/>
      <c r="K746" s="3"/>
      <c r="L746" s="3"/>
      <c r="M746" s="3"/>
      <c r="N746" s="3"/>
    </row>
    <row r="747" spans="1:14" ht="13">
      <c r="A747" s="2"/>
      <c r="B747" s="3"/>
      <c r="C747" s="4"/>
      <c r="D747" s="4"/>
      <c r="E747" s="3"/>
      <c r="F747" s="3"/>
      <c r="G747" s="16"/>
      <c r="H747" s="3"/>
      <c r="I747" s="3"/>
      <c r="J747" s="3"/>
      <c r="K747" s="3"/>
      <c r="L747" s="3"/>
      <c r="M747" s="3"/>
      <c r="N747" s="3"/>
    </row>
    <row r="748" spans="1:14" ht="13">
      <c r="A748" s="2"/>
      <c r="B748" s="3"/>
      <c r="C748" s="4"/>
      <c r="D748" s="4"/>
      <c r="E748" s="3"/>
      <c r="F748" s="3"/>
      <c r="G748" s="16"/>
      <c r="H748" s="3"/>
      <c r="I748" s="3"/>
      <c r="J748" s="3"/>
      <c r="K748" s="3"/>
      <c r="L748" s="3"/>
      <c r="M748" s="3"/>
      <c r="N748" s="3"/>
    </row>
    <row r="749" spans="1:14" ht="13">
      <c r="A749" s="2"/>
      <c r="B749" s="3"/>
      <c r="C749" s="4"/>
      <c r="D749" s="4"/>
      <c r="E749" s="3"/>
      <c r="F749" s="3"/>
      <c r="G749" s="16"/>
      <c r="H749" s="3"/>
      <c r="I749" s="3"/>
      <c r="J749" s="3"/>
      <c r="K749" s="3"/>
      <c r="L749" s="3"/>
      <c r="M749" s="3"/>
      <c r="N749" s="3"/>
    </row>
    <row r="750" spans="1:14" ht="13">
      <c r="A750" s="2"/>
      <c r="B750" s="3"/>
      <c r="C750" s="4"/>
      <c r="D750" s="4"/>
      <c r="E750" s="3"/>
      <c r="F750" s="3"/>
      <c r="G750" s="16"/>
      <c r="H750" s="3"/>
      <c r="I750" s="3"/>
      <c r="J750" s="3"/>
      <c r="K750" s="3"/>
      <c r="L750" s="3"/>
      <c r="M750" s="3"/>
      <c r="N750" s="3"/>
    </row>
    <row r="751" spans="1:14" ht="13">
      <c r="A751" s="2"/>
      <c r="B751" s="3"/>
      <c r="C751" s="4"/>
      <c r="D751" s="4"/>
      <c r="E751" s="3"/>
      <c r="F751" s="3"/>
      <c r="G751" s="16"/>
      <c r="H751" s="3"/>
      <c r="I751" s="3"/>
      <c r="J751" s="3"/>
      <c r="K751" s="3"/>
      <c r="L751" s="3"/>
      <c r="M751" s="3"/>
      <c r="N751" s="3"/>
    </row>
    <row r="752" spans="1:14" ht="13">
      <c r="A752" s="2"/>
      <c r="B752" s="3"/>
      <c r="C752" s="4"/>
      <c r="D752" s="4"/>
      <c r="E752" s="3"/>
      <c r="F752" s="3"/>
      <c r="G752" s="16"/>
      <c r="H752" s="3"/>
      <c r="I752" s="3"/>
      <c r="J752" s="3"/>
      <c r="K752" s="3"/>
      <c r="L752" s="3"/>
      <c r="M752" s="3"/>
      <c r="N752" s="3"/>
    </row>
    <row r="753" spans="1:14" ht="13">
      <c r="A753" s="2"/>
      <c r="B753" s="3"/>
      <c r="C753" s="4"/>
      <c r="D753" s="4"/>
      <c r="E753" s="3"/>
      <c r="F753" s="3"/>
      <c r="G753" s="16"/>
      <c r="H753" s="3"/>
      <c r="I753" s="3"/>
      <c r="J753" s="3"/>
      <c r="K753" s="3"/>
      <c r="L753" s="3"/>
      <c r="M753" s="3"/>
      <c r="N753" s="3"/>
    </row>
    <row r="754" spans="1:14" ht="13">
      <c r="A754" s="2"/>
      <c r="B754" s="3"/>
      <c r="C754" s="4"/>
      <c r="D754" s="4"/>
      <c r="E754" s="3"/>
      <c r="F754" s="3"/>
      <c r="G754" s="16"/>
      <c r="H754" s="3"/>
      <c r="I754" s="3"/>
      <c r="J754" s="3"/>
      <c r="K754" s="3"/>
      <c r="L754" s="3"/>
      <c r="M754" s="3"/>
      <c r="N754" s="3"/>
    </row>
    <row r="755" spans="1:14" ht="13">
      <c r="A755" s="2"/>
      <c r="B755" s="3"/>
      <c r="C755" s="4"/>
      <c r="D755" s="4"/>
      <c r="E755" s="3"/>
      <c r="F755" s="3"/>
      <c r="G755" s="16"/>
      <c r="H755" s="3"/>
      <c r="I755" s="3"/>
      <c r="J755" s="3"/>
      <c r="K755" s="3"/>
      <c r="L755" s="3"/>
      <c r="M755" s="3"/>
      <c r="N755" s="3"/>
    </row>
    <row r="756" spans="1:14" ht="13">
      <c r="A756" s="2"/>
      <c r="B756" s="3"/>
      <c r="C756" s="4"/>
      <c r="D756" s="4"/>
      <c r="E756" s="3"/>
      <c r="F756" s="3"/>
      <c r="G756" s="16"/>
      <c r="H756" s="3"/>
      <c r="I756" s="3"/>
      <c r="J756" s="3"/>
      <c r="K756" s="3"/>
      <c r="L756" s="3"/>
      <c r="M756" s="3"/>
      <c r="N756" s="3"/>
    </row>
    <row r="757" spans="1:14" ht="13">
      <c r="A757" s="2"/>
      <c r="B757" s="3"/>
      <c r="C757" s="4"/>
      <c r="D757" s="4"/>
      <c r="E757" s="3"/>
      <c r="F757" s="3"/>
      <c r="G757" s="16"/>
      <c r="H757" s="3"/>
      <c r="I757" s="3"/>
      <c r="J757" s="3"/>
      <c r="K757" s="3"/>
      <c r="L757" s="3"/>
      <c r="M757" s="3"/>
      <c r="N757" s="3"/>
    </row>
    <row r="758" spans="1:14" ht="13">
      <c r="A758" s="2"/>
      <c r="B758" s="3"/>
      <c r="C758" s="4"/>
      <c r="D758" s="4"/>
      <c r="E758" s="3"/>
      <c r="F758" s="3"/>
      <c r="G758" s="16"/>
      <c r="H758" s="3"/>
      <c r="I758" s="3"/>
      <c r="J758" s="3"/>
      <c r="K758" s="3"/>
      <c r="L758" s="3"/>
      <c r="M758" s="3"/>
      <c r="N758" s="3"/>
    </row>
    <row r="759" spans="1:14" ht="13">
      <c r="A759" s="2"/>
      <c r="B759" s="3"/>
      <c r="C759" s="4"/>
      <c r="D759" s="4"/>
      <c r="E759" s="3"/>
      <c r="F759" s="3"/>
      <c r="G759" s="16"/>
      <c r="H759" s="3"/>
      <c r="I759" s="3"/>
      <c r="J759" s="3"/>
      <c r="K759" s="3"/>
      <c r="L759" s="3"/>
      <c r="M759" s="3"/>
      <c r="N759" s="3"/>
    </row>
    <row r="760" spans="1:14" ht="13">
      <c r="A760" s="2"/>
      <c r="B760" s="3"/>
      <c r="C760" s="4"/>
      <c r="D760" s="4"/>
      <c r="E760" s="3"/>
      <c r="F760" s="3"/>
      <c r="G760" s="16"/>
      <c r="H760" s="3"/>
      <c r="I760" s="3"/>
      <c r="J760" s="3"/>
      <c r="K760" s="3"/>
      <c r="L760" s="3"/>
      <c r="M760" s="3"/>
      <c r="N760" s="3"/>
    </row>
    <row r="761" spans="1:14" ht="13">
      <c r="A761" s="2"/>
      <c r="B761" s="3"/>
      <c r="C761" s="4"/>
      <c r="D761" s="4"/>
      <c r="E761" s="3"/>
      <c r="F761" s="3"/>
      <c r="G761" s="16"/>
      <c r="H761" s="3"/>
      <c r="I761" s="3"/>
      <c r="J761" s="3"/>
      <c r="K761" s="3"/>
      <c r="L761" s="3"/>
      <c r="M761" s="3"/>
      <c r="N761" s="3"/>
    </row>
    <row r="762" spans="1:14" ht="13">
      <c r="A762" s="2"/>
      <c r="B762" s="3"/>
      <c r="C762" s="4"/>
      <c r="D762" s="4"/>
      <c r="E762" s="3"/>
      <c r="F762" s="3"/>
      <c r="G762" s="16"/>
      <c r="H762" s="3"/>
      <c r="I762" s="3"/>
      <c r="J762" s="3"/>
      <c r="K762" s="3"/>
      <c r="L762" s="3"/>
      <c r="M762" s="3"/>
      <c r="N762" s="3"/>
    </row>
    <row r="763" spans="1:14" ht="13">
      <c r="A763" s="2"/>
      <c r="B763" s="3"/>
      <c r="C763" s="4"/>
      <c r="D763" s="4"/>
      <c r="E763" s="3"/>
      <c r="F763" s="3"/>
      <c r="G763" s="16"/>
      <c r="H763" s="3"/>
      <c r="I763" s="3"/>
      <c r="J763" s="3"/>
      <c r="K763" s="3"/>
      <c r="L763" s="3"/>
      <c r="M763" s="3"/>
      <c r="N763" s="3"/>
    </row>
    <row r="764" spans="1:14" ht="13">
      <c r="A764" s="2"/>
      <c r="B764" s="3"/>
      <c r="C764" s="4"/>
      <c r="D764" s="4"/>
      <c r="E764" s="3"/>
      <c r="F764" s="3"/>
      <c r="G764" s="16"/>
      <c r="H764" s="3"/>
      <c r="I764" s="3"/>
      <c r="J764" s="3"/>
      <c r="K764" s="3"/>
      <c r="L764" s="3"/>
      <c r="M764" s="3"/>
      <c r="N764" s="3"/>
    </row>
    <row r="765" spans="1:14" ht="13">
      <c r="A765" s="2"/>
      <c r="B765" s="3"/>
      <c r="C765" s="4"/>
      <c r="D765" s="4"/>
      <c r="E765" s="3"/>
      <c r="F765" s="3"/>
      <c r="G765" s="16"/>
      <c r="H765" s="3"/>
      <c r="I765" s="3"/>
      <c r="J765" s="3"/>
      <c r="K765" s="3"/>
      <c r="L765" s="3"/>
      <c r="M765" s="3"/>
      <c r="N765" s="3"/>
    </row>
    <row r="766" spans="1:14" ht="13">
      <c r="A766" s="2"/>
      <c r="B766" s="3"/>
      <c r="C766" s="4"/>
      <c r="D766" s="4"/>
      <c r="E766" s="3"/>
      <c r="F766" s="3"/>
      <c r="G766" s="16"/>
      <c r="H766" s="3"/>
      <c r="I766" s="3"/>
      <c r="J766" s="3"/>
      <c r="K766" s="3"/>
      <c r="L766" s="3"/>
      <c r="M766" s="3"/>
      <c r="N766" s="3"/>
    </row>
    <row r="767" spans="1:14" ht="13">
      <c r="A767" s="2"/>
      <c r="B767" s="3"/>
      <c r="C767" s="4"/>
      <c r="D767" s="4"/>
      <c r="E767" s="3"/>
      <c r="F767" s="3"/>
      <c r="G767" s="16"/>
      <c r="H767" s="3"/>
      <c r="I767" s="3"/>
      <c r="J767" s="3"/>
      <c r="K767" s="3"/>
      <c r="L767" s="3"/>
      <c r="M767" s="3"/>
      <c r="N767" s="3"/>
    </row>
    <row r="768" spans="1:14" ht="13">
      <c r="A768" s="2"/>
      <c r="B768" s="3"/>
      <c r="C768" s="4"/>
      <c r="D768" s="4"/>
      <c r="E768" s="3"/>
      <c r="F768" s="3"/>
      <c r="G768" s="16"/>
      <c r="H768" s="3"/>
      <c r="I768" s="3"/>
      <c r="J768" s="3"/>
      <c r="K768" s="3"/>
      <c r="L768" s="3"/>
      <c r="M768" s="3"/>
      <c r="N768" s="3"/>
    </row>
    <row r="769" spans="1:14" ht="13">
      <c r="A769" s="2"/>
      <c r="B769" s="3"/>
      <c r="C769" s="4"/>
      <c r="D769" s="4"/>
      <c r="E769" s="3"/>
      <c r="F769" s="3"/>
      <c r="G769" s="16"/>
      <c r="H769" s="3"/>
      <c r="I769" s="3"/>
      <c r="J769" s="3"/>
      <c r="K769" s="3"/>
      <c r="L769" s="3"/>
      <c r="M769" s="3"/>
      <c r="N769" s="3"/>
    </row>
    <row r="770" spans="1:14" ht="13">
      <c r="A770" s="2"/>
      <c r="B770" s="3"/>
      <c r="C770" s="4"/>
      <c r="D770" s="4"/>
      <c r="E770" s="3"/>
      <c r="F770" s="3"/>
      <c r="G770" s="16"/>
      <c r="H770" s="3"/>
      <c r="I770" s="3"/>
      <c r="J770" s="3"/>
      <c r="K770" s="3"/>
      <c r="L770" s="3"/>
      <c r="M770" s="3"/>
      <c r="N770" s="3"/>
    </row>
    <row r="771" spans="1:14" ht="13">
      <c r="A771" s="2"/>
      <c r="B771" s="3"/>
      <c r="C771" s="4"/>
      <c r="D771" s="4"/>
      <c r="E771" s="3"/>
      <c r="F771" s="3"/>
      <c r="G771" s="16"/>
      <c r="H771" s="3"/>
      <c r="I771" s="3"/>
      <c r="J771" s="3"/>
      <c r="K771" s="3"/>
      <c r="L771" s="3"/>
      <c r="M771" s="3"/>
      <c r="N771" s="3"/>
    </row>
    <row r="772" spans="1:14" ht="13">
      <c r="A772" s="2"/>
      <c r="B772" s="3"/>
      <c r="C772" s="4"/>
      <c r="D772" s="4"/>
      <c r="E772" s="3"/>
      <c r="F772" s="3"/>
      <c r="G772" s="16"/>
      <c r="H772" s="3"/>
      <c r="I772" s="3"/>
      <c r="J772" s="3"/>
      <c r="K772" s="3"/>
      <c r="L772" s="3"/>
      <c r="M772" s="3"/>
      <c r="N772" s="3"/>
    </row>
    <row r="773" spans="1:14" ht="13">
      <c r="A773" s="2"/>
      <c r="B773" s="3"/>
      <c r="C773" s="4"/>
      <c r="D773" s="4"/>
      <c r="E773" s="3"/>
      <c r="F773" s="3"/>
      <c r="G773" s="16"/>
      <c r="H773" s="3"/>
      <c r="I773" s="3"/>
      <c r="J773" s="3"/>
      <c r="K773" s="3"/>
      <c r="L773" s="3"/>
      <c r="M773" s="3"/>
      <c r="N773" s="3"/>
    </row>
    <row r="774" spans="1:14" ht="13">
      <c r="A774" s="2"/>
      <c r="B774" s="3"/>
      <c r="C774" s="4"/>
      <c r="D774" s="4"/>
      <c r="E774" s="3"/>
      <c r="F774" s="3"/>
      <c r="G774" s="16"/>
      <c r="H774" s="3"/>
      <c r="I774" s="3"/>
      <c r="J774" s="3"/>
      <c r="K774" s="3"/>
      <c r="L774" s="3"/>
      <c r="M774" s="3"/>
      <c r="N774" s="3"/>
    </row>
    <row r="775" spans="1:14" ht="13">
      <c r="A775" s="2"/>
      <c r="B775" s="3"/>
      <c r="C775" s="4"/>
      <c r="D775" s="4"/>
      <c r="E775" s="3"/>
      <c r="F775" s="3"/>
      <c r="G775" s="16"/>
      <c r="H775" s="3"/>
      <c r="I775" s="3"/>
      <c r="J775" s="3"/>
      <c r="K775" s="3"/>
      <c r="L775" s="3"/>
      <c r="M775" s="3"/>
      <c r="N775" s="3"/>
    </row>
    <row r="776" spans="1:14" ht="13">
      <c r="A776" s="2"/>
      <c r="B776" s="3"/>
      <c r="C776" s="4"/>
      <c r="D776" s="4"/>
      <c r="E776" s="3"/>
      <c r="F776" s="3"/>
      <c r="G776" s="16"/>
      <c r="H776" s="3"/>
      <c r="I776" s="3"/>
      <c r="J776" s="3"/>
      <c r="K776" s="3"/>
      <c r="L776" s="3"/>
      <c r="M776" s="3"/>
      <c r="N776" s="3"/>
    </row>
    <row r="777" spans="1:14" ht="13">
      <c r="A777" s="2"/>
      <c r="B777" s="3"/>
      <c r="C777" s="4"/>
      <c r="D777" s="4"/>
      <c r="E777" s="3"/>
      <c r="F777" s="3"/>
      <c r="G777" s="16"/>
      <c r="H777" s="3"/>
      <c r="I777" s="3"/>
      <c r="J777" s="3"/>
      <c r="K777" s="3"/>
      <c r="L777" s="3"/>
      <c r="M777" s="3"/>
      <c r="N777" s="3"/>
    </row>
    <row r="778" spans="1:14" ht="13">
      <c r="A778" s="2"/>
      <c r="B778" s="3"/>
      <c r="C778" s="4"/>
      <c r="D778" s="4"/>
      <c r="E778" s="3"/>
      <c r="F778" s="3"/>
      <c r="G778" s="16"/>
      <c r="H778" s="3"/>
      <c r="I778" s="3"/>
      <c r="J778" s="3"/>
      <c r="K778" s="3"/>
      <c r="L778" s="3"/>
      <c r="M778" s="3"/>
      <c r="N778" s="3"/>
    </row>
    <row r="779" spans="1:14" ht="13">
      <c r="A779" s="2"/>
      <c r="B779" s="3"/>
      <c r="C779" s="4"/>
      <c r="D779" s="4"/>
      <c r="E779" s="3"/>
      <c r="F779" s="3"/>
      <c r="G779" s="16"/>
      <c r="H779" s="3"/>
      <c r="I779" s="3"/>
      <c r="J779" s="3"/>
      <c r="K779" s="3"/>
      <c r="L779" s="3"/>
      <c r="M779" s="3"/>
      <c r="N779" s="3"/>
    </row>
    <row r="780" spans="1:14" ht="13">
      <c r="A780" s="2"/>
      <c r="B780" s="3"/>
      <c r="C780" s="4"/>
      <c r="D780" s="4"/>
      <c r="E780" s="3"/>
      <c r="F780" s="3"/>
      <c r="G780" s="16"/>
      <c r="H780" s="3"/>
      <c r="I780" s="3"/>
      <c r="J780" s="3"/>
      <c r="K780" s="3"/>
      <c r="L780" s="3"/>
      <c r="M780" s="3"/>
      <c r="N780" s="3"/>
    </row>
    <row r="781" spans="1:14" ht="13">
      <c r="A781" s="2"/>
      <c r="B781" s="3"/>
      <c r="C781" s="4"/>
      <c r="D781" s="4"/>
      <c r="E781" s="3"/>
      <c r="F781" s="3"/>
      <c r="G781" s="16"/>
      <c r="H781" s="3"/>
      <c r="I781" s="3"/>
      <c r="J781" s="3"/>
      <c r="K781" s="3"/>
      <c r="L781" s="3"/>
      <c r="M781" s="3"/>
      <c r="N781" s="3"/>
    </row>
    <row r="782" spans="1:14" ht="13">
      <c r="A782" s="2"/>
      <c r="B782" s="3"/>
      <c r="C782" s="4"/>
      <c r="D782" s="4"/>
      <c r="E782" s="3"/>
      <c r="F782" s="3"/>
      <c r="G782" s="16"/>
      <c r="H782" s="3"/>
      <c r="I782" s="3"/>
      <c r="J782" s="3"/>
      <c r="K782" s="3"/>
      <c r="L782" s="3"/>
      <c r="M782" s="3"/>
      <c r="N782" s="3"/>
    </row>
    <row r="783" spans="1:14" ht="13">
      <c r="A783" s="2"/>
      <c r="B783" s="3"/>
      <c r="C783" s="4"/>
      <c r="D783" s="4"/>
      <c r="E783" s="3"/>
      <c r="F783" s="3"/>
      <c r="G783" s="16"/>
      <c r="H783" s="3"/>
      <c r="I783" s="3"/>
      <c r="J783" s="3"/>
      <c r="K783" s="3"/>
      <c r="L783" s="3"/>
      <c r="M783" s="3"/>
      <c r="N783" s="3"/>
    </row>
    <row r="784" spans="1:14" ht="13">
      <c r="A784" s="2"/>
      <c r="B784" s="3"/>
      <c r="C784" s="4"/>
      <c r="D784" s="4"/>
      <c r="E784" s="3"/>
      <c r="F784" s="3"/>
      <c r="G784" s="16"/>
      <c r="H784" s="3"/>
      <c r="I784" s="3"/>
      <c r="J784" s="3"/>
      <c r="K784" s="3"/>
      <c r="L784" s="3"/>
      <c r="M784" s="3"/>
      <c r="N784" s="3"/>
    </row>
    <row r="785" spans="1:14" ht="13">
      <c r="A785" s="2"/>
      <c r="B785" s="3"/>
      <c r="C785" s="4"/>
      <c r="D785" s="4"/>
      <c r="E785" s="3"/>
      <c r="F785" s="3"/>
      <c r="G785" s="16"/>
      <c r="H785" s="3"/>
      <c r="I785" s="3"/>
      <c r="J785" s="3"/>
      <c r="K785" s="3"/>
      <c r="L785" s="3"/>
      <c r="M785" s="3"/>
      <c r="N785" s="3"/>
    </row>
    <row r="786" spans="1:14" ht="13">
      <c r="A786" s="2"/>
      <c r="B786" s="3"/>
      <c r="C786" s="4"/>
      <c r="D786" s="4"/>
      <c r="E786" s="3"/>
      <c r="F786" s="3"/>
      <c r="G786" s="16"/>
      <c r="H786" s="3"/>
      <c r="I786" s="3"/>
      <c r="J786" s="3"/>
      <c r="K786" s="3"/>
      <c r="L786" s="3"/>
      <c r="M786" s="3"/>
      <c r="N786" s="3"/>
    </row>
    <row r="787" spans="1:14" ht="13">
      <c r="A787" s="2"/>
      <c r="B787" s="3"/>
      <c r="C787" s="4"/>
      <c r="D787" s="4"/>
      <c r="E787" s="3"/>
      <c r="F787" s="3"/>
      <c r="G787" s="16"/>
      <c r="H787" s="3"/>
      <c r="I787" s="3"/>
      <c r="J787" s="3"/>
      <c r="K787" s="3"/>
      <c r="L787" s="3"/>
      <c r="M787" s="3"/>
      <c r="N787" s="3"/>
    </row>
    <row r="788" spans="1:14" ht="13">
      <c r="A788" s="2"/>
      <c r="B788" s="3"/>
      <c r="C788" s="4"/>
      <c r="D788" s="4"/>
      <c r="E788" s="3"/>
      <c r="F788" s="3"/>
      <c r="G788" s="16"/>
      <c r="H788" s="3"/>
      <c r="I788" s="3"/>
      <c r="J788" s="3"/>
      <c r="K788" s="3"/>
      <c r="L788" s="3"/>
      <c r="M788" s="3"/>
      <c r="N788" s="3"/>
    </row>
    <row r="789" spans="1:14" ht="13">
      <c r="A789" s="2"/>
      <c r="B789" s="3"/>
      <c r="C789" s="4"/>
      <c r="D789" s="4"/>
      <c r="E789" s="3"/>
      <c r="F789" s="3"/>
      <c r="G789" s="16"/>
      <c r="H789" s="3"/>
      <c r="I789" s="3"/>
      <c r="J789" s="3"/>
      <c r="K789" s="3"/>
      <c r="L789" s="3"/>
      <c r="M789" s="3"/>
      <c r="N789" s="3"/>
    </row>
    <row r="790" spans="1:14" ht="13">
      <c r="A790" s="2"/>
      <c r="B790" s="3"/>
      <c r="C790" s="4"/>
      <c r="D790" s="4"/>
      <c r="E790" s="3"/>
      <c r="F790" s="3"/>
      <c r="G790" s="16"/>
      <c r="H790" s="3"/>
      <c r="I790" s="3"/>
      <c r="J790" s="3"/>
      <c r="K790" s="3"/>
      <c r="L790" s="3"/>
      <c r="M790" s="3"/>
      <c r="N790" s="3"/>
    </row>
    <row r="791" spans="1:14" ht="13">
      <c r="A791" s="2"/>
      <c r="B791" s="3"/>
      <c r="C791" s="4"/>
      <c r="D791" s="4"/>
      <c r="E791" s="3"/>
      <c r="F791" s="3"/>
      <c r="G791" s="16"/>
      <c r="H791" s="3"/>
      <c r="I791" s="3"/>
      <c r="J791" s="3"/>
      <c r="K791" s="3"/>
      <c r="L791" s="3"/>
      <c r="M791" s="3"/>
      <c r="N791" s="3"/>
    </row>
    <row r="792" spans="1:14" ht="13">
      <c r="A792" s="2"/>
      <c r="B792" s="3"/>
      <c r="C792" s="4"/>
      <c r="D792" s="4"/>
      <c r="E792" s="3"/>
      <c r="F792" s="3"/>
      <c r="G792" s="16"/>
      <c r="H792" s="3"/>
      <c r="I792" s="3"/>
      <c r="J792" s="3"/>
      <c r="K792" s="3"/>
      <c r="L792" s="3"/>
      <c r="M792" s="3"/>
      <c r="N792" s="3"/>
    </row>
    <row r="793" spans="1:14" ht="13">
      <c r="A793" s="2"/>
      <c r="B793" s="3"/>
      <c r="C793" s="4"/>
      <c r="D793" s="4"/>
      <c r="E793" s="3"/>
      <c r="F793" s="3"/>
      <c r="G793" s="16"/>
      <c r="H793" s="3"/>
      <c r="I793" s="3"/>
      <c r="J793" s="3"/>
      <c r="K793" s="3"/>
      <c r="L793" s="3"/>
      <c r="M793" s="3"/>
      <c r="N793" s="3"/>
    </row>
    <row r="794" spans="1:14" ht="13">
      <c r="A794" s="2"/>
      <c r="B794" s="3"/>
      <c r="C794" s="4"/>
      <c r="D794" s="4"/>
      <c r="E794" s="3"/>
      <c r="F794" s="3"/>
      <c r="G794" s="16"/>
      <c r="H794" s="3"/>
      <c r="I794" s="3"/>
      <c r="J794" s="3"/>
      <c r="K794" s="3"/>
      <c r="L794" s="3"/>
      <c r="M794" s="3"/>
      <c r="N794" s="3"/>
    </row>
    <row r="795" spans="1:14" ht="13">
      <c r="A795" s="2"/>
      <c r="B795" s="3"/>
      <c r="C795" s="4"/>
      <c r="D795" s="4"/>
      <c r="E795" s="3"/>
      <c r="F795" s="3"/>
      <c r="G795" s="16"/>
      <c r="H795" s="3"/>
      <c r="I795" s="3"/>
      <c r="J795" s="3"/>
      <c r="K795" s="3"/>
      <c r="L795" s="3"/>
      <c r="M795" s="3"/>
      <c r="N795" s="3"/>
    </row>
    <row r="796" spans="1:14" ht="13">
      <c r="A796" s="2"/>
      <c r="B796" s="3"/>
      <c r="C796" s="4"/>
      <c r="D796" s="4"/>
      <c r="E796" s="3"/>
      <c r="F796" s="3"/>
      <c r="G796" s="16"/>
      <c r="H796" s="3"/>
      <c r="I796" s="3"/>
      <c r="J796" s="3"/>
      <c r="K796" s="3"/>
      <c r="L796" s="3"/>
      <c r="M796" s="3"/>
      <c r="N796" s="3"/>
    </row>
    <row r="797" spans="1:14" ht="13">
      <c r="A797" s="2"/>
      <c r="B797" s="3"/>
      <c r="C797" s="4"/>
      <c r="D797" s="4"/>
      <c r="E797" s="3"/>
      <c r="F797" s="3"/>
      <c r="G797" s="16"/>
      <c r="H797" s="3"/>
      <c r="I797" s="3"/>
      <c r="J797" s="3"/>
      <c r="K797" s="3"/>
      <c r="L797" s="3"/>
      <c r="M797" s="3"/>
      <c r="N797" s="3"/>
    </row>
    <row r="798" spans="1:14" ht="13">
      <c r="A798" s="2"/>
      <c r="B798" s="3"/>
      <c r="C798" s="4"/>
      <c r="D798" s="4"/>
      <c r="E798" s="3"/>
      <c r="F798" s="3"/>
      <c r="G798" s="16"/>
      <c r="H798" s="3"/>
      <c r="I798" s="3"/>
      <c r="J798" s="3"/>
      <c r="K798" s="3"/>
      <c r="L798" s="3"/>
      <c r="M798" s="3"/>
      <c r="N798" s="3"/>
    </row>
    <row r="799" spans="1:14" ht="13">
      <c r="A799" s="2"/>
      <c r="B799" s="3"/>
      <c r="C799" s="4"/>
      <c r="D799" s="4"/>
      <c r="E799" s="3"/>
      <c r="F799" s="3"/>
      <c r="G799" s="16"/>
      <c r="H799" s="3"/>
      <c r="I799" s="3"/>
      <c r="J799" s="3"/>
      <c r="K799" s="3"/>
      <c r="L799" s="3"/>
      <c r="M799" s="3"/>
      <c r="N799" s="3"/>
    </row>
    <row r="800" spans="1:14" ht="13">
      <c r="A800" s="2"/>
      <c r="B800" s="3"/>
      <c r="C800" s="4"/>
      <c r="D800" s="4"/>
      <c r="E800" s="3"/>
      <c r="F800" s="3"/>
      <c r="G800" s="16"/>
      <c r="H800" s="3"/>
      <c r="I800" s="3"/>
      <c r="J800" s="3"/>
      <c r="K800" s="3"/>
      <c r="L800" s="3"/>
      <c r="M800" s="3"/>
      <c r="N800" s="3"/>
    </row>
    <row r="801" spans="1:14" ht="13">
      <c r="A801" s="2"/>
      <c r="B801" s="3"/>
      <c r="C801" s="4"/>
      <c r="D801" s="4"/>
      <c r="E801" s="3"/>
      <c r="F801" s="3"/>
      <c r="G801" s="16"/>
      <c r="H801" s="3"/>
      <c r="I801" s="3"/>
      <c r="J801" s="3"/>
      <c r="K801" s="3"/>
      <c r="L801" s="3"/>
      <c r="M801" s="3"/>
      <c r="N801" s="3"/>
    </row>
    <row r="802" spans="1:14" ht="13">
      <c r="A802" s="2"/>
      <c r="B802" s="3"/>
      <c r="C802" s="4"/>
      <c r="D802" s="4"/>
      <c r="E802" s="3"/>
      <c r="F802" s="3"/>
      <c r="G802" s="16"/>
      <c r="H802" s="3"/>
      <c r="I802" s="3"/>
      <c r="J802" s="3"/>
      <c r="K802" s="3"/>
      <c r="L802" s="3"/>
      <c r="M802" s="3"/>
      <c r="N802" s="3"/>
    </row>
    <row r="803" spans="1:14" ht="13">
      <c r="A803" s="2"/>
      <c r="B803" s="3"/>
      <c r="C803" s="4"/>
      <c r="D803" s="4"/>
      <c r="E803" s="3"/>
      <c r="F803" s="3"/>
      <c r="G803" s="16"/>
      <c r="H803" s="3"/>
      <c r="I803" s="3"/>
      <c r="J803" s="3"/>
      <c r="K803" s="3"/>
      <c r="L803" s="3"/>
      <c r="M803" s="3"/>
      <c r="N803" s="3"/>
    </row>
    <row r="804" spans="1:14" ht="13">
      <c r="A804" s="2"/>
      <c r="B804" s="3"/>
      <c r="C804" s="4"/>
      <c r="D804" s="4"/>
      <c r="E804" s="3"/>
      <c r="F804" s="3"/>
      <c r="G804" s="16"/>
      <c r="H804" s="3"/>
      <c r="I804" s="3"/>
      <c r="J804" s="3"/>
      <c r="K804" s="3"/>
      <c r="L804" s="3"/>
      <c r="M804" s="3"/>
      <c r="N804" s="3"/>
    </row>
    <row r="805" spans="1:14" ht="13">
      <c r="A805" s="2"/>
      <c r="B805" s="3"/>
      <c r="C805" s="4"/>
      <c r="D805" s="4"/>
      <c r="E805" s="3"/>
      <c r="F805" s="3"/>
      <c r="G805" s="16"/>
      <c r="H805" s="3"/>
      <c r="I805" s="3"/>
      <c r="J805" s="3"/>
      <c r="K805" s="3"/>
      <c r="L805" s="3"/>
      <c r="M805" s="3"/>
      <c r="N805" s="3"/>
    </row>
    <row r="806" spans="1:14" ht="13">
      <c r="A806" s="2"/>
      <c r="B806" s="3"/>
      <c r="C806" s="4"/>
      <c r="D806" s="4"/>
      <c r="E806" s="3"/>
      <c r="F806" s="3"/>
      <c r="G806" s="16"/>
      <c r="H806" s="3"/>
      <c r="I806" s="3"/>
      <c r="J806" s="3"/>
      <c r="K806" s="3"/>
      <c r="L806" s="3"/>
      <c r="M806" s="3"/>
      <c r="N806" s="3"/>
    </row>
    <row r="807" spans="1:14" ht="13">
      <c r="A807" s="2"/>
      <c r="B807" s="3"/>
      <c r="C807" s="4"/>
      <c r="D807" s="4"/>
      <c r="E807" s="3"/>
      <c r="F807" s="3"/>
      <c r="G807" s="16"/>
      <c r="H807" s="3"/>
      <c r="I807" s="3"/>
      <c r="J807" s="3"/>
      <c r="K807" s="3"/>
      <c r="L807" s="3"/>
      <c r="M807" s="3"/>
      <c r="N807" s="3"/>
    </row>
    <row r="808" spans="1:14" ht="13">
      <c r="A808" s="2"/>
      <c r="B808" s="3"/>
      <c r="C808" s="4"/>
      <c r="D808" s="4"/>
      <c r="E808" s="3"/>
      <c r="F808" s="3"/>
      <c r="G808" s="16"/>
      <c r="H808" s="3"/>
      <c r="I808" s="3"/>
      <c r="J808" s="3"/>
      <c r="K808" s="3"/>
      <c r="L808" s="3"/>
      <c r="M808" s="3"/>
      <c r="N808" s="3"/>
    </row>
    <row r="809" spans="1:14" ht="13">
      <c r="A809" s="2"/>
      <c r="B809" s="3"/>
      <c r="C809" s="4"/>
      <c r="D809" s="4"/>
      <c r="E809" s="3"/>
      <c r="F809" s="3"/>
      <c r="G809" s="16"/>
      <c r="H809" s="3"/>
      <c r="I809" s="3"/>
      <c r="J809" s="3"/>
      <c r="K809" s="3"/>
      <c r="L809" s="3"/>
      <c r="M809" s="3"/>
      <c r="N809" s="3"/>
    </row>
    <row r="810" spans="1:14" ht="13">
      <c r="A810" s="2"/>
      <c r="B810" s="3"/>
      <c r="C810" s="4"/>
      <c r="D810" s="4"/>
      <c r="E810" s="3"/>
      <c r="F810" s="3"/>
      <c r="G810" s="16"/>
      <c r="H810" s="3"/>
      <c r="I810" s="3"/>
      <c r="J810" s="3"/>
      <c r="K810" s="3"/>
      <c r="L810" s="3"/>
      <c r="M810" s="3"/>
      <c r="N810" s="3"/>
    </row>
    <row r="811" spans="1:14" ht="13">
      <c r="A811" s="2"/>
      <c r="B811" s="3"/>
      <c r="C811" s="4"/>
      <c r="D811" s="4"/>
      <c r="E811" s="3"/>
      <c r="F811" s="3"/>
      <c r="G811" s="16"/>
      <c r="H811" s="3"/>
      <c r="I811" s="3"/>
      <c r="J811" s="3"/>
      <c r="K811" s="3"/>
      <c r="L811" s="3"/>
      <c r="M811" s="3"/>
      <c r="N811" s="3"/>
    </row>
    <row r="812" spans="1:14" ht="13">
      <c r="A812" s="2"/>
      <c r="B812" s="3"/>
      <c r="C812" s="4"/>
      <c r="D812" s="4"/>
      <c r="E812" s="3"/>
      <c r="F812" s="3"/>
      <c r="G812" s="16"/>
      <c r="H812" s="3"/>
      <c r="I812" s="3"/>
      <c r="J812" s="3"/>
      <c r="K812" s="3"/>
      <c r="L812" s="3"/>
      <c r="M812" s="3"/>
      <c r="N812" s="3"/>
    </row>
    <row r="813" spans="1:14" ht="13">
      <c r="A813" s="2"/>
      <c r="B813" s="3"/>
      <c r="C813" s="4"/>
      <c r="D813" s="4"/>
      <c r="E813" s="3"/>
      <c r="F813" s="3"/>
      <c r="G813" s="16"/>
      <c r="H813" s="3"/>
      <c r="I813" s="3"/>
      <c r="J813" s="3"/>
      <c r="K813" s="3"/>
      <c r="L813" s="3"/>
      <c r="M813" s="3"/>
      <c r="N813" s="3"/>
    </row>
    <row r="814" spans="1:14" ht="13">
      <c r="A814" s="2"/>
      <c r="B814" s="3"/>
      <c r="C814" s="4"/>
      <c r="D814" s="4"/>
      <c r="E814" s="3"/>
      <c r="F814" s="3"/>
      <c r="G814" s="16"/>
      <c r="H814" s="3"/>
      <c r="I814" s="3"/>
      <c r="J814" s="3"/>
      <c r="K814" s="3"/>
      <c r="L814" s="3"/>
      <c r="M814" s="3"/>
      <c r="N814" s="3"/>
    </row>
    <row r="815" spans="1:14" ht="13">
      <c r="A815" s="2"/>
      <c r="B815" s="3"/>
      <c r="C815" s="4"/>
      <c r="D815" s="4"/>
      <c r="E815" s="3"/>
      <c r="F815" s="3"/>
      <c r="G815" s="16"/>
      <c r="H815" s="3"/>
      <c r="I815" s="3"/>
      <c r="J815" s="3"/>
      <c r="K815" s="3"/>
      <c r="L815" s="3"/>
      <c r="M815" s="3"/>
      <c r="N815" s="3"/>
    </row>
    <row r="816" spans="1:14" ht="13">
      <c r="A816" s="2"/>
      <c r="B816" s="3"/>
      <c r="C816" s="4"/>
      <c r="D816" s="4"/>
      <c r="E816" s="3"/>
      <c r="F816" s="3"/>
      <c r="G816" s="16"/>
      <c r="H816" s="3"/>
      <c r="I816" s="3"/>
      <c r="J816" s="3"/>
      <c r="K816" s="3"/>
      <c r="L816" s="3"/>
      <c r="M816" s="3"/>
      <c r="N816" s="3"/>
    </row>
    <row r="817" spans="1:14" ht="13">
      <c r="A817" s="2"/>
      <c r="B817" s="3"/>
      <c r="C817" s="4"/>
      <c r="D817" s="4"/>
      <c r="E817" s="3"/>
      <c r="F817" s="3"/>
      <c r="G817" s="16"/>
      <c r="H817" s="3"/>
      <c r="I817" s="3"/>
      <c r="J817" s="3"/>
      <c r="K817" s="3"/>
      <c r="L817" s="3"/>
      <c r="M817" s="3"/>
      <c r="N817" s="3"/>
    </row>
    <row r="818" spans="1:14" ht="13">
      <c r="A818" s="2"/>
      <c r="B818" s="3"/>
      <c r="C818" s="4"/>
      <c r="D818" s="4"/>
      <c r="E818" s="3"/>
      <c r="F818" s="3"/>
      <c r="G818" s="16"/>
      <c r="H818" s="3"/>
      <c r="I818" s="3"/>
      <c r="J818" s="3"/>
      <c r="K818" s="3"/>
      <c r="L818" s="3"/>
      <c r="M818" s="3"/>
      <c r="N818" s="3"/>
    </row>
    <row r="819" spans="1:14" ht="13">
      <c r="A819" s="2"/>
      <c r="B819" s="3"/>
      <c r="C819" s="4"/>
      <c r="D819" s="4"/>
      <c r="E819" s="3"/>
      <c r="F819" s="3"/>
      <c r="G819" s="16"/>
      <c r="H819" s="3"/>
      <c r="I819" s="3"/>
      <c r="J819" s="3"/>
      <c r="K819" s="3"/>
      <c r="L819" s="3"/>
      <c r="M819" s="3"/>
      <c r="N819" s="3"/>
    </row>
    <row r="820" spans="1:14" ht="13">
      <c r="A820" s="2"/>
      <c r="B820" s="3"/>
      <c r="C820" s="4"/>
      <c r="D820" s="4"/>
      <c r="E820" s="3"/>
      <c r="F820" s="3"/>
      <c r="G820" s="16"/>
      <c r="H820" s="3"/>
      <c r="I820" s="3"/>
      <c r="J820" s="3"/>
      <c r="K820" s="3"/>
      <c r="L820" s="3"/>
      <c r="M820" s="3"/>
      <c r="N820" s="3"/>
    </row>
    <row r="821" spans="1:14" ht="13">
      <c r="A821" s="2"/>
      <c r="B821" s="3"/>
      <c r="C821" s="4"/>
      <c r="D821" s="4"/>
      <c r="E821" s="3"/>
      <c r="F821" s="3"/>
      <c r="G821" s="16"/>
      <c r="H821" s="3"/>
      <c r="I821" s="3"/>
      <c r="J821" s="3"/>
      <c r="K821" s="3"/>
      <c r="L821" s="3"/>
      <c r="M821" s="3"/>
      <c r="N821" s="3"/>
    </row>
    <row r="822" spans="1:14" ht="13">
      <c r="A822" s="2"/>
      <c r="B822" s="3"/>
      <c r="C822" s="4"/>
      <c r="D822" s="4"/>
      <c r="E822" s="3"/>
      <c r="F822" s="3"/>
      <c r="G822" s="16"/>
      <c r="H822" s="3"/>
      <c r="I822" s="3"/>
      <c r="J822" s="3"/>
      <c r="K822" s="3"/>
      <c r="L822" s="3"/>
      <c r="M822" s="3"/>
      <c r="N822" s="3"/>
    </row>
    <row r="823" spans="1:14" ht="13">
      <c r="A823" s="2"/>
      <c r="B823" s="3"/>
      <c r="C823" s="4"/>
      <c r="D823" s="4"/>
      <c r="E823" s="3"/>
      <c r="F823" s="3"/>
      <c r="G823" s="16"/>
      <c r="H823" s="3"/>
      <c r="I823" s="3"/>
      <c r="J823" s="3"/>
      <c r="K823" s="3"/>
      <c r="L823" s="3"/>
      <c r="M823" s="3"/>
      <c r="N823" s="3"/>
    </row>
    <row r="824" spans="1:14" ht="13">
      <c r="A824" s="2"/>
      <c r="B824" s="3"/>
      <c r="C824" s="4"/>
      <c r="D824" s="4"/>
      <c r="E824" s="3"/>
      <c r="F824" s="3"/>
      <c r="G824" s="16"/>
      <c r="H824" s="3"/>
      <c r="I824" s="3"/>
      <c r="J824" s="3"/>
      <c r="K824" s="3"/>
      <c r="L824" s="3"/>
      <c r="M824" s="3"/>
      <c r="N824" s="3"/>
    </row>
    <row r="825" spans="1:14" ht="13">
      <c r="A825" s="2"/>
      <c r="B825" s="3"/>
      <c r="C825" s="4"/>
      <c r="D825" s="4"/>
      <c r="E825" s="3"/>
      <c r="F825" s="3"/>
      <c r="G825" s="16"/>
      <c r="H825" s="3"/>
      <c r="I825" s="3"/>
      <c r="J825" s="3"/>
      <c r="K825" s="3"/>
      <c r="L825" s="3"/>
      <c r="M825" s="3"/>
      <c r="N825" s="3"/>
    </row>
    <row r="826" spans="1:14" ht="13">
      <c r="A826" s="2"/>
      <c r="B826" s="3"/>
      <c r="C826" s="4"/>
      <c r="D826" s="4"/>
      <c r="E826" s="3"/>
      <c r="F826" s="3"/>
      <c r="G826" s="16"/>
      <c r="H826" s="3"/>
      <c r="I826" s="3"/>
      <c r="J826" s="3"/>
      <c r="K826" s="3"/>
      <c r="L826" s="3"/>
      <c r="M826" s="3"/>
      <c r="N826" s="3"/>
    </row>
    <row r="827" spans="1:14" ht="13">
      <c r="A827" s="2"/>
      <c r="B827" s="3"/>
      <c r="C827" s="4"/>
      <c r="D827" s="4"/>
      <c r="E827" s="3"/>
      <c r="F827" s="3"/>
      <c r="G827" s="16"/>
      <c r="H827" s="3"/>
      <c r="I827" s="3"/>
      <c r="J827" s="3"/>
      <c r="K827" s="3"/>
      <c r="L827" s="3"/>
      <c r="M827" s="3"/>
      <c r="N827" s="3"/>
    </row>
    <row r="828" spans="1:14" ht="13">
      <c r="A828" s="2"/>
      <c r="B828" s="3"/>
      <c r="C828" s="4"/>
      <c r="D828" s="4"/>
      <c r="E828" s="3"/>
      <c r="F828" s="3"/>
      <c r="G828" s="16"/>
      <c r="H828" s="3"/>
      <c r="I828" s="3"/>
      <c r="J828" s="3"/>
      <c r="K828" s="3"/>
      <c r="L828" s="3"/>
      <c r="M828" s="3"/>
      <c r="N828" s="3"/>
    </row>
    <row r="829" spans="1:14" ht="13">
      <c r="A829" s="2"/>
      <c r="B829" s="3"/>
      <c r="C829" s="4"/>
      <c r="D829" s="4"/>
      <c r="E829" s="3"/>
      <c r="F829" s="3"/>
      <c r="G829" s="16"/>
      <c r="H829" s="3"/>
      <c r="I829" s="3"/>
      <c r="J829" s="3"/>
      <c r="K829" s="3"/>
      <c r="L829" s="3"/>
      <c r="M829" s="3"/>
      <c r="N829" s="3"/>
    </row>
    <row r="830" spans="1:14" ht="13">
      <c r="A830" s="2"/>
      <c r="B830" s="3"/>
      <c r="C830" s="4"/>
      <c r="D830" s="4"/>
      <c r="E830" s="3"/>
      <c r="F830" s="3"/>
      <c r="G830" s="16"/>
      <c r="H830" s="3"/>
      <c r="I830" s="3"/>
      <c r="J830" s="3"/>
      <c r="K830" s="3"/>
      <c r="L830" s="3"/>
      <c r="M830" s="3"/>
      <c r="N830" s="3"/>
    </row>
    <row r="831" spans="1:14" ht="13">
      <c r="A831" s="2"/>
      <c r="B831" s="3"/>
      <c r="C831" s="4"/>
      <c r="D831" s="4"/>
      <c r="E831" s="3"/>
      <c r="F831" s="3"/>
      <c r="G831" s="16"/>
      <c r="H831" s="3"/>
      <c r="I831" s="3"/>
      <c r="J831" s="3"/>
      <c r="K831" s="3"/>
      <c r="L831" s="3"/>
      <c r="M831" s="3"/>
      <c r="N831" s="3"/>
    </row>
    <row r="832" spans="1:14" ht="13">
      <c r="A832" s="2"/>
      <c r="B832" s="3"/>
      <c r="C832" s="4"/>
      <c r="D832" s="4"/>
      <c r="E832" s="3"/>
      <c r="F832" s="3"/>
      <c r="G832" s="16"/>
      <c r="H832" s="3"/>
      <c r="I832" s="3"/>
      <c r="J832" s="3"/>
      <c r="K832" s="3"/>
      <c r="L832" s="3"/>
      <c r="M832" s="3"/>
      <c r="N832" s="3"/>
    </row>
    <row r="833" spans="1:14" ht="13">
      <c r="A833" s="2"/>
      <c r="B833" s="3"/>
      <c r="C833" s="4"/>
      <c r="D833" s="4"/>
      <c r="E833" s="3"/>
      <c r="F833" s="3"/>
      <c r="G833" s="16"/>
      <c r="H833" s="3"/>
      <c r="I833" s="3"/>
      <c r="J833" s="3"/>
      <c r="K833" s="3"/>
      <c r="L833" s="3"/>
      <c r="M833" s="3"/>
      <c r="N833" s="3"/>
    </row>
    <row r="834" spans="1:14" ht="13">
      <c r="A834" s="2"/>
      <c r="B834" s="3"/>
      <c r="C834" s="4"/>
      <c r="D834" s="4"/>
      <c r="E834" s="3"/>
      <c r="F834" s="3"/>
      <c r="G834" s="16"/>
      <c r="H834" s="3"/>
      <c r="I834" s="3"/>
      <c r="J834" s="3"/>
      <c r="K834" s="3"/>
      <c r="L834" s="3"/>
      <c r="M834" s="3"/>
      <c r="N834" s="3"/>
    </row>
    <row r="835" spans="1:14" ht="13">
      <c r="A835" s="2"/>
      <c r="B835" s="3"/>
      <c r="C835" s="4"/>
      <c r="D835" s="4"/>
      <c r="E835" s="3"/>
      <c r="F835" s="3"/>
      <c r="G835" s="16"/>
      <c r="H835" s="3"/>
      <c r="I835" s="3"/>
      <c r="J835" s="3"/>
      <c r="K835" s="3"/>
      <c r="L835" s="3"/>
      <c r="M835" s="3"/>
      <c r="N835" s="3"/>
    </row>
    <row r="836" spans="1:14" ht="13">
      <c r="A836" s="2"/>
      <c r="B836" s="3"/>
      <c r="C836" s="4"/>
      <c r="D836" s="4"/>
      <c r="E836" s="3"/>
      <c r="F836" s="3"/>
      <c r="G836" s="16"/>
      <c r="H836" s="3"/>
      <c r="I836" s="3"/>
      <c r="J836" s="3"/>
      <c r="K836" s="3"/>
      <c r="L836" s="3"/>
      <c r="M836" s="3"/>
      <c r="N836" s="3"/>
    </row>
    <row r="837" spans="1:14" ht="13">
      <c r="A837" s="2"/>
      <c r="B837" s="3"/>
      <c r="C837" s="4"/>
      <c r="D837" s="4"/>
      <c r="E837" s="3"/>
      <c r="F837" s="3"/>
      <c r="G837" s="16"/>
      <c r="H837" s="3"/>
      <c r="I837" s="3"/>
      <c r="J837" s="3"/>
      <c r="K837" s="3"/>
      <c r="L837" s="3"/>
      <c r="M837" s="3"/>
      <c r="N837" s="3"/>
    </row>
    <row r="838" spans="1:14" ht="13">
      <c r="A838" s="2"/>
      <c r="B838" s="3"/>
      <c r="C838" s="4"/>
      <c r="D838" s="4"/>
      <c r="E838" s="3"/>
      <c r="F838" s="3"/>
      <c r="G838" s="16"/>
      <c r="H838" s="3"/>
      <c r="I838" s="3"/>
      <c r="J838" s="3"/>
      <c r="K838" s="3"/>
      <c r="L838" s="3"/>
      <c r="M838" s="3"/>
      <c r="N838" s="3"/>
    </row>
    <row r="839" spans="1:14" ht="13">
      <c r="A839" s="2"/>
      <c r="B839" s="3"/>
      <c r="C839" s="4"/>
      <c r="D839" s="4"/>
      <c r="E839" s="3"/>
      <c r="F839" s="3"/>
      <c r="G839" s="16"/>
      <c r="H839" s="3"/>
      <c r="I839" s="3"/>
      <c r="J839" s="3"/>
      <c r="K839" s="3"/>
      <c r="L839" s="3"/>
      <c r="M839" s="3"/>
      <c r="N839" s="3"/>
    </row>
    <row r="840" spans="1:14" ht="13">
      <c r="A840" s="2"/>
      <c r="B840" s="3"/>
      <c r="C840" s="4"/>
      <c r="D840" s="4"/>
      <c r="E840" s="3"/>
      <c r="F840" s="3"/>
      <c r="G840" s="16"/>
      <c r="H840" s="3"/>
      <c r="I840" s="3"/>
      <c r="J840" s="3"/>
      <c r="K840" s="3"/>
      <c r="L840" s="3"/>
      <c r="M840" s="3"/>
      <c r="N840" s="3"/>
    </row>
    <row r="841" spans="1:14" ht="13">
      <c r="A841" s="2"/>
      <c r="B841" s="3"/>
      <c r="C841" s="4"/>
      <c r="D841" s="4"/>
      <c r="E841" s="3"/>
      <c r="F841" s="3"/>
      <c r="G841" s="16"/>
      <c r="H841" s="3"/>
      <c r="I841" s="3"/>
      <c r="J841" s="3"/>
      <c r="K841" s="3"/>
      <c r="L841" s="3"/>
      <c r="M841" s="3"/>
      <c r="N841" s="3"/>
    </row>
    <row r="842" spans="1:14" ht="13">
      <c r="A842" s="2"/>
      <c r="B842" s="3"/>
      <c r="C842" s="4"/>
      <c r="D842" s="4"/>
      <c r="E842" s="3"/>
      <c r="F842" s="3"/>
      <c r="G842" s="16"/>
      <c r="H842" s="3"/>
      <c r="I842" s="3"/>
      <c r="J842" s="3"/>
      <c r="K842" s="3"/>
      <c r="L842" s="3"/>
      <c r="M842" s="3"/>
      <c r="N842" s="3"/>
    </row>
    <row r="843" spans="1:14" ht="13">
      <c r="A843" s="2"/>
      <c r="B843" s="3"/>
      <c r="C843" s="4"/>
      <c r="D843" s="4"/>
      <c r="E843" s="3"/>
      <c r="F843" s="3"/>
      <c r="G843" s="16"/>
      <c r="H843" s="3"/>
      <c r="I843" s="3"/>
      <c r="J843" s="3"/>
      <c r="K843" s="3"/>
      <c r="L843" s="3"/>
      <c r="M843" s="3"/>
      <c r="N843" s="3"/>
    </row>
    <row r="844" spans="1:14" ht="13">
      <c r="A844" s="2"/>
      <c r="B844" s="3"/>
      <c r="C844" s="4"/>
      <c r="D844" s="4"/>
      <c r="E844" s="3"/>
      <c r="F844" s="3"/>
      <c r="G844" s="16"/>
      <c r="H844" s="3"/>
      <c r="I844" s="3"/>
      <c r="J844" s="3"/>
      <c r="K844" s="3"/>
      <c r="L844" s="3"/>
      <c r="M844" s="3"/>
      <c r="N844" s="3"/>
    </row>
    <row r="845" spans="1:14" ht="13">
      <c r="A845" s="2"/>
      <c r="B845" s="3"/>
      <c r="C845" s="4"/>
      <c r="D845" s="4"/>
      <c r="E845" s="3"/>
      <c r="F845" s="3"/>
      <c r="G845" s="16"/>
      <c r="H845" s="3"/>
      <c r="I845" s="3"/>
      <c r="J845" s="3"/>
      <c r="K845" s="3"/>
      <c r="L845" s="3"/>
      <c r="M845" s="3"/>
      <c r="N845" s="3"/>
    </row>
    <row r="846" spans="1:14" ht="13">
      <c r="A846" s="2"/>
      <c r="B846" s="3"/>
      <c r="C846" s="4"/>
      <c r="D846" s="4"/>
      <c r="E846" s="3"/>
      <c r="F846" s="3"/>
      <c r="G846" s="16"/>
      <c r="H846" s="3"/>
      <c r="I846" s="3"/>
      <c r="J846" s="3"/>
      <c r="K846" s="3"/>
      <c r="L846" s="3"/>
      <c r="M846" s="3"/>
      <c r="N846" s="3"/>
    </row>
    <row r="847" spans="1:14" ht="13">
      <c r="A847" s="2"/>
      <c r="B847" s="3"/>
      <c r="C847" s="4"/>
      <c r="D847" s="4"/>
      <c r="E847" s="3"/>
      <c r="F847" s="3"/>
      <c r="G847" s="16"/>
      <c r="H847" s="3"/>
      <c r="I847" s="3"/>
      <c r="J847" s="3"/>
      <c r="K847" s="3"/>
      <c r="L847" s="3"/>
      <c r="M847" s="3"/>
      <c r="N847" s="3"/>
    </row>
    <row r="848" spans="1:14" ht="13">
      <c r="A848" s="2"/>
      <c r="B848" s="3"/>
      <c r="C848" s="4"/>
      <c r="D848" s="4"/>
      <c r="E848" s="3"/>
      <c r="F848" s="3"/>
      <c r="G848" s="16"/>
      <c r="H848" s="3"/>
      <c r="I848" s="3"/>
      <c r="J848" s="3"/>
      <c r="K848" s="3"/>
      <c r="L848" s="3"/>
      <c r="M848" s="3"/>
      <c r="N848" s="3"/>
    </row>
    <row r="849" spans="1:14" ht="13">
      <c r="A849" s="2"/>
      <c r="B849" s="3"/>
      <c r="C849" s="4"/>
      <c r="D849" s="4"/>
      <c r="E849" s="3"/>
      <c r="F849" s="3"/>
      <c r="G849" s="16"/>
      <c r="H849" s="3"/>
      <c r="I849" s="3"/>
      <c r="J849" s="3"/>
      <c r="K849" s="3"/>
      <c r="L849" s="3"/>
      <c r="M849" s="3"/>
      <c r="N849" s="3"/>
    </row>
    <row r="850" spans="1:14" ht="13">
      <c r="A850" s="2"/>
      <c r="B850" s="3"/>
      <c r="C850" s="4"/>
      <c r="D850" s="4"/>
      <c r="E850" s="3"/>
      <c r="F850" s="3"/>
      <c r="G850" s="16"/>
      <c r="H850" s="3"/>
      <c r="I850" s="3"/>
      <c r="J850" s="3"/>
      <c r="K850" s="3"/>
      <c r="L850" s="3"/>
      <c r="M850" s="3"/>
      <c r="N850" s="3"/>
    </row>
    <row r="851" spans="1:14" ht="13">
      <c r="A851" s="2"/>
      <c r="B851" s="3"/>
      <c r="C851" s="4"/>
      <c r="D851" s="4"/>
      <c r="E851" s="3"/>
      <c r="F851" s="3"/>
      <c r="G851" s="16"/>
      <c r="H851" s="3"/>
      <c r="I851" s="3"/>
      <c r="J851" s="3"/>
      <c r="K851" s="3"/>
      <c r="L851" s="3"/>
      <c r="M851" s="3"/>
      <c r="N851" s="3"/>
    </row>
    <row r="852" spans="1:14" ht="13">
      <c r="A852" s="2"/>
      <c r="B852" s="3"/>
      <c r="C852" s="4"/>
      <c r="D852" s="4"/>
      <c r="E852" s="3"/>
      <c r="F852" s="3"/>
      <c r="G852" s="16"/>
      <c r="H852" s="3"/>
      <c r="I852" s="3"/>
      <c r="J852" s="3"/>
      <c r="K852" s="3"/>
      <c r="L852" s="3"/>
      <c r="M852" s="3"/>
      <c r="N852" s="3"/>
    </row>
    <row r="853" spans="1:14" ht="13">
      <c r="A853" s="2"/>
      <c r="B853" s="3"/>
      <c r="C853" s="4"/>
      <c r="D853" s="4"/>
      <c r="E853" s="3"/>
      <c r="F853" s="3"/>
      <c r="G853" s="16"/>
      <c r="H853" s="3"/>
      <c r="I853" s="3"/>
      <c r="J853" s="3"/>
      <c r="K853" s="3"/>
      <c r="L853" s="3"/>
      <c r="M853" s="3"/>
      <c r="N853" s="3"/>
    </row>
    <row r="854" spans="1:14" ht="13">
      <c r="A854" s="2"/>
      <c r="B854" s="3"/>
      <c r="C854" s="4"/>
      <c r="D854" s="4"/>
      <c r="E854" s="3"/>
      <c r="F854" s="3"/>
      <c r="G854" s="16"/>
      <c r="H854" s="3"/>
      <c r="I854" s="3"/>
      <c r="J854" s="3"/>
      <c r="K854" s="3"/>
      <c r="L854" s="3"/>
      <c r="M854" s="3"/>
      <c r="N854" s="3"/>
    </row>
    <row r="855" spans="1:14" ht="13">
      <c r="A855" s="2"/>
      <c r="B855" s="3"/>
      <c r="C855" s="4"/>
      <c r="D855" s="4"/>
      <c r="E855" s="3"/>
      <c r="F855" s="3"/>
      <c r="G855" s="16"/>
      <c r="H855" s="3"/>
      <c r="I855" s="3"/>
      <c r="J855" s="3"/>
      <c r="K855" s="3"/>
      <c r="L855" s="3"/>
      <c r="M855" s="3"/>
      <c r="N855" s="3"/>
    </row>
    <row r="856" spans="1:14" ht="13">
      <c r="A856" s="2"/>
      <c r="B856" s="3"/>
      <c r="C856" s="4"/>
      <c r="D856" s="4"/>
      <c r="E856" s="3"/>
      <c r="F856" s="3"/>
      <c r="G856" s="16"/>
      <c r="H856" s="3"/>
      <c r="I856" s="3"/>
      <c r="J856" s="3"/>
      <c r="K856" s="3"/>
      <c r="L856" s="3"/>
      <c r="M856" s="3"/>
      <c r="N856" s="3"/>
    </row>
    <row r="857" spans="1:14" ht="13">
      <c r="A857" s="2"/>
      <c r="B857" s="3"/>
      <c r="C857" s="4"/>
      <c r="D857" s="4"/>
      <c r="E857" s="3"/>
      <c r="F857" s="3"/>
      <c r="G857" s="16"/>
      <c r="H857" s="3"/>
      <c r="I857" s="3"/>
      <c r="J857" s="3"/>
      <c r="K857" s="3"/>
      <c r="L857" s="3"/>
      <c r="M857" s="3"/>
      <c r="N857" s="3"/>
    </row>
    <row r="858" spans="1:14" ht="13">
      <c r="A858" s="2"/>
      <c r="B858" s="3"/>
      <c r="C858" s="4"/>
      <c r="D858" s="4"/>
      <c r="E858" s="3"/>
      <c r="F858" s="3"/>
      <c r="G858" s="16"/>
      <c r="H858" s="3"/>
      <c r="I858" s="3"/>
      <c r="J858" s="3"/>
      <c r="K858" s="3"/>
      <c r="L858" s="3"/>
      <c r="M858" s="3"/>
      <c r="N858" s="3"/>
    </row>
    <row r="859" spans="1:14" ht="13">
      <c r="A859" s="2"/>
      <c r="B859" s="3"/>
      <c r="C859" s="4"/>
      <c r="D859" s="4"/>
      <c r="E859" s="3"/>
      <c r="F859" s="3"/>
      <c r="G859" s="16"/>
      <c r="H859" s="3"/>
      <c r="I859" s="3"/>
      <c r="J859" s="3"/>
      <c r="K859" s="3"/>
      <c r="L859" s="3"/>
      <c r="M859" s="3"/>
      <c r="N859" s="3"/>
    </row>
    <row r="860" spans="1:14" ht="13">
      <c r="A860" s="2"/>
      <c r="B860" s="3"/>
      <c r="C860" s="4"/>
      <c r="D860" s="4"/>
      <c r="E860" s="3"/>
      <c r="F860" s="3"/>
      <c r="G860" s="16"/>
      <c r="H860" s="3"/>
      <c r="I860" s="3"/>
      <c r="J860" s="3"/>
      <c r="K860" s="3"/>
      <c r="L860" s="3"/>
      <c r="M860" s="3"/>
      <c r="N860" s="3"/>
    </row>
    <row r="861" spans="1:14" ht="13">
      <c r="A861" s="2"/>
      <c r="B861" s="3"/>
      <c r="C861" s="4"/>
      <c r="D861" s="4"/>
      <c r="E861" s="3"/>
      <c r="F861" s="3"/>
      <c r="G861" s="16"/>
      <c r="H861" s="3"/>
      <c r="I861" s="3"/>
      <c r="J861" s="3"/>
      <c r="K861" s="3"/>
      <c r="L861" s="3"/>
      <c r="M861" s="3"/>
      <c r="N861" s="3"/>
    </row>
    <row r="862" spans="1:14" ht="13">
      <c r="A862" s="2"/>
      <c r="B862" s="3"/>
      <c r="C862" s="4"/>
      <c r="D862" s="4"/>
      <c r="E862" s="3"/>
      <c r="F862" s="3"/>
      <c r="G862" s="16"/>
      <c r="H862" s="3"/>
      <c r="I862" s="3"/>
      <c r="J862" s="3"/>
      <c r="K862" s="3"/>
      <c r="L862" s="3"/>
      <c r="M862" s="3"/>
      <c r="N862" s="3"/>
    </row>
    <row r="863" spans="1:14" ht="13">
      <c r="A863" s="2"/>
      <c r="B863" s="3"/>
      <c r="C863" s="4"/>
      <c r="D863" s="4"/>
      <c r="E863" s="3"/>
      <c r="F863" s="3"/>
      <c r="G863" s="16"/>
      <c r="H863" s="3"/>
      <c r="I863" s="3"/>
      <c r="J863" s="3"/>
      <c r="K863" s="3"/>
      <c r="L863" s="3"/>
      <c r="M863" s="3"/>
      <c r="N863" s="3"/>
    </row>
    <row r="864" spans="1:14" ht="13">
      <c r="A864" s="2"/>
      <c r="B864" s="3"/>
      <c r="C864" s="4"/>
      <c r="D864" s="4"/>
      <c r="E864" s="3"/>
      <c r="F864" s="3"/>
      <c r="G864" s="16"/>
      <c r="H864" s="3"/>
      <c r="I864" s="3"/>
      <c r="J864" s="3"/>
      <c r="K864" s="3"/>
      <c r="L864" s="3"/>
      <c r="M864" s="3"/>
      <c r="N864" s="3"/>
    </row>
    <row r="865" spans="1:14" ht="13">
      <c r="A865" s="2"/>
      <c r="B865" s="3"/>
      <c r="C865" s="4"/>
      <c r="D865" s="4"/>
      <c r="E865" s="3"/>
      <c r="F865" s="3"/>
      <c r="G865" s="16"/>
      <c r="H865" s="3"/>
      <c r="I865" s="3"/>
      <c r="J865" s="3"/>
      <c r="K865" s="3"/>
      <c r="L865" s="3"/>
      <c r="M865" s="3"/>
      <c r="N865" s="3"/>
    </row>
    <row r="866" spans="1:14" ht="13">
      <c r="A866" s="2"/>
      <c r="B866" s="3"/>
      <c r="C866" s="4"/>
      <c r="D866" s="4"/>
      <c r="E866" s="3"/>
      <c r="F866" s="3"/>
      <c r="G866" s="16"/>
      <c r="H866" s="3"/>
      <c r="I866" s="3"/>
      <c r="J866" s="3"/>
      <c r="K866" s="3"/>
      <c r="L866" s="3"/>
      <c r="M866" s="3"/>
      <c r="N866" s="3"/>
    </row>
    <row r="867" spans="1:14" ht="13">
      <c r="A867" s="2"/>
      <c r="B867" s="3"/>
      <c r="C867" s="4"/>
      <c r="D867" s="4"/>
      <c r="E867" s="3"/>
      <c r="F867" s="3"/>
      <c r="G867" s="16"/>
      <c r="H867" s="3"/>
      <c r="I867" s="3"/>
      <c r="J867" s="3"/>
      <c r="K867" s="3"/>
      <c r="L867" s="3"/>
      <c r="M867" s="3"/>
      <c r="N867" s="3"/>
    </row>
    <row r="868" spans="1:14" ht="13">
      <c r="A868" s="2"/>
      <c r="B868" s="3"/>
      <c r="C868" s="4"/>
      <c r="D868" s="4"/>
      <c r="E868" s="3"/>
      <c r="F868" s="3"/>
      <c r="G868" s="16"/>
      <c r="H868" s="3"/>
      <c r="I868" s="3"/>
      <c r="J868" s="3"/>
      <c r="K868" s="3"/>
      <c r="L868" s="3"/>
      <c r="M868" s="3"/>
      <c r="N868" s="3"/>
    </row>
    <row r="869" spans="1:14" ht="13">
      <c r="A869" s="2"/>
      <c r="B869" s="3"/>
      <c r="C869" s="4"/>
      <c r="D869" s="4"/>
      <c r="E869" s="3"/>
      <c r="F869" s="3"/>
      <c r="G869" s="16"/>
      <c r="H869" s="3"/>
      <c r="I869" s="3"/>
      <c r="J869" s="3"/>
      <c r="K869" s="3"/>
      <c r="L869" s="3"/>
      <c r="M869" s="3"/>
      <c r="N869" s="3"/>
    </row>
    <row r="870" spans="1:14" ht="13">
      <c r="A870" s="2"/>
      <c r="B870" s="3"/>
      <c r="C870" s="4"/>
      <c r="D870" s="4"/>
      <c r="E870" s="3"/>
      <c r="F870" s="3"/>
      <c r="G870" s="16"/>
      <c r="H870" s="3"/>
      <c r="I870" s="3"/>
      <c r="J870" s="3"/>
      <c r="K870" s="3"/>
      <c r="L870" s="3"/>
      <c r="M870" s="3"/>
      <c r="N870" s="3"/>
    </row>
    <row r="871" spans="1:14" ht="13">
      <c r="A871" s="2"/>
      <c r="B871" s="3"/>
      <c r="C871" s="4"/>
      <c r="D871" s="4"/>
      <c r="E871" s="3"/>
      <c r="F871" s="3"/>
      <c r="G871" s="16"/>
      <c r="H871" s="3"/>
      <c r="I871" s="3"/>
      <c r="J871" s="3"/>
      <c r="K871" s="3"/>
      <c r="L871" s="3"/>
      <c r="M871" s="3"/>
      <c r="N871" s="3"/>
    </row>
    <row r="872" spans="1:14" ht="13">
      <c r="A872" s="2"/>
      <c r="B872" s="3"/>
      <c r="C872" s="4"/>
      <c r="D872" s="4"/>
      <c r="E872" s="3"/>
      <c r="F872" s="3"/>
      <c r="G872" s="16"/>
      <c r="H872" s="3"/>
      <c r="I872" s="3"/>
      <c r="J872" s="3"/>
      <c r="K872" s="3"/>
      <c r="L872" s="3"/>
      <c r="M872" s="3"/>
      <c r="N872" s="3"/>
    </row>
    <row r="873" spans="1:14" ht="13">
      <c r="A873" s="2"/>
      <c r="B873" s="3"/>
      <c r="C873" s="4"/>
      <c r="D873" s="4"/>
      <c r="E873" s="3"/>
      <c r="F873" s="3"/>
      <c r="G873" s="16"/>
      <c r="H873" s="3"/>
      <c r="I873" s="3"/>
      <c r="J873" s="3"/>
      <c r="K873" s="3"/>
      <c r="L873" s="3"/>
      <c r="M873" s="3"/>
      <c r="N873" s="3"/>
    </row>
    <row r="874" spans="1:14" ht="13">
      <c r="A874" s="2"/>
      <c r="B874" s="3"/>
      <c r="C874" s="4"/>
      <c r="D874" s="4"/>
      <c r="E874" s="3"/>
      <c r="F874" s="3"/>
      <c r="G874" s="16"/>
      <c r="H874" s="3"/>
      <c r="I874" s="3"/>
      <c r="J874" s="3"/>
      <c r="K874" s="3"/>
      <c r="L874" s="3"/>
      <c r="M874" s="3"/>
      <c r="N874" s="3"/>
    </row>
    <row r="875" spans="1:14" ht="13">
      <c r="A875" s="2"/>
      <c r="B875" s="3"/>
      <c r="C875" s="4"/>
      <c r="D875" s="4"/>
      <c r="E875" s="3"/>
      <c r="F875" s="3"/>
      <c r="G875" s="16"/>
      <c r="H875" s="3"/>
      <c r="I875" s="3"/>
      <c r="J875" s="3"/>
      <c r="K875" s="3"/>
      <c r="L875" s="3"/>
      <c r="M875" s="3"/>
      <c r="N875" s="3"/>
    </row>
    <row r="876" spans="1:14" ht="13">
      <c r="A876" s="2"/>
      <c r="B876" s="3"/>
      <c r="C876" s="4"/>
      <c r="D876" s="4"/>
      <c r="E876" s="3"/>
      <c r="F876" s="3"/>
      <c r="G876" s="16"/>
      <c r="H876" s="3"/>
      <c r="I876" s="3"/>
      <c r="J876" s="3"/>
      <c r="K876" s="3"/>
      <c r="L876" s="3"/>
      <c r="M876" s="3"/>
      <c r="N876" s="3"/>
    </row>
    <row r="877" spans="1:14" ht="13">
      <c r="A877" s="2"/>
      <c r="B877" s="3"/>
      <c r="C877" s="4"/>
      <c r="D877" s="4"/>
      <c r="E877" s="3"/>
      <c r="F877" s="3"/>
      <c r="G877" s="16"/>
      <c r="H877" s="3"/>
      <c r="I877" s="3"/>
      <c r="J877" s="3"/>
      <c r="K877" s="3"/>
      <c r="L877" s="3"/>
      <c r="M877" s="3"/>
      <c r="N877" s="3"/>
    </row>
    <row r="878" spans="1:14" ht="13">
      <c r="A878" s="2"/>
      <c r="B878" s="3"/>
      <c r="C878" s="4"/>
      <c r="D878" s="4"/>
      <c r="E878" s="3"/>
      <c r="F878" s="3"/>
      <c r="G878" s="16"/>
      <c r="H878" s="3"/>
      <c r="I878" s="3"/>
      <c r="J878" s="3"/>
      <c r="K878" s="3"/>
      <c r="L878" s="3"/>
      <c r="M878" s="3"/>
      <c r="N878" s="3"/>
    </row>
    <row r="879" spans="1:14" ht="13">
      <c r="A879" s="2"/>
      <c r="B879" s="3"/>
      <c r="C879" s="4"/>
      <c r="D879" s="4"/>
      <c r="E879" s="3"/>
      <c r="F879" s="3"/>
      <c r="G879" s="16"/>
      <c r="H879" s="3"/>
      <c r="I879" s="3"/>
      <c r="J879" s="3"/>
      <c r="K879" s="3"/>
      <c r="L879" s="3"/>
      <c r="M879" s="3"/>
      <c r="N879" s="3"/>
    </row>
    <row r="880" spans="1:14" ht="13">
      <c r="A880" s="2"/>
      <c r="B880" s="3"/>
      <c r="C880" s="4"/>
      <c r="D880" s="4"/>
      <c r="E880" s="3"/>
      <c r="F880" s="3"/>
      <c r="G880" s="16"/>
      <c r="H880" s="3"/>
      <c r="I880" s="3"/>
      <c r="J880" s="3"/>
      <c r="K880" s="3"/>
      <c r="L880" s="3"/>
      <c r="M880" s="3"/>
      <c r="N880" s="3"/>
    </row>
    <row r="881" spans="1:14" ht="13">
      <c r="A881" s="2"/>
      <c r="B881" s="3"/>
      <c r="C881" s="4"/>
      <c r="D881" s="4"/>
      <c r="E881" s="3"/>
      <c r="F881" s="3"/>
      <c r="G881" s="16"/>
      <c r="H881" s="3"/>
      <c r="I881" s="3"/>
      <c r="J881" s="3"/>
      <c r="K881" s="3"/>
      <c r="L881" s="3"/>
      <c r="M881" s="3"/>
      <c r="N881" s="3"/>
    </row>
    <row r="882" spans="1:14" ht="13">
      <c r="A882" s="2"/>
      <c r="B882" s="3"/>
      <c r="C882" s="4"/>
      <c r="D882" s="4"/>
      <c r="E882" s="3"/>
      <c r="F882" s="3"/>
      <c r="G882" s="16"/>
      <c r="H882" s="3"/>
      <c r="I882" s="3"/>
      <c r="J882" s="3"/>
      <c r="K882" s="3"/>
      <c r="L882" s="3"/>
      <c r="M882" s="3"/>
      <c r="N882" s="3"/>
    </row>
    <row r="883" spans="1:14" ht="13">
      <c r="A883" s="2"/>
      <c r="B883" s="3"/>
      <c r="C883" s="4"/>
      <c r="D883" s="4"/>
      <c r="E883" s="3"/>
      <c r="F883" s="3"/>
      <c r="G883" s="16"/>
      <c r="H883" s="3"/>
      <c r="I883" s="3"/>
      <c r="J883" s="3"/>
      <c r="K883" s="3"/>
      <c r="L883" s="3"/>
      <c r="M883" s="3"/>
      <c r="N883" s="3"/>
    </row>
    <row r="884" spans="1:14" ht="13">
      <c r="A884" s="2"/>
      <c r="B884" s="3"/>
      <c r="C884" s="4"/>
      <c r="D884" s="4"/>
      <c r="E884" s="3"/>
      <c r="F884" s="3"/>
      <c r="G884" s="16"/>
      <c r="H884" s="3"/>
      <c r="I884" s="3"/>
      <c r="J884" s="3"/>
      <c r="K884" s="3"/>
      <c r="L884" s="3"/>
      <c r="M884" s="3"/>
      <c r="N884" s="3"/>
    </row>
    <row r="885" spans="1:14" ht="13">
      <c r="A885" s="2"/>
      <c r="B885" s="3"/>
      <c r="C885" s="4"/>
      <c r="D885" s="4"/>
      <c r="E885" s="3"/>
      <c r="F885" s="3"/>
      <c r="G885" s="16"/>
      <c r="H885" s="3"/>
      <c r="I885" s="3"/>
      <c r="J885" s="3"/>
      <c r="K885" s="3"/>
      <c r="L885" s="3"/>
      <c r="M885" s="3"/>
      <c r="N885" s="3"/>
    </row>
    <row r="886" spans="1:14" ht="13">
      <c r="A886" s="2"/>
      <c r="B886" s="3"/>
      <c r="C886" s="4"/>
      <c r="D886" s="4"/>
      <c r="E886" s="3"/>
      <c r="F886" s="3"/>
      <c r="G886" s="16"/>
      <c r="H886" s="3"/>
      <c r="I886" s="3"/>
      <c r="J886" s="3"/>
      <c r="K886" s="3"/>
      <c r="L886" s="3"/>
      <c r="M886" s="3"/>
      <c r="N886" s="3"/>
    </row>
    <row r="887" spans="1:14" ht="13">
      <c r="A887" s="2"/>
      <c r="B887" s="3"/>
      <c r="C887" s="4"/>
      <c r="D887" s="4"/>
      <c r="E887" s="3"/>
      <c r="F887" s="3"/>
      <c r="G887" s="16"/>
      <c r="H887" s="3"/>
      <c r="I887" s="3"/>
      <c r="J887" s="3"/>
      <c r="K887" s="3"/>
      <c r="L887" s="3"/>
      <c r="M887" s="3"/>
      <c r="N887" s="3"/>
    </row>
    <row r="888" spans="1:14" ht="13">
      <c r="A888" s="2"/>
      <c r="B888" s="3"/>
      <c r="C888" s="4"/>
      <c r="D888" s="4"/>
      <c r="E888" s="3"/>
      <c r="F888" s="3"/>
      <c r="G888" s="16"/>
      <c r="H888" s="3"/>
      <c r="I888" s="3"/>
      <c r="J888" s="3"/>
      <c r="K888" s="3"/>
      <c r="L888" s="3"/>
      <c r="M888" s="3"/>
      <c r="N888" s="3"/>
    </row>
    <row r="889" spans="1:14" ht="13">
      <c r="A889" s="2"/>
      <c r="B889" s="3"/>
      <c r="C889" s="4"/>
      <c r="D889" s="4"/>
      <c r="E889" s="3"/>
      <c r="F889" s="3"/>
      <c r="G889" s="16"/>
      <c r="H889" s="3"/>
      <c r="I889" s="3"/>
      <c r="J889" s="3"/>
      <c r="K889" s="3"/>
      <c r="L889" s="3"/>
      <c r="M889" s="3"/>
      <c r="N889" s="3"/>
    </row>
    <row r="890" spans="1:14" ht="13">
      <c r="A890" s="2"/>
      <c r="B890" s="3"/>
      <c r="C890" s="4"/>
      <c r="D890" s="4"/>
      <c r="E890" s="3"/>
      <c r="F890" s="3"/>
      <c r="G890" s="16"/>
      <c r="H890" s="3"/>
      <c r="I890" s="3"/>
      <c r="J890" s="3"/>
      <c r="K890" s="3"/>
      <c r="L890" s="3"/>
      <c r="M890" s="3"/>
      <c r="N890" s="3"/>
    </row>
    <row r="891" spans="1:14" ht="13">
      <c r="A891" s="2"/>
      <c r="B891" s="3"/>
      <c r="C891" s="4"/>
      <c r="D891" s="4"/>
      <c r="E891" s="3"/>
      <c r="F891" s="3"/>
      <c r="G891" s="16"/>
      <c r="H891" s="3"/>
      <c r="I891" s="3"/>
      <c r="J891" s="3"/>
      <c r="K891" s="3"/>
      <c r="L891" s="3"/>
      <c r="M891" s="3"/>
      <c r="N891" s="3"/>
    </row>
    <row r="892" spans="1:14" ht="13">
      <c r="A892" s="2"/>
      <c r="B892" s="3"/>
      <c r="C892" s="4"/>
      <c r="D892" s="4"/>
      <c r="E892" s="3"/>
      <c r="F892" s="3"/>
      <c r="G892" s="16"/>
      <c r="H892" s="3"/>
      <c r="I892" s="3"/>
      <c r="J892" s="3"/>
      <c r="K892" s="3"/>
      <c r="L892" s="3"/>
      <c r="M892" s="3"/>
      <c r="N892" s="3"/>
    </row>
    <row r="893" spans="1:14" ht="13">
      <c r="A893" s="2"/>
      <c r="B893" s="3"/>
      <c r="C893" s="4"/>
      <c r="D893" s="4"/>
      <c r="E893" s="3"/>
      <c r="F893" s="3"/>
      <c r="G893" s="16"/>
      <c r="H893" s="3"/>
      <c r="I893" s="3"/>
      <c r="J893" s="3"/>
      <c r="K893" s="3"/>
      <c r="L893" s="3"/>
      <c r="M893" s="3"/>
      <c r="N893" s="3"/>
    </row>
    <row r="894" spans="1:14" ht="13">
      <c r="A894" s="2"/>
      <c r="B894" s="3"/>
      <c r="C894" s="4"/>
      <c r="D894" s="4"/>
      <c r="E894" s="3"/>
      <c r="F894" s="3"/>
      <c r="G894" s="16"/>
      <c r="H894" s="3"/>
      <c r="I894" s="3"/>
      <c r="J894" s="3"/>
      <c r="K894" s="3"/>
      <c r="L894" s="3"/>
      <c r="M894" s="3"/>
      <c r="N894" s="3"/>
    </row>
    <row r="895" spans="1:14" ht="13">
      <c r="A895" s="2"/>
      <c r="B895" s="3"/>
      <c r="C895" s="4"/>
      <c r="D895" s="4"/>
      <c r="E895" s="3"/>
      <c r="F895" s="3"/>
      <c r="G895" s="16"/>
      <c r="H895" s="3"/>
      <c r="I895" s="3"/>
      <c r="J895" s="3"/>
      <c r="K895" s="3"/>
      <c r="L895" s="3"/>
      <c r="M895" s="3"/>
      <c r="N895" s="3"/>
    </row>
    <row r="896" spans="1:14" ht="13">
      <c r="A896" s="2"/>
      <c r="B896" s="3"/>
      <c r="C896" s="4"/>
      <c r="D896" s="4"/>
      <c r="E896" s="3"/>
      <c r="F896" s="3"/>
      <c r="G896" s="16"/>
      <c r="H896" s="3"/>
      <c r="I896" s="3"/>
      <c r="J896" s="3"/>
      <c r="K896" s="3"/>
      <c r="L896" s="3"/>
      <c r="M896" s="3"/>
      <c r="N896" s="3"/>
    </row>
    <row r="897" spans="1:14" ht="13">
      <c r="A897" s="2"/>
      <c r="B897" s="3"/>
      <c r="C897" s="4"/>
      <c r="D897" s="4"/>
      <c r="E897" s="3"/>
      <c r="F897" s="3"/>
      <c r="G897" s="16"/>
      <c r="H897" s="3"/>
      <c r="I897" s="3"/>
      <c r="J897" s="3"/>
      <c r="K897" s="3"/>
      <c r="L897" s="3"/>
      <c r="M897" s="3"/>
      <c r="N897" s="3"/>
    </row>
    <row r="898" spans="1:14" ht="13">
      <c r="A898" s="2"/>
      <c r="B898" s="3"/>
      <c r="C898" s="4"/>
      <c r="D898" s="4"/>
      <c r="E898" s="3"/>
      <c r="F898" s="3"/>
      <c r="G898" s="16"/>
      <c r="H898" s="3"/>
      <c r="I898" s="3"/>
      <c r="J898" s="3"/>
      <c r="K898" s="3"/>
      <c r="L898" s="3"/>
      <c r="M898" s="3"/>
      <c r="N898" s="3"/>
    </row>
    <row r="899" spans="1:14" ht="13">
      <c r="A899" s="2"/>
      <c r="B899" s="3"/>
      <c r="C899" s="4"/>
      <c r="D899" s="4"/>
      <c r="E899" s="3"/>
      <c r="F899" s="3"/>
      <c r="G899" s="16"/>
      <c r="H899" s="3"/>
      <c r="I899" s="3"/>
      <c r="J899" s="3"/>
      <c r="K899" s="3"/>
      <c r="L899" s="3"/>
      <c r="M899" s="3"/>
      <c r="N899" s="3"/>
    </row>
    <row r="900" spans="1:14" ht="13">
      <c r="A900" s="2"/>
      <c r="B900" s="3"/>
      <c r="C900" s="4"/>
      <c r="D900" s="4"/>
      <c r="E900" s="3"/>
      <c r="F900" s="3"/>
      <c r="G900" s="16"/>
      <c r="H900" s="3"/>
      <c r="I900" s="3"/>
      <c r="J900" s="3"/>
      <c r="K900" s="3"/>
      <c r="L900" s="3"/>
      <c r="M900" s="3"/>
      <c r="N900" s="3"/>
    </row>
    <row r="901" spans="1:14" ht="13">
      <c r="A901" s="2"/>
      <c r="B901" s="3"/>
      <c r="C901" s="4"/>
      <c r="D901" s="4"/>
      <c r="E901" s="3"/>
      <c r="F901" s="3"/>
      <c r="G901" s="16"/>
      <c r="H901" s="3"/>
      <c r="I901" s="3"/>
      <c r="J901" s="3"/>
      <c r="K901" s="3"/>
      <c r="L901" s="3"/>
      <c r="M901" s="3"/>
      <c r="N901" s="3"/>
    </row>
    <row r="902" spans="1:14" ht="13">
      <c r="A902" s="2"/>
      <c r="B902" s="3"/>
      <c r="C902" s="4"/>
      <c r="D902" s="4"/>
      <c r="E902" s="3"/>
      <c r="F902" s="3"/>
      <c r="G902" s="16"/>
      <c r="H902" s="3"/>
      <c r="I902" s="3"/>
      <c r="J902" s="3"/>
      <c r="K902" s="3"/>
      <c r="L902" s="3"/>
      <c r="M902" s="3"/>
      <c r="N902" s="3"/>
    </row>
    <row r="903" spans="1:14" ht="13">
      <c r="A903" s="2"/>
      <c r="B903" s="3"/>
      <c r="C903" s="4"/>
      <c r="D903" s="4"/>
      <c r="E903" s="3"/>
      <c r="F903" s="3"/>
      <c r="G903" s="16"/>
      <c r="H903" s="3"/>
      <c r="I903" s="3"/>
      <c r="J903" s="3"/>
      <c r="K903" s="3"/>
      <c r="L903" s="3"/>
      <c r="M903" s="3"/>
      <c r="N903" s="3"/>
    </row>
    <row r="904" spans="1:14" ht="13">
      <c r="A904" s="2"/>
      <c r="B904" s="3"/>
      <c r="C904" s="4"/>
      <c r="D904" s="4"/>
      <c r="E904" s="3"/>
      <c r="F904" s="3"/>
      <c r="G904" s="16"/>
      <c r="H904" s="3"/>
      <c r="I904" s="3"/>
      <c r="J904" s="3"/>
      <c r="K904" s="3"/>
      <c r="L904" s="3"/>
      <c r="M904" s="3"/>
      <c r="N904" s="3"/>
    </row>
    <row r="905" spans="1:14" ht="13">
      <c r="A905" s="2"/>
      <c r="B905" s="3"/>
      <c r="C905" s="4"/>
      <c r="D905" s="4"/>
      <c r="E905" s="3"/>
      <c r="F905" s="3"/>
      <c r="G905" s="16"/>
      <c r="H905" s="3"/>
      <c r="I905" s="3"/>
      <c r="J905" s="3"/>
      <c r="K905" s="3"/>
      <c r="L905" s="3"/>
      <c r="M905" s="3"/>
      <c r="N905" s="3"/>
    </row>
    <row r="906" spans="1:14" ht="13">
      <c r="A906" s="2"/>
      <c r="B906" s="3"/>
      <c r="C906" s="4"/>
      <c r="D906" s="4"/>
      <c r="E906" s="3"/>
      <c r="F906" s="3"/>
      <c r="G906" s="16"/>
      <c r="H906" s="3"/>
      <c r="I906" s="3"/>
      <c r="J906" s="3"/>
      <c r="K906" s="3"/>
      <c r="L906" s="3"/>
      <c r="M906" s="3"/>
      <c r="N906" s="3"/>
    </row>
    <row r="907" spans="1:14" ht="13">
      <c r="A907" s="2"/>
      <c r="B907" s="3"/>
      <c r="C907" s="4"/>
      <c r="D907" s="4"/>
      <c r="E907" s="3"/>
      <c r="F907" s="3"/>
      <c r="G907" s="16"/>
      <c r="H907" s="3"/>
      <c r="I907" s="3"/>
      <c r="J907" s="3"/>
      <c r="K907" s="3"/>
      <c r="L907" s="3"/>
      <c r="M907" s="3"/>
      <c r="N907" s="3"/>
    </row>
    <row r="908" spans="1:14" ht="13">
      <c r="A908" s="2"/>
      <c r="B908" s="3"/>
      <c r="C908" s="4"/>
      <c r="D908" s="4"/>
      <c r="E908" s="3"/>
      <c r="F908" s="3"/>
      <c r="G908" s="16"/>
      <c r="H908" s="3"/>
      <c r="I908" s="3"/>
      <c r="J908" s="3"/>
      <c r="K908" s="3"/>
      <c r="L908" s="3"/>
      <c r="M908" s="3"/>
      <c r="N908" s="3"/>
    </row>
    <row r="909" spans="1:14" ht="13">
      <c r="A909" s="2"/>
      <c r="B909" s="3"/>
      <c r="C909" s="4"/>
      <c r="D909" s="4"/>
      <c r="E909" s="3"/>
      <c r="F909" s="3"/>
      <c r="G909" s="16"/>
      <c r="H909" s="3"/>
      <c r="I909" s="3"/>
      <c r="J909" s="3"/>
      <c r="K909" s="3"/>
      <c r="L909" s="3"/>
      <c r="M909" s="3"/>
      <c r="N909" s="3"/>
    </row>
    <row r="910" spans="1:14" ht="13">
      <c r="A910" s="2"/>
      <c r="B910" s="3"/>
      <c r="C910" s="4"/>
      <c r="D910" s="4"/>
      <c r="E910" s="3"/>
      <c r="F910" s="3"/>
      <c r="G910" s="16"/>
      <c r="H910" s="3"/>
      <c r="I910" s="3"/>
      <c r="J910" s="3"/>
      <c r="K910" s="3"/>
      <c r="L910" s="3"/>
      <c r="M910" s="3"/>
      <c r="N910" s="3"/>
    </row>
    <row r="911" spans="1:14" ht="13">
      <c r="A911" s="2"/>
      <c r="B911" s="3"/>
      <c r="C911" s="4"/>
      <c r="D911" s="4"/>
      <c r="E911" s="3"/>
      <c r="F911" s="3"/>
      <c r="G911" s="16"/>
      <c r="H911" s="3"/>
      <c r="I911" s="3"/>
      <c r="J911" s="3"/>
      <c r="K911" s="3"/>
      <c r="L911" s="3"/>
      <c r="M911" s="3"/>
      <c r="N911" s="3"/>
    </row>
    <row r="912" spans="1:14" ht="13">
      <c r="A912" s="2"/>
      <c r="B912" s="3"/>
      <c r="C912" s="4"/>
      <c r="D912" s="4"/>
      <c r="E912" s="3"/>
      <c r="F912" s="3"/>
      <c r="G912" s="16"/>
      <c r="H912" s="3"/>
      <c r="I912" s="3"/>
      <c r="J912" s="3"/>
      <c r="K912" s="3"/>
      <c r="L912" s="3"/>
      <c r="M912" s="3"/>
      <c r="N912" s="3"/>
    </row>
    <row r="913" spans="1:14" ht="13">
      <c r="A913" s="2"/>
      <c r="B913" s="3"/>
      <c r="C913" s="4"/>
      <c r="D913" s="4"/>
      <c r="E913" s="3"/>
      <c r="F913" s="3"/>
      <c r="G913" s="16"/>
      <c r="H913" s="3"/>
      <c r="I913" s="3"/>
      <c r="J913" s="3"/>
      <c r="K913" s="3"/>
      <c r="L913" s="3"/>
      <c r="M913" s="3"/>
      <c r="N913" s="3"/>
    </row>
    <row r="914" spans="1:14" ht="13">
      <c r="A914" s="2"/>
      <c r="B914" s="3"/>
      <c r="C914" s="4"/>
      <c r="D914" s="4"/>
      <c r="E914" s="3"/>
      <c r="F914" s="3"/>
      <c r="G914" s="16"/>
      <c r="H914" s="3"/>
      <c r="I914" s="3"/>
      <c r="J914" s="3"/>
      <c r="K914" s="3"/>
      <c r="L914" s="3"/>
      <c r="M914" s="3"/>
      <c r="N914" s="3"/>
    </row>
    <row r="915" spans="1:14" ht="13">
      <c r="A915" s="2"/>
      <c r="B915" s="3"/>
      <c r="C915" s="4"/>
      <c r="D915" s="4"/>
      <c r="E915" s="3"/>
      <c r="F915" s="3"/>
      <c r="G915" s="16"/>
      <c r="H915" s="3"/>
      <c r="I915" s="3"/>
      <c r="J915" s="3"/>
      <c r="K915" s="3"/>
      <c r="L915" s="3"/>
      <c r="M915" s="3"/>
      <c r="N915" s="3"/>
    </row>
    <row r="916" spans="1:14" ht="13">
      <c r="A916" s="2"/>
      <c r="B916" s="3"/>
      <c r="C916" s="4"/>
      <c r="D916" s="4"/>
      <c r="E916" s="3"/>
      <c r="F916" s="3"/>
      <c r="G916" s="16"/>
      <c r="H916" s="3"/>
      <c r="I916" s="3"/>
      <c r="J916" s="3"/>
      <c r="K916" s="3"/>
      <c r="L916" s="3"/>
      <c r="M916" s="3"/>
      <c r="N916" s="3"/>
    </row>
    <row r="917" spans="1:14" ht="13">
      <c r="A917" s="2"/>
      <c r="B917" s="3"/>
      <c r="C917" s="4"/>
      <c r="D917" s="4"/>
      <c r="E917" s="3"/>
      <c r="F917" s="3"/>
      <c r="G917" s="16"/>
      <c r="H917" s="3"/>
      <c r="I917" s="3"/>
      <c r="J917" s="3"/>
      <c r="K917" s="3"/>
      <c r="L917" s="3"/>
      <c r="M917" s="3"/>
      <c r="N917" s="3"/>
    </row>
    <row r="918" spans="1:14" ht="13">
      <c r="A918" s="2"/>
      <c r="B918" s="3"/>
      <c r="C918" s="4"/>
      <c r="D918" s="4"/>
      <c r="E918" s="3"/>
      <c r="F918" s="3"/>
      <c r="G918" s="16"/>
      <c r="H918" s="3"/>
      <c r="I918" s="3"/>
      <c r="J918" s="3"/>
      <c r="K918" s="3"/>
      <c r="L918" s="3"/>
      <c r="M918" s="3"/>
      <c r="N918" s="3"/>
    </row>
    <row r="919" spans="1:14" ht="13">
      <c r="A919" s="2"/>
      <c r="B919" s="3"/>
      <c r="C919" s="4"/>
      <c r="D919" s="4"/>
      <c r="E919" s="3"/>
      <c r="F919" s="3"/>
      <c r="G919" s="16"/>
      <c r="H919" s="3"/>
      <c r="I919" s="3"/>
      <c r="J919" s="3"/>
      <c r="K919" s="3"/>
      <c r="L919" s="3"/>
      <c r="M919" s="3"/>
      <c r="N919" s="3"/>
    </row>
    <row r="920" spans="1:14" ht="13">
      <c r="A920" s="2"/>
      <c r="B920" s="3"/>
      <c r="C920" s="4"/>
      <c r="D920" s="4"/>
      <c r="E920" s="3"/>
      <c r="F920" s="3"/>
      <c r="G920" s="16"/>
      <c r="H920" s="3"/>
      <c r="I920" s="3"/>
      <c r="J920" s="3"/>
      <c r="K920" s="3"/>
      <c r="L920" s="3"/>
      <c r="M920" s="3"/>
      <c r="N920" s="3"/>
    </row>
    <row r="921" spans="1:14" ht="13">
      <c r="A921" s="2"/>
      <c r="B921" s="3"/>
      <c r="C921" s="4"/>
      <c r="D921" s="4"/>
      <c r="E921" s="3"/>
      <c r="F921" s="3"/>
      <c r="G921" s="16"/>
      <c r="H921" s="3"/>
      <c r="I921" s="3"/>
      <c r="J921" s="3"/>
      <c r="K921" s="3"/>
      <c r="L921" s="3"/>
      <c r="M921" s="3"/>
      <c r="N921" s="3"/>
    </row>
    <row r="922" spans="1:14" ht="13">
      <c r="A922" s="2"/>
      <c r="B922" s="3"/>
      <c r="C922" s="4"/>
      <c r="D922" s="4"/>
      <c r="E922" s="3"/>
      <c r="F922" s="3"/>
      <c r="G922" s="16"/>
      <c r="H922" s="3"/>
      <c r="I922" s="3"/>
      <c r="J922" s="3"/>
      <c r="K922" s="3"/>
      <c r="L922" s="3"/>
      <c r="M922" s="3"/>
      <c r="N922" s="3"/>
    </row>
    <row r="923" spans="1:14" ht="13">
      <c r="A923" s="2"/>
      <c r="B923" s="3"/>
      <c r="C923" s="4"/>
      <c r="D923" s="4"/>
      <c r="E923" s="3"/>
      <c r="F923" s="3"/>
      <c r="G923" s="16"/>
      <c r="H923" s="3"/>
      <c r="I923" s="3"/>
      <c r="J923" s="3"/>
      <c r="K923" s="3"/>
      <c r="L923" s="3"/>
      <c r="M923" s="3"/>
      <c r="N923" s="3"/>
    </row>
    <row r="924" spans="1:14" ht="13">
      <c r="A924" s="2"/>
      <c r="B924" s="3"/>
      <c r="C924" s="4"/>
      <c r="D924" s="4"/>
      <c r="E924" s="3"/>
      <c r="F924" s="3"/>
      <c r="G924" s="16"/>
      <c r="H924" s="3"/>
      <c r="I924" s="3"/>
      <c r="J924" s="3"/>
      <c r="K924" s="3"/>
      <c r="L924" s="3"/>
      <c r="M924" s="3"/>
      <c r="N924" s="3"/>
    </row>
    <row r="925" spans="1:14" ht="13">
      <c r="A925" s="2"/>
      <c r="B925" s="3"/>
      <c r="C925" s="4"/>
      <c r="D925" s="4"/>
      <c r="E925" s="3"/>
      <c r="F925" s="3"/>
      <c r="G925" s="16"/>
      <c r="H925" s="3"/>
      <c r="I925" s="3"/>
      <c r="J925" s="3"/>
      <c r="K925" s="3"/>
      <c r="L925" s="3"/>
      <c r="M925" s="3"/>
      <c r="N925" s="3"/>
    </row>
    <row r="926" spans="1:14" ht="13">
      <c r="A926" s="2"/>
      <c r="B926" s="3"/>
      <c r="C926" s="4"/>
      <c r="D926" s="4"/>
      <c r="E926" s="3"/>
      <c r="F926" s="3"/>
      <c r="G926" s="16"/>
      <c r="H926" s="3"/>
      <c r="I926" s="3"/>
      <c r="J926" s="3"/>
      <c r="K926" s="3"/>
      <c r="L926" s="3"/>
      <c r="M926" s="3"/>
      <c r="N926" s="3"/>
    </row>
    <row r="927" spans="1:14" ht="13">
      <c r="A927" s="2"/>
      <c r="B927" s="3"/>
      <c r="C927" s="4"/>
      <c r="D927" s="4"/>
      <c r="E927" s="3"/>
      <c r="F927" s="3"/>
      <c r="G927" s="16"/>
      <c r="H927" s="3"/>
      <c r="I927" s="3"/>
      <c r="J927" s="3"/>
      <c r="K927" s="3"/>
      <c r="L927" s="3"/>
      <c r="M927" s="3"/>
      <c r="N927" s="3"/>
    </row>
    <row r="928" spans="1:14" ht="13">
      <c r="A928" s="2"/>
      <c r="B928" s="3"/>
      <c r="C928" s="4"/>
      <c r="D928" s="4"/>
      <c r="E928" s="3"/>
      <c r="F928" s="3"/>
      <c r="G928" s="16"/>
      <c r="H928" s="3"/>
      <c r="I928" s="3"/>
      <c r="J928" s="3"/>
      <c r="K928" s="3"/>
      <c r="L928" s="3"/>
      <c r="M928" s="3"/>
      <c r="N928" s="3"/>
    </row>
    <row r="929" spans="1:14" ht="13">
      <c r="A929" s="2"/>
      <c r="B929" s="3"/>
      <c r="C929" s="4"/>
      <c r="D929" s="4"/>
      <c r="E929" s="3"/>
      <c r="F929" s="3"/>
      <c r="G929" s="16"/>
      <c r="H929" s="3"/>
      <c r="I929" s="3"/>
      <c r="J929" s="3"/>
      <c r="K929" s="3"/>
      <c r="L929" s="3"/>
      <c r="M929" s="3"/>
      <c r="N929" s="3"/>
    </row>
    <row r="930" spans="1:14" ht="13">
      <c r="A930" s="2"/>
      <c r="B930" s="3"/>
      <c r="C930" s="4"/>
      <c r="D930" s="4"/>
      <c r="E930" s="3"/>
      <c r="F930" s="3"/>
      <c r="G930" s="16"/>
      <c r="H930" s="3"/>
      <c r="I930" s="3"/>
      <c r="J930" s="3"/>
      <c r="K930" s="3"/>
      <c r="L930" s="3"/>
      <c r="M930" s="3"/>
      <c r="N930" s="3"/>
    </row>
    <row r="931" spans="1:14" ht="13">
      <c r="A931" s="2"/>
      <c r="B931" s="3"/>
      <c r="C931" s="4"/>
      <c r="D931" s="4"/>
      <c r="E931" s="3"/>
      <c r="F931" s="3"/>
      <c r="G931" s="16"/>
      <c r="H931" s="3"/>
      <c r="I931" s="3"/>
      <c r="J931" s="3"/>
      <c r="K931" s="3"/>
      <c r="L931" s="3"/>
      <c r="M931" s="3"/>
      <c r="N931" s="3"/>
    </row>
    <row r="932" spans="1:14" ht="13">
      <c r="A932" s="2"/>
      <c r="B932" s="3"/>
      <c r="C932" s="4"/>
      <c r="D932" s="4"/>
      <c r="E932" s="3"/>
      <c r="F932" s="3"/>
      <c r="G932" s="16"/>
      <c r="H932" s="3"/>
      <c r="I932" s="3"/>
      <c r="J932" s="3"/>
      <c r="K932" s="3"/>
      <c r="L932" s="3"/>
      <c r="M932" s="3"/>
      <c r="N932" s="3"/>
    </row>
    <row r="933" spans="1:14" ht="13">
      <c r="A933" s="2"/>
      <c r="B933" s="3"/>
      <c r="C933" s="4"/>
      <c r="D933" s="4"/>
      <c r="E933" s="3"/>
      <c r="F933" s="3"/>
      <c r="G933" s="16"/>
      <c r="H933" s="3"/>
      <c r="I933" s="3"/>
      <c r="J933" s="3"/>
      <c r="K933" s="3"/>
      <c r="L933" s="3"/>
      <c r="M933" s="3"/>
      <c r="N933" s="3"/>
    </row>
    <row r="934" spans="1:14" ht="13">
      <c r="A934" s="2"/>
      <c r="B934" s="3"/>
      <c r="C934" s="4"/>
      <c r="D934" s="4"/>
      <c r="E934" s="3"/>
      <c r="F934" s="3"/>
      <c r="G934" s="16"/>
      <c r="H934" s="3"/>
      <c r="I934" s="3"/>
      <c r="J934" s="3"/>
      <c r="K934" s="3"/>
      <c r="L934" s="3"/>
      <c r="M934" s="3"/>
      <c r="N934" s="3"/>
    </row>
    <row r="935" spans="1:14" ht="13">
      <c r="A935" s="2"/>
      <c r="B935" s="3"/>
      <c r="C935" s="4"/>
      <c r="D935" s="4"/>
      <c r="E935" s="3"/>
      <c r="F935" s="3"/>
      <c r="G935" s="16"/>
      <c r="H935" s="3"/>
      <c r="I935" s="3"/>
      <c r="J935" s="3"/>
      <c r="K935" s="3"/>
      <c r="L935" s="3"/>
      <c r="M935" s="3"/>
      <c r="N935" s="3"/>
    </row>
    <row r="936" spans="1:14" ht="13">
      <c r="A936" s="2"/>
      <c r="B936" s="3"/>
      <c r="C936" s="4"/>
      <c r="D936" s="4"/>
      <c r="E936" s="3"/>
      <c r="F936" s="3"/>
      <c r="G936" s="16"/>
      <c r="H936" s="3"/>
      <c r="I936" s="3"/>
      <c r="J936" s="3"/>
      <c r="K936" s="3"/>
      <c r="L936" s="3"/>
      <c r="M936" s="3"/>
      <c r="N936" s="3"/>
    </row>
    <row r="937" spans="1:14" ht="13">
      <c r="A937" s="2"/>
      <c r="B937" s="3"/>
      <c r="C937" s="4"/>
      <c r="D937" s="4"/>
      <c r="E937" s="3"/>
      <c r="F937" s="3"/>
      <c r="G937" s="16"/>
      <c r="H937" s="3"/>
      <c r="I937" s="3"/>
      <c r="J937" s="3"/>
      <c r="K937" s="3"/>
      <c r="L937" s="3"/>
      <c r="M937" s="3"/>
      <c r="N937" s="3"/>
    </row>
    <row r="938" spans="1:14" ht="13">
      <c r="A938" s="2"/>
      <c r="B938" s="3"/>
      <c r="C938" s="4"/>
      <c r="D938" s="4"/>
      <c r="E938" s="3"/>
      <c r="F938" s="3"/>
      <c r="G938" s="16"/>
      <c r="H938" s="3"/>
      <c r="I938" s="3"/>
      <c r="J938" s="3"/>
      <c r="K938" s="3"/>
      <c r="L938" s="3"/>
      <c r="M938" s="3"/>
      <c r="N938" s="3"/>
    </row>
    <row r="939" spans="1:14" ht="13">
      <c r="A939" s="2"/>
      <c r="B939" s="3"/>
      <c r="C939" s="4"/>
      <c r="D939" s="4"/>
      <c r="E939" s="3"/>
      <c r="F939" s="3"/>
      <c r="G939" s="16"/>
      <c r="H939" s="3"/>
      <c r="I939" s="3"/>
      <c r="J939" s="3"/>
      <c r="K939" s="3"/>
      <c r="L939" s="3"/>
      <c r="M939" s="3"/>
      <c r="N939" s="3"/>
    </row>
    <row r="940" spans="1:14" ht="13">
      <c r="A940" s="2"/>
      <c r="B940" s="3"/>
      <c r="C940" s="4"/>
      <c r="D940" s="4"/>
      <c r="E940" s="3"/>
      <c r="F940" s="3"/>
      <c r="G940" s="16"/>
      <c r="H940" s="3"/>
      <c r="I940" s="3"/>
      <c r="J940" s="3"/>
      <c r="K940" s="3"/>
      <c r="L940" s="3"/>
      <c r="M940" s="3"/>
      <c r="N940" s="3"/>
    </row>
    <row r="941" spans="1:14" ht="13">
      <c r="A941" s="2"/>
      <c r="B941" s="3"/>
      <c r="C941" s="4"/>
      <c r="D941" s="4"/>
      <c r="E941" s="3"/>
      <c r="F941" s="3"/>
      <c r="G941" s="16"/>
      <c r="H941" s="3"/>
      <c r="I941" s="3"/>
      <c r="J941" s="3"/>
      <c r="K941" s="3"/>
      <c r="L941" s="3"/>
      <c r="M941" s="3"/>
      <c r="N941" s="3"/>
    </row>
    <row r="942" spans="1:14" ht="13">
      <c r="A942" s="2"/>
      <c r="B942" s="3"/>
      <c r="C942" s="4"/>
      <c r="D942" s="4"/>
      <c r="E942" s="3"/>
      <c r="F942" s="3"/>
      <c r="G942" s="16"/>
      <c r="H942" s="3"/>
      <c r="I942" s="3"/>
      <c r="J942" s="3"/>
      <c r="K942" s="3"/>
      <c r="L942" s="3"/>
      <c r="M942" s="3"/>
      <c r="N942" s="3"/>
    </row>
    <row r="943" spans="1:14" ht="13">
      <c r="A943" s="2"/>
      <c r="B943" s="3"/>
      <c r="C943" s="4"/>
      <c r="D943" s="4"/>
      <c r="E943" s="3"/>
      <c r="F943" s="3"/>
      <c r="G943" s="16"/>
      <c r="H943" s="3"/>
      <c r="I943" s="3"/>
      <c r="J943" s="3"/>
      <c r="K943" s="3"/>
      <c r="L943" s="3"/>
      <c r="M943" s="3"/>
      <c r="N943" s="3"/>
    </row>
    <row r="944" spans="1:14" ht="13">
      <c r="A944" s="2"/>
      <c r="B944" s="3"/>
      <c r="C944" s="4"/>
      <c r="D944" s="4"/>
      <c r="E944" s="3"/>
      <c r="F944" s="3"/>
      <c r="G944" s="16"/>
      <c r="H944" s="3"/>
      <c r="I944" s="3"/>
      <c r="J944" s="3"/>
      <c r="K944" s="3"/>
      <c r="L944" s="3"/>
      <c r="M944" s="3"/>
      <c r="N944" s="3"/>
    </row>
    <row r="945" spans="1:14" ht="13">
      <c r="A945" s="2"/>
      <c r="B945" s="3"/>
      <c r="C945" s="4"/>
      <c r="D945" s="4"/>
      <c r="E945" s="3"/>
      <c r="F945" s="3"/>
      <c r="G945" s="16"/>
      <c r="H945" s="3"/>
      <c r="I945" s="3"/>
      <c r="J945" s="3"/>
      <c r="K945" s="3"/>
      <c r="L945" s="3"/>
      <c r="M945" s="3"/>
      <c r="N945" s="3"/>
    </row>
    <row r="946" spans="1:14" ht="13">
      <c r="A946" s="2"/>
      <c r="B946" s="3"/>
      <c r="C946" s="4"/>
      <c r="D946" s="4"/>
      <c r="E946" s="3"/>
      <c r="F946" s="3"/>
      <c r="G946" s="16"/>
      <c r="H946" s="3"/>
      <c r="I946" s="3"/>
      <c r="J946" s="3"/>
      <c r="K946" s="3"/>
      <c r="L946" s="3"/>
      <c r="M946" s="3"/>
      <c r="N946" s="3"/>
    </row>
    <row r="947" spans="1:14" ht="13">
      <c r="A947" s="2"/>
      <c r="B947" s="3"/>
      <c r="C947" s="4"/>
      <c r="D947" s="4"/>
      <c r="E947" s="3"/>
      <c r="F947" s="3"/>
      <c r="G947" s="16"/>
      <c r="H947" s="3"/>
      <c r="I947" s="3"/>
      <c r="J947" s="3"/>
      <c r="K947" s="3"/>
      <c r="L947" s="3"/>
      <c r="M947" s="3"/>
      <c r="N947" s="3"/>
    </row>
    <row r="948" spans="1:14" ht="13">
      <c r="A948" s="2"/>
      <c r="B948" s="3"/>
      <c r="C948" s="4"/>
      <c r="D948" s="4"/>
      <c r="E948" s="3"/>
      <c r="F948" s="3"/>
      <c r="G948" s="16"/>
      <c r="H948" s="3"/>
      <c r="I948" s="3"/>
      <c r="J948" s="3"/>
      <c r="K948" s="3"/>
      <c r="L948" s="3"/>
      <c r="M948" s="3"/>
      <c r="N948" s="3"/>
    </row>
    <row r="949" spans="1:14" ht="13">
      <c r="A949" s="2"/>
      <c r="B949" s="3"/>
      <c r="C949" s="4"/>
      <c r="D949" s="4"/>
      <c r="E949" s="3"/>
      <c r="F949" s="3"/>
      <c r="G949" s="16"/>
      <c r="H949" s="3"/>
      <c r="I949" s="3"/>
      <c r="J949" s="3"/>
      <c r="K949" s="3"/>
      <c r="L949" s="3"/>
      <c r="M949" s="3"/>
      <c r="N949" s="3"/>
    </row>
    <row r="950" spans="1:14" ht="13">
      <c r="A950" s="2"/>
      <c r="B950" s="3"/>
      <c r="C950" s="4"/>
      <c r="D950" s="4"/>
      <c r="E950" s="3"/>
      <c r="F950" s="3"/>
      <c r="G950" s="16"/>
      <c r="H950" s="3"/>
      <c r="I950" s="3"/>
      <c r="J950" s="3"/>
      <c r="K950" s="3"/>
      <c r="L950" s="3"/>
      <c r="M950" s="3"/>
      <c r="N950" s="3"/>
    </row>
    <row r="951" spans="1:14" ht="13">
      <c r="A951" s="2"/>
      <c r="B951" s="3"/>
      <c r="C951" s="4"/>
      <c r="D951" s="4"/>
      <c r="E951" s="3"/>
      <c r="F951" s="3"/>
      <c r="G951" s="16"/>
      <c r="H951" s="3"/>
      <c r="I951" s="3"/>
      <c r="J951" s="3"/>
      <c r="K951" s="3"/>
      <c r="L951" s="3"/>
      <c r="M951" s="3"/>
      <c r="N951" s="3"/>
    </row>
    <row r="952" spans="1:14" ht="13">
      <c r="A952" s="2"/>
      <c r="B952" s="3"/>
      <c r="C952" s="4"/>
      <c r="D952" s="4"/>
      <c r="E952" s="3"/>
      <c r="F952" s="3"/>
      <c r="G952" s="16"/>
      <c r="H952" s="3"/>
      <c r="I952" s="3"/>
      <c r="J952" s="3"/>
      <c r="K952" s="3"/>
      <c r="L952" s="3"/>
      <c r="M952" s="3"/>
      <c r="N952" s="3"/>
    </row>
    <row r="953" spans="1:14" ht="13">
      <c r="A953" s="2"/>
      <c r="B953" s="3"/>
      <c r="C953" s="4"/>
      <c r="D953" s="4"/>
      <c r="E953" s="3"/>
      <c r="F953" s="3"/>
      <c r="G953" s="16"/>
      <c r="H953" s="3"/>
      <c r="I953" s="3"/>
      <c r="J953" s="3"/>
      <c r="K953" s="3"/>
      <c r="L953" s="3"/>
      <c r="M953" s="3"/>
      <c r="N953" s="3"/>
    </row>
    <row r="954" spans="1:14" ht="13">
      <c r="A954" s="2"/>
      <c r="B954" s="3"/>
      <c r="C954" s="4"/>
      <c r="D954" s="4"/>
      <c r="E954" s="3"/>
      <c r="F954" s="3"/>
      <c r="G954" s="16"/>
      <c r="H954" s="3"/>
      <c r="I954" s="3"/>
      <c r="J954" s="3"/>
      <c r="K954" s="3"/>
      <c r="L954" s="3"/>
      <c r="M954" s="3"/>
      <c r="N954" s="3"/>
    </row>
    <row r="955" spans="1:14" ht="13">
      <c r="A955" s="2"/>
      <c r="B955" s="3"/>
      <c r="C955" s="4"/>
      <c r="D955" s="4"/>
      <c r="E955" s="3"/>
      <c r="F955" s="3"/>
      <c r="G955" s="16"/>
      <c r="H955" s="3"/>
      <c r="I955" s="3"/>
      <c r="J955" s="3"/>
      <c r="K955" s="3"/>
      <c r="L955" s="3"/>
      <c r="M955" s="3"/>
      <c r="N955" s="3"/>
    </row>
    <row r="956" spans="1:14" ht="13">
      <c r="A956" s="2"/>
      <c r="B956" s="3"/>
      <c r="C956" s="4"/>
      <c r="D956" s="4"/>
      <c r="E956" s="3"/>
      <c r="F956" s="3"/>
      <c r="G956" s="16"/>
      <c r="H956" s="3"/>
      <c r="I956" s="3"/>
      <c r="J956" s="3"/>
      <c r="K956" s="3"/>
      <c r="L956" s="3"/>
      <c r="M956" s="3"/>
      <c r="N956" s="3"/>
    </row>
    <row r="957" spans="1:14" ht="13">
      <c r="A957" s="2"/>
      <c r="B957" s="3"/>
      <c r="C957" s="4"/>
      <c r="D957" s="4"/>
      <c r="E957" s="3"/>
      <c r="F957" s="3"/>
      <c r="G957" s="16"/>
      <c r="H957" s="3"/>
      <c r="I957" s="3"/>
      <c r="J957" s="3"/>
      <c r="K957" s="3"/>
      <c r="L957" s="3"/>
      <c r="M957" s="3"/>
      <c r="N957" s="3"/>
    </row>
    <row r="958" spans="1:14" ht="13">
      <c r="A958" s="2"/>
      <c r="B958" s="3"/>
      <c r="C958" s="4"/>
      <c r="D958" s="4"/>
      <c r="E958" s="3"/>
      <c r="F958" s="3"/>
      <c r="G958" s="16"/>
      <c r="H958" s="3"/>
      <c r="I958" s="3"/>
      <c r="J958" s="3"/>
      <c r="K958" s="3"/>
      <c r="L958" s="3"/>
      <c r="M958" s="3"/>
      <c r="N958" s="3"/>
    </row>
    <row r="959" spans="1:14" ht="13">
      <c r="A959" s="2"/>
      <c r="B959" s="3"/>
      <c r="C959" s="4"/>
      <c r="D959" s="4"/>
      <c r="E959" s="3"/>
      <c r="F959" s="3"/>
      <c r="G959" s="16"/>
      <c r="H959" s="3"/>
      <c r="I959" s="3"/>
      <c r="J959" s="3"/>
      <c r="K959" s="3"/>
      <c r="L959" s="3"/>
      <c r="M959" s="3"/>
      <c r="N959" s="3"/>
    </row>
    <row r="960" spans="1:14" ht="13">
      <c r="A960" s="2"/>
      <c r="B960" s="3"/>
      <c r="C960" s="4"/>
      <c r="D960" s="4"/>
      <c r="E960" s="3"/>
      <c r="F960" s="3"/>
      <c r="G960" s="16"/>
      <c r="H960" s="3"/>
      <c r="I960" s="3"/>
      <c r="J960" s="3"/>
      <c r="K960" s="3"/>
      <c r="L960" s="3"/>
      <c r="M960" s="3"/>
      <c r="N960" s="3"/>
    </row>
    <row r="961" spans="1:14" ht="13">
      <c r="A961" s="2"/>
      <c r="B961" s="3"/>
      <c r="C961" s="4"/>
      <c r="D961" s="4"/>
      <c r="E961" s="3"/>
      <c r="F961" s="3"/>
      <c r="G961" s="16"/>
      <c r="H961" s="3"/>
      <c r="I961" s="3"/>
      <c r="J961" s="3"/>
      <c r="K961" s="3"/>
      <c r="L961" s="3"/>
      <c r="M961" s="3"/>
      <c r="N961" s="3"/>
    </row>
    <row r="962" spans="1:14" ht="13">
      <c r="A962" s="2"/>
      <c r="B962" s="3"/>
      <c r="C962" s="4"/>
      <c r="D962" s="4"/>
      <c r="E962" s="3"/>
      <c r="F962" s="3"/>
      <c r="G962" s="16"/>
      <c r="H962" s="3"/>
      <c r="I962" s="3"/>
      <c r="J962" s="3"/>
      <c r="K962" s="3"/>
      <c r="L962" s="3"/>
      <c r="M962" s="3"/>
      <c r="N962" s="3"/>
    </row>
    <row r="963" spans="1:14" ht="13">
      <c r="A963" s="2"/>
      <c r="B963" s="3"/>
      <c r="C963" s="4"/>
      <c r="D963" s="4"/>
      <c r="E963" s="3"/>
      <c r="F963" s="3"/>
      <c r="G963" s="16"/>
      <c r="H963" s="3"/>
      <c r="I963" s="3"/>
      <c r="J963" s="3"/>
      <c r="K963" s="3"/>
      <c r="L963" s="3"/>
      <c r="M963" s="3"/>
      <c r="N963" s="3"/>
    </row>
    <row r="964" spans="1:14" ht="13">
      <c r="A964" s="2"/>
      <c r="B964" s="3"/>
      <c r="C964" s="4"/>
      <c r="D964" s="4"/>
      <c r="E964" s="3"/>
      <c r="F964" s="3"/>
      <c r="G964" s="16"/>
      <c r="H964" s="3"/>
      <c r="I964" s="3"/>
      <c r="J964" s="3"/>
      <c r="K964" s="3"/>
      <c r="L964" s="3"/>
      <c r="M964" s="3"/>
      <c r="N964" s="3"/>
    </row>
    <row r="965" spans="1:14" ht="13">
      <c r="A965" s="2"/>
      <c r="B965" s="3"/>
      <c r="C965" s="4"/>
      <c r="D965" s="4"/>
      <c r="E965" s="3"/>
      <c r="F965" s="3"/>
      <c r="G965" s="16"/>
      <c r="H965" s="3"/>
      <c r="I965" s="3"/>
      <c r="J965" s="3"/>
      <c r="K965" s="3"/>
      <c r="L965" s="3"/>
      <c r="M965" s="3"/>
      <c r="N965" s="3"/>
    </row>
    <row r="966" spans="1:14" ht="13">
      <c r="A966" s="2"/>
      <c r="B966" s="3"/>
      <c r="C966" s="4"/>
      <c r="D966" s="4"/>
      <c r="E966" s="3"/>
      <c r="F966" s="3"/>
      <c r="G966" s="16"/>
      <c r="H966" s="3"/>
      <c r="I966" s="3"/>
      <c r="J966" s="3"/>
      <c r="K966" s="3"/>
      <c r="L966" s="3"/>
      <c r="M966" s="3"/>
      <c r="N966" s="3"/>
    </row>
    <row r="967" spans="1:14" ht="13">
      <c r="A967" s="2"/>
      <c r="B967" s="3"/>
      <c r="C967" s="4"/>
      <c r="D967" s="4"/>
      <c r="E967" s="3"/>
      <c r="F967" s="3"/>
      <c r="G967" s="16"/>
      <c r="H967" s="3"/>
      <c r="I967" s="3"/>
      <c r="J967" s="3"/>
      <c r="K967" s="3"/>
      <c r="L967" s="3"/>
      <c r="M967" s="3"/>
      <c r="N967" s="3"/>
    </row>
    <row r="968" spans="1:14" ht="13">
      <c r="A968" s="2"/>
      <c r="B968" s="3"/>
      <c r="C968" s="4"/>
      <c r="D968" s="4"/>
      <c r="E968" s="3"/>
      <c r="F968" s="3"/>
      <c r="G968" s="16"/>
      <c r="H968" s="3"/>
      <c r="I968" s="3"/>
      <c r="J968" s="3"/>
      <c r="K968" s="3"/>
      <c r="L968" s="3"/>
      <c r="M968" s="3"/>
      <c r="N968" s="3"/>
    </row>
    <row r="969" spans="1:14" ht="13">
      <c r="A969" s="2"/>
      <c r="B969" s="3"/>
      <c r="C969" s="4"/>
      <c r="D969" s="4"/>
      <c r="E969" s="3"/>
      <c r="F969" s="3"/>
      <c r="G969" s="16"/>
      <c r="H969" s="3"/>
      <c r="I969" s="3"/>
      <c r="J969" s="3"/>
      <c r="K969" s="3"/>
      <c r="L969" s="3"/>
      <c r="M969" s="3"/>
      <c r="N969" s="3"/>
    </row>
    <row r="970" spans="1:14" ht="13">
      <c r="A970" s="2"/>
      <c r="B970" s="3"/>
      <c r="C970" s="4"/>
      <c r="D970" s="4"/>
      <c r="E970" s="3"/>
      <c r="F970" s="3"/>
      <c r="G970" s="16"/>
      <c r="H970" s="3"/>
      <c r="I970" s="3"/>
      <c r="J970" s="3"/>
      <c r="K970" s="3"/>
      <c r="L970" s="3"/>
      <c r="M970" s="3"/>
      <c r="N970" s="3"/>
    </row>
    <row r="971" spans="1:14" ht="13">
      <c r="A971" s="2"/>
      <c r="B971" s="3"/>
      <c r="C971" s="4"/>
      <c r="D971" s="4"/>
      <c r="E971" s="3"/>
      <c r="F971" s="3"/>
      <c r="G971" s="16"/>
      <c r="H971" s="3"/>
      <c r="I971" s="3"/>
      <c r="J971" s="3"/>
      <c r="K971" s="3"/>
      <c r="L971" s="3"/>
      <c r="M971" s="3"/>
      <c r="N971" s="3"/>
    </row>
    <row r="972" spans="1:14" ht="13">
      <c r="A972" s="2"/>
      <c r="B972" s="3"/>
      <c r="C972" s="4"/>
      <c r="D972" s="4"/>
      <c r="E972" s="3"/>
      <c r="F972" s="3"/>
      <c r="G972" s="16"/>
      <c r="H972" s="3"/>
      <c r="I972" s="3"/>
      <c r="J972" s="3"/>
      <c r="K972" s="3"/>
      <c r="L972" s="3"/>
      <c r="M972" s="3"/>
      <c r="N972" s="3"/>
    </row>
    <row r="973" spans="1:14" ht="13">
      <c r="A973" s="2"/>
      <c r="B973" s="3"/>
      <c r="C973" s="4"/>
      <c r="D973" s="4"/>
      <c r="E973" s="3"/>
      <c r="F973" s="3"/>
      <c r="G973" s="16"/>
      <c r="H973" s="3"/>
      <c r="I973" s="3"/>
      <c r="J973" s="3"/>
      <c r="K973" s="3"/>
      <c r="L973" s="3"/>
      <c r="M973" s="3"/>
      <c r="N973" s="3"/>
    </row>
    <row r="974" spans="1:14" ht="13">
      <c r="A974" s="2"/>
      <c r="B974" s="3"/>
      <c r="C974" s="4"/>
      <c r="D974" s="4"/>
      <c r="E974" s="3"/>
      <c r="F974" s="3"/>
      <c r="G974" s="16"/>
      <c r="H974" s="3"/>
      <c r="I974" s="3"/>
      <c r="J974" s="3"/>
      <c r="K974" s="3"/>
      <c r="L974" s="3"/>
      <c r="M974" s="3"/>
      <c r="N974" s="3"/>
    </row>
    <row r="975" spans="1:14" ht="13">
      <c r="A975" s="2"/>
      <c r="B975" s="3"/>
      <c r="C975" s="4"/>
      <c r="D975" s="4"/>
      <c r="E975" s="3"/>
      <c r="F975" s="3"/>
      <c r="G975" s="16"/>
      <c r="H975" s="3"/>
      <c r="I975" s="3"/>
      <c r="J975" s="3"/>
      <c r="K975" s="3"/>
      <c r="L975" s="3"/>
      <c r="M975" s="3"/>
      <c r="N975" s="3"/>
    </row>
    <row r="976" spans="1:14" ht="13">
      <c r="A976" s="2"/>
      <c r="B976" s="3"/>
      <c r="C976" s="4"/>
      <c r="D976" s="4"/>
      <c r="E976" s="3"/>
      <c r="F976" s="3"/>
      <c r="G976" s="16"/>
      <c r="H976" s="3"/>
      <c r="I976" s="3"/>
      <c r="J976" s="3"/>
      <c r="K976" s="3"/>
      <c r="L976" s="3"/>
      <c r="M976" s="3"/>
      <c r="N976" s="3"/>
    </row>
    <row r="977" spans="1:14" ht="13">
      <c r="A977" s="2"/>
      <c r="B977" s="3"/>
      <c r="C977" s="4"/>
      <c r="D977" s="4"/>
      <c r="E977" s="3"/>
      <c r="F977" s="3"/>
      <c r="G977" s="16"/>
      <c r="H977" s="3"/>
      <c r="I977" s="3"/>
      <c r="J977" s="3"/>
      <c r="K977" s="3"/>
      <c r="L977" s="3"/>
      <c r="M977" s="3"/>
      <c r="N977" s="3"/>
    </row>
    <row r="978" spans="1:14" ht="13">
      <c r="A978" s="2"/>
      <c r="B978" s="3"/>
      <c r="C978" s="4"/>
      <c r="D978" s="4"/>
      <c r="E978" s="3"/>
      <c r="F978" s="3"/>
      <c r="G978" s="16"/>
      <c r="H978" s="3"/>
      <c r="I978" s="3"/>
      <c r="J978" s="3"/>
      <c r="K978" s="3"/>
      <c r="L978" s="3"/>
      <c r="M978" s="3"/>
      <c r="N978" s="3"/>
    </row>
    <row r="979" spans="1:14" ht="13">
      <c r="A979" s="2"/>
      <c r="B979" s="3"/>
      <c r="C979" s="4"/>
      <c r="D979" s="4"/>
      <c r="E979" s="3"/>
      <c r="F979" s="3"/>
      <c r="G979" s="16"/>
      <c r="H979" s="3"/>
      <c r="I979" s="3"/>
      <c r="J979" s="3"/>
      <c r="K979" s="3"/>
      <c r="L979" s="3"/>
      <c r="M979" s="3"/>
      <c r="N979" s="3"/>
    </row>
    <row r="980" spans="1:14" ht="13">
      <c r="A980" s="2"/>
      <c r="B980" s="3"/>
      <c r="C980" s="4"/>
      <c r="D980" s="4"/>
      <c r="E980" s="3"/>
      <c r="F980" s="3"/>
      <c r="G980" s="16"/>
      <c r="H980" s="3"/>
      <c r="I980" s="3"/>
      <c r="J980" s="3"/>
      <c r="K980" s="3"/>
      <c r="L980" s="3"/>
      <c r="M980" s="3"/>
      <c r="N980" s="3"/>
    </row>
    <row r="981" spans="1:14" ht="13">
      <c r="A981" s="2"/>
      <c r="B981" s="3"/>
      <c r="C981" s="4"/>
      <c r="D981" s="4"/>
      <c r="E981" s="3"/>
      <c r="F981" s="3"/>
      <c r="G981" s="16"/>
      <c r="H981" s="3"/>
      <c r="I981" s="3"/>
      <c r="J981" s="3"/>
      <c r="K981" s="3"/>
      <c r="L981" s="3"/>
      <c r="M981" s="3"/>
      <c r="N981" s="3"/>
    </row>
    <row r="982" spans="1:14" ht="13">
      <c r="A982" s="2"/>
      <c r="B982" s="3"/>
      <c r="C982" s="4"/>
      <c r="D982" s="4"/>
      <c r="E982" s="3"/>
      <c r="F982" s="3"/>
      <c r="G982" s="16"/>
      <c r="H982" s="3"/>
      <c r="I982" s="3"/>
      <c r="J982" s="3"/>
      <c r="K982" s="3"/>
      <c r="L982" s="3"/>
      <c r="M982" s="3"/>
      <c r="N982" s="3"/>
    </row>
    <row r="983" spans="1:14" ht="13">
      <c r="A983" s="2"/>
      <c r="B983" s="3"/>
      <c r="C983" s="4"/>
      <c r="D983" s="4"/>
      <c r="E983" s="3"/>
      <c r="F983" s="3"/>
      <c r="G983" s="16"/>
      <c r="H983" s="3"/>
      <c r="I983" s="3"/>
      <c r="J983" s="3"/>
      <c r="K983" s="3"/>
      <c r="L983" s="3"/>
      <c r="M983" s="3"/>
      <c r="N983" s="3"/>
    </row>
    <row r="984" spans="1:14" ht="13">
      <c r="A984" s="2"/>
      <c r="B984" s="3"/>
      <c r="C984" s="4"/>
      <c r="D984" s="4"/>
      <c r="E984" s="3"/>
      <c r="F984" s="3"/>
      <c r="G984" s="16"/>
      <c r="H984" s="3"/>
      <c r="I984" s="3"/>
      <c r="J984" s="3"/>
      <c r="K984" s="3"/>
      <c r="L984" s="3"/>
      <c r="M984" s="3"/>
      <c r="N984" s="3"/>
    </row>
    <row r="985" spans="1:14" ht="13">
      <c r="A985" s="2"/>
      <c r="B985" s="3"/>
      <c r="C985" s="4"/>
      <c r="D985" s="4"/>
      <c r="E985" s="3"/>
      <c r="F985" s="3"/>
      <c r="G985" s="16"/>
      <c r="H985" s="3"/>
      <c r="I985" s="3"/>
      <c r="J985" s="3"/>
      <c r="K985" s="3"/>
      <c r="L985" s="3"/>
      <c r="M985" s="3"/>
      <c r="N985" s="3"/>
    </row>
    <row r="986" spans="1:14" ht="13">
      <c r="A986" s="2"/>
      <c r="B986" s="3"/>
      <c r="C986" s="4"/>
      <c r="D986" s="4"/>
      <c r="E986" s="3"/>
      <c r="F986" s="3"/>
      <c r="G986" s="16"/>
      <c r="H986" s="3"/>
      <c r="I986" s="3"/>
      <c r="J986" s="3"/>
      <c r="K986" s="3"/>
      <c r="L986" s="3"/>
      <c r="M986" s="3"/>
      <c r="N986" s="3"/>
    </row>
    <row r="987" spans="1:14" ht="13">
      <c r="A987" s="2"/>
      <c r="B987" s="3"/>
      <c r="C987" s="4"/>
      <c r="D987" s="4"/>
      <c r="E987" s="3"/>
      <c r="F987" s="3"/>
      <c r="G987" s="16"/>
      <c r="H987" s="3"/>
      <c r="I987" s="3"/>
      <c r="J987" s="3"/>
      <c r="K987" s="3"/>
      <c r="L987" s="3"/>
      <c r="M987" s="3"/>
      <c r="N987" s="3"/>
    </row>
    <row r="988" spans="1:14" ht="13">
      <c r="A988" s="2"/>
      <c r="B988" s="3"/>
      <c r="C988" s="4"/>
      <c r="D988" s="4"/>
      <c r="E988" s="3"/>
      <c r="F988" s="3"/>
      <c r="G988" s="16"/>
      <c r="H988" s="3"/>
      <c r="I988" s="3"/>
      <c r="J988" s="3"/>
      <c r="K988" s="3"/>
      <c r="L988" s="3"/>
      <c r="M988" s="3"/>
      <c r="N988" s="3"/>
    </row>
    <row r="989" spans="1:14" ht="13">
      <c r="A989" s="2"/>
      <c r="B989" s="3"/>
      <c r="C989" s="4"/>
      <c r="D989" s="4"/>
      <c r="E989" s="3"/>
      <c r="F989" s="3"/>
      <c r="G989" s="16"/>
      <c r="H989" s="3"/>
      <c r="I989" s="3"/>
      <c r="J989" s="3"/>
      <c r="K989" s="3"/>
      <c r="L989" s="3"/>
      <c r="M989" s="3"/>
      <c r="N989" s="3"/>
    </row>
    <row r="990" spans="1:14" ht="13">
      <c r="A990" s="2"/>
      <c r="B990" s="3"/>
      <c r="C990" s="4"/>
      <c r="D990" s="4"/>
      <c r="E990" s="3"/>
      <c r="F990" s="3"/>
      <c r="G990" s="16"/>
      <c r="H990" s="3"/>
      <c r="I990" s="3"/>
      <c r="J990" s="3"/>
      <c r="K990" s="3"/>
      <c r="L990" s="3"/>
      <c r="M990" s="3"/>
      <c r="N990" s="3"/>
    </row>
  </sheetData>
  <autoFilter ref="A1:P990" xr:uid="{00000000-0009-0000-0000-00000F000000}"/>
  <customSheetViews>
    <customSheetView guid="{01185B4F-FE60-45DB-AE62-FC7050C41E24}" filter="1" showAutoFilter="1">
      <pageMargins left="0.7" right="0.7" top="0.75" bottom="0.75" header="0.3" footer="0.3"/>
      <autoFilter ref="A1:P990" xr:uid="{2FAB848C-B970-814E-8EFC-B4484890E6DB}">
        <filterColumn colId="5">
          <filters>
            <filter val="zh"/>
          </filters>
        </filterColumn>
      </autoFilter>
    </customSheetView>
    <customSheetView guid="{C6D8AC44-BC03-4E7B-80FF-BEBAE45ADEEA}" filter="1" showAutoFilter="1">
      <pageMargins left="0.7" right="0.7" top="0.75" bottom="0.75" header="0.3" footer="0.3"/>
      <autoFilter ref="A1:M979" xr:uid="{75F07A87-31E5-7045-B020-4B8E26D8CF04}">
        <filterColumn colId="4">
          <filters blank="1">
            <filter val="Chatham Sq"/>
            <filter val="Online"/>
            <filter val="Seward Park"/>
          </filters>
        </filterColumn>
        <filterColumn colId="5">
          <filters>
            <filter val="en"/>
          </filters>
        </filterColumn>
      </autoFilter>
    </customSheetView>
  </customSheetViews>
  <conditionalFormatting sqref="A1:H990">
    <cfRule type="expression" dxfId="158" priority="1">
      <formula>($M:$M = 1)</formula>
    </cfRule>
    <cfRule type="expression" dxfId="157" priority="2">
      <formula>COUNTIF($R:$R, $A1) &gt; 0</formula>
    </cfRule>
  </conditionalFormatting>
  <conditionalFormatting sqref="A2:H990">
    <cfRule type="expression" dxfId="156" priority="3">
      <formula>($A:$A=TODAY())</formula>
    </cfRule>
  </conditionalFormatting>
  <conditionalFormatting sqref="C2:C990">
    <cfRule type="cellIs" dxfId="155" priority="10" operator="lessThan">
      <formula>"12:00:00 PM"</formula>
    </cfRule>
  </conditionalFormatting>
  <conditionalFormatting sqref="E2:E990">
    <cfRule type="containsText" dxfId="154" priority="4" operator="containsText" text="SNFL">
      <formula>NOT(ISERROR(SEARCH(("SNFL"),(E2))))</formula>
    </cfRule>
    <cfRule type="containsText" dxfId="153" priority="5" operator="containsText" text="Chatham Sq">
      <formula>NOT(ISERROR(SEARCH(("Chatham Sq"),(E2))))</formula>
    </cfRule>
    <cfRule type="containsText" dxfId="152" priority="6" operator="containsText" text="Seward Park">
      <formula>NOT(ISERROR(SEARCH(("Seward Park"),(E2))))</formula>
    </cfRule>
  </conditionalFormatting>
  <conditionalFormatting sqref="F2:F990">
    <cfRule type="containsText" dxfId="151" priority="7" operator="containsText" text="zh">
      <formula>NOT(ISERROR(SEARCH(("zh"),(F2))))</formula>
    </cfRule>
  </conditionalFormatting>
  <conditionalFormatting sqref="R1">
    <cfRule type="expression" dxfId="150" priority="11">
      <formula>ISERROR(R2)</formula>
    </cfRule>
  </conditionalFormatting>
  <conditionalFormatting sqref="R2">
    <cfRule type="expression" dxfId="149" priority="9">
      <formula>ISERROR(R2)</formula>
    </cfRule>
  </conditionalFormatting>
  <conditionalFormatting sqref="R2:R990">
    <cfRule type="notContainsBlanks" dxfId="148" priority="8">
      <formula>LEN(TRIM(R2))&gt;0</formula>
    </cfRule>
  </conditionalFormatting>
  <dataValidations count="1">
    <dataValidation type="custom" allowBlank="1" showDropDown="1" showInputMessage="1" showErrorMessage="1" prompt="Enter a valid date" sqref="A2:A990" xr:uid="{00000000-0002-0000-0F00-000000000000}">
      <formula1>OR(NOT(ISERROR(DATEVALUE(A2))), AND(ISNUMBER(A2), LEFT(CELL("format", A2))="D"))</formula1>
    </dataValidation>
  </dataValidations>
  <hyperlinks>
    <hyperlink ref="L2" r:id="rId2" xr:uid="{00000000-0004-0000-0F00-000000000000}"/>
    <hyperlink ref="L3" r:id="rId3" xr:uid="{00000000-0004-0000-0F00-000001000000}"/>
    <hyperlink ref="L4" r:id="rId4" xr:uid="{00000000-0004-0000-0F00-000002000000}"/>
    <hyperlink ref="L5" r:id="rId5" xr:uid="{00000000-0004-0000-0F00-000003000000}"/>
    <hyperlink ref="L6" r:id="rId6" xr:uid="{00000000-0004-0000-0F00-000004000000}"/>
    <hyperlink ref="L7" r:id="rId7" xr:uid="{00000000-0004-0000-0F00-000005000000}"/>
    <hyperlink ref="L8" r:id="rId8" xr:uid="{00000000-0004-0000-0F00-000006000000}"/>
    <hyperlink ref="L9" r:id="rId9" xr:uid="{00000000-0004-0000-0F00-000007000000}"/>
    <hyperlink ref="L10" r:id="rId10" xr:uid="{00000000-0004-0000-0F00-000008000000}"/>
    <hyperlink ref="L11" r:id="rId11" xr:uid="{00000000-0004-0000-0F00-000009000000}"/>
    <hyperlink ref="L12" r:id="rId12" xr:uid="{00000000-0004-0000-0F00-00000A000000}"/>
    <hyperlink ref="L13" r:id="rId13" xr:uid="{00000000-0004-0000-0F00-00000B000000}"/>
    <hyperlink ref="L14" r:id="rId14" xr:uid="{00000000-0004-0000-0F00-00000C000000}"/>
    <hyperlink ref="L15" r:id="rId15" xr:uid="{00000000-0004-0000-0F00-00000D000000}"/>
    <hyperlink ref="L16" r:id="rId16" xr:uid="{00000000-0004-0000-0F00-00000E000000}"/>
    <hyperlink ref="L17" r:id="rId17" xr:uid="{00000000-0004-0000-0F00-00000F000000}"/>
    <hyperlink ref="L18" r:id="rId18" xr:uid="{00000000-0004-0000-0F00-000010000000}"/>
    <hyperlink ref="L19" r:id="rId19" xr:uid="{00000000-0004-0000-0F00-000011000000}"/>
    <hyperlink ref="L20" r:id="rId20" xr:uid="{00000000-0004-0000-0F00-000012000000}"/>
    <hyperlink ref="L21" r:id="rId21" xr:uid="{00000000-0004-0000-0F00-000013000000}"/>
    <hyperlink ref="L22" r:id="rId22" xr:uid="{00000000-0004-0000-0F00-000014000000}"/>
    <hyperlink ref="L23" r:id="rId23" xr:uid="{00000000-0004-0000-0F00-000015000000}"/>
    <hyperlink ref="L24" r:id="rId24" xr:uid="{00000000-0004-0000-0F00-000016000000}"/>
    <hyperlink ref="L25" r:id="rId25" xr:uid="{00000000-0004-0000-0F00-000017000000}"/>
    <hyperlink ref="L26" r:id="rId26" xr:uid="{00000000-0004-0000-0F00-000018000000}"/>
    <hyperlink ref="L27" r:id="rId27" xr:uid="{00000000-0004-0000-0F00-000019000000}"/>
    <hyperlink ref="L28" r:id="rId28" xr:uid="{00000000-0004-0000-0F00-00001A000000}"/>
    <hyperlink ref="L29" r:id="rId29" xr:uid="{00000000-0004-0000-0F00-00001B000000}"/>
    <hyperlink ref="L30" r:id="rId30" xr:uid="{00000000-0004-0000-0F00-00001C000000}"/>
    <hyperlink ref="L31" r:id="rId31" xr:uid="{00000000-0004-0000-0F00-00001D000000}"/>
    <hyperlink ref="L32" r:id="rId32" xr:uid="{00000000-0004-0000-0F00-00001E000000}"/>
    <hyperlink ref="L33" r:id="rId33" xr:uid="{00000000-0004-0000-0F00-00001F000000}"/>
    <hyperlink ref="L34" r:id="rId34" xr:uid="{00000000-0004-0000-0F00-000020000000}"/>
    <hyperlink ref="L35" r:id="rId35" xr:uid="{00000000-0004-0000-0F00-000021000000}"/>
    <hyperlink ref="P35" r:id="rId36" xr:uid="{00000000-0004-0000-0F00-000022000000}"/>
    <hyperlink ref="L36" r:id="rId37" xr:uid="{00000000-0004-0000-0F00-000023000000}"/>
    <hyperlink ref="L37" r:id="rId38" xr:uid="{00000000-0004-0000-0F00-000024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0F00-000001000000}">
          <x14:formula1>
            <xm:f>'classes-lookup'!$A$2:$A$1000</xm:f>
          </x14:formula1>
          <xm:sqref>H2:H990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45538</v>
      </c>
      <c r="B2" s="3" t="str">
        <f t="shared" ref="B2:B256" si="0">IF(ISBLANK($A2),,CHOOSE(WEEKDAY($A2), "Sun", "Mon", "Tue", "Wed", "Thur", "Fri", "Sat"))</f>
        <v>Tue</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v>0.52083333333333326</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2" s="3" t="str">
        <f t="array" ref="F2">IF(ISBLANK($A2),,CHOOSE(WEEKDAY($A2),,INDEX(location_lang_time_lookup,2,3),INDEX(location_lang_time_lookup,2,2),INDEX(location_lang_time_lookup,2,2),INDEX(location_lang_time_lookup,2,2),INDEX(location_lang_time_lookup,2,3),INDEX(location_lang_time_lookup,2,2)))</f>
        <v>en</v>
      </c>
      <c r="G2" s="5">
        <v>4</v>
      </c>
      <c r="H2" s="3" t="s">
        <v>191</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472</v>
      </c>
      <c r="M2" s="3">
        <v>0</v>
      </c>
      <c r="N2" s="3">
        <v>0</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286</v>
      </c>
      <c r="W2" s="23"/>
    </row>
    <row r="3" spans="1:49" ht="15.75" customHeight="1">
      <c r="A3" s="2">
        <v>45538</v>
      </c>
      <c r="B3" s="3" t="str">
        <f t="shared" si="0"/>
        <v>Tue</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0.583333333333333)</f>
        <v>0.58333333333333304</v>
      </c>
      <c r="D3" s="4">
        <f t="shared" ref="D3:D35" ca="1" si="1">IF(ISBLANK(C3),,CHOOSE(WEEKDAY($A3),,C3+TIME(2,0,0),IF(AND($A3=$A2,$A3=$A1),C3+TIME(1,0,0),C3+TIME(1,30,0)),C3+TIME(1,30,0),C3+TIME(1,30,0),C3+TIME(2,0,0),C3+TIME(2,0,0),))</f>
        <v>0.64583333333333304</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3" s="3" t="str">
        <f t="array" ref="F3">IF(ISBLANK($A3),,CHOOSE(WEEKDAY($A3),,INDEX(location_lang_time_lookup,2,3),INDEX(location_lang_time_lookup,2,2),INDEX(location_lang_time_lookup,2,2),INDEX(location_lang_time_lookup,2,2),INDEX(location_lang_time_lookup,2,3),INDEX(location_lang_time_lookup,2,2)))</f>
        <v>en</v>
      </c>
      <c r="G3" s="5">
        <v>4</v>
      </c>
      <c r="H3" s="3" t="s">
        <v>91</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473</v>
      </c>
      <c r="M3" s="3">
        <v>0</v>
      </c>
      <c r="N3" s="3">
        <v>0</v>
      </c>
      <c r="Q3" s="3"/>
      <c r="S3" s="142" t="s">
        <v>1404</v>
      </c>
      <c r="T3" s="143">
        <v>-2</v>
      </c>
      <c r="W3" s="23"/>
    </row>
    <row r="4" spans="1:49" ht="15.75" customHeight="1">
      <c r="A4" s="2">
        <v>45538</v>
      </c>
      <c r="B4" s="3" t="str">
        <f t="shared" si="0"/>
        <v>Tue</v>
      </c>
      <c r="C4" s="4">
        <v>0.64583333333333337</v>
      </c>
      <c r="D4" s="4">
        <f t="shared" si="1"/>
        <v>0.6875</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2</v>
      </c>
      <c r="H4" s="3" t="s">
        <v>91</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10" t="s">
        <v>473</v>
      </c>
      <c r="M4" s="3">
        <v>0</v>
      </c>
      <c r="N4" s="3">
        <v>0</v>
      </c>
      <c r="Q4" s="3"/>
      <c r="W4" s="23"/>
    </row>
    <row r="5" spans="1:49" ht="15.75" customHeight="1">
      <c r="A5" s="2">
        <v>45539</v>
      </c>
      <c r="B5" s="3" t="str">
        <f t="shared" si="0"/>
        <v>Wed</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0.52083333333333304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5" s="3" t="str">
        <f t="array" ref="F5">IF(ISBLANK($A5),,CHOOSE(WEEKDAY($A5),,INDEX(location_lang_time_lookup,2,3),INDEX(location_lang_time_lookup,2,2),INDEX(location_lang_time_lookup,2,2),INDEX(location_lang_time_lookup,2,2),INDEX(location_lang_time_lookup,2,3),INDEX(location_lang_time_lookup,2,2)))</f>
        <v>en</v>
      </c>
      <c r="G5" s="5">
        <v>15</v>
      </c>
      <c r="H5" s="3" t="s">
        <v>164</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474</v>
      </c>
      <c r="M5" s="3">
        <v>0</v>
      </c>
      <c r="N5" s="3">
        <v>0</v>
      </c>
      <c r="O5" s="3">
        <v>17</v>
      </c>
      <c r="Q5" s="3"/>
      <c r="U5" s="14"/>
    </row>
    <row r="6" spans="1:49">
      <c r="A6" s="26">
        <v>45539</v>
      </c>
      <c r="B6" s="3" t="str">
        <f t="shared" si="0"/>
        <v>Wed</v>
      </c>
      <c r="C6" s="4">
        <v>0.64583333333333337</v>
      </c>
      <c r="D6" s="4">
        <f t="shared" si="1"/>
        <v>0.70833333333333337</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6" s="3" t="str">
        <f t="array" ref="F6">IF(ISBLANK($A6),,CHOOSE(WEEKDAY($A6),,INDEX(location_lang_time_lookup,2,3),INDEX(location_lang_time_lookup,2,2),INDEX(location_lang_time_lookup,2,2),INDEX(location_lang_time_lookup,2,2),INDEX(location_lang_time_lookup,2,3),INDEX(location_lang_time_lookup,2,2)))</f>
        <v>en</v>
      </c>
      <c r="G6" s="5">
        <v>12</v>
      </c>
      <c r="H6" s="3" t="s">
        <v>101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475</v>
      </c>
      <c r="M6" s="3">
        <v>0</v>
      </c>
      <c r="N6" s="3">
        <v>0</v>
      </c>
      <c r="O6" s="3">
        <v>18</v>
      </c>
      <c r="P6" s="14"/>
      <c r="Q6" s="3"/>
      <c r="S6" s="3"/>
      <c r="W6" s="12"/>
    </row>
    <row r="7" spans="1:49" ht="15.75" customHeight="1">
      <c r="A7" s="26">
        <v>45540</v>
      </c>
      <c r="B7" s="3" t="str">
        <f t="shared" si="0"/>
        <v>Thur</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0.52083333333333304</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7" s="3" t="str">
        <f t="array" ref="F7">IF(ISBLANK($A7),,CHOOSE(WEEKDAY($A7),,INDEX(location_lang_time_lookup,2,3),INDEX(location_lang_time_lookup,2,2),INDEX(location_lang_time_lookup,2,2),INDEX(location_lang_time_lookup,2,2),INDEX(location_lang_time_lookup,2,3),INDEX(location_lang_time_lookup,2,2)))</f>
        <v>en</v>
      </c>
      <c r="G7" s="5">
        <v>9</v>
      </c>
      <c r="H7" s="3" t="s">
        <v>99</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476</v>
      </c>
      <c r="M7" s="3">
        <v>0</v>
      </c>
      <c r="N7" s="3">
        <v>0</v>
      </c>
      <c r="O7" s="3">
        <v>16</v>
      </c>
      <c r="P7" s="14"/>
      <c r="Q7" s="3"/>
      <c r="S7" s="3"/>
    </row>
    <row r="8" spans="1:49" ht="15.75" customHeight="1">
      <c r="A8" s="26">
        <v>45544</v>
      </c>
      <c r="B8" s="3" t="str">
        <f t="shared" si="0"/>
        <v>Mon</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0.458333333333333)</f>
        <v>0.45833333333333298</v>
      </c>
      <c r="D8" s="4">
        <f t="shared" ca="1" si="1"/>
        <v>0.5416666666666663</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8" s="3" t="str">
        <f t="array" ref="F8">IF(ISBLANK($A8),,CHOOSE(WEEKDAY($A8),,INDEX(location_lang_time_lookup,2,3),INDEX(location_lang_time_lookup,2,2),INDEX(location_lang_time_lookup,2,2),INDEX(location_lang_time_lookup,2,2),INDEX(location_lang_time_lookup,2,3),INDEX(location_lang_time_lookup,2,2)))</f>
        <v>zh</v>
      </c>
      <c r="G8" s="5">
        <v>11</v>
      </c>
      <c r="H8" s="3" t="s">
        <v>292</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477</v>
      </c>
      <c r="M8" s="3">
        <v>0</v>
      </c>
      <c r="N8" s="3">
        <v>0</v>
      </c>
      <c r="O8" s="3"/>
      <c r="P8" s="3" t="s">
        <v>478</v>
      </c>
      <c r="Q8" s="3"/>
      <c r="S8" s="3"/>
    </row>
    <row r="9" spans="1:49" ht="15.75" customHeight="1">
      <c r="A9" s="26">
        <v>45544</v>
      </c>
      <c r="B9" s="3" t="str">
        <f t="shared" si="0"/>
        <v>Mon</v>
      </c>
      <c r="C9" s="4">
        <f ca="1">IFERROR(__xludf.DUMMYFUNCTION("IF(ISBLANK($A9),,CHOOSE(WEEKDAY($A9),,IF(ISDATE($A8),IF(WEEKDAY($A8)=2,INDEX(location_lang_time_lookup,1,6),INDEX(location_lang_time_lookup,1,4)),INDEX(location_lang_time_lookup,1,4)),IF(ISDATE($A8),IF(WEEKDAY($A8)=3,INDEX(location_lang_time_lookup,2,6),I"&amp;"NDEX(location_lang_time_lookup,2,4)),INDEX(location_lang_time_lookup,2,4)),IF(ISDATE($A8),IF(WEEKDAY($A8)=4,INDEX(location_lang_time_lookup,3,6),INDEX(location_lang_time_lookup,3,4)),INDEX(location_lang_time_lookup,3,4)),IF(ISDATE($A8),IF(WEEKDAY($A8)=5,I"&amp;"NDEX(location_lang_time_lookup,3,6),INDEX(location_lang_time_lookup,3,4)),INDEX(location_lang_time_lookup,3,4)),INDEX(location_lang_time_lookup,1,4),IF(ISDATE($A8),IF(WEEKDAY($A8)=7,INDEX(location_lang_time_lookup,5,6),INDEX(location_lang_time_lookup,5,4)"&amp;"),INDEX(location_lang_time_lookup,5,4))))"),0.625)</f>
        <v>0.625</v>
      </c>
      <c r="D9" s="4">
        <f t="shared" ca="1" si="1"/>
        <v>0.70833333333333337</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zh</v>
      </c>
      <c r="G9" s="5">
        <v>17</v>
      </c>
      <c r="H9" s="3" t="s">
        <v>112</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479</v>
      </c>
      <c r="M9" s="3">
        <v>0</v>
      </c>
      <c r="N9" s="3">
        <v>0</v>
      </c>
      <c r="O9" s="3"/>
      <c r="Q9" s="3"/>
      <c r="S9" s="3"/>
      <c r="T9" s="22"/>
    </row>
    <row r="10" spans="1:49" ht="15.75" customHeight="1">
      <c r="A10" s="26">
        <v>45545</v>
      </c>
      <c r="B10" s="3" t="str">
        <f t="shared" si="0"/>
        <v>Tue</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0.52083333333333304</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Seward Park")</f>
        <v>Seward Park</v>
      </c>
      <c r="F10" s="3" t="str">
        <f t="array" ref="F10">IF(ISBLANK($A10),,CHOOSE(WEEKDAY($A10),,INDEX(location_lang_time_lookup,2,3),INDEX(location_lang_time_lookup,2,2),INDEX(location_lang_time_lookup,2,2),INDEX(location_lang_time_lookup,2,2),INDEX(location_lang_time_lookup,2,3),INDEX(location_lang_time_lookup,2,2)))</f>
        <v>en</v>
      </c>
      <c r="G10" s="5">
        <v>1</v>
      </c>
      <c r="H10" s="3" t="s">
        <v>211</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480</v>
      </c>
      <c r="M10" s="3">
        <v>0</v>
      </c>
      <c r="N10" s="3">
        <v>0</v>
      </c>
      <c r="O10" s="3"/>
      <c r="P10" s="3"/>
      <c r="Q10" s="3"/>
    </row>
    <row r="11" spans="1:49" ht="15.75" customHeight="1">
      <c r="A11" s="2">
        <v>45545</v>
      </c>
      <c r="B11" s="3" t="str">
        <f t="shared" si="0"/>
        <v>Tue</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0.583333333333333)</f>
        <v>0.58333333333333304</v>
      </c>
      <c r="D11" s="4">
        <f t="shared" ca="1" si="1"/>
        <v>0.64583333333333304</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1" s="3" t="str">
        <f t="array" ref="F11">IF(ISBLANK($A11),,CHOOSE(WEEKDAY($A11),,INDEX(location_lang_time_lookup,2,3),INDEX(location_lang_time_lookup,2,2),INDEX(location_lang_time_lookup,2,2),INDEX(location_lang_time_lookup,2,2),INDEX(location_lang_time_lookup,2,3),INDEX(location_lang_time_lookup,2,2)))</f>
        <v>en</v>
      </c>
      <c r="G11" s="5">
        <v>3</v>
      </c>
      <c r="H11" s="3" t="s">
        <v>91</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6" t="s">
        <v>473</v>
      </c>
      <c r="M11" s="3">
        <v>0</v>
      </c>
      <c r="N11" s="3">
        <v>0</v>
      </c>
      <c r="O11" s="3"/>
      <c r="Q11" s="3"/>
    </row>
    <row r="12" spans="1:49" ht="15.75" customHeight="1">
      <c r="A12" s="2">
        <v>45545</v>
      </c>
      <c r="B12" s="3" t="str">
        <f t="shared" si="0"/>
        <v>Tue</v>
      </c>
      <c r="C12" s="4">
        <v>0.64583333333333337</v>
      </c>
      <c r="D12" s="4">
        <f t="shared" si="1"/>
        <v>0.6875</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2" s="3" t="str">
        <f t="array" ref="F12">IF(ISBLANK($A12),,CHOOSE(WEEKDAY($A12),,INDEX(location_lang_time_lookup,2,3),INDEX(location_lang_time_lookup,2,2),INDEX(location_lang_time_lookup,2,2),INDEX(location_lang_time_lookup,2,2),INDEX(location_lang_time_lookup,2,3),INDEX(location_lang_time_lookup,2,2)))</f>
        <v>en</v>
      </c>
      <c r="G12" s="5">
        <v>2</v>
      </c>
      <c r="H12" s="3" t="s">
        <v>91</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473</v>
      </c>
      <c r="M12" s="3">
        <v>0</v>
      </c>
      <c r="N12" s="3">
        <v>0</v>
      </c>
      <c r="O12" s="3"/>
      <c r="Q12" s="3"/>
    </row>
    <row r="13" spans="1:49" ht="15.75" customHeight="1">
      <c r="A13" s="2">
        <v>45547</v>
      </c>
      <c r="B13" s="3" t="str">
        <f t="shared" si="0"/>
        <v>Thur</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0.458333333333333)</f>
        <v>0.45833333333333298</v>
      </c>
      <c r="D13" s="4">
        <f t="shared" ca="1" si="1"/>
        <v>0.52083333333333304</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3" s="3" t="str">
        <f t="array" ref="F13">IF(ISBLANK($A13),,CHOOSE(WEEKDAY($A13),,INDEX(location_lang_time_lookup,2,3),INDEX(location_lang_time_lookup,2,2),INDEX(location_lang_time_lookup,2,2),INDEX(location_lang_time_lookup,2,2),INDEX(location_lang_time_lookup,2,3),INDEX(location_lang_time_lookup,2,2)))</f>
        <v>en</v>
      </c>
      <c r="G13" s="5">
        <v>15</v>
      </c>
      <c r="H13" s="3" t="s">
        <v>117</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481</v>
      </c>
      <c r="M13" s="3">
        <v>0</v>
      </c>
      <c r="N13" s="3">
        <v>0</v>
      </c>
      <c r="O13" s="3">
        <v>19</v>
      </c>
      <c r="Q13" s="3"/>
    </row>
    <row r="14" spans="1:49" ht="15.75" customHeight="1">
      <c r="A14" s="26">
        <v>45548</v>
      </c>
      <c r="B14" s="3" t="str">
        <f t="shared" si="0"/>
        <v>Fri</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0.458333333333333)</f>
        <v>0.45833333333333298</v>
      </c>
      <c r="D14" s="4">
        <f t="shared" ca="1" si="1"/>
        <v>0.5416666666666663</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4" s="3" t="str">
        <f t="array" ref="F14">IF(ISBLANK($A14),,CHOOSE(WEEKDAY($A14),,INDEX(location_lang_time_lookup,2,3),INDEX(location_lang_time_lookup,2,2),INDEX(location_lang_time_lookup,2,2),INDEX(location_lang_time_lookup,2,2),INDEX(location_lang_time_lookup,2,3),INDEX(location_lang_time_lookup,2,2)))</f>
        <v>zh</v>
      </c>
      <c r="G14" s="5">
        <v>11</v>
      </c>
      <c r="H14" s="3" t="s">
        <v>292</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477</v>
      </c>
      <c r="M14" s="3">
        <v>0</v>
      </c>
      <c r="N14" s="3">
        <v>0</v>
      </c>
      <c r="O14" s="3"/>
      <c r="P14" s="3" t="s">
        <v>482</v>
      </c>
      <c r="Q14" s="3"/>
    </row>
    <row r="15" spans="1:49" ht="15.75" customHeight="1">
      <c r="A15" s="2">
        <v>45551</v>
      </c>
      <c r="B15" s="3" t="str">
        <f t="shared" si="0"/>
        <v>Mon</v>
      </c>
      <c r="C15" s="4">
        <f ca="1">IFERROR(__xludf.DUMMYFUNCTION("IF(ISBLANK($A15),,CHOOSE(WEEKDAY($A15),,IF(ISDATE($A14),IF(WEEKDAY($A14)=2,INDEX(location_lang_time_lookup,1,6),INDEX(location_lang_time_lookup,1,4)),INDEX(location_lang_time_lookup,1,4)),IF(ISDATE($A14),IF(WEEKDAY($A14)=3,INDEX(location_lang_time_lookup,"&amp;"2,6),INDEX(location_lang_time_lookup,2,4)),INDEX(location_lang_time_lookup,2,4)),IF(ISDATE($A14),IF(WEEKDAY($A14)=4,INDEX(location_lang_time_lookup,3,6),INDEX(location_lang_time_lookup,3,4)),INDEX(location_lang_time_lookup,3,4)),IF(ISDATE($A14),IF(WEEKDAY"&amp;"($A14)=5,INDEX(location_lang_time_lookup,3,6),INDEX(location_lang_time_lookup,3,4)),INDEX(location_lang_time_lookup,3,4)),INDEX(location_lang_time_lookup,1,4),IF(ISDATE($A14),IF(WEEKDAY($A14)=7,INDEX(location_lang_time_lookup,5,6),INDEX(location_lang_time"&amp;"_lookup,5,4)),INDEX(location_lang_time_lookup,5,4))))"),0.458333333333333)</f>
        <v>0.45833333333333298</v>
      </c>
      <c r="D15" s="4">
        <f t="shared" ca="1" si="1"/>
        <v>0.5416666666666663</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5" s="3" t="str">
        <f t="array" ref="F15">IF(ISBLANK($A15),,CHOOSE(WEEKDAY($A15),,INDEX(location_lang_time_lookup,2,3),INDEX(location_lang_time_lookup,2,2),INDEX(location_lang_time_lookup,2,2),INDEX(location_lang_time_lookup,2,2),INDEX(location_lang_time_lookup,2,3),INDEX(location_lang_time_lookup,2,2)))</f>
        <v>zh</v>
      </c>
      <c r="G15" s="5">
        <v>12</v>
      </c>
      <c r="H15" s="3" t="s">
        <v>292</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6" t="s">
        <v>477</v>
      </c>
      <c r="M15" s="3">
        <v>0</v>
      </c>
      <c r="N15" s="3">
        <v>0</v>
      </c>
      <c r="O15" s="3"/>
      <c r="P15" s="34" t="s">
        <v>483</v>
      </c>
      <c r="Q15" s="3"/>
    </row>
    <row r="16" spans="1:49" ht="15.75" customHeight="1">
      <c r="A16" s="2">
        <v>45551</v>
      </c>
      <c r="B16" s="3" t="str">
        <f t="shared" si="0"/>
        <v>Mon</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0.625)</f>
        <v>0.625</v>
      </c>
      <c r="D16" s="4">
        <f t="shared" ca="1" si="1"/>
        <v>0.70833333333333337</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zh</v>
      </c>
      <c r="G16" s="5">
        <v>14</v>
      </c>
      <c r="H16" s="3" t="s">
        <v>223</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484</v>
      </c>
      <c r="M16" s="3">
        <v>0</v>
      </c>
      <c r="N16" s="3">
        <v>0</v>
      </c>
      <c r="O16" s="3"/>
      <c r="Q16" s="3"/>
    </row>
    <row r="17" spans="1:19" ht="15.75" customHeight="1">
      <c r="A17" s="2">
        <v>45552</v>
      </c>
      <c r="B17" s="3" t="str">
        <f t="shared" si="0"/>
        <v>Tue</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0.458333333333333)</f>
        <v>0.45833333333333298</v>
      </c>
      <c r="D17" s="4">
        <f t="shared" ca="1" si="1"/>
        <v>0.52083333333333304</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7" s="3" t="str">
        <f t="array" ref="F17">IF(ISBLANK($A17),,CHOOSE(WEEKDAY($A17),,INDEX(location_lang_time_lookup,2,3),INDEX(location_lang_time_lookup,2,2),INDEX(location_lang_time_lookup,2,2),INDEX(location_lang_time_lookup,2,2),INDEX(location_lang_time_lookup,2,3),INDEX(location_lang_time_lookup,2,2)))</f>
        <v>en</v>
      </c>
      <c r="G17" s="16"/>
      <c r="H17" s="3" t="s">
        <v>221</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485</v>
      </c>
      <c r="M17" s="3">
        <v>1</v>
      </c>
      <c r="N17" s="3">
        <v>0</v>
      </c>
      <c r="O17" s="3"/>
      <c r="P17" s="3"/>
      <c r="Q17" s="3"/>
      <c r="R17" s="2"/>
      <c r="S17" s="25"/>
    </row>
    <row r="18" spans="1:19" ht="15.75" customHeight="1">
      <c r="A18" s="2">
        <v>45552</v>
      </c>
      <c r="B18" s="3" t="str">
        <f t="shared" si="0"/>
        <v>Tue</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0.583333333333333)</f>
        <v>0.58333333333333304</v>
      </c>
      <c r="D18" s="4">
        <f t="shared" ca="1" si="1"/>
        <v>0.64583333333333304</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8" s="3" t="str">
        <f t="array" ref="F18">IF(ISBLANK($A18),,CHOOSE(WEEKDAY($A18),,INDEX(location_lang_time_lookup,2,3),INDEX(location_lang_time_lookup,2,2),INDEX(location_lang_time_lookup,2,2),INDEX(location_lang_time_lookup,2,2),INDEX(location_lang_time_lookup,2,3),INDEX(location_lang_time_lookup,2,2)))</f>
        <v>en</v>
      </c>
      <c r="G18" s="16"/>
      <c r="H18" s="3" t="s">
        <v>91</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10" t="s">
        <v>473</v>
      </c>
      <c r="M18" s="3">
        <v>1</v>
      </c>
      <c r="N18" s="3">
        <v>0</v>
      </c>
      <c r="O18" s="3"/>
      <c r="P18" s="3"/>
      <c r="Q18" s="3"/>
      <c r="R18" s="2"/>
      <c r="S18" s="25"/>
    </row>
    <row r="19" spans="1:19" ht="15.75" customHeight="1">
      <c r="A19" s="2">
        <v>45552</v>
      </c>
      <c r="B19" s="3" t="str">
        <f t="shared" si="0"/>
        <v>Tue</v>
      </c>
      <c r="C19" s="4">
        <v>0.64583333333333337</v>
      </c>
      <c r="D19" s="4">
        <f t="shared" si="1"/>
        <v>0.6875</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9" s="3" t="str">
        <f t="array" ref="F19">IF(ISBLANK($A19),,CHOOSE(WEEKDAY($A19),,INDEX(location_lang_time_lookup,2,3),INDEX(location_lang_time_lookup,2,2),INDEX(location_lang_time_lookup,2,2),INDEX(location_lang_time_lookup,2,2),INDEX(location_lang_time_lookup,2,3),INDEX(location_lang_time_lookup,2,2)))</f>
        <v>en</v>
      </c>
      <c r="G19" s="16"/>
      <c r="H19" s="3" t="s">
        <v>91</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473</v>
      </c>
      <c r="M19" s="3">
        <v>1</v>
      </c>
      <c r="N19" s="3">
        <v>0</v>
      </c>
      <c r="O19" s="3"/>
      <c r="Q19" s="3"/>
      <c r="R19" s="2"/>
      <c r="S19" s="25"/>
    </row>
    <row r="20" spans="1:19" ht="15.75" customHeight="1">
      <c r="A20" s="2">
        <v>45553</v>
      </c>
      <c r="B20" s="3" t="str">
        <f t="shared" si="0"/>
        <v>Wed</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0.458333333333333)</f>
        <v>0.45833333333333298</v>
      </c>
      <c r="D20" s="4">
        <f t="shared" ca="1" si="1"/>
        <v>0.52083333333333304</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0" s="3" t="str">
        <f t="array" ref="F20">IF(ISBLANK($A20),,CHOOSE(WEEKDAY($A20),,INDEX(location_lang_time_lookup,2,3),INDEX(location_lang_time_lookup,2,2),INDEX(location_lang_time_lookup,2,2),INDEX(location_lang_time_lookup,2,2),INDEX(location_lang_time_lookup,2,3),INDEX(location_lang_time_lookup,2,2)))</f>
        <v>en</v>
      </c>
      <c r="G20" s="5">
        <v>14</v>
      </c>
      <c r="H20" s="3" t="s">
        <v>178</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10" t="s">
        <v>486</v>
      </c>
      <c r="M20" s="3">
        <v>0</v>
      </c>
      <c r="N20" s="3">
        <v>0</v>
      </c>
      <c r="O20" s="3">
        <v>16</v>
      </c>
      <c r="R20" s="2"/>
      <c r="S20" s="25"/>
    </row>
    <row r="21" spans="1:19" ht="15.75" customHeight="1">
      <c r="A21" s="26">
        <v>45553</v>
      </c>
      <c r="B21" s="3" t="str">
        <f t="shared" si="0"/>
        <v>Wed</v>
      </c>
      <c r="C21" s="4">
        <v>0.64583333333333337</v>
      </c>
      <c r="D21" s="4">
        <f t="shared" si="1"/>
        <v>0.70833333333333337</v>
      </c>
      <c r="E21" s="3" t="s">
        <v>17</v>
      </c>
      <c r="F21" s="3" t="str">
        <f t="array" ref="F21">IF(ISBLANK($A21),,CHOOSE(WEEKDAY($A21),,INDEX(location_lang_time_lookup,2,3),INDEX(location_lang_time_lookup,2,2),INDEX(location_lang_time_lookup,2,2),INDEX(location_lang_time_lookup,2,2),INDEX(location_lang_time_lookup,2,3),INDEX(location_lang_time_lookup,2,2)))</f>
        <v>en</v>
      </c>
      <c r="G21" s="5">
        <v>19</v>
      </c>
      <c r="H21" s="3" t="s">
        <v>262</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487</v>
      </c>
      <c r="M21" s="3">
        <v>0</v>
      </c>
      <c r="N21" s="3">
        <v>0</v>
      </c>
      <c r="O21" s="3">
        <v>23</v>
      </c>
      <c r="P21" s="3"/>
      <c r="R21" s="2"/>
      <c r="S21" s="25"/>
    </row>
    <row r="22" spans="1:19" ht="15.75" customHeight="1">
      <c r="A22" s="26">
        <v>45554</v>
      </c>
      <c r="B22" s="3" t="str">
        <f t="shared" si="0"/>
        <v>Thur</v>
      </c>
      <c r="C22" s="4">
        <f ca="1">IFERROR(__xludf.DUMMYFUNCTION("IF(ISBLANK($A22),,CHOOSE(WEEKDAY($A22),,IF(ISDATE($A21),IF(WEEKDAY($A21)=2,INDEX(location_lang_time_lookup,1,6),INDEX(location_lang_time_lookup,1,4)),INDEX(location_lang_time_lookup,1,4)),IF(ISDATE($A21),IF(WEEKDAY($A21)=3,INDEX(location_lang_time_lookup,"&amp;"2,6),INDEX(location_lang_time_lookup,2,4)),INDEX(location_lang_time_lookup,2,4)),IF(ISDATE($A21),IF(WEEKDAY($A21)=4,INDEX(location_lang_time_lookup,3,6),INDEX(location_lang_time_lookup,3,4)),INDEX(location_lang_time_lookup,3,4)),IF(ISDATE($A21),IF(WEEKDAY"&amp;"($A21)=5,INDEX(location_lang_time_lookup,3,6),INDEX(location_lang_time_lookup,3,4)),INDEX(location_lang_time_lookup,3,4)),INDEX(location_lang_time_lookup,1,4),IF(ISDATE($A21),IF(WEEKDAY($A21)=7,INDEX(location_lang_time_lookup,5,6),INDEX(location_lang_time"&amp;"_lookup,5,4)),INDEX(location_lang_time_lookup,5,4))))"),0.458333333333333)</f>
        <v>0.45833333333333298</v>
      </c>
      <c r="D22" s="4">
        <f t="shared" ca="1" si="1"/>
        <v>0.52083333333333304</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2" s="3" t="str">
        <f t="array" ref="F22">IF(ISBLANK($A22),,CHOOSE(WEEKDAY($A22),,INDEX(location_lang_time_lookup,2,3),INDEX(location_lang_time_lookup,2,2),INDEX(location_lang_time_lookup,2,2),INDEX(location_lang_time_lookup,2,2),INDEX(location_lang_time_lookup,2,3),INDEX(location_lang_time_lookup,2,2)))</f>
        <v>en</v>
      </c>
      <c r="G22" s="5">
        <v>15</v>
      </c>
      <c r="H22" s="3" t="s">
        <v>114</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488</v>
      </c>
      <c r="M22" s="3">
        <v>0</v>
      </c>
      <c r="N22" s="3">
        <v>0</v>
      </c>
      <c r="O22" s="3">
        <v>27</v>
      </c>
      <c r="P22" s="3"/>
      <c r="Q22" s="14"/>
      <c r="R22" s="2"/>
      <c r="S22" s="25"/>
    </row>
    <row r="23" spans="1:19" ht="15.75" customHeight="1">
      <c r="A23" s="2">
        <v>45555</v>
      </c>
      <c r="B23" s="3" t="str">
        <f t="shared" si="0"/>
        <v>Fri</v>
      </c>
      <c r="C23" s="4">
        <f ca="1">IFERROR(__xludf.DUMMYFUNCTION("IF(ISBLANK($A23),,CHOOSE(WEEKDAY($A23),,IF(ISDATE($A22),IF(WEEKDAY($A22)=2,INDEX(location_lang_time_lookup,1,6),INDEX(location_lang_time_lookup,1,4)),INDEX(location_lang_time_lookup,1,4)),IF(ISDATE($A22),IF(WEEKDAY($A22)=3,INDEX(location_lang_time_lookup,"&amp;"2,6),INDEX(location_lang_time_lookup,2,4)),INDEX(location_lang_time_lookup,2,4)),IF(ISDATE($A22),IF(WEEKDAY($A22)=4,INDEX(location_lang_time_lookup,3,6),INDEX(location_lang_time_lookup,3,4)),INDEX(location_lang_time_lookup,3,4)),IF(ISDATE($A22),IF(WEEKDAY"&amp;"($A22)=5,INDEX(location_lang_time_lookup,3,6),INDEX(location_lang_time_lookup,3,4)),INDEX(location_lang_time_lookup,3,4)),INDEX(location_lang_time_lookup,1,4),IF(ISDATE($A22),IF(WEEKDAY($A22)=7,INDEX(location_lang_time_lookup,5,6),INDEX(location_lang_time"&amp;"_lookup,5,4)),INDEX(location_lang_time_lookup,5,4))))"),0.458333333333333)</f>
        <v>0.45833333333333298</v>
      </c>
      <c r="D23" s="4">
        <f t="shared" ca="1" si="1"/>
        <v>0.5416666666666663</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3" s="3" t="str">
        <f t="array" ref="F23">IF(ISBLANK($A23),,CHOOSE(WEEKDAY($A23),,INDEX(location_lang_time_lookup,2,3),INDEX(location_lang_time_lookup,2,2),INDEX(location_lang_time_lookup,2,2),INDEX(location_lang_time_lookup,2,2),INDEX(location_lang_time_lookup,2,3),INDEX(location_lang_time_lookup,2,2)))</f>
        <v>zh</v>
      </c>
      <c r="G23" s="5">
        <v>8</v>
      </c>
      <c r="H23" s="3" t="s">
        <v>292</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477</v>
      </c>
      <c r="M23" s="3">
        <v>0</v>
      </c>
      <c r="N23" s="3">
        <v>0</v>
      </c>
      <c r="O23" s="3"/>
      <c r="P23" s="3" t="s">
        <v>317</v>
      </c>
      <c r="Q23" s="14"/>
      <c r="R23" s="2"/>
      <c r="S23" s="25"/>
    </row>
    <row r="24" spans="1:19" ht="15.75" customHeight="1">
      <c r="A24" s="2">
        <v>45558</v>
      </c>
      <c r="B24" s="3" t="str">
        <f t="shared" si="0"/>
        <v>Mon</v>
      </c>
      <c r="C24" s="4">
        <f ca="1">IFERROR(__xludf.DUMMYFUNCTION("IF(ISBLANK($A24),,CHOOSE(WEEKDAY($A24),,IF(ISDATE($A23),IF(WEEKDAY($A23)=2,INDEX(location_lang_time_lookup,1,6),INDEX(location_lang_time_lookup,1,4)),INDEX(location_lang_time_lookup,1,4)),IF(ISDATE($A23),IF(WEEKDAY($A23)=3,INDEX(location_lang_time_lookup,"&amp;"2,6),INDEX(location_lang_time_lookup,2,4)),INDEX(location_lang_time_lookup,2,4)),IF(ISDATE($A23),IF(WEEKDAY($A23)=4,INDEX(location_lang_time_lookup,3,6),INDEX(location_lang_time_lookup,3,4)),INDEX(location_lang_time_lookup,3,4)),IF(ISDATE($A23),IF(WEEKDAY"&amp;"($A23)=5,INDEX(location_lang_time_lookup,3,6),INDEX(location_lang_time_lookup,3,4)),INDEX(location_lang_time_lookup,3,4)),INDEX(location_lang_time_lookup,1,4),IF(ISDATE($A23),IF(WEEKDAY($A23)=7,INDEX(location_lang_time_lookup,5,6),INDEX(location_lang_time"&amp;"_lookup,5,4)),INDEX(location_lang_time_lookup,5,4))))"),0.458333333333333)</f>
        <v>0.45833333333333298</v>
      </c>
      <c r="D24" s="4">
        <f t="shared" ca="1" si="1"/>
        <v>0.5416666666666663</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4" s="3" t="str">
        <f t="array" ref="F24">IF(ISBLANK($A24),,CHOOSE(WEEKDAY($A24),,INDEX(location_lang_time_lookup,2,3),INDEX(location_lang_time_lookup,2,2),INDEX(location_lang_time_lookup,2,2),INDEX(location_lang_time_lookup,2,2),INDEX(location_lang_time_lookup,2,3),INDEX(location_lang_time_lookup,2,2)))</f>
        <v>zh</v>
      </c>
      <c r="G24" s="5">
        <v>12</v>
      </c>
      <c r="H24" s="3" t="s">
        <v>292</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477</v>
      </c>
      <c r="M24" s="3">
        <v>0</v>
      </c>
      <c r="N24" s="3">
        <v>0</v>
      </c>
      <c r="O24" s="3"/>
      <c r="P24" s="3" t="s">
        <v>317</v>
      </c>
      <c r="R24" s="2"/>
      <c r="S24" s="25"/>
    </row>
    <row r="25" spans="1:19" ht="15.75" customHeight="1">
      <c r="A25" s="2">
        <v>45558</v>
      </c>
      <c r="B25" s="3" t="str">
        <f t="shared" si="0"/>
        <v>Mon</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0.625)</f>
        <v>0.625</v>
      </c>
      <c r="D25" s="4">
        <f t="shared" ca="1" si="1"/>
        <v>0.70833333333333337</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5" s="3" t="str">
        <f t="array" ref="F25">IF(ISBLANK($A25),,CHOOSE(WEEKDAY($A25),,INDEX(location_lang_time_lookup,2,3),INDEX(location_lang_time_lookup,2,2),INDEX(location_lang_time_lookup,2,2),INDEX(location_lang_time_lookup,2,2),INDEX(location_lang_time_lookup,2,3),INDEX(location_lang_time_lookup,2,2)))</f>
        <v>zh</v>
      </c>
      <c r="G25" s="5">
        <v>19</v>
      </c>
      <c r="H25" s="3" t="s">
        <v>228</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10" t="s">
        <v>489</v>
      </c>
      <c r="M25" s="3">
        <v>0</v>
      </c>
      <c r="N25" s="3">
        <v>0</v>
      </c>
      <c r="O25" s="3"/>
      <c r="R25" s="2"/>
      <c r="S25" s="25"/>
    </row>
    <row r="26" spans="1:19" ht="15.75" customHeight="1">
      <c r="A26" s="2">
        <v>45559</v>
      </c>
      <c r="B26" s="3" t="str">
        <f t="shared" si="0"/>
        <v>Tue</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0.458333333333333)</f>
        <v>0.45833333333333298</v>
      </c>
      <c r="D26" s="4">
        <f t="shared" ca="1" si="1"/>
        <v>0.52083333333333304</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6" s="3" t="str">
        <f t="array" ref="F26">IF(ISBLANK($A26),,CHOOSE(WEEKDAY($A26),,INDEX(location_lang_time_lookup,2,3),INDEX(location_lang_time_lookup,2,2),INDEX(location_lang_time_lookup,2,2),INDEX(location_lang_time_lookup,2,2),INDEX(location_lang_time_lookup,2,3),INDEX(location_lang_time_lookup,2,2)))</f>
        <v>en</v>
      </c>
      <c r="G26" s="5">
        <v>0</v>
      </c>
      <c r="H26" s="3" t="s">
        <v>226</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490</v>
      </c>
      <c r="M26" s="3">
        <v>0</v>
      </c>
      <c r="N26" s="3">
        <v>0</v>
      </c>
      <c r="O26" s="3"/>
      <c r="S26" s="25"/>
    </row>
    <row r="27" spans="1:19" ht="15.75" customHeight="1">
      <c r="A27" s="2">
        <v>45559</v>
      </c>
      <c r="B27" s="3" t="str">
        <f t="shared" si="0"/>
        <v>Tue</v>
      </c>
      <c r="C27" s="4">
        <f ca="1">IFERROR(__xludf.DUMMYFUNCTION("IF(ISBLANK($A27),,CHOOSE(WEEKDAY($A27),,IF(ISDATE($A26),IF(WEEKDAY($A26)=2,INDEX(location_lang_time_lookup,1,6),INDEX(location_lang_time_lookup,1,4)),INDEX(location_lang_time_lookup,1,4)),IF(ISDATE($A26),IF(WEEKDAY($A26)=3,INDEX(location_lang_time_lookup,"&amp;"2,6),INDEX(location_lang_time_lookup,2,4)),INDEX(location_lang_time_lookup,2,4)),IF(ISDATE($A26),IF(WEEKDAY($A26)=4,INDEX(location_lang_time_lookup,3,6),INDEX(location_lang_time_lookup,3,4)),INDEX(location_lang_time_lookup,3,4)),IF(ISDATE($A26),IF(WEEKDAY"&amp;"($A26)=5,INDEX(location_lang_time_lookup,3,6),INDEX(location_lang_time_lookup,3,4)),INDEX(location_lang_time_lookup,3,4)),INDEX(location_lang_time_lookup,1,4),IF(ISDATE($A26),IF(WEEKDAY($A26)=7,INDEX(location_lang_time_lookup,5,6),INDEX(location_lang_time"&amp;"_lookup,5,4)),INDEX(location_lang_time_lookup,5,4))))"),0.583333333333333)</f>
        <v>0.58333333333333304</v>
      </c>
      <c r="D27" s="4">
        <f t="shared" ca="1" si="1"/>
        <v>0.64583333333333304</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7" s="3" t="str">
        <f t="array" ref="F27">IF(ISBLANK($A27),,CHOOSE(WEEKDAY($A27),,INDEX(location_lang_time_lookup,2,3),INDEX(location_lang_time_lookup,2,2),INDEX(location_lang_time_lookup,2,2),INDEX(location_lang_time_lookup,2,2),INDEX(location_lang_time_lookup,2,3),INDEX(location_lang_time_lookup,2,2)))</f>
        <v>en</v>
      </c>
      <c r="G27" s="5">
        <v>3</v>
      </c>
      <c r="H27" s="3" t="s">
        <v>91</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10" t="s">
        <v>473</v>
      </c>
      <c r="M27" s="3">
        <v>0</v>
      </c>
      <c r="N27" s="3">
        <v>0</v>
      </c>
      <c r="O27" s="3"/>
    </row>
    <row r="28" spans="1:19" ht="15.75" customHeight="1">
      <c r="A28" s="2">
        <v>45559</v>
      </c>
      <c r="B28" s="3" t="str">
        <f t="shared" si="0"/>
        <v>Tue</v>
      </c>
      <c r="C28" s="4">
        <v>0.64583333333333337</v>
      </c>
      <c r="D28" s="4">
        <f t="shared" si="1"/>
        <v>0.6875</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8" s="3" t="str">
        <f t="array" ref="F28">IF(ISBLANK($A28),,CHOOSE(WEEKDAY($A28),,INDEX(location_lang_time_lookup,2,3),INDEX(location_lang_time_lookup,2,2),INDEX(location_lang_time_lookup,2,2),INDEX(location_lang_time_lookup,2,2),INDEX(location_lang_time_lookup,2,3),INDEX(location_lang_time_lookup,2,2)))</f>
        <v>en</v>
      </c>
      <c r="G28" s="5">
        <v>2</v>
      </c>
      <c r="H28" s="3" t="s">
        <v>91</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473</v>
      </c>
      <c r="M28" s="3">
        <v>0</v>
      </c>
      <c r="N28" s="3">
        <v>0</v>
      </c>
      <c r="O28" s="3"/>
    </row>
    <row r="29" spans="1:19" ht="15.75" customHeight="1">
      <c r="A29" s="2">
        <v>45560</v>
      </c>
      <c r="B29" s="3" t="str">
        <f t="shared" si="0"/>
        <v>Wed</v>
      </c>
      <c r="C29" s="4">
        <f ca="1">IFERROR(__xludf.DUMMYFUNCTION("IF(ISBLANK($A29),,CHOOSE(WEEKDAY($A29),,IF(ISDATE($A28),IF(WEEKDAY($A28)=2,INDEX(location_lang_time_lookup,1,6),INDEX(location_lang_time_lookup,1,4)),INDEX(location_lang_time_lookup,1,4)),IF(ISDATE($A28),IF(WEEKDAY($A28)=3,INDEX(location_lang_time_lookup,"&amp;"2,6),INDEX(location_lang_time_lookup,2,4)),INDEX(location_lang_time_lookup,2,4)),IF(ISDATE($A28),IF(WEEKDAY($A28)=4,INDEX(location_lang_time_lookup,3,6),INDEX(location_lang_time_lookup,3,4)),INDEX(location_lang_time_lookup,3,4)),IF(ISDATE($A28),IF(WEEKDAY"&amp;"($A28)=5,INDEX(location_lang_time_lookup,3,6),INDEX(location_lang_time_lookup,3,4)),INDEX(location_lang_time_lookup,3,4)),INDEX(location_lang_time_lookup,1,4),IF(ISDATE($A28),IF(WEEKDAY($A28)=7,INDEX(location_lang_time_lookup,5,6),INDEX(location_lang_time"&amp;"_lookup,5,4)),INDEX(location_lang_time_lookup,5,4))))"),0.458333333333333)</f>
        <v>0.45833333333333298</v>
      </c>
      <c r="D29" s="4">
        <f t="shared" ca="1" si="1"/>
        <v>0.52083333333333304</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9" s="3" t="str">
        <f t="array" ref="F29">IF(ISBLANK($A29),,CHOOSE(WEEKDAY($A29),,INDEX(location_lang_time_lookup,2,3),INDEX(location_lang_time_lookup,2,2),INDEX(location_lang_time_lookup,2,2),INDEX(location_lang_time_lookup,2,2),INDEX(location_lang_time_lookup,2,3),INDEX(location_lang_time_lookup,2,2)))</f>
        <v>en</v>
      </c>
      <c r="G29" s="5">
        <v>13</v>
      </c>
      <c r="H29" s="3" t="s">
        <v>185</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491</v>
      </c>
      <c r="M29" s="3">
        <v>0</v>
      </c>
      <c r="N29" s="3">
        <v>0</v>
      </c>
      <c r="O29" s="3">
        <v>17</v>
      </c>
    </row>
    <row r="30" spans="1:19" ht="15.75" customHeight="1">
      <c r="A30" s="2">
        <v>45560</v>
      </c>
      <c r="B30" s="3" t="str">
        <f t="shared" si="0"/>
        <v>Wed</v>
      </c>
      <c r="C30" s="4">
        <v>0.64583333333333337</v>
      </c>
      <c r="D30" s="4">
        <f t="shared" si="1"/>
        <v>0.70833333333333337</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0" s="3" t="str">
        <f t="array" ref="F30">IF(ISBLANK($A30),,CHOOSE(WEEKDAY($A30),,INDEX(location_lang_time_lookup,2,3),INDEX(location_lang_time_lookup,2,2),INDEX(location_lang_time_lookup,2,2),INDEX(location_lang_time_lookup,2,2),INDEX(location_lang_time_lookup,2,3),INDEX(location_lang_time_lookup,2,2)))</f>
        <v>en</v>
      </c>
      <c r="G30" s="5">
        <v>13</v>
      </c>
      <c r="H30" s="3" t="s">
        <v>274</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492</v>
      </c>
      <c r="M30" s="3">
        <v>0</v>
      </c>
      <c r="N30" s="3">
        <v>0</v>
      </c>
      <c r="O30" s="3">
        <v>8</v>
      </c>
    </row>
    <row r="31" spans="1:19" ht="15.75" customHeight="1">
      <c r="A31" s="2">
        <v>45561</v>
      </c>
      <c r="B31" s="3" t="str">
        <f t="shared" si="0"/>
        <v>Thur</v>
      </c>
      <c r="C31" s="4">
        <f ca="1">IFERROR(__xludf.DUMMYFUNCTION("IF(ISBLANK($A31),,CHOOSE(WEEKDAY($A31),,IF(ISDATE($A30),IF(WEEKDAY($A30)=2,INDEX(location_lang_time_lookup,1,6),INDEX(location_lang_time_lookup,1,4)),INDEX(location_lang_time_lookup,1,4)),IF(ISDATE($A30),IF(WEEKDAY($A30)=3,INDEX(location_lang_time_lookup,"&amp;"2,6),INDEX(location_lang_time_lookup,2,4)),INDEX(location_lang_time_lookup,2,4)),IF(ISDATE($A30),IF(WEEKDAY($A30)=4,INDEX(location_lang_time_lookup,3,6),INDEX(location_lang_time_lookup,3,4)),INDEX(location_lang_time_lookup,3,4)),IF(ISDATE($A30),IF(WEEKDAY"&amp;"($A30)=5,INDEX(location_lang_time_lookup,3,6),INDEX(location_lang_time_lookup,3,4)),INDEX(location_lang_time_lookup,3,4)),INDEX(location_lang_time_lookup,1,4),IF(ISDATE($A30),IF(WEEKDAY($A30)=7,INDEX(location_lang_time_lookup,5,6),INDEX(location_lang_time"&amp;"_lookup,5,4)),INDEX(location_lang_time_lookup,5,4))))"),0.458333333333333)</f>
        <v>0.45833333333333298</v>
      </c>
      <c r="D31" s="4">
        <f t="shared" ca="1" si="1"/>
        <v>0.52083333333333304</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1" s="3" t="str">
        <f t="array" ref="F31">IF(ISBLANK($A31),,CHOOSE(WEEKDAY($A31),,INDEX(location_lang_time_lookup,2,3),INDEX(location_lang_time_lookup,2,2),INDEX(location_lang_time_lookup,2,2),INDEX(location_lang_time_lookup,2,2),INDEX(location_lang_time_lookup,2,3),INDEX(location_lang_time_lookup,2,2)))</f>
        <v>en</v>
      </c>
      <c r="G31" s="5">
        <v>8</v>
      </c>
      <c r="H31" s="3" t="s">
        <v>149</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493</v>
      </c>
      <c r="M31" s="3">
        <v>0</v>
      </c>
      <c r="N31" s="3">
        <v>0</v>
      </c>
      <c r="O31" s="3">
        <v>13</v>
      </c>
    </row>
    <row r="32" spans="1:19" ht="15.75" customHeight="1">
      <c r="A32" s="26">
        <v>45565</v>
      </c>
      <c r="B32" s="3" t="str">
        <f t="shared" si="0"/>
        <v>Mon</v>
      </c>
      <c r="C32" s="4">
        <f ca="1">IFERROR(__xludf.DUMMYFUNCTION("IF(ISBLANK($A32),,CHOOSE(WEEKDAY($A32),,IF(ISDATE($A31),IF(WEEKDAY($A31)=2,INDEX(location_lang_time_lookup,1,6),INDEX(location_lang_time_lookup,1,4)),INDEX(location_lang_time_lookup,1,4)),IF(ISDATE($A31),IF(WEEKDAY($A31)=3,INDEX(location_lang_time_lookup,"&amp;"2,6),INDEX(location_lang_time_lookup,2,4)),INDEX(location_lang_time_lookup,2,4)),IF(ISDATE($A31),IF(WEEKDAY($A31)=4,INDEX(location_lang_time_lookup,3,6),INDEX(location_lang_time_lookup,3,4)),INDEX(location_lang_time_lookup,3,4)),IF(ISDATE($A31),IF(WEEKDAY"&amp;"($A31)=5,INDEX(location_lang_time_lookup,3,6),INDEX(location_lang_time_lookup,3,4)),INDEX(location_lang_time_lookup,3,4)),INDEX(location_lang_time_lookup,1,4),IF(ISDATE($A31),IF(WEEKDAY($A31)=7,INDEX(location_lang_time_lookup,5,6),INDEX(location_lang_time"&amp;"_lookup,5,4)),INDEX(location_lang_time_lookup,5,4))))"),0.458333333333333)</f>
        <v>0.45833333333333298</v>
      </c>
      <c r="D32" s="4">
        <f t="shared" ca="1" si="1"/>
        <v>0.5416666666666663</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2" s="3" t="str">
        <f t="array" ref="F32">IF(ISBLANK($A32),,CHOOSE(WEEKDAY($A32),,INDEX(location_lang_time_lookup,2,3),INDEX(location_lang_time_lookup,2,2),INDEX(location_lang_time_lookup,2,2),INDEX(location_lang_time_lookup,2,2),INDEX(location_lang_time_lookup,2,3),INDEX(location_lang_time_lookup,2,2)))</f>
        <v>zh</v>
      </c>
      <c r="G32" s="5">
        <v>12</v>
      </c>
      <c r="H32" s="3" t="s">
        <v>292</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6" t="s">
        <v>477</v>
      </c>
      <c r="M32" s="3">
        <v>0</v>
      </c>
      <c r="N32" s="3">
        <v>0</v>
      </c>
      <c r="O32" s="3"/>
      <c r="P32" s="3" t="s">
        <v>305</v>
      </c>
    </row>
    <row r="33" spans="1:16" ht="15.75" customHeight="1">
      <c r="A33" s="2">
        <v>45565</v>
      </c>
      <c r="B33" s="3" t="str">
        <f t="shared" si="0"/>
        <v>Mon</v>
      </c>
      <c r="C33" s="4">
        <f ca="1">IFERROR(__xludf.DUMMYFUNCTION("IF(ISBLANK($A33),,CHOOSE(WEEKDAY($A33),,IF(ISDATE($A32),IF(WEEKDAY($A32)=2,INDEX(location_lang_time_lookup,1,6),INDEX(location_lang_time_lookup,1,4)),INDEX(location_lang_time_lookup,1,4)),IF(ISDATE($A32),IF(WEEKDAY($A32)=3,INDEX(location_lang_time_lookup,"&amp;"2,6),INDEX(location_lang_time_lookup,2,4)),INDEX(location_lang_time_lookup,2,4)),IF(ISDATE($A32),IF(WEEKDAY($A32)=4,INDEX(location_lang_time_lookup,3,6),INDEX(location_lang_time_lookup,3,4)),INDEX(location_lang_time_lookup,3,4)),IF(ISDATE($A32),IF(WEEKDAY"&amp;"($A32)=5,INDEX(location_lang_time_lookup,3,6),INDEX(location_lang_time_lookup,3,4)),INDEX(location_lang_time_lookup,3,4)),INDEX(location_lang_time_lookup,1,4),IF(ISDATE($A32),IF(WEEKDAY($A32)=7,INDEX(location_lang_time_lookup,5,6),INDEX(location_lang_time"&amp;"_lookup,5,4)),INDEX(location_lang_time_lookup,5,4))))"),0.625)</f>
        <v>0.625</v>
      </c>
      <c r="D33" s="4">
        <f t="shared" ca="1" si="1"/>
        <v>0.70833333333333337</v>
      </c>
      <c r="E33" s="3" t="str">
        <f ca="1">IFERROR(__xludf.DUMMYFUNCTION("IF(ISBLANK($A33),,CHOOSE(WEEKDAY($A33),,IF(ISDATE($A32),IF(WEEKDAY($A32)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3" s="3" t="str">
        <f t="array" ref="F33">IF(ISBLANK($A33),,CHOOSE(WEEKDAY($A33),,INDEX(location_lang_time_lookup,2,3),INDEX(location_lang_time_lookup,2,2),INDEX(location_lang_time_lookup,2,2),INDEX(location_lang_time_lookup,2,2),INDEX(location_lang_time_lookup,2,3),INDEX(location_lang_time_lookup,2,2)))</f>
        <v>zh</v>
      </c>
      <c r="G33" s="5">
        <v>16</v>
      </c>
      <c r="H33" s="3" t="s">
        <v>103</v>
      </c>
      <c r="I33" s="3" t="e">
        <f t="array" aca="1" ref="I33" ca="1">IF(ISBLANK($H33),,VLOOKUP($H33,'classes-lookup'!$A$2:INDIRECT("classes-lookup!$K$"&amp;COUNTA('classes-lookup'!$A:$A)),3, FALSE))</f>
        <v>#REF!</v>
      </c>
      <c r="J33" s="3" t="e">
        <f t="array" aca="1" ref="J33" ca="1">IF(ISBLANK($H33),,VLOOKUP($H33,'classes-lookup'!$A$2:INDIRECT("classes-lookup!$K$"&amp;COUNTA('classes-lookup'!$A:$A)),10, FALSE))</f>
        <v>#REF!</v>
      </c>
      <c r="K33" s="3" t="e">
        <f t="array" aca="1" ref="K33" ca="1">IF(ISBLANK($H33),,VLOOKUP($H33,'classes-lookup'!$A$2:INDIRECT("classes-lookup!$K$"&amp;COUNTA('classes-lookup'!$A:$A)),11, FALSE))</f>
        <v>#REF!</v>
      </c>
      <c r="L33" s="10" t="s">
        <v>494</v>
      </c>
      <c r="M33" s="3">
        <v>0</v>
      </c>
      <c r="N33" s="3">
        <v>0</v>
      </c>
      <c r="O33" s="3"/>
    </row>
    <row r="34" spans="1:16" ht="15.75" customHeight="1">
      <c r="A34" s="2"/>
      <c r="B34" s="3"/>
      <c r="C34" s="4"/>
      <c r="D34" s="4"/>
      <c r="E34" s="3"/>
      <c r="F34" s="3"/>
      <c r="G34" s="16"/>
      <c r="H34" s="3"/>
      <c r="I34" s="3"/>
      <c r="J34" s="3"/>
      <c r="K34" s="3"/>
      <c r="L34" s="3"/>
      <c r="M34" s="3"/>
      <c r="N34" s="3"/>
      <c r="O34" s="3"/>
    </row>
    <row r="35" spans="1:16" ht="15.75" customHeight="1">
      <c r="A35" s="2"/>
      <c r="B35" s="3"/>
      <c r="C35" s="4"/>
      <c r="D35" s="4"/>
      <c r="E35" s="3"/>
      <c r="F35" s="3"/>
      <c r="G35" s="16"/>
      <c r="H35" s="3"/>
      <c r="I35" s="3"/>
      <c r="J35" s="3"/>
      <c r="K35" s="3"/>
      <c r="L35" s="3"/>
      <c r="M35" s="3"/>
      <c r="N35" s="3"/>
      <c r="O35" s="3"/>
    </row>
    <row r="36" spans="1:16" ht="15.75" customHeight="1">
      <c r="A36" s="26"/>
      <c r="B36" s="3"/>
      <c r="C36" s="4"/>
      <c r="D36" s="4"/>
      <c r="E36" s="3"/>
      <c r="F36" s="3"/>
      <c r="G36" s="16"/>
      <c r="H36" s="3"/>
      <c r="I36" s="3"/>
      <c r="J36" s="3"/>
      <c r="K36" s="3"/>
      <c r="L36" s="3"/>
      <c r="M36" s="3"/>
      <c r="N36" s="3"/>
      <c r="P36" s="3"/>
    </row>
    <row r="37" spans="1:16" ht="15.75" customHeight="1">
      <c r="A37" s="2"/>
      <c r="B37" s="3"/>
      <c r="C37" s="4"/>
      <c r="D37" s="4"/>
      <c r="E37" s="3"/>
      <c r="F37" s="3"/>
      <c r="G37" s="16"/>
      <c r="H37" s="3"/>
      <c r="I37" s="3"/>
      <c r="J37" s="3"/>
      <c r="K37" s="3"/>
      <c r="L37" s="3"/>
      <c r="M37" s="3"/>
      <c r="N37" s="3"/>
    </row>
    <row r="38" spans="1:16" ht="15.75" customHeight="1">
      <c r="A38" s="26"/>
      <c r="B38" s="3"/>
      <c r="C38" s="4"/>
      <c r="D38" s="4"/>
      <c r="E38" s="3"/>
      <c r="F38" s="3"/>
      <c r="G38" s="16"/>
      <c r="H38" s="3"/>
      <c r="I38" s="3"/>
      <c r="J38" s="3"/>
      <c r="K38" s="3"/>
      <c r="L38" s="3"/>
      <c r="M38" s="3"/>
      <c r="N38" s="3"/>
      <c r="O38" s="3"/>
      <c r="P38" s="3"/>
    </row>
    <row r="39" spans="1:16" ht="15.75" customHeight="1">
      <c r="A39" s="2"/>
      <c r="B39" s="3"/>
      <c r="C39" s="4"/>
      <c r="D39" s="4"/>
      <c r="E39" s="3"/>
      <c r="F39" s="3"/>
      <c r="G39" s="16"/>
      <c r="H39" s="3"/>
      <c r="I39" s="3"/>
      <c r="J39" s="3"/>
      <c r="K39" s="3"/>
      <c r="L39" s="3"/>
      <c r="M39" s="3"/>
      <c r="N39" s="3"/>
      <c r="O39" s="3"/>
    </row>
    <row r="40" spans="1:16" ht="15.75" customHeight="1">
      <c r="A40" s="2"/>
      <c r="B40" s="3"/>
      <c r="C40" s="4"/>
      <c r="D40" s="4"/>
      <c r="E40" s="3"/>
      <c r="F40" s="3"/>
      <c r="G40" s="16"/>
      <c r="H40" s="3"/>
      <c r="I40" s="3"/>
      <c r="J40" s="3"/>
      <c r="K40" s="3"/>
      <c r="L40" s="3"/>
      <c r="M40" s="3"/>
      <c r="N40" s="3"/>
      <c r="O40" s="3"/>
    </row>
    <row r="41" spans="1:16" ht="15.75" customHeight="1">
      <c r="A41" s="2"/>
      <c r="B41" s="3"/>
      <c r="C41" s="4"/>
      <c r="D41" s="4"/>
      <c r="E41" s="3"/>
      <c r="F41" s="3"/>
      <c r="G41" s="16"/>
      <c r="H41" s="3"/>
      <c r="I41" s="3"/>
      <c r="J41" s="3"/>
      <c r="K41" s="3"/>
      <c r="L41" s="3"/>
      <c r="M41" s="3"/>
      <c r="N41" s="3"/>
      <c r="O41" s="3"/>
    </row>
    <row r="42" spans="1:16" ht="15.75" customHeight="1">
      <c r="A42" s="2"/>
      <c r="B42" s="3"/>
      <c r="C42" s="4"/>
      <c r="D42" s="4"/>
      <c r="E42" s="3"/>
      <c r="F42" s="3"/>
      <c r="G42" s="16"/>
      <c r="H42" s="3"/>
      <c r="I42" s="3"/>
      <c r="J42" s="3"/>
      <c r="K42" s="3"/>
      <c r="L42" s="3"/>
      <c r="M42" s="3"/>
      <c r="N42" s="3"/>
      <c r="O42" s="3"/>
    </row>
    <row r="43" spans="1:16" ht="15.75" customHeight="1">
      <c r="A43" s="2"/>
      <c r="B43" s="3"/>
      <c r="C43" s="4"/>
      <c r="D43" s="4"/>
      <c r="E43" s="3"/>
      <c r="F43" s="3"/>
      <c r="G43" s="16"/>
      <c r="H43" s="3"/>
      <c r="I43" s="3"/>
      <c r="J43" s="3"/>
      <c r="K43" s="3"/>
      <c r="L43" s="3"/>
      <c r="M43" s="3"/>
      <c r="N43" s="3"/>
      <c r="O43" s="3"/>
    </row>
    <row r="44" spans="1:16" ht="15.75" customHeight="1">
      <c r="A44" s="2"/>
      <c r="B44" s="3"/>
      <c r="C44" s="4"/>
      <c r="D44" s="4"/>
      <c r="E44" s="3"/>
      <c r="F44" s="3"/>
      <c r="G44" s="16"/>
      <c r="H44" s="3"/>
      <c r="I44" s="3"/>
      <c r="J44" s="3"/>
      <c r="K44" s="3"/>
      <c r="L44" s="3"/>
      <c r="M44" s="3"/>
      <c r="N44" s="3"/>
      <c r="O44" s="3"/>
    </row>
    <row r="45" spans="1:16" ht="15.75" customHeight="1">
      <c r="A45" s="26"/>
      <c r="B45" s="3"/>
      <c r="C45" s="4"/>
      <c r="D45" s="4"/>
      <c r="E45" s="3"/>
      <c r="F45" s="3"/>
      <c r="G45" s="16"/>
      <c r="H45" s="3"/>
      <c r="I45" s="3"/>
      <c r="J45" s="3"/>
      <c r="K45" s="3"/>
      <c r="L45" s="3"/>
      <c r="M45" s="3"/>
      <c r="N45" s="3"/>
      <c r="O45" s="3"/>
    </row>
    <row r="46" spans="1:16" ht="15.75" customHeight="1">
      <c r="A46" s="2"/>
      <c r="B46" s="3"/>
      <c r="C46" s="4"/>
      <c r="D46" s="4"/>
      <c r="E46" s="3"/>
      <c r="F46" s="3"/>
      <c r="G46" s="16"/>
      <c r="H46" s="3"/>
      <c r="I46" s="3"/>
      <c r="J46" s="3"/>
      <c r="K46" s="3"/>
      <c r="L46" s="3"/>
      <c r="M46" s="3"/>
      <c r="N46" s="3"/>
      <c r="O46" s="3"/>
    </row>
    <row r="47" spans="1:16" ht="15.75" customHeight="1">
      <c r="A47" s="2"/>
      <c r="B47" s="3"/>
      <c r="C47" s="4"/>
      <c r="D47" s="4"/>
      <c r="E47" s="3"/>
      <c r="F47" s="3"/>
      <c r="G47" s="16"/>
      <c r="H47" s="3"/>
      <c r="I47" s="3"/>
      <c r="J47" s="3"/>
      <c r="K47" s="3"/>
      <c r="L47" s="3"/>
      <c r="M47" s="3"/>
      <c r="N47" s="3"/>
      <c r="O47" s="3"/>
    </row>
    <row r="48" spans="1:16" ht="15.75" customHeight="1">
      <c r="A48" s="2"/>
      <c r="B48" s="3"/>
      <c r="C48" s="4"/>
      <c r="D48" s="4"/>
      <c r="E48" s="3"/>
      <c r="F48" s="3"/>
      <c r="G48" s="16"/>
      <c r="H48" s="3"/>
      <c r="I48" s="3"/>
      <c r="J48" s="3"/>
      <c r="K48" s="3"/>
      <c r="L48" s="3"/>
      <c r="M48" s="3"/>
      <c r="N48" s="3"/>
      <c r="O48" s="3"/>
    </row>
    <row r="49" spans="1:15" ht="15.75" customHeight="1">
      <c r="A49" s="2"/>
      <c r="B49" s="3"/>
      <c r="C49" s="4"/>
      <c r="D49" s="4"/>
      <c r="E49" s="3"/>
      <c r="F49" s="3"/>
      <c r="G49" s="16"/>
      <c r="H49" s="3"/>
      <c r="I49" s="3"/>
      <c r="J49" s="3"/>
      <c r="K49" s="3"/>
      <c r="L49" s="3"/>
      <c r="M49" s="3"/>
      <c r="N49" s="3"/>
      <c r="O49" s="3"/>
    </row>
    <row r="50" spans="1:15" ht="15.75" customHeight="1">
      <c r="A50" s="2"/>
      <c r="B50" s="3"/>
      <c r="C50" s="4"/>
      <c r="D50" s="4"/>
      <c r="E50" s="3"/>
      <c r="F50" s="3"/>
      <c r="G50" s="16"/>
      <c r="H50" s="3"/>
      <c r="I50" s="3"/>
      <c r="J50" s="3"/>
      <c r="K50" s="3"/>
      <c r="L50" s="3"/>
      <c r="M50" s="3"/>
      <c r="N50" s="3"/>
      <c r="O50" s="3"/>
    </row>
    <row r="51" spans="1:15" ht="15.75" customHeight="1">
      <c r="A51" s="2"/>
      <c r="B51" s="3"/>
      <c r="C51" s="4"/>
      <c r="D51" s="4"/>
      <c r="E51" s="3"/>
      <c r="F51" s="3"/>
      <c r="G51" s="16"/>
      <c r="H51" s="3"/>
      <c r="I51" s="3"/>
      <c r="J51" s="3"/>
      <c r="K51" s="3"/>
      <c r="L51" s="3"/>
      <c r="M51" s="3"/>
      <c r="N51" s="3"/>
      <c r="O51" s="3"/>
    </row>
    <row r="52" spans="1:15" ht="15.75" customHeight="1">
      <c r="A52" s="2"/>
      <c r="B52" s="3"/>
      <c r="C52" s="4"/>
      <c r="D52" s="4"/>
      <c r="E52" s="3"/>
      <c r="F52" s="3"/>
      <c r="G52" s="16"/>
      <c r="H52" s="3"/>
      <c r="I52" s="3"/>
      <c r="J52" s="3"/>
      <c r="K52" s="3"/>
      <c r="L52" s="3"/>
      <c r="M52" s="3"/>
      <c r="N52" s="3"/>
      <c r="O52" s="3"/>
    </row>
    <row r="53" spans="1:15" ht="15.75" customHeight="1">
      <c r="A53" s="2"/>
      <c r="B53" s="3"/>
      <c r="C53" s="4"/>
      <c r="D53" s="4"/>
      <c r="E53" s="3"/>
      <c r="F53" s="3"/>
      <c r="G53" s="16"/>
      <c r="H53" s="3"/>
      <c r="I53" s="3"/>
      <c r="J53" s="3"/>
      <c r="K53" s="3"/>
      <c r="L53" s="3"/>
      <c r="M53" s="3"/>
      <c r="N53" s="3"/>
      <c r="O53" s="3"/>
    </row>
    <row r="54" spans="1:15" ht="15.75" customHeight="1">
      <c r="A54" s="2"/>
      <c r="B54" s="3"/>
      <c r="C54" s="4"/>
      <c r="D54" s="4"/>
      <c r="E54" s="3"/>
      <c r="F54" s="3"/>
      <c r="G54" s="16"/>
      <c r="H54" s="3"/>
      <c r="I54" s="3"/>
      <c r="J54" s="3"/>
      <c r="K54" s="3"/>
      <c r="L54" s="3"/>
      <c r="M54" s="3"/>
      <c r="N54" s="3"/>
      <c r="O54" s="3"/>
    </row>
    <row r="55" spans="1:15" ht="15.75" customHeight="1">
      <c r="A55" s="2"/>
      <c r="B55" s="3"/>
      <c r="C55" s="4"/>
      <c r="D55" s="4"/>
      <c r="E55" s="3"/>
      <c r="F55" s="3"/>
      <c r="G55" s="16"/>
      <c r="H55" s="3"/>
      <c r="I55" s="3"/>
      <c r="J55" s="3"/>
      <c r="K55" s="3"/>
      <c r="L55" s="3"/>
      <c r="M55" s="3"/>
      <c r="N55" s="3"/>
      <c r="O55" s="3"/>
    </row>
    <row r="56" spans="1:15" ht="15.75" customHeight="1">
      <c r="A56" s="2"/>
      <c r="B56" s="3"/>
      <c r="C56" s="4"/>
      <c r="D56" s="4"/>
      <c r="E56" s="3"/>
      <c r="F56" s="3"/>
      <c r="G56" s="16"/>
      <c r="H56" s="3"/>
      <c r="I56" s="3"/>
      <c r="J56" s="3"/>
      <c r="K56" s="3"/>
      <c r="L56" s="3"/>
      <c r="M56" s="3"/>
      <c r="N56" s="3"/>
      <c r="O56" s="3"/>
    </row>
    <row r="57" spans="1:15" ht="15.75" customHeight="1">
      <c r="A57" s="2"/>
      <c r="B57" s="3"/>
      <c r="C57" s="4"/>
      <c r="D57" s="4"/>
      <c r="E57" s="3"/>
      <c r="F57" s="3"/>
      <c r="G57" s="16"/>
      <c r="H57" s="3"/>
      <c r="I57" s="3"/>
      <c r="J57" s="3"/>
      <c r="K57" s="3"/>
      <c r="L57" s="3"/>
      <c r="M57" s="3"/>
      <c r="N57" s="3"/>
      <c r="O57" s="3"/>
    </row>
    <row r="58" spans="1:15" ht="15.75" customHeight="1">
      <c r="A58" s="2"/>
      <c r="B58" s="3"/>
      <c r="C58" s="4"/>
      <c r="D58" s="4"/>
      <c r="E58" s="3"/>
      <c r="F58" s="3"/>
      <c r="G58" s="16"/>
      <c r="H58" s="3"/>
      <c r="I58" s="3"/>
      <c r="J58" s="3"/>
      <c r="K58" s="3"/>
      <c r="L58" s="3"/>
      <c r="M58" s="3"/>
      <c r="N58" s="3"/>
      <c r="O58" s="3"/>
    </row>
    <row r="59" spans="1:15" ht="15.75" customHeight="1">
      <c r="A59" s="2"/>
      <c r="B59" s="3"/>
      <c r="C59" s="4"/>
      <c r="D59" s="4"/>
      <c r="E59" s="3"/>
      <c r="F59" s="3"/>
      <c r="G59" s="16"/>
      <c r="H59" s="3"/>
      <c r="I59" s="3"/>
      <c r="J59" s="3"/>
      <c r="K59" s="3"/>
      <c r="L59" s="3"/>
      <c r="M59" s="3"/>
      <c r="N59" s="3"/>
      <c r="O59" s="3"/>
    </row>
    <row r="60" spans="1:15" ht="15.75" customHeight="1">
      <c r="A60" s="2"/>
      <c r="B60" s="3"/>
      <c r="C60" s="4"/>
      <c r="D60" s="4"/>
      <c r="E60" s="3"/>
      <c r="F60" s="3"/>
      <c r="G60" s="16"/>
      <c r="H60" s="3"/>
      <c r="I60" s="3"/>
      <c r="J60" s="3"/>
      <c r="K60" s="3"/>
      <c r="L60" s="3"/>
      <c r="M60" s="3"/>
      <c r="N60" s="3"/>
      <c r="O60" s="3"/>
    </row>
    <row r="61" spans="1:15" ht="15.75" customHeight="1">
      <c r="A61" s="2"/>
      <c r="B61" s="3"/>
      <c r="C61" s="4"/>
      <c r="D61" s="4"/>
      <c r="E61" s="3"/>
      <c r="F61" s="3"/>
      <c r="G61" s="16"/>
      <c r="H61" s="3"/>
      <c r="I61" s="3"/>
      <c r="J61" s="3"/>
      <c r="K61" s="3"/>
      <c r="L61" s="3"/>
      <c r="M61" s="3"/>
      <c r="N61" s="3"/>
    </row>
    <row r="62" spans="1:15" ht="15.75" customHeight="1">
      <c r="A62" s="2"/>
      <c r="B62" s="3"/>
      <c r="C62" s="4"/>
      <c r="D62" s="4"/>
      <c r="E62" s="3"/>
      <c r="F62" s="3"/>
      <c r="G62" s="16"/>
      <c r="H62" s="3"/>
      <c r="I62" s="3"/>
      <c r="J62" s="3"/>
      <c r="K62" s="3"/>
      <c r="L62" s="3"/>
      <c r="M62" s="3"/>
      <c r="N62" s="3"/>
    </row>
    <row r="63" spans="1:15" ht="15.75" customHeight="1">
      <c r="A63" s="2"/>
      <c r="B63" s="3"/>
      <c r="C63" s="4"/>
      <c r="D63" s="4"/>
      <c r="E63" s="3"/>
      <c r="F63" s="3"/>
      <c r="G63" s="16"/>
      <c r="H63" s="3"/>
      <c r="I63" s="3"/>
      <c r="J63" s="3"/>
      <c r="K63" s="3"/>
      <c r="L63" s="3"/>
      <c r="M63" s="3"/>
      <c r="N63" s="3"/>
    </row>
    <row r="64" spans="1:15" ht="15.75" customHeight="1">
      <c r="A64" s="2"/>
      <c r="B64" s="3"/>
      <c r="C64" s="4"/>
      <c r="D64" s="4"/>
      <c r="E64" s="3"/>
      <c r="F64" s="3"/>
      <c r="G64" s="16"/>
      <c r="H64" s="3"/>
      <c r="I64" s="3"/>
      <c r="J64" s="3"/>
      <c r="K64" s="3"/>
      <c r="L64" s="3"/>
      <c r="M64" s="3"/>
      <c r="N64" s="3"/>
    </row>
    <row r="65" spans="1:14" ht="13">
      <c r="A65" s="2"/>
      <c r="B65" s="3"/>
      <c r="C65" s="4"/>
      <c r="D65" s="4"/>
      <c r="E65" s="3"/>
      <c r="F65" s="3"/>
      <c r="G65" s="16"/>
      <c r="H65" s="3"/>
      <c r="I65" s="3"/>
      <c r="J65" s="3"/>
      <c r="K65" s="3"/>
      <c r="L65" s="3"/>
      <c r="M65" s="3"/>
      <c r="N65" s="3"/>
    </row>
    <row r="66" spans="1:14" ht="13">
      <c r="A66" s="2"/>
      <c r="B66" s="3"/>
      <c r="C66" s="4"/>
      <c r="D66" s="4"/>
      <c r="E66" s="3"/>
      <c r="F66" s="3"/>
      <c r="G66" s="16"/>
      <c r="H66" s="3"/>
      <c r="I66" s="3"/>
      <c r="J66" s="3"/>
      <c r="K66" s="3"/>
      <c r="L66" s="3"/>
      <c r="M66" s="3"/>
      <c r="N66" s="3"/>
    </row>
    <row r="67" spans="1:14" ht="13">
      <c r="A67" s="2"/>
      <c r="B67" s="3"/>
      <c r="C67" s="4"/>
      <c r="D67" s="4"/>
      <c r="E67" s="3"/>
      <c r="F67" s="3"/>
      <c r="G67" s="16"/>
      <c r="H67" s="3"/>
      <c r="I67" s="3"/>
      <c r="J67" s="3"/>
      <c r="K67" s="3"/>
      <c r="L67" s="3"/>
      <c r="M67" s="3"/>
      <c r="N67" s="3"/>
    </row>
    <row r="68" spans="1:14" ht="13">
      <c r="A68" s="2"/>
      <c r="B68" s="3"/>
      <c r="C68" s="4"/>
      <c r="D68" s="4"/>
      <c r="E68" s="3"/>
      <c r="F68" s="3"/>
      <c r="G68" s="16"/>
      <c r="H68" s="3"/>
      <c r="I68" s="3"/>
      <c r="J68" s="3"/>
      <c r="K68" s="3"/>
      <c r="L68" s="3"/>
      <c r="M68" s="3"/>
      <c r="N68" s="3"/>
    </row>
    <row r="69" spans="1:14" ht="13">
      <c r="A69" s="2"/>
      <c r="B69" s="3"/>
      <c r="C69" s="4"/>
      <c r="D69" s="4"/>
      <c r="E69" s="3"/>
      <c r="F69" s="3"/>
      <c r="G69" s="16"/>
      <c r="H69" s="3"/>
      <c r="I69" s="3"/>
      <c r="J69" s="3"/>
      <c r="K69" s="3"/>
      <c r="L69" s="3"/>
      <c r="M69" s="3"/>
      <c r="N69" s="3"/>
    </row>
    <row r="70" spans="1:14" ht="13">
      <c r="A70" s="2"/>
      <c r="B70" s="3"/>
      <c r="C70" s="4"/>
      <c r="D70" s="4"/>
      <c r="E70" s="3"/>
      <c r="F70" s="3"/>
      <c r="G70" s="16"/>
      <c r="H70" s="3"/>
      <c r="I70" s="3"/>
      <c r="J70" s="3"/>
      <c r="K70" s="3"/>
      <c r="L70" s="3"/>
      <c r="M70" s="3"/>
      <c r="N70" s="3"/>
    </row>
    <row r="71" spans="1:14" ht="13">
      <c r="A71" s="2"/>
      <c r="B71" s="3"/>
      <c r="C71" s="4"/>
      <c r="D71" s="4"/>
      <c r="E71" s="3"/>
      <c r="F71" s="3"/>
      <c r="G71" s="16"/>
      <c r="H71" s="3"/>
      <c r="I71" s="3"/>
      <c r="J71" s="3"/>
      <c r="K71" s="3"/>
      <c r="L71" s="3"/>
      <c r="M71" s="3"/>
      <c r="N71" s="3"/>
    </row>
    <row r="72" spans="1:14" ht="13">
      <c r="A72" s="2"/>
      <c r="B72" s="3"/>
      <c r="C72" s="4"/>
      <c r="D72" s="4"/>
      <c r="E72" s="3"/>
      <c r="F72" s="3"/>
      <c r="G72" s="16"/>
      <c r="H72" s="3"/>
      <c r="I72" s="3"/>
      <c r="J72" s="3"/>
      <c r="K72" s="3"/>
      <c r="L72" s="3"/>
      <c r="M72" s="3"/>
      <c r="N72" s="3"/>
    </row>
    <row r="73" spans="1:14" ht="13">
      <c r="A73" s="2"/>
      <c r="B73" s="3"/>
      <c r="C73" s="4"/>
      <c r="D73" s="4"/>
      <c r="E73" s="3"/>
      <c r="F73" s="3"/>
      <c r="G73" s="16"/>
      <c r="H73" s="3"/>
      <c r="I73" s="3"/>
      <c r="J73" s="3"/>
      <c r="K73" s="3"/>
      <c r="L73" s="3"/>
      <c r="M73" s="3"/>
      <c r="N73" s="3"/>
    </row>
    <row r="74" spans="1:14" ht="13">
      <c r="A74" s="2"/>
      <c r="B74" s="3"/>
      <c r="C74" s="4"/>
      <c r="D74" s="4"/>
      <c r="E74" s="3"/>
      <c r="F74" s="3"/>
      <c r="G74" s="16"/>
      <c r="H74" s="3"/>
      <c r="I74" s="3"/>
      <c r="J74" s="3"/>
      <c r="K74" s="3"/>
      <c r="L74" s="3"/>
      <c r="M74" s="3"/>
      <c r="N74" s="3"/>
    </row>
    <row r="75" spans="1:14" ht="13">
      <c r="A75" s="2"/>
      <c r="B75" s="3"/>
      <c r="C75" s="4"/>
      <c r="D75" s="4"/>
      <c r="E75" s="3"/>
      <c r="F75" s="3"/>
      <c r="G75" s="16"/>
      <c r="H75" s="3"/>
      <c r="I75" s="3"/>
      <c r="J75" s="3"/>
      <c r="K75" s="3"/>
      <c r="L75" s="3"/>
      <c r="M75" s="3"/>
      <c r="N75" s="3"/>
    </row>
    <row r="76" spans="1:14" ht="13">
      <c r="A76" s="2"/>
      <c r="B76" s="3"/>
      <c r="C76" s="4"/>
      <c r="D76" s="4"/>
      <c r="E76" s="3"/>
      <c r="F76" s="3"/>
      <c r="G76" s="16"/>
      <c r="H76" s="3"/>
      <c r="I76" s="3"/>
      <c r="J76" s="3"/>
      <c r="K76" s="3"/>
      <c r="L76" s="3"/>
      <c r="M76" s="3"/>
      <c r="N76" s="3"/>
    </row>
    <row r="77" spans="1:14" ht="13">
      <c r="A77" s="2"/>
      <c r="B77" s="3"/>
      <c r="C77" s="4"/>
      <c r="D77" s="4"/>
      <c r="E77" s="3"/>
      <c r="F77" s="3"/>
      <c r="G77" s="16"/>
      <c r="H77" s="3"/>
      <c r="I77" s="3"/>
      <c r="J77" s="3"/>
      <c r="K77" s="3"/>
      <c r="L77" s="3"/>
      <c r="M77" s="3"/>
      <c r="N77" s="3"/>
    </row>
    <row r="78" spans="1:14" ht="13">
      <c r="A78" s="2"/>
      <c r="B78" s="3"/>
      <c r="C78" s="4"/>
      <c r="D78" s="4"/>
      <c r="E78" s="3"/>
      <c r="F78" s="3"/>
      <c r="G78" s="16"/>
      <c r="H78" s="3"/>
      <c r="I78" s="3"/>
      <c r="J78" s="3"/>
      <c r="K78" s="3"/>
      <c r="L78" s="3"/>
      <c r="M78" s="3"/>
      <c r="N78" s="3"/>
    </row>
    <row r="79" spans="1:14" ht="13">
      <c r="A79" s="2"/>
      <c r="B79" s="3"/>
      <c r="C79" s="4"/>
      <c r="D79" s="4"/>
      <c r="E79" s="3"/>
      <c r="F79" s="3"/>
      <c r="G79" s="16"/>
      <c r="H79" s="3"/>
      <c r="I79" s="3"/>
      <c r="J79" s="3"/>
      <c r="K79" s="3"/>
      <c r="L79" s="3"/>
      <c r="M79" s="3"/>
      <c r="N79" s="3"/>
    </row>
    <row r="80" spans="1:14" ht="13">
      <c r="A80" s="2"/>
      <c r="B80" s="3"/>
      <c r="C80" s="4"/>
      <c r="D80" s="4"/>
      <c r="E80" s="3"/>
      <c r="F80" s="3"/>
      <c r="G80" s="16"/>
      <c r="H80" s="3"/>
      <c r="I80" s="3"/>
      <c r="J80" s="3"/>
      <c r="K80" s="3"/>
      <c r="L80" s="3"/>
      <c r="M80" s="3"/>
      <c r="N80" s="3"/>
    </row>
    <row r="81" spans="1:14" ht="13">
      <c r="A81" s="2"/>
      <c r="B81" s="3"/>
      <c r="C81" s="4"/>
      <c r="D81" s="4"/>
      <c r="E81" s="3"/>
      <c r="F81" s="3"/>
      <c r="G81" s="16"/>
      <c r="H81" s="3"/>
      <c r="I81" s="3"/>
      <c r="J81" s="3"/>
      <c r="K81" s="3"/>
      <c r="L81" s="3"/>
      <c r="M81" s="3"/>
      <c r="N81" s="3"/>
    </row>
    <row r="82" spans="1:14" ht="13">
      <c r="A82" s="2"/>
      <c r="B82" s="3"/>
      <c r="C82" s="4"/>
      <c r="D82" s="4"/>
      <c r="E82" s="3"/>
      <c r="F82" s="3"/>
      <c r="G82" s="16"/>
      <c r="H82" s="3"/>
      <c r="I82" s="3"/>
      <c r="J82" s="3"/>
      <c r="K82" s="3"/>
      <c r="L82" s="3"/>
      <c r="M82" s="3"/>
      <c r="N82" s="3"/>
    </row>
    <row r="83" spans="1:14" ht="13">
      <c r="A83" s="2"/>
      <c r="B83" s="3"/>
      <c r="C83" s="4"/>
      <c r="D83" s="4"/>
      <c r="E83" s="3"/>
      <c r="F83" s="3"/>
      <c r="G83" s="16"/>
      <c r="H83" s="3"/>
      <c r="I83" s="3"/>
      <c r="J83" s="3"/>
      <c r="K83" s="3"/>
      <c r="L83" s="3"/>
      <c r="M83" s="3"/>
      <c r="N83" s="3"/>
    </row>
    <row r="84" spans="1:14" ht="13">
      <c r="A84" s="2"/>
      <c r="B84" s="3"/>
      <c r="C84" s="4"/>
      <c r="D84" s="4"/>
      <c r="E84" s="3"/>
      <c r="F84" s="3"/>
      <c r="G84" s="16"/>
      <c r="H84" s="3"/>
      <c r="I84" s="3"/>
      <c r="J84" s="3"/>
      <c r="K84" s="3"/>
      <c r="L84" s="3"/>
      <c r="M84" s="3"/>
      <c r="N84" s="3"/>
    </row>
    <row r="85" spans="1:14" ht="13">
      <c r="A85" s="2"/>
      <c r="B85" s="3"/>
      <c r="C85" s="4"/>
      <c r="D85" s="4"/>
      <c r="E85" s="3"/>
      <c r="F85" s="3"/>
      <c r="G85" s="16"/>
      <c r="H85" s="3"/>
      <c r="I85" s="3"/>
      <c r="J85" s="3"/>
      <c r="K85" s="3"/>
      <c r="L85" s="3"/>
      <c r="M85" s="3"/>
      <c r="N85" s="3"/>
    </row>
    <row r="86" spans="1:14" ht="13">
      <c r="A86" s="2"/>
      <c r="B86" s="3"/>
      <c r="C86" s="4"/>
      <c r="D86" s="4"/>
      <c r="E86" s="3"/>
      <c r="F86" s="3"/>
      <c r="G86" s="16"/>
      <c r="H86" s="3"/>
      <c r="I86" s="3"/>
      <c r="J86" s="3"/>
      <c r="K86" s="3"/>
      <c r="L86" s="3"/>
      <c r="M86" s="3"/>
      <c r="N86" s="3"/>
    </row>
    <row r="87" spans="1:14" ht="13">
      <c r="A87" s="2"/>
      <c r="B87" s="3"/>
      <c r="C87" s="4"/>
      <c r="D87" s="4"/>
      <c r="E87" s="3"/>
      <c r="F87" s="3"/>
      <c r="G87" s="16"/>
      <c r="H87" s="3"/>
      <c r="I87" s="3"/>
      <c r="J87" s="3"/>
      <c r="K87" s="3"/>
      <c r="L87" s="3"/>
      <c r="M87" s="3"/>
      <c r="N87" s="3"/>
    </row>
    <row r="88" spans="1:14" ht="13">
      <c r="A88" s="2"/>
      <c r="B88" s="3"/>
      <c r="C88" s="4"/>
      <c r="D88" s="4"/>
      <c r="E88" s="3"/>
      <c r="F88" s="3"/>
      <c r="G88" s="16"/>
      <c r="H88" s="3"/>
      <c r="I88" s="3"/>
      <c r="J88" s="3"/>
      <c r="K88" s="3"/>
      <c r="L88" s="3"/>
      <c r="M88" s="3"/>
      <c r="N88" s="3"/>
    </row>
    <row r="89" spans="1:14" ht="13">
      <c r="A89" s="2"/>
      <c r="B89" s="3"/>
      <c r="C89" s="4"/>
      <c r="D89" s="4"/>
      <c r="E89" s="3"/>
      <c r="F89" s="3"/>
      <c r="G89" s="16"/>
      <c r="H89" s="3"/>
      <c r="I89" s="3"/>
      <c r="J89" s="3"/>
      <c r="K89" s="3"/>
      <c r="L89" s="3"/>
      <c r="M89" s="3"/>
      <c r="N89" s="3"/>
    </row>
    <row r="90" spans="1:14" ht="13">
      <c r="A90" s="2"/>
      <c r="B90" s="3"/>
      <c r="C90" s="4"/>
      <c r="D90" s="4"/>
      <c r="E90" s="3"/>
      <c r="F90" s="3"/>
      <c r="G90" s="16"/>
      <c r="H90" s="3"/>
      <c r="I90" s="3"/>
      <c r="J90" s="3"/>
      <c r="K90" s="3"/>
      <c r="L90" s="3"/>
      <c r="M90" s="3"/>
      <c r="N90" s="3"/>
    </row>
    <row r="91" spans="1:14" ht="13">
      <c r="A91" s="2"/>
      <c r="B91" s="3"/>
      <c r="C91" s="4"/>
      <c r="D91" s="4"/>
      <c r="E91" s="3"/>
      <c r="F91" s="3"/>
      <c r="G91" s="16"/>
      <c r="H91" s="3"/>
      <c r="I91" s="3"/>
      <c r="J91" s="3"/>
      <c r="K91" s="3"/>
      <c r="L91" s="3"/>
      <c r="M91" s="3"/>
      <c r="N91" s="3"/>
    </row>
    <row r="92" spans="1:14" ht="13">
      <c r="A92" s="2"/>
      <c r="B92" s="3"/>
      <c r="C92" s="4"/>
      <c r="D92" s="4"/>
      <c r="E92" s="3"/>
      <c r="F92" s="3"/>
      <c r="G92" s="16"/>
      <c r="H92" s="3"/>
      <c r="I92" s="3"/>
      <c r="J92" s="3"/>
      <c r="K92" s="3"/>
      <c r="L92" s="3"/>
      <c r="M92" s="3"/>
      <c r="N92" s="3"/>
    </row>
    <row r="93" spans="1:14" ht="13">
      <c r="A93" s="2"/>
      <c r="B93" s="3"/>
      <c r="C93" s="4"/>
      <c r="D93" s="4"/>
      <c r="E93" s="3"/>
      <c r="F93" s="3"/>
      <c r="G93" s="16"/>
      <c r="H93" s="3"/>
      <c r="I93" s="3"/>
      <c r="J93" s="3"/>
      <c r="K93" s="3"/>
      <c r="L93" s="3"/>
      <c r="M93" s="3"/>
      <c r="N93" s="3"/>
    </row>
    <row r="94" spans="1:14" ht="13">
      <c r="A94" s="2"/>
      <c r="B94" s="3"/>
      <c r="C94" s="4"/>
      <c r="D94" s="4"/>
      <c r="E94" s="3"/>
      <c r="F94" s="3"/>
      <c r="G94" s="16"/>
      <c r="H94" s="3"/>
      <c r="I94" s="3"/>
      <c r="J94" s="3"/>
      <c r="K94" s="3"/>
      <c r="L94" s="3"/>
      <c r="M94" s="3"/>
      <c r="N94" s="3"/>
    </row>
    <row r="95" spans="1:14" ht="13">
      <c r="A95" s="2"/>
      <c r="B95" s="3"/>
      <c r="C95" s="4"/>
      <c r="D95" s="4"/>
      <c r="E95" s="3"/>
      <c r="F95" s="3"/>
      <c r="G95" s="16"/>
      <c r="H95" s="3"/>
      <c r="I95" s="3"/>
      <c r="J95" s="3"/>
      <c r="K95" s="3"/>
      <c r="L95" s="3"/>
      <c r="M95" s="3"/>
      <c r="N95" s="3"/>
    </row>
    <row r="96" spans="1:14" ht="13">
      <c r="A96" s="2"/>
      <c r="B96" s="3"/>
      <c r="C96" s="4"/>
      <c r="D96" s="4"/>
      <c r="E96" s="3"/>
      <c r="F96" s="3"/>
      <c r="G96" s="16"/>
      <c r="H96" s="3"/>
      <c r="I96" s="3"/>
      <c r="J96" s="3"/>
      <c r="K96" s="3"/>
      <c r="L96" s="3"/>
      <c r="M96" s="3"/>
      <c r="N96" s="3"/>
    </row>
    <row r="97" spans="1:14" ht="13">
      <c r="A97" s="2"/>
      <c r="B97" s="3"/>
      <c r="C97" s="4"/>
      <c r="D97" s="4"/>
      <c r="E97" s="3"/>
      <c r="F97" s="3"/>
      <c r="G97" s="16"/>
      <c r="H97" s="3"/>
      <c r="I97" s="3"/>
      <c r="J97" s="3"/>
      <c r="K97" s="3"/>
      <c r="L97" s="3"/>
      <c r="M97" s="3"/>
      <c r="N97" s="3"/>
    </row>
    <row r="98" spans="1:14" ht="13">
      <c r="A98" s="2"/>
      <c r="B98" s="3"/>
      <c r="C98" s="4"/>
      <c r="D98" s="4"/>
      <c r="E98" s="3"/>
      <c r="F98" s="3"/>
      <c r="G98" s="16"/>
      <c r="H98" s="3"/>
      <c r="I98" s="3"/>
      <c r="J98" s="3"/>
      <c r="K98" s="3"/>
      <c r="L98" s="3"/>
      <c r="M98" s="3"/>
      <c r="N98" s="3"/>
    </row>
    <row r="99" spans="1:14" ht="13">
      <c r="A99" s="2"/>
      <c r="B99" s="3"/>
      <c r="C99" s="4"/>
      <c r="D99" s="4"/>
      <c r="E99" s="3"/>
      <c r="F99" s="3"/>
      <c r="G99" s="16"/>
      <c r="H99" s="3"/>
      <c r="I99" s="3"/>
      <c r="J99" s="3"/>
      <c r="K99" s="3"/>
      <c r="L99" s="3"/>
      <c r="M99" s="3"/>
      <c r="N99" s="3"/>
    </row>
    <row r="100" spans="1:14" ht="13">
      <c r="A100" s="2"/>
      <c r="B100" s="3"/>
      <c r="C100" s="4"/>
      <c r="D100" s="4"/>
      <c r="E100" s="3"/>
      <c r="F100" s="3"/>
      <c r="G100" s="16"/>
      <c r="H100" s="3"/>
      <c r="I100" s="3"/>
      <c r="J100" s="3"/>
      <c r="K100" s="3"/>
      <c r="L100" s="3"/>
      <c r="M100" s="3"/>
      <c r="N100" s="3"/>
    </row>
    <row r="101" spans="1:14" ht="13">
      <c r="A101" s="2"/>
      <c r="B101" s="3"/>
      <c r="C101" s="4"/>
      <c r="D101" s="4"/>
      <c r="E101" s="3"/>
      <c r="F101" s="3"/>
      <c r="G101" s="16"/>
      <c r="H101" s="3"/>
      <c r="I101" s="3"/>
      <c r="J101" s="3"/>
      <c r="K101" s="3"/>
      <c r="L101" s="3"/>
      <c r="M101" s="3"/>
      <c r="N101" s="3"/>
    </row>
    <row r="102" spans="1:14" ht="13">
      <c r="A102" s="2"/>
      <c r="B102" s="3"/>
      <c r="C102" s="4"/>
      <c r="D102" s="4"/>
      <c r="E102" s="3"/>
      <c r="F102" s="3"/>
      <c r="G102" s="16"/>
      <c r="H102" s="3"/>
      <c r="I102" s="3"/>
      <c r="J102" s="3"/>
      <c r="K102" s="3"/>
      <c r="L102" s="3"/>
      <c r="M102" s="3"/>
      <c r="N102" s="3"/>
    </row>
    <row r="103" spans="1:14" ht="13">
      <c r="A103" s="2"/>
      <c r="B103" s="3"/>
      <c r="C103" s="4"/>
      <c r="D103" s="4"/>
      <c r="E103" s="3"/>
      <c r="F103" s="3"/>
      <c r="G103" s="16"/>
      <c r="H103" s="3"/>
      <c r="I103" s="3"/>
      <c r="J103" s="3"/>
      <c r="K103" s="3"/>
      <c r="L103" s="3"/>
      <c r="M103" s="3"/>
      <c r="N103" s="3"/>
    </row>
    <row r="104" spans="1:14" ht="13">
      <c r="A104" s="2"/>
      <c r="B104" s="3"/>
      <c r="C104" s="4"/>
      <c r="D104" s="4"/>
      <c r="E104" s="3"/>
      <c r="F104" s="3"/>
      <c r="G104" s="16"/>
      <c r="H104" s="3"/>
      <c r="I104" s="3"/>
      <c r="J104" s="3"/>
      <c r="K104" s="3"/>
      <c r="L104" s="3"/>
      <c r="M104" s="3"/>
      <c r="N104" s="3"/>
    </row>
    <row r="105" spans="1:14" ht="13">
      <c r="A105" s="2"/>
      <c r="B105" s="3"/>
      <c r="C105" s="4"/>
      <c r="D105" s="4"/>
      <c r="E105" s="3"/>
      <c r="F105" s="3"/>
      <c r="G105" s="16"/>
      <c r="H105" s="3"/>
      <c r="I105" s="3"/>
      <c r="J105" s="3"/>
      <c r="K105" s="3"/>
      <c r="L105" s="3"/>
      <c r="M105" s="3"/>
      <c r="N105" s="3"/>
    </row>
    <row r="106" spans="1:14" ht="13">
      <c r="A106" s="2"/>
      <c r="B106" s="3"/>
      <c r="C106" s="4"/>
      <c r="D106" s="4"/>
      <c r="E106" s="3"/>
      <c r="F106" s="3"/>
      <c r="G106" s="16"/>
      <c r="H106" s="3"/>
      <c r="I106" s="3"/>
      <c r="J106" s="3"/>
      <c r="K106" s="3"/>
      <c r="L106" s="3"/>
      <c r="M106" s="3"/>
      <c r="N106" s="3"/>
    </row>
    <row r="107" spans="1:14" ht="13">
      <c r="A107" s="2"/>
      <c r="B107" s="3"/>
      <c r="C107" s="4"/>
      <c r="D107" s="4"/>
      <c r="E107" s="3"/>
      <c r="F107" s="3"/>
      <c r="G107" s="16"/>
      <c r="H107" s="3"/>
      <c r="I107" s="3"/>
      <c r="J107" s="3"/>
      <c r="K107" s="3"/>
      <c r="L107" s="3"/>
      <c r="M107" s="3"/>
      <c r="N107" s="3"/>
    </row>
    <row r="108" spans="1:14" ht="13">
      <c r="A108" s="2"/>
      <c r="B108" s="3"/>
      <c r="C108" s="4"/>
      <c r="D108" s="4"/>
      <c r="E108" s="3"/>
      <c r="F108" s="3"/>
      <c r="G108" s="16"/>
      <c r="H108" s="3"/>
      <c r="I108" s="3"/>
      <c r="J108" s="3"/>
      <c r="K108" s="3"/>
      <c r="L108" s="3"/>
      <c r="M108" s="3"/>
      <c r="N108" s="3"/>
    </row>
    <row r="109" spans="1:14" ht="13">
      <c r="A109" s="2"/>
      <c r="B109" s="3"/>
      <c r="C109" s="4"/>
      <c r="D109" s="4"/>
      <c r="E109" s="3"/>
      <c r="F109" s="3"/>
      <c r="G109" s="16"/>
      <c r="H109" s="3"/>
      <c r="I109" s="3"/>
      <c r="J109" s="3"/>
      <c r="K109" s="3"/>
      <c r="L109" s="3"/>
      <c r="M109" s="3"/>
      <c r="N109" s="3"/>
    </row>
    <row r="110" spans="1:14" ht="13">
      <c r="A110" s="2"/>
      <c r="B110" s="3"/>
      <c r="C110" s="4"/>
      <c r="D110" s="4"/>
      <c r="E110" s="3"/>
      <c r="F110" s="3"/>
      <c r="G110" s="16"/>
      <c r="H110" s="3"/>
      <c r="I110" s="3"/>
      <c r="J110" s="3"/>
      <c r="K110" s="3"/>
      <c r="L110" s="3"/>
      <c r="M110" s="3"/>
      <c r="N110" s="3"/>
    </row>
    <row r="111" spans="1:14" ht="13">
      <c r="A111" s="2"/>
      <c r="B111" s="3"/>
      <c r="C111" s="4"/>
      <c r="D111" s="4"/>
      <c r="E111" s="3"/>
      <c r="F111" s="3"/>
      <c r="G111" s="16"/>
      <c r="H111" s="3"/>
      <c r="I111" s="3"/>
      <c r="J111" s="3"/>
      <c r="K111" s="3"/>
      <c r="L111" s="3"/>
      <c r="M111" s="3"/>
      <c r="N111" s="3"/>
    </row>
    <row r="112" spans="1:14" ht="13">
      <c r="A112" s="2"/>
      <c r="B112" s="3"/>
      <c r="C112" s="4"/>
      <c r="D112" s="4"/>
      <c r="E112" s="3"/>
      <c r="F112" s="3"/>
      <c r="G112" s="16"/>
      <c r="H112" s="3"/>
      <c r="I112" s="3"/>
      <c r="J112" s="3"/>
      <c r="K112" s="3"/>
      <c r="L112" s="3"/>
      <c r="M112" s="3"/>
      <c r="N112" s="3"/>
    </row>
    <row r="113" spans="1:14" ht="13">
      <c r="A113" s="2"/>
      <c r="B113" s="3"/>
      <c r="C113" s="4"/>
      <c r="D113" s="4"/>
      <c r="E113" s="3"/>
      <c r="F113" s="3"/>
      <c r="G113" s="16"/>
      <c r="H113" s="3"/>
      <c r="I113" s="3"/>
      <c r="J113" s="3"/>
      <c r="K113" s="3"/>
      <c r="L113" s="3"/>
      <c r="M113" s="3"/>
      <c r="N113" s="3"/>
    </row>
    <row r="114" spans="1:14" ht="13">
      <c r="A114" s="2"/>
      <c r="B114" s="3"/>
      <c r="C114" s="4"/>
      <c r="D114" s="4"/>
      <c r="E114" s="3"/>
      <c r="F114" s="3"/>
      <c r="G114" s="16"/>
      <c r="H114" s="3"/>
      <c r="I114" s="3"/>
      <c r="J114" s="3"/>
      <c r="K114" s="3"/>
      <c r="L114" s="3"/>
      <c r="M114" s="3"/>
      <c r="N114" s="3"/>
    </row>
    <row r="115" spans="1:14" ht="13">
      <c r="A115" s="2"/>
      <c r="B115" s="3"/>
      <c r="C115" s="4"/>
      <c r="D115" s="4"/>
      <c r="E115" s="3"/>
      <c r="F115" s="3"/>
      <c r="G115" s="16"/>
      <c r="H115" s="3"/>
      <c r="I115" s="3"/>
      <c r="J115" s="3"/>
      <c r="K115" s="3"/>
      <c r="L115" s="3"/>
      <c r="M115" s="3"/>
      <c r="N115" s="3"/>
    </row>
    <row r="116" spans="1:14" ht="13">
      <c r="A116" s="2"/>
      <c r="B116" s="3"/>
      <c r="C116" s="4"/>
      <c r="D116" s="4"/>
      <c r="E116" s="3"/>
      <c r="F116" s="3"/>
      <c r="G116" s="16"/>
      <c r="H116" s="3"/>
      <c r="I116" s="3"/>
      <c r="J116" s="3"/>
      <c r="K116" s="3"/>
      <c r="L116" s="3"/>
      <c r="M116" s="3"/>
      <c r="N116" s="3"/>
    </row>
    <row r="117" spans="1:14" ht="13">
      <c r="A117" s="2"/>
      <c r="B117" s="3"/>
      <c r="C117" s="4"/>
      <c r="D117" s="4"/>
      <c r="E117" s="3"/>
      <c r="F117" s="3"/>
      <c r="G117" s="16"/>
      <c r="H117" s="3"/>
      <c r="I117" s="3"/>
      <c r="J117" s="3"/>
      <c r="K117" s="3"/>
      <c r="L117" s="3"/>
      <c r="M117" s="3"/>
      <c r="N117" s="3"/>
    </row>
    <row r="118" spans="1:14" ht="13">
      <c r="A118" s="2"/>
      <c r="B118" s="3"/>
      <c r="C118" s="4"/>
      <c r="D118" s="4"/>
      <c r="E118" s="3"/>
      <c r="F118" s="3"/>
      <c r="G118" s="16"/>
      <c r="H118" s="3"/>
      <c r="I118" s="3"/>
      <c r="J118" s="3"/>
      <c r="K118" s="3"/>
      <c r="L118" s="3"/>
      <c r="M118" s="3"/>
      <c r="N118" s="3"/>
    </row>
    <row r="119" spans="1:14" ht="13">
      <c r="A119" s="2"/>
      <c r="B119" s="3"/>
      <c r="C119" s="4"/>
      <c r="D119" s="4"/>
      <c r="E119" s="3"/>
      <c r="F119" s="3"/>
      <c r="G119" s="16"/>
      <c r="H119" s="3"/>
      <c r="I119" s="3"/>
      <c r="J119" s="3"/>
      <c r="K119" s="3"/>
      <c r="L119" s="3"/>
      <c r="M119" s="3"/>
      <c r="N119" s="3"/>
    </row>
    <row r="120" spans="1:14" ht="13">
      <c r="A120" s="2"/>
      <c r="B120" s="3"/>
      <c r="C120" s="4"/>
      <c r="D120" s="4"/>
      <c r="E120" s="3"/>
      <c r="F120" s="3"/>
      <c r="G120" s="16"/>
      <c r="H120" s="3"/>
      <c r="I120" s="3"/>
      <c r="J120" s="3"/>
      <c r="K120" s="3"/>
      <c r="L120" s="3"/>
      <c r="M120" s="3"/>
      <c r="N120" s="3"/>
    </row>
    <row r="121" spans="1:14" ht="13">
      <c r="A121" s="2"/>
      <c r="B121" s="3"/>
      <c r="C121" s="4"/>
      <c r="D121" s="4"/>
      <c r="E121" s="3"/>
      <c r="F121" s="3"/>
      <c r="G121" s="16"/>
      <c r="H121" s="3"/>
      <c r="I121" s="3"/>
      <c r="J121" s="3"/>
      <c r="K121" s="3"/>
      <c r="L121" s="3"/>
      <c r="M121" s="3"/>
      <c r="N121" s="3"/>
    </row>
    <row r="122" spans="1:14" ht="13">
      <c r="A122" s="2"/>
      <c r="B122" s="3"/>
      <c r="C122" s="4"/>
      <c r="D122" s="4"/>
      <c r="E122" s="3"/>
      <c r="F122" s="3"/>
      <c r="G122" s="16"/>
      <c r="H122" s="3"/>
      <c r="I122" s="3"/>
      <c r="J122" s="3"/>
      <c r="K122" s="3"/>
      <c r="L122" s="3"/>
      <c r="M122" s="3"/>
      <c r="N122" s="3"/>
    </row>
    <row r="123" spans="1:14" ht="13">
      <c r="A123" s="2"/>
      <c r="B123" s="3"/>
      <c r="C123" s="4"/>
      <c r="D123" s="4"/>
      <c r="E123" s="3"/>
      <c r="F123" s="3"/>
      <c r="G123" s="16"/>
      <c r="H123" s="3"/>
      <c r="I123" s="3"/>
      <c r="J123" s="3"/>
      <c r="K123" s="3"/>
      <c r="L123" s="3"/>
      <c r="M123" s="3"/>
      <c r="N123" s="3"/>
    </row>
    <row r="124" spans="1:14" ht="13">
      <c r="A124" s="2"/>
      <c r="B124" s="3"/>
      <c r="C124" s="4"/>
      <c r="D124" s="4"/>
      <c r="E124" s="3"/>
      <c r="F124" s="3"/>
      <c r="G124" s="16"/>
      <c r="H124" s="3"/>
      <c r="I124" s="3"/>
      <c r="J124" s="3"/>
      <c r="K124" s="3"/>
      <c r="L124" s="3"/>
      <c r="M124" s="3"/>
      <c r="N124" s="3"/>
    </row>
    <row r="125" spans="1:14" ht="13">
      <c r="A125" s="2"/>
      <c r="B125" s="3"/>
      <c r="C125" s="4"/>
      <c r="D125" s="4"/>
      <c r="E125" s="3"/>
      <c r="F125" s="3"/>
      <c r="G125" s="16"/>
      <c r="H125" s="3"/>
      <c r="I125" s="3"/>
      <c r="J125" s="3"/>
      <c r="K125" s="3"/>
      <c r="L125" s="3"/>
      <c r="M125" s="3"/>
      <c r="N125" s="3"/>
    </row>
    <row r="126" spans="1:14" ht="13">
      <c r="A126" s="2"/>
      <c r="B126" s="3"/>
      <c r="C126" s="4"/>
      <c r="D126" s="4"/>
      <c r="E126" s="3"/>
      <c r="F126" s="3"/>
      <c r="G126" s="16"/>
      <c r="H126" s="3"/>
      <c r="I126" s="3"/>
      <c r="J126" s="3"/>
      <c r="K126" s="3"/>
      <c r="L126" s="3"/>
      <c r="M126" s="3"/>
      <c r="N126" s="3"/>
    </row>
    <row r="127" spans="1:14" ht="13">
      <c r="A127" s="2"/>
      <c r="B127" s="3"/>
      <c r="C127" s="4"/>
      <c r="D127" s="4"/>
      <c r="E127" s="3"/>
      <c r="F127" s="3"/>
      <c r="G127" s="16"/>
      <c r="H127" s="3"/>
      <c r="I127" s="3"/>
      <c r="J127" s="3"/>
      <c r="K127" s="3"/>
      <c r="L127" s="3"/>
      <c r="M127" s="3"/>
      <c r="N127" s="3"/>
    </row>
    <row r="128" spans="1:14" ht="13">
      <c r="A128" s="2"/>
      <c r="B128" s="3"/>
      <c r="C128" s="4"/>
      <c r="D128" s="4"/>
      <c r="E128" s="3"/>
      <c r="F128" s="3"/>
      <c r="G128" s="16"/>
      <c r="H128" s="3"/>
      <c r="I128" s="3"/>
      <c r="J128" s="3"/>
      <c r="K128" s="3"/>
      <c r="L128" s="3"/>
      <c r="M128" s="3"/>
      <c r="N128" s="3"/>
    </row>
    <row r="129" spans="1:14" ht="13">
      <c r="A129" s="2"/>
      <c r="B129" s="3"/>
      <c r="C129" s="4"/>
      <c r="D129" s="4"/>
      <c r="E129" s="3"/>
      <c r="F129" s="3"/>
      <c r="G129" s="16"/>
      <c r="H129" s="3"/>
      <c r="I129" s="3"/>
      <c r="J129" s="3"/>
      <c r="K129" s="3"/>
      <c r="L129" s="3"/>
      <c r="M129" s="3"/>
      <c r="N129" s="3"/>
    </row>
    <row r="130" spans="1:14" ht="13">
      <c r="A130" s="2"/>
      <c r="B130" s="3"/>
      <c r="C130" s="4"/>
      <c r="D130" s="4"/>
      <c r="E130" s="3"/>
      <c r="F130" s="3"/>
      <c r="G130" s="16"/>
      <c r="H130" s="3"/>
      <c r="I130" s="3"/>
      <c r="J130" s="3"/>
      <c r="K130" s="3"/>
      <c r="L130" s="3"/>
      <c r="M130" s="3"/>
      <c r="N130" s="3"/>
    </row>
    <row r="131" spans="1:14" ht="13">
      <c r="A131" s="2"/>
      <c r="B131" s="3"/>
      <c r="C131" s="4"/>
      <c r="D131" s="4"/>
      <c r="E131" s="3"/>
      <c r="F131" s="3"/>
      <c r="G131" s="16"/>
      <c r="H131" s="3"/>
      <c r="I131" s="3"/>
      <c r="J131" s="3"/>
      <c r="K131" s="3"/>
      <c r="L131" s="3"/>
      <c r="M131" s="3"/>
      <c r="N131" s="3"/>
    </row>
    <row r="132" spans="1:14" ht="13">
      <c r="A132" s="2"/>
      <c r="B132" s="3"/>
      <c r="C132" s="4"/>
      <c r="D132" s="4"/>
      <c r="E132" s="3"/>
      <c r="F132" s="3"/>
      <c r="G132" s="16"/>
      <c r="H132" s="3"/>
      <c r="I132" s="3"/>
      <c r="J132" s="3"/>
      <c r="K132" s="3"/>
      <c r="L132" s="3"/>
      <c r="M132" s="3"/>
      <c r="N132" s="3"/>
    </row>
    <row r="133" spans="1:14" ht="13">
      <c r="A133" s="2"/>
      <c r="B133" s="3"/>
      <c r="C133" s="4"/>
      <c r="D133" s="4"/>
      <c r="E133" s="3"/>
      <c r="F133" s="3"/>
      <c r="G133" s="16"/>
      <c r="H133" s="3"/>
      <c r="I133" s="3"/>
      <c r="J133" s="3"/>
      <c r="K133" s="3"/>
      <c r="L133" s="3"/>
      <c r="M133" s="3"/>
      <c r="N133" s="3"/>
    </row>
    <row r="134" spans="1:14" ht="13">
      <c r="A134" s="2"/>
      <c r="B134" s="3"/>
      <c r="C134" s="4"/>
      <c r="D134" s="4"/>
      <c r="E134" s="3"/>
      <c r="F134" s="3"/>
      <c r="G134" s="16"/>
      <c r="H134" s="3"/>
      <c r="I134" s="3"/>
      <c r="J134" s="3"/>
      <c r="K134" s="3"/>
      <c r="L134" s="3"/>
      <c r="M134" s="3"/>
      <c r="N134" s="3"/>
    </row>
    <row r="135" spans="1:14" ht="13">
      <c r="A135" s="2"/>
      <c r="B135" s="3"/>
      <c r="C135" s="4"/>
      <c r="D135" s="4"/>
      <c r="E135" s="3"/>
      <c r="F135" s="3"/>
      <c r="G135" s="16"/>
      <c r="H135" s="3"/>
      <c r="I135" s="3"/>
      <c r="J135" s="3"/>
      <c r="K135" s="3"/>
      <c r="L135" s="3"/>
      <c r="M135" s="3"/>
      <c r="N135" s="3"/>
    </row>
    <row r="136" spans="1:14" ht="13">
      <c r="A136" s="2"/>
      <c r="B136" s="3"/>
      <c r="C136" s="4"/>
      <c r="D136" s="4"/>
      <c r="E136" s="3"/>
      <c r="F136" s="3"/>
      <c r="G136" s="16"/>
      <c r="H136" s="3"/>
      <c r="I136" s="3"/>
      <c r="J136" s="3"/>
      <c r="K136" s="3"/>
      <c r="L136" s="3"/>
      <c r="M136" s="3"/>
      <c r="N136" s="3"/>
    </row>
    <row r="137" spans="1:14" ht="13">
      <c r="A137" s="2"/>
      <c r="B137" s="3"/>
      <c r="C137" s="4"/>
      <c r="D137" s="4"/>
      <c r="E137" s="3"/>
      <c r="F137" s="3"/>
      <c r="G137" s="16"/>
      <c r="H137" s="3"/>
      <c r="I137" s="3"/>
      <c r="J137" s="3"/>
      <c r="K137" s="3"/>
      <c r="L137" s="3"/>
      <c r="M137" s="3"/>
      <c r="N137" s="3"/>
    </row>
    <row r="138" spans="1:14" ht="13">
      <c r="A138" s="2"/>
      <c r="B138" s="3"/>
      <c r="C138" s="4"/>
      <c r="D138" s="4"/>
      <c r="E138" s="3"/>
      <c r="F138" s="3"/>
      <c r="G138" s="16"/>
      <c r="H138" s="3"/>
      <c r="I138" s="3"/>
      <c r="J138" s="3"/>
      <c r="K138" s="3"/>
      <c r="L138" s="3"/>
      <c r="M138" s="3"/>
      <c r="N138" s="3"/>
    </row>
    <row r="139" spans="1:14" ht="13">
      <c r="A139" s="2"/>
      <c r="B139" s="3"/>
      <c r="C139" s="4"/>
      <c r="D139" s="4"/>
      <c r="E139" s="3"/>
      <c r="F139" s="3"/>
      <c r="G139" s="16"/>
      <c r="H139" s="3"/>
      <c r="I139" s="3"/>
      <c r="J139" s="3"/>
      <c r="K139" s="3"/>
      <c r="L139" s="3"/>
      <c r="M139" s="3"/>
      <c r="N139" s="3"/>
    </row>
    <row r="140" spans="1:14" ht="13">
      <c r="A140" s="2"/>
      <c r="B140" s="3"/>
      <c r="C140" s="4"/>
      <c r="D140" s="4"/>
      <c r="E140" s="3"/>
      <c r="F140" s="3"/>
      <c r="G140" s="16"/>
      <c r="H140" s="3"/>
      <c r="I140" s="3"/>
      <c r="J140" s="3"/>
      <c r="K140" s="3"/>
      <c r="L140" s="3"/>
      <c r="M140" s="3"/>
      <c r="N140" s="3"/>
    </row>
    <row r="141" spans="1:14" ht="13">
      <c r="A141" s="2"/>
      <c r="B141" s="3"/>
      <c r="C141" s="4"/>
      <c r="D141" s="4"/>
      <c r="E141" s="3"/>
      <c r="F141" s="3"/>
      <c r="G141" s="16"/>
      <c r="H141" s="3"/>
      <c r="I141" s="3"/>
      <c r="J141" s="3"/>
      <c r="K141" s="3"/>
      <c r="L141" s="3"/>
      <c r="M141" s="3"/>
      <c r="N141" s="3"/>
    </row>
    <row r="142" spans="1:14" ht="13">
      <c r="A142" s="2"/>
      <c r="B142" s="3"/>
      <c r="C142" s="4"/>
      <c r="D142" s="4"/>
      <c r="E142" s="3"/>
      <c r="F142" s="3"/>
      <c r="G142" s="16"/>
      <c r="H142" s="3"/>
      <c r="I142" s="3"/>
      <c r="J142" s="3"/>
      <c r="K142" s="3"/>
      <c r="L142" s="3"/>
      <c r="M142" s="3"/>
      <c r="N142" s="3"/>
    </row>
    <row r="143" spans="1:14" ht="13">
      <c r="A143" s="2"/>
      <c r="B143" s="3"/>
      <c r="C143" s="4"/>
      <c r="D143" s="4"/>
      <c r="E143" s="3"/>
      <c r="F143" s="3"/>
      <c r="G143" s="16"/>
      <c r="H143" s="3"/>
      <c r="I143" s="3"/>
      <c r="J143" s="3"/>
      <c r="K143" s="3"/>
      <c r="L143" s="3"/>
      <c r="M143" s="3"/>
      <c r="N143" s="3"/>
    </row>
    <row r="144" spans="1:14" ht="13">
      <c r="A144" s="2"/>
      <c r="B144" s="3"/>
      <c r="C144" s="4"/>
      <c r="D144" s="4"/>
      <c r="E144" s="3"/>
      <c r="F144" s="3"/>
      <c r="G144" s="16"/>
      <c r="H144" s="3"/>
      <c r="I144" s="3"/>
      <c r="J144" s="3"/>
      <c r="K144" s="3"/>
      <c r="L144" s="3"/>
      <c r="M144" s="3"/>
      <c r="N144" s="3"/>
    </row>
    <row r="145" spans="1:14" ht="13">
      <c r="A145" s="2"/>
      <c r="B145" s="3"/>
      <c r="C145" s="4"/>
      <c r="D145" s="4"/>
      <c r="E145" s="3"/>
      <c r="F145" s="3"/>
      <c r="G145" s="16"/>
      <c r="H145" s="3"/>
      <c r="I145" s="3"/>
      <c r="J145" s="3"/>
      <c r="K145" s="3"/>
      <c r="L145" s="3"/>
      <c r="M145" s="3"/>
      <c r="N145" s="3"/>
    </row>
    <row r="146" spans="1:14" ht="13">
      <c r="A146" s="2"/>
      <c r="B146" s="3"/>
      <c r="C146" s="4"/>
      <c r="D146" s="4"/>
      <c r="E146" s="3"/>
      <c r="F146" s="3"/>
      <c r="G146" s="16"/>
      <c r="H146" s="3"/>
      <c r="I146" s="3"/>
      <c r="J146" s="3"/>
      <c r="K146" s="3"/>
      <c r="L146" s="3"/>
      <c r="M146" s="3"/>
      <c r="N146" s="3"/>
    </row>
    <row r="147" spans="1:14" ht="13">
      <c r="A147" s="2"/>
      <c r="B147" s="3"/>
      <c r="C147" s="4"/>
      <c r="D147" s="4"/>
      <c r="E147" s="3"/>
      <c r="F147" s="3"/>
      <c r="G147" s="16"/>
      <c r="H147" s="3"/>
      <c r="I147" s="3"/>
      <c r="J147" s="3"/>
      <c r="K147" s="3"/>
      <c r="L147" s="3"/>
      <c r="M147" s="3"/>
      <c r="N147" s="3"/>
    </row>
    <row r="148" spans="1:14" ht="13">
      <c r="A148" s="2"/>
      <c r="B148" s="3"/>
      <c r="C148" s="4"/>
      <c r="D148" s="4"/>
      <c r="E148" s="3"/>
      <c r="F148" s="3"/>
      <c r="G148" s="16"/>
      <c r="H148" s="3"/>
      <c r="I148" s="3"/>
      <c r="J148" s="3"/>
      <c r="K148" s="3"/>
      <c r="L148" s="3"/>
      <c r="M148" s="3"/>
      <c r="N148" s="3"/>
    </row>
    <row r="149" spans="1:14" ht="13">
      <c r="A149" s="2"/>
      <c r="B149" s="3"/>
      <c r="C149" s="4"/>
      <c r="D149" s="4"/>
      <c r="E149" s="3"/>
      <c r="F149" s="3"/>
      <c r="G149" s="16"/>
      <c r="H149" s="3"/>
      <c r="I149" s="3"/>
      <c r="J149" s="3"/>
      <c r="K149" s="3"/>
      <c r="L149" s="3"/>
      <c r="M149" s="3"/>
      <c r="N149" s="3"/>
    </row>
    <row r="150" spans="1:14" ht="13">
      <c r="A150" s="2"/>
      <c r="B150" s="3"/>
      <c r="C150" s="4"/>
      <c r="D150" s="4"/>
      <c r="E150" s="3"/>
      <c r="F150" s="3"/>
      <c r="G150" s="16"/>
      <c r="H150" s="3"/>
      <c r="I150" s="3"/>
      <c r="J150" s="3"/>
      <c r="K150" s="3"/>
      <c r="L150" s="3"/>
      <c r="M150" s="3"/>
      <c r="N150" s="3"/>
    </row>
    <row r="151" spans="1:14" ht="13">
      <c r="A151" s="2"/>
      <c r="B151" s="3"/>
      <c r="C151" s="4"/>
      <c r="D151" s="4"/>
      <c r="E151" s="3"/>
      <c r="F151" s="3"/>
      <c r="G151" s="16"/>
      <c r="H151" s="3"/>
      <c r="I151" s="3"/>
      <c r="J151" s="3"/>
      <c r="K151" s="3"/>
      <c r="L151" s="3"/>
      <c r="M151" s="3"/>
      <c r="N151" s="3"/>
    </row>
    <row r="152" spans="1:14" ht="13">
      <c r="A152" s="2"/>
      <c r="B152" s="3"/>
      <c r="C152" s="4"/>
      <c r="D152" s="4"/>
      <c r="E152" s="3"/>
      <c r="F152" s="3"/>
      <c r="G152" s="16"/>
      <c r="H152" s="3"/>
      <c r="I152" s="3"/>
      <c r="J152" s="3"/>
      <c r="K152" s="3"/>
      <c r="L152" s="3"/>
      <c r="M152" s="3"/>
      <c r="N152" s="3"/>
    </row>
    <row r="153" spans="1:14" ht="13">
      <c r="A153" s="2"/>
      <c r="B153" s="3"/>
      <c r="C153" s="4"/>
      <c r="D153" s="4"/>
      <c r="E153" s="3"/>
      <c r="F153" s="3"/>
      <c r="G153" s="16"/>
      <c r="H153" s="3"/>
      <c r="I153" s="3"/>
      <c r="J153" s="3"/>
      <c r="K153" s="3"/>
      <c r="L153" s="3"/>
      <c r="M153" s="3"/>
      <c r="N153" s="3"/>
    </row>
    <row r="154" spans="1:14" ht="13">
      <c r="A154" s="2"/>
      <c r="B154" s="3"/>
      <c r="C154" s="4"/>
      <c r="D154" s="4"/>
      <c r="E154" s="3"/>
      <c r="F154" s="3"/>
      <c r="G154" s="16"/>
      <c r="H154" s="3"/>
      <c r="I154" s="3"/>
      <c r="J154" s="3"/>
      <c r="K154" s="3"/>
      <c r="L154" s="3"/>
      <c r="M154" s="3"/>
      <c r="N154" s="3"/>
    </row>
    <row r="155" spans="1:14" ht="13">
      <c r="A155" s="2"/>
      <c r="B155" s="3"/>
      <c r="C155" s="4"/>
      <c r="D155" s="4"/>
      <c r="E155" s="3"/>
      <c r="F155" s="3"/>
      <c r="G155" s="16"/>
      <c r="H155" s="3"/>
      <c r="I155" s="3"/>
      <c r="J155" s="3"/>
      <c r="K155" s="3"/>
      <c r="L155" s="3"/>
      <c r="M155" s="3"/>
      <c r="N155" s="3"/>
    </row>
    <row r="156" spans="1:14" ht="13">
      <c r="A156" s="2"/>
      <c r="B156" s="3"/>
      <c r="C156" s="4"/>
      <c r="D156" s="4"/>
      <c r="E156" s="3"/>
      <c r="F156" s="3"/>
      <c r="G156" s="16"/>
      <c r="H156" s="3"/>
      <c r="I156" s="3"/>
      <c r="J156" s="3"/>
      <c r="K156" s="3"/>
      <c r="L156" s="3"/>
      <c r="M156" s="3"/>
      <c r="N156" s="3"/>
    </row>
    <row r="157" spans="1:14" ht="13">
      <c r="A157" s="2"/>
      <c r="B157" s="3"/>
      <c r="C157" s="4"/>
      <c r="D157" s="4"/>
      <c r="E157" s="3"/>
      <c r="F157" s="3"/>
      <c r="G157" s="16"/>
      <c r="H157" s="3"/>
      <c r="I157" s="3"/>
      <c r="J157" s="3"/>
      <c r="K157" s="3"/>
      <c r="L157" s="3"/>
      <c r="M157" s="3"/>
      <c r="N157" s="3"/>
    </row>
    <row r="158" spans="1:14" ht="13">
      <c r="A158" s="2"/>
      <c r="B158" s="3"/>
      <c r="C158" s="4"/>
      <c r="D158" s="4"/>
      <c r="E158" s="3"/>
      <c r="F158" s="3"/>
      <c r="G158" s="16"/>
      <c r="H158" s="3"/>
      <c r="I158" s="3"/>
      <c r="J158" s="3"/>
      <c r="K158" s="3"/>
      <c r="L158" s="3"/>
      <c r="M158" s="3"/>
      <c r="N158" s="3"/>
    </row>
    <row r="159" spans="1:14" ht="13">
      <c r="A159" s="2"/>
      <c r="B159" s="3"/>
      <c r="C159" s="4"/>
      <c r="D159" s="4"/>
      <c r="E159" s="3"/>
      <c r="F159" s="3"/>
      <c r="G159" s="16"/>
      <c r="H159" s="3"/>
      <c r="I159" s="3"/>
      <c r="J159" s="3"/>
      <c r="K159" s="3"/>
      <c r="L159" s="3"/>
      <c r="M159" s="3"/>
      <c r="N159" s="3"/>
    </row>
    <row r="160" spans="1:14" ht="13">
      <c r="A160" s="2"/>
      <c r="B160" s="3"/>
      <c r="C160" s="4"/>
      <c r="D160" s="4"/>
      <c r="E160" s="3"/>
      <c r="F160" s="3"/>
      <c r="G160" s="16"/>
      <c r="H160" s="3"/>
      <c r="I160" s="3"/>
      <c r="J160" s="3"/>
      <c r="K160" s="3"/>
      <c r="L160" s="3"/>
      <c r="M160" s="3"/>
      <c r="N160" s="3"/>
    </row>
    <row r="161" spans="1:14" ht="13">
      <c r="A161" s="2"/>
      <c r="B161" s="3"/>
      <c r="C161" s="4"/>
      <c r="D161" s="4"/>
      <c r="E161" s="3"/>
      <c r="F161" s="3"/>
      <c r="G161" s="16"/>
      <c r="H161" s="3"/>
      <c r="I161" s="3"/>
      <c r="J161" s="3"/>
      <c r="K161" s="3"/>
      <c r="L161" s="3"/>
      <c r="M161" s="3"/>
      <c r="N161" s="3"/>
    </row>
    <row r="162" spans="1:14" ht="13">
      <c r="A162" s="2"/>
      <c r="B162" s="3"/>
      <c r="C162" s="4"/>
      <c r="D162" s="4"/>
      <c r="E162" s="3"/>
      <c r="F162" s="3"/>
      <c r="G162" s="16"/>
      <c r="H162" s="3"/>
      <c r="I162" s="3"/>
      <c r="J162" s="3"/>
      <c r="K162" s="3"/>
      <c r="L162" s="3"/>
      <c r="M162" s="3"/>
      <c r="N162" s="3"/>
    </row>
    <row r="163" spans="1:14" ht="13">
      <c r="A163" s="2"/>
      <c r="B163" s="3"/>
      <c r="C163" s="4"/>
      <c r="D163" s="4"/>
      <c r="E163" s="3"/>
      <c r="F163" s="3"/>
      <c r="G163" s="16"/>
      <c r="H163" s="3"/>
      <c r="I163" s="3"/>
      <c r="J163" s="3"/>
      <c r="K163" s="3"/>
      <c r="L163" s="3"/>
      <c r="M163" s="3"/>
      <c r="N163" s="3"/>
    </row>
    <row r="164" spans="1:14" ht="13">
      <c r="A164" s="2"/>
      <c r="B164" s="3"/>
      <c r="C164" s="4"/>
      <c r="D164" s="4"/>
      <c r="E164" s="3"/>
      <c r="F164" s="3"/>
      <c r="G164" s="16"/>
      <c r="H164" s="3"/>
      <c r="I164" s="3"/>
      <c r="J164" s="3"/>
      <c r="K164" s="3"/>
      <c r="L164" s="3"/>
      <c r="M164" s="3"/>
      <c r="N164" s="3"/>
    </row>
    <row r="165" spans="1:14" ht="13">
      <c r="A165" s="2"/>
      <c r="B165" s="3"/>
      <c r="C165" s="4"/>
      <c r="D165" s="4"/>
      <c r="E165" s="3"/>
      <c r="F165" s="3"/>
      <c r="G165" s="16"/>
      <c r="H165" s="3"/>
      <c r="I165" s="3"/>
      <c r="J165" s="3"/>
      <c r="K165" s="3"/>
      <c r="L165" s="3"/>
      <c r="M165" s="3"/>
      <c r="N165" s="3"/>
    </row>
    <row r="166" spans="1:14" ht="13">
      <c r="A166" s="2"/>
      <c r="B166" s="3"/>
      <c r="C166" s="4"/>
      <c r="D166" s="4"/>
      <c r="E166" s="3"/>
      <c r="F166" s="3"/>
      <c r="G166" s="16"/>
      <c r="H166" s="3"/>
      <c r="I166" s="3"/>
      <c r="J166" s="3"/>
      <c r="K166" s="3"/>
      <c r="L166" s="3"/>
      <c r="M166" s="3"/>
      <c r="N166" s="3"/>
    </row>
    <row r="167" spans="1:14" ht="13">
      <c r="A167" s="2"/>
      <c r="B167" s="3"/>
      <c r="C167" s="4"/>
      <c r="D167" s="4"/>
      <c r="E167" s="3"/>
      <c r="F167" s="3"/>
      <c r="G167" s="16"/>
      <c r="H167" s="3"/>
      <c r="I167" s="3"/>
      <c r="J167" s="3"/>
      <c r="K167" s="3"/>
      <c r="L167" s="3"/>
      <c r="M167" s="3"/>
      <c r="N167" s="3"/>
    </row>
    <row r="168" spans="1:14" ht="13">
      <c r="A168" s="2"/>
      <c r="B168" s="3"/>
      <c r="C168" s="4"/>
      <c r="D168" s="4"/>
      <c r="E168" s="3"/>
      <c r="F168" s="3"/>
      <c r="G168" s="16"/>
      <c r="H168" s="3"/>
      <c r="I168" s="3"/>
      <c r="J168" s="3"/>
      <c r="K168" s="3"/>
      <c r="L168" s="3"/>
      <c r="M168" s="3"/>
      <c r="N168" s="3"/>
    </row>
    <row r="169" spans="1:14" ht="13">
      <c r="A169" s="2"/>
      <c r="B169" s="3"/>
      <c r="C169" s="4"/>
      <c r="D169" s="4"/>
      <c r="E169" s="3"/>
      <c r="F169" s="3"/>
      <c r="G169" s="16"/>
      <c r="H169" s="3"/>
      <c r="I169" s="3"/>
      <c r="J169" s="3"/>
      <c r="K169" s="3"/>
      <c r="L169" s="3"/>
      <c r="M169" s="3"/>
      <c r="N169" s="3"/>
    </row>
    <row r="170" spans="1:14" ht="13">
      <c r="A170" s="2"/>
      <c r="B170" s="3"/>
      <c r="C170" s="4"/>
      <c r="D170" s="4"/>
      <c r="E170" s="3"/>
      <c r="F170" s="3"/>
      <c r="G170" s="16"/>
      <c r="H170" s="3"/>
      <c r="I170" s="3"/>
      <c r="J170" s="3"/>
      <c r="K170" s="3"/>
      <c r="L170" s="3"/>
      <c r="M170" s="3"/>
      <c r="N170" s="3"/>
    </row>
    <row r="171" spans="1:14" ht="13">
      <c r="A171" s="2"/>
      <c r="B171" s="3"/>
      <c r="C171" s="4"/>
      <c r="D171" s="4"/>
      <c r="E171" s="3"/>
      <c r="F171" s="3"/>
      <c r="G171" s="16"/>
      <c r="H171" s="3"/>
      <c r="I171" s="3"/>
      <c r="J171" s="3"/>
      <c r="K171" s="3"/>
      <c r="L171" s="3"/>
      <c r="M171" s="3"/>
      <c r="N171" s="3"/>
    </row>
    <row r="172" spans="1:14" ht="13">
      <c r="A172" s="2"/>
      <c r="B172" s="3"/>
      <c r="C172" s="4"/>
      <c r="D172" s="4"/>
      <c r="E172" s="3"/>
      <c r="F172" s="3"/>
      <c r="G172" s="16"/>
      <c r="H172" s="3"/>
      <c r="I172" s="3"/>
      <c r="J172" s="3"/>
      <c r="K172" s="3"/>
      <c r="L172" s="3"/>
      <c r="M172" s="3"/>
      <c r="N172" s="3"/>
    </row>
    <row r="173" spans="1:14" ht="13">
      <c r="A173" s="2"/>
      <c r="B173" s="3"/>
      <c r="C173" s="4"/>
      <c r="D173" s="4"/>
      <c r="E173" s="3"/>
      <c r="F173" s="3"/>
      <c r="G173" s="16"/>
      <c r="H173" s="3"/>
      <c r="I173" s="3"/>
      <c r="J173" s="3"/>
      <c r="K173" s="3"/>
      <c r="L173" s="3"/>
      <c r="M173" s="3"/>
      <c r="N173" s="3"/>
    </row>
    <row r="174" spans="1:14" ht="13">
      <c r="A174" s="2"/>
      <c r="B174" s="3"/>
      <c r="C174" s="4"/>
      <c r="D174" s="4"/>
      <c r="E174" s="3"/>
      <c r="F174" s="3"/>
      <c r="G174" s="16"/>
      <c r="H174" s="3"/>
      <c r="I174" s="3"/>
      <c r="J174" s="3"/>
      <c r="K174" s="3"/>
      <c r="L174" s="3"/>
      <c r="M174" s="3"/>
      <c r="N174" s="3"/>
    </row>
    <row r="175" spans="1:14" ht="13">
      <c r="A175" s="2"/>
      <c r="B175" s="3"/>
      <c r="C175" s="4"/>
      <c r="D175" s="4"/>
      <c r="E175" s="3"/>
      <c r="F175" s="3"/>
      <c r="G175" s="16"/>
      <c r="H175" s="3"/>
      <c r="I175" s="3"/>
      <c r="J175" s="3"/>
      <c r="K175" s="3"/>
      <c r="L175" s="3"/>
      <c r="M175" s="3"/>
      <c r="N175" s="3"/>
    </row>
    <row r="176" spans="1:14" ht="13">
      <c r="A176" s="2"/>
      <c r="B176" s="3"/>
      <c r="C176" s="4"/>
      <c r="D176" s="4"/>
      <c r="E176" s="3"/>
      <c r="F176" s="3"/>
      <c r="G176" s="16"/>
      <c r="H176" s="3"/>
      <c r="I176" s="3"/>
      <c r="J176" s="3"/>
      <c r="K176" s="3"/>
      <c r="L176" s="3"/>
      <c r="M176" s="3"/>
      <c r="N176" s="3"/>
    </row>
    <row r="177" spans="1:14" ht="13">
      <c r="A177" s="2"/>
      <c r="B177" s="3"/>
      <c r="C177" s="4"/>
      <c r="D177" s="4"/>
      <c r="E177" s="3"/>
      <c r="F177" s="3"/>
      <c r="G177" s="16"/>
      <c r="H177" s="3"/>
      <c r="I177" s="3"/>
      <c r="J177" s="3"/>
      <c r="K177" s="3"/>
      <c r="L177" s="3"/>
      <c r="M177" s="3"/>
      <c r="N177" s="3"/>
    </row>
    <row r="178" spans="1:14" ht="13">
      <c r="A178" s="2"/>
      <c r="B178" s="3"/>
      <c r="C178" s="4"/>
      <c r="D178" s="4"/>
      <c r="E178" s="3"/>
      <c r="F178" s="3"/>
      <c r="G178" s="16"/>
      <c r="H178" s="3"/>
      <c r="I178" s="3"/>
      <c r="J178" s="3"/>
      <c r="K178" s="3"/>
      <c r="L178" s="3"/>
      <c r="M178" s="3"/>
      <c r="N178" s="3"/>
    </row>
    <row r="179" spans="1:14" ht="13">
      <c r="A179" s="2"/>
      <c r="B179" s="3"/>
      <c r="C179" s="4"/>
      <c r="D179" s="4"/>
      <c r="E179" s="3"/>
      <c r="F179" s="3"/>
      <c r="G179" s="16"/>
      <c r="H179" s="3"/>
      <c r="I179" s="3"/>
      <c r="J179" s="3"/>
      <c r="K179" s="3"/>
      <c r="L179" s="3"/>
      <c r="M179" s="3"/>
      <c r="N179" s="3"/>
    </row>
    <row r="180" spans="1:14" ht="13">
      <c r="A180" s="2"/>
      <c r="B180" s="3"/>
      <c r="C180" s="4"/>
      <c r="D180" s="4"/>
      <c r="E180" s="3"/>
      <c r="F180" s="3"/>
      <c r="G180" s="16"/>
      <c r="H180" s="3"/>
      <c r="I180" s="3"/>
      <c r="J180" s="3"/>
      <c r="K180" s="3"/>
      <c r="L180" s="3"/>
      <c r="M180" s="3"/>
      <c r="N180" s="3"/>
    </row>
    <row r="181" spans="1:14" ht="13">
      <c r="A181" s="2"/>
      <c r="B181" s="3"/>
      <c r="C181" s="4"/>
      <c r="D181" s="4"/>
      <c r="E181" s="3"/>
      <c r="F181" s="3"/>
      <c r="G181" s="16"/>
      <c r="H181" s="3"/>
      <c r="I181" s="3"/>
      <c r="J181" s="3"/>
      <c r="K181" s="3"/>
      <c r="L181" s="3"/>
      <c r="M181" s="3"/>
      <c r="N181" s="3"/>
    </row>
    <row r="182" spans="1:14" ht="13">
      <c r="A182" s="2"/>
      <c r="B182" s="3"/>
      <c r="C182" s="4"/>
      <c r="D182" s="4"/>
      <c r="E182" s="3"/>
      <c r="F182" s="3"/>
      <c r="G182" s="16"/>
      <c r="H182" s="3"/>
      <c r="I182" s="3"/>
      <c r="J182" s="3"/>
      <c r="K182" s="3"/>
      <c r="L182" s="3"/>
      <c r="M182" s="3"/>
      <c r="N182" s="3"/>
    </row>
    <row r="183" spans="1:14" ht="13">
      <c r="A183" s="2"/>
      <c r="B183" s="3"/>
      <c r="C183" s="4"/>
      <c r="D183" s="4"/>
      <c r="E183" s="3"/>
      <c r="F183" s="3"/>
      <c r="G183" s="16"/>
      <c r="H183" s="3"/>
      <c r="I183" s="3"/>
      <c r="J183" s="3"/>
      <c r="K183" s="3"/>
      <c r="L183" s="3"/>
      <c r="M183" s="3"/>
      <c r="N183" s="3"/>
    </row>
    <row r="184" spans="1:14" ht="13">
      <c r="A184" s="2"/>
      <c r="B184" s="3"/>
      <c r="C184" s="4"/>
      <c r="D184" s="4"/>
      <c r="E184" s="3"/>
      <c r="F184" s="3"/>
      <c r="G184" s="16"/>
      <c r="H184" s="3"/>
      <c r="I184" s="3"/>
      <c r="J184" s="3"/>
      <c r="K184" s="3"/>
      <c r="L184" s="3"/>
      <c r="M184" s="3"/>
      <c r="N184" s="3"/>
    </row>
    <row r="185" spans="1:14" ht="13">
      <c r="A185" s="2"/>
      <c r="B185" s="3"/>
      <c r="C185" s="4"/>
      <c r="D185" s="4"/>
      <c r="E185" s="3"/>
      <c r="F185" s="3"/>
      <c r="G185" s="16"/>
      <c r="H185" s="3"/>
      <c r="I185" s="3"/>
      <c r="J185" s="3"/>
      <c r="K185" s="3"/>
      <c r="L185" s="3"/>
      <c r="M185" s="3"/>
      <c r="N185" s="3"/>
    </row>
    <row r="186" spans="1:14" ht="13">
      <c r="A186" s="2"/>
      <c r="B186" s="3"/>
      <c r="C186" s="4"/>
      <c r="D186" s="4"/>
      <c r="E186" s="3"/>
      <c r="F186" s="3"/>
      <c r="G186" s="16"/>
      <c r="H186" s="3"/>
      <c r="I186" s="3"/>
      <c r="J186" s="3"/>
      <c r="K186" s="3"/>
      <c r="L186" s="3"/>
      <c r="M186" s="3"/>
      <c r="N186" s="3"/>
    </row>
    <row r="187" spans="1:14" ht="13">
      <c r="A187" s="2"/>
      <c r="B187" s="3"/>
      <c r="C187" s="4"/>
      <c r="D187" s="4"/>
      <c r="E187" s="3"/>
      <c r="F187" s="3"/>
      <c r="G187" s="16"/>
      <c r="H187" s="3"/>
      <c r="I187" s="3"/>
      <c r="J187" s="3"/>
      <c r="K187" s="3"/>
      <c r="L187" s="3"/>
      <c r="M187" s="3"/>
      <c r="N187" s="3"/>
    </row>
    <row r="188" spans="1:14" ht="13">
      <c r="A188" s="2"/>
      <c r="B188" s="3"/>
      <c r="C188" s="4"/>
      <c r="D188" s="4"/>
      <c r="E188" s="3"/>
      <c r="F188" s="3"/>
      <c r="G188" s="16"/>
      <c r="H188" s="3"/>
      <c r="I188" s="3"/>
      <c r="J188" s="3"/>
      <c r="K188" s="3"/>
      <c r="L188" s="3"/>
      <c r="M188" s="3"/>
      <c r="N188" s="3"/>
    </row>
    <row r="189" spans="1:14" ht="13">
      <c r="A189" s="2"/>
      <c r="B189" s="3"/>
      <c r="C189" s="4"/>
      <c r="D189" s="4"/>
      <c r="E189" s="3"/>
      <c r="F189" s="3"/>
      <c r="G189" s="16"/>
      <c r="H189" s="3"/>
      <c r="I189" s="3"/>
      <c r="J189" s="3"/>
      <c r="K189" s="3"/>
      <c r="L189" s="3"/>
      <c r="M189" s="3"/>
      <c r="N189" s="3"/>
    </row>
    <row r="190" spans="1:14" ht="13">
      <c r="A190" s="2"/>
      <c r="B190" s="3"/>
      <c r="C190" s="4"/>
      <c r="D190" s="4"/>
      <c r="E190" s="3"/>
      <c r="F190" s="3"/>
      <c r="G190" s="16"/>
      <c r="H190" s="3"/>
      <c r="I190" s="3"/>
      <c r="J190" s="3"/>
      <c r="K190" s="3"/>
      <c r="L190" s="3"/>
      <c r="M190" s="3"/>
      <c r="N190" s="3"/>
    </row>
    <row r="191" spans="1:14" ht="13">
      <c r="A191" s="2"/>
      <c r="B191" s="3"/>
      <c r="C191" s="4"/>
      <c r="D191" s="4"/>
      <c r="E191" s="3"/>
      <c r="F191" s="3"/>
      <c r="G191" s="16"/>
      <c r="H191" s="3"/>
      <c r="I191" s="3"/>
      <c r="J191" s="3"/>
      <c r="K191" s="3"/>
      <c r="L191" s="3"/>
      <c r="M191" s="3"/>
      <c r="N191" s="3"/>
    </row>
    <row r="192" spans="1:14" ht="13">
      <c r="A192" s="2"/>
      <c r="B192" s="3"/>
      <c r="C192" s="4"/>
      <c r="D192" s="4"/>
      <c r="E192" s="3"/>
      <c r="F192" s="3"/>
      <c r="G192" s="16"/>
      <c r="H192" s="3"/>
      <c r="I192" s="3"/>
      <c r="J192" s="3"/>
      <c r="K192" s="3"/>
      <c r="L192" s="3"/>
      <c r="M192" s="3"/>
      <c r="N192" s="3"/>
    </row>
    <row r="193" spans="1:14" ht="13">
      <c r="A193" s="2"/>
      <c r="B193" s="3"/>
      <c r="C193" s="4"/>
      <c r="D193" s="4"/>
      <c r="E193" s="3"/>
      <c r="F193" s="3"/>
      <c r="G193" s="16"/>
      <c r="H193" s="3"/>
      <c r="I193" s="3"/>
      <c r="J193" s="3"/>
      <c r="K193" s="3"/>
      <c r="L193" s="3"/>
      <c r="M193" s="3"/>
      <c r="N193" s="3"/>
    </row>
    <row r="194" spans="1:14" ht="13">
      <c r="A194" s="2"/>
      <c r="B194" s="3"/>
      <c r="C194" s="4"/>
      <c r="D194" s="4"/>
      <c r="E194" s="3"/>
      <c r="F194" s="3"/>
      <c r="G194" s="16"/>
      <c r="H194" s="3"/>
      <c r="I194" s="3"/>
      <c r="J194" s="3"/>
      <c r="K194" s="3"/>
      <c r="L194" s="3"/>
      <c r="M194" s="3"/>
      <c r="N194" s="3"/>
    </row>
    <row r="195" spans="1:14" ht="13">
      <c r="A195" s="2"/>
      <c r="B195" s="3"/>
      <c r="C195" s="4"/>
      <c r="D195" s="4"/>
      <c r="E195" s="3"/>
      <c r="F195" s="3"/>
      <c r="G195" s="16"/>
      <c r="H195" s="3"/>
      <c r="I195" s="3"/>
      <c r="J195" s="3"/>
      <c r="K195" s="3"/>
      <c r="L195" s="3"/>
      <c r="M195" s="3"/>
      <c r="N195" s="3"/>
    </row>
    <row r="196" spans="1:14" ht="13">
      <c r="A196" s="2"/>
      <c r="B196" s="3"/>
      <c r="C196" s="4"/>
      <c r="D196" s="4"/>
      <c r="E196" s="3"/>
      <c r="F196" s="3"/>
      <c r="G196" s="16"/>
      <c r="H196" s="3"/>
      <c r="I196" s="3"/>
      <c r="J196" s="3"/>
      <c r="K196" s="3"/>
      <c r="L196" s="3"/>
      <c r="M196" s="3"/>
      <c r="N196" s="3"/>
    </row>
    <row r="197" spans="1:14" ht="13">
      <c r="A197" s="2"/>
      <c r="B197" s="3"/>
      <c r="C197" s="4"/>
      <c r="D197" s="4"/>
      <c r="E197" s="3"/>
      <c r="F197" s="3"/>
      <c r="G197" s="16"/>
      <c r="H197" s="3"/>
      <c r="I197" s="3"/>
      <c r="J197" s="3"/>
      <c r="K197" s="3"/>
      <c r="L197" s="3"/>
      <c r="M197" s="3"/>
      <c r="N197" s="3"/>
    </row>
    <row r="198" spans="1:14" ht="13">
      <c r="A198" s="2"/>
      <c r="B198" s="3"/>
      <c r="C198" s="4"/>
      <c r="D198" s="4"/>
      <c r="E198" s="3"/>
      <c r="F198" s="3"/>
      <c r="G198" s="16"/>
      <c r="H198" s="3"/>
      <c r="I198" s="3"/>
      <c r="J198" s="3"/>
      <c r="K198" s="3"/>
      <c r="L198" s="3"/>
      <c r="M198" s="3"/>
      <c r="N198" s="3"/>
    </row>
    <row r="199" spans="1:14" ht="13">
      <c r="A199" s="2"/>
      <c r="B199" s="3"/>
      <c r="C199" s="4"/>
      <c r="D199" s="4"/>
      <c r="E199" s="3"/>
      <c r="F199" s="3"/>
      <c r="G199" s="16"/>
      <c r="H199" s="3"/>
      <c r="I199" s="3"/>
      <c r="J199" s="3"/>
      <c r="K199" s="3"/>
      <c r="L199" s="3"/>
      <c r="M199" s="3"/>
      <c r="N199" s="3"/>
    </row>
    <row r="200" spans="1:14" ht="13">
      <c r="A200" s="2"/>
      <c r="B200" s="3"/>
      <c r="C200" s="4"/>
      <c r="D200" s="4"/>
      <c r="E200" s="3"/>
      <c r="F200" s="3"/>
      <c r="G200" s="16"/>
      <c r="H200" s="3"/>
      <c r="I200" s="3"/>
      <c r="J200" s="3"/>
      <c r="K200" s="3"/>
      <c r="L200" s="3"/>
      <c r="M200" s="3"/>
      <c r="N200" s="3"/>
    </row>
    <row r="201" spans="1:14" ht="13">
      <c r="A201" s="2"/>
      <c r="B201" s="3"/>
      <c r="C201" s="4"/>
      <c r="D201" s="4"/>
      <c r="E201" s="3"/>
      <c r="F201" s="3"/>
      <c r="G201" s="16"/>
      <c r="H201" s="3"/>
      <c r="I201" s="3"/>
      <c r="J201" s="3"/>
      <c r="K201" s="3"/>
      <c r="L201" s="3"/>
      <c r="M201" s="3"/>
      <c r="N201" s="3"/>
    </row>
    <row r="202" spans="1:14" ht="13">
      <c r="A202" s="2"/>
      <c r="B202" s="3"/>
      <c r="C202" s="4"/>
      <c r="D202" s="4"/>
      <c r="E202" s="3"/>
      <c r="F202" s="3"/>
      <c r="G202" s="16"/>
      <c r="H202" s="3"/>
      <c r="I202" s="3"/>
      <c r="J202" s="3"/>
      <c r="K202" s="3"/>
      <c r="L202" s="3"/>
      <c r="M202" s="3"/>
      <c r="N202" s="3"/>
    </row>
    <row r="203" spans="1:14" ht="13">
      <c r="A203" s="2"/>
      <c r="B203" s="3"/>
      <c r="C203" s="4"/>
      <c r="D203" s="4"/>
      <c r="E203" s="3"/>
      <c r="F203" s="3"/>
      <c r="G203" s="16"/>
      <c r="H203" s="3"/>
      <c r="I203" s="3"/>
      <c r="J203" s="3"/>
      <c r="K203" s="3"/>
      <c r="L203" s="3"/>
      <c r="M203" s="3"/>
      <c r="N203" s="3"/>
    </row>
    <row r="204" spans="1:14" ht="13">
      <c r="A204" s="2"/>
      <c r="B204" s="3"/>
      <c r="C204" s="4"/>
      <c r="D204" s="4"/>
      <c r="E204" s="3"/>
      <c r="F204" s="3"/>
      <c r="G204" s="16"/>
      <c r="H204" s="3"/>
      <c r="I204" s="3"/>
      <c r="J204" s="3"/>
      <c r="K204" s="3"/>
      <c r="L204" s="3"/>
      <c r="M204" s="3"/>
      <c r="N204" s="3"/>
    </row>
    <row r="205" spans="1:14" ht="13">
      <c r="A205" s="2"/>
      <c r="B205" s="3"/>
      <c r="C205" s="4"/>
      <c r="D205" s="4"/>
      <c r="E205" s="3"/>
      <c r="F205" s="3"/>
      <c r="G205" s="16"/>
      <c r="H205" s="3"/>
      <c r="I205" s="3"/>
      <c r="J205" s="3"/>
      <c r="K205" s="3"/>
      <c r="L205" s="3"/>
      <c r="M205" s="3"/>
      <c r="N205" s="3"/>
    </row>
    <row r="206" spans="1:14" ht="13">
      <c r="A206" s="2"/>
      <c r="B206" s="3"/>
      <c r="C206" s="4"/>
      <c r="D206" s="4"/>
      <c r="E206" s="3"/>
      <c r="F206" s="3"/>
      <c r="G206" s="16"/>
      <c r="H206" s="3"/>
      <c r="I206" s="3"/>
      <c r="J206" s="3"/>
      <c r="K206" s="3"/>
      <c r="L206" s="3"/>
      <c r="M206" s="3"/>
      <c r="N206" s="3"/>
    </row>
    <row r="207" spans="1:14" ht="13">
      <c r="A207" s="2"/>
      <c r="B207" s="3"/>
      <c r="C207" s="4"/>
      <c r="D207" s="4"/>
      <c r="E207" s="3"/>
      <c r="F207" s="3"/>
      <c r="G207" s="16"/>
      <c r="H207" s="3"/>
      <c r="I207" s="3"/>
      <c r="J207" s="3"/>
      <c r="K207" s="3"/>
      <c r="L207" s="3"/>
      <c r="M207" s="3"/>
      <c r="N207" s="3"/>
    </row>
    <row r="208" spans="1:14" ht="13">
      <c r="A208" s="2"/>
      <c r="B208" s="3"/>
      <c r="C208" s="4"/>
      <c r="D208" s="4"/>
      <c r="E208" s="3"/>
      <c r="F208" s="3"/>
      <c r="G208" s="16"/>
      <c r="H208" s="3"/>
      <c r="I208" s="3"/>
      <c r="J208" s="3"/>
      <c r="K208" s="3"/>
      <c r="L208" s="3"/>
      <c r="M208" s="3"/>
      <c r="N208" s="3"/>
    </row>
    <row r="209" spans="1:14" ht="13">
      <c r="A209" s="2"/>
      <c r="B209" s="3"/>
      <c r="C209" s="4"/>
      <c r="D209" s="4"/>
      <c r="E209" s="3"/>
      <c r="F209" s="3"/>
      <c r="G209" s="16"/>
      <c r="H209" s="3"/>
      <c r="I209" s="3"/>
      <c r="J209" s="3"/>
      <c r="K209" s="3"/>
      <c r="L209" s="3"/>
      <c r="M209" s="3"/>
      <c r="N209" s="3"/>
    </row>
    <row r="210" spans="1:14" ht="13">
      <c r="A210" s="2"/>
      <c r="B210" s="3"/>
      <c r="C210" s="4"/>
      <c r="D210" s="4"/>
      <c r="E210" s="3"/>
      <c r="F210" s="3"/>
      <c r="G210" s="16"/>
      <c r="H210" s="3"/>
      <c r="I210" s="3"/>
      <c r="J210" s="3"/>
      <c r="K210" s="3"/>
      <c r="L210" s="3"/>
      <c r="M210" s="3"/>
      <c r="N210" s="3"/>
    </row>
    <row r="211" spans="1:14" ht="13">
      <c r="A211" s="2"/>
      <c r="B211" s="3"/>
      <c r="C211" s="4"/>
      <c r="D211" s="4"/>
      <c r="E211" s="3"/>
      <c r="F211" s="3"/>
      <c r="G211" s="16"/>
      <c r="H211" s="3"/>
      <c r="I211" s="3"/>
      <c r="J211" s="3"/>
      <c r="K211" s="3"/>
      <c r="L211" s="3"/>
      <c r="M211" s="3"/>
      <c r="N211" s="3"/>
    </row>
    <row r="212" spans="1:14" ht="13">
      <c r="A212" s="2"/>
      <c r="B212" s="3"/>
      <c r="C212" s="4"/>
      <c r="D212" s="4"/>
      <c r="E212" s="3"/>
      <c r="F212" s="3"/>
      <c r="G212" s="16"/>
      <c r="H212" s="3"/>
      <c r="I212" s="3"/>
      <c r="J212" s="3"/>
      <c r="K212" s="3"/>
      <c r="L212" s="3"/>
      <c r="M212" s="3"/>
      <c r="N212" s="3"/>
    </row>
    <row r="213" spans="1:14" ht="13">
      <c r="A213" s="2"/>
      <c r="B213" s="3"/>
      <c r="C213" s="4"/>
      <c r="D213" s="4"/>
      <c r="E213" s="3"/>
      <c r="F213" s="3"/>
      <c r="G213" s="16"/>
      <c r="H213" s="3"/>
      <c r="I213" s="3"/>
      <c r="J213" s="3"/>
      <c r="K213" s="3"/>
      <c r="L213" s="3"/>
      <c r="M213" s="3"/>
      <c r="N213" s="3"/>
    </row>
    <row r="214" spans="1:14" ht="13">
      <c r="A214" s="2"/>
      <c r="B214" s="3"/>
      <c r="C214" s="4"/>
      <c r="D214" s="4"/>
      <c r="E214" s="3"/>
      <c r="F214" s="3"/>
      <c r="G214" s="16"/>
      <c r="H214" s="3"/>
      <c r="I214" s="3"/>
      <c r="J214" s="3"/>
      <c r="K214" s="3"/>
      <c r="L214" s="3"/>
      <c r="M214" s="3"/>
      <c r="N214" s="3"/>
    </row>
    <row r="215" spans="1:14" ht="13">
      <c r="A215" s="2"/>
      <c r="B215" s="3"/>
      <c r="C215" s="4"/>
      <c r="D215" s="4"/>
      <c r="E215" s="3"/>
      <c r="F215" s="3"/>
      <c r="G215" s="16"/>
      <c r="H215" s="3"/>
      <c r="I215" s="3"/>
      <c r="J215" s="3"/>
      <c r="K215" s="3"/>
      <c r="L215" s="3"/>
      <c r="M215" s="3"/>
      <c r="N215" s="3"/>
    </row>
    <row r="216" spans="1:14" ht="13">
      <c r="A216" s="2"/>
      <c r="B216" s="3"/>
      <c r="C216" s="4"/>
      <c r="D216" s="4"/>
      <c r="E216" s="3"/>
      <c r="F216" s="3"/>
      <c r="G216" s="16"/>
      <c r="H216" s="3"/>
      <c r="I216" s="3"/>
      <c r="J216" s="3"/>
      <c r="K216" s="3"/>
      <c r="L216" s="3"/>
      <c r="M216" s="3"/>
      <c r="N216" s="3"/>
    </row>
    <row r="217" spans="1:14" ht="13">
      <c r="A217" s="2"/>
      <c r="B217" s="3"/>
      <c r="C217" s="4"/>
      <c r="D217" s="4"/>
      <c r="E217" s="3"/>
      <c r="F217" s="3"/>
      <c r="G217" s="16"/>
      <c r="H217" s="3"/>
      <c r="I217" s="3"/>
      <c r="J217" s="3"/>
      <c r="K217" s="3"/>
      <c r="L217" s="3"/>
      <c r="M217" s="3"/>
      <c r="N217" s="3"/>
    </row>
    <row r="218" spans="1:14" ht="13">
      <c r="A218" s="2"/>
      <c r="B218" s="3"/>
      <c r="C218" s="4"/>
      <c r="D218" s="4"/>
      <c r="E218" s="3"/>
      <c r="F218" s="3"/>
      <c r="G218" s="16"/>
      <c r="H218" s="3"/>
      <c r="I218" s="3"/>
      <c r="J218" s="3"/>
      <c r="K218" s="3"/>
      <c r="L218" s="3"/>
      <c r="M218" s="3"/>
      <c r="N218" s="3"/>
    </row>
    <row r="219" spans="1:14" ht="13">
      <c r="A219" s="2"/>
      <c r="B219" s="3"/>
      <c r="C219" s="4"/>
      <c r="D219" s="4"/>
      <c r="E219" s="3"/>
      <c r="F219" s="3"/>
      <c r="G219" s="16"/>
      <c r="H219" s="3"/>
      <c r="I219" s="3"/>
      <c r="J219" s="3"/>
      <c r="K219" s="3"/>
      <c r="L219" s="3"/>
      <c r="M219" s="3"/>
      <c r="N219" s="3"/>
    </row>
    <row r="220" spans="1:14" ht="13">
      <c r="A220" s="2"/>
      <c r="B220" s="3"/>
      <c r="C220" s="4"/>
      <c r="D220" s="4"/>
      <c r="E220" s="3"/>
      <c r="F220" s="3"/>
      <c r="G220" s="16"/>
      <c r="H220" s="3"/>
      <c r="I220" s="3"/>
      <c r="J220" s="3"/>
      <c r="K220" s="3"/>
      <c r="L220" s="3"/>
      <c r="M220" s="3"/>
      <c r="N220" s="3"/>
    </row>
    <row r="221" spans="1:14" ht="13">
      <c r="A221" s="2"/>
      <c r="B221" s="3"/>
      <c r="C221" s="4"/>
      <c r="D221" s="4"/>
      <c r="E221" s="3"/>
      <c r="F221" s="3"/>
      <c r="G221" s="16"/>
      <c r="H221" s="3"/>
      <c r="I221" s="3"/>
      <c r="J221" s="3"/>
      <c r="K221" s="3"/>
      <c r="L221" s="3"/>
      <c r="M221" s="3"/>
      <c r="N221" s="3"/>
    </row>
    <row r="222" spans="1:14" ht="13">
      <c r="A222" s="2"/>
      <c r="B222" s="3"/>
      <c r="C222" s="4"/>
      <c r="D222" s="4"/>
      <c r="E222" s="3"/>
      <c r="F222" s="3"/>
      <c r="G222" s="16"/>
      <c r="H222" s="3"/>
      <c r="I222" s="3"/>
      <c r="J222" s="3"/>
      <c r="K222" s="3"/>
      <c r="L222" s="3"/>
      <c r="M222" s="3"/>
      <c r="N222" s="3"/>
    </row>
    <row r="223" spans="1:14" ht="13">
      <c r="A223" s="2"/>
      <c r="B223" s="3"/>
      <c r="C223" s="4"/>
      <c r="D223" s="4"/>
      <c r="E223" s="3"/>
      <c r="F223" s="3"/>
      <c r="G223" s="16"/>
      <c r="H223" s="3"/>
      <c r="I223" s="3"/>
      <c r="J223" s="3"/>
      <c r="K223" s="3"/>
      <c r="L223" s="3"/>
      <c r="M223" s="3"/>
      <c r="N223" s="3"/>
    </row>
    <row r="224" spans="1:14" ht="13">
      <c r="A224" s="2"/>
      <c r="B224" s="3"/>
      <c r="C224" s="4"/>
      <c r="D224" s="4"/>
      <c r="E224" s="3"/>
      <c r="F224" s="3"/>
      <c r="G224" s="16"/>
      <c r="H224" s="3"/>
      <c r="I224" s="3"/>
      <c r="J224" s="3"/>
      <c r="K224" s="3"/>
      <c r="L224" s="3"/>
      <c r="M224" s="3"/>
      <c r="N224" s="3"/>
    </row>
    <row r="225" spans="1:14" ht="13">
      <c r="A225" s="2"/>
      <c r="B225" s="3"/>
      <c r="C225" s="4"/>
      <c r="D225" s="4"/>
      <c r="E225" s="3"/>
      <c r="F225" s="3"/>
      <c r="G225" s="16"/>
      <c r="H225" s="3"/>
      <c r="I225" s="3"/>
      <c r="J225" s="3"/>
      <c r="K225" s="3"/>
      <c r="L225" s="3"/>
      <c r="M225" s="3"/>
      <c r="N225" s="3"/>
    </row>
    <row r="226" spans="1:14" ht="13">
      <c r="A226" s="2"/>
      <c r="B226" s="3"/>
      <c r="C226" s="4"/>
      <c r="D226" s="4"/>
      <c r="E226" s="3"/>
      <c r="F226" s="3"/>
      <c r="G226" s="16"/>
      <c r="H226" s="3"/>
      <c r="I226" s="3"/>
      <c r="J226" s="3"/>
      <c r="K226" s="3"/>
      <c r="L226" s="3"/>
      <c r="M226" s="3"/>
      <c r="N226" s="3"/>
    </row>
    <row r="227" spans="1:14" ht="13">
      <c r="A227" s="2"/>
      <c r="B227" s="3"/>
      <c r="C227" s="4"/>
      <c r="D227" s="4"/>
      <c r="E227" s="3"/>
      <c r="F227" s="3"/>
      <c r="G227" s="16"/>
      <c r="H227" s="3"/>
      <c r="I227" s="3"/>
      <c r="J227" s="3"/>
      <c r="K227" s="3"/>
      <c r="L227" s="3"/>
      <c r="M227" s="3"/>
      <c r="N227" s="3"/>
    </row>
    <row r="228" spans="1:14" ht="13">
      <c r="A228" s="2"/>
      <c r="B228" s="3"/>
      <c r="C228" s="4"/>
      <c r="D228" s="4"/>
      <c r="E228" s="3"/>
      <c r="F228" s="3"/>
      <c r="G228" s="16"/>
      <c r="H228" s="3"/>
      <c r="I228" s="3"/>
      <c r="J228" s="3"/>
      <c r="K228" s="3"/>
      <c r="L228" s="3"/>
      <c r="M228" s="3"/>
      <c r="N228" s="3"/>
    </row>
    <row r="229" spans="1:14" ht="13">
      <c r="A229" s="2"/>
      <c r="B229" s="3"/>
      <c r="C229" s="4"/>
      <c r="D229" s="4"/>
      <c r="E229" s="3"/>
      <c r="F229" s="3"/>
      <c r="G229" s="16"/>
      <c r="H229" s="3"/>
      <c r="I229" s="3"/>
      <c r="J229" s="3"/>
      <c r="K229" s="3"/>
      <c r="L229" s="3"/>
      <c r="M229" s="3"/>
      <c r="N229" s="3"/>
    </row>
    <row r="230" spans="1:14" ht="13">
      <c r="A230" s="2"/>
      <c r="B230" s="3"/>
      <c r="C230" s="4"/>
      <c r="D230" s="4"/>
      <c r="E230" s="3"/>
      <c r="F230" s="3"/>
      <c r="G230" s="16"/>
      <c r="H230" s="3"/>
      <c r="I230" s="3"/>
      <c r="J230" s="3"/>
      <c r="K230" s="3"/>
      <c r="L230" s="3"/>
      <c r="M230" s="3"/>
      <c r="N230" s="3"/>
    </row>
    <row r="231" spans="1:14" ht="13">
      <c r="A231" s="2"/>
      <c r="B231" s="3"/>
      <c r="C231" s="4"/>
      <c r="D231" s="4"/>
      <c r="E231" s="3"/>
      <c r="F231" s="3"/>
      <c r="G231" s="16"/>
      <c r="H231" s="3"/>
      <c r="I231" s="3"/>
      <c r="J231" s="3"/>
      <c r="K231" s="3"/>
      <c r="L231" s="3"/>
      <c r="M231" s="3"/>
      <c r="N231" s="3"/>
    </row>
    <row r="232" spans="1:14" ht="13">
      <c r="A232" s="2"/>
      <c r="B232" s="3"/>
      <c r="C232" s="4"/>
      <c r="D232" s="4"/>
      <c r="E232" s="3"/>
      <c r="F232" s="3"/>
      <c r="G232" s="16"/>
      <c r="H232" s="3"/>
      <c r="I232" s="3"/>
      <c r="J232" s="3"/>
      <c r="K232" s="3"/>
      <c r="L232" s="3"/>
      <c r="M232" s="3"/>
      <c r="N232" s="3"/>
    </row>
    <row r="233" spans="1:14" ht="13">
      <c r="A233" s="2"/>
      <c r="B233" s="3"/>
      <c r="C233" s="4"/>
      <c r="D233" s="4"/>
      <c r="E233" s="3"/>
      <c r="F233" s="3"/>
      <c r="G233" s="16"/>
      <c r="H233" s="3"/>
      <c r="I233" s="3"/>
      <c r="J233" s="3"/>
      <c r="K233" s="3"/>
      <c r="L233" s="3"/>
      <c r="M233" s="3"/>
      <c r="N233" s="3"/>
    </row>
    <row r="234" spans="1:14" ht="13">
      <c r="A234" s="2"/>
      <c r="B234" s="3"/>
      <c r="C234" s="4"/>
      <c r="D234" s="4"/>
      <c r="E234" s="3"/>
      <c r="F234" s="3"/>
      <c r="G234" s="16"/>
      <c r="H234" s="3"/>
      <c r="I234" s="3"/>
      <c r="J234" s="3"/>
      <c r="K234" s="3"/>
      <c r="L234" s="3"/>
      <c r="M234" s="3"/>
      <c r="N234" s="3"/>
    </row>
    <row r="235" spans="1:14" ht="13">
      <c r="A235" s="2"/>
      <c r="B235" s="3"/>
      <c r="C235" s="4"/>
      <c r="D235" s="4"/>
      <c r="E235" s="3"/>
      <c r="F235" s="3"/>
      <c r="G235" s="16"/>
      <c r="H235" s="3"/>
      <c r="I235" s="3"/>
      <c r="J235" s="3"/>
      <c r="K235" s="3"/>
      <c r="L235" s="3"/>
      <c r="M235" s="3"/>
      <c r="N235" s="3"/>
    </row>
    <row r="236" spans="1:14" ht="13">
      <c r="A236" s="2"/>
      <c r="B236" s="3"/>
      <c r="C236" s="4"/>
      <c r="D236" s="4"/>
      <c r="E236" s="3"/>
      <c r="F236" s="3"/>
      <c r="G236" s="16"/>
      <c r="H236" s="3"/>
      <c r="I236" s="3"/>
      <c r="J236" s="3"/>
      <c r="K236" s="3"/>
      <c r="L236" s="3"/>
      <c r="M236" s="3"/>
      <c r="N236" s="3"/>
    </row>
    <row r="237" spans="1:14" ht="13">
      <c r="A237" s="2"/>
      <c r="B237" s="3"/>
      <c r="C237" s="4"/>
      <c r="D237" s="4"/>
      <c r="E237" s="3"/>
      <c r="F237" s="3"/>
      <c r="G237" s="16"/>
      <c r="H237" s="3"/>
      <c r="I237" s="3"/>
      <c r="J237" s="3"/>
      <c r="K237" s="3"/>
      <c r="L237" s="3"/>
      <c r="M237" s="3"/>
      <c r="N237" s="3"/>
    </row>
    <row r="238" spans="1:14" ht="13">
      <c r="A238" s="2"/>
      <c r="B238" s="3"/>
      <c r="C238" s="4"/>
      <c r="D238" s="4"/>
      <c r="E238" s="3"/>
      <c r="F238" s="3"/>
      <c r="G238" s="16"/>
      <c r="H238" s="3"/>
      <c r="I238" s="3"/>
      <c r="J238" s="3"/>
      <c r="K238" s="3"/>
      <c r="L238" s="3"/>
      <c r="M238" s="3"/>
      <c r="N238" s="3"/>
    </row>
    <row r="239" spans="1:14" ht="13">
      <c r="A239" s="2"/>
      <c r="B239" s="3"/>
      <c r="C239" s="4"/>
      <c r="D239" s="4"/>
      <c r="E239" s="3"/>
      <c r="F239" s="3"/>
      <c r="G239" s="16"/>
      <c r="H239" s="3"/>
      <c r="I239" s="3"/>
      <c r="J239" s="3"/>
      <c r="K239" s="3"/>
      <c r="L239" s="3"/>
      <c r="M239" s="3"/>
      <c r="N239" s="3"/>
    </row>
    <row r="240" spans="1:14" ht="13">
      <c r="A240" s="2"/>
      <c r="B240" s="3"/>
      <c r="C240" s="4"/>
      <c r="D240" s="4"/>
      <c r="E240" s="3"/>
      <c r="F240" s="3"/>
      <c r="G240" s="16"/>
      <c r="H240" s="3"/>
      <c r="I240" s="3"/>
      <c r="J240" s="3"/>
      <c r="K240" s="3"/>
      <c r="L240" s="3"/>
      <c r="M240" s="3"/>
      <c r="N240" s="3"/>
    </row>
    <row r="241" spans="1:14" ht="13">
      <c r="A241" s="2"/>
      <c r="B241" s="3"/>
      <c r="C241" s="4"/>
      <c r="D241" s="4"/>
      <c r="E241" s="3"/>
      <c r="F241" s="3"/>
      <c r="G241" s="16"/>
      <c r="H241" s="3"/>
      <c r="I241" s="3"/>
      <c r="J241" s="3"/>
      <c r="K241" s="3"/>
      <c r="L241" s="3"/>
      <c r="M241" s="3"/>
      <c r="N241" s="3"/>
    </row>
    <row r="242" spans="1:14" ht="13">
      <c r="A242" s="2"/>
      <c r="B242" s="3"/>
      <c r="C242" s="4"/>
      <c r="D242" s="4"/>
      <c r="E242" s="3"/>
      <c r="F242" s="3"/>
      <c r="G242" s="16"/>
      <c r="H242" s="3"/>
      <c r="I242" s="3"/>
      <c r="J242" s="3"/>
      <c r="K242" s="3"/>
      <c r="L242" s="3"/>
      <c r="M242" s="3"/>
      <c r="N242" s="3"/>
    </row>
    <row r="243" spans="1:14" ht="13">
      <c r="A243" s="2"/>
      <c r="B243" s="3"/>
      <c r="C243" s="4"/>
      <c r="D243" s="4"/>
      <c r="E243" s="3"/>
      <c r="F243" s="3"/>
      <c r="G243" s="16"/>
      <c r="H243" s="3"/>
      <c r="I243" s="3"/>
      <c r="J243" s="3"/>
      <c r="K243" s="3"/>
      <c r="L243" s="3"/>
      <c r="M243" s="3"/>
      <c r="N243" s="3"/>
    </row>
    <row r="244" spans="1:14" ht="13">
      <c r="A244" s="2"/>
      <c r="B244" s="3"/>
      <c r="C244" s="4"/>
      <c r="D244" s="4"/>
      <c r="E244" s="3"/>
      <c r="F244" s="3"/>
      <c r="G244" s="16"/>
      <c r="H244" s="3"/>
      <c r="I244" s="3"/>
      <c r="J244" s="3"/>
      <c r="K244" s="3"/>
      <c r="L244" s="3"/>
      <c r="M244" s="3"/>
      <c r="N244" s="3"/>
    </row>
    <row r="245" spans="1:14" ht="13">
      <c r="A245" s="2"/>
      <c r="B245" s="3"/>
      <c r="C245" s="4"/>
      <c r="D245" s="4"/>
      <c r="E245" s="3"/>
      <c r="F245" s="3"/>
      <c r="G245" s="16"/>
      <c r="H245" s="3"/>
      <c r="I245" s="3"/>
      <c r="J245" s="3"/>
      <c r="K245" s="3"/>
      <c r="L245" s="3"/>
      <c r="M245" s="3"/>
      <c r="N245" s="3"/>
    </row>
    <row r="246" spans="1:14" ht="13">
      <c r="A246" s="2"/>
      <c r="B246" s="3"/>
      <c r="C246" s="4"/>
      <c r="D246" s="4"/>
      <c r="E246" s="3"/>
      <c r="F246" s="3"/>
      <c r="G246" s="16"/>
      <c r="H246" s="3"/>
      <c r="I246" s="3"/>
      <c r="J246" s="3"/>
      <c r="K246" s="3"/>
      <c r="L246" s="3"/>
      <c r="M246" s="3"/>
      <c r="N246" s="3"/>
    </row>
    <row r="247" spans="1:14" ht="13">
      <c r="A247" s="2"/>
      <c r="B247" s="3"/>
      <c r="C247" s="4"/>
      <c r="D247" s="4"/>
      <c r="E247" s="3"/>
      <c r="F247" s="3"/>
      <c r="G247" s="16"/>
      <c r="H247" s="3"/>
      <c r="I247" s="3"/>
      <c r="J247" s="3"/>
      <c r="K247" s="3"/>
      <c r="L247" s="3"/>
      <c r="M247" s="3"/>
      <c r="N247" s="3"/>
    </row>
    <row r="248" spans="1:14" ht="13">
      <c r="A248" s="2"/>
      <c r="B248" s="3"/>
      <c r="C248" s="4"/>
      <c r="D248" s="4"/>
      <c r="E248" s="3"/>
      <c r="F248" s="3"/>
      <c r="G248" s="16"/>
      <c r="H248" s="3"/>
      <c r="I248" s="3"/>
      <c r="J248" s="3"/>
      <c r="K248" s="3"/>
      <c r="L248" s="3"/>
      <c r="M248" s="3"/>
      <c r="N248" s="3"/>
    </row>
    <row r="249" spans="1:14" ht="13">
      <c r="A249" s="2"/>
      <c r="B249" s="3"/>
      <c r="C249" s="4"/>
      <c r="D249" s="4"/>
      <c r="E249" s="3"/>
      <c r="F249" s="3"/>
      <c r="G249" s="16"/>
      <c r="H249" s="3"/>
      <c r="I249" s="3"/>
      <c r="J249" s="3"/>
      <c r="K249" s="3"/>
      <c r="L249" s="3"/>
      <c r="M249" s="3"/>
      <c r="N249" s="3"/>
    </row>
    <row r="250" spans="1:14" ht="13">
      <c r="A250" s="2"/>
      <c r="B250" s="3"/>
      <c r="C250" s="4"/>
      <c r="D250" s="4"/>
      <c r="E250" s="3"/>
      <c r="F250" s="3"/>
      <c r="G250" s="16"/>
      <c r="H250" s="3"/>
      <c r="I250" s="3"/>
      <c r="J250" s="3"/>
      <c r="K250" s="3"/>
      <c r="L250" s="3"/>
      <c r="M250" s="3"/>
      <c r="N250" s="3"/>
    </row>
    <row r="251" spans="1:14" ht="13">
      <c r="A251" s="2"/>
      <c r="B251" s="3"/>
      <c r="C251" s="4"/>
      <c r="D251" s="4"/>
      <c r="E251" s="3"/>
      <c r="F251" s="3"/>
      <c r="G251" s="16"/>
      <c r="H251" s="3"/>
      <c r="I251" s="3"/>
      <c r="J251" s="3"/>
      <c r="K251" s="3"/>
      <c r="L251" s="3"/>
      <c r="M251" s="3"/>
      <c r="N251" s="3"/>
    </row>
    <row r="252" spans="1:14" ht="13">
      <c r="A252" s="2"/>
      <c r="B252" s="3"/>
      <c r="C252" s="4"/>
      <c r="D252" s="4"/>
      <c r="E252" s="3"/>
      <c r="F252" s="3"/>
      <c r="G252" s="16"/>
      <c r="H252" s="3"/>
      <c r="I252" s="3"/>
      <c r="J252" s="3"/>
      <c r="K252" s="3"/>
      <c r="L252" s="3"/>
      <c r="M252" s="3"/>
      <c r="N252" s="3"/>
    </row>
    <row r="253" spans="1:14" ht="13">
      <c r="A253" s="2"/>
      <c r="B253" s="3"/>
      <c r="C253" s="4"/>
      <c r="D253" s="4"/>
      <c r="E253" s="3"/>
      <c r="F253" s="3"/>
      <c r="G253" s="16"/>
      <c r="H253" s="3"/>
      <c r="I253" s="3"/>
      <c r="J253" s="3"/>
      <c r="K253" s="3"/>
      <c r="L253" s="3"/>
      <c r="M253" s="3"/>
      <c r="N253" s="3"/>
    </row>
    <row r="254" spans="1:14" ht="13">
      <c r="A254" s="2"/>
      <c r="B254" s="3"/>
      <c r="C254" s="4"/>
      <c r="D254" s="4"/>
      <c r="E254" s="3"/>
      <c r="F254" s="3"/>
      <c r="G254" s="16"/>
      <c r="H254" s="3"/>
      <c r="I254" s="3"/>
      <c r="J254" s="3"/>
      <c r="K254" s="3"/>
      <c r="L254" s="3"/>
      <c r="M254" s="3"/>
      <c r="N254" s="3"/>
    </row>
    <row r="255" spans="1:14" ht="13">
      <c r="A255" s="2"/>
      <c r="B255" s="3"/>
      <c r="C255" s="4"/>
      <c r="D255" s="4"/>
      <c r="E255" s="3"/>
      <c r="F255" s="3"/>
      <c r="G255" s="16"/>
      <c r="H255" s="3"/>
      <c r="I255" s="3"/>
      <c r="J255" s="3"/>
      <c r="K255" s="3"/>
      <c r="L255" s="3"/>
      <c r="M255" s="3"/>
      <c r="N255" s="3"/>
    </row>
    <row r="256" spans="1:14" ht="13">
      <c r="A256" s="2"/>
      <c r="B256" s="3"/>
      <c r="C256" s="4"/>
      <c r="D256" s="4"/>
      <c r="E256" s="3"/>
      <c r="F256" s="3"/>
      <c r="G256" s="16"/>
      <c r="H256" s="3"/>
      <c r="I256" s="3"/>
      <c r="J256" s="3"/>
      <c r="K256" s="3"/>
      <c r="L256" s="3"/>
      <c r="M256" s="3"/>
      <c r="N256" s="3"/>
    </row>
    <row r="257" spans="1:14" ht="13">
      <c r="A257" s="2"/>
      <c r="B257" s="3"/>
      <c r="C257" s="4"/>
      <c r="D257" s="4"/>
      <c r="E257" s="3"/>
      <c r="F257" s="3"/>
      <c r="G257" s="16"/>
      <c r="H257" s="3"/>
      <c r="I257" s="3"/>
      <c r="J257" s="3"/>
      <c r="K257" s="3"/>
      <c r="L257" s="3"/>
      <c r="M257" s="3"/>
      <c r="N257" s="3"/>
    </row>
    <row r="258" spans="1:14" ht="13">
      <c r="A258" s="2"/>
      <c r="B258" s="3"/>
      <c r="C258" s="4"/>
      <c r="D258" s="4"/>
      <c r="E258" s="3"/>
      <c r="F258" s="3"/>
      <c r="G258" s="16"/>
      <c r="H258" s="3"/>
      <c r="I258" s="3"/>
      <c r="J258" s="3"/>
      <c r="K258" s="3"/>
      <c r="L258" s="3"/>
      <c r="M258" s="3"/>
      <c r="N258" s="3"/>
    </row>
    <row r="259" spans="1:14" ht="13">
      <c r="A259" s="2"/>
      <c r="B259" s="3"/>
      <c r="C259" s="4"/>
      <c r="D259" s="4"/>
      <c r="E259" s="3"/>
      <c r="F259" s="3"/>
      <c r="G259" s="16"/>
      <c r="H259" s="3"/>
      <c r="I259" s="3"/>
      <c r="J259" s="3"/>
      <c r="K259" s="3"/>
      <c r="L259" s="3"/>
      <c r="M259" s="3"/>
      <c r="N259" s="3"/>
    </row>
    <row r="260" spans="1:14" ht="13">
      <c r="A260" s="2"/>
      <c r="B260" s="3"/>
      <c r="C260" s="4"/>
      <c r="D260" s="4"/>
      <c r="E260" s="3"/>
      <c r="F260" s="3"/>
      <c r="G260" s="16"/>
      <c r="H260" s="3"/>
      <c r="I260" s="3"/>
      <c r="J260" s="3"/>
      <c r="K260" s="3"/>
      <c r="L260" s="3"/>
      <c r="M260" s="3"/>
      <c r="N260" s="3"/>
    </row>
    <row r="261" spans="1:14" ht="13">
      <c r="A261" s="2"/>
      <c r="B261" s="3"/>
      <c r="C261" s="4"/>
      <c r="D261" s="4"/>
      <c r="E261" s="3"/>
      <c r="F261" s="3"/>
      <c r="G261" s="16"/>
      <c r="H261" s="3"/>
      <c r="I261" s="3"/>
      <c r="J261" s="3"/>
      <c r="K261" s="3"/>
      <c r="L261" s="3"/>
      <c r="M261" s="3"/>
      <c r="N261" s="3"/>
    </row>
    <row r="262" spans="1:14" ht="13">
      <c r="A262" s="2"/>
      <c r="B262" s="3"/>
      <c r="C262" s="4"/>
      <c r="D262" s="4"/>
      <c r="E262" s="3"/>
      <c r="F262" s="3"/>
      <c r="G262" s="16"/>
      <c r="H262" s="3"/>
      <c r="I262" s="3"/>
      <c r="J262" s="3"/>
      <c r="K262" s="3"/>
      <c r="L262" s="3"/>
      <c r="M262" s="3"/>
      <c r="N262" s="3"/>
    </row>
    <row r="263" spans="1:14" ht="13">
      <c r="A263" s="2"/>
      <c r="B263" s="3"/>
      <c r="C263" s="4"/>
      <c r="D263" s="4"/>
      <c r="E263" s="3"/>
      <c r="F263" s="3"/>
      <c r="G263" s="16"/>
      <c r="H263" s="3"/>
      <c r="I263" s="3"/>
      <c r="J263" s="3"/>
      <c r="K263" s="3"/>
      <c r="L263" s="3"/>
      <c r="M263" s="3"/>
      <c r="N263" s="3"/>
    </row>
    <row r="264" spans="1:14" ht="13">
      <c r="A264" s="2"/>
      <c r="B264" s="3"/>
      <c r="C264" s="4"/>
      <c r="D264" s="4"/>
      <c r="E264" s="3"/>
      <c r="F264" s="3"/>
      <c r="G264" s="16"/>
      <c r="H264" s="3"/>
      <c r="I264" s="3"/>
      <c r="J264" s="3"/>
      <c r="K264" s="3"/>
      <c r="L264" s="3"/>
      <c r="M264" s="3"/>
      <c r="N264" s="3"/>
    </row>
    <row r="265" spans="1:14" ht="13">
      <c r="A265" s="2"/>
      <c r="B265" s="3"/>
      <c r="C265" s="4"/>
      <c r="D265" s="4"/>
      <c r="E265" s="3"/>
      <c r="F265" s="3"/>
      <c r="G265" s="16"/>
      <c r="H265" s="3"/>
      <c r="I265" s="3"/>
      <c r="J265" s="3"/>
      <c r="K265" s="3"/>
      <c r="L265" s="3"/>
      <c r="M265" s="3"/>
      <c r="N265" s="3"/>
    </row>
    <row r="266" spans="1:14" ht="13">
      <c r="A266" s="2"/>
      <c r="B266" s="3"/>
      <c r="C266" s="4"/>
      <c r="D266" s="4"/>
      <c r="E266" s="3"/>
      <c r="F266" s="3"/>
      <c r="G266" s="16"/>
      <c r="H266" s="3"/>
      <c r="I266" s="3"/>
      <c r="J266" s="3"/>
      <c r="K266" s="3"/>
      <c r="L266" s="3"/>
      <c r="M266" s="3"/>
      <c r="N266" s="3"/>
    </row>
    <row r="267" spans="1:14" ht="13">
      <c r="A267" s="2"/>
      <c r="B267" s="3"/>
      <c r="C267" s="4"/>
      <c r="D267" s="4"/>
      <c r="E267" s="3"/>
      <c r="F267" s="3"/>
      <c r="G267" s="16"/>
      <c r="H267" s="3"/>
      <c r="I267" s="3"/>
      <c r="J267" s="3"/>
      <c r="K267" s="3"/>
      <c r="L267" s="3"/>
      <c r="M267" s="3"/>
      <c r="N267" s="3"/>
    </row>
    <row r="268" spans="1:14" ht="13">
      <c r="A268" s="2"/>
      <c r="B268" s="3"/>
      <c r="C268" s="4"/>
      <c r="D268" s="4"/>
      <c r="E268" s="3"/>
      <c r="F268" s="3"/>
      <c r="G268" s="16"/>
      <c r="H268" s="3"/>
      <c r="I268" s="3"/>
      <c r="J268" s="3"/>
      <c r="K268" s="3"/>
      <c r="L268" s="3"/>
      <c r="M268" s="3"/>
      <c r="N268" s="3"/>
    </row>
    <row r="269" spans="1:14" ht="13">
      <c r="A269" s="2"/>
      <c r="B269" s="3"/>
      <c r="C269" s="4"/>
      <c r="D269" s="4"/>
      <c r="E269" s="3"/>
      <c r="F269" s="3"/>
      <c r="G269" s="16"/>
      <c r="H269" s="3"/>
      <c r="I269" s="3"/>
      <c r="J269" s="3"/>
      <c r="K269" s="3"/>
      <c r="L269" s="3"/>
      <c r="M269" s="3"/>
      <c r="N269" s="3"/>
    </row>
    <row r="270" spans="1:14" ht="13">
      <c r="A270" s="2"/>
      <c r="B270" s="3"/>
      <c r="C270" s="4"/>
      <c r="D270" s="4"/>
      <c r="E270" s="3"/>
      <c r="F270" s="3"/>
      <c r="G270" s="16"/>
      <c r="H270" s="3"/>
      <c r="I270" s="3"/>
      <c r="J270" s="3"/>
      <c r="K270" s="3"/>
      <c r="L270" s="3"/>
      <c r="M270" s="3"/>
      <c r="N270" s="3"/>
    </row>
    <row r="271" spans="1:14" ht="13">
      <c r="A271" s="2"/>
      <c r="B271" s="3"/>
      <c r="C271" s="4"/>
      <c r="D271" s="4"/>
      <c r="E271" s="3"/>
      <c r="F271" s="3"/>
      <c r="G271" s="16"/>
      <c r="H271" s="3"/>
      <c r="I271" s="3"/>
      <c r="J271" s="3"/>
      <c r="K271" s="3"/>
      <c r="L271" s="3"/>
      <c r="M271" s="3"/>
      <c r="N271" s="3"/>
    </row>
    <row r="272" spans="1:14" ht="13">
      <c r="A272" s="2"/>
      <c r="B272" s="3"/>
      <c r="C272" s="4"/>
      <c r="D272" s="4"/>
      <c r="E272" s="3"/>
      <c r="F272" s="3"/>
      <c r="G272" s="16"/>
      <c r="H272" s="3"/>
      <c r="I272" s="3"/>
      <c r="J272" s="3"/>
      <c r="K272" s="3"/>
      <c r="L272" s="3"/>
      <c r="M272" s="3"/>
      <c r="N272" s="3"/>
    </row>
    <row r="273" spans="1:14" ht="13">
      <c r="A273" s="2"/>
      <c r="B273" s="3"/>
      <c r="C273" s="4"/>
      <c r="D273" s="4"/>
      <c r="E273" s="3"/>
      <c r="F273" s="3"/>
      <c r="G273" s="16"/>
      <c r="H273" s="3"/>
      <c r="I273" s="3"/>
      <c r="J273" s="3"/>
      <c r="K273" s="3"/>
      <c r="L273" s="3"/>
      <c r="M273" s="3"/>
      <c r="N273" s="3"/>
    </row>
    <row r="274" spans="1:14" ht="13">
      <c r="A274" s="2"/>
      <c r="B274" s="3"/>
      <c r="C274" s="4"/>
      <c r="D274" s="4"/>
      <c r="E274" s="3"/>
      <c r="F274" s="3"/>
      <c r="G274" s="16"/>
      <c r="H274" s="3"/>
      <c r="I274" s="3"/>
      <c r="J274" s="3"/>
      <c r="K274" s="3"/>
      <c r="L274" s="3"/>
      <c r="M274" s="3"/>
      <c r="N274" s="3"/>
    </row>
    <row r="275" spans="1:14" ht="13">
      <c r="A275" s="2"/>
      <c r="B275" s="3"/>
      <c r="C275" s="4"/>
      <c r="D275" s="4"/>
      <c r="E275" s="3"/>
      <c r="F275" s="3"/>
      <c r="G275" s="16"/>
      <c r="H275" s="3"/>
      <c r="I275" s="3"/>
      <c r="J275" s="3"/>
      <c r="K275" s="3"/>
      <c r="L275" s="3"/>
      <c r="M275" s="3"/>
      <c r="N275" s="3"/>
    </row>
    <row r="276" spans="1:14" ht="13">
      <c r="A276" s="2"/>
      <c r="B276" s="3"/>
      <c r="C276" s="4"/>
      <c r="D276" s="4"/>
      <c r="E276" s="3"/>
      <c r="F276" s="3"/>
      <c r="G276" s="16"/>
      <c r="H276" s="3"/>
      <c r="I276" s="3"/>
      <c r="J276" s="3"/>
      <c r="K276" s="3"/>
      <c r="L276" s="3"/>
      <c r="M276" s="3"/>
      <c r="N276" s="3"/>
    </row>
    <row r="277" spans="1:14" ht="13">
      <c r="A277" s="2"/>
      <c r="B277" s="3"/>
      <c r="C277" s="4"/>
      <c r="D277" s="4"/>
      <c r="E277" s="3"/>
      <c r="F277" s="3"/>
      <c r="G277" s="16"/>
      <c r="H277" s="3"/>
      <c r="I277" s="3"/>
      <c r="J277" s="3"/>
      <c r="K277" s="3"/>
      <c r="L277" s="3"/>
      <c r="M277" s="3"/>
      <c r="N277" s="3"/>
    </row>
    <row r="278" spans="1:14" ht="13">
      <c r="A278" s="2"/>
      <c r="B278" s="3"/>
      <c r="C278" s="4"/>
      <c r="D278" s="4"/>
      <c r="E278" s="3"/>
      <c r="F278" s="3"/>
      <c r="G278" s="16"/>
      <c r="H278" s="3"/>
      <c r="I278" s="3"/>
      <c r="J278" s="3"/>
      <c r="K278" s="3"/>
      <c r="L278" s="3"/>
      <c r="M278" s="3"/>
      <c r="N278" s="3"/>
    </row>
    <row r="279" spans="1:14" ht="13">
      <c r="A279" s="2"/>
      <c r="B279" s="3"/>
      <c r="C279" s="4"/>
      <c r="D279" s="4"/>
      <c r="E279" s="3"/>
      <c r="F279" s="3"/>
      <c r="G279" s="16"/>
      <c r="H279" s="3"/>
      <c r="I279" s="3"/>
      <c r="J279" s="3"/>
      <c r="K279" s="3"/>
      <c r="L279" s="3"/>
      <c r="M279" s="3"/>
      <c r="N279" s="3"/>
    </row>
    <row r="280" spans="1:14" ht="13">
      <c r="A280" s="2"/>
      <c r="B280" s="3"/>
      <c r="C280" s="4"/>
      <c r="D280" s="4"/>
      <c r="E280" s="3"/>
      <c r="F280" s="3"/>
      <c r="G280" s="16"/>
      <c r="H280" s="3"/>
      <c r="I280" s="3"/>
      <c r="J280" s="3"/>
      <c r="K280" s="3"/>
      <c r="L280" s="3"/>
      <c r="M280" s="3"/>
      <c r="N280" s="3"/>
    </row>
    <row r="281" spans="1:14" ht="13">
      <c r="A281" s="2"/>
      <c r="B281" s="3"/>
      <c r="C281" s="4"/>
      <c r="D281" s="4"/>
      <c r="E281" s="3"/>
      <c r="F281" s="3"/>
      <c r="G281" s="16"/>
      <c r="H281" s="3"/>
      <c r="I281" s="3"/>
      <c r="J281" s="3"/>
      <c r="K281" s="3"/>
      <c r="L281" s="3"/>
      <c r="M281" s="3"/>
      <c r="N281" s="3"/>
    </row>
    <row r="282" spans="1:14" ht="13">
      <c r="A282" s="2"/>
      <c r="B282" s="3"/>
      <c r="C282" s="4"/>
      <c r="D282" s="4"/>
      <c r="E282" s="3"/>
      <c r="F282" s="3"/>
      <c r="G282" s="16"/>
      <c r="H282" s="3"/>
      <c r="I282" s="3"/>
      <c r="J282" s="3"/>
      <c r="K282" s="3"/>
      <c r="L282" s="3"/>
      <c r="M282" s="3"/>
      <c r="N282" s="3"/>
    </row>
    <row r="283" spans="1:14" ht="13">
      <c r="A283" s="2"/>
      <c r="B283" s="3"/>
      <c r="C283" s="4"/>
      <c r="D283" s="4"/>
      <c r="E283" s="3"/>
      <c r="F283" s="3"/>
      <c r="G283" s="16"/>
      <c r="H283" s="3"/>
      <c r="I283" s="3"/>
      <c r="J283" s="3"/>
      <c r="K283" s="3"/>
      <c r="L283" s="3"/>
      <c r="M283" s="3"/>
      <c r="N283" s="3"/>
    </row>
    <row r="284" spans="1:14" ht="13">
      <c r="A284" s="2"/>
      <c r="B284" s="3"/>
      <c r="C284" s="4"/>
      <c r="D284" s="4"/>
      <c r="E284" s="3"/>
      <c r="F284" s="3"/>
      <c r="G284" s="16"/>
      <c r="H284" s="3"/>
      <c r="I284" s="3"/>
      <c r="J284" s="3"/>
      <c r="K284" s="3"/>
      <c r="L284" s="3"/>
      <c r="M284" s="3"/>
      <c r="N284" s="3"/>
    </row>
    <row r="285" spans="1:14" ht="13">
      <c r="A285" s="2"/>
      <c r="B285" s="3"/>
      <c r="C285" s="4"/>
      <c r="D285" s="4"/>
      <c r="E285" s="3"/>
      <c r="F285" s="3"/>
      <c r="G285" s="16"/>
      <c r="H285" s="3"/>
      <c r="I285" s="3"/>
      <c r="J285" s="3"/>
      <c r="K285" s="3"/>
      <c r="L285" s="3"/>
      <c r="M285" s="3"/>
      <c r="N285" s="3"/>
    </row>
    <row r="286" spans="1:14" ht="13">
      <c r="A286" s="2"/>
      <c r="B286" s="3"/>
      <c r="C286" s="4"/>
      <c r="D286" s="4"/>
      <c r="E286" s="3"/>
      <c r="F286" s="3"/>
      <c r="G286" s="16"/>
      <c r="H286" s="3"/>
      <c r="I286" s="3"/>
      <c r="J286" s="3"/>
      <c r="K286" s="3"/>
      <c r="L286" s="3"/>
      <c r="M286" s="3"/>
      <c r="N286" s="3"/>
    </row>
    <row r="287" spans="1:14" ht="13">
      <c r="A287" s="2"/>
      <c r="B287" s="3"/>
      <c r="C287" s="4"/>
      <c r="D287" s="4"/>
      <c r="E287" s="3"/>
      <c r="F287" s="3"/>
      <c r="G287" s="16"/>
      <c r="H287" s="3"/>
      <c r="I287" s="3"/>
      <c r="J287" s="3"/>
      <c r="K287" s="3"/>
      <c r="L287" s="3"/>
      <c r="M287" s="3"/>
      <c r="N287" s="3"/>
    </row>
    <row r="288" spans="1:14" ht="13">
      <c r="A288" s="2"/>
      <c r="B288" s="3"/>
      <c r="C288" s="4"/>
      <c r="D288" s="4"/>
      <c r="E288" s="3"/>
      <c r="F288" s="3"/>
      <c r="G288" s="16"/>
      <c r="H288" s="3"/>
      <c r="I288" s="3"/>
      <c r="J288" s="3"/>
      <c r="K288" s="3"/>
      <c r="L288" s="3"/>
      <c r="M288" s="3"/>
      <c r="N288" s="3"/>
    </row>
    <row r="289" spans="1:14" ht="13">
      <c r="A289" s="2"/>
      <c r="B289" s="3"/>
      <c r="C289" s="4"/>
      <c r="D289" s="4"/>
      <c r="E289" s="3"/>
      <c r="F289" s="3"/>
      <c r="G289" s="16"/>
      <c r="H289" s="3"/>
      <c r="I289" s="3"/>
      <c r="J289" s="3"/>
      <c r="K289" s="3"/>
      <c r="L289" s="3"/>
      <c r="M289" s="3"/>
      <c r="N289" s="3"/>
    </row>
    <row r="290" spans="1:14" ht="13">
      <c r="A290" s="2"/>
      <c r="B290" s="3"/>
      <c r="C290" s="4"/>
      <c r="D290" s="4"/>
      <c r="E290" s="3"/>
      <c r="F290" s="3"/>
      <c r="G290" s="16"/>
      <c r="H290" s="3"/>
      <c r="I290" s="3"/>
      <c r="J290" s="3"/>
      <c r="K290" s="3"/>
      <c r="L290" s="3"/>
      <c r="M290" s="3"/>
      <c r="N290" s="3"/>
    </row>
    <row r="291" spans="1:14" ht="13">
      <c r="A291" s="2"/>
      <c r="B291" s="3"/>
      <c r="C291" s="4"/>
      <c r="D291" s="4"/>
      <c r="E291" s="3"/>
      <c r="F291" s="3"/>
      <c r="G291" s="16"/>
      <c r="H291" s="3"/>
      <c r="I291" s="3"/>
      <c r="J291" s="3"/>
      <c r="K291" s="3"/>
      <c r="L291" s="3"/>
      <c r="M291" s="3"/>
      <c r="N291" s="3"/>
    </row>
    <row r="292" spans="1:14" ht="13">
      <c r="A292" s="2"/>
      <c r="B292" s="3"/>
      <c r="C292" s="4"/>
      <c r="D292" s="4"/>
      <c r="E292" s="3"/>
      <c r="F292" s="3"/>
      <c r="G292" s="16"/>
      <c r="H292" s="3"/>
      <c r="I292" s="3"/>
      <c r="J292" s="3"/>
      <c r="K292" s="3"/>
      <c r="L292" s="3"/>
      <c r="M292" s="3"/>
      <c r="N292" s="3"/>
    </row>
    <row r="293" spans="1:14" ht="13">
      <c r="A293" s="2"/>
      <c r="B293" s="3"/>
      <c r="C293" s="4"/>
      <c r="D293" s="4"/>
      <c r="E293" s="3"/>
      <c r="F293" s="3"/>
      <c r="G293" s="16"/>
      <c r="H293" s="3"/>
      <c r="I293" s="3"/>
      <c r="J293" s="3"/>
      <c r="K293" s="3"/>
      <c r="L293" s="3"/>
      <c r="M293" s="3"/>
      <c r="N293" s="3"/>
    </row>
    <row r="294" spans="1:14" ht="13">
      <c r="A294" s="2"/>
      <c r="B294" s="3"/>
      <c r="C294" s="4"/>
      <c r="D294" s="4"/>
      <c r="E294" s="3"/>
      <c r="F294" s="3"/>
      <c r="G294" s="16"/>
      <c r="H294" s="3"/>
      <c r="I294" s="3"/>
      <c r="J294" s="3"/>
      <c r="K294" s="3"/>
      <c r="L294" s="3"/>
      <c r="M294" s="3"/>
      <c r="N294" s="3"/>
    </row>
    <row r="295" spans="1:14" ht="13">
      <c r="A295" s="2"/>
      <c r="B295" s="3"/>
      <c r="C295" s="4"/>
      <c r="D295" s="4"/>
      <c r="E295" s="3"/>
      <c r="F295" s="3"/>
      <c r="G295" s="16"/>
      <c r="H295" s="3"/>
      <c r="I295" s="3"/>
      <c r="J295" s="3"/>
      <c r="K295" s="3"/>
      <c r="L295" s="3"/>
      <c r="M295" s="3"/>
      <c r="N295" s="3"/>
    </row>
    <row r="296" spans="1:14" ht="13">
      <c r="A296" s="2"/>
      <c r="B296" s="3"/>
      <c r="C296" s="4"/>
      <c r="D296" s="4"/>
      <c r="E296" s="3"/>
      <c r="F296" s="3"/>
      <c r="G296" s="16"/>
      <c r="H296" s="3"/>
      <c r="I296" s="3"/>
      <c r="J296" s="3"/>
      <c r="K296" s="3"/>
      <c r="L296" s="3"/>
      <c r="M296" s="3"/>
      <c r="N296" s="3"/>
    </row>
    <row r="297" spans="1:14" ht="13">
      <c r="A297" s="2"/>
      <c r="B297" s="3"/>
      <c r="C297" s="4"/>
      <c r="D297" s="4"/>
      <c r="E297" s="3"/>
      <c r="F297" s="3"/>
      <c r="G297" s="16"/>
      <c r="H297" s="3"/>
      <c r="I297" s="3"/>
      <c r="J297" s="3"/>
      <c r="K297" s="3"/>
      <c r="L297" s="3"/>
      <c r="M297" s="3"/>
      <c r="N297" s="3"/>
    </row>
    <row r="298" spans="1:14" ht="13">
      <c r="A298" s="2"/>
      <c r="B298" s="3"/>
      <c r="C298" s="4"/>
      <c r="D298" s="4"/>
      <c r="E298" s="3"/>
      <c r="F298" s="3"/>
      <c r="G298" s="16"/>
      <c r="H298" s="3"/>
      <c r="I298" s="3"/>
      <c r="J298" s="3"/>
      <c r="K298" s="3"/>
      <c r="L298" s="3"/>
      <c r="M298" s="3"/>
      <c r="N298" s="3"/>
    </row>
    <row r="299" spans="1:14" ht="13">
      <c r="A299" s="2"/>
      <c r="B299" s="3"/>
      <c r="C299" s="4"/>
      <c r="D299" s="4"/>
      <c r="E299" s="3"/>
      <c r="F299" s="3"/>
      <c r="G299" s="16"/>
      <c r="H299" s="3"/>
      <c r="I299" s="3"/>
      <c r="J299" s="3"/>
      <c r="K299" s="3"/>
      <c r="L299" s="3"/>
      <c r="M299" s="3"/>
      <c r="N299" s="3"/>
    </row>
    <row r="300" spans="1:14" ht="13">
      <c r="A300" s="2"/>
      <c r="B300" s="3"/>
      <c r="C300" s="4"/>
      <c r="D300" s="4"/>
      <c r="E300" s="3"/>
      <c r="F300" s="3"/>
      <c r="G300" s="16"/>
      <c r="H300" s="3"/>
      <c r="I300" s="3"/>
      <c r="J300" s="3"/>
      <c r="K300" s="3"/>
      <c r="L300" s="3"/>
      <c r="M300" s="3"/>
      <c r="N300" s="3"/>
    </row>
    <row r="301" spans="1:14" ht="13">
      <c r="A301" s="2"/>
      <c r="B301" s="3"/>
      <c r="C301" s="4"/>
      <c r="D301" s="4"/>
      <c r="E301" s="3"/>
      <c r="F301" s="3"/>
      <c r="G301" s="16"/>
      <c r="H301" s="3"/>
      <c r="I301" s="3"/>
      <c r="J301" s="3"/>
      <c r="K301" s="3"/>
      <c r="L301" s="3"/>
      <c r="M301" s="3"/>
      <c r="N301" s="3"/>
    </row>
    <row r="302" spans="1:14" ht="13">
      <c r="A302" s="2"/>
      <c r="B302" s="3"/>
      <c r="C302" s="4"/>
      <c r="D302" s="4"/>
      <c r="E302" s="3"/>
      <c r="F302" s="3"/>
      <c r="G302" s="16"/>
      <c r="H302" s="3"/>
      <c r="I302" s="3"/>
      <c r="J302" s="3"/>
      <c r="K302" s="3"/>
      <c r="L302" s="3"/>
      <c r="M302" s="3"/>
      <c r="N302" s="3"/>
    </row>
    <row r="303" spans="1:14" ht="13">
      <c r="A303" s="2"/>
      <c r="B303" s="3"/>
      <c r="C303" s="4"/>
      <c r="D303" s="4"/>
      <c r="E303" s="3"/>
      <c r="F303" s="3"/>
      <c r="G303" s="16"/>
      <c r="H303" s="3"/>
      <c r="I303" s="3"/>
      <c r="J303" s="3"/>
      <c r="K303" s="3"/>
      <c r="L303" s="3"/>
      <c r="M303" s="3"/>
      <c r="N303" s="3"/>
    </row>
    <row r="304" spans="1:14" ht="13">
      <c r="A304" s="2"/>
      <c r="B304" s="3"/>
      <c r="C304" s="4"/>
      <c r="D304" s="4"/>
      <c r="E304" s="3"/>
      <c r="F304" s="3"/>
      <c r="G304" s="16"/>
      <c r="H304" s="3"/>
      <c r="I304" s="3"/>
      <c r="J304" s="3"/>
      <c r="K304" s="3"/>
      <c r="L304" s="3"/>
      <c r="M304" s="3"/>
      <c r="N304" s="3"/>
    </row>
    <row r="305" spans="1:14" ht="13">
      <c r="A305" s="2"/>
      <c r="B305" s="3"/>
      <c r="C305" s="4"/>
      <c r="D305" s="4"/>
      <c r="E305" s="3"/>
      <c r="F305" s="3"/>
      <c r="G305" s="16"/>
      <c r="H305" s="3"/>
      <c r="I305" s="3"/>
      <c r="J305" s="3"/>
      <c r="K305" s="3"/>
      <c r="L305" s="3"/>
      <c r="M305" s="3"/>
      <c r="N305" s="3"/>
    </row>
    <row r="306" spans="1:14" ht="13">
      <c r="A306" s="2"/>
      <c r="B306" s="3"/>
      <c r="C306" s="4"/>
      <c r="D306" s="4"/>
      <c r="E306" s="3"/>
      <c r="F306" s="3"/>
      <c r="G306" s="16"/>
      <c r="H306" s="3"/>
      <c r="I306" s="3"/>
      <c r="J306" s="3"/>
      <c r="K306" s="3"/>
      <c r="L306" s="3"/>
      <c r="M306" s="3"/>
      <c r="N306" s="3"/>
    </row>
    <row r="307" spans="1:14" ht="13">
      <c r="A307" s="2"/>
      <c r="B307" s="3"/>
      <c r="C307" s="4"/>
      <c r="D307" s="4"/>
      <c r="E307" s="3"/>
      <c r="F307" s="3"/>
      <c r="G307" s="16"/>
      <c r="H307" s="3"/>
      <c r="I307" s="3"/>
      <c r="J307" s="3"/>
      <c r="K307" s="3"/>
      <c r="L307" s="3"/>
      <c r="M307" s="3"/>
      <c r="N307" s="3"/>
    </row>
    <row r="308" spans="1:14" ht="13">
      <c r="A308" s="2"/>
      <c r="B308" s="3"/>
      <c r="C308" s="4"/>
      <c r="D308" s="4"/>
      <c r="E308" s="3"/>
      <c r="F308" s="3"/>
      <c r="G308" s="16"/>
      <c r="H308" s="3"/>
      <c r="I308" s="3"/>
      <c r="J308" s="3"/>
      <c r="K308" s="3"/>
      <c r="L308" s="3"/>
      <c r="M308" s="3"/>
      <c r="N308" s="3"/>
    </row>
    <row r="309" spans="1:14" ht="13">
      <c r="A309" s="2"/>
      <c r="B309" s="3"/>
      <c r="C309" s="4"/>
      <c r="D309" s="4"/>
      <c r="E309" s="3"/>
      <c r="F309" s="3"/>
      <c r="G309" s="16"/>
      <c r="H309" s="3"/>
      <c r="I309" s="3"/>
      <c r="J309" s="3"/>
      <c r="K309" s="3"/>
      <c r="L309" s="3"/>
      <c r="M309" s="3"/>
      <c r="N309" s="3"/>
    </row>
    <row r="310" spans="1:14" ht="13">
      <c r="A310" s="2"/>
      <c r="B310" s="3"/>
      <c r="C310" s="4"/>
      <c r="D310" s="4"/>
      <c r="E310" s="3"/>
      <c r="F310" s="3"/>
      <c r="G310" s="16"/>
      <c r="H310" s="3"/>
      <c r="I310" s="3"/>
      <c r="J310" s="3"/>
      <c r="K310" s="3"/>
      <c r="L310" s="3"/>
      <c r="M310" s="3"/>
      <c r="N310" s="3"/>
    </row>
    <row r="311" spans="1:14" ht="13">
      <c r="A311" s="2"/>
      <c r="B311" s="3"/>
      <c r="C311" s="4"/>
      <c r="D311" s="4"/>
      <c r="E311" s="3"/>
      <c r="F311" s="3"/>
      <c r="G311" s="16"/>
      <c r="H311" s="3"/>
      <c r="I311" s="3"/>
      <c r="J311" s="3"/>
      <c r="K311" s="3"/>
      <c r="L311" s="3"/>
      <c r="M311" s="3"/>
      <c r="N311" s="3"/>
    </row>
    <row r="312" spans="1:14" ht="13">
      <c r="A312" s="2"/>
      <c r="B312" s="3"/>
      <c r="C312" s="4"/>
      <c r="D312" s="4"/>
      <c r="E312" s="3"/>
      <c r="F312" s="3"/>
      <c r="G312" s="16"/>
      <c r="H312" s="3"/>
      <c r="I312" s="3"/>
      <c r="J312" s="3"/>
      <c r="K312" s="3"/>
      <c r="L312" s="3"/>
      <c r="M312" s="3"/>
      <c r="N312" s="3"/>
    </row>
    <row r="313" spans="1:14" ht="13">
      <c r="A313" s="2"/>
      <c r="B313" s="3"/>
      <c r="C313" s="4"/>
      <c r="D313" s="4"/>
      <c r="E313" s="3"/>
      <c r="F313" s="3"/>
      <c r="G313" s="16"/>
      <c r="H313" s="3"/>
      <c r="I313" s="3"/>
      <c r="J313" s="3"/>
      <c r="K313" s="3"/>
      <c r="L313" s="3"/>
      <c r="M313" s="3"/>
      <c r="N313" s="3"/>
    </row>
    <row r="314" spans="1:14" ht="13">
      <c r="A314" s="2"/>
      <c r="B314" s="3"/>
      <c r="C314" s="4"/>
      <c r="D314" s="4"/>
      <c r="E314" s="3"/>
      <c r="F314" s="3"/>
      <c r="G314" s="16"/>
      <c r="H314" s="3"/>
      <c r="I314" s="3"/>
      <c r="J314" s="3"/>
      <c r="K314" s="3"/>
      <c r="L314" s="3"/>
      <c r="M314" s="3"/>
      <c r="N314" s="3"/>
    </row>
    <row r="315" spans="1:14" ht="13">
      <c r="A315" s="2"/>
      <c r="B315" s="3"/>
      <c r="C315" s="4"/>
      <c r="D315" s="4"/>
      <c r="E315" s="3"/>
      <c r="F315" s="3"/>
      <c r="G315" s="16"/>
      <c r="H315" s="3"/>
      <c r="I315" s="3"/>
      <c r="J315" s="3"/>
      <c r="K315" s="3"/>
      <c r="L315" s="3"/>
      <c r="M315" s="3"/>
      <c r="N315" s="3"/>
    </row>
    <row r="316" spans="1:14" ht="13">
      <c r="A316" s="2"/>
      <c r="B316" s="3"/>
      <c r="C316" s="4"/>
      <c r="D316" s="4"/>
      <c r="E316" s="3"/>
      <c r="F316" s="3"/>
      <c r="G316" s="16"/>
      <c r="H316" s="3"/>
      <c r="I316" s="3"/>
      <c r="J316" s="3"/>
      <c r="K316" s="3"/>
      <c r="L316" s="3"/>
      <c r="M316" s="3"/>
      <c r="N316" s="3"/>
    </row>
    <row r="317" spans="1:14" ht="13">
      <c r="A317" s="2"/>
      <c r="B317" s="3"/>
      <c r="C317" s="4"/>
      <c r="D317" s="4"/>
      <c r="E317" s="3"/>
      <c r="F317" s="3"/>
      <c r="G317" s="16"/>
      <c r="H317" s="3"/>
      <c r="I317" s="3"/>
      <c r="J317" s="3"/>
      <c r="K317" s="3"/>
      <c r="L317" s="3"/>
      <c r="M317" s="3"/>
      <c r="N317" s="3"/>
    </row>
    <row r="318" spans="1:14" ht="13">
      <c r="A318" s="2"/>
      <c r="B318" s="3"/>
      <c r="C318" s="4"/>
      <c r="D318" s="4"/>
      <c r="E318" s="3"/>
      <c r="F318" s="3"/>
      <c r="G318" s="16"/>
      <c r="H318" s="3"/>
      <c r="I318" s="3"/>
      <c r="J318" s="3"/>
      <c r="K318" s="3"/>
      <c r="L318" s="3"/>
      <c r="M318" s="3"/>
      <c r="N318" s="3"/>
    </row>
    <row r="319" spans="1:14" ht="13">
      <c r="A319" s="2"/>
      <c r="B319" s="3"/>
      <c r="C319" s="4"/>
      <c r="D319" s="4"/>
      <c r="E319" s="3"/>
      <c r="F319" s="3"/>
      <c r="G319" s="16"/>
      <c r="H319" s="3"/>
      <c r="I319" s="3"/>
      <c r="J319" s="3"/>
      <c r="K319" s="3"/>
      <c r="L319" s="3"/>
      <c r="M319" s="3"/>
      <c r="N319" s="3"/>
    </row>
    <row r="320" spans="1:14" ht="13">
      <c r="A320" s="2"/>
      <c r="B320" s="3"/>
      <c r="C320" s="4"/>
      <c r="D320" s="4"/>
      <c r="E320" s="3"/>
      <c r="F320" s="3"/>
      <c r="G320" s="16"/>
      <c r="H320" s="3"/>
      <c r="I320" s="3"/>
      <c r="J320" s="3"/>
      <c r="K320" s="3"/>
      <c r="L320" s="3"/>
      <c r="M320" s="3"/>
      <c r="N320" s="3"/>
    </row>
    <row r="321" spans="1:14" ht="13">
      <c r="A321" s="2"/>
      <c r="B321" s="3"/>
      <c r="C321" s="4"/>
      <c r="D321" s="4"/>
      <c r="E321" s="3"/>
      <c r="F321" s="3"/>
      <c r="G321" s="16"/>
      <c r="H321" s="3"/>
      <c r="I321" s="3"/>
      <c r="J321" s="3"/>
      <c r="K321" s="3"/>
      <c r="L321" s="3"/>
      <c r="M321" s="3"/>
      <c r="N321" s="3"/>
    </row>
    <row r="322" spans="1:14" ht="13">
      <c r="A322" s="2"/>
      <c r="B322" s="3"/>
      <c r="C322" s="4"/>
      <c r="D322" s="4"/>
      <c r="E322" s="3"/>
      <c r="F322" s="3"/>
      <c r="G322" s="16"/>
      <c r="H322" s="3"/>
      <c r="I322" s="3"/>
      <c r="J322" s="3"/>
      <c r="K322" s="3"/>
      <c r="L322" s="3"/>
      <c r="M322" s="3"/>
      <c r="N322" s="3"/>
    </row>
    <row r="323" spans="1:14" ht="13">
      <c r="A323" s="2"/>
      <c r="B323" s="3"/>
      <c r="C323" s="4"/>
      <c r="D323" s="4"/>
      <c r="E323" s="3"/>
      <c r="F323" s="3"/>
      <c r="G323" s="16"/>
      <c r="H323" s="3"/>
      <c r="I323" s="3"/>
      <c r="J323" s="3"/>
      <c r="K323" s="3"/>
      <c r="L323" s="3"/>
      <c r="M323" s="3"/>
      <c r="N323" s="3"/>
    </row>
    <row r="324" spans="1:14" ht="13">
      <c r="A324" s="2"/>
      <c r="B324" s="3"/>
      <c r="C324" s="4"/>
      <c r="D324" s="4"/>
      <c r="E324" s="3"/>
      <c r="F324" s="3"/>
      <c r="G324" s="16"/>
      <c r="H324" s="3"/>
      <c r="I324" s="3"/>
      <c r="J324" s="3"/>
      <c r="K324" s="3"/>
      <c r="L324" s="3"/>
      <c r="M324" s="3"/>
      <c r="N324" s="3"/>
    </row>
    <row r="325" spans="1:14" ht="13">
      <c r="A325" s="2"/>
      <c r="B325" s="3"/>
      <c r="C325" s="4"/>
      <c r="D325" s="4"/>
      <c r="E325" s="3"/>
      <c r="F325" s="3"/>
      <c r="G325" s="16"/>
      <c r="H325" s="3"/>
      <c r="I325" s="3"/>
      <c r="J325" s="3"/>
      <c r="K325" s="3"/>
      <c r="L325" s="3"/>
      <c r="M325" s="3"/>
      <c r="N325" s="3"/>
    </row>
    <row r="326" spans="1:14" ht="13">
      <c r="A326" s="2"/>
      <c r="B326" s="3"/>
      <c r="C326" s="4"/>
      <c r="D326" s="4"/>
      <c r="E326" s="3"/>
      <c r="F326" s="3"/>
      <c r="G326" s="16"/>
      <c r="H326" s="3"/>
      <c r="I326" s="3"/>
      <c r="J326" s="3"/>
      <c r="K326" s="3"/>
      <c r="L326" s="3"/>
      <c r="M326" s="3"/>
      <c r="N326" s="3"/>
    </row>
    <row r="327" spans="1:14" ht="13">
      <c r="A327" s="2"/>
      <c r="B327" s="3"/>
      <c r="C327" s="4"/>
      <c r="D327" s="4"/>
      <c r="E327" s="3"/>
      <c r="F327" s="3"/>
      <c r="G327" s="16"/>
      <c r="H327" s="3"/>
      <c r="I327" s="3"/>
      <c r="J327" s="3"/>
      <c r="K327" s="3"/>
      <c r="L327" s="3"/>
      <c r="M327" s="3"/>
      <c r="N327" s="3"/>
    </row>
    <row r="328" spans="1:14" ht="13">
      <c r="A328" s="2"/>
      <c r="B328" s="3"/>
      <c r="C328" s="4"/>
      <c r="D328" s="4"/>
      <c r="E328" s="3"/>
      <c r="F328" s="3"/>
      <c r="G328" s="16"/>
      <c r="H328" s="3"/>
      <c r="I328" s="3"/>
      <c r="J328" s="3"/>
      <c r="K328" s="3"/>
      <c r="L328" s="3"/>
      <c r="M328" s="3"/>
      <c r="N328" s="3"/>
    </row>
    <row r="329" spans="1:14" ht="13">
      <c r="A329" s="2"/>
      <c r="B329" s="3"/>
      <c r="C329" s="4"/>
      <c r="D329" s="4"/>
      <c r="E329" s="3"/>
      <c r="F329" s="3"/>
      <c r="G329" s="16"/>
      <c r="H329" s="3"/>
      <c r="I329" s="3"/>
      <c r="J329" s="3"/>
      <c r="K329" s="3"/>
      <c r="L329" s="3"/>
      <c r="M329" s="3"/>
      <c r="N329" s="3"/>
    </row>
    <row r="330" spans="1:14" ht="13">
      <c r="A330" s="2"/>
      <c r="B330" s="3"/>
      <c r="C330" s="4"/>
      <c r="D330" s="4"/>
      <c r="E330" s="3"/>
      <c r="F330" s="3"/>
      <c r="G330" s="16"/>
      <c r="H330" s="3"/>
      <c r="I330" s="3"/>
      <c r="J330" s="3"/>
      <c r="K330" s="3"/>
      <c r="L330" s="3"/>
      <c r="M330" s="3"/>
      <c r="N330" s="3"/>
    </row>
    <row r="331" spans="1:14" ht="13">
      <c r="A331" s="2"/>
      <c r="B331" s="3"/>
      <c r="C331" s="4"/>
      <c r="D331" s="4"/>
      <c r="E331" s="3"/>
      <c r="F331" s="3"/>
      <c r="G331" s="16"/>
      <c r="H331" s="3"/>
      <c r="I331" s="3"/>
      <c r="J331" s="3"/>
      <c r="K331" s="3"/>
      <c r="L331" s="3"/>
      <c r="M331" s="3"/>
      <c r="N331" s="3"/>
    </row>
    <row r="332" spans="1:14" ht="13">
      <c r="A332" s="2"/>
      <c r="B332" s="3"/>
      <c r="C332" s="4"/>
      <c r="D332" s="4"/>
      <c r="E332" s="3"/>
      <c r="F332" s="3"/>
      <c r="G332" s="16"/>
      <c r="H332" s="3"/>
      <c r="I332" s="3"/>
      <c r="J332" s="3"/>
      <c r="K332" s="3"/>
      <c r="L332" s="3"/>
      <c r="M332" s="3"/>
      <c r="N332" s="3"/>
    </row>
    <row r="333" spans="1:14" ht="13">
      <c r="A333" s="2"/>
      <c r="B333" s="3"/>
      <c r="C333" s="4"/>
      <c r="D333" s="4"/>
      <c r="E333" s="3"/>
      <c r="F333" s="3"/>
      <c r="G333" s="16"/>
      <c r="H333" s="3"/>
      <c r="I333" s="3"/>
      <c r="J333" s="3"/>
      <c r="K333" s="3"/>
      <c r="L333" s="3"/>
      <c r="M333" s="3"/>
      <c r="N333" s="3"/>
    </row>
    <row r="334" spans="1:14" ht="13">
      <c r="A334" s="2"/>
      <c r="B334" s="3"/>
      <c r="C334" s="4"/>
      <c r="D334" s="4"/>
      <c r="E334" s="3"/>
      <c r="F334" s="3"/>
      <c r="G334" s="16"/>
      <c r="H334" s="3"/>
      <c r="I334" s="3"/>
      <c r="J334" s="3"/>
      <c r="K334" s="3"/>
      <c r="L334" s="3"/>
      <c r="M334" s="3"/>
      <c r="N334" s="3"/>
    </row>
    <row r="335" spans="1:14" ht="13">
      <c r="A335" s="2"/>
      <c r="B335" s="3"/>
      <c r="C335" s="4"/>
      <c r="D335" s="4"/>
      <c r="E335" s="3"/>
      <c r="F335" s="3"/>
      <c r="G335" s="16"/>
      <c r="H335" s="3"/>
      <c r="I335" s="3"/>
      <c r="J335" s="3"/>
      <c r="K335" s="3"/>
      <c r="L335" s="3"/>
      <c r="M335" s="3"/>
      <c r="N335" s="3"/>
    </row>
    <row r="336" spans="1:14" ht="13">
      <c r="A336" s="2"/>
      <c r="B336" s="3"/>
      <c r="C336" s="4"/>
      <c r="D336" s="4"/>
      <c r="E336" s="3"/>
      <c r="F336" s="3"/>
      <c r="G336" s="16"/>
      <c r="H336" s="3"/>
      <c r="I336" s="3"/>
      <c r="J336" s="3"/>
      <c r="K336" s="3"/>
      <c r="L336" s="3"/>
      <c r="M336" s="3"/>
      <c r="N336" s="3"/>
    </row>
    <row r="337" spans="1:14" ht="13">
      <c r="A337" s="2"/>
      <c r="B337" s="3"/>
      <c r="C337" s="4"/>
      <c r="D337" s="4"/>
      <c r="E337" s="3"/>
      <c r="F337" s="3"/>
      <c r="G337" s="16"/>
      <c r="H337" s="3"/>
      <c r="I337" s="3"/>
      <c r="J337" s="3"/>
      <c r="K337" s="3"/>
      <c r="L337" s="3"/>
      <c r="M337" s="3"/>
      <c r="N337" s="3"/>
    </row>
    <row r="338" spans="1:14" ht="13">
      <c r="A338" s="2"/>
      <c r="B338" s="3"/>
      <c r="C338" s="4"/>
      <c r="D338" s="4"/>
      <c r="E338" s="3"/>
      <c r="F338" s="3"/>
      <c r="G338" s="16"/>
      <c r="H338" s="3"/>
      <c r="I338" s="3"/>
      <c r="J338" s="3"/>
      <c r="K338" s="3"/>
      <c r="L338" s="3"/>
      <c r="M338" s="3"/>
      <c r="N338" s="3"/>
    </row>
    <row r="339" spans="1:14" ht="13">
      <c r="A339" s="2"/>
      <c r="B339" s="3"/>
      <c r="C339" s="4"/>
      <c r="D339" s="4"/>
      <c r="E339" s="3"/>
      <c r="F339" s="3"/>
      <c r="G339" s="16"/>
      <c r="H339" s="3"/>
      <c r="I339" s="3"/>
      <c r="J339" s="3"/>
      <c r="K339" s="3"/>
      <c r="L339" s="3"/>
      <c r="M339" s="3"/>
      <c r="N339" s="3"/>
    </row>
    <row r="340" spans="1:14" ht="13">
      <c r="A340" s="2"/>
      <c r="B340" s="3"/>
      <c r="C340" s="4"/>
      <c r="D340" s="4"/>
      <c r="E340" s="3"/>
      <c r="F340" s="3"/>
      <c r="G340" s="16"/>
      <c r="H340" s="3"/>
      <c r="I340" s="3"/>
      <c r="J340" s="3"/>
      <c r="K340" s="3"/>
      <c r="L340" s="3"/>
      <c r="M340" s="3"/>
      <c r="N340" s="3"/>
    </row>
    <row r="341" spans="1:14" ht="13">
      <c r="A341" s="2"/>
      <c r="B341" s="3"/>
      <c r="C341" s="4"/>
      <c r="D341" s="4"/>
      <c r="E341" s="3"/>
      <c r="F341" s="3"/>
      <c r="G341" s="16"/>
      <c r="H341" s="3"/>
      <c r="I341" s="3"/>
      <c r="J341" s="3"/>
      <c r="K341" s="3"/>
      <c r="L341" s="3"/>
      <c r="M341" s="3"/>
      <c r="N341" s="3"/>
    </row>
    <row r="342" spans="1:14" ht="13">
      <c r="A342" s="2"/>
      <c r="B342" s="3"/>
      <c r="C342" s="4"/>
      <c r="D342" s="4"/>
      <c r="E342" s="3"/>
      <c r="F342" s="3"/>
      <c r="G342" s="16"/>
      <c r="H342" s="3"/>
      <c r="I342" s="3"/>
      <c r="J342" s="3"/>
      <c r="K342" s="3"/>
      <c r="L342" s="3"/>
      <c r="M342" s="3"/>
      <c r="N342" s="3"/>
    </row>
    <row r="343" spans="1:14" ht="13">
      <c r="A343" s="2"/>
      <c r="B343" s="3"/>
      <c r="C343" s="4"/>
      <c r="D343" s="4"/>
      <c r="E343" s="3"/>
      <c r="F343" s="3"/>
      <c r="G343" s="16"/>
      <c r="H343" s="3"/>
      <c r="I343" s="3"/>
      <c r="J343" s="3"/>
      <c r="K343" s="3"/>
      <c r="L343" s="3"/>
      <c r="M343" s="3"/>
      <c r="N343" s="3"/>
    </row>
    <row r="344" spans="1:14" ht="13">
      <c r="A344" s="2"/>
      <c r="B344" s="3"/>
      <c r="C344" s="4"/>
      <c r="D344" s="4"/>
      <c r="E344" s="3"/>
      <c r="F344" s="3"/>
      <c r="G344" s="16"/>
      <c r="H344" s="3"/>
      <c r="I344" s="3"/>
      <c r="J344" s="3"/>
      <c r="K344" s="3"/>
      <c r="L344" s="3"/>
      <c r="M344" s="3"/>
      <c r="N344" s="3"/>
    </row>
    <row r="345" spans="1:14" ht="13">
      <c r="A345" s="2"/>
      <c r="B345" s="3"/>
      <c r="C345" s="4"/>
      <c r="D345" s="4"/>
      <c r="E345" s="3"/>
      <c r="F345" s="3"/>
      <c r="G345" s="16"/>
      <c r="H345" s="3"/>
      <c r="I345" s="3"/>
      <c r="J345" s="3"/>
      <c r="K345" s="3"/>
      <c r="L345" s="3"/>
      <c r="M345" s="3"/>
      <c r="N345" s="3"/>
    </row>
    <row r="346" spans="1:14" ht="13">
      <c r="A346" s="2"/>
      <c r="B346" s="3"/>
      <c r="C346" s="4"/>
      <c r="D346" s="4"/>
      <c r="E346" s="3"/>
      <c r="F346" s="3"/>
      <c r="G346" s="16"/>
      <c r="H346" s="3"/>
      <c r="I346" s="3"/>
      <c r="J346" s="3"/>
      <c r="K346" s="3"/>
      <c r="L346" s="3"/>
      <c r="M346" s="3"/>
      <c r="N346" s="3"/>
    </row>
    <row r="347" spans="1:14" ht="13">
      <c r="A347" s="2"/>
      <c r="B347" s="3"/>
      <c r="C347" s="4"/>
      <c r="D347" s="4"/>
      <c r="E347" s="3"/>
      <c r="F347" s="3"/>
      <c r="G347" s="16"/>
      <c r="H347" s="3"/>
      <c r="I347" s="3"/>
      <c r="J347" s="3"/>
      <c r="K347" s="3"/>
      <c r="L347" s="3"/>
      <c r="M347" s="3"/>
      <c r="N347" s="3"/>
    </row>
    <row r="348" spans="1:14" ht="13">
      <c r="A348" s="2"/>
      <c r="B348" s="3"/>
      <c r="C348" s="4"/>
      <c r="D348" s="4"/>
      <c r="E348" s="3"/>
      <c r="F348" s="3"/>
      <c r="G348" s="16"/>
      <c r="H348" s="3"/>
      <c r="I348" s="3"/>
      <c r="J348" s="3"/>
      <c r="K348" s="3"/>
      <c r="L348" s="3"/>
      <c r="M348" s="3"/>
      <c r="N348" s="3"/>
    </row>
    <row r="349" spans="1:14" ht="13">
      <c r="A349" s="2"/>
      <c r="B349" s="3"/>
      <c r="C349" s="4"/>
      <c r="D349" s="4"/>
      <c r="E349" s="3"/>
      <c r="F349" s="3"/>
      <c r="G349" s="16"/>
      <c r="H349" s="3"/>
      <c r="I349" s="3"/>
      <c r="J349" s="3"/>
      <c r="K349" s="3"/>
      <c r="L349" s="3"/>
      <c r="M349" s="3"/>
      <c r="N349" s="3"/>
    </row>
    <row r="350" spans="1:14" ht="13">
      <c r="A350" s="2"/>
      <c r="B350" s="3"/>
      <c r="C350" s="4"/>
      <c r="D350" s="4"/>
      <c r="E350" s="3"/>
      <c r="F350" s="3"/>
      <c r="G350" s="16"/>
      <c r="H350" s="3"/>
      <c r="I350" s="3"/>
      <c r="J350" s="3"/>
      <c r="K350" s="3"/>
      <c r="L350" s="3"/>
      <c r="M350" s="3"/>
      <c r="N350" s="3"/>
    </row>
    <row r="351" spans="1:14" ht="13">
      <c r="A351" s="2"/>
      <c r="B351" s="3"/>
      <c r="C351" s="4"/>
      <c r="D351" s="4"/>
      <c r="E351" s="3"/>
      <c r="F351" s="3"/>
      <c r="G351" s="16"/>
      <c r="H351" s="3"/>
      <c r="I351" s="3"/>
      <c r="J351" s="3"/>
      <c r="K351" s="3"/>
      <c r="L351" s="3"/>
      <c r="M351" s="3"/>
      <c r="N351" s="3"/>
    </row>
    <row r="352" spans="1:14" ht="13">
      <c r="A352" s="2"/>
      <c r="B352" s="3"/>
      <c r="C352" s="4"/>
      <c r="D352" s="4"/>
      <c r="E352" s="3"/>
      <c r="F352" s="3"/>
      <c r="G352" s="16"/>
      <c r="H352" s="3"/>
      <c r="I352" s="3"/>
      <c r="J352" s="3"/>
      <c r="K352" s="3"/>
      <c r="L352" s="3"/>
      <c r="M352" s="3"/>
      <c r="N352" s="3"/>
    </row>
    <row r="353" spans="1:14" ht="13">
      <c r="A353" s="2"/>
      <c r="B353" s="3"/>
      <c r="C353" s="4"/>
      <c r="D353" s="4"/>
      <c r="E353" s="3"/>
      <c r="F353" s="3"/>
      <c r="G353" s="16"/>
      <c r="H353" s="3"/>
      <c r="I353" s="3"/>
      <c r="J353" s="3"/>
      <c r="K353" s="3"/>
      <c r="L353" s="3"/>
      <c r="M353" s="3"/>
      <c r="N353" s="3"/>
    </row>
    <row r="354" spans="1:14" ht="13">
      <c r="A354" s="2"/>
      <c r="B354" s="3"/>
      <c r="C354" s="4"/>
      <c r="D354" s="4"/>
      <c r="E354" s="3"/>
      <c r="F354" s="3"/>
      <c r="G354" s="16"/>
      <c r="H354" s="3"/>
      <c r="I354" s="3"/>
      <c r="J354" s="3"/>
      <c r="K354" s="3"/>
      <c r="L354" s="3"/>
      <c r="M354" s="3"/>
      <c r="N354" s="3"/>
    </row>
    <row r="355" spans="1:14" ht="13">
      <c r="A355" s="2"/>
      <c r="B355" s="3"/>
      <c r="C355" s="4"/>
      <c r="D355" s="4"/>
      <c r="E355" s="3"/>
      <c r="F355" s="3"/>
      <c r="G355" s="16"/>
      <c r="H355" s="3"/>
      <c r="I355" s="3"/>
      <c r="J355" s="3"/>
      <c r="K355" s="3"/>
      <c r="L355" s="3"/>
      <c r="M355" s="3"/>
      <c r="N355" s="3"/>
    </row>
    <row r="356" spans="1:14" ht="13">
      <c r="A356" s="2"/>
      <c r="B356" s="3"/>
      <c r="C356" s="4"/>
      <c r="D356" s="4"/>
      <c r="E356" s="3"/>
      <c r="F356" s="3"/>
      <c r="G356" s="16"/>
      <c r="H356" s="3"/>
      <c r="I356" s="3"/>
      <c r="J356" s="3"/>
      <c r="K356" s="3"/>
      <c r="L356" s="3"/>
      <c r="M356" s="3"/>
      <c r="N356" s="3"/>
    </row>
    <row r="357" spans="1:14" ht="13">
      <c r="A357" s="2"/>
      <c r="B357" s="3"/>
      <c r="C357" s="4"/>
      <c r="D357" s="4"/>
      <c r="E357" s="3"/>
      <c r="F357" s="3"/>
      <c r="G357" s="16"/>
      <c r="H357" s="3"/>
      <c r="I357" s="3"/>
      <c r="J357" s="3"/>
      <c r="K357" s="3"/>
      <c r="L357" s="3"/>
      <c r="M357" s="3"/>
      <c r="N357" s="3"/>
    </row>
    <row r="358" spans="1:14" ht="13">
      <c r="A358" s="2"/>
      <c r="B358" s="3"/>
      <c r="C358" s="4"/>
      <c r="D358" s="4"/>
      <c r="E358" s="3"/>
      <c r="F358" s="3"/>
      <c r="G358" s="16"/>
      <c r="H358" s="3"/>
      <c r="I358" s="3"/>
      <c r="J358" s="3"/>
      <c r="K358" s="3"/>
      <c r="L358" s="3"/>
      <c r="M358" s="3"/>
      <c r="N358" s="3"/>
    </row>
    <row r="359" spans="1:14" ht="13">
      <c r="A359" s="2"/>
      <c r="B359" s="3"/>
      <c r="C359" s="4"/>
      <c r="D359" s="4"/>
      <c r="E359" s="3"/>
      <c r="F359" s="3"/>
      <c r="G359" s="16"/>
      <c r="H359" s="3"/>
      <c r="I359" s="3"/>
      <c r="J359" s="3"/>
      <c r="K359" s="3"/>
      <c r="L359" s="3"/>
      <c r="M359" s="3"/>
      <c r="N359" s="3"/>
    </row>
    <row r="360" spans="1:14" ht="13">
      <c r="A360" s="2"/>
      <c r="B360" s="3"/>
      <c r="C360" s="4"/>
      <c r="D360" s="4"/>
      <c r="E360" s="3"/>
      <c r="F360" s="3"/>
      <c r="G360" s="16"/>
      <c r="H360" s="3"/>
      <c r="I360" s="3"/>
      <c r="J360" s="3"/>
      <c r="K360" s="3"/>
      <c r="L360" s="3"/>
      <c r="M360" s="3"/>
      <c r="N360" s="3"/>
    </row>
    <row r="361" spans="1:14" ht="13">
      <c r="A361" s="2"/>
      <c r="B361" s="3"/>
      <c r="C361" s="4"/>
      <c r="D361" s="4"/>
      <c r="E361" s="3"/>
      <c r="F361" s="3"/>
      <c r="G361" s="16"/>
      <c r="H361" s="3"/>
      <c r="I361" s="3"/>
      <c r="J361" s="3"/>
      <c r="K361" s="3"/>
      <c r="L361" s="3"/>
      <c r="M361" s="3"/>
      <c r="N361" s="3"/>
    </row>
    <row r="362" spans="1:14" ht="13">
      <c r="A362" s="2"/>
      <c r="B362" s="3"/>
      <c r="C362" s="4"/>
      <c r="D362" s="4"/>
      <c r="E362" s="3"/>
      <c r="F362" s="3"/>
      <c r="G362" s="16"/>
      <c r="H362" s="3"/>
      <c r="I362" s="3"/>
      <c r="J362" s="3"/>
      <c r="K362" s="3"/>
      <c r="L362" s="3"/>
      <c r="M362" s="3"/>
      <c r="N362" s="3"/>
    </row>
    <row r="363" spans="1:14" ht="13">
      <c r="A363" s="2"/>
      <c r="B363" s="3"/>
      <c r="C363" s="4"/>
      <c r="D363" s="4"/>
      <c r="E363" s="3"/>
      <c r="F363" s="3"/>
      <c r="G363" s="16"/>
      <c r="H363" s="3"/>
      <c r="I363" s="3"/>
      <c r="J363" s="3"/>
      <c r="K363" s="3"/>
      <c r="L363" s="3"/>
      <c r="M363" s="3"/>
      <c r="N363" s="3"/>
    </row>
    <row r="364" spans="1:14" ht="13">
      <c r="A364" s="2"/>
      <c r="B364" s="3"/>
      <c r="C364" s="4"/>
      <c r="D364" s="4"/>
      <c r="E364" s="3"/>
      <c r="F364" s="3"/>
      <c r="G364" s="16"/>
      <c r="H364" s="3"/>
      <c r="I364" s="3"/>
      <c r="J364" s="3"/>
      <c r="K364" s="3"/>
      <c r="L364" s="3"/>
      <c r="M364" s="3"/>
      <c r="N364" s="3"/>
    </row>
    <row r="365" spans="1:14" ht="13">
      <c r="A365" s="2"/>
      <c r="B365" s="3"/>
      <c r="C365" s="4"/>
      <c r="D365" s="4"/>
      <c r="E365" s="3"/>
      <c r="F365" s="3"/>
      <c r="G365" s="16"/>
      <c r="H365" s="3"/>
      <c r="I365" s="3"/>
      <c r="J365" s="3"/>
      <c r="K365" s="3"/>
      <c r="L365" s="3"/>
      <c r="M365" s="3"/>
      <c r="N365" s="3"/>
    </row>
    <row r="366" spans="1:14" ht="13">
      <c r="A366" s="2"/>
      <c r="B366" s="3"/>
      <c r="C366" s="4"/>
      <c r="D366" s="4"/>
      <c r="E366" s="3"/>
      <c r="F366" s="3"/>
      <c r="G366" s="16"/>
      <c r="H366" s="3"/>
      <c r="I366" s="3"/>
      <c r="J366" s="3"/>
      <c r="K366" s="3"/>
      <c r="L366" s="3"/>
      <c r="M366" s="3"/>
      <c r="N366" s="3"/>
    </row>
    <row r="367" spans="1:14" ht="13">
      <c r="A367" s="2"/>
      <c r="B367" s="3"/>
      <c r="C367" s="4"/>
      <c r="D367" s="4"/>
      <c r="E367" s="3"/>
      <c r="F367" s="3"/>
      <c r="G367" s="16"/>
      <c r="H367" s="3"/>
      <c r="I367" s="3"/>
      <c r="J367" s="3"/>
      <c r="K367" s="3"/>
      <c r="L367" s="3"/>
      <c r="M367" s="3"/>
      <c r="N367" s="3"/>
    </row>
    <row r="368" spans="1:14" ht="13">
      <c r="A368" s="2"/>
      <c r="B368" s="3"/>
      <c r="C368" s="4"/>
      <c r="D368" s="4"/>
      <c r="E368" s="3"/>
      <c r="F368" s="3"/>
      <c r="G368" s="16"/>
      <c r="H368" s="3"/>
      <c r="I368" s="3"/>
      <c r="J368" s="3"/>
      <c r="K368" s="3"/>
      <c r="L368" s="3"/>
      <c r="M368" s="3"/>
      <c r="N368" s="3"/>
    </row>
    <row r="369" spans="1:14" ht="13">
      <c r="A369" s="2"/>
      <c r="B369" s="3"/>
      <c r="C369" s="4"/>
      <c r="D369" s="4"/>
      <c r="E369" s="3"/>
      <c r="F369" s="3"/>
      <c r="G369" s="16"/>
      <c r="H369" s="3"/>
      <c r="I369" s="3"/>
      <c r="J369" s="3"/>
      <c r="K369" s="3"/>
      <c r="L369" s="3"/>
      <c r="M369" s="3"/>
      <c r="N369" s="3"/>
    </row>
    <row r="370" spans="1:14" ht="13">
      <c r="A370" s="2"/>
      <c r="B370" s="3"/>
      <c r="C370" s="4"/>
      <c r="D370" s="4"/>
      <c r="E370" s="3"/>
      <c r="F370" s="3"/>
      <c r="G370" s="16"/>
      <c r="H370" s="3"/>
      <c r="I370" s="3"/>
      <c r="J370" s="3"/>
      <c r="K370" s="3"/>
      <c r="L370" s="3"/>
      <c r="M370" s="3"/>
      <c r="N370" s="3"/>
    </row>
    <row r="371" spans="1:14" ht="13">
      <c r="A371" s="2"/>
      <c r="B371" s="3"/>
      <c r="C371" s="4"/>
      <c r="D371" s="4"/>
      <c r="E371" s="3"/>
      <c r="F371" s="3"/>
      <c r="G371" s="16"/>
      <c r="H371" s="3"/>
      <c r="I371" s="3"/>
      <c r="J371" s="3"/>
      <c r="K371" s="3"/>
      <c r="L371" s="3"/>
      <c r="M371" s="3"/>
      <c r="N371" s="3"/>
    </row>
    <row r="372" spans="1:14" ht="13">
      <c r="A372" s="2"/>
      <c r="B372" s="3"/>
      <c r="C372" s="4"/>
      <c r="D372" s="4"/>
      <c r="E372" s="3"/>
      <c r="F372" s="3"/>
      <c r="G372" s="16"/>
      <c r="H372" s="3"/>
      <c r="I372" s="3"/>
      <c r="J372" s="3"/>
      <c r="K372" s="3"/>
      <c r="L372" s="3"/>
      <c r="M372" s="3"/>
      <c r="N372" s="3"/>
    </row>
    <row r="373" spans="1:14" ht="13">
      <c r="A373" s="2"/>
      <c r="B373" s="3"/>
      <c r="C373" s="4"/>
      <c r="D373" s="4"/>
      <c r="E373" s="3"/>
      <c r="F373" s="3"/>
      <c r="G373" s="16"/>
      <c r="H373" s="3"/>
      <c r="I373" s="3"/>
      <c r="J373" s="3"/>
      <c r="K373" s="3"/>
      <c r="L373" s="3"/>
      <c r="M373" s="3"/>
      <c r="N373" s="3"/>
    </row>
    <row r="374" spans="1:14" ht="13">
      <c r="A374" s="2"/>
      <c r="B374" s="3"/>
      <c r="C374" s="4"/>
      <c r="D374" s="4"/>
      <c r="E374" s="3"/>
      <c r="F374" s="3"/>
      <c r="G374" s="16"/>
      <c r="H374" s="3"/>
      <c r="I374" s="3"/>
      <c r="J374" s="3"/>
      <c r="K374" s="3"/>
      <c r="L374" s="3"/>
      <c r="M374" s="3"/>
      <c r="N374" s="3"/>
    </row>
    <row r="375" spans="1:14" ht="13">
      <c r="A375" s="2"/>
      <c r="B375" s="3"/>
      <c r="C375" s="4"/>
      <c r="D375" s="4"/>
      <c r="E375" s="3"/>
      <c r="F375" s="3"/>
      <c r="G375" s="16"/>
      <c r="H375" s="3"/>
      <c r="I375" s="3"/>
      <c r="J375" s="3"/>
      <c r="K375" s="3"/>
      <c r="L375" s="3"/>
      <c r="M375" s="3"/>
      <c r="N375" s="3"/>
    </row>
    <row r="376" spans="1:14" ht="13">
      <c r="A376" s="2"/>
      <c r="B376" s="3"/>
      <c r="C376" s="4"/>
      <c r="D376" s="4"/>
      <c r="E376" s="3"/>
      <c r="F376" s="3"/>
      <c r="G376" s="16"/>
      <c r="H376" s="3"/>
      <c r="I376" s="3"/>
      <c r="J376" s="3"/>
      <c r="K376" s="3"/>
      <c r="L376" s="3"/>
      <c r="M376" s="3"/>
      <c r="N376" s="3"/>
    </row>
    <row r="377" spans="1:14" ht="13">
      <c r="A377" s="2"/>
      <c r="B377" s="3"/>
      <c r="C377" s="4"/>
      <c r="D377" s="4"/>
      <c r="E377" s="3"/>
      <c r="F377" s="3"/>
      <c r="G377" s="16"/>
      <c r="H377" s="3"/>
      <c r="I377" s="3"/>
      <c r="J377" s="3"/>
      <c r="K377" s="3"/>
      <c r="L377" s="3"/>
      <c r="M377" s="3"/>
      <c r="N377" s="3"/>
    </row>
    <row r="378" spans="1:14" ht="13">
      <c r="A378" s="2"/>
      <c r="B378" s="3"/>
      <c r="C378" s="4"/>
      <c r="D378" s="4"/>
      <c r="E378" s="3"/>
      <c r="F378" s="3"/>
      <c r="G378" s="16"/>
      <c r="H378" s="3"/>
      <c r="I378" s="3"/>
      <c r="J378" s="3"/>
      <c r="K378" s="3"/>
      <c r="L378" s="3"/>
      <c r="M378" s="3"/>
      <c r="N378" s="3"/>
    </row>
    <row r="379" spans="1:14" ht="13">
      <c r="A379" s="2"/>
      <c r="B379" s="3"/>
      <c r="C379" s="4"/>
      <c r="D379" s="4"/>
      <c r="E379" s="3"/>
      <c r="F379" s="3"/>
      <c r="G379" s="16"/>
      <c r="H379" s="3"/>
      <c r="I379" s="3"/>
      <c r="J379" s="3"/>
      <c r="K379" s="3"/>
      <c r="L379" s="3"/>
      <c r="M379" s="3"/>
      <c r="N379" s="3"/>
    </row>
    <row r="380" spans="1:14" ht="13">
      <c r="A380" s="2"/>
      <c r="B380" s="3"/>
      <c r="C380" s="4"/>
      <c r="D380" s="4"/>
      <c r="E380" s="3"/>
      <c r="F380" s="3"/>
      <c r="G380" s="16"/>
      <c r="H380" s="3"/>
      <c r="I380" s="3"/>
      <c r="J380" s="3"/>
      <c r="K380" s="3"/>
      <c r="L380" s="3"/>
      <c r="M380" s="3"/>
      <c r="N380" s="3"/>
    </row>
    <row r="381" spans="1:14" ht="13">
      <c r="A381" s="2"/>
      <c r="B381" s="3"/>
      <c r="C381" s="4"/>
      <c r="D381" s="4"/>
      <c r="E381" s="3"/>
      <c r="F381" s="3"/>
      <c r="G381" s="16"/>
      <c r="H381" s="3"/>
      <c r="I381" s="3"/>
      <c r="J381" s="3"/>
      <c r="K381" s="3"/>
      <c r="L381" s="3"/>
      <c r="M381" s="3"/>
      <c r="N381" s="3"/>
    </row>
    <row r="382" spans="1:14" ht="13">
      <c r="A382" s="2"/>
      <c r="B382" s="3"/>
      <c r="C382" s="4"/>
      <c r="D382" s="4"/>
      <c r="E382" s="3"/>
      <c r="F382" s="3"/>
      <c r="G382" s="16"/>
      <c r="H382" s="3"/>
      <c r="I382" s="3"/>
      <c r="J382" s="3"/>
      <c r="K382" s="3"/>
      <c r="L382" s="3"/>
      <c r="M382" s="3"/>
      <c r="N382" s="3"/>
    </row>
    <row r="383" spans="1:14" ht="13">
      <c r="A383" s="2"/>
      <c r="B383" s="3"/>
      <c r="C383" s="4"/>
      <c r="D383" s="4"/>
      <c r="E383" s="3"/>
      <c r="F383" s="3"/>
      <c r="G383" s="16"/>
      <c r="H383" s="3"/>
      <c r="I383" s="3"/>
      <c r="J383" s="3"/>
      <c r="K383" s="3"/>
      <c r="L383" s="3"/>
      <c r="M383" s="3"/>
      <c r="N383" s="3"/>
    </row>
    <row r="384" spans="1:14" ht="13">
      <c r="A384" s="2"/>
      <c r="B384" s="3"/>
      <c r="C384" s="4"/>
      <c r="D384" s="4"/>
      <c r="E384" s="3"/>
      <c r="F384" s="3"/>
      <c r="G384" s="16"/>
      <c r="H384" s="3"/>
      <c r="I384" s="3"/>
      <c r="J384" s="3"/>
      <c r="K384" s="3"/>
      <c r="L384" s="3"/>
      <c r="M384" s="3"/>
      <c r="N384" s="3"/>
    </row>
    <row r="385" spans="1:14" ht="13">
      <c r="A385" s="2"/>
      <c r="B385" s="3"/>
      <c r="C385" s="4"/>
      <c r="D385" s="4"/>
      <c r="E385" s="3"/>
      <c r="F385" s="3"/>
      <c r="G385" s="16"/>
      <c r="H385" s="3"/>
      <c r="I385" s="3"/>
      <c r="J385" s="3"/>
      <c r="K385" s="3"/>
      <c r="L385" s="3"/>
      <c r="M385" s="3"/>
      <c r="N385" s="3"/>
    </row>
    <row r="386" spans="1:14" ht="13">
      <c r="A386" s="2"/>
      <c r="B386" s="3"/>
      <c r="C386" s="4"/>
      <c r="D386" s="4"/>
      <c r="E386" s="3"/>
      <c r="F386" s="3"/>
      <c r="G386" s="16"/>
      <c r="H386" s="3"/>
      <c r="I386" s="3"/>
      <c r="J386" s="3"/>
      <c r="K386" s="3"/>
      <c r="L386" s="3"/>
      <c r="M386" s="3"/>
      <c r="N386" s="3"/>
    </row>
    <row r="387" spans="1:14" ht="13">
      <c r="A387" s="2"/>
      <c r="B387" s="3"/>
      <c r="C387" s="4"/>
      <c r="D387" s="4"/>
      <c r="E387" s="3"/>
      <c r="F387" s="3"/>
      <c r="G387" s="16"/>
      <c r="H387" s="3"/>
      <c r="I387" s="3"/>
      <c r="J387" s="3"/>
      <c r="K387" s="3"/>
      <c r="L387" s="3"/>
      <c r="M387" s="3"/>
      <c r="N387" s="3"/>
    </row>
    <row r="388" spans="1:14" ht="13">
      <c r="A388" s="2"/>
      <c r="B388" s="3"/>
      <c r="C388" s="4"/>
      <c r="D388" s="4"/>
      <c r="E388" s="3"/>
      <c r="F388" s="3"/>
      <c r="G388" s="16"/>
      <c r="H388" s="3"/>
      <c r="I388" s="3"/>
      <c r="J388" s="3"/>
      <c r="K388" s="3"/>
      <c r="L388" s="3"/>
      <c r="M388" s="3"/>
      <c r="N388" s="3"/>
    </row>
    <row r="389" spans="1:14" ht="13">
      <c r="A389" s="2"/>
      <c r="B389" s="3"/>
      <c r="C389" s="4"/>
      <c r="D389" s="4"/>
      <c r="E389" s="3"/>
      <c r="F389" s="3"/>
      <c r="G389" s="16"/>
      <c r="H389" s="3"/>
      <c r="I389" s="3"/>
      <c r="J389" s="3"/>
      <c r="K389" s="3"/>
      <c r="L389" s="3"/>
      <c r="M389" s="3"/>
      <c r="N389" s="3"/>
    </row>
    <row r="390" spans="1:14" ht="13">
      <c r="A390" s="2"/>
      <c r="B390" s="3"/>
      <c r="C390" s="4"/>
      <c r="D390" s="4"/>
      <c r="E390" s="3"/>
      <c r="F390" s="3"/>
      <c r="G390" s="16"/>
      <c r="H390" s="3"/>
      <c r="I390" s="3"/>
      <c r="J390" s="3"/>
      <c r="K390" s="3"/>
      <c r="L390" s="3"/>
      <c r="M390" s="3"/>
      <c r="N390" s="3"/>
    </row>
    <row r="391" spans="1:14" ht="13">
      <c r="A391" s="2"/>
      <c r="B391" s="3"/>
      <c r="C391" s="4"/>
      <c r="D391" s="4"/>
      <c r="E391" s="3"/>
      <c r="F391" s="3"/>
      <c r="G391" s="16"/>
      <c r="H391" s="3"/>
      <c r="I391" s="3"/>
      <c r="J391" s="3"/>
      <c r="K391" s="3"/>
      <c r="L391" s="3"/>
      <c r="M391" s="3"/>
      <c r="N391" s="3"/>
    </row>
    <row r="392" spans="1:14" ht="13">
      <c r="A392" s="2"/>
      <c r="B392" s="3"/>
      <c r="C392" s="4"/>
      <c r="D392" s="4"/>
      <c r="E392" s="3"/>
      <c r="F392" s="3"/>
      <c r="G392" s="16"/>
      <c r="H392" s="3"/>
      <c r="I392" s="3"/>
      <c r="J392" s="3"/>
      <c r="K392" s="3"/>
      <c r="L392" s="3"/>
      <c r="M392" s="3"/>
      <c r="N392" s="3"/>
    </row>
    <row r="393" spans="1:14" ht="13">
      <c r="A393" s="2"/>
      <c r="B393" s="3"/>
      <c r="C393" s="4"/>
      <c r="D393" s="4"/>
      <c r="E393" s="3"/>
      <c r="F393" s="3"/>
      <c r="G393" s="16"/>
      <c r="H393" s="3"/>
      <c r="I393" s="3"/>
      <c r="J393" s="3"/>
      <c r="K393" s="3"/>
      <c r="L393" s="3"/>
      <c r="M393" s="3"/>
      <c r="N393" s="3"/>
    </row>
    <row r="394" spans="1:14" ht="13">
      <c r="A394" s="2"/>
      <c r="B394" s="3"/>
      <c r="C394" s="4"/>
      <c r="D394" s="4"/>
      <c r="E394" s="3"/>
      <c r="F394" s="3"/>
      <c r="G394" s="16"/>
      <c r="H394" s="3"/>
      <c r="I394" s="3"/>
      <c r="J394" s="3"/>
      <c r="K394" s="3"/>
      <c r="L394" s="3"/>
      <c r="M394" s="3"/>
      <c r="N394" s="3"/>
    </row>
    <row r="395" spans="1:14" ht="13">
      <c r="A395" s="2"/>
      <c r="B395" s="3"/>
      <c r="C395" s="4"/>
      <c r="D395" s="4"/>
      <c r="E395" s="3"/>
      <c r="F395" s="3"/>
      <c r="G395" s="16"/>
      <c r="H395" s="3"/>
      <c r="I395" s="3"/>
      <c r="J395" s="3"/>
      <c r="K395" s="3"/>
      <c r="L395" s="3"/>
      <c r="M395" s="3"/>
      <c r="N395" s="3"/>
    </row>
    <row r="396" spans="1:14" ht="13">
      <c r="A396" s="2"/>
      <c r="B396" s="3"/>
      <c r="C396" s="4"/>
      <c r="D396" s="4"/>
      <c r="E396" s="3"/>
      <c r="F396" s="3"/>
      <c r="G396" s="16"/>
      <c r="H396" s="3"/>
      <c r="I396" s="3"/>
      <c r="J396" s="3"/>
      <c r="K396" s="3"/>
      <c r="L396" s="3"/>
      <c r="M396" s="3"/>
      <c r="N396" s="3"/>
    </row>
    <row r="397" spans="1:14" ht="13">
      <c r="A397" s="2"/>
      <c r="B397" s="3"/>
      <c r="C397" s="4"/>
      <c r="D397" s="4"/>
      <c r="E397" s="3"/>
      <c r="F397" s="3"/>
      <c r="G397" s="16"/>
      <c r="H397" s="3"/>
      <c r="I397" s="3"/>
      <c r="J397" s="3"/>
      <c r="K397" s="3"/>
      <c r="L397" s="3"/>
      <c r="M397" s="3"/>
      <c r="N397" s="3"/>
    </row>
    <row r="398" spans="1:14" ht="13">
      <c r="A398" s="2"/>
      <c r="B398" s="3"/>
      <c r="C398" s="4"/>
      <c r="D398" s="4"/>
      <c r="E398" s="3"/>
      <c r="F398" s="3"/>
      <c r="G398" s="16"/>
      <c r="H398" s="3"/>
      <c r="I398" s="3"/>
      <c r="J398" s="3"/>
      <c r="K398" s="3"/>
      <c r="L398" s="3"/>
      <c r="M398" s="3"/>
      <c r="N398" s="3"/>
    </row>
    <row r="399" spans="1:14" ht="13">
      <c r="A399" s="2"/>
      <c r="B399" s="3"/>
      <c r="C399" s="4"/>
      <c r="D399" s="4"/>
      <c r="E399" s="3"/>
      <c r="F399" s="3"/>
      <c r="G399" s="16"/>
      <c r="H399" s="3"/>
      <c r="I399" s="3"/>
      <c r="J399" s="3"/>
      <c r="K399" s="3"/>
      <c r="L399" s="3"/>
      <c r="M399" s="3"/>
      <c r="N399" s="3"/>
    </row>
    <row r="400" spans="1:14" ht="13">
      <c r="A400" s="2"/>
      <c r="B400" s="3"/>
      <c r="C400" s="4"/>
      <c r="D400" s="4"/>
      <c r="E400" s="3"/>
      <c r="F400" s="3"/>
      <c r="G400" s="16"/>
      <c r="H400" s="3"/>
      <c r="I400" s="3"/>
      <c r="J400" s="3"/>
      <c r="K400" s="3"/>
      <c r="L400" s="3"/>
      <c r="M400" s="3"/>
      <c r="N400" s="3"/>
    </row>
    <row r="401" spans="1:14" ht="13">
      <c r="A401" s="2"/>
      <c r="B401" s="3"/>
      <c r="C401" s="4"/>
      <c r="D401" s="4"/>
      <c r="E401" s="3"/>
      <c r="F401" s="3"/>
      <c r="G401" s="16"/>
      <c r="H401" s="3"/>
      <c r="I401" s="3"/>
      <c r="J401" s="3"/>
      <c r="K401" s="3"/>
      <c r="L401" s="3"/>
      <c r="M401" s="3"/>
      <c r="N401" s="3"/>
    </row>
    <row r="402" spans="1:14" ht="13">
      <c r="A402" s="2"/>
      <c r="B402" s="3"/>
      <c r="C402" s="4"/>
      <c r="D402" s="4"/>
      <c r="E402" s="3"/>
      <c r="F402" s="3"/>
      <c r="G402" s="16"/>
      <c r="H402" s="3"/>
      <c r="I402" s="3"/>
      <c r="J402" s="3"/>
      <c r="K402" s="3"/>
      <c r="L402" s="3"/>
      <c r="M402" s="3"/>
      <c r="N402" s="3"/>
    </row>
    <row r="403" spans="1:14" ht="13">
      <c r="A403" s="2"/>
      <c r="B403" s="3"/>
      <c r="C403" s="4"/>
      <c r="D403" s="4"/>
      <c r="E403" s="3"/>
      <c r="F403" s="3"/>
      <c r="G403" s="16"/>
      <c r="H403" s="3"/>
      <c r="I403" s="3"/>
      <c r="J403" s="3"/>
      <c r="K403" s="3"/>
      <c r="L403" s="3"/>
      <c r="M403" s="3"/>
      <c r="N403" s="3"/>
    </row>
    <row r="404" spans="1:14" ht="13">
      <c r="A404" s="2"/>
      <c r="B404" s="3"/>
      <c r="C404" s="4"/>
      <c r="D404" s="4"/>
      <c r="E404" s="3"/>
      <c r="F404" s="3"/>
      <c r="G404" s="16"/>
      <c r="H404" s="3"/>
      <c r="I404" s="3"/>
      <c r="J404" s="3"/>
      <c r="K404" s="3"/>
      <c r="L404" s="3"/>
      <c r="M404" s="3"/>
      <c r="N404" s="3"/>
    </row>
    <row r="405" spans="1:14" ht="13">
      <c r="A405" s="2"/>
      <c r="B405" s="3"/>
      <c r="C405" s="4"/>
      <c r="D405" s="4"/>
      <c r="E405" s="3"/>
      <c r="F405" s="3"/>
      <c r="G405" s="16"/>
      <c r="H405" s="3"/>
      <c r="I405" s="3"/>
      <c r="J405" s="3"/>
      <c r="K405" s="3"/>
      <c r="L405" s="3"/>
      <c r="M405" s="3"/>
      <c r="N405" s="3"/>
    </row>
    <row r="406" spans="1:14" ht="13">
      <c r="A406" s="2"/>
      <c r="B406" s="3"/>
      <c r="C406" s="4"/>
      <c r="D406" s="4"/>
      <c r="E406" s="3"/>
      <c r="F406" s="3"/>
      <c r="G406" s="16"/>
      <c r="H406" s="3"/>
      <c r="I406" s="3"/>
      <c r="J406" s="3"/>
      <c r="K406" s="3"/>
      <c r="L406" s="3"/>
      <c r="M406" s="3"/>
      <c r="N406" s="3"/>
    </row>
    <row r="407" spans="1:14" ht="13">
      <c r="A407" s="2"/>
      <c r="B407" s="3"/>
      <c r="C407" s="4"/>
      <c r="D407" s="4"/>
      <c r="E407" s="3"/>
      <c r="F407" s="3"/>
      <c r="G407" s="16"/>
      <c r="H407" s="3"/>
      <c r="I407" s="3"/>
      <c r="J407" s="3"/>
      <c r="K407" s="3"/>
      <c r="L407" s="3"/>
      <c r="M407" s="3"/>
      <c r="N407" s="3"/>
    </row>
    <row r="408" spans="1:14" ht="13">
      <c r="A408" s="2"/>
      <c r="B408" s="3"/>
      <c r="C408" s="4"/>
      <c r="D408" s="4"/>
      <c r="E408" s="3"/>
      <c r="F408" s="3"/>
      <c r="G408" s="16"/>
      <c r="H408" s="3"/>
      <c r="I408" s="3"/>
      <c r="J408" s="3"/>
      <c r="K408" s="3"/>
      <c r="L408" s="3"/>
      <c r="M408" s="3"/>
      <c r="N408" s="3"/>
    </row>
    <row r="409" spans="1:14" ht="13">
      <c r="A409" s="2"/>
      <c r="B409" s="3"/>
      <c r="C409" s="4"/>
      <c r="D409" s="4"/>
      <c r="E409" s="3"/>
      <c r="F409" s="3"/>
      <c r="G409" s="16"/>
      <c r="H409" s="3"/>
      <c r="I409" s="3"/>
      <c r="J409" s="3"/>
      <c r="K409" s="3"/>
      <c r="L409" s="3"/>
      <c r="M409" s="3"/>
      <c r="N409" s="3"/>
    </row>
    <row r="410" spans="1:14" ht="13">
      <c r="A410" s="2"/>
      <c r="B410" s="3"/>
      <c r="C410" s="4"/>
      <c r="D410" s="4"/>
      <c r="E410" s="3"/>
      <c r="F410" s="3"/>
      <c r="G410" s="16"/>
      <c r="H410" s="3"/>
      <c r="I410" s="3"/>
      <c r="J410" s="3"/>
      <c r="K410" s="3"/>
      <c r="L410" s="3"/>
      <c r="M410" s="3"/>
      <c r="N410" s="3"/>
    </row>
    <row r="411" spans="1:14" ht="13">
      <c r="A411" s="2"/>
      <c r="B411" s="3"/>
      <c r="C411" s="4"/>
      <c r="D411" s="4"/>
      <c r="E411" s="3"/>
      <c r="F411" s="3"/>
      <c r="G411" s="16"/>
      <c r="H411" s="3"/>
      <c r="I411" s="3"/>
      <c r="J411" s="3"/>
      <c r="K411" s="3"/>
      <c r="L411" s="3"/>
      <c r="M411" s="3"/>
      <c r="N411" s="3"/>
    </row>
    <row r="412" spans="1:14" ht="13">
      <c r="A412" s="2"/>
      <c r="B412" s="3"/>
      <c r="C412" s="4"/>
      <c r="D412" s="4"/>
      <c r="E412" s="3"/>
      <c r="F412" s="3"/>
      <c r="G412" s="16"/>
      <c r="H412" s="3"/>
      <c r="I412" s="3"/>
      <c r="J412" s="3"/>
      <c r="K412" s="3"/>
      <c r="L412" s="3"/>
      <c r="M412" s="3"/>
      <c r="N412" s="3"/>
    </row>
    <row r="413" spans="1:14" ht="13">
      <c r="A413" s="2"/>
      <c r="B413" s="3"/>
      <c r="C413" s="4"/>
      <c r="D413" s="4"/>
      <c r="E413" s="3"/>
      <c r="F413" s="3"/>
      <c r="G413" s="16"/>
      <c r="H413" s="3"/>
      <c r="I413" s="3"/>
      <c r="J413" s="3"/>
      <c r="K413" s="3"/>
      <c r="L413" s="3"/>
      <c r="M413" s="3"/>
      <c r="N413" s="3"/>
    </row>
    <row r="414" spans="1:14" ht="13">
      <c r="A414" s="2"/>
      <c r="B414" s="3"/>
      <c r="C414" s="4"/>
      <c r="D414" s="4"/>
      <c r="E414" s="3"/>
      <c r="F414" s="3"/>
      <c r="G414" s="16"/>
      <c r="H414" s="3"/>
      <c r="I414" s="3"/>
      <c r="J414" s="3"/>
      <c r="K414" s="3"/>
      <c r="L414" s="3"/>
      <c r="M414" s="3"/>
      <c r="N414" s="3"/>
    </row>
    <row r="415" spans="1:14" ht="13">
      <c r="A415" s="2"/>
      <c r="B415" s="3"/>
      <c r="C415" s="4"/>
      <c r="D415" s="4"/>
      <c r="E415" s="3"/>
      <c r="F415" s="3"/>
      <c r="G415" s="16"/>
      <c r="H415" s="3"/>
      <c r="I415" s="3"/>
      <c r="J415" s="3"/>
      <c r="K415" s="3"/>
      <c r="L415" s="3"/>
      <c r="M415" s="3"/>
      <c r="N415" s="3"/>
    </row>
    <row r="416" spans="1:14" ht="13">
      <c r="A416" s="2"/>
      <c r="B416" s="3"/>
      <c r="C416" s="4"/>
      <c r="D416" s="4"/>
      <c r="E416" s="3"/>
      <c r="F416" s="3"/>
      <c r="G416" s="16"/>
      <c r="H416" s="3"/>
      <c r="I416" s="3"/>
      <c r="J416" s="3"/>
      <c r="K416" s="3"/>
      <c r="L416" s="3"/>
      <c r="M416" s="3"/>
      <c r="N416" s="3"/>
    </row>
    <row r="417" spans="1:14" ht="13">
      <c r="A417" s="2"/>
      <c r="B417" s="3"/>
      <c r="C417" s="4"/>
      <c r="D417" s="4"/>
      <c r="E417" s="3"/>
      <c r="F417" s="3"/>
      <c r="G417" s="16"/>
      <c r="H417" s="3"/>
      <c r="I417" s="3"/>
      <c r="J417" s="3"/>
      <c r="K417" s="3"/>
      <c r="L417" s="3"/>
      <c r="M417" s="3"/>
      <c r="N417" s="3"/>
    </row>
    <row r="418" spans="1:14" ht="13">
      <c r="A418" s="2"/>
      <c r="B418" s="3"/>
      <c r="C418" s="4"/>
      <c r="D418" s="4"/>
      <c r="E418" s="3"/>
      <c r="F418" s="3"/>
      <c r="G418" s="16"/>
      <c r="H418" s="3"/>
      <c r="I418" s="3"/>
      <c r="J418" s="3"/>
      <c r="K418" s="3"/>
      <c r="L418" s="3"/>
      <c r="M418" s="3"/>
      <c r="N418" s="3"/>
    </row>
    <row r="419" spans="1:14" ht="13">
      <c r="A419" s="2"/>
      <c r="B419" s="3"/>
      <c r="C419" s="4"/>
      <c r="D419" s="4"/>
      <c r="E419" s="3"/>
      <c r="F419" s="3"/>
      <c r="G419" s="16"/>
      <c r="H419" s="3"/>
      <c r="I419" s="3"/>
      <c r="J419" s="3"/>
      <c r="K419" s="3"/>
      <c r="L419" s="3"/>
      <c r="M419" s="3"/>
      <c r="N419" s="3"/>
    </row>
    <row r="420" spans="1:14" ht="13">
      <c r="A420" s="2"/>
      <c r="B420" s="3"/>
      <c r="C420" s="4"/>
      <c r="D420" s="4"/>
      <c r="E420" s="3"/>
      <c r="F420" s="3"/>
      <c r="G420" s="16"/>
      <c r="H420" s="3"/>
      <c r="I420" s="3"/>
      <c r="J420" s="3"/>
      <c r="K420" s="3"/>
      <c r="L420" s="3"/>
      <c r="M420" s="3"/>
      <c r="N420" s="3"/>
    </row>
    <row r="421" spans="1:14" ht="13">
      <c r="A421" s="2"/>
      <c r="B421" s="3"/>
      <c r="C421" s="4"/>
      <c r="D421" s="4"/>
      <c r="E421" s="3"/>
      <c r="F421" s="3"/>
      <c r="G421" s="16"/>
      <c r="H421" s="3"/>
      <c r="I421" s="3"/>
      <c r="J421" s="3"/>
      <c r="K421" s="3"/>
      <c r="L421" s="3"/>
      <c r="M421" s="3"/>
      <c r="N421" s="3"/>
    </row>
    <row r="422" spans="1:14" ht="13">
      <c r="A422" s="2"/>
      <c r="B422" s="3"/>
      <c r="C422" s="4"/>
      <c r="D422" s="4"/>
      <c r="E422" s="3"/>
      <c r="F422" s="3"/>
      <c r="G422" s="16"/>
      <c r="H422" s="3"/>
      <c r="I422" s="3"/>
      <c r="J422" s="3"/>
      <c r="K422" s="3"/>
      <c r="L422" s="3"/>
      <c r="M422" s="3"/>
      <c r="N422" s="3"/>
    </row>
    <row r="423" spans="1:14" ht="13">
      <c r="A423" s="2"/>
      <c r="B423" s="3"/>
      <c r="C423" s="4"/>
      <c r="D423" s="4"/>
      <c r="E423" s="3"/>
      <c r="F423" s="3"/>
      <c r="G423" s="16"/>
      <c r="H423" s="3"/>
      <c r="I423" s="3"/>
      <c r="J423" s="3"/>
      <c r="K423" s="3"/>
      <c r="L423" s="3"/>
      <c r="M423" s="3"/>
      <c r="N423" s="3"/>
    </row>
    <row r="424" spans="1:14" ht="13">
      <c r="A424" s="2"/>
      <c r="B424" s="3"/>
      <c r="C424" s="4"/>
      <c r="D424" s="4"/>
      <c r="E424" s="3"/>
      <c r="F424" s="3"/>
      <c r="G424" s="16"/>
      <c r="H424" s="3"/>
      <c r="I424" s="3"/>
      <c r="J424" s="3"/>
      <c r="K424" s="3"/>
      <c r="L424" s="3"/>
      <c r="M424" s="3"/>
      <c r="N424" s="3"/>
    </row>
    <row r="425" spans="1:14" ht="13">
      <c r="A425" s="2"/>
      <c r="B425" s="3"/>
      <c r="C425" s="4"/>
      <c r="D425" s="4"/>
      <c r="E425" s="3"/>
      <c r="F425" s="3"/>
      <c r="G425" s="16"/>
      <c r="H425" s="3"/>
      <c r="I425" s="3"/>
      <c r="J425" s="3"/>
      <c r="K425" s="3"/>
      <c r="L425" s="3"/>
      <c r="M425" s="3"/>
      <c r="N425" s="3"/>
    </row>
    <row r="426" spans="1:14" ht="13">
      <c r="A426" s="2"/>
      <c r="B426" s="3"/>
      <c r="C426" s="4"/>
      <c r="D426" s="4"/>
      <c r="E426" s="3"/>
      <c r="F426" s="3"/>
      <c r="G426" s="16"/>
      <c r="H426" s="3"/>
      <c r="I426" s="3"/>
      <c r="J426" s="3"/>
      <c r="K426" s="3"/>
      <c r="L426" s="3"/>
      <c r="M426" s="3"/>
      <c r="N426" s="3"/>
    </row>
    <row r="427" spans="1:14" ht="13">
      <c r="A427" s="2"/>
      <c r="B427" s="3"/>
      <c r="C427" s="4"/>
      <c r="D427" s="4"/>
      <c r="E427" s="3"/>
      <c r="F427" s="3"/>
      <c r="G427" s="16"/>
      <c r="H427" s="3"/>
      <c r="I427" s="3"/>
      <c r="J427" s="3"/>
      <c r="K427" s="3"/>
      <c r="L427" s="3"/>
      <c r="M427" s="3"/>
      <c r="N427" s="3"/>
    </row>
    <row r="428" spans="1:14" ht="13">
      <c r="A428" s="2"/>
      <c r="B428" s="3"/>
      <c r="C428" s="4"/>
      <c r="D428" s="4"/>
      <c r="E428" s="3"/>
      <c r="F428" s="3"/>
      <c r="G428" s="16"/>
      <c r="H428" s="3"/>
      <c r="I428" s="3"/>
      <c r="J428" s="3"/>
      <c r="K428" s="3"/>
      <c r="L428" s="3"/>
      <c r="M428" s="3"/>
      <c r="N428" s="3"/>
    </row>
    <row r="429" spans="1:14" ht="13">
      <c r="A429" s="2"/>
      <c r="B429" s="3"/>
      <c r="C429" s="4"/>
      <c r="D429" s="4"/>
      <c r="E429" s="3"/>
      <c r="F429" s="3"/>
      <c r="G429" s="16"/>
      <c r="H429" s="3"/>
      <c r="I429" s="3"/>
      <c r="J429" s="3"/>
      <c r="K429" s="3"/>
      <c r="L429" s="3"/>
      <c r="M429" s="3"/>
      <c r="N429" s="3"/>
    </row>
    <row r="430" spans="1:14" ht="13">
      <c r="A430" s="2"/>
      <c r="B430" s="3"/>
      <c r="C430" s="4"/>
      <c r="D430" s="4"/>
      <c r="E430" s="3"/>
      <c r="F430" s="3"/>
      <c r="G430" s="16"/>
      <c r="H430" s="3"/>
      <c r="I430" s="3"/>
      <c r="J430" s="3"/>
      <c r="K430" s="3"/>
      <c r="L430" s="3"/>
      <c r="M430" s="3"/>
      <c r="N430" s="3"/>
    </row>
    <row r="431" spans="1:14" ht="13">
      <c r="A431" s="2"/>
      <c r="B431" s="3"/>
      <c r="C431" s="4"/>
      <c r="D431" s="4"/>
      <c r="E431" s="3"/>
      <c r="F431" s="3"/>
      <c r="G431" s="16"/>
      <c r="H431" s="3"/>
      <c r="I431" s="3"/>
      <c r="J431" s="3"/>
      <c r="K431" s="3"/>
      <c r="L431" s="3"/>
      <c r="M431" s="3"/>
      <c r="N431" s="3"/>
    </row>
    <row r="432" spans="1:14" ht="13">
      <c r="A432" s="2"/>
      <c r="B432" s="3"/>
      <c r="C432" s="4"/>
      <c r="D432" s="4"/>
      <c r="E432" s="3"/>
      <c r="F432" s="3"/>
      <c r="G432" s="16"/>
      <c r="H432" s="3"/>
      <c r="I432" s="3"/>
      <c r="J432" s="3"/>
      <c r="K432" s="3"/>
      <c r="L432" s="3"/>
      <c r="M432" s="3"/>
      <c r="N432" s="3"/>
    </row>
    <row r="433" spans="1:14" ht="13">
      <c r="A433" s="2"/>
      <c r="B433" s="3"/>
      <c r="C433" s="4"/>
      <c r="D433" s="4"/>
      <c r="E433" s="3"/>
      <c r="F433" s="3"/>
      <c r="G433" s="16"/>
      <c r="H433" s="3"/>
      <c r="I433" s="3"/>
      <c r="J433" s="3"/>
      <c r="K433" s="3"/>
      <c r="L433" s="3"/>
      <c r="M433" s="3"/>
      <c r="N433" s="3"/>
    </row>
    <row r="434" spans="1:14" ht="13">
      <c r="A434" s="2"/>
      <c r="B434" s="3"/>
      <c r="C434" s="4"/>
      <c r="D434" s="4"/>
      <c r="E434" s="3"/>
      <c r="F434" s="3"/>
      <c r="G434" s="16"/>
      <c r="H434" s="3"/>
      <c r="I434" s="3"/>
      <c r="J434" s="3"/>
      <c r="K434" s="3"/>
      <c r="L434" s="3"/>
      <c r="M434" s="3"/>
      <c r="N434" s="3"/>
    </row>
    <row r="435" spans="1:14" ht="13">
      <c r="A435" s="2"/>
      <c r="B435" s="3"/>
      <c r="C435" s="4"/>
      <c r="D435" s="4"/>
      <c r="E435" s="3"/>
      <c r="F435" s="3"/>
      <c r="G435" s="16"/>
      <c r="H435" s="3"/>
      <c r="I435" s="3"/>
      <c r="J435" s="3"/>
      <c r="K435" s="3"/>
      <c r="L435" s="3"/>
      <c r="M435" s="3"/>
      <c r="N435" s="3"/>
    </row>
    <row r="436" spans="1:14" ht="13">
      <c r="A436" s="2"/>
      <c r="B436" s="3"/>
      <c r="C436" s="4"/>
      <c r="D436" s="4"/>
      <c r="E436" s="3"/>
      <c r="F436" s="3"/>
      <c r="G436" s="16"/>
      <c r="H436" s="3"/>
      <c r="I436" s="3"/>
      <c r="J436" s="3"/>
      <c r="K436" s="3"/>
      <c r="L436" s="3"/>
      <c r="M436" s="3"/>
      <c r="N436" s="3"/>
    </row>
    <row r="437" spans="1:14" ht="13">
      <c r="A437" s="2"/>
      <c r="B437" s="3"/>
      <c r="C437" s="4"/>
      <c r="D437" s="4"/>
      <c r="E437" s="3"/>
      <c r="F437" s="3"/>
      <c r="G437" s="16"/>
      <c r="H437" s="3"/>
      <c r="I437" s="3"/>
      <c r="J437" s="3"/>
      <c r="K437" s="3"/>
      <c r="L437" s="3"/>
      <c r="M437" s="3"/>
      <c r="N437" s="3"/>
    </row>
    <row r="438" spans="1:14" ht="13">
      <c r="A438" s="2"/>
      <c r="B438" s="3"/>
      <c r="C438" s="4"/>
      <c r="D438" s="4"/>
      <c r="E438" s="3"/>
      <c r="F438" s="3"/>
      <c r="G438" s="16"/>
      <c r="H438" s="3"/>
      <c r="I438" s="3"/>
      <c r="J438" s="3"/>
      <c r="K438" s="3"/>
      <c r="L438" s="3"/>
      <c r="M438" s="3"/>
      <c r="N438" s="3"/>
    </row>
    <row r="439" spans="1:14" ht="13">
      <c r="A439" s="2"/>
      <c r="B439" s="3"/>
      <c r="C439" s="4"/>
      <c r="D439" s="4"/>
      <c r="E439" s="3"/>
      <c r="F439" s="3"/>
      <c r="G439" s="16"/>
      <c r="H439" s="3"/>
      <c r="I439" s="3"/>
      <c r="J439" s="3"/>
      <c r="K439" s="3"/>
      <c r="L439" s="3"/>
      <c r="M439" s="3"/>
      <c r="N439" s="3"/>
    </row>
    <row r="440" spans="1:14" ht="13">
      <c r="A440" s="2"/>
      <c r="B440" s="3"/>
      <c r="C440" s="4"/>
      <c r="D440" s="4"/>
      <c r="E440" s="3"/>
      <c r="F440" s="3"/>
      <c r="G440" s="16"/>
      <c r="H440" s="3"/>
      <c r="I440" s="3"/>
      <c r="J440" s="3"/>
      <c r="K440" s="3"/>
      <c r="L440" s="3"/>
      <c r="M440" s="3"/>
      <c r="N440" s="3"/>
    </row>
    <row r="441" spans="1:14" ht="13">
      <c r="A441" s="2"/>
      <c r="B441" s="3"/>
      <c r="C441" s="4"/>
      <c r="D441" s="4"/>
      <c r="E441" s="3"/>
      <c r="F441" s="3"/>
      <c r="G441" s="16"/>
      <c r="H441" s="3"/>
      <c r="I441" s="3"/>
      <c r="J441" s="3"/>
      <c r="K441" s="3"/>
      <c r="L441" s="3"/>
      <c r="M441" s="3"/>
      <c r="N441" s="3"/>
    </row>
    <row r="442" spans="1:14" ht="13">
      <c r="A442" s="2"/>
      <c r="B442" s="3"/>
      <c r="C442" s="4"/>
      <c r="D442" s="4"/>
      <c r="E442" s="3"/>
      <c r="F442" s="3"/>
      <c r="G442" s="16"/>
      <c r="H442" s="3"/>
      <c r="I442" s="3"/>
      <c r="J442" s="3"/>
      <c r="K442" s="3"/>
      <c r="L442" s="3"/>
      <c r="M442" s="3"/>
      <c r="N442" s="3"/>
    </row>
    <row r="443" spans="1:14" ht="13">
      <c r="A443" s="2"/>
      <c r="B443" s="3"/>
      <c r="C443" s="4"/>
      <c r="D443" s="4"/>
      <c r="E443" s="3"/>
      <c r="F443" s="3"/>
      <c r="G443" s="16"/>
      <c r="H443" s="3"/>
      <c r="I443" s="3"/>
      <c r="J443" s="3"/>
      <c r="K443" s="3"/>
      <c r="L443" s="3"/>
      <c r="M443" s="3"/>
      <c r="N443" s="3"/>
    </row>
    <row r="444" spans="1:14" ht="13">
      <c r="A444" s="2"/>
      <c r="B444" s="3"/>
      <c r="C444" s="4"/>
      <c r="D444" s="4"/>
      <c r="E444" s="3"/>
      <c r="F444" s="3"/>
      <c r="G444" s="16"/>
      <c r="H444" s="3"/>
      <c r="I444" s="3"/>
      <c r="J444" s="3"/>
      <c r="K444" s="3"/>
      <c r="L444" s="3"/>
      <c r="M444" s="3"/>
      <c r="N444" s="3"/>
    </row>
    <row r="445" spans="1:14" ht="13">
      <c r="A445" s="2"/>
      <c r="B445" s="3"/>
      <c r="C445" s="4"/>
      <c r="D445" s="4"/>
      <c r="E445" s="3"/>
      <c r="F445" s="3"/>
      <c r="G445" s="16"/>
      <c r="H445" s="3"/>
      <c r="I445" s="3"/>
      <c r="J445" s="3"/>
      <c r="K445" s="3"/>
      <c r="L445" s="3"/>
      <c r="M445" s="3"/>
      <c r="N445" s="3"/>
    </row>
    <row r="446" spans="1:14" ht="13">
      <c r="A446" s="2"/>
      <c r="B446" s="3"/>
      <c r="C446" s="4"/>
      <c r="D446" s="4"/>
      <c r="E446" s="3"/>
      <c r="F446" s="3"/>
      <c r="G446" s="16"/>
      <c r="H446" s="3"/>
      <c r="I446" s="3"/>
      <c r="J446" s="3"/>
      <c r="K446" s="3"/>
      <c r="L446" s="3"/>
      <c r="M446" s="3"/>
      <c r="N446" s="3"/>
    </row>
    <row r="447" spans="1:14" ht="13">
      <c r="A447" s="2"/>
      <c r="B447" s="3"/>
      <c r="C447" s="4"/>
      <c r="D447" s="4"/>
      <c r="E447" s="3"/>
      <c r="F447" s="3"/>
      <c r="G447" s="16"/>
      <c r="H447" s="3"/>
      <c r="I447" s="3"/>
      <c r="J447" s="3"/>
      <c r="K447" s="3"/>
      <c r="L447" s="3"/>
      <c r="M447" s="3"/>
      <c r="N447" s="3"/>
    </row>
    <row r="448" spans="1:14" ht="13">
      <c r="A448" s="2"/>
      <c r="B448" s="3"/>
      <c r="C448" s="4"/>
      <c r="D448" s="4"/>
      <c r="E448" s="3"/>
      <c r="F448" s="3"/>
      <c r="G448" s="16"/>
      <c r="H448" s="3"/>
      <c r="I448" s="3"/>
      <c r="J448" s="3"/>
      <c r="K448" s="3"/>
      <c r="L448" s="3"/>
      <c r="M448" s="3"/>
      <c r="N448" s="3"/>
    </row>
    <row r="449" spans="1:14" ht="13">
      <c r="A449" s="2"/>
      <c r="B449" s="3"/>
      <c r="C449" s="4"/>
      <c r="D449" s="4"/>
      <c r="E449" s="3"/>
      <c r="F449" s="3"/>
      <c r="G449" s="16"/>
      <c r="H449" s="3"/>
      <c r="I449" s="3"/>
      <c r="J449" s="3"/>
      <c r="K449" s="3"/>
      <c r="L449" s="3"/>
      <c r="M449" s="3"/>
      <c r="N449" s="3"/>
    </row>
    <row r="450" spans="1:14" ht="13">
      <c r="A450" s="2"/>
      <c r="B450" s="3"/>
      <c r="C450" s="4"/>
      <c r="D450" s="4"/>
      <c r="E450" s="3"/>
      <c r="F450" s="3"/>
      <c r="G450" s="16"/>
      <c r="H450" s="3"/>
      <c r="I450" s="3"/>
      <c r="J450" s="3"/>
      <c r="K450" s="3"/>
      <c r="L450" s="3"/>
      <c r="M450" s="3"/>
      <c r="N450" s="3"/>
    </row>
    <row r="451" spans="1:14" ht="13">
      <c r="A451" s="2"/>
      <c r="B451" s="3"/>
      <c r="C451" s="4"/>
      <c r="D451" s="4"/>
      <c r="E451" s="3"/>
      <c r="F451" s="3"/>
      <c r="G451" s="16"/>
      <c r="H451" s="3"/>
      <c r="I451" s="3"/>
      <c r="J451" s="3"/>
      <c r="K451" s="3"/>
      <c r="L451" s="3"/>
      <c r="M451" s="3"/>
      <c r="N451" s="3"/>
    </row>
    <row r="452" spans="1:14" ht="13">
      <c r="A452" s="2"/>
      <c r="B452" s="3"/>
      <c r="C452" s="4"/>
      <c r="D452" s="4"/>
      <c r="E452" s="3"/>
      <c r="F452" s="3"/>
      <c r="G452" s="16"/>
      <c r="H452" s="3"/>
      <c r="I452" s="3"/>
      <c r="J452" s="3"/>
      <c r="K452" s="3"/>
      <c r="L452" s="3"/>
      <c r="M452" s="3"/>
      <c r="N452" s="3"/>
    </row>
    <row r="453" spans="1:14" ht="13">
      <c r="A453" s="2"/>
      <c r="B453" s="3"/>
      <c r="C453" s="4"/>
      <c r="D453" s="4"/>
      <c r="E453" s="3"/>
      <c r="F453" s="3"/>
      <c r="G453" s="16"/>
      <c r="H453" s="3"/>
      <c r="I453" s="3"/>
      <c r="J453" s="3"/>
      <c r="K453" s="3"/>
      <c r="L453" s="3"/>
      <c r="M453" s="3"/>
      <c r="N453" s="3"/>
    </row>
    <row r="454" spans="1:14" ht="13">
      <c r="A454" s="2"/>
      <c r="B454" s="3"/>
      <c r="C454" s="4"/>
      <c r="D454" s="4"/>
      <c r="E454" s="3"/>
      <c r="F454" s="3"/>
      <c r="G454" s="16"/>
      <c r="H454" s="3"/>
      <c r="I454" s="3"/>
      <c r="J454" s="3"/>
      <c r="K454" s="3"/>
      <c r="L454" s="3"/>
      <c r="M454" s="3"/>
      <c r="N454" s="3"/>
    </row>
    <row r="455" spans="1:14" ht="13">
      <c r="A455" s="2"/>
      <c r="B455" s="3"/>
      <c r="C455" s="4"/>
      <c r="D455" s="4"/>
      <c r="E455" s="3"/>
      <c r="F455" s="3"/>
      <c r="G455" s="16"/>
      <c r="H455" s="3"/>
      <c r="I455" s="3"/>
      <c r="J455" s="3"/>
      <c r="K455" s="3"/>
      <c r="L455" s="3"/>
      <c r="M455" s="3"/>
      <c r="N455" s="3"/>
    </row>
    <row r="456" spans="1:14" ht="13">
      <c r="A456" s="2"/>
      <c r="B456" s="3"/>
      <c r="C456" s="4"/>
      <c r="D456" s="4"/>
      <c r="E456" s="3"/>
      <c r="F456" s="3"/>
      <c r="G456" s="16"/>
      <c r="H456" s="3"/>
      <c r="I456" s="3"/>
      <c r="J456" s="3"/>
      <c r="K456" s="3"/>
      <c r="L456" s="3"/>
      <c r="M456" s="3"/>
      <c r="N456" s="3"/>
    </row>
    <row r="457" spans="1:14" ht="13">
      <c r="A457" s="2"/>
      <c r="B457" s="3"/>
      <c r="C457" s="4"/>
      <c r="D457" s="4"/>
      <c r="E457" s="3"/>
      <c r="F457" s="3"/>
      <c r="G457" s="16"/>
      <c r="H457" s="3"/>
      <c r="I457" s="3"/>
      <c r="J457" s="3"/>
      <c r="K457" s="3"/>
      <c r="L457" s="3"/>
      <c r="M457" s="3"/>
      <c r="N457" s="3"/>
    </row>
    <row r="458" spans="1:14" ht="13">
      <c r="A458" s="2"/>
      <c r="B458" s="3"/>
      <c r="C458" s="4"/>
      <c r="D458" s="4"/>
      <c r="E458" s="3"/>
      <c r="F458" s="3"/>
      <c r="G458" s="16"/>
      <c r="H458" s="3"/>
      <c r="I458" s="3"/>
      <c r="J458" s="3"/>
      <c r="K458" s="3"/>
      <c r="L458" s="3"/>
      <c r="M458" s="3"/>
      <c r="N458" s="3"/>
    </row>
    <row r="459" spans="1:14" ht="13">
      <c r="A459" s="2"/>
      <c r="B459" s="3"/>
      <c r="C459" s="4"/>
      <c r="D459" s="4"/>
      <c r="E459" s="3"/>
      <c r="F459" s="3"/>
      <c r="G459" s="16"/>
      <c r="H459" s="3"/>
      <c r="I459" s="3"/>
      <c r="J459" s="3"/>
      <c r="K459" s="3"/>
      <c r="L459" s="3"/>
      <c r="M459" s="3"/>
      <c r="N459" s="3"/>
    </row>
    <row r="460" spans="1:14" ht="13">
      <c r="A460" s="2"/>
      <c r="B460" s="3"/>
      <c r="C460" s="4"/>
      <c r="D460" s="4"/>
      <c r="E460" s="3"/>
      <c r="F460" s="3"/>
      <c r="G460" s="16"/>
      <c r="H460" s="3"/>
      <c r="I460" s="3"/>
      <c r="J460" s="3"/>
      <c r="K460" s="3"/>
      <c r="L460" s="3"/>
      <c r="M460" s="3"/>
      <c r="N460" s="3"/>
    </row>
    <row r="461" spans="1:14" ht="13">
      <c r="A461" s="2"/>
      <c r="B461" s="3"/>
      <c r="C461" s="4"/>
      <c r="D461" s="4"/>
      <c r="E461" s="3"/>
      <c r="F461" s="3"/>
      <c r="G461" s="16"/>
      <c r="H461" s="3"/>
      <c r="I461" s="3"/>
      <c r="J461" s="3"/>
      <c r="K461" s="3"/>
      <c r="L461" s="3"/>
      <c r="M461" s="3"/>
      <c r="N461" s="3"/>
    </row>
    <row r="462" spans="1:14" ht="13">
      <c r="A462" s="2"/>
      <c r="B462" s="3"/>
      <c r="C462" s="4"/>
      <c r="D462" s="4"/>
      <c r="E462" s="3"/>
      <c r="F462" s="3"/>
      <c r="G462" s="16"/>
      <c r="H462" s="3"/>
      <c r="I462" s="3"/>
      <c r="J462" s="3"/>
      <c r="K462" s="3"/>
      <c r="L462" s="3"/>
      <c r="M462" s="3"/>
      <c r="N462" s="3"/>
    </row>
    <row r="463" spans="1:14" ht="13">
      <c r="A463" s="2"/>
      <c r="B463" s="3"/>
      <c r="C463" s="4"/>
      <c r="D463" s="4"/>
      <c r="E463" s="3"/>
      <c r="F463" s="3"/>
      <c r="G463" s="16"/>
      <c r="H463" s="3"/>
      <c r="I463" s="3"/>
      <c r="J463" s="3"/>
      <c r="K463" s="3"/>
      <c r="L463" s="3"/>
      <c r="M463" s="3"/>
      <c r="N463" s="3"/>
    </row>
    <row r="464" spans="1:14" ht="13">
      <c r="A464" s="2"/>
      <c r="B464" s="3"/>
      <c r="C464" s="4"/>
      <c r="D464" s="4"/>
      <c r="E464" s="3"/>
      <c r="F464" s="3"/>
      <c r="G464" s="16"/>
      <c r="H464" s="3"/>
      <c r="I464" s="3"/>
      <c r="J464" s="3"/>
      <c r="K464" s="3"/>
      <c r="L464" s="3"/>
      <c r="M464" s="3"/>
      <c r="N464" s="3"/>
    </row>
    <row r="465" spans="1:14" ht="13">
      <c r="A465" s="2"/>
      <c r="B465" s="3"/>
      <c r="C465" s="4"/>
      <c r="D465" s="4"/>
      <c r="E465" s="3"/>
      <c r="F465" s="3"/>
      <c r="G465" s="16"/>
      <c r="H465" s="3"/>
      <c r="I465" s="3"/>
      <c r="J465" s="3"/>
      <c r="K465" s="3"/>
      <c r="L465" s="3"/>
      <c r="M465" s="3"/>
      <c r="N465" s="3"/>
    </row>
    <row r="466" spans="1:14" ht="13">
      <c r="A466" s="2"/>
      <c r="B466" s="3"/>
      <c r="C466" s="4"/>
      <c r="D466" s="4"/>
      <c r="E466" s="3"/>
      <c r="F466" s="3"/>
      <c r="G466" s="16"/>
      <c r="H466" s="3"/>
      <c r="I466" s="3"/>
      <c r="J466" s="3"/>
      <c r="K466" s="3"/>
      <c r="L466" s="3"/>
      <c r="M466" s="3"/>
      <c r="N466" s="3"/>
    </row>
    <row r="467" spans="1:14" ht="13">
      <c r="A467" s="2"/>
      <c r="B467" s="3"/>
      <c r="C467" s="4"/>
      <c r="D467" s="4"/>
      <c r="E467" s="3"/>
      <c r="F467" s="3"/>
      <c r="G467" s="16"/>
      <c r="H467" s="3"/>
      <c r="I467" s="3"/>
      <c r="J467" s="3"/>
      <c r="K467" s="3"/>
      <c r="L467" s="3"/>
      <c r="M467" s="3"/>
      <c r="N467" s="3"/>
    </row>
    <row r="468" spans="1:14" ht="13">
      <c r="A468" s="2"/>
      <c r="B468" s="3"/>
      <c r="C468" s="4"/>
      <c r="D468" s="4"/>
      <c r="E468" s="3"/>
      <c r="F468" s="3"/>
      <c r="G468" s="16"/>
      <c r="H468" s="3"/>
      <c r="I468" s="3"/>
      <c r="J468" s="3"/>
      <c r="K468" s="3"/>
      <c r="L468" s="3"/>
      <c r="M468" s="3"/>
      <c r="N468" s="3"/>
    </row>
    <row r="469" spans="1:14" ht="13">
      <c r="A469" s="2"/>
      <c r="B469" s="3"/>
      <c r="C469" s="4"/>
      <c r="D469" s="4"/>
      <c r="E469" s="3"/>
      <c r="F469" s="3"/>
      <c r="G469" s="16"/>
      <c r="H469" s="3"/>
      <c r="I469" s="3"/>
      <c r="J469" s="3"/>
      <c r="K469" s="3"/>
      <c r="L469" s="3"/>
      <c r="M469" s="3"/>
      <c r="N469" s="3"/>
    </row>
    <row r="470" spans="1:14" ht="13">
      <c r="A470" s="2"/>
      <c r="B470" s="3"/>
      <c r="C470" s="4"/>
      <c r="D470" s="4"/>
      <c r="E470" s="3"/>
      <c r="F470" s="3"/>
      <c r="G470" s="16"/>
      <c r="H470" s="3"/>
      <c r="I470" s="3"/>
      <c r="J470" s="3"/>
      <c r="K470" s="3"/>
      <c r="L470" s="3"/>
      <c r="M470" s="3"/>
      <c r="N470" s="3"/>
    </row>
    <row r="471" spans="1:14" ht="13">
      <c r="A471" s="2"/>
      <c r="B471" s="3"/>
      <c r="C471" s="4"/>
      <c r="D471" s="4"/>
      <c r="E471" s="3"/>
      <c r="F471" s="3"/>
      <c r="G471" s="16"/>
      <c r="H471" s="3"/>
      <c r="I471" s="3"/>
      <c r="J471" s="3"/>
      <c r="K471" s="3"/>
      <c r="L471" s="3"/>
      <c r="M471" s="3"/>
      <c r="N471" s="3"/>
    </row>
    <row r="472" spans="1:14" ht="13">
      <c r="A472" s="2"/>
      <c r="B472" s="3"/>
      <c r="C472" s="4"/>
      <c r="D472" s="4"/>
      <c r="E472" s="3"/>
      <c r="F472" s="3"/>
      <c r="G472" s="16"/>
      <c r="H472" s="3"/>
      <c r="I472" s="3"/>
      <c r="J472" s="3"/>
      <c r="K472" s="3"/>
      <c r="L472" s="3"/>
      <c r="M472" s="3"/>
      <c r="N472" s="3"/>
    </row>
    <row r="473" spans="1:14" ht="13">
      <c r="A473" s="2"/>
      <c r="B473" s="3"/>
      <c r="C473" s="4"/>
      <c r="D473" s="4"/>
      <c r="E473" s="3"/>
      <c r="F473" s="3"/>
      <c r="G473" s="16"/>
      <c r="H473" s="3"/>
      <c r="I473" s="3"/>
      <c r="J473" s="3"/>
      <c r="K473" s="3"/>
      <c r="L473" s="3"/>
      <c r="M473" s="3"/>
      <c r="N473" s="3"/>
    </row>
    <row r="474" spans="1:14" ht="13">
      <c r="A474" s="2"/>
      <c r="B474" s="3"/>
      <c r="C474" s="4"/>
      <c r="D474" s="4"/>
      <c r="E474" s="3"/>
      <c r="F474" s="3"/>
      <c r="G474" s="16"/>
      <c r="H474" s="3"/>
      <c r="I474" s="3"/>
      <c r="J474" s="3"/>
      <c r="K474" s="3"/>
      <c r="L474" s="3"/>
      <c r="M474" s="3"/>
      <c r="N474" s="3"/>
    </row>
    <row r="475" spans="1:14" ht="13">
      <c r="A475" s="2"/>
      <c r="B475" s="3"/>
      <c r="C475" s="4"/>
      <c r="D475" s="4"/>
      <c r="E475" s="3"/>
      <c r="F475" s="3"/>
      <c r="G475" s="16"/>
      <c r="H475" s="3"/>
      <c r="I475" s="3"/>
      <c r="J475" s="3"/>
      <c r="K475" s="3"/>
      <c r="L475" s="3"/>
      <c r="M475" s="3"/>
      <c r="N475" s="3"/>
    </row>
    <row r="476" spans="1:14" ht="13">
      <c r="A476" s="2"/>
      <c r="B476" s="3"/>
      <c r="C476" s="4"/>
      <c r="D476" s="4"/>
      <c r="E476" s="3"/>
      <c r="F476" s="3"/>
      <c r="G476" s="16"/>
      <c r="H476" s="3"/>
      <c r="I476" s="3"/>
      <c r="J476" s="3"/>
      <c r="K476" s="3"/>
      <c r="L476" s="3"/>
      <c r="M476" s="3"/>
      <c r="N476" s="3"/>
    </row>
    <row r="477" spans="1:14" ht="13">
      <c r="A477" s="2"/>
      <c r="B477" s="3"/>
      <c r="C477" s="4"/>
      <c r="D477" s="4"/>
      <c r="E477" s="3"/>
      <c r="F477" s="3"/>
      <c r="G477" s="16"/>
      <c r="H477" s="3"/>
      <c r="I477" s="3"/>
      <c r="J477" s="3"/>
      <c r="K477" s="3"/>
      <c r="L477" s="3"/>
      <c r="M477" s="3"/>
      <c r="N477" s="3"/>
    </row>
    <row r="478" spans="1:14" ht="13">
      <c r="A478" s="2"/>
      <c r="B478" s="3"/>
      <c r="C478" s="4"/>
      <c r="D478" s="4"/>
      <c r="E478" s="3"/>
      <c r="F478" s="3"/>
      <c r="G478" s="16"/>
      <c r="H478" s="3"/>
      <c r="I478" s="3"/>
      <c r="J478" s="3"/>
      <c r="K478" s="3"/>
      <c r="L478" s="3"/>
      <c r="M478" s="3"/>
      <c r="N478" s="3"/>
    </row>
    <row r="479" spans="1:14" ht="13">
      <c r="A479" s="2"/>
      <c r="B479" s="3"/>
      <c r="C479" s="4"/>
      <c r="D479" s="4"/>
      <c r="E479" s="3"/>
      <c r="F479" s="3"/>
      <c r="G479" s="16"/>
      <c r="H479" s="3"/>
      <c r="I479" s="3"/>
      <c r="J479" s="3"/>
      <c r="K479" s="3"/>
      <c r="L479" s="3"/>
      <c r="M479" s="3"/>
      <c r="N479" s="3"/>
    </row>
    <row r="480" spans="1:14" ht="13">
      <c r="A480" s="2"/>
      <c r="B480" s="3"/>
      <c r="C480" s="4"/>
      <c r="D480" s="4"/>
      <c r="E480" s="3"/>
      <c r="F480" s="3"/>
      <c r="G480" s="16"/>
      <c r="H480" s="3"/>
      <c r="I480" s="3"/>
      <c r="J480" s="3"/>
      <c r="K480" s="3"/>
      <c r="L480" s="3"/>
      <c r="M480" s="3"/>
      <c r="N480" s="3"/>
    </row>
    <row r="481" spans="1:14" ht="13">
      <c r="A481" s="2"/>
      <c r="B481" s="3"/>
      <c r="C481" s="4"/>
      <c r="D481" s="4"/>
      <c r="E481" s="3"/>
      <c r="F481" s="3"/>
      <c r="G481" s="16"/>
      <c r="H481" s="3"/>
      <c r="I481" s="3"/>
      <c r="J481" s="3"/>
      <c r="K481" s="3"/>
      <c r="L481" s="3"/>
      <c r="M481" s="3"/>
      <c r="N481" s="3"/>
    </row>
    <row r="482" spans="1:14" ht="13">
      <c r="A482" s="2"/>
      <c r="B482" s="3"/>
      <c r="C482" s="4"/>
      <c r="D482" s="4"/>
      <c r="E482" s="3"/>
      <c r="F482" s="3"/>
      <c r="G482" s="16"/>
      <c r="H482" s="3"/>
      <c r="I482" s="3"/>
      <c r="J482" s="3"/>
      <c r="K482" s="3"/>
      <c r="L482" s="3"/>
      <c r="M482" s="3"/>
      <c r="N482" s="3"/>
    </row>
    <row r="483" spans="1:14" ht="13">
      <c r="A483" s="2"/>
      <c r="B483" s="3"/>
      <c r="C483" s="4"/>
      <c r="D483" s="4"/>
      <c r="E483" s="3"/>
      <c r="F483" s="3"/>
      <c r="G483" s="16"/>
      <c r="H483" s="3"/>
      <c r="I483" s="3"/>
      <c r="J483" s="3"/>
      <c r="K483" s="3"/>
      <c r="L483" s="3"/>
      <c r="M483" s="3"/>
      <c r="N483" s="3"/>
    </row>
    <row r="484" spans="1:14" ht="13">
      <c r="A484" s="2"/>
      <c r="B484" s="3"/>
      <c r="C484" s="4"/>
      <c r="D484" s="4"/>
      <c r="E484" s="3"/>
      <c r="F484" s="3"/>
      <c r="G484" s="16"/>
      <c r="H484" s="3"/>
      <c r="I484" s="3"/>
      <c r="J484" s="3"/>
      <c r="K484" s="3"/>
      <c r="L484" s="3"/>
      <c r="M484" s="3"/>
      <c r="N484" s="3"/>
    </row>
    <row r="485" spans="1:14" ht="13">
      <c r="A485" s="2"/>
      <c r="B485" s="3"/>
      <c r="C485" s="4"/>
      <c r="D485" s="4"/>
      <c r="E485" s="3"/>
      <c r="F485" s="3"/>
      <c r="G485" s="16"/>
      <c r="H485" s="3"/>
      <c r="I485" s="3"/>
      <c r="J485" s="3"/>
      <c r="K485" s="3"/>
      <c r="L485" s="3"/>
      <c r="M485" s="3"/>
      <c r="N485" s="3"/>
    </row>
    <row r="486" spans="1:14" ht="13">
      <c r="A486" s="2"/>
      <c r="B486" s="3"/>
      <c r="C486" s="4"/>
      <c r="D486" s="4"/>
      <c r="E486" s="3"/>
      <c r="F486" s="3"/>
      <c r="G486" s="16"/>
      <c r="H486" s="3"/>
      <c r="I486" s="3"/>
      <c r="J486" s="3"/>
      <c r="K486" s="3"/>
      <c r="L486" s="3"/>
      <c r="M486" s="3"/>
      <c r="N486" s="3"/>
    </row>
    <row r="487" spans="1:14" ht="13">
      <c r="A487" s="2"/>
      <c r="B487" s="3"/>
      <c r="C487" s="4"/>
      <c r="D487" s="4"/>
      <c r="E487" s="3"/>
      <c r="F487" s="3"/>
      <c r="G487" s="16"/>
      <c r="H487" s="3"/>
      <c r="I487" s="3"/>
      <c r="J487" s="3"/>
      <c r="K487" s="3"/>
      <c r="L487" s="3"/>
      <c r="M487" s="3"/>
      <c r="N487" s="3"/>
    </row>
    <row r="488" spans="1:14" ht="13">
      <c r="A488" s="2"/>
      <c r="B488" s="3"/>
      <c r="C488" s="4"/>
      <c r="D488" s="4"/>
      <c r="E488" s="3"/>
      <c r="F488" s="3"/>
      <c r="G488" s="16"/>
      <c r="H488" s="3"/>
      <c r="I488" s="3"/>
      <c r="J488" s="3"/>
      <c r="K488" s="3"/>
      <c r="L488" s="3"/>
      <c r="M488" s="3"/>
      <c r="N488" s="3"/>
    </row>
    <row r="489" spans="1:14" ht="13">
      <c r="A489" s="2"/>
      <c r="B489" s="3"/>
      <c r="C489" s="4"/>
      <c r="D489" s="4"/>
      <c r="E489" s="3"/>
      <c r="F489" s="3"/>
      <c r="G489" s="16"/>
      <c r="H489" s="3"/>
      <c r="I489" s="3"/>
      <c r="J489" s="3"/>
      <c r="K489" s="3"/>
      <c r="L489" s="3"/>
      <c r="M489" s="3"/>
      <c r="N489" s="3"/>
    </row>
    <row r="490" spans="1:14" ht="13">
      <c r="A490" s="2"/>
      <c r="B490" s="3"/>
      <c r="C490" s="4"/>
      <c r="D490" s="4"/>
      <c r="E490" s="3"/>
      <c r="F490" s="3"/>
      <c r="G490" s="16"/>
      <c r="H490" s="3"/>
      <c r="I490" s="3"/>
      <c r="J490" s="3"/>
      <c r="K490" s="3"/>
      <c r="L490" s="3"/>
      <c r="M490" s="3"/>
      <c r="N490" s="3"/>
    </row>
    <row r="491" spans="1:14" ht="13">
      <c r="A491" s="2"/>
      <c r="B491" s="3"/>
      <c r="C491" s="4"/>
      <c r="D491" s="4"/>
      <c r="E491" s="3"/>
      <c r="F491" s="3"/>
      <c r="G491" s="16"/>
      <c r="H491" s="3"/>
      <c r="I491" s="3"/>
      <c r="J491" s="3"/>
      <c r="K491" s="3"/>
      <c r="L491" s="3"/>
      <c r="M491" s="3"/>
      <c r="N491" s="3"/>
    </row>
    <row r="492" spans="1:14" ht="13">
      <c r="A492" s="2"/>
      <c r="B492" s="3"/>
      <c r="C492" s="4"/>
      <c r="D492" s="4"/>
      <c r="E492" s="3"/>
      <c r="F492" s="3"/>
      <c r="G492" s="16"/>
      <c r="H492" s="3"/>
      <c r="I492" s="3"/>
      <c r="J492" s="3"/>
      <c r="K492" s="3"/>
      <c r="L492" s="3"/>
      <c r="M492" s="3"/>
      <c r="N492" s="3"/>
    </row>
    <row r="493" spans="1:14" ht="13">
      <c r="A493" s="2"/>
      <c r="B493" s="3"/>
      <c r="C493" s="4"/>
      <c r="D493" s="4"/>
      <c r="E493" s="3"/>
      <c r="F493" s="3"/>
      <c r="G493" s="16"/>
      <c r="H493" s="3"/>
      <c r="I493" s="3"/>
      <c r="J493" s="3"/>
      <c r="K493" s="3"/>
      <c r="L493" s="3"/>
      <c r="M493" s="3"/>
      <c r="N493" s="3"/>
    </row>
    <row r="494" spans="1:14" ht="13">
      <c r="A494" s="2"/>
      <c r="B494" s="3"/>
      <c r="C494" s="4"/>
      <c r="D494" s="4"/>
      <c r="E494" s="3"/>
      <c r="F494" s="3"/>
      <c r="G494" s="16"/>
      <c r="H494" s="3"/>
      <c r="I494" s="3"/>
      <c r="J494" s="3"/>
      <c r="K494" s="3"/>
      <c r="L494" s="3"/>
      <c r="M494" s="3"/>
      <c r="N494" s="3"/>
    </row>
    <row r="495" spans="1:14" ht="13">
      <c r="A495" s="2"/>
      <c r="B495" s="3"/>
      <c r="C495" s="4"/>
      <c r="D495" s="4"/>
      <c r="E495" s="3"/>
      <c r="F495" s="3"/>
      <c r="G495" s="16"/>
      <c r="H495" s="3"/>
      <c r="I495" s="3"/>
      <c r="J495" s="3"/>
      <c r="K495" s="3"/>
      <c r="L495" s="3"/>
      <c r="M495" s="3"/>
      <c r="N495" s="3"/>
    </row>
    <row r="496" spans="1:14" ht="13">
      <c r="A496" s="2"/>
      <c r="B496" s="3"/>
      <c r="C496" s="4"/>
      <c r="D496" s="4"/>
      <c r="E496" s="3"/>
      <c r="F496" s="3"/>
      <c r="G496" s="16"/>
      <c r="H496" s="3"/>
      <c r="I496" s="3"/>
      <c r="J496" s="3"/>
      <c r="K496" s="3"/>
      <c r="L496" s="3"/>
      <c r="M496" s="3"/>
      <c r="N496" s="3"/>
    </row>
    <row r="497" spans="1:14" ht="13">
      <c r="A497" s="2"/>
      <c r="B497" s="3"/>
      <c r="C497" s="4"/>
      <c r="D497" s="4"/>
      <c r="E497" s="3"/>
      <c r="F497" s="3"/>
      <c r="G497" s="16"/>
      <c r="H497" s="3"/>
      <c r="I497" s="3"/>
      <c r="J497" s="3"/>
      <c r="K497" s="3"/>
      <c r="L497" s="3"/>
      <c r="M497" s="3"/>
      <c r="N497" s="3"/>
    </row>
    <row r="498" spans="1:14" ht="13">
      <c r="A498" s="2"/>
      <c r="B498" s="3"/>
      <c r="C498" s="4"/>
      <c r="D498" s="4"/>
      <c r="E498" s="3"/>
      <c r="F498" s="3"/>
      <c r="G498" s="16"/>
      <c r="H498" s="3"/>
      <c r="I498" s="3"/>
      <c r="J498" s="3"/>
      <c r="K498" s="3"/>
      <c r="L498" s="3"/>
      <c r="M498" s="3"/>
      <c r="N498" s="3"/>
    </row>
    <row r="499" spans="1:14" ht="13">
      <c r="A499" s="2"/>
      <c r="B499" s="3"/>
      <c r="C499" s="4"/>
      <c r="D499" s="4"/>
      <c r="E499" s="3"/>
      <c r="F499" s="3"/>
      <c r="G499" s="16"/>
      <c r="H499" s="3"/>
      <c r="I499" s="3"/>
      <c r="J499" s="3"/>
      <c r="K499" s="3"/>
      <c r="L499" s="3"/>
      <c r="M499" s="3"/>
      <c r="N499" s="3"/>
    </row>
    <row r="500" spans="1:14" ht="13">
      <c r="A500" s="2"/>
      <c r="B500" s="3"/>
      <c r="C500" s="4"/>
      <c r="D500" s="4"/>
      <c r="E500" s="3"/>
      <c r="F500" s="3"/>
      <c r="G500" s="16"/>
      <c r="H500" s="3"/>
      <c r="I500" s="3"/>
      <c r="J500" s="3"/>
      <c r="K500" s="3"/>
      <c r="L500" s="3"/>
      <c r="M500" s="3"/>
      <c r="N500" s="3"/>
    </row>
    <row r="501" spans="1:14" ht="13">
      <c r="A501" s="2"/>
      <c r="B501" s="3"/>
      <c r="C501" s="4"/>
      <c r="D501" s="4"/>
      <c r="E501" s="3"/>
      <c r="F501" s="3"/>
      <c r="G501" s="16"/>
      <c r="H501" s="3"/>
      <c r="I501" s="3"/>
      <c r="J501" s="3"/>
      <c r="K501" s="3"/>
      <c r="L501" s="3"/>
      <c r="M501" s="3"/>
      <c r="N501" s="3"/>
    </row>
    <row r="502" spans="1:14" ht="13">
      <c r="A502" s="2"/>
      <c r="B502" s="3"/>
      <c r="C502" s="4"/>
      <c r="D502" s="4"/>
      <c r="E502" s="3"/>
      <c r="F502" s="3"/>
      <c r="G502" s="16"/>
      <c r="H502" s="3"/>
      <c r="I502" s="3"/>
      <c r="J502" s="3"/>
      <c r="K502" s="3"/>
      <c r="L502" s="3"/>
      <c r="M502" s="3"/>
      <c r="N502" s="3"/>
    </row>
    <row r="503" spans="1:14" ht="13">
      <c r="A503" s="2"/>
      <c r="B503" s="3"/>
      <c r="C503" s="4"/>
      <c r="D503" s="4"/>
      <c r="E503" s="3"/>
      <c r="F503" s="3"/>
      <c r="G503" s="16"/>
      <c r="H503" s="3"/>
      <c r="I503" s="3"/>
      <c r="J503" s="3"/>
      <c r="K503" s="3"/>
      <c r="L503" s="3"/>
      <c r="M503" s="3"/>
      <c r="N503" s="3"/>
    </row>
    <row r="504" spans="1:14" ht="13">
      <c r="A504" s="2"/>
      <c r="B504" s="3"/>
      <c r="C504" s="4"/>
      <c r="D504" s="4"/>
      <c r="E504" s="3"/>
      <c r="F504" s="3"/>
      <c r="G504" s="16"/>
      <c r="H504" s="3"/>
      <c r="I504" s="3"/>
      <c r="J504" s="3"/>
      <c r="K504" s="3"/>
      <c r="L504" s="3"/>
      <c r="M504" s="3"/>
      <c r="N504" s="3"/>
    </row>
    <row r="505" spans="1:14" ht="13">
      <c r="A505" s="2"/>
      <c r="B505" s="3"/>
      <c r="C505" s="4"/>
      <c r="D505" s="4"/>
      <c r="E505" s="3"/>
      <c r="F505" s="3"/>
      <c r="G505" s="16"/>
      <c r="H505" s="3"/>
      <c r="I505" s="3"/>
      <c r="J505" s="3"/>
      <c r="K505" s="3"/>
      <c r="L505" s="3"/>
      <c r="M505" s="3"/>
      <c r="N505" s="3"/>
    </row>
    <row r="506" spans="1:14" ht="13">
      <c r="A506" s="2"/>
      <c r="B506" s="3"/>
      <c r="C506" s="4"/>
      <c r="D506" s="4"/>
      <c r="E506" s="3"/>
      <c r="F506" s="3"/>
      <c r="G506" s="16"/>
      <c r="H506" s="3"/>
      <c r="I506" s="3"/>
      <c r="J506" s="3"/>
      <c r="K506" s="3"/>
      <c r="L506" s="3"/>
      <c r="M506" s="3"/>
      <c r="N506" s="3"/>
    </row>
    <row r="507" spans="1:14" ht="13">
      <c r="A507" s="2"/>
      <c r="B507" s="3"/>
      <c r="C507" s="4"/>
      <c r="D507" s="4"/>
      <c r="E507" s="3"/>
      <c r="F507" s="3"/>
      <c r="G507" s="16"/>
      <c r="H507" s="3"/>
      <c r="I507" s="3"/>
      <c r="J507" s="3"/>
      <c r="K507" s="3"/>
      <c r="L507" s="3"/>
      <c r="M507" s="3"/>
      <c r="N507" s="3"/>
    </row>
    <row r="508" spans="1:14" ht="13">
      <c r="A508" s="2"/>
      <c r="B508" s="3"/>
      <c r="C508" s="4"/>
      <c r="D508" s="4"/>
      <c r="E508" s="3"/>
      <c r="F508" s="3"/>
      <c r="G508" s="16"/>
      <c r="H508" s="3"/>
      <c r="I508" s="3"/>
      <c r="J508" s="3"/>
      <c r="K508" s="3"/>
      <c r="L508" s="3"/>
      <c r="M508" s="3"/>
      <c r="N508" s="3"/>
    </row>
    <row r="509" spans="1:14" ht="13">
      <c r="A509" s="2"/>
      <c r="B509" s="3"/>
      <c r="C509" s="4"/>
      <c r="D509" s="4"/>
      <c r="E509" s="3"/>
      <c r="F509" s="3"/>
      <c r="G509" s="16"/>
      <c r="H509" s="3"/>
      <c r="I509" s="3"/>
      <c r="J509" s="3"/>
      <c r="K509" s="3"/>
      <c r="L509" s="3"/>
      <c r="M509" s="3"/>
      <c r="N509" s="3"/>
    </row>
    <row r="510" spans="1:14" ht="13">
      <c r="A510" s="2"/>
      <c r="B510" s="3"/>
      <c r="C510" s="4"/>
      <c r="D510" s="4"/>
      <c r="E510" s="3"/>
      <c r="F510" s="3"/>
      <c r="G510" s="16"/>
      <c r="H510" s="3"/>
      <c r="I510" s="3"/>
      <c r="J510" s="3"/>
      <c r="K510" s="3"/>
      <c r="L510" s="3"/>
      <c r="M510" s="3"/>
      <c r="N510" s="3"/>
    </row>
    <row r="511" spans="1:14" ht="13">
      <c r="A511" s="2"/>
      <c r="B511" s="3"/>
      <c r="C511" s="4"/>
      <c r="D511" s="4"/>
      <c r="E511" s="3"/>
      <c r="F511" s="3"/>
      <c r="G511" s="16"/>
      <c r="H511" s="3"/>
      <c r="I511" s="3"/>
      <c r="J511" s="3"/>
      <c r="K511" s="3"/>
      <c r="L511" s="3"/>
      <c r="M511" s="3"/>
      <c r="N511" s="3"/>
    </row>
    <row r="512" spans="1:14" ht="13">
      <c r="A512" s="2"/>
      <c r="B512" s="3"/>
      <c r="C512" s="4"/>
      <c r="D512" s="4"/>
      <c r="E512" s="3"/>
      <c r="F512" s="3"/>
      <c r="G512" s="16"/>
      <c r="H512" s="3"/>
      <c r="I512" s="3"/>
      <c r="J512" s="3"/>
      <c r="K512" s="3"/>
      <c r="L512" s="3"/>
      <c r="M512" s="3"/>
      <c r="N512" s="3"/>
    </row>
    <row r="513" spans="1:14" ht="13">
      <c r="A513" s="2"/>
      <c r="B513" s="3"/>
      <c r="C513" s="4"/>
      <c r="D513" s="4"/>
      <c r="E513" s="3"/>
      <c r="F513" s="3"/>
      <c r="G513" s="16"/>
      <c r="H513" s="3"/>
      <c r="I513" s="3"/>
      <c r="J513" s="3"/>
      <c r="K513" s="3"/>
      <c r="L513" s="3"/>
      <c r="M513" s="3"/>
      <c r="N513" s="3"/>
    </row>
    <row r="514" spans="1:14" ht="13">
      <c r="A514" s="2"/>
      <c r="B514" s="3"/>
      <c r="C514" s="4"/>
      <c r="D514" s="4"/>
      <c r="E514" s="3"/>
      <c r="F514" s="3"/>
      <c r="G514" s="16"/>
      <c r="H514" s="3"/>
      <c r="I514" s="3"/>
      <c r="J514" s="3"/>
      <c r="K514" s="3"/>
      <c r="L514" s="3"/>
      <c r="M514" s="3"/>
      <c r="N514" s="3"/>
    </row>
    <row r="515" spans="1:14" ht="13">
      <c r="A515" s="2"/>
      <c r="B515" s="3"/>
      <c r="C515" s="4"/>
      <c r="D515" s="4"/>
      <c r="E515" s="3"/>
      <c r="F515" s="3"/>
      <c r="G515" s="16"/>
      <c r="H515" s="3"/>
      <c r="I515" s="3"/>
      <c r="J515" s="3"/>
      <c r="K515" s="3"/>
      <c r="L515" s="3"/>
      <c r="M515" s="3"/>
      <c r="N515" s="3"/>
    </row>
    <row r="516" spans="1:14" ht="13">
      <c r="A516" s="2"/>
      <c r="B516" s="3"/>
      <c r="C516" s="4"/>
      <c r="D516" s="4"/>
      <c r="E516" s="3"/>
      <c r="F516" s="3"/>
      <c r="G516" s="16"/>
      <c r="H516" s="3"/>
      <c r="I516" s="3"/>
      <c r="J516" s="3"/>
      <c r="K516" s="3"/>
      <c r="L516" s="3"/>
      <c r="M516" s="3"/>
      <c r="N516" s="3"/>
    </row>
    <row r="517" spans="1:14" ht="13">
      <c r="A517" s="2"/>
      <c r="B517" s="3"/>
      <c r="C517" s="4"/>
      <c r="D517" s="4"/>
      <c r="E517" s="3"/>
      <c r="F517" s="3"/>
      <c r="G517" s="16"/>
      <c r="H517" s="3"/>
      <c r="I517" s="3"/>
      <c r="J517" s="3"/>
      <c r="K517" s="3"/>
      <c r="L517" s="3"/>
      <c r="M517" s="3"/>
      <c r="N517" s="3"/>
    </row>
    <row r="518" spans="1:14" ht="13">
      <c r="A518" s="2"/>
      <c r="B518" s="3"/>
      <c r="C518" s="4"/>
      <c r="D518" s="4"/>
      <c r="E518" s="3"/>
      <c r="F518" s="3"/>
      <c r="G518" s="16"/>
      <c r="H518" s="3"/>
      <c r="I518" s="3"/>
      <c r="J518" s="3"/>
      <c r="K518" s="3"/>
      <c r="L518" s="3"/>
      <c r="M518" s="3"/>
      <c r="N518" s="3"/>
    </row>
    <row r="519" spans="1:14" ht="13">
      <c r="A519" s="2"/>
      <c r="B519" s="3"/>
      <c r="C519" s="4"/>
      <c r="D519" s="4"/>
      <c r="E519" s="3"/>
      <c r="F519" s="3"/>
      <c r="G519" s="16"/>
      <c r="H519" s="3"/>
      <c r="I519" s="3"/>
      <c r="J519" s="3"/>
      <c r="K519" s="3"/>
      <c r="L519" s="3"/>
      <c r="M519" s="3"/>
      <c r="N519" s="3"/>
    </row>
    <row r="520" spans="1:14" ht="13">
      <c r="A520" s="2"/>
      <c r="B520" s="3"/>
      <c r="C520" s="4"/>
      <c r="D520" s="4"/>
      <c r="E520" s="3"/>
      <c r="F520" s="3"/>
      <c r="G520" s="16"/>
      <c r="H520" s="3"/>
      <c r="I520" s="3"/>
      <c r="J520" s="3"/>
      <c r="K520" s="3"/>
      <c r="L520" s="3"/>
      <c r="M520" s="3"/>
      <c r="N520" s="3"/>
    </row>
    <row r="521" spans="1:14" ht="13">
      <c r="A521" s="2"/>
      <c r="B521" s="3"/>
      <c r="C521" s="4"/>
      <c r="D521" s="4"/>
      <c r="E521" s="3"/>
      <c r="F521" s="3"/>
      <c r="G521" s="16"/>
      <c r="H521" s="3"/>
      <c r="I521" s="3"/>
      <c r="J521" s="3"/>
      <c r="K521" s="3"/>
      <c r="L521" s="3"/>
      <c r="M521" s="3"/>
      <c r="N521" s="3"/>
    </row>
    <row r="522" spans="1:14" ht="13">
      <c r="A522" s="2"/>
      <c r="B522" s="3"/>
      <c r="C522" s="4"/>
      <c r="D522" s="4"/>
      <c r="E522" s="3"/>
      <c r="F522" s="3"/>
      <c r="G522" s="16"/>
      <c r="H522" s="3"/>
      <c r="I522" s="3"/>
      <c r="J522" s="3"/>
      <c r="K522" s="3"/>
      <c r="L522" s="3"/>
      <c r="M522" s="3"/>
      <c r="N522" s="3"/>
    </row>
    <row r="523" spans="1:14" ht="13">
      <c r="A523" s="2"/>
      <c r="B523" s="3"/>
      <c r="C523" s="4"/>
      <c r="D523" s="4"/>
      <c r="E523" s="3"/>
      <c r="F523" s="3"/>
      <c r="G523" s="16"/>
      <c r="H523" s="3"/>
      <c r="I523" s="3"/>
      <c r="J523" s="3"/>
      <c r="K523" s="3"/>
      <c r="L523" s="3"/>
      <c r="M523" s="3"/>
      <c r="N523" s="3"/>
    </row>
    <row r="524" spans="1:14" ht="13">
      <c r="A524" s="2"/>
      <c r="B524" s="3"/>
      <c r="C524" s="4"/>
      <c r="D524" s="4"/>
      <c r="E524" s="3"/>
      <c r="F524" s="3"/>
      <c r="G524" s="16"/>
      <c r="H524" s="3"/>
      <c r="I524" s="3"/>
      <c r="J524" s="3"/>
      <c r="K524" s="3"/>
      <c r="L524" s="3"/>
      <c r="M524" s="3"/>
      <c r="N524" s="3"/>
    </row>
    <row r="525" spans="1:14" ht="13">
      <c r="A525" s="2"/>
      <c r="B525" s="3"/>
      <c r="C525" s="4"/>
      <c r="D525" s="4"/>
      <c r="E525" s="3"/>
      <c r="F525" s="3"/>
      <c r="G525" s="16"/>
      <c r="H525" s="3"/>
      <c r="I525" s="3"/>
      <c r="J525" s="3"/>
      <c r="K525" s="3"/>
      <c r="L525" s="3"/>
      <c r="M525" s="3"/>
      <c r="N525" s="3"/>
    </row>
    <row r="526" spans="1:14" ht="13">
      <c r="A526" s="2"/>
      <c r="B526" s="3"/>
      <c r="C526" s="4"/>
      <c r="D526" s="4"/>
      <c r="E526" s="3"/>
      <c r="F526" s="3"/>
      <c r="G526" s="16"/>
      <c r="H526" s="3"/>
      <c r="I526" s="3"/>
      <c r="J526" s="3"/>
      <c r="K526" s="3"/>
      <c r="L526" s="3"/>
      <c r="M526" s="3"/>
      <c r="N526" s="3"/>
    </row>
    <row r="527" spans="1:14" ht="13">
      <c r="A527" s="2"/>
      <c r="B527" s="3"/>
      <c r="C527" s="4"/>
      <c r="D527" s="4"/>
      <c r="E527" s="3"/>
      <c r="F527" s="3"/>
      <c r="G527" s="16"/>
      <c r="H527" s="3"/>
      <c r="I527" s="3"/>
      <c r="J527" s="3"/>
      <c r="K527" s="3"/>
      <c r="L527" s="3"/>
      <c r="M527" s="3"/>
      <c r="N527" s="3"/>
    </row>
    <row r="528" spans="1:14" ht="13">
      <c r="A528" s="2"/>
      <c r="B528" s="3"/>
      <c r="C528" s="4"/>
      <c r="D528" s="4"/>
      <c r="E528" s="3"/>
      <c r="F528" s="3"/>
      <c r="G528" s="16"/>
      <c r="H528" s="3"/>
      <c r="I528" s="3"/>
      <c r="J528" s="3"/>
      <c r="K528" s="3"/>
      <c r="L528" s="3"/>
      <c r="M528" s="3"/>
      <c r="N528" s="3"/>
    </row>
    <row r="529" spans="1:14" ht="13">
      <c r="A529" s="2"/>
      <c r="B529" s="3"/>
      <c r="C529" s="4"/>
      <c r="D529" s="4"/>
      <c r="E529" s="3"/>
      <c r="F529" s="3"/>
      <c r="G529" s="16"/>
      <c r="H529" s="3"/>
      <c r="I529" s="3"/>
      <c r="J529" s="3"/>
      <c r="K529" s="3"/>
      <c r="L529" s="3"/>
      <c r="M529" s="3"/>
      <c r="N529" s="3"/>
    </row>
    <row r="530" spans="1:14" ht="13">
      <c r="A530" s="2"/>
      <c r="B530" s="3"/>
      <c r="C530" s="4"/>
      <c r="D530" s="4"/>
      <c r="E530" s="3"/>
      <c r="F530" s="3"/>
      <c r="G530" s="16"/>
      <c r="H530" s="3"/>
      <c r="I530" s="3"/>
      <c r="J530" s="3"/>
      <c r="K530" s="3"/>
      <c r="L530" s="3"/>
      <c r="M530" s="3"/>
      <c r="N530" s="3"/>
    </row>
    <row r="531" spans="1:14" ht="13">
      <c r="A531" s="2"/>
      <c r="B531" s="3"/>
      <c r="C531" s="4"/>
      <c r="D531" s="4"/>
      <c r="E531" s="3"/>
      <c r="F531" s="3"/>
      <c r="G531" s="16"/>
      <c r="H531" s="3"/>
      <c r="I531" s="3"/>
      <c r="J531" s="3"/>
      <c r="K531" s="3"/>
      <c r="L531" s="3"/>
      <c r="M531" s="3"/>
      <c r="N531" s="3"/>
    </row>
    <row r="532" spans="1:14" ht="13">
      <c r="A532" s="2"/>
      <c r="B532" s="3"/>
      <c r="C532" s="4"/>
      <c r="D532" s="4"/>
      <c r="E532" s="3"/>
      <c r="F532" s="3"/>
      <c r="G532" s="16"/>
      <c r="H532" s="3"/>
      <c r="I532" s="3"/>
      <c r="J532" s="3"/>
      <c r="K532" s="3"/>
      <c r="L532" s="3"/>
      <c r="M532" s="3"/>
      <c r="N532" s="3"/>
    </row>
    <row r="533" spans="1:14" ht="13">
      <c r="A533" s="2"/>
      <c r="B533" s="3"/>
      <c r="C533" s="4"/>
      <c r="D533" s="4"/>
      <c r="E533" s="3"/>
      <c r="F533" s="3"/>
      <c r="G533" s="16"/>
      <c r="H533" s="3"/>
      <c r="I533" s="3"/>
      <c r="J533" s="3"/>
      <c r="K533" s="3"/>
      <c r="L533" s="3"/>
      <c r="M533" s="3"/>
      <c r="N533" s="3"/>
    </row>
    <row r="534" spans="1:14" ht="13">
      <c r="A534" s="2"/>
      <c r="B534" s="3"/>
      <c r="C534" s="4"/>
      <c r="D534" s="4"/>
      <c r="E534" s="3"/>
      <c r="F534" s="3"/>
      <c r="G534" s="16"/>
      <c r="H534" s="3"/>
      <c r="I534" s="3"/>
      <c r="J534" s="3"/>
      <c r="K534" s="3"/>
      <c r="L534" s="3"/>
      <c r="M534" s="3"/>
      <c r="N534" s="3"/>
    </row>
    <row r="535" spans="1:14" ht="13">
      <c r="A535" s="2"/>
      <c r="B535" s="3"/>
      <c r="C535" s="4"/>
      <c r="D535" s="4"/>
      <c r="E535" s="3"/>
      <c r="F535" s="3"/>
      <c r="G535" s="16"/>
      <c r="H535" s="3"/>
      <c r="I535" s="3"/>
      <c r="J535" s="3"/>
      <c r="K535" s="3"/>
      <c r="L535" s="3"/>
      <c r="M535" s="3"/>
      <c r="N535" s="3"/>
    </row>
    <row r="536" spans="1:14" ht="13">
      <c r="A536" s="2"/>
      <c r="B536" s="3"/>
      <c r="C536" s="4"/>
      <c r="D536" s="4"/>
      <c r="E536" s="3"/>
      <c r="F536" s="3"/>
      <c r="G536" s="16"/>
      <c r="H536" s="3"/>
      <c r="I536" s="3"/>
      <c r="J536" s="3"/>
      <c r="K536" s="3"/>
      <c r="L536" s="3"/>
      <c r="M536" s="3"/>
      <c r="N536" s="3"/>
    </row>
    <row r="537" spans="1:14" ht="13">
      <c r="A537" s="2"/>
      <c r="B537" s="3"/>
      <c r="C537" s="4"/>
      <c r="D537" s="4"/>
      <c r="E537" s="3"/>
      <c r="F537" s="3"/>
      <c r="G537" s="16"/>
      <c r="H537" s="3"/>
      <c r="I537" s="3"/>
      <c r="J537" s="3"/>
      <c r="K537" s="3"/>
      <c r="L537" s="3"/>
      <c r="M537" s="3"/>
      <c r="N537" s="3"/>
    </row>
    <row r="538" spans="1:14" ht="13">
      <c r="A538" s="2"/>
      <c r="B538" s="3"/>
      <c r="C538" s="4"/>
      <c r="D538" s="4"/>
      <c r="E538" s="3"/>
      <c r="F538" s="3"/>
      <c r="G538" s="16"/>
      <c r="H538" s="3"/>
      <c r="I538" s="3"/>
      <c r="J538" s="3"/>
      <c r="K538" s="3"/>
      <c r="L538" s="3"/>
      <c r="M538" s="3"/>
      <c r="N538" s="3"/>
    </row>
    <row r="539" spans="1:14" ht="13">
      <c r="A539" s="2"/>
      <c r="B539" s="3"/>
      <c r="C539" s="4"/>
      <c r="D539" s="4"/>
      <c r="E539" s="3"/>
      <c r="F539" s="3"/>
      <c r="G539" s="16"/>
      <c r="H539" s="3"/>
      <c r="I539" s="3"/>
      <c r="J539" s="3"/>
      <c r="K539" s="3"/>
      <c r="L539" s="3"/>
      <c r="M539" s="3"/>
      <c r="N539" s="3"/>
    </row>
    <row r="540" spans="1:14" ht="13">
      <c r="A540" s="2"/>
      <c r="B540" s="3"/>
      <c r="C540" s="4"/>
      <c r="D540" s="4"/>
      <c r="E540" s="3"/>
      <c r="F540" s="3"/>
      <c r="G540" s="16"/>
      <c r="H540" s="3"/>
      <c r="I540" s="3"/>
      <c r="J540" s="3"/>
      <c r="K540" s="3"/>
      <c r="L540" s="3"/>
      <c r="M540" s="3"/>
      <c r="N540" s="3"/>
    </row>
    <row r="541" spans="1:14" ht="13">
      <c r="A541" s="2"/>
      <c r="B541" s="3"/>
      <c r="C541" s="4"/>
      <c r="D541" s="4"/>
      <c r="E541" s="3"/>
      <c r="F541" s="3"/>
      <c r="G541" s="16"/>
      <c r="H541" s="3"/>
      <c r="I541" s="3"/>
      <c r="J541" s="3"/>
      <c r="K541" s="3"/>
      <c r="L541" s="3"/>
      <c r="M541" s="3"/>
      <c r="N541" s="3"/>
    </row>
    <row r="542" spans="1:14" ht="13">
      <c r="A542" s="2"/>
      <c r="B542" s="3"/>
      <c r="C542" s="4"/>
      <c r="D542" s="4"/>
      <c r="E542" s="3"/>
      <c r="F542" s="3"/>
      <c r="G542" s="16"/>
      <c r="H542" s="3"/>
      <c r="I542" s="3"/>
      <c r="J542" s="3"/>
      <c r="K542" s="3"/>
      <c r="L542" s="3"/>
      <c r="M542" s="3"/>
      <c r="N542" s="3"/>
    </row>
    <row r="543" spans="1:14" ht="13">
      <c r="A543" s="2"/>
      <c r="B543" s="3"/>
      <c r="C543" s="4"/>
      <c r="D543" s="4"/>
      <c r="E543" s="3"/>
      <c r="F543" s="3"/>
      <c r="G543" s="16"/>
      <c r="H543" s="3"/>
      <c r="I543" s="3"/>
      <c r="J543" s="3"/>
      <c r="K543" s="3"/>
      <c r="L543" s="3"/>
      <c r="M543" s="3"/>
      <c r="N543" s="3"/>
    </row>
    <row r="544" spans="1:14" ht="13">
      <c r="A544" s="2"/>
      <c r="B544" s="3"/>
      <c r="C544" s="4"/>
      <c r="D544" s="4"/>
      <c r="E544" s="3"/>
      <c r="F544" s="3"/>
      <c r="G544" s="16"/>
      <c r="H544" s="3"/>
      <c r="I544" s="3"/>
      <c r="J544" s="3"/>
      <c r="K544" s="3"/>
      <c r="L544" s="3"/>
      <c r="M544" s="3"/>
      <c r="N544" s="3"/>
    </row>
    <row r="545" spans="1:14" ht="13">
      <c r="A545" s="2"/>
      <c r="B545" s="3"/>
      <c r="C545" s="4"/>
      <c r="D545" s="4"/>
      <c r="E545" s="3"/>
      <c r="F545" s="3"/>
      <c r="G545" s="16"/>
      <c r="H545" s="3"/>
      <c r="I545" s="3"/>
      <c r="J545" s="3"/>
      <c r="K545" s="3"/>
      <c r="L545" s="3"/>
      <c r="M545" s="3"/>
      <c r="N545" s="3"/>
    </row>
    <row r="546" spans="1:14" ht="13">
      <c r="A546" s="2"/>
      <c r="B546" s="3"/>
      <c r="C546" s="4"/>
      <c r="D546" s="4"/>
      <c r="E546" s="3"/>
      <c r="F546" s="3"/>
      <c r="G546" s="16"/>
      <c r="H546" s="3"/>
      <c r="I546" s="3"/>
      <c r="J546" s="3"/>
      <c r="K546" s="3"/>
      <c r="L546" s="3"/>
      <c r="M546" s="3"/>
      <c r="N546" s="3"/>
    </row>
    <row r="547" spans="1:14" ht="13">
      <c r="A547" s="2"/>
      <c r="B547" s="3"/>
      <c r="C547" s="4"/>
      <c r="D547" s="4"/>
      <c r="E547" s="3"/>
      <c r="F547" s="3"/>
      <c r="G547" s="16"/>
      <c r="H547" s="3"/>
      <c r="I547" s="3"/>
      <c r="J547" s="3"/>
      <c r="K547" s="3"/>
      <c r="L547" s="3"/>
      <c r="M547" s="3"/>
      <c r="N547" s="3"/>
    </row>
    <row r="548" spans="1:14" ht="13">
      <c r="A548" s="2"/>
      <c r="B548" s="3"/>
      <c r="C548" s="4"/>
      <c r="D548" s="4"/>
      <c r="E548" s="3"/>
      <c r="F548" s="3"/>
      <c r="G548" s="16"/>
      <c r="H548" s="3"/>
      <c r="I548" s="3"/>
      <c r="J548" s="3"/>
      <c r="K548" s="3"/>
      <c r="L548" s="3"/>
      <c r="M548" s="3"/>
      <c r="N548" s="3"/>
    </row>
    <row r="549" spans="1:14" ht="13">
      <c r="A549" s="2"/>
      <c r="B549" s="3"/>
      <c r="C549" s="4"/>
      <c r="D549" s="4"/>
      <c r="E549" s="3"/>
      <c r="F549" s="3"/>
      <c r="G549" s="16"/>
      <c r="H549" s="3"/>
      <c r="I549" s="3"/>
      <c r="J549" s="3"/>
      <c r="K549" s="3"/>
      <c r="L549" s="3"/>
      <c r="M549" s="3"/>
      <c r="N549" s="3"/>
    </row>
    <row r="550" spans="1:14" ht="13">
      <c r="A550" s="2"/>
      <c r="B550" s="3"/>
      <c r="C550" s="4"/>
      <c r="D550" s="4"/>
      <c r="E550" s="3"/>
      <c r="F550" s="3"/>
      <c r="G550" s="16"/>
      <c r="H550" s="3"/>
      <c r="I550" s="3"/>
      <c r="J550" s="3"/>
      <c r="K550" s="3"/>
      <c r="L550" s="3"/>
      <c r="M550" s="3"/>
      <c r="N550" s="3"/>
    </row>
    <row r="551" spans="1:14" ht="13">
      <c r="A551" s="2"/>
      <c r="B551" s="3"/>
      <c r="C551" s="4"/>
      <c r="D551" s="4"/>
      <c r="E551" s="3"/>
      <c r="F551" s="3"/>
      <c r="G551" s="16"/>
      <c r="H551" s="3"/>
      <c r="I551" s="3"/>
      <c r="J551" s="3"/>
      <c r="K551" s="3"/>
      <c r="L551" s="3"/>
      <c r="M551" s="3"/>
      <c r="N551" s="3"/>
    </row>
    <row r="552" spans="1:14" ht="13">
      <c r="A552" s="2"/>
      <c r="B552" s="3"/>
      <c r="C552" s="4"/>
      <c r="D552" s="4"/>
      <c r="E552" s="3"/>
      <c r="F552" s="3"/>
      <c r="G552" s="16"/>
      <c r="H552" s="3"/>
      <c r="I552" s="3"/>
      <c r="J552" s="3"/>
      <c r="K552" s="3"/>
      <c r="L552" s="3"/>
      <c r="M552" s="3"/>
      <c r="N552" s="3"/>
    </row>
    <row r="553" spans="1:14" ht="13">
      <c r="A553" s="2"/>
      <c r="B553" s="3"/>
      <c r="C553" s="4"/>
      <c r="D553" s="4"/>
      <c r="E553" s="3"/>
      <c r="F553" s="3"/>
      <c r="G553" s="16"/>
      <c r="H553" s="3"/>
      <c r="I553" s="3"/>
      <c r="J553" s="3"/>
      <c r="K553" s="3"/>
      <c r="L553" s="3"/>
      <c r="M553" s="3"/>
      <c r="N553" s="3"/>
    </row>
    <row r="554" spans="1:14" ht="13">
      <c r="A554" s="2"/>
      <c r="B554" s="3"/>
      <c r="C554" s="4"/>
      <c r="D554" s="4"/>
      <c r="E554" s="3"/>
      <c r="F554" s="3"/>
      <c r="G554" s="16"/>
      <c r="H554" s="3"/>
      <c r="I554" s="3"/>
      <c r="J554" s="3"/>
      <c r="K554" s="3"/>
      <c r="L554" s="3"/>
      <c r="M554" s="3"/>
      <c r="N554" s="3"/>
    </row>
    <row r="555" spans="1:14" ht="13">
      <c r="A555" s="2"/>
      <c r="B555" s="3"/>
      <c r="C555" s="4"/>
      <c r="D555" s="4"/>
      <c r="E555" s="3"/>
      <c r="F555" s="3"/>
      <c r="G555" s="16"/>
      <c r="H555" s="3"/>
      <c r="I555" s="3"/>
      <c r="J555" s="3"/>
      <c r="K555" s="3"/>
      <c r="L555" s="3"/>
      <c r="M555" s="3"/>
      <c r="N555" s="3"/>
    </row>
    <row r="556" spans="1:14" ht="13">
      <c r="A556" s="2"/>
      <c r="B556" s="3"/>
      <c r="C556" s="4"/>
      <c r="D556" s="4"/>
      <c r="E556" s="3"/>
      <c r="F556" s="3"/>
      <c r="G556" s="16"/>
      <c r="H556" s="3"/>
      <c r="I556" s="3"/>
      <c r="J556" s="3"/>
      <c r="K556" s="3"/>
      <c r="L556" s="3"/>
      <c r="M556" s="3"/>
      <c r="N556" s="3"/>
    </row>
    <row r="557" spans="1:14" ht="13">
      <c r="A557" s="2"/>
      <c r="B557" s="3"/>
      <c r="C557" s="4"/>
      <c r="D557" s="4"/>
      <c r="E557" s="3"/>
      <c r="F557" s="3"/>
      <c r="G557" s="16"/>
      <c r="H557" s="3"/>
      <c r="I557" s="3"/>
      <c r="J557" s="3"/>
      <c r="K557" s="3"/>
      <c r="L557" s="3"/>
      <c r="M557" s="3"/>
      <c r="N557" s="3"/>
    </row>
    <row r="558" spans="1:14" ht="13">
      <c r="A558" s="2"/>
      <c r="B558" s="3"/>
      <c r="C558" s="4"/>
      <c r="D558" s="4"/>
      <c r="E558" s="3"/>
      <c r="F558" s="3"/>
      <c r="G558" s="16"/>
      <c r="H558" s="3"/>
      <c r="I558" s="3"/>
      <c r="J558" s="3"/>
      <c r="K558" s="3"/>
      <c r="L558" s="3"/>
      <c r="M558" s="3"/>
      <c r="N558" s="3"/>
    </row>
    <row r="559" spans="1:14" ht="13">
      <c r="A559" s="2"/>
      <c r="B559" s="3"/>
      <c r="C559" s="4"/>
      <c r="D559" s="4"/>
      <c r="E559" s="3"/>
      <c r="F559" s="3"/>
      <c r="G559" s="16"/>
      <c r="H559" s="3"/>
      <c r="I559" s="3"/>
      <c r="J559" s="3"/>
      <c r="K559" s="3"/>
      <c r="L559" s="3"/>
      <c r="M559" s="3"/>
      <c r="N559" s="3"/>
    </row>
    <row r="560" spans="1:14" ht="13">
      <c r="A560" s="2"/>
      <c r="B560" s="3"/>
      <c r="C560" s="4"/>
      <c r="D560" s="4"/>
      <c r="E560" s="3"/>
      <c r="F560" s="3"/>
      <c r="G560" s="16"/>
      <c r="H560" s="3"/>
      <c r="I560" s="3"/>
      <c r="J560" s="3"/>
      <c r="K560" s="3"/>
      <c r="L560" s="3"/>
      <c r="M560" s="3"/>
      <c r="N560" s="3"/>
    </row>
    <row r="561" spans="1:14" ht="13">
      <c r="A561" s="2"/>
      <c r="B561" s="3"/>
      <c r="C561" s="4"/>
      <c r="D561" s="4"/>
      <c r="E561" s="3"/>
      <c r="F561" s="3"/>
      <c r="G561" s="16"/>
      <c r="H561" s="3"/>
      <c r="I561" s="3"/>
      <c r="J561" s="3"/>
      <c r="K561" s="3"/>
      <c r="L561" s="3"/>
      <c r="M561" s="3"/>
      <c r="N561" s="3"/>
    </row>
    <row r="562" spans="1:14" ht="13">
      <c r="A562" s="2"/>
      <c r="B562" s="3"/>
      <c r="C562" s="4"/>
      <c r="D562" s="4"/>
      <c r="E562" s="3"/>
      <c r="F562" s="3"/>
      <c r="G562" s="16"/>
      <c r="H562" s="3"/>
      <c r="I562" s="3"/>
      <c r="J562" s="3"/>
      <c r="K562" s="3"/>
      <c r="L562" s="3"/>
      <c r="M562" s="3"/>
      <c r="N562" s="3"/>
    </row>
    <row r="563" spans="1:14" ht="13">
      <c r="A563" s="2"/>
      <c r="B563" s="3"/>
      <c r="C563" s="4"/>
      <c r="D563" s="4"/>
      <c r="E563" s="3"/>
      <c r="F563" s="3"/>
      <c r="G563" s="16"/>
      <c r="H563" s="3"/>
      <c r="I563" s="3"/>
      <c r="J563" s="3"/>
      <c r="K563" s="3"/>
      <c r="L563" s="3"/>
      <c r="M563" s="3"/>
      <c r="N563" s="3"/>
    </row>
    <row r="564" spans="1:14" ht="13">
      <c r="A564" s="2"/>
      <c r="B564" s="3"/>
      <c r="C564" s="4"/>
      <c r="D564" s="4"/>
      <c r="E564" s="3"/>
      <c r="F564" s="3"/>
      <c r="G564" s="16"/>
      <c r="H564" s="3"/>
      <c r="I564" s="3"/>
      <c r="J564" s="3"/>
      <c r="K564" s="3"/>
      <c r="L564" s="3"/>
      <c r="M564" s="3"/>
      <c r="N564" s="3"/>
    </row>
    <row r="565" spans="1:14" ht="13">
      <c r="A565" s="2"/>
      <c r="B565" s="3"/>
      <c r="C565" s="4"/>
      <c r="D565" s="4"/>
      <c r="E565" s="3"/>
      <c r="F565" s="3"/>
      <c r="G565" s="16"/>
      <c r="H565" s="3"/>
      <c r="I565" s="3"/>
      <c r="J565" s="3"/>
      <c r="K565" s="3"/>
      <c r="L565" s="3"/>
      <c r="M565" s="3"/>
      <c r="N565" s="3"/>
    </row>
    <row r="566" spans="1:14" ht="13">
      <c r="A566" s="2"/>
      <c r="B566" s="3"/>
      <c r="C566" s="4"/>
      <c r="D566" s="4"/>
      <c r="E566" s="3"/>
      <c r="F566" s="3"/>
      <c r="G566" s="16"/>
      <c r="H566" s="3"/>
      <c r="I566" s="3"/>
      <c r="J566" s="3"/>
      <c r="K566" s="3"/>
      <c r="L566" s="3"/>
      <c r="M566" s="3"/>
      <c r="N566" s="3"/>
    </row>
    <row r="567" spans="1:14" ht="13">
      <c r="A567" s="2"/>
      <c r="B567" s="3"/>
      <c r="C567" s="4"/>
      <c r="D567" s="4"/>
      <c r="E567" s="3"/>
      <c r="F567" s="3"/>
      <c r="G567" s="16"/>
      <c r="H567" s="3"/>
      <c r="I567" s="3"/>
      <c r="J567" s="3"/>
      <c r="K567" s="3"/>
      <c r="L567" s="3"/>
      <c r="M567" s="3"/>
      <c r="N567" s="3"/>
    </row>
    <row r="568" spans="1:14" ht="13">
      <c r="A568" s="2"/>
      <c r="B568" s="3"/>
      <c r="C568" s="4"/>
      <c r="D568" s="4"/>
      <c r="E568" s="3"/>
      <c r="F568" s="3"/>
      <c r="G568" s="16"/>
      <c r="H568" s="3"/>
      <c r="I568" s="3"/>
      <c r="J568" s="3"/>
      <c r="K568" s="3"/>
      <c r="L568" s="3"/>
      <c r="M568" s="3"/>
      <c r="N568" s="3"/>
    </row>
    <row r="569" spans="1:14" ht="13">
      <c r="A569" s="2"/>
      <c r="B569" s="3"/>
      <c r="C569" s="4"/>
      <c r="D569" s="4"/>
      <c r="E569" s="3"/>
      <c r="F569" s="3"/>
      <c r="G569" s="16"/>
      <c r="H569" s="3"/>
      <c r="I569" s="3"/>
      <c r="J569" s="3"/>
      <c r="K569" s="3"/>
      <c r="L569" s="3"/>
      <c r="M569" s="3"/>
      <c r="N569" s="3"/>
    </row>
    <row r="570" spans="1:14" ht="13">
      <c r="A570" s="2"/>
      <c r="B570" s="3"/>
      <c r="C570" s="4"/>
      <c r="D570" s="4"/>
      <c r="E570" s="3"/>
      <c r="F570" s="3"/>
      <c r="G570" s="16"/>
      <c r="H570" s="3"/>
      <c r="I570" s="3"/>
      <c r="J570" s="3"/>
      <c r="K570" s="3"/>
      <c r="L570" s="3"/>
      <c r="M570" s="3"/>
      <c r="N570" s="3"/>
    </row>
    <row r="571" spans="1:14" ht="13">
      <c r="A571" s="2"/>
      <c r="B571" s="3"/>
      <c r="C571" s="4"/>
      <c r="D571" s="4"/>
      <c r="E571" s="3"/>
      <c r="F571" s="3"/>
      <c r="G571" s="16"/>
      <c r="H571" s="3"/>
      <c r="I571" s="3"/>
      <c r="J571" s="3"/>
      <c r="K571" s="3"/>
      <c r="L571" s="3"/>
      <c r="M571" s="3"/>
      <c r="N571" s="3"/>
    </row>
    <row r="572" spans="1:14" ht="13">
      <c r="A572" s="2"/>
      <c r="B572" s="3"/>
      <c r="C572" s="4"/>
      <c r="D572" s="4"/>
      <c r="E572" s="3"/>
      <c r="F572" s="3"/>
      <c r="G572" s="16"/>
      <c r="H572" s="3"/>
      <c r="I572" s="3"/>
      <c r="J572" s="3"/>
      <c r="K572" s="3"/>
      <c r="L572" s="3"/>
      <c r="M572" s="3"/>
      <c r="N572" s="3"/>
    </row>
    <row r="573" spans="1:14" ht="13">
      <c r="A573" s="2"/>
      <c r="B573" s="3"/>
      <c r="C573" s="4"/>
      <c r="D573" s="4"/>
      <c r="E573" s="3"/>
      <c r="F573" s="3"/>
      <c r="G573" s="16"/>
      <c r="H573" s="3"/>
      <c r="I573" s="3"/>
      <c r="J573" s="3"/>
      <c r="K573" s="3"/>
      <c r="L573" s="3"/>
      <c r="M573" s="3"/>
      <c r="N573" s="3"/>
    </row>
    <row r="574" spans="1:14" ht="13">
      <c r="A574" s="2"/>
      <c r="B574" s="3"/>
      <c r="C574" s="4"/>
      <c r="D574" s="4"/>
      <c r="E574" s="3"/>
      <c r="F574" s="3"/>
      <c r="G574" s="16"/>
      <c r="H574" s="3"/>
      <c r="I574" s="3"/>
      <c r="J574" s="3"/>
      <c r="K574" s="3"/>
      <c r="L574" s="3"/>
      <c r="M574" s="3"/>
      <c r="N574" s="3"/>
    </row>
    <row r="575" spans="1:14" ht="13">
      <c r="A575" s="2"/>
      <c r="B575" s="3"/>
      <c r="C575" s="4"/>
      <c r="D575" s="4"/>
      <c r="E575" s="3"/>
      <c r="F575" s="3"/>
      <c r="G575" s="16"/>
      <c r="H575" s="3"/>
      <c r="I575" s="3"/>
      <c r="J575" s="3"/>
      <c r="K575" s="3"/>
      <c r="L575" s="3"/>
      <c r="M575" s="3"/>
      <c r="N575" s="3"/>
    </row>
    <row r="576" spans="1:14" ht="13">
      <c r="A576" s="2"/>
      <c r="B576" s="3"/>
      <c r="C576" s="4"/>
      <c r="D576" s="4"/>
      <c r="E576" s="3"/>
      <c r="F576" s="3"/>
      <c r="G576" s="16"/>
      <c r="H576" s="3"/>
      <c r="I576" s="3"/>
      <c r="J576" s="3"/>
      <c r="K576" s="3"/>
      <c r="L576" s="3"/>
      <c r="M576" s="3"/>
      <c r="N576" s="3"/>
    </row>
    <row r="577" spans="1:14" ht="13">
      <c r="A577" s="2"/>
      <c r="B577" s="3"/>
      <c r="C577" s="4"/>
      <c r="D577" s="4"/>
      <c r="E577" s="3"/>
      <c r="F577" s="3"/>
      <c r="G577" s="16"/>
      <c r="H577" s="3"/>
      <c r="I577" s="3"/>
      <c r="J577" s="3"/>
      <c r="K577" s="3"/>
      <c r="L577" s="3"/>
      <c r="M577" s="3"/>
      <c r="N577" s="3"/>
    </row>
    <row r="578" spans="1:14" ht="13">
      <c r="A578" s="2"/>
      <c r="B578" s="3"/>
      <c r="C578" s="4"/>
      <c r="D578" s="4"/>
      <c r="E578" s="3"/>
      <c r="F578" s="3"/>
      <c r="G578" s="16"/>
      <c r="H578" s="3"/>
      <c r="I578" s="3"/>
      <c r="J578" s="3"/>
      <c r="K578" s="3"/>
      <c r="L578" s="3"/>
      <c r="M578" s="3"/>
      <c r="N578" s="3"/>
    </row>
    <row r="579" spans="1:14" ht="13">
      <c r="A579" s="2"/>
      <c r="B579" s="3"/>
      <c r="C579" s="4"/>
      <c r="D579" s="4"/>
      <c r="E579" s="3"/>
      <c r="F579" s="3"/>
      <c r="G579" s="16"/>
      <c r="H579" s="3"/>
      <c r="I579" s="3"/>
      <c r="J579" s="3"/>
      <c r="K579" s="3"/>
      <c r="L579" s="3"/>
      <c r="M579" s="3"/>
      <c r="N579" s="3"/>
    </row>
    <row r="580" spans="1:14" ht="13">
      <c r="A580" s="2"/>
      <c r="B580" s="3"/>
      <c r="C580" s="4"/>
      <c r="D580" s="4"/>
      <c r="E580" s="3"/>
      <c r="F580" s="3"/>
      <c r="G580" s="16"/>
      <c r="H580" s="3"/>
      <c r="I580" s="3"/>
      <c r="J580" s="3"/>
      <c r="K580" s="3"/>
      <c r="L580" s="3"/>
      <c r="M580" s="3"/>
      <c r="N580" s="3"/>
    </row>
    <row r="581" spans="1:14" ht="13">
      <c r="A581" s="2"/>
      <c r="B581" s="3"/>
      <c r="C581" s="4"/>
      <c r="D581" s="4"/>
      <c r="E581" s="3"/>
      <c r="F581" s="3"/>
      <c r="G581" s="16"/>
      <c r="H581" s="3"/>
      <c r="I581" s="3"/>
      <c r="J581" s="3"/>
      <c r="K581" s="3"/>
      <c r="L581" s="3"/>
      <c r="M581" s="3"/>
      <c r="N581" s="3"/>
    </row>
    <row r="582" spans="1:14" ht="13">
      <c r="A582" s="2"/>
      <c r="B582" s="3"/>
      <c r="C582" s="4"/>
      <c r="D582" s="4"/>
      <c r="E582" s="3"/>
      <c r="F582" s="3"/>
      <c r="G582" s="16"/>
      <c r="H582" s="3"/>
      <c r="I582" s="3"/>
      <c r="J582" s="3"/>
      <c r="K582" s="3"/>
      <c r="L582" s="3"/>
      <c r="M582" s="3"/>
      <c r="N582" s="3"/>
    </row>
    <row r="583" spans="1:14" ht="13">
      <c r="A583" s="2"/>
      <c r="B583" s="3"/>
      <c r="C583" s="4"/>
      <c r="D583" s="4"/>
      <c r="E583" s="3"/>
      <c r="F583" s="3"/>
      <c r="G583" s="16"/>
      <c r="H583" s="3"/>
      <c r="I583" s="3"/>
      <c r="J583" s="3"/>
      <c r="K583" s="3"/>
      <c r="L583" s="3"/>
      <c r="M583" s="3"/>
      <c r="N583" s="3"/>
    </row>
    <row r="584" spans="1:14" ht="13">
      <c r="A584" s="2"/>
      <c r="B584" s="3"/>
      <c r="C584" s="4"/>
      <c r="D584" s="4"/>
      <c r="E584" s="3"/>
      <c r="F584" s="3"/>
      <c r="G584" s="16"/>
      <c r="H584" s="3"/>
      <c r="I584" s="3"/>
      <c r="J584" s="3"/>
      <c r="K584" s="3"/>
      <c r="L584" s="3"/>
      <c r="M584" s="3"/>
      <c r="N584" s="3"/>
    </row>
    <row r="585" spans="1:14" ht="13">
      <c r="A585" s="2"/>
      <c r="B585" s="3"/>
      <c r="C585" s="4"/>
      <c r="D585" s="4"/>
      <c r="E585" s="3"/>
      <c r="F585" s="3"/>
      <c r="G585" s="16"/>
      <c r="H585" s="3"/>
      <c r="I585" s="3"/>
      <c r="J585" s="3"/>
      <c r="K585" s="3"/>
      <c r="L585" s="3"/>
      <c r="M585" s="3"/>
      <c r="N585" s="3"/>
    </row>
    <row r="586" spans="1:14" ht="13">
      <c r="A586" s="2"/>
      <c r="B586" s="3"/>
      <c r="C586" s="4"/>
      <c r="D586" s="4"/>
      <c r="E586" s="3"/>
      <c r="F586" s="3"/>
      <c r="G586" s="16"/>
      <c r="H586" s="3"/>
      <c r="I586" s="3"/>
      <c r="J586" s="3"/>
      <c r="K586" s="3"/>
      <c r="L586" s="3"/>
      <c r="M586" s="3"/>
      <c r="N586" s="3"/>
    </row>
    <row r="587" spans="1:14" ht="13">
      <c r="A587" s="2"/>
      <c r="B587" s="3"/>
      <c r="C587" s="4"/>
      <c r="D587" s="4"/>
      <c r="E587" s="3"/>
      <c r="F587" s="3"/>
      <c r="G587" s="16"/>
      <c r="H587" s="3"/>
      <c r="I587" s="3"/>
      <c r="J587" s="3"/>
      <c r="K587" s="3"/>
      <c r="L587" s="3"/>
      <c r="M587" s="3"/>
      <c r="N587" s="3"/>
    </row>
    <row r="588" spans="1:14" ht="13">
      <c r="A588" s="2"/>
      <c r="B588" s="3"/>
      <c r="C588" s="4"/>
      <c r="D588" s="4"/>
      <c r="E588" s="3"/>
      <c r="F588" s="3"/>
      <c r="G588" s="16"/>
      <c r="H588" s="3"/>
      <c r="I588" s="3"/>
      <c r="J588" s="3"/>
      <c r="K588" s="3"/>
      <c r="L588" s="3"/>
      <c r="M588" s="3"/>
      <c r="N588" s="3"/>
    </row>
    <row r="589" spans="1:14" ht="13">
      <c r="A589" s="2"/>
      <c r="B589" s="3"/>
      <c r="C589" s="4"/>
      <c r="D589" s="4"/>
      <c r="E589" s="3"/>
      <c r="F589" s="3"/>
      <c r="G589" s="16"/>
      <c r="H589" s="3"/>
      <c r="I589" s="3"/>
      <c r="J589" s="3"/>
      <c r="K589" s="3"/>
      <c r="L589" s="3"/>
      <c r="M589" s="3"/>
      <c r="N589" s="3"/>
    </row>
    <row r="590" spans="1:14" ht="13">
      <c r="A590" s="2"/>
      <c r="B590" s="3"/>
      <c r="C590" s="4"/>
      <c r="D590" s="4"/>
      <c r="E590" s="3"/>
      <c r="F590" s="3"/>
      <c r="G590" s="16"/>
      <c r="H590" s="3"/>
      <c r="I590" s="3"/>
      <c r="J590" s="3"/>
      <c r="K590" s="3"/>
      <c r="L590" s="3"/>
      <c r="M590" s="3"/>
      <c r="N590" s="3"/>
    </row>
    <row r="591" spans="1:14" ht="13">
      <c r="A591" s="2"/>
      <c r="B591" s="3"/>
      <c r="C591" s="4"/>
      <c r="D591" s="4"/>
      <c r="E591" s="3"/>
      <c r="F591" s="3"/>
      <c r="G591" s="16"/>
      <c r="H591" s="3"/>
      <c r="I591" s="3"/>
      <c r="J591" s="3"/>
      <c r="K591" s="3"/>
      <c r="L591" s="3"/>
      <c r="M591" s="3"/>
      <c r="N591" s="3"/>
    </row>
    <row r="592" spans="1:14" ht="13">
      <c r="A592" s="2"/>
      <c r="B592" s="3"/>
      <c r="C592" s="4"/>
      <c r="D592" s="4"/>
      <c r="E592" s="3"/>
      <c r="F592" s="3"/>
      <c r="G592" s="16"/>
      <c r="H592" s="3"/>
      <c r="I592" s="3"/>
      <c r="J592" s="3"/>
      <c r="K592" s="3"/>
      <c r="L592" s="3"/>
      <c r="M592" s="3"/>
      <c r="N592" s="3"/>
    </row>
    <row r="593" spans="1:14" ht="13">
      <c r="A593" s="2"/>
      <c r="B593" s="3"/>
      <c r="C593" s="4"/>
      <c r="D593" s="4"/>
      <c r="E593" s="3"/>
      <c r="F593" s="3"/>
      <c r="G593" s="16"/>
      <c r="H593" s="3"/>
      <c r="I593" s="3"/>
      <c r="J593" s="3"/>
      <c r="K593" s="3"/>
      <c r="L593" s="3"/>
      <c r="M593" s="3"/>
      <c r="N593" s="3"/>
    </row>
    <row r="594" spans="1:14" ht="13">
      <c r="A594" s="2"/>
      <c r="B594" s="3"/>
      <c r="C594" s="4"/>
      <c r="D594" s="4"/>
      <c r="E594" s="3"/>
      <c r="F594" s="3"/>
      <c r="G594" s="16"/>
      <c r="H594" s="3"/>
      <c r="I594" s="3"/>
      <c r="J594" s="3"/>
      <c r="K594" s="3"/>
      <c r="L594" s="3"/>
      <c r="M594" s="3"/>
      <c r="N594" s="3"/>
    </row>
    <row r="595" spans="1:14" ht="13">
      <c r="A595" s="2"/>
      <c r="B595" s="3"/>
      <c r="C595" s="4"/>
      <c r="D595" s="4"/>
      <c r="E595" s="3"/>
      <c r="F595" s="3"/>
      <c r="G595" s="16"/>
      <c r="H595" s="3"/>
      <c r="I595" s="3"/>
      <c r="J595" s="3"/>
      <c r="K595" s="3"/>
      <c r="L595" s="3"/>
      <c r="M595" s="3"/>
      <c r="N595" s="3"/>
    </row>
    <row r="596" spans="1:14" ht="13">
      <c r="A596" s="2"/>
      <c r="B596" s="3"/>
      <c r="C596" s="4"/>
      <c r="D596" s="4"/>
      <c r="E596" s="3"/>
      <c r="F596" s="3"/>
      <c r="G596" s="16"/>
      <c r="H596" s="3"/>
      <c r="I596" s="3"/>
      <c r="J596" s="3"/>
      <c r="K596" s="3"/>
      <c r="L596" s="3"/>
      <c r="M596" s="3"/>
      <c r="N596" s="3"/>
    </row>
    <row r="597" spans="1:14" ht="13">
      <c r="A597" s="2"/>
      <c r="B597" s="3"/>
      <c r="C597" s="4"/>
      <c r="D597" s="4"/>
      <c r="E597" s="3"/>
      <c r="F597" s="3"/>
      <c r="G597" s="16"/>
      <c r="H597" s="3"/>
      <c r="I597" s="3"/>
      <c r="J597" s="3"/>
      <c r="K597" s="3"/>
      <c r="L597" s="3"/>
      <c r="M597" s="3"/>
      <c r="N597" s="3"/>
    </row>
    <row r="598" spans="1:14" ht="13">
      <c r="A598" s="2"/>
      <c r="B598" s="3"/>
      <c r="C598" s="4"/>
      <c r="D598" s="4"/>
      <c r="E598" s="3"/>
      <c r="F598" s="3"/>
      <c r="G598" s="16"/>
      <c r="H598" s="3"/>
      <c r="I598" s="3"/>
      <c r="J598" s="3"/>
      <c r="K598" s="3"/>
      <c r="L598" s="3"/>
      <c r="M598" s="3"/>
      <c r="N598" s="3"/>
    </row>
    <row r="599" spans="1:14" ht="13">
      <c r="A599" s="2"/>
      <c r="B599" s="3"/>
      <c r="C599" s="4"/>
      <c r="D599" s="4"/>
      <c r="E599" s="3"/>
      <c r="F599" s="3"/>
      <c r="G599" s="16"/>
      <c r="H599" s="3"/>
      <c r="I599" s="3"/>
      <c r="J599" s="3"/>
      <c r="K599" s="3"/>
      <c r="L599" s="3"/>
      <c r="M599" s="3"/>
      <c r="N599" s="3"/>
    </row>
    <row r="600" spans="1:14" ht="13">
      <c r="A600" s="2"/>
      <c r="B600" s="3"/>
      <c r="C600" s="4"/>
      <c r="D600" s="4"/>
      <c r="E600" s="3"/>
      <c r="F600" s="3"/>
      <c r="G600" s="16"/>
      <c r="H600" s="3"/>
      <c r="I600" s="3"/>
      <c r="J600" s="3"/>
      <c r="K600" s="3"/>
      <c r="L600" s="3"/>
      <c r="M600" s="3"/>
      <c r="N600" s="3"/>
    </row>
    <row r="601" spans="1:14" ht="13">
      <c r="A601" s="2"/>
      <c r="B601" s="3"/>
      <c r="C601" s="4"/>
      <c r="D601" s="4"/>
      <c r="E601" s="3"/>
      <c r="F601" s="3"/>
      <c r="G601" s="16"/>
      <c r="H601" s="3"/>
      <c r="I601" s="3"/>
      <c r="J601" s="3"/>
      <c r="K601" s="3"/>
      <c r="L601" s="3"/>
      <c r="M601" s="3"/>
      <c r="N601" s="3"/>
    </row>
    <row r="602" spans="1:14" ht="13">
      <c r="A602" s="2"/>
      <c r="B602" s="3"/>
      <c r="C602" s="4"/>
      <c r="D602" s="4"/>
      <c r="E602" s="3"/>
      <c r="F602" s="3"/>
      <c r="G602" s="16"/>
      <c r="H602" s="3"/>
      <c r="I602" s="3"/>
      <c r="J602" s="3"/>
      <c r="K602" s="3"/>
      <c r="L602" s="3"/>
      <c r="M602" s="3"/>
      <c r="N602" s="3"/>
    </row>
    <row r="603" spans="1:14" ht="13">
      <c r="A603" s="2"/>
      <c r="B603" s="3"/>
      <c r="C603" s="4"/>
      <c r="D603" s="4"/>
      <c r="E603" s="3"/>
      <c r="F603" s="3"/>
      <c r="G603" s="16"/>
      <c r="H603" s="3"/>
      <c r="I603" s="3"/>
      <c r="J603" s="3"/>
      <c r="K603" s="3"/>
      <c r="L603" s="3"/>
      <c r="M603" s="3"/>
      <c r="N603" s="3"/>
    </row>
    <row r="604" spans="1:14" ht="13">
      <c r="A604" s="2"/>
      <c r="B604" s="3"/>
      <c r="C604" s="4"/>
      <c r="D604" s="4"/>
      <c r="E604" s="3"/>
      <c r="F604" s="3"/>
      <c r="G604" s="16"/>
      <c r="H604" s="3"/>
      <c r="I604" s="3"/>
      <c r="J604" s="3"/>
      <c r="K604" s="3"/>
      <c r="L604" s="3"/>
      <c r="M604" s="3"/>
      <c r="N604" s="3"/>
    </row>
    <row r="605" spans="1:14" ht="13">
      <c r="A605" s="2"/>
      <c r="B605" s="3"/>
      <c r="C605" s="4"/>
      <c r="D605" s="4"/>
      <c r="E605" s="3"/>
      <c r="F605" s="3"/>
      <c r="G605" s="16"/>
      <c r="H605" s="3"/>
      <c r="I605" s="3"/>
      <c r="J605" s="3"/>
      <c r="K605" s="3"/>
      <c r="L605" s="3"/>
      <c r="M605" s="3"/>
      <c r="N605" s="3"/>
    </row>
    <row r="606" spans="1:14" ht="13">
      <c r="A606" s="2"/>
      <c r="B606" s="3"/>
      <c r="C606" s="4"/>
      <c r="D606" s="4"/>
      <c r="E606" s="3"/>
      <c r="F606" s="3"/>
      <c r="G606" s="16"/>
      <c r="H606" s="3"/>
      <c r="I606" s="3"/>
      <c r="J606" s="3"/>
      <c r="K606" s="3"/>
      <c r="L606" s="3"/>
      <c r="M606" s="3"/>
      <c r="N606" s="3"/>
    </row>
    <row r="607" spans="1:14" ht="13">
      <c r="A607" s="2"/>
      <c r="B607" s="3"/>
      <c r="C607" s="4"/>
      <c r="D607" s="4"/>
      <c r="E607" s="3"/>
      <c r="F607" s="3"/>
      <c r="G607" s="16"/>
      <c r="H607" s="3"/>
      <c r="I607" s="3"/>
      <c r="J607" s="3"/>
      <c r="K607" s="3"/>
      <c r="L607" s="3"/>
      <c r="M607" s="3"/>
      <c r="N607" s="3"/>
    </row>
    <row r="608" spans="1:14" ht="13">
      <c r="A608" s="2"/>
      <c r="B608" s="3"/>
      <c r="C608" s="4"/>
      <c r="D608" s="4"/>
      <c r="E608" s="3"/>
      <c r="F608" s="3"/>
      <c r="G608" s="16"/>
      <c r="H608" s="3"/>
      <c r="I608" s="3"/>
      <c r="J608" s="3"/>
      <c r="K608" s="3"/>
      <c r="L608" s="3"/>
      <c r="M608" s="3"/>
      <c r="N608" s="3"/>
    </row>
    <row r="609" spans="1:14" ht="13">
      <c r="A609" s="2"/>
      <c r="B609" s="3"/>
      <c r="C609" s="4"/>
      <c r="D609" s="4"/>
      <c r="E609" s="3"/>
      <c r="F609" s="3"/>
      <c r="G609" s="16"/>
      <c r="H609" s="3"/>
      <c r="I609" s="3"/>
      <c r="J609" s="3"/>
      <c r="K609" s="3"/>
      <c r="L609" s="3"/>
      <c r="M609" s="3"/>
      <c r="N609" s="3"/>
    </row>
    <row r="610" spans="1:14" ht="13">
      <c r="A610" s="2"/>
      <c r="B610" s="3"/>
      <c r="C610" s="4"/>
      <c r="D610" s="4"/>
      <c r="E610" s="3"/>
      <c r="F610" s="3"/>
      <c r="G610" s="16"/>
      <c r="H610" s="3"/>
      <c r="I610" s="3"/>
      <c r="J610" s="3"/>
      <c r="K610" s="3"/>
      <c r="L610" s="3"/>
      <c r="M610" s="3"/>
      <c r="N610" s="3"/>
    </row>
    <row r="611" spans="1:14" ht="13">
      <c r="A611" s="2"/>
      <c r="B611" s="3"/>
      <c r="C611" s="4"/>
      <c r="D611" s="4"/>
      <c r="E611" s="3"/>
      <c r="F611" s="3"/>
      <c r="G611" s="16"/>
      <c r="H611" s="3"/>
      <c r="I611" s="3"/>
      <c r="J611" s="3"/>
      <c r="K611" s="3"/>
      <c r="L611" s="3"/>
      <c r="M611" s="3"/>
      <c r="N611" s="3"/>
    </row>
    <row r="612" spans="1:14" ht="13">
      <c r="A612" s="2"/>
      <c r="B612" s="3"/>
      <c r="C612" s="4"/>
      <c r="D612" s="4"/>
      <c r="E612" s="3"/>
      <c r="F612" s="3"/>
      <c r="G612" s="16"/>
      <c r="H612" s="3"/>
      <c r="I612" s="3"/>
      <c r="J612" s="3"/>
      <c r="K612" s="3"/>
      <c r="L612" s="3"/>
      <c r="M612" s="3"/>
      <c r="N612" s="3"/>
    </row>
    <row r="613" spans="1:14" ht="13">
      <c r="A613" s="2"/>
      <c r="B613" s="3"/>
      <c r="C613" s="4"/>
      <c r="D613" s="4"/>
      <c r="E613" s="3"/>
      <c r="F613" s="3"/>
      <c r="G613" s="16"/>
      <c r="H613" s="3"/>
      <c r="I613" s="3"/>
      <c r="J613" s="3"/>
      <c r="K613" s="3"/>
      <c r="L613" s="3"/>
      <c r="M613" s="3"/>
      <c r="N613" s="3"/>
    </row>
    <row r="614" spans="1:14" ht="13">
      <c r="A614" s="2"/>
      <c r="B614" s="3"/>
      <c r="C614" s="4"/>
      <c r="D614" s="4"/>
      <c r="E614" s="3"/>
      <c r="F614" s="3"/>
      <c r="G614" s="16"/>
      <c r="H614" s="3"/>
      <c r="I614" s="3"/>
      <c r="J614" s="3"/>
      <c r="K614" s="3"/>
      <c r="L614" s="3"/>
      <c r="M614" s="3"/>
      <c r="N614" s="3"/>
    </row>
    <row r="615" spans="1:14" ht="13">
      <c r="A615" s="2"/>
      <c r="B615" s="3"/>
      <c r="C615" s="4"/>
      <c r="D615" s="4"/>
      <c r="E615" s="3"/>
      <c r="F615" s="3"/>
      <c r="G615" s="16"/>
      <c r="H615" s="3"/>
      <c r="I615" s="3"/>
      <c r="J615" s="3"/>
      <c r="K615" s="3"/>
      <c r="L615" s="3"/>
      <c r="M615" s="3"/>
      <c r="N615" s="3"/>
    </row>
    <row r="616" spans="1:14" ht="13">
      <c r="A616" s="2"/>
      <c r="B616" s="3"/>
      <c r="C616" s="4"/>
      <c r="D616" s="4"/>
      <c r="E616" s="3"/>
      <c r="F616" s="3"/>
      <c r="G616" s="16"/>
      <c r="H616" s="3"/>
      <c r="I616" s="3"/>
      <c r="J616" s="3"/>
      <c r="K616" s="3"/>
      <c r="L616" s="3"/>
      <c r="M616" s="3"/>
      <c r="N616" s="3"/>
    </row>
    <row r="617" spans="1:14" ht="13">
      <c r="A617" s="2"/>
      <c r="B617" s="3"/>
      <c r="C617" s="4"/>
      <c r="D617" s="4"/>
      <c r="E617" s="3"/>
      <c r="F617" s="3"/>
      <c r="G617" s="16"/>
      <c r="H617" s="3"/>
      <c r="I617" s="3"/>
      <c r="J617" s="3"/>
      <c r="K617" s="3"/>
      <c r="L617" s="3"/>
      <c r="M617" s="3"/>
      <c r="N617" s="3"/>
    </row>
    <row r="618" spans="1:14" ht="13">
      <c r="A618" s="2"/>
      <c r="B618" s="3"/>
      <c r="C618" s="4"/>
      <c r="D618" s="4"/>
      <c r="E618" s="3"/>
      <c r="F618" s="3"/>
      <c r="G618" s="16"/>
      <c r="H618" s="3"/>
      <c r="I618" s="3"/>
      <c r="J618" s="3"/>
      <c r="K618" s="3"/>
      <c r="L618" s="3"/>
      <c r="M618" s="3"/>
      <c r="N618" s="3"/>
    </row>
    <row r="619" spans="1:14" ht="13">
      <c r="A619" s="2"/>
      <c r="B619" s="3"/>
      <c r="C619" s="4"/>
      <c r="D619" s="4"/>
      <c r="E619" s="3"/>
      <c r="F619" s="3"/>
      <c r="G619" s="16"/>
      <c r="H619" s="3"/>
      <c r="I619" s="3"/>
      <c r="J619" s="3"/>
      <c r="K619" s="3"/>
      <c r="L619" s="3"/>
      <c r="M619" s="3"/>
      <c r="N619" s="3"/>
    </row>
    <row r="620" spans="1:14" ht="13">
      <c r="A620" s="2"/>
      <c r="B620" s="3"/>
      <c r="C620" s="4"/>
      <c r="D620" s="4"/>
      <c r="E620" s="3"/>
      <c r="F620" s="3"/>
      <c r="G620" s="16"/>
      <c r="H620" s="3"/>
      <c r="I620" s="3"/>
      <c r="J620" s="3"/>
      <c r="K620" s="3"/>
      <c r="L620" s="3"/>
      <c r="M620" s="3"/>
      <c r="N620" s="3"/>
    </row>
    <row r="621" spans="1:14" ht="13">
      <c r="A621" s="2"/>
      <c r="B621" s="3"/>
      <c r="C621" s="4"/>
      <c r="D621" s="4"/>
      <c r="E621" s="3"/>
      <c r="F621" s="3"/>
      <c r="G621" s="16"/>
      <c r="H621" s="3"/>
      <c r="I621" s="3"/>
      <c r="J621" s="3"/>
      <c r="K621" s="3"/>
      <c r="L621" s="3"/>
      <c r="M621" s="3"/>
      <c r="N621" s="3"/>
    </row>
    <row r="622" spans="1:14" ht="13">
      <c r="A622" s="2"/>
      <c r="B622" s="3"/>
      <c r="C622" s="4"/>
      <c r="D622" s="4"/>
      <c r="E622" s="3"/>
      <c r="F622" s="3"/>
      <c r="G622" s="16"/>
      <c r="H622" s="3"/>
      <c r="I622" s="3"/>
      <c r="J622" s="3"/>
      <c r="K622" s="3"/>
      <c r="L622" s="3"/>
      <c r="M622" s="3"/>
      <c r="N622" s="3"/>
    </row>
    <row r="623" spans="1:14" ht="13">
      <c r="A623" s="2"/>
      <c r="B623" s="3"/>
      <c r="C623" s="4"/>
      <c r="D623" s="4"/>
      <c r="E623" s="3"/>
      <c r="F623" s="3"/>
      <c r="G623" s="16"/>
      <c r="H623" s="3"/>
      <c r="I623" s="3"/>
      <c r="J623" s="3"/>
      <c r="K623" s="3"/>
      <c r="L623" s="3"/>
      <c r="M623" s="3"/>
      <c r="N623" s="3"/>
    </row>
    <row r="624" spans="1:14" ht="13">
      <c r="A624" s="2"/>
      <c r="B624" s="3"/>
      <c r="C624" s="4"/>
      <c r="D624" s="4"/>
      <c r="E624" s="3"/>
      <c r="F624" s="3"/>
      <c r="G624" s="16"/>
      <c r="H624" s="3"/>
      <c r="I624" s="3"/>
      <c r="J624" s="3"/>
      <c r="K624" s="3"/>
      <c r="L624" s="3"/>
      <c r="M624" s="3"/>
      <c r="N624" s="3"/>
    </row>
    <row r="625" spans="1:14" ht="13">
      <c r="A625" s="2"/>
      <c r="B625" s="3"/>
      <c r="C625" s="4"/>
      <c r="D625" s="4"/>
      <c r="E625" s="3"/>
      <c r="F625" s="3"/>
      <c r="G625" s="16"/>
      <c r="H625" s="3"/>
      <c r="I625" s="3"/>
      <c r="J625" s="3"/>
      <c r="K625" s="3"/>
      <c r="L625" s="3"/>
      <c r="M625" s="3"/>
      <c r="N625" s="3"/>
    </row>
    <row r="626" spans="1:14" ht="13">
      <c r="A626" s="2"/>
      <c r="B626" s="3"/>
      <c r="C626" s="4"/>
      <c r="D626" s="4"/>
      <c r="E626" s="3"/>
      <c r="F626" s="3"/>
      <c r="G626" s="16"/>
      <c r="H626" s="3"/>
      <c r="I626" s="3"/>
      <c r="J626" s="3"/>
      <c r="K626" s="3"/>
      <c r="L626" s="3"/>
      <c r="M626" s="3"/>
      <c r="N626" s="3"/>
    </row>
    <row r="627" spans="1:14" ht="13">
      <c r="A627" s="2"/>
      <c r="B627" s="3"/>
      <c r="C627" s="4"/>
      <c r="D627" s="4"/>
      <c r="E627" s="3"/>
      <c r="F627" s="3"/>
      <c r="G627" s="16"/>
      <c r="H627" s="3"/>
      <c r="I627" s="3"/>
      <c r="J627" s="3"/>
      <c r="K627" s="3"/>
      <c r="L627" s="3"/>
      <c r="M627" s="3"/>
      <c r="N627" s="3"/>
    </row>
    <row r="628" spans="1:14" ht="13">
      <c r="A628" s="2"/>
      <c r="B628" s="3"/>
      <c r="C628" s="4"/>
      <c r="D628" s="4"/>
      <c r="E628" s="3"/>
      <c r="F628" s="3"/>
      <c r="G628" s="16"/>
      <c r="H628" s="3"/>
      <c r="I628" s="3"/>
      <c r="J628" s="3"/>
      <c r="K628" s="3"/>
      <c r="L628" s="3"/>
      <c r="M628" s="3"/>
      <c r="N628" s="3"/>
    </row>
    <row r="629" spans="1:14" ht="13">
      <c r="A629" s="2"/>
      <c r="B629" s="3"/>
      <c r="C629" s="4"/>
      <c r="D629" s="4"/>
      <c r="E629" s="3"/>
      <c r="F629" s="3"/>
      <c r="G629" s="16"/>
      <c r="H629" s="3"/>
      <c r="I629" s="3"/>
      <c r="J629" s="3"/>
      <c r="K629" s="3"/>
      <c r="L629" s="3"/>
      <c r="M629" s="3"/>
      <c r="N629" s="3"/>
    </row>
    <row r="630" spans="1:14" ht="13">
      <c r="A630" s="2"/>
      <c r="B630" s="3"/>
      <c r="C630" s="4"/>
      <c r="D630" s="4"/>
      <c r="E630" s="3"/>
      <c r="F630" s="3"/>
      <c r="G630" s="16"/>
      <c r="H630" s="3"/>
      <c r="I630" s="3"/>
      <c r="J630" s="3"/>
      <c r="K630" s="3"/>
      <c r="L630" s="3"/>
      <c r="M630" s="3"/>
      <c r="N630" s="3"/>
    </row>
    <row r="631" spans="1:14" ht="13">
      <c r="A631" s="2"/>
      <c r="B631" s="3"/>
      <c r="C631" s="4"/>
      <c r="D631" s="4"/>
      <c r="E631" s="3"/>
      <c r="F631" s="3"/>
      <c r="G631" s="16"/>
      <c r="H631" s="3"/>
      <c r="I631" s="3"/>
      <c r="J631" s="3"/>
      <c r="K631" s="3"/>
      <c r="L631" s="3"/>
      <c r="M631" s="3"/>
      <c r="N631" s="3"/>
    </row>
    <row r="632" spans="1:14" ht="13">
      <c r="A632" s="2"/>
      <c r="B632" s="3"/>
      <c r="C632" s="4"/>
      <c r="D632" s="4"/>
      <c r="E632" s="3"/>
      <c r="F632" s="3"/>
      <c r="G632" s="16"/>
      <c r="H632" s="3"/>
      <c r="I632" s="3"/>
      <c r="J632" s="3"/>
      <c r="K632" s="3"/>
      <c r="L632" s="3"/>
      <c r="M632" s="3"/>
      <c r="N632" s="3"/>
    </row>
    <row r="633" spans="1:14" ht="13">
      <c r="A633" s="2"/>
      <c r="B633" s="3"/>
      <c r="C633" s="4"/>
      <c r="D633" s="4"/>
      <c r="E633" s="3"/>
      <c r="F633" s="3"/>
      <c r="G633" s="16"/>
      <c r="H633" s="3"/>
      <c r="I633" s="3"/>
      <c r="J633" s="3"/>
      <c r="K633" s="3"/>
      <c r="L633" s="3"/>
      <c r="M633" s="3"/>
      <c r="N633" s="3"/>
    </row>
    <row r="634" spans="1:14" ht="13">
      <c r="A634" s="2"/>
      <c r="B634" s="3"/>
      <c r="C634" s="4"/>
      <c r="D634" s="4"/>
      <c r="E634" s="3"/>
      <c r="F634" s="3"/>
      <c r="G634" s="16"/>
      <c r="H634" s="3"/>
      <c r="I634" s="3"/>
      <c r="J634" s="3"/>
      <c r="K634" s="3"/>
      <c r="L634" s="3"/>
      <c r="M634" s="3"/>
      <c r="N634" s="3"/>
    </row>
    <row r="635" spans="1:14" ht="13">
      <c r="A635" s="2"/>
      <c r="B635" s="3"/>
      <c r="C635" s="4"/>
      <c r="D635" s="4"/>
      <c r="E635" s="3"/>
      <c r="F635" s="3"/>
      <c r="G635" s="16"/>
      <c r="H635" s="3"/>
      <c r="I635" s="3"/>
      <c r="J635" s="3"/>
      <c r="K635" s="3"/>
      <c r="L635" s="3"/>
      <c r="M635" s="3"/>
      <c r="N635" s="3"/>
    </row>
    <row r="636" spans="1:14" ht="13">
      <c r="A636" s="2"/>
      <c r="B636" s="3"/>
      <c r="C636" s="4"/>
      <c r="D636" s="4"/>
      <c r="E636" s="3"/>
      <c r="F636" s="3"/>
      <c r="G636" s="16"/>
      <c r="H636" s="3"/>
      <c r="I636" s="3"/>
      <c r="J636" s="3"/>
      <c r="K636" s="3"/>
      <c r="L636" s="3"/>
      <c r="M636" s="3"/>
      <c r="N636" s="3"/>
    </row>
    <row r="637" spans="1:14" ht="13">
      <c r="A637" s="2"/>
      <c r="B637" s="3"/>
      <c r="C637" s="4"/>
      <c r="D637" s="4"/>
      <c r="E637" s="3"/>
      <c r="F637" s="3"/>
      <c r="G637" s="16"/>
      <c r="H637" s="3"/>
      <c r="I637" s="3"/>
      <c r="J637" s="3"/>
      <c r="K637" s="3"/>
      <c r="L637" s="3"/>
      <c r="M637" s="3"/>
      <c r="N637" s="3"/>
    </row>
    <row r="638" spans="1:14" ht="13">
      <c r="A638" s="2"/>
      <c r="B638" s="3"/>
      <c r="C638" s="4"/>
      <c r="D638" s="4"/>
      <c r="E638" s="3"/>
      <c r="F638" s="3"/>
      <c r="G638" s="16"/>
      <c r="H638" s="3"/>
      <c r="I638" s="3"/>
      <c r="J638" s="3"/>
      <c r="K638" s="3"/>
      <c r="L638" s="3"/>
      <c r="M638" s="3"/>
      <c r="N638" s="3"/>
    </row>
    <row r="639" spans="1:14" ht="13">
      <c r="A639" s="2"/>
      <c r="B639" s="3"/>
      <c r="C639" s="4"/>
      <c r="D639" s="4"/>
      <c r="E639" s="3"/>
      <c r="F639" s="3"/>
      <c r="G639" s="16"/>
      <c r="H639" s="3"/>
      <c r="I639" s="3"/>
      <c r="J639" s="3"/>
      <c r="K639" s="3"/>
      <c r="L639" s="3"/>
      <c r="M639" s="3"/>
      <c r="N639" s="3"/>
    </row>
    <row r="640" spans="1:14" ht="13">
      <c r="A640" s="2"/>
      <c r="B640" s="3"/>
      <c r="C640" s="4"/>
      <c r="D640" s="4"/>
      <c r="E640" s="3"/>
      <c r="F640" s="3"/>
      <c r="G640" s="16"/>
      <c r="H640" s="3"/>
      <c r="I640" s="3"/>
      <c r="J640" s="3"/>
      <c r="K640" s="3"/>
      <c r="L640" s="3"/>
      <c r="M640" s="3"/>
      <c r="N640" s="3"/>
    </row>
    <row r="641" spans="1:14" ht="13">
      <c r="A641" s="2"/>
      <c r="B641" s="3"/>
      <c r="C641" s="4"/>
      <c r="D641" s="4"/>
      <c r="E641" s="3"/>
      <c r="F641" s="3"/>
      <c r="G641" s="16"/>
      <c r="H641" s="3"/>
      <c r="I641" s="3"/>
      <c r="J641" s="3"/>
      <c r="K641" s="3"/>
      <c r="L641" s="3"/>
      <c r="M641" s="3"/>
      <c r="N641" s="3"/>
    </row>
    <row r="642" spans="1:14" ht="13">
      <c r="A642" s="2"/>
      <c r="B642" s="3"/>
      <c r="C642" s="4"/>
      <c r="D642" s="4"/>
      <c r="E642" s="3"/>
      <c r="F642" s="3"/>
      <c r="G642" s="16"/>
      <c r="H642" s="3"/>
      <c r="I642" s="3"/>
      <c r="J642" s="3"/>
      <c r="K642" s="3"/>
      <c r="L642" s="3"/>
      <c r="M642" s="3"/>
      <c r="N642" s="3"/>
    </row>
    <row r="643" spans="1:14" ht="13">
      <c r="A643" s="2"/>
      <c r="B643" s="3"/>
      <c r="C643" s="4"/>
      <c r="D643" s="4"/>
      <c r="E643" s="3"/>
      <c r="F643" s="3"/>
      <c r="G643" s="16"/>
      <c r="H643" s="3"/>
      <c r="I643" s="3"/>
      <c r="J643" s="3"/>
      <c r="K643" s="3"/>
      <c r="L643" s="3"/>
      <c r="M643" s="3"/>
      <c r="N643" s="3"/>
    </row>
    <row r="644" spans="1:14" ht="13">
      <c r="A644" s="2"/>
      <c r="B644" s="3"/>
      <c r="C644" s="4"/>
      <c r="D644" s="4"/>
      <c r="E644" s="3"/>
      <c r="F644" s="3"/>
      <c r="G644" s="16"/>
      <c r="H644" s="3"/>
      <c r="I644" s="3"/>
      <c r="J644" s="3"/>
      <c r="K644" s="3"/>
      <c r="L644" s="3"/>
      <c r="M644" s="3"/>
      <c r="N644" s="3"/>
    </row>
    <row r="645" spans="1:14" ht="13">
      <c r="A645" s="2"/>
      <c r="B645" s="3"/>
      <c r="C645" s="4"/>
      <c r="D645" s="4"/>
      <c r="E645" s="3"/>
      <c r="F645" s="3"/>
      <c r="G645" s="16"/>
      <c r="H645" s="3"/>
      <c r="I645" s="3"/>
      <c r="J645" s="3"/>
      <c r="K645" s="3"/>
      <c r="L645" s="3"/>
      <c r="M645" s="3"/>
      <c r="N645" s="3"/>
    </row>
    <row r="646" spans="1:14" ht="13">
      <c r="A646" s="2"/>
      <c r="B646" s="3"/>
      <c r="C646" s="4"/>
      <c r="D646" s="4"/>
      <c r="E646" s="3"/>
      <c r="F646" s="3"/>
      <c r="G646" s="16"/>
      <c r="H646" s="3"/>
      <c r="I646" s="3"/>
      <c r="J646" s="3"/>
      <c r="K646" s="3"/>
      <c r="L646" s="3"/>
      <c r="M646" s="3"/>
      <c r="N646" s="3"/>
    </row>
    <row r="647" spans="1:14" ht="13">
      <c r="A647" s="2"/>
      <c r="B647" s="3"/>
      <c r="C647" s="4"/>
      <c r="D647" s="4"/>
      <c r="E647" s="3"/>
      <c r="F647" s="3"/>
      <c r="G647" s="16"/>
      <c r="H647" s="3"/>
      <c r="I647" s="3"/>
      <c r="J647" s="3"/>
      <c r="K647" s="3"/>
      <c r="L647" s="3"/>
      <c r="M647" s="3"/>
      <c r="N647" s="3"/>
    </row>
    <row r="648" spans="1:14" ht="13">
      <c r="A648" s="2"/>
      <c r="B648" s="3"/>
      <c r="C648" s="4"/>
      <c r="D648" s="4"/>
      <c r="E648" s="3"/>
      <c r="F648" s="3"/>
      <c r="G648" s="16"/>
      <c r="H648" s="3"/>
      <c r="I648" s="3"/>
      <c r="J648" s="3"/>
      <c r="K648" s="3"/>
      <c r="L648" s="3"/>
      <c r="M648" s="3"/>
      <c r="N648" s="3"/>
    </row>
    <row r="649" spans="1:14" ht="13">
      <c r="A649" s="2"/>
      <c r="B649" s="3"/>
      <c r="C649" s="4"/>
      <c r="D649" s="4"/>
      <c r="E649" s="3"/>
      <c r="F649" s="3"/>
      <c r="G649" s="16"/>
      <c r="H649" s="3"/>
      <c r="I649" s="3"/>
      <c r="J649" s="3"/>
      <c r="K649" s="3"/>
      <c r="L649" s="3"/>
      <c r="M649" s="3"/>
      <c r="N649" s="3"/>
    </row>
    <row r="650" spans="1:14" ht="13">
      <c r="A650" s="2"/>
      <c r="B650" s="3"/>
      <c r="C650" s="4"/>
      <c r="D650" s="4"/>
      <c r="E650" s="3"/>
      <c r="F650" s="3"/>
      <c r="G650" s="16"/>
      <c r="H650" s="3"/>
      <c r="I650" s="3"/>
      <c r="J650" s="3"/>
      <c r="K650" s="3"/>
      <c r="L650" s="3"/>
      <c r="M650" s="3"/>
      <c r="N650" s="3"/>
    </row>
    <row r="651" spans="1:14" ht="13">
      <c r="A651" s="2"/>
      <c r="B651" s="3"/>
      <c r="C651" s="4"/>
      <c r="D651" s="4"/>
      <c r="E651" s="3"/>
      <c r="F651" s="3"/>
      <c r="G651" s="16"/>
      <c r="H651" s="3"/>
      <c r="I651" s="3"/>
      <c r="J651" s="3"/>
      <c r="K651" s="3"/>
      <c r="L651" s="3"/>
      <c r="M651" s="3"/>
      <c r="N651" s="3"/>
    </row>
    <row r="652" spans="1:14" ht="13">
      <c r="A652" s="2"/>
      <c r="B652" s="3"/>
      <c r="C652" s="4"/>
      <c r="D652" s="4"/>
      <c r="E652" s="3"/>
      <c r="F652" s="3"/>
      <c r="G652" s="16"/>
      <c r="H652" s="3"/>
      <c r="I652" s="3"/>
      <c r="J652" s="3"/>
      <c r="K652" s="3"/>
      <c r="L652" s="3"/>
      <c r="M652" s="3"/>
      <c r="N652" s="3"/>
    </row>
    <row r="653" spans="1:14" ht="13">
      <c r="A653" s="2"/>
      <c r="B653" s="3"/>
      <c r="C653" s="4"/>
      <c r="D653" s="4"/>
      <c r="E653" s="3"/>
      <c r="F653" s="3"/>
      <c r="G653" s="16"/>
      <c r="H653" s="3"/>
      <c r="I653" s="3"/>
      <c r="J653" s="3"/>
      <c r="K653" s="3"/>
      <c r="L653" s="3"/>
      <c r="M653" s="3"/>
      <c r="N653" s="3"/>
    </row>
    <row r="654" spans="1:14" ht="13">
      <c r="A654" s="2"/>
      <c r="B654" s="3"/>
      <c r="C654" s="4"/>
      <c r="D654" s="4"/>
      <c r="E654" s="3"/>
      <c r="F654" s="3"/>
      <c r="G654" s="16"/>
      <c r="H654" s="3"/>
      <c r="I654" s="3"/>
      <c r="J654" s="3"/>
      <c r="K654" s="3"/>
      <c r="L654" s="3"/>
      <c r="M654" s="3"/>
      <c r="N654" s="3"/>
    </row>
    <row r="655" spans="1:14" ht="13">
      <c r="A655" s="2"/>
      <c r="B655" s="3"/>
      <c r="C655" s="4"/>
      <c r="D655" s="4"/>
      <c r="E655" s="3"/>
      <c r="F655" s="3"/>
      <c r="G655" s="16"/>
      <c r="H655" s="3"/>
      <c r="I655" s="3"/>
      <c r="J655" s="3"/>
      <c r="K655" s="3"/>
      <c r="L655" s="3"/>
      <c r="M655" s="3"/>
      <c r="N655" s="3"/>
    </row>
    <row r="656" spans="1:14" ht="13">
      <c r="A656" s="2"/>
      <c r="B656" s="3"/>
      <c r="C656" s="4"/>
      <c r="D656" s="4"/>
      <c r="E656" s="3"/>
      <c r="F656" s="3"/>
      <c r="G656" s="16"/>
      <c r="H656" s="3"/>
      <c r="I656" s="3"/>
      <c r="J656" s="3"/>
      <c r="K656" s="3"/>
      <c r="L656" s="3"/>
      <c r="M656" s="3"/>
      <c r="N656" s="3"/>
    </row>
    <row r="657" spans="1:14" ht="13">
      <c r="A657" s="2"/>
      <c r="B657" s="3"/>
      <c r="C657" s="4"/>
      <c r="D657" s="4"/>
      <c r="E657" s="3"/>
      <c r="F657" s="3"/>
      <c r="G657" s="16"/>
      <c r="H657" s="3"/>
      <c r="I657" s="3"/>
      <c r="J657" s="3"/>
      <c r="K657" s="3"/>
      <c r="L657" s="3"/>
      <c r="M657" s="3"/>
      <c r="N657" s="3"/>
    </row>
    <row r="658" spans="1:14" ht="13">
      <c r="A658" s="2"/>
      <c r="B658" s="3"/>
      <c r="C658" s="4"/>
      <c r="D658" s="4"/>
      <c r="E658" s="3"/>
      <c r="F658" s="3"/>
      <c r="G658" s="16"/>
      <c r="H658" s="3"/>
      <c r="I658" s="3"/>
      <c r="J658" s="3"/>
      <c r="K658" s="3"/>
      <c r="L658" s="3"/>
      <c r="M658" s="3"/>
      <c r="N658" s="3"/>
    </row>
    <row r="659" spans="1:14" ht="13">
      <c r="A659" s="2"/>
      <c r="B659" s="3"/>
      <c r="C659" s="4"/>
      <c r="D659" s="4"/>
      <c r="E659" s="3"/>
      <c r="F659" s="3"/>
      <c r="G659" s="16"/>
      <c r="H659" s="3"/>
      <c r="I659" s="3"/>
      <c r="J659" s="3"/>
      <c r="K659" s="3"/>
      <c r="L659" s="3"/>
      <c r="M659" s="3"/>
      <c r="N659" s="3"/>
    </row>
    <row r="660" spans="1:14" ht="13">
      <c r="A660" s="2"/>
      <c r="B660" s="3"/>
      <c r="C660" s="4"/>
      <c r="D660" s="4"/>
      <c r="E660" s="3"/>
      <c r="F660" s="3"/>
      <c r="G660" s="16"/>
      <c r="H660" s="3"/>
      <c r="I660" s="3"/>
      <c r="J660" s="3"/>
      <c r="K660" s="3"/>
      <c r="L660" s="3"/>
      <c r="M660" s="3"/>
      <c r="N660" s="3"/>
    </row>
    <row r="661" spans="1:14" ht="13">
      <c r="A661" s="2"/>
      <c r="B661" s="3"/>
      <c r="C661" s="4"/>
      <c r="D661" s="4"/>
      <c r="E661" s="3"/>
      <c r="F661" s="3"/>
      <c r="G661" s="16"/>
      <c r="H661" s="3"/>
      <c r="I661" s="3"/>
      <c r="J661" s="3"/>
      <c r="K661" s="3"/>
      <c r="L661" s="3"/>
      <c r="M661" s="3"/>
      <c r="N661" s="3"/>
    </row>
    <row r="662" spans="1:14" ht="13">
      <c r="A662" s="2"/>
      <c r="B662" s="3"/>
      <c r="C662" s="4"/>
      <c r="D662" s="4"/>
      <c r="E662" s="3"/>
      <c r="F662" s="3"/>
      <c r="G662" s="16"/>
      <c r="H662" s="3"/>
      <c r="I662" s="3"/>
      <c r="J662" s="3"/>
      <c r="K662" s="3"/>
      <c r="L662" s="3"/>
      <c r="M662" s="3"/>
      <c r="N662" s="3"/>
    </row>
    <row r="663" spans="1:14" ht="13">
      <c r="A663" s="2"/>
      <c r="B663" s="3"/>
      <c r="C663" s="4"/>
      <c r="D663" s="4"/>
      <c r="E663" s="3"/>
      <c r="F663" s="3"/>
      <c r="G663" s="16"/>
      <c r="H663" s="3"/>
      <c r="I663" s="3"/>
      <c r="J663" s="3"/>
      <c r="K663" s="3"/>
      <c r="L663" s="3"/>
      <c r="M663" s="3"/>
      <c r="N663" s="3"/>
    </row>
    <row r="664" spans="1:14" ht="13">
      <c r="A664" s="2"/>
      <c r="B664" s="3"/>
      <c r="C664" s="4"/>
      <c r="D664" s="4"/>
      <c r="E664" s="3"/>
      <c r="F664" s="3"/>
      <c r="G664" s="16"/>
      <c r="H664" s="3"/>
      <c r="I664" s="3"/>
      <c r="J664" s="3"/>
      <c r="K664" s="3"/>
      <c r="L664" s="3"/>
      <c r="M664" s="3"/>
      <c r="N664" s="3"/>
    </row>
    <row r="665" spans="1:14" ht="13">
      <c r="A665" s="2"/>
      <c r="B665" s="3"/>
      <c r="C665" s="4"/>
      <c r="D665" s="4"/>
      <c r="E665" s="3"/>
      <c r="F665" s="3"/>
      <c r="G665" s="16"/>
      <c r="H665" s="3"/>
      <c r="I665" s="3"/>
      <c r="J665" s="3"/>
      <c r="K665" s="3"/>
      <c r="L665" s="3"/>
      <c r="M665" s="3"/>
      <c r="N665" s="3"/>
    </row>
    <row r="666" spans="1:14" ht="13">
      <c r="A666" s="2"/>
      <c r="B666" s="3"/>
      <c r="C666" s="4"/>
      <c r="D666" s="4"/>
      <c r="E666" s="3"/>
      <c r="F666" s="3"/>
      <c r="G666" s="16"/>
      <c r="H666" s="3"/>
      <c r="I666" s="3"/>
      <c r="J666" s="3"/>
      <c r="K666" s="3"/>
      <c r="L666" s="3"/>
      <c r="M666" s="3"/>
      <c r="N666" s="3"/>
    </row>
    <row r="667" spans="1:14" ht="13">
      <c r="A667" s="2"/>
      <c r="B667" s="3"/>
      <c r="C667" s="4"/>
      <c r="D667" s="4"/>
      <c r="E667" s="3"/>
      <c r="F667" s="3"/>
      <c r="G667" s="16"/>
      <c r="H667" s="3"/>
      <c r="I667" s="3"/>
      <c r="J667" s="3"/>
      <c r="K667" s="3"/>
      <c r="L667" s="3"/>
      <c r="M667" s="3"/>
      <c r="N667" s="3"/>
    </row>
    <row r="668" spans="1:14" ht="13">
      <c r="A668" s="2"/>
      <c r="B668" s="3"/>
      <c r="C668" s="4"/>
      <c r="D668" s="4"/>
      <c r="E668" s="3"/>
      <c r="F668" s="3"/>
      <c r="G668" s="16"/>
      <c r="H668" s="3"/>
      <c r="I668" s="3"/>
      <c r="J668" s="3"/>
      <c r="K668" s="3"/>
      <c r="L668" s="3"/>
      <c r="M668" s="3"/>
      <c r="N668" s="3"/>
    </row>
    <row r="669" spans="1:14" ht="13">
      <c r="A669" s="2"/>
      <c r="B669" s="3"/>
      <c r="C669" s="4"/>
      <c r="D669" s="4"/>
      <c r="E669" s="3"/>
      <c r="F669" s="3"/>
      <c r="G669" s="16"/>
      <c r="H669" s="3"/>
      <c r="I669" s="3"/>
      <c r="J669" s="3"/>
      <c r="K669" s="3"/>
      <c r="L669" s="3"/>
      <c r="M669" s="3"/>
      <c r="N669" s="3"/>
    </row>
    <row r="670" spans="1:14" ht="13">
      <c r="A670" s="2"/>
      <c r="B670" s="3"/>
      <c r="C670" s="4"/>
      <c r="D670" s="4"/>
      <c r="E670" s="3"/>
      <c r="F670" s="3"/>
      <c r="G670" s="16"/>
      <c r="H670" s="3"/>
      <c r="I670" s="3"/>
      <c r="J670" s="3"/>
      <c r="K670" s="3"/>
      <c r="L670" s="3"/>
      <c r="M670" s="3"/>
      <c r="N670" s="3"/>
    </row>
    <row r="671" spans="1:14" ht="13">
      <c r="A671" s="2"/>
      <c r="B671" s="3"/>
      <c r="C671" s="4"/>
      <c r="D671" s="4"/>
      <c r="E671" s="3"/>
      <c r="F671" s="3"/>
      <c r="G671" s="16"/>
      <c r="H671" s="3"/>
      <c r="I671" s="3"/>
      <c r="J671" s="3"/>
      <c r="K671" s="3"/>
      <c r="L671" s="3"/>
      <c r="M671" s="3"/>
      <c r="N671" s="3"/>
    </row>
    <row r="672" spans="1:14" ht="13">
      <c r="A672" s="2"/>
      <c r="B672" s="3"/>
      <c r="C672" s="4"/>
      <c r="D672" s="4"/>
      <c r="E672" s="3"/>
      <c r="F672" s="3"/>
      <c r="G672" s="16"/>
      <c r="H672" s="3"/>
      <c r="I672" s="3"/>
      <c r="J672" s="3"/>
      <c r="K672" s="3"/>
      <c r="L672" s="3"/>
      <c r="M672" s="3"/>
      <c r="N672" s="3"/>
    </row>
    <row r="673" spans="1:14" ht="13">
      <c r="A673" s="2"/>
      <c r="B673" s="3"/>
      <c r="C673" s="4"/>
      <c r="D673" s="4"/>
      <c r="E673" s="3"/>
      <c r="F673" s="3"/>
      <c r="G673" s="16"/>
      <c r="H673" s="3"/>
      <c r="I673" s="3"/>
      <c r="J673" s="3"/>
      <c r="K673" s="3"/>
      <c r="L673" s="3"/>
      <c r="M673" s="3"/>
      <c r="N673" s="3"/>
    </row>
    <row r="674" spans="1:14" ht="13">
      <c r="A674" s="2"/>
      <c r="B674" s="3"/>
      <c r="C674" s="4"/>
      <c r="D674" s="4"/>
      <c r="E674" s="3"/>
      <c r="F674" s="3"/>
      <c r="G674" s="16"/>
      <c r="H674" s="3"/>
      <c r="I674" s="3"/>
      <c r="J674" s="3"/>
      <c r="K674" s="3"/>
      <c r="L674" s="3"/>
      <c r="M674" s="3"/>
      <c r="N674" s="3"/>
    </row>
    <row r="675" spans="1:14" ht="13">
      <c r="A675" s="2"/>
      <c r="B675" s="3"/>
      <c r="C675" s="4"/>
      <c r="D675" s="4"/>
      <c r="E675" s="3"/>
      <c r="F675" s="3"/>
      <c r="G675" s="16"/>
      <c r="H675" s="3"/>
      <c r="I675" s="3"/>
      <c r="J675" s="3"/>
      <c r="K675" s="3"/>
      <c r="L675" s="3"/>
      <c r="M675" s="3"/>
      <c r="N675" s="3"/>
    </row>
    <row r="676" spans="1:14" ht="13">
      <c r="A676" s="2"/>
      <c r="B676" s="3"/>
      <c r="C676" s="4"/>
      <c r="D676" s="4"/>
      <c r="E676" s="3"/>
      <c r="F676" s="3"/>
      <c r="G676" s="16"/>
      <c r="H676" s="3"/>
      <c r="I676" s="3"/>
      <c r="J676" s="3"/>
      <c r="K676" s="3"/>
      <c r="L676" s="3"/>
      <c r="M676" s="3"/>
      <c r="N676" s="3"/>
    </row>
    <row r="677" spans="1:14" ht="13">
      <c r="A677" s="2"/>
      <c r="B677" s="3"/>
      <c r="C677" s="4"/>
      <c r="D677" s="4"/>
      <c r="E677" s="3"/>
      <c r="F677" s="3"/>
      <c r="G677" s="16"/>
      <c r="H677" s="3"/>
      <c r="I677" s="3"/>
      <c r="J677" s="3"/>
      <c r="K677" s="3"/>
      <c r="L677" s="3"/>
      <c r="M677" s="3"/>
      <c r="N677" s="3"/>
    </row>
    <row r="678" spans="1:14" ht="13">
      <c r="A678" s="2"/>
      <c r="B678" s="3"/>
      <c r="C678" s="4"/>
      <c r="D678" s="4"/>
      <c r="E678" s="3"/>
      <c r="F678" s="3"/>
      <c r="G678" s="16"/>
      <c r="H678" s="3"/>
      <c r="I678" s="3"/>
      <c r="J678" s="3"/>
      <c r="K678" s="3"/>
      <c r="L678" s="3"/>
      <c r="M678" s="3"/>
      <c r="N678" s="3"/>
    </row>
    <row r="679" spans="1:14" ht="13">
      <c r="A679" s="2"/>
      <c r="B679" s="3"/>
      <c r="C679" s="4"/>
      <c r="D679" s="4"/>
      <c r="E679" s="3"/>
      <c r="F679" s="3"/>
      <c r="G679" s="16"/>
      <c r="H679" s="3"/>
      <c r="I679" s="3"/>
      <c r="J679" s="3"/>
      <c r="K679" s="3"/>
      <c r="L679" s="3"/>
      <c r="M679" s="3"/>
      <c r="N679" s="3"/>
    </row>
    <row r="680" spans="1:14" ht="13">
      <c r="A680" s="2"/>
      <c r="B680" s="3"/>
      <c r="C680" s="4"/>
      <c r="D680" s="4"/>
      <c r="E680" s="3"/>
      <c r="F680" s="3"/>
      <c r="G680" s="16"/>
      <c r="H680" s="3"/>
      <c r="I680" s="3"/>
      <c r="J680" s="3"/>
      <c r="K680" s="3"/>
      <c r="L680" s="3"/>
      <c r="M680" s="3"/>
      <c r="N680" s="3"/>
    </row>
    <row r="681" spans="1:14" ht="13">
      <c r="A681" s="2"/>
      <c r="B681" s="3"/>
      <c r="C681" s="4"/>
      <c r="D681" s="4"/>
      <c r="E681" s="3"/>
      <c r="F681" s="3"/>
      <c r="G681" s="16"/>
      <c r="H681" s="3"/>
      <c r="I681" s="3"/>
      <c r="J681" s="3"/>
      <c r="K681" s="3"/>
      <c r="L681" s="3"/>
      <c r="M681" s="3"/>
      <c r="N681" s="3"/>
    </row>
    <row r="682" spans="1:14" ht="13">
      <c r="A682" s="2"/>
      <c r="B682" s="3"/>
      <c r="C682" s="4"/>
      <c r="D682" s="4"/>
      <c r="E682" s="3"/>
      <c r="F682" s="3"/>
      <c r="G682" s="16"/>
      <c r="H682" s="3"/>
      <c r="I682" s="3"/>
      <c r="J682" s="3"/>
      <c r="K682" s="3"/>
      <c r="L682" s="3"/>
      <c r="M682" s="3"/>
      <c r="N682" s="3"/>
    </row>
    <row r="683" spans="1:14" ht="13">
      <c r="A683" s="2"/>
      <c r="B683" s="3"/>
      <c r="C683" s="4"/>
      <c r="D683" s="4"/>
      <c r="E683" s="3"/>
      <c r="F683" s="3"/>
      <c r="G683" s="16"/>
      <c r="H683" s="3"/>
      <c r="I683" s="3"/>
      <c r="J683" s="3"/>
      <c r="K683" s="3"/>
      <c r="L683" s="3"/>
      <c r="M683" s="3"/>
      <c r="N683" s="3"/>
    </row>
    <row r="684" spans="1:14" ht="13">
      <c r="A684" s="2"/>
      <c r="B684" s="3"/>
      <c r="C684" s="4"/>
      <c r="D684" s="4"/>
      <c r="E684" s="3"/>
      <c r="F684" s="3"/>
      <c r="G684" s="16"/>
      <c r="H684" s="3"/>
      <c r="I684" s="3"/>
      <c r="J684" s="3"/>
      <c r="K684" s="3"/>
      <c r="L684" s="3"/>
      <c r="M684" s="3"/>
      <c r="N684" s="3"/>
    </row>
    <row r="685" spans="1:14" ht="13">
      <c r="A685" s="2"/>
      <c r="B685" s="3"/>
      <c r="C685" s="4"/>
      <c r="D685" s="4"/>
      <c r="E685" s="3"/>
      <c r="F685" s="3"/>
      <c r="G685" s="16"/>
      <c r="H685" s="3"/>
      <c r="I685" s="3"/>
      <c r="J685" s="3"/>
      <c r="K685" s="3"/>
      <c r="L685" s="3"/>
      <c r="M685" s="3"/>
      <c r="N685" s="3"/>
    </row>
    <row r="686" spans="1:14" ht="13">
      <c r="A686" s="2"/>
      <c r="B686" s="3"/>
      <c r="C686" s="4"/>
      <c r="D686" s="4"/>
      <c r="E686" s="3"/>
      <c r="F686" s="3"/>
      <c r="G686" s="16"/>
      <c r="H686" s="3"/>
      <c r="I686" s="3"/>
      <c r="J686" s="3"/>
      <c r="K686" s="3"/>
      <c r="L686" s="3"/>
      <c r="M686" s="3"/>
      <c r="N686" s="3"/>
    </row>
    <row r="687" spans="1:14" ht="13">
      <c r="A687" s="2"/>
      <c r="B687" s="3"/>
      <c r="C687" s="4"/>
      <c r="D687" s="4"/>
      <c r="E687" s="3"/>
      <c r="F687" s="3"/>
      <c r="G687" s="16"/>
      <c r="H687" s="3"/>
      <c r="I687" s="3"/>
      <c r="J687" s="3"/>
      <c r="K687" s="3"/>
      <c r="L687" s="3"/>
      <c r="M687" s="3"/>
      <c r="N687" s="3"/>
    </row>
    <row r="688" spans="1:14" ht="13">
      <c r="A688" s="2"/>
      <c r="B688" s="3"/>
      <c r="C688" s="4"/>
      <c r="D688" s="4"/>
      <c r="E688" s="3"/>
      <c r="F688" s="3"/>
      <c r="G688" s="16"/>
      <c r="H688" s="3"/>
      <c r="I688" s="3"/>
      <c r="J688" s="3"/>
      <c r="K688" s="3"/>
      <c r="L688" s="3"/>
      <c r="M688" s="3"/>
      <c r="N688" s="3"/>
    </row>
    <row r="689" spans="1:14" ht="13">
      <c r="A689" s="2"/>
      <c r="B689" s="3"/>
      <c r="C689" s="4"/>
      <c r="D689" s="4"/>
      <c r="E689" s="3"/>
      <c r="F689" s="3"/>
      <c r="G689" s="16"/>
      <c r="H689" s="3"/>
      <c r="I689" s="3"/>
      <c r="J689" s="3"/>
      <c r="K689" s="3"/>
      <c r="L689" s="3"/>
      <c r="M689" s="3"/>
      <c r="N689" s="3"/>
    </row>
    <row r="690" spans="1:14" ht="13">
      <c r="A690" s="2"/>
      <c r="B690" s="3"/>
      <c r="C690" s="4"/>
      <c r="D690" s="4"/>
      <c r="E690" s="3"/>
      <c r="F690" s="3"/>
      <c r="G690" s="16"/>
      <c r="H690" s="3"/>
      <c r="I690" s="3"/>
      <c r="J690" s="3"/>
      <c r="K690" s="3"/>
      <c r="L690" s="3"/>
      <c r="M690" s="3"/>
      <c r="N690" s="3"/>
    </row>
    <row r="691" spans="1:14" ht="13">
      <c r="A691" s="2"/>
      <c r="B691" s="3"/>
      <c r="C691" s="4"/>
      <c r="D691" s="4"/>
      <c r="E691" s="3"/>
      <c r="F691" s="3"/>
      <c r="G691" s="16"/>
      <c r="H691" s="3"/>
      <c r="I691" s="3"/>
      <c r="J691" s="3"/>
      <c r="K691" s="3"/>
      <c r="L691" s="3"/>
      <c r="M691" s="3"/>
      <c r="N691" s="3"/>
    </row>
    <row r="692" spans="1:14" ht="13">
      <c r="A692" s="2"/>
      <c r="B692" s="3"/>
      <c r="C692" s="4"/>
      <c r="D692" s="4"/>
      <c r="E692" s="3"/>
      <c r="F692" s="3"/>
      <c r="G692" s="16"/>
      <c r="H692" s="3"/>
      <c r="I692" s="3"/>
      <c r="J692" s="3"/>
      <c r="K692" s="3"/>
      <c r="L692" s="3"/>
      <c r="M692" s="3"/>
      <c r="N692" s="3"/>
    </row>
    <row r="693" spans="1:14" ht="13">
      <c r="A693" s="2"/>
      <c r="B693" s="3"/>
      <c r="C693" s="4"/>
      <c r="D693" s="4"/>
      <c r="E693" s="3"/>
      <c r="F693" s="3"/>
      <c r="G693" s="16"/>
      <c r="H693" s="3"/>
      <c r="I693" s="3"/>
      <c r="J693" s="3"/>
      <c r="K693" s="3"/>
      <c r="L693" s="3"/>
      <c r="M693" s="3"/>
      <c r="N693" s="3"/>
    </row>
    <row r="694" spans="1:14" ht="13">
      <c r="A694" s="2"/>
      <c r="B694" s="3"/>
      <c r="C694" s="4"/>
      <c r="D694" s="4"/>
      <c r="E694" s="3"/>
      <c r="F694" s="3"/>
      <c r="G694" s="16"/>
      <c r="H694" s="3"/>
      <c r="I694" s="3"/>
      <c r="J694" s="3"/>
      <c r="K694" s="3"/>
      <c r="L694" s="3"/>
      <c r="M694" s="3"/>
      <c r="N694" s="3"/>
    </row>
    <row r="695" spans="1:14" ht="13">
      <c r="A695" s="2"/>
      <c r="B695" s="3"/>
      <c r="C695" s="4"/>
      <c r="D695" s="4"/>
      <c r="E695" s="3"/>
      <c r="F695" s="3"/>
      <c r="G695" s="16"/>
      <c r="H695" s="3"/>
      <c r="I695" s="3"/>
      <c r="J695" s="3"/>
      <c r="K695" s="3"/>
      <c r="L695" s="3"/>
      <c r="M695" s="3"/>
      <c r="N695" s="3"/>
    </row>
    <row r="696" spans="1:14" ht="13">
      <c r="A696" s="2"/>
      <c r="B696" s="3"/>
      <c r="C696" s="4"/>
      <c r="D696" s="4"/>
      <c r="E696" s="3"/>
      <c r="F696" s="3"/>
      <c r="G696" s="16"/>
      <c r="H696" s="3"/>
      <c r="I696" s="3"/>
      <c r="J696" s="3"/>
      <c r="K696" s="3"/>
      <c r="L696" s="3"/>
      <c r="M696" s="3"/>
      <c r="N696" s="3"/>
    </row>
    <row r="697" spans="1:14" ht="13">
      <c r="A697" s="2"/>
      <c r="B697" s="3"/>
      <c r="C697" s="4"/>
      <c r="D697" s="4"/>
      <c r="E697" s="3"/>
      <c r="F697" s="3"/>
      <c r="G697" s="16"/>
      <c r="H697" s="3"/>
      <c r="I697" s="3"/>
      <c r="J697" s="3"/>
      <c r="K697" s="3"/>
      <c r="L697" s="3"/>
      <c r="M697" s="3"/>
      <c r="N697" s="3"/>
    </row>
    <row r="698" spans="1:14" ht="13">
      <c r="A698" s="2"/>
      <c r="B698" s="3"/>
      <c r="C698" s="4"/>
      <c r="D698" s="4"/>
      <c r="E698" s="3"/>
      <c r="F698" s="3"/>
      <c r="G698" s="16"/>
      <c r="H698" s="3"/>
      <c r="I698" s="3"/>
      <c r="J698" s="3"/>
      <c r="K698" s="3"/>
      <c r="L698" s="3"/>
      <c r="M698" s="3"/>
      <c r="N698" s="3"/>
    </row>
    <row r="699" spans="1:14" ht="13">
      <c r="A699" s="2"/>
      <c r="B699" s="3"/>
      <c r="C699" s="4"/>
      <c r="D699" s="4"/>
      <c r="E699" s="3"/>
      <c r="F699" s="3"/>
      <c r="G699" s="16"/>
      <c r="H699" s="3"/>
      <c r="I699" s="3"/>
      <c r="J699" s="3"/>
      <c r="K699" s="3"/>
      <c r="L699" s="3"/>
      <c r="M699" s="3"/>
      <c r="N699" s="3"/>
    </row>
    <row r="700" spans="1:14" ht="13">
      <c r="A700" s="2"/>
      <c r="B700" s="3"/>
      <c r="C700" s="4"/>
      <c r="D700" s="4"/>
      <c r="E700" s="3"/>
      <c r="F700" s="3"/>
      <c r="G700" s="16"/>
      <c r="H700" s="3"/>
      <c r="I700" s="3"/>
      <c r="J700" s="3"/>
      <c r="K700" s="3"/>
      <c r="L700" s="3"/>
      <c r="M700" s="3"/>
      <c r="N700" s="3"/>
    </row>
    <row r="701" spans="1:14" ht="13">
      <c r="A701" s="2"/>
      <c r="B701" s="3"/>
      <c r="C701" s="4"/>
      <c r="D701" s="4"/>
      <c r="E701" s="3"/>
      <c r="F701" s="3"/>
      <c r="G701" s="16"/>
      <c r="H701" s="3"/>
      <c r="I701" s="3"/>
      <c r="J701" s="3"/>
      <c r="K701" s="3"/>
      <c r="L701" s="3"/>
      <c r="M701" s="3"/>
      <c r="N701" s="3"/>
    </row>
    <row r="702" spans="1:14" ht="13">
      <c r="A702" s="2"/>
      <c r="B702" s="3"/>
      <c r="C702" s="4"/>
      <c r="D702" s="4"/>
      <c r="E702" s="3"/>
      <c r="F702" s="3"/>
      <c r="G702" s="16"/>
      <c r="H702" s="3"/>
      <c r="I702" s="3"/>
      <c r="J702" s="3"/>
      <c r="K702" s="3"/>
      <c r="L702" s="3"/>
      <c r="M702" s="3"/>
      <c r="N702" s="3"/>
    </row>
    <row r="703" spans="1:14" ht="13">
      <c r="A703" s="2"/>
      <c r="B703" s="3"/>
      <c r="C703" s="4"/>
      <c r="D703" s="4"/>
      <c r="E703" s="3"/>
      <c r="F703" s="3"/>
      <c r="G703" s="16"/>
      <c r="H703" s="3"/>
      <c r="I703" s="3"/>
      <c r="J703" s="3"/>
      <c r="K703" s="3"/>
      <c r="L703" s="3"/>
      <c r="M703" s="3"/>
      <c r="N703" s="3"/>
    </row>
    <row r="704" spans="1:14" ht="13">
      <c r="A704" s="2"/>
      <c r="B704" s="3"/>
      <c r="C704" s="4"/>
      <c r="D704" s="4"/>
      <c r="E704" s="3"/>
      <c r="F704" s="3"/>
      <c r="G704" s="16"/>
      <c r="H704" s="3"/>
      <c r="I704" s="3"/>
      <c r="J704" s="3"/>
      <c r="K704" s="3"/>
      <c r="L704" s="3"/>
      <c r="M704" s="3"/>
      <c r="N704" s="3"/>
    </row>
    <row r="705" spans="1:14" ht="13">
      <c r="A705" s="2"/>
      <c r="B705" s="3"/>
      <c r="C705" s="4"/>
      <c r="D705" s="4"/>
      <c r="E705" s="3"/>
      <c r="F705" s="3"/>
      <c r="G705" s="16"/>
      <c r="H705" s="3"/>
      <c r="I705" s="3"/>
      <c r="J705" s="3"/>
      <c r="K705" s="3"/>
      <c r="L705" s="3"/>
      <c r="M705" s="3"/>
      <c r="N705" s="3"/>
    </row>
    <row r="706" spans="1:14" ht="13">
      <c r="A706" s="2"/>
      <c r="B706" s="3"/>
      <c r="C706" s="4"/>
      <c r="D706" s="4"/>
      <c r="E706" s="3"/>
      <c r="F706" s="3"/>
      <c r="G706" s="16"/>
      <c r="H706" s="3"/>
      <c r="I706" s="3"/>
      <c r="J706" s="3"/>
      <c r="K706" s="3"/>
      <c r="L706" s="3"/>
      <c r="M706" s="3"/>
      <c r="N706" s="3"/>
    </row>
    <row r="707" spans="1:14" ht="13">
      <c r="A707" s="2"/>
      <c r="B707" s="3"/>
      <c r="C707" s="4"/>
      <c r="D707" s="4"/>
      <c r="E707" s="3"/>
      <c r="F707" s="3"/>
      <c r="G707" s="16"/>
      <c r="H707" s="3"/>
      <c r="I707" s="3"/>
      <c r="J707" s="3"/>
      <c r="K707" s="3"/>
      <c r="L707" s="3"/>
      <c r="M707" s="3"/>
      <c r="N707" s="3"/>
    </row>
    <row r="708" spans="1:14" ht="13">
      <c r="A708" s="2"/>
      <c r="B708" s="3"/>
      <c r="C708" s="4"/>
      <c r="D708" s="4"/>
      <c r="E708" s="3"/>
      <c r="F708" s="3"/>
      <c r="G708" s="16"/>
      <c r="H708" s="3"/>
      <c r="I708" s="3"/>
      <c r="J708" s="3"/>
      <c r="K708" s="3"/>
      <c r="L708" s="3"/>
      <c r="M708" s="3"/>
      <c r="N708" s="3"/>
    </row>
    <row r="709" spans="1:14" ht="13">
      <c r="A709" s="2"/>
      <c r="B709" s="3"/>
      <c r="C709" s="4"/>
      <c r="D709" s="4"/>
      <c r="E709" s="3"/>
      <c r="F709" s="3"/>
      <c r="G709" s="16"/>
      <c r="H709" s="3"/>
      <c r="I709" s="3"/>
      <c r="J709" s="3"/>
      <c r="K709" s="3"/>
      <c r="L709" s="3"/>
      <c r="M709" s="3"/>
      <c r="N709" s="3"/>
    </row>
    <row r="710" spans="1:14" ht="13">
      <c r="A710" s="2"/>
      <c r="B710" s="3"/>
      <c r="C710" s="4"/>
      <c r="D710" s="4"/>
      <c r="E710" s="3"/>
      <c r="F710" s="3"/>
      <c r="G710" s="16"/>
      <c r="H710" s="3"/>
      <c r="I710" s="3"/>
      <c r="J710" s="3"/>
      <c r="K710" s="3"/>
      <c r="L710" s="3"/>
      <c r="M710" s="3"/>
      <c r="N710" s="3"/>
    </row>
    <row r="711" spans="1:14" ht="13">
      <c r="A711" s="2"/>
      <c r="B711" s="3"/>
      <c r="C711" s="4"/>
      <c r="D711" s="4"/>
      <c r="E711" s="3"/>
      <c r="F711" s="3"/>
      <c r="G711" s="16"/>
      <c r="H711" s="3"/>
      <c r="I711" s="3"/>
      <c r="J711" s="3"/>
      <c r="K711" s="3"/>
      <c r="L711" s="3"/>
      <c r="M711" s="3"/>
      <c r="N711" s="3"/>
    </row>
    <row r="712" spans="1:14" ht="13">
      <c r="A712" s="2"/>
      <c r="B712" s="3"/>
      <c r="C712" s="4"/>
      <c r="D712" s="4"/>
      <c r="E712" s="3"/>
      <c r="F712" s="3"/>
      <c r="G712" s="16"/>
      <c r="H712" s="3"/>
      <c r="I712" s="3"/>
      <c r="J712" s="3"/>
      <c r="K712" s="3"/>
      <c r="L712" s="3"/>
      <c r="M712" s="3"/>
      <c r="N712" s="3"/>
    </row>
    <row r="713" spans="1:14" ht="13">
      <c r="A713" s="2"/>
      <c r="B713" s="3"/>
      <c r="C713" s="4"/>
      <c r="D713" s="4"/>
      <c r="E713" s="3"/>
      <c r="F713" s="3"/>
      <c r="G713" s="16"/>
      <c r="H713" s="3"/>
      <c r="I713" s="3"/>
      <c r="J713" s="3"/>
      <c r="K713" s="3"/>
      <c r="L713" s="3"/>
      <c r="M713" s="3"/>
      <c r="N713" s="3"/>
    </row>
    <row r="714" spans="1:14" ht="13">
      <c r="A714" s="2"/>
      <c r="B714" s="3"/>
      <c r="C714" s="4"/>
      <c r="D714" s="4"/>
      <c r="E714" s="3"/>
      <c r="F714" s="3"/>
      <c r="G714" s="16"/>
      <c r="H714" s="3"/>
      <c r="I714" s="3"/>
      <c r="J714" s="3"/>
      <c r="K714" s="3"/>
      <c r="L714" s="3"/>
      <c r="M714" s="3"/>
      <c r="N714" s="3"/>
    </row>
    <row r="715" spans="1:14" ht="13">
      <c r="A715" s="2"/>
      <c r="B715" s="3"/>
      <c r="C715" s="4"/>
      <c r="D715" s="4"/>
      <c r="E715" s="3"/>
      <c r="F715" s="3"/>
      <c r="G715" s="16"/>
      <c r="H715" s="3"/>
      <c r="I715" s="3"/>
      <c r="J715" s="3"/>
      <c r="K715" s="3"/>
      <c r="L715" s="3"/>
      <c r="M715" s="3"/>
      <c r="N715" s="3"/>
    </row>
    <row r="716" spans="1:14" ht="13">
      <c r="A716" s="2"/>
      <c r="B716" s="3"/>
      <c r="C716" s="4"/>
      <c r="D716" s="4"/>
      <c r="E716" s="3"/>
      <c r="F716" s="3"/>
      <c r="G716" s="16"/>
      <c r="H716" s="3"/>
      <c r="I716" s="3"/>
      <c r="J716" s="3"/>
      <c r="K716" s="3"/>
      <c r="L716" s="3"/>
      <c r="M716" s="3"/>
      <c r="N716" s="3"/>
    </row>
    <row r="717" spans="1:14" ht="13">
      <c r="A717" s="2"/>
      <c r="B717" s="3"/>
      <c r="C717" s="4"/>
      <c r="D717" s="4"/>
      <c r="E717" s="3"/>
      <c r="F717" s="3"/>
      <c r="G717" s="16"/>
      <c r="H717" s="3"/>
      <c r="I717" s="3"/>
      <c r="J717" s="3"/>
      <c r="K717" s="3"/>
      <c r="L717" s="3"/>
      <c r="M717" s="3"/>
      <c r="N717" s="3"/>
    </row>
    <row r="718" spans="1:14" ht="13">
      <c r="A718" s="2"/>
      <c r="B718" s="3"/>
      <c r="C718" s="4"/>
      <c r="D718" s="4"/>
      <c r="E718" s="3"/>
      <c r="F718" s="3"/>
      <c r="G718" s="16"/>
      <c r="H718" s="3"/>
      <c r="I718" s="3"/>
      <c r="J718" s="3"/>
      <c r="K718" s="3"/>
      <c r="L718" s="3"/>
      <c r="M718" s="3"/>
      <c r="N718" s="3"/>
    </row>
    <row r="719" spans="1:14" ht="13">
      <c r="A719" s="2"/>
      <c r="B719" s="3"/>
      <c r="C719" s="4"/>
      <c r="D719" s="4"/>
      <c r="E719" s="3"/>
      <c r="F719" s="3"/>
      <c r="G719" s="16"/>
      <c r="H719" s="3"/>
      <c r="I719" s="3"/>
      <c r="J719" s="3"/>
      <c r="K719" s="3"/>
      <c r="L719" s="3"/>
      <c r="M719" s="3"/>
      <c r="N719" s="3"/>
    </row>
    <row r="720" spans="1:14" ht="13">
      <c r="A720" s="2"/>
      <c r="B720" s="3"/>
      <c r="C720" s="4"/>
      <c r="D720" s="4"/>
      <c r="E720" s="3"/>
      <c r="F720" s="3"/>
      <c r="G720" s="16"/>
      <c r="H720" s="3"/>
      <c r="I720" s="3"/>
      <c r="J720" s="3"/>
      <c r="K720" s="3"/>
      <c r="L720" s="3"/>
      <c r="M720" s="3"/>
      <c r="N720" s="3"/>
    </row>
    <row r="721" spans="1:14" ht="13">
      <c r="A721" s="2"/>
      <c r="B721" s="3"/>
      <c r="C721" s="4"/>
      <c r="D721" s="4"/>
      <c r="E721" s="3"/>
      <c r="F721" s="3"/>
      <c r="G721" s="16"/>
      <c r="H721" s="3"/>
      <c r="I721" s="3"/>
      <c r="J721" s="3"/>
      <c r="K721" s="3"/>
      <c r="L721" s="3"/>
      <c r="M721" s="3"/>
      <c r="N721" s="3"/>
    </row>
    <row r="722" spans="1:14" ht="13">
      <c r="A722" s="2"/>
      <c r="B722" s="3"/>
      <c r="C722" s="4"/>
      <c r="D722" s="4"/>
      <c r="E722" s="3"/>
      <c r="F722" s="3"/>
      <c r="G722" s="16"/>
      <c r="H722" s="3"/>
      <c r="I722" s="3"/>
      <c r="J722" s="3"/>
      <c r="K722" s="3"/>
      <c r="L722" s="3"/>
      <c r="M722" s="3"/>
      <c r="N722" s="3"/>
    </row>
    <row r="723" spans="1:14" ht="13">
      <c r="A723" s="2"/>
      <c r="B723" s="3"/>
      <c r="C723" s="4"/>
      <c r="D723" s="4"/>
      <c r="E723" s="3"/>
      <c r="F723" s="3"/>
      <c r="G723" s="16"/>
      <c r="H723" s="3"/>
      <c r="I723" s="3"/>
      <c r="J723" s="3"/>
      <c r="K723" s="3"/>
      <c r="L723" s="3"/>
      <c r="M723" s="3"/>
      <c r="N723" s="3"/>
    </row>
    <row r="724" spans="1:14" ht="13">
      <c r="A724" s="2"/>
      <c r="B724" s="3"/>
      <c r="C724" s="4"/>
      <c r="D724" s="4"/>
      <c r="E724" s="3"/>
      <c r="F724" s="3"/>
      <c r="G724" s="16"/>
      <c r="H724" s="3"/>
      <c r="I724" s="3"/>
      <c r="J724" s="3"/>
      <c r="K724" s="3"/>
      <c r="L724" s="3"/>
      <c r="M724" s="3"/>
      <c r="N724" s="3"/>
    </row>
    <row r="725" spans="1:14" ht="13">
      <c r="A725" s="2"/>
      <c r="B725" s="3"/>
      <c r="C725" s="4"/>
      <c r="D725" s="4"/>
      <c r="E725" s="3"/>
      <c r="F725" s="3"/>
      <c r="G725" s="16"/>
      <c r="H725" s="3"/>
      <c r="I725" s="3"/>
      <c r="J725" s="3"/>
      <c r="K725" s="3"/>
      <c r="L725" s="3"/>
      <c r="M725" s="3"/>
      <c r="N725" s="3"/>
    </row>
    <row r="726" spans="1:14" ht="13">
      <c r="A726" s="2"/>
      <c r="B726" s="3"/>
      <c r="C726" s="4"/>
      <c r="D726" s="4"/>
      <c r="E726" s="3"/>
      <c r="F726" s="3"/>
      <c r="G726" s="16"/>
      <c r="H726" s="3"/>
      <c r="I726" s="3"/>
      <c r="J726" s="3"/>
      <c r="K726" s="3"/>
      <c r="L726" s="3"/>
      <c r="M726" s="3"/>
      <c r="N726" s="3"/>
    </row>
    <row r="727" spans="1:14" ht="13">
      <c r="A727" s="2"/>
      <c r="B727" s="3"/>
      <c r="C727" s="4"/>
      <c r="D727" s="4"/>
      <c r="E727" s="3"/>
      <c r="F727" s="3"/>
      <c r="G727" s="16"/>
      <c r="H727" s="3"/>
      <c r="I727" s="3"/>
      <c r="J727" s="3"/>
      <c r="K727" s="3"/>
      <c r="L727" s="3"/>
      <c r="M727" s="3"/>
      <c r="N727" s="3"/>
    </row>
    <row r="728" spans="1:14" ht="13">
      <c r="A728" s="2"/>
      <c r="B728" s="3"/>
      <c r="C728" s="4"/>
      <c r="D728" s="4"/>
      <c r="E728" s="3"/>
      <c r="F728" s="3"/>
      <c r="G728" s="16"/>
      <c r="H728" s="3"/>
      <c r="I728" s="3"/>
      <c r="J728" s="3"/>
      <c r="K728" s="3"/>
      <c r="L728" s="3"/>
      <c r="M728" s="3"/>
      <c r="N728" s="3"/>
    </row>
    <row r="729" spans="1:14" ht="13">
      <c r="A729" s="2"/>
      <c r="B729" s="3"/>
      <c r="C729" s="4"/>
      <c r="D729" s="4"/>
      <c r="E729" s="3"/>
      <c r="F729" s="3"/>
      <c r="G729" s="16"/>
      <c r="H729" s="3"/>
      <c r="I729" s="3"/>
      <c r="J729" s="3"/>
      <c r="K729" s="3"/>
      <c r="L729" s="3"/>
      <c r="M729" s="3"/>
      <c r="N729" s="3"/>
    </row>
    <row r="730" spans="1:14" ht="13">
      <c r="A730" s="2"/>
      <c r="B730" s="3"/>
      <c r="C730" s="4"/>
      <c r="D730" s="4"/>
      <c r="E730" s="3"/>
      <c r="F730" s="3"/>
      <c r="G730" s="16"/>
      <c r="H730" s="3"/>
      <c r="I730" s="3"/>
      <c r="J730" s="3"/>
      <c r="K730" s="3"/>
      <c r="L730" s="3"/>
      <c r="M730" s="3"/>
      <c r="N730" s="3"/>
    </row>
    <row r="731" spans="1:14" ht="13">
      <c r="A731" s="2"/>
      <c r="B731" s="3"/>
      <c r="C731" s="4"/>
      <c r="D731" s="4"/>
      <c r="E731" s="3"/>
      <c r="F731" s="3"/>
      <c r="G731" s="16"/>
      <c r="H731" s="3"/>
      <c r="I731" s="3"/>
      <c r="J731" s="3"/>
      <c r="K731" s="3"/>
      <c r="L731" s="3"/>
      <c r="M731" s="3"/>
      <c r="N731" s="3"/>
    </row>
    <row r="732" spans="1:14" ht="13">
      <c r="A732" s="2"/>
      <c r="B732" s="3"/>
      <c r="C732" s="4"/>
      <c r="D732" s="4"/>
      <c r="E732" s="3"/>
      <c r="F732" s="3"/>
      <c r="G732" s="16"/>
      <c r="H732" s="3"/>
      <c r="I732" s="3"/>
      <c r="J732" s="3"/>
      <c r="K732" s="3"/>
      <c r="L732" s="3"/>
      <c r="M732" s="3"/>
      <c r="N732" s="3"/>
    </row>
    <row r="733" spans="1:14" ht="13">
      <c r="A733" s="2"/>
      <c r="B733" s="3"/>
      <c r="C733" s="4"/>
      <c r="D733" s="4"/>
      <c r="E733" s="3"/>
      <c r="F733" s="3"/>
      <c r="G733" s="16"/>
      <c r="H733" s="3"/>
      <c r="I733" s="3"/>
      <c r="J733" s="3"/>
      <c r="K733" s="3"/>
      <c r="L733" s="3"/>
      <c r="M733" s="3"/>
      <c r="N733" s="3"/>
    </row>
    <row r="734" spans="1:14" ht="13">
      <c r="A734" s="2"/>
      <c r="B734" s="3"/>
      <c r="C734" s="4"/>
      <c r="D734" s="4"/>
      <c r="E734" s="3"/>
      <c r="F734" s="3"/>
      <c r="G734" s="16"/>
      <c r="H734" s="3"/>
      <c r="I734" s="3"/>
      <c r="J734" s="3"/>
      <c r="K734" s="3"/>
      <c r="L734" s="3"/>
      <c r="M734" s="3"/>
      <c r="N734" s="3"/>
    </row>
    <row r="735" spans="1:14" ht="13">
      <c r="A735" s="2"/>
      <c r="B735" s="3"/>
      <c r="C735" s="4"/>
      <c r="D735" s="4"/>
      <c r="E735" s="3"/>
      <c r="F735" s="3"/>
      <c r="G735" s="16"/>
      <c r="H735" s="3"/>
      <c r="I735" s="3"/>
      <c r="J735" s="3"/>
      <c r="K735" s="3"/>
      <c r="L735" s="3"/>
      <c r="M735" s="3"/>
      <c r="N735" s="3"/>
    </row>
    <row r="736" spans="1:14" ht="13">
      <c r="A736" s="2"/>
      <c r="B736" s="3"/>
      <c r="C736" s="4"/>
      <c r="D736" s="4"/>
      <c r="E736" s="3"/>
      <c r="F736" s="3"/>
      <c r="G736" s="16"/>
      <c r="H736" s="3"/>
      <c r="I736" s="3"/>
      <c r="J736" s="3"/>
      <c r="K736" s="3"/>
      <c r="L736" s="3"/>
      <c r="M736" s="3"/>
      <c r="N736" s="3"/>
    </row>
    <row r="737" spans="1:14" ht="13">
      <c r="A737" s="2"/>
      <c r="B737" s="3"/>
      <c r="C737" s="4"/>
      <c r="D737" s="4"/>
      <c r="E737" s="3"/>
      <c r="F737" s="3"/>
      <c r="G737" s="16"/>
      <c r="H737" s="3"/>
      <c r="I737" s="3"/>
      <c r="J737" s="3"/>
      <c r="K737" s="3"/>
      <c r="L737" s="3"/>
      <c r="M737" s="3"/>
      <c r="N737" s="3"/>
    </row>
    <row r="738" spans="1:14" ht="13">
      <c r="A738" s="2"/>
      <c r="B738" s="3"/>
      <c r="C738" s="4"/>
      <c r="D738" s="4"/>
      <c r="E738" s="3"/>
      <c r="F738" s="3"/>
      <c r="G738" s="16"/>
      <c r="H738" s="3"/>
      <c r="I738" s="3"/>
      <c r="J738" s="3"/>
      <c r="K738" s="3"/>
      <c r="L738" s="3"/>
      <c r="M738" s="3"/>
      <c r="N738" s="3"/>
    </row>
    <row r="739" spans="1:14" ht="13">
      <c r="A739" s="2"/>
      <c r="B739" s="3"/>
      <c r="C739" s="4"/>
      <c r="D739" s="4"/>
      <c r="E739" s="3"/>
      <c r="F739" s="3"/>
      <c r="G739" s="16"/>
      <c r="H739" s="3"/>
      <c r="I739" s="3"/>
      <c r="J739" s="3"/>
      <c r="K739" s="3"/>
      <c r="L739" s="3"/>
      <c r="M739" s="3"/>
      <c r="N739" s="3"/>
    </row>
    <row r="740" spans="1:14" ht="13">
      <c r="A740" s="2"/>
      <c r="B740" s="3"/>
      <c r="C740" s="4"/>
      <c r="D740" s="4"/>
      <c r="E740" s="3"/>
      <c r="F740" s="3"/>
      <c r="G740" s="16"/>
      <c r="H740" s="3"/>
      <c r="I740" s="3"/>
      <c r="J740" s="3"/>
      <c r="K740" s="3"/>
      <c r="L740" s="3"/>
      <c r="M740" s="3"/>
      <c r="N740" s="3"/>
    </row>
    <row r="741" spans="1:14" ht="13">
      <c r="A741" s="2"/>
      <c r="B741" s="3"/>
      <c r="C741" s="4"/>
      <c r="D741" s="4"/>
      <c r="E741" s="3"/>
      <c r="F741" s="3"/>
      <c r="G741" s="16"/>
      <c r="H741" s="3"/>
      <c r="I741" s="3"/>
      <c r="J741" s="3"/>
      <c r="K741" s="3"/>
      <c r="L741" s="3"/>
      <c r="M741" s="3"/>
      <c r="N741" s="3"/>
    </row>
    <row r="742" spans="1:14" ht="13">
      <c r="A742" s="2"/>
      <c r="B742" s="3"/>
      <c r="C742" s="4"/>
      <c r="D742" s="4"/>
      <c r="E742" s="3"/>
      <c r="F742" s="3"/>
      <c r="G742" s="16"/>
      <c r="H742" s="3"/>
      <c r="I742" s="3"/>
      <c r="J742" s="3"/>
      <c r="K742" s="3"/>
      <c r="L742" s="3"/>
      <c r="M742" s="3"/>
      <c r="N742" s="3"/>
    </row>
    <row r="743" spans="1:14" ht="13">
      <c r="A743" s="2"/>
      <c r="B743" s="3"/>
      <c r="C743" s="4"/>
      <c r="D743" s="4"/>
      <c r="E743" s="3"/>
      <c r="F743" s="3"/>
      <c r="G743" s="16"/>
      <c r="H743" s="3"/>
      <c r="I743" s="3"/>
      <c r="J743" s="3"/>
      <c r="K743" s="3"/>
      <c r="L743" s="3"/>
      <c r="M743" s="3"/>
      <c r="N743" s="3"/>
    </row>
    <row r="744" spans="1:14" ht="13">
      <c r="A744" s="2"/>
      <c r="B744" s="3"/>
      <c r="C744" s="4"/>
      <c r="D744" s="4"/>
      <c r="E744" s="3"/>
      <c r="F744" s="3"/>
      <c r="G744" s="16"/>
      <c r="H744" s="3"/>
      <c r="I744" s="3"/>
      <c r="J744" s="3"/>
      <c r="K744" s="3"/>
      <c r="L744" s="3"/>
      <c r="M744" s="3"/>
      <c r="N744" s="3"/>
    </row>
    <row r="745" spans="1:14" ht="13">
      <c r="A745" s="2"/>
      <c r="B745" s="3"/>
      <c r="C745" s="4"/>
      <c r="D745" s="4"/>
      <c r="E745" s="3"/>
      <c r="F745" s="3"/>
      <c r="G745" s="16"/>
      <c r="H745" s="3"/>
      <c r="I745" s="3"/>
      <c r="J745" s="3"/>
      <c r="K745" s="3"/>
      <c r="L745" s="3"/>
      <c r="M745" s="3"/>
      <c r="N745" s="3"/>
    </row>
    <row r="746" spans="1:14" ht="13">
      <c r="A746" s="2"/>
      <c r="B746" s="3"/>
      <c r="C746" s="4"/>
      <c r="D746" s="4"/>
      <c r="E746" s="3"/>
      <c r="F746" s="3"/>
      <c r="G746" s="16"/>
      <c r="H746" s="3"/>
      <c r="I746" s="3"/>
      <c r="J746" s="3"/>
      <c r="K746" s="3"/>
      <c r="L746" s="3"/>
      <c r="M746" s="3"/>
      <c r="N746" s="3"/>
    </row>
    <row r="747" spans="1:14" ht="13">
      <c r="A747" s="2"/>
      <c r="B747" s="3"/>
      <c r="C747" s="4"/>
      <c r="D747" s="4"/>
      <c r="E747" s="3"/>
      <c r="F747" s="3"/>
      <c r="G747" s="16"/>
      <c r="H747" s="3"/>
      <c r="I747" s="3"/>
      <c r="J747" s="3"/>
      <c r="K747" s="3"/>
      <c r="L747" s="3"/>
      <c r="M747" s="3"/>
      <c r="N747" s="3"/>
    </row>
    <row r="748" spans="1:14" ht="13">
      <c r="A748" s="2"/>
      <c r="B748" s="3"/>
      <c r="C748" s="4"/>
      <c r="D748" s="4"/>
      <c r="E748" s="3"/>
      <c r="F748" s="3"/>
      <c r="G748" s="16"/>
      <c r="H748" s="3"/>
      <c r="I748" s="3"/>
      <c r="J748" s="3"/>
      <c r="K748" s="3"/>
      <c r="L748" s="3"/>
      <c r="M748" s="3"/>
      <c r="N748" s="3"/>
    </row>
    <row r="749" spans="1:14" ht="13">
      <c r="A749" s="2"/>
      <c r="B749" s="3"/>
      <c r="C749" s="4"/>
      <c r="D749" s="4"/>
      <c r="E749" s="3"/>
      <c r="F749" s="3"/>
      <c r="G749" s="16"/>
      <c r="H749" s="3"/>
      <c r="I749" s="3"/>
      <c r="J749" s="3"/>
      <c r="K749" s="3"/>
      <c r="L749" s="3"/>
      <c r="M749" s="3"/>
      <c r="N749" s="3"/>
    </row>
    <row r="750" spans="1:14" ht="13">
      <c r="A750" s="2"/>
      <c r="B750" s="3"/>
      <c r="C750" s="4"/>
      <c r="D750" s="4"/>
      <c r="E750" s="3"/>
      <c r="F750" s="3"/>
      <c r="G750" s="16"/>
      <c r="H750" s="3"/>
      <c r="I750" s="3"/>
      <c r="J750" s="3"/>
      <c r="K750" s="3"/>
      <c r="L750" s="3"/>
      <c r="M750" s="3"/>
      <c r="N750" s="3"/>
    </row>
    <row r="751" spans="1:14" ht="13">
      <c r="A751" s="2"/>
      <c r="B751" s="3"/>
      <c r="C751" s="4"/>
      <c r="D751" s="4"/>
      <c r="E751" s="3"/>
      <c r="F751" s="3"/>
      <c r="G751" s="16"/>
      <c r="H751" s="3"/>
      <c r="I751" s="3"/>
      <c r="J751" s="3"/>
      <c r="K751" s="3"/>
      <c r="L751" s="3"/>
      <c r="M751" s="3"/>
      <c r="N751" s="3"/>
    </row>
    <row r="752" spans="1:14" ht="13">
      <c r="A752" s="2"/>
      <c r="B752" s="3"/>
      <c r="C752" s="4"/>
      <c r="D752" s="4"/>
      <c r="E752" s="3"/>
      <c r="F752" s="3"/>
      <c r="G752" s="16"/>
      <c r="H752" s="3"/>
      <c r="I752" s="3"/>
      <c r="J752" s="3"/>
      <c r="K752" s="3"/>
      <c r="L752" s="3"/>
      <c r="M752" s="3"/>
      <c r="N752" s="3"/>
    </row>
    <row r="753" spans="1:14" ht="13">
      <c r="A753" s="2"/>
      <c r="B753" s="3"/>
      <c r="C753" s="4"/>
      <c r="D753" s="4"/>
      <c r="E753" s="3"/>
      <c r="F753" s="3"/>
      <c r="G753" s="16"/>
      <c r="H753" s="3"/>
      <c r="I753" s="3"/>
      <c r="J753" s="3"/>
      <c r="K753" s="3"/>
      <c r="L753" s="3"/>
      <c r="M753" s="3"/>
      <c r="N753" s="3"/>
    </row>
    <row r="754" spans="1:14" ht="13">
      <c r="A754" s="2"/>
      <c r="B754" s="3"/>
      <c r="C754" s="4"/>
      <c r="D754" s="4"/>
      <c r="E754" s="3"/>
      <c r="F754" s="3"/>
      <c r="G754" s="16"/>
      <c r="H754" s="3"/>
      <c r="I754" s="3"/>
      <c r="J754" s="3"/>
      <c r="K754" s="3"/>
      <c r="L754" s="3"/>
      <c r="M754" s="3"/>
      <c r="N754" s="3"/>
    </row>
    <row r="755" spans="1:14" ht="13">
      <c r="A755" s="2"/>
      <c r="B755" s="3"/>
      <c r="C755" s="4"/>
      <c r="D755" s="4"/>
      <c r="E755" s="3"/>
      <c r="F755" s="3"/>
      <c r="G755" s="16"/>
      <c r="H755" s="3"/>
      <c r="I755" s="3"/>
      <c r="J755" s="3"/>
      <c r="K755" s="3"/>
      <c r="L755" s="3"/>
      <c r="M755" s="3"/>
      <c r="N755" s="3"/>
    </row>
    <row r="756" spans="1:14" ht="13">
      <c r="A756" s="2"/>
      <c r="B756" s="3"/>
      <c r="C756" s="4"/>
      <c r="D756" s="4"/>
      <c r="E756" s="3"/>
      <c r="F756" s="3"/>
      <c r="G756" s="16"/>
      <c r="H756" s="3"/>
      <c r="I756" s="3"/>
      <c r="J756" s="3"/>
      <c r="K756" s="3"/>
      <c r="L756" s="3"/>
      <c r="M756" s="3"/>
      <c r="N756" s="3"/>
    </row>
    <row r="757" spans="1:14" ht="13">
      <c r="A757" s="2"/>
      <c r="B757" s="3"/>
      <c r="C757" s="4"/>
      <c r="D757" s="4"/>
      <c r="E757" s="3"/>
      <c r="F757" s="3"/>
      <c r="G757" s="16"/>
      <c r="H757" s="3"/>
      <c r="I757" s="3"/>
      <c r="J757" s="3"/>
      <c r="K757" s="3"/>
      <c r="L757" s="3"/>
      <c r="M757" s="3"/>
      <c r="N757" s="3"/>
    </row>
    <row r="758" spans="1:14" ht="13">
      <c r="A758" s="2"/>
      <c r="B758" s="3"/>
      <c r="C758" s="4"/>
      <c r="D758" s="4"/>
      <c r="E758" s="3"/>
      <c r="F758" s="3"/>
      <c r="G758" s="16"/>
      <c r="H758" s="3"/>
      <c r="I758" s="3"/>
      <c r="J758" s="3"/>
      <c r="K758" s="3"/>
      <c r="L758" s="3"/>
      <c r="M758" s="3"/>
      <c r="N758" s="3"/>
    </row>
    <row r="759" spans="1:14" ht="13">
      <c r="A759" s="2"/>
      <c r="B759" s="3"/>
      <c r="C759" s="4"/>
      <c r="D759" s="4"/>
      <c r="E759" s="3"/>
      <c r="F759" s="3"/>
      <c r="G759" s="16"/>
      <c r="H759" s="3"/>
      <c r="I759" s="3"/>
      <c r="J759" s="3"/>
      <c r="K759" s="3"/>
      <c r="L759" s="3"/>
      <c r="M759" s="3"/>
      <c r="N759" s="3"/>
    </row>
    <row r="760" spans="1:14" ht="13">
      <c r="A760" s="2"/>
      <c r="B760" s="3"/>
      <c r="C760" s="4"/>
      <c r="D760" s="4"/>
      <c r="E760" s="3"/>
      <c r="F760" s="3"/>
      <c r="G760" s="16"/>
      <c r="H760" s="3"/>
      <c r="I760" s="3"/>
      <c r="J760" s="3"/>
      <c r="K760" s="3"/>
      <c r="L760" s="3"/>
      <c r="M760" s="3"/>
      <c r="N760" s="3"/>
    </row>
    <row r="761" spans="1:14" ht="13">
      <c r="A761" s="2"/>
      <c r="B761" s="3"/>
      <c r="C761" s="4"/>
      <c r="D761" s="4"/>
      <c r="E761" s="3"/>
      <c r="F761" s="3"/>
      <c r="G761" s="16"/>
      <c r="H761" s="3"/>
      <c r="I761" s="3"/>
      <c r="J761" s="3"/>
      <c r="K761" s="3"/>
      <c r="L761" s="3"/>
      <c r="M761" s="3"/>
      <c r="N761" s="3"/>
    </row>
    <row r="762" spans="1:14" ht="13">
      <c r="A762" s="2"/>
      <c r="B762" s="3"/>
      <c r="C762" s="4"/>
      <c r="D762" s="4"/>
      <c r="E762" s="3"/>
      <c r="F762" s="3"/>
      <c r="G762" s="16"/>
      <c r="H762" s="3"/>
      <c r="I762" s="3"/>
      <c r="J762" s="3"/>
      <c r="K762" s="3"/>
      <c r="L762" s="3"/>
      <c r="M762" s="3"/>
      <c r="N762" s="3"/>
    </row>
    <row r="763" spans="1:14" ht="13">
      <c r="A763" s="2"/>
      <c r="B763" s="3"/>
      <c r="C763" s="4"/>
      <c r="D763" s="4"/>
      <c r="E763" s="3"/>
      <c r="F763" s="3"/>
      <c r="G763" s="16"/>
      <c r="H763" s="3"/>
      <c r="I763" s="3"/>
      <c r="J763" s="3"/>
      <c r="K763" s="3"/>
      <c r="L763" s="3"/>
      <c r="M763" s="3"/>
      <c r="N763" s="3"/>
    </row>
    <row r="764" spans="1:14" ht="13">
      <c r="A764" s="2"/>
      <c r="B764" s="3"/>
      <c r="C764" s="4"/>
      <c r="D764" s="4"/>
      <c r="E764" s="3"/>
      <c r="F764" s="3"/>
      <c r="G764" s="16"/>
      <c r="H764" s="3"/>
      <c r="I764" s="3"/>
      <c r="J764" s="3"/>
      <c r="K764" s="3"/>
      <c r="L764" s="3"/>
      <c r="M764" s="3"/>
      <c r="N764" s="3"/>
    </row>
    <row r="765" spans="1:14" ht="13">
      <c r="A765" s="2"/>
      <c r="B765" s="3"/>
      <c r="C765" s="4"/>
      <c r="D765" s="4"/>
      <c r="E765" s="3"/>
      <c r="F765" s="3"/>
      <c r="G765" s="16"/>
      <c r="H765" s="3"/>
      <c r="I765" s="3"/>
      <c r="J765" s="3"/>
      <c r="K765" s="3"/>
      <c r="L765" s="3"/>
      <c r="M765" s="3"/>
      <c r="N765" s="3"/>
    </row>
    <row r="766" spans="1:14" ht="13">
      <c r="A766" s="2"/>
      <c r="B766" s="3"/>
      <c r="C766" s="4"/>
      <c r="D766" s="4"/>
      <c r="E766" s="3"/>
      <c r="F766" s="3"/>
      <c r="G766" s="16"/>
      <c r="H766" s="3"/>
      <c r="I766" s="3"/>
      <c r="J766" s="3"/>
      <c r="K766" s="3"/>
      <c r="L766" s="3"/>
      <c r="M766" s="3"/>
      <c r="N766" s="3"/>
    </row>
    <row r="767" spans="1:14" ht="13">
      <c r="A767" s="2"/>
      <c r="B767" s="3"/>
      <c r="C767" s="4"/>
      <c r="D767" s="4"/>
      <c r="E767" s="3"/>
      <c r="F767" s="3"/>
      <c r="G767" s="16"/>
      <c r="H767" s="3"/>
      <c r="I767" s="3"/>
      <c r="J767" s="3"/>
      <c r="K767" s="3"/>
      <c r="L767" s="3"/>
      <c r="M767" s="3"/>
      <c r="N767" s="3"/>
    </row>
    <row r="768" spans="1:14" ht="13">
      <c r="A768" s="2"/>
      <c r="B768" s="3"/>
      <c r="C768" s="4"/>
      <c r="D768" s="4"/>
      <c r="E768" s="3"/>
      <c r="F768" s="3"/>
      <c r="G768" s="16"/>
      <c r="H768" s="3"/>
      <c r="I768" s="3"/>
      <c r="J768" s="3"/>
      <c r="K768" s="3"/>
      <c r="L768" s="3"/>
      <c r="M768" s="3"/>
      <c r="N768" s="3"/>
    </row>
    <row r="769" spans="1:14" ht="13">
      <c r="A769" s="2"/>
      <c r="B769" s="3"/>
      <c r="C769" s="4"/>
      <c r="D769" s="4"/>
      <c r="E769" s="3"/>
      <c r="F769" s="3"/>
      <c r="G769" s="16"/>
      <c r="H769" s="3"/>
      <c r="I769" s="3"/>
      <c r="J769" s="3"/>
      <c r="K769" s="3"/>
      <c r="L769" s="3"/>
      <c r="M769" s="3"/>
      <c r="N769" s="3"/>
    </row>
    <row r="770" spans="1:14" ht="13">
      <c r="A770" s="2"/>
      <c r="B770" s="3"/>
      <c r="C770" s="4"/>
      <c r="D770" s="4"/>
      <c r="E770" s="3"/>
      <c r="F770" s="3"/>
      <c r="G770" s="16"/>
      <c r="H770" s="3"/>
      <c r="I770" s="3"/>
      <c r="J770" s="3"/>
      <c r="K770" s="3"/>
      <c r="L770" s="3"/>
      <c r="M770" s="3"/>
      <c r="N770" s="3"/>
    </row>
    <row r="771" spans="1:14" ht="13">
      <c r="A771" s="2"/>
      <c r="B771" s="3"/>
      <c r="C771" s="4"/>
      <c r="D771" s="4"/>
      <c r="E771" s="3"/>
      <c r="F771" s="3"/>
      <c r="G771" s="16"/>
      <c r="H771" s="3"/>
      <c r="I771" s="3"/>
      <c r="J771" s="3"/>
      <c r="K771" s="3"/>
      <c r="L771" s="3"/>
      <c r="M771" s="3"/>
      <c r="N771" s="3"/>
    </row>
    <row r="772" spans="1:14" ht="13">
      <c r="A772" s="2"/>
      <c r="B772" s="3"/>
      <c r="C772" s="4"/>
      <c r="D772" s="4"/>
      <c r="E772" s="3"/>
      <c r="F772" s="3"/>
      <c r="G772" s="16"/>
      <c r="H772" s="3"/>
      <c r="I772" s="3"/>
      <c r="J772" s="3"/>
      <c r="K772" s="3"/>
      <c r="L772" s="3"/>
      <c r="M772" s="3"/>
      <c r="N772" s="3"/>
    </row>
    <row r="773" spans="1:14" ht="13">
      <c r="A773" s="2"/>
      <c r="B773" s="3"/>
      <c r="C773" s="4"/>
      <c r="D773" s="4"/>
      <c r="E773" s="3"/>
      <c r="F773" s="3"/>
      <c r="G773" s="16"/>
      <c r="H773" s="3"/>
      <c r="I773" s="3"/>
      <c r="J773" s="3"/>
      <c r="K773" s="3"/>
      <c r="L773" s="3"/>
      <c r="M773" s="3"/>
      <c r="N773" s="3"/>
    </row>
    <row r="774" spans="1:14" ht="13">
      <c r="A774" s="2"/>
      <c r="B774" s="3"/>
      <c r="C774" s="4"/>
      <c r="D774" s="4"/>
      <c r="E774" s="3"/>
      <c r="F774" s="3"/>
      <c r="G774" s="16"/>
      <c r="H774" s="3"/>
      <c r="I774" s="3"/>
      <c r="J774" s="3"/>
      <c r="K774" s="3"/>
      <c r="L774" s="3"/>
      <c r="M774" s="3"/>
      <c r="N774" s="3"/>
    </row>
    <row r="775" spans="1:14" ht="13">
      <c r="A775" s="2"/>
      <c r="B775" s="3"/>
      <c r="C775" s="4"/>
      <c r="D775" s="4"/>
      <c r="E775" s="3"/>
      <c r="F775" s="3"/>
      <c r="G775" s="16"/>
      <c r="H775" s="3"/>
      <c r="I775" s="3"/>
      <c r="J775" s="3"/>
      <c r="K775" s="3"/>
      <c r="L775" s="3"/>
      <c r="M775" s="3"/>
      <c r="N775" s="3"/>
    </row>
    <row r="776" spans="1:14" ht="13">
      <c r="A776" s="2"/>
      <c r="B776" s="3"/>
      <c r="C776" s="4"/>
      <c r="D776" s="4"/>
      <c r="E776" s="3"/>
      <c r="F776" s="3"/>
      <c r="G776" s="16"/>
      <c r="H776" s="3"/>
      <c r="I776" s="3"/>
      <c r="J776" s="3"/>
      <c r="K776" s="3"/>
      <c r="L776" s="3"/>
      <c r="M776" s="3"/>
      <c r="N776" s="3"/>
    </row>
    <row r="777" spans="1:14" ht="13">
      <c r="A777" s="2"/>
      <c r="B777" s="3"/>
      <c r="C777" s="4"/>
      <c r="D777" s="4"/>
      <c r="E777" s="3"/>
      <c r="F777" s="3"/>
      <c r="G777" s="16"/>
      <c r="H777" s="3"/>
      <c r="I777" s="3"/>
      <c r="J777" s="3"/>
      <c r="K777" s="3"/>
      <c r="L777" s="3"/>
      <c r="M777" s="3"/>
      <c r="N777" s="3"/>
    </row>
    <row r="778" spans="1:14" ht="13">
      <c r="A778" s="2"/>
      <c r="B778" s="3"/>
      <c r="C778" s="4"/>
      <c r="D778" s="4"/>
      <c r="E778" s="3"/>
      <c r="F778" s="3"/>
      <c r="G778" s="16"/>
      <c r="H778" s="3"/>
      <c r="I778" s="3"/>
      <c r="J778" s="3"/>
      <c r="K778" s="3"/>
      <c r="L778" s="3"/>
      <c r="M778" s="3"/>
      <c r="N778" s="3"/>
    </row>
    <row r="779" spans="1:14" ht="13">
      <c r="A779" s="2"/>
      <c r="B779" s="3"/>
      <c r="C779" s="4"/>
      <c r="D779" s="4"/>
      <c r="E779" s="3"/>
      <c r="F779" s="3"/>
      <c r="G779" s="16"/>
      <c r="H779" s="3"/>
      <c r="I779" s="3"/>
      <c r="J779" s="3"/>
      <c r="K779" s="3"/>
      <c r="L779" s="3"/>
      <c r="M779" s="3"/>
      <c r="N779" s="3"/>
    </row>
    <row r="780" spans="1:14" ht="13">
      <c r="A780" s="2"/>
      <c r="B780" s="3"/>
      <c r="C780" s="4"/>
      <c r="D780" s="4"/>
      <c r="E780" s="3"/>
      <c r="F780" s="3"/>
      <c r="G780" s="16"/>
      <c r="H780" s="3"/>
      <c r="I780" s="3"/>
      <c r="J780" s="3"/>
      <c r="K780" s="3"/>
      <c r="L780" s="3"/>
      <c r="M780" s="3"/>
      <c r="N780" s="3"/>
    </row>
    <row r="781" spans="1:14" ht="13">
      <c r="A781" s="2"/>
      <c r="B781" s="3"/>
      <c r="C781" s="4"/>
      <c r="D781" s="4"/>
      <c r="E781" s="3"/>
      <c r="F781" s="3"/>
      <c r="G781" s="16"/>
      <c r="H781" s="3"/>
      <c r="I781" s="3"/>
      <c r="J781" s="3"/>
      <c r="K781" s="3"/>
      <c r="L781" s="3"/>
      <c r="M781" s="3"/>
      <c r="N781" s="3"/>
    </row>
    <row r="782" spans="1:14" ht="13">
      <c r="A782" s="2"/>
      <c r="B782" s="3"/>
      <c r="C782" s="4"/>
      <c r="D782" s="4"/>
      <c r="E782" s="3"/>
      <c r="F782" s="3"/>
      <c r="G782" s="16"/>
      <c r="H782" s="3"/>
      <c r="I782" s="3"/>
      <c r="J782" s="3"/>
      <c r="K782" s="3"/>
      <c r="L782" s="3"/>
      <c r="M782" s="3"/>
      <c r="N782" s="3"/>
    </row>
    <row r="783" spans="1:14" ht="13">
      <c r="A783" s="2"/>
      <c r="B783" s="3"/>
      <c r="C783" s="4"/>
      <c r="D783" s="4"/>
      <c r="E783" s="3"/>
      <c r="F783" s="3"/>
      <c r="G783" s="16"/>
      <c r="H783" s="3"/>
      <c r="I783" s="3"/>
      <c r="J783" s="3"/>
      <c r="K783" s="3"/>
      <c r="L783" s="3"/>
      <c r="M783" s="3"/>
      <c r="N783" s="3"/>
    </row>
    <row r="784" spans="1:14" ht="13">
      <c r="A784" s="2"/>
      <c r="B784" s="3"/>
      <c r="C784" s="4"/>
      <c r="D784" s="4"/>
      <c r="E784" s="3"/>
      <c r="F784" s="3"/>
      <c r="G784" s="16"/>
      <c r="H784" s="3"/>
      <c r="I784" s="3"/>
      <c r="J784" s="3"/>
      <c r="K784" s="3"/>
      <c r="L784" s="3"/>
      <c r="M784" s="3"/>
      <c r="N784" s="3"/>
    </row>
    <row r="785" spans="1:14" ht="13">
      <c r="A785" s="2"/>
      <c r="B785" s="3"/>
      <c r="C785" s="4"/>
      <c r="D785" s="4"/>
      <c r="E785" s="3"/>
      <c r="F785" s="3"/>
      <c r="G785" s="16"/>
      <c r="H785" s="3"/>
      <c r="I785" s="3"/>
      <c r="J785" s="3"/>
      <c r="K785" s="3"/>
      <c r="L785" s="3"/>
      <c r="M785" s="3"/>
      <c r="N785" s="3"/>
    </row>
    <row r="786" spans="1:14" ht="13">
      <c r="A786" s="2"/>
      <c r="B786" s="3"/>
      <c r="C786" s="4"/>
      <c r="D786" s="4"/>
      <c r="E786" s="3"/>
      <c r="F786" s="3"/>
      <c r="G786" s="16"/>
      <c r="H786" s="3"/>
      <c r="I786" s="3"/>
      <c r="J786" s="3"/>
      <c r="K786" s="3"/>
      <c r="L786" s="3"/>
      <c r="M786" s="3"/>
      <c r="N786" s="3"/>
    </row>
    <row r="787" spans="1:14" ht="13">
      <c r="A787" s="2"/>
      <c r="B787" s="3"/>
      <c r="C787" s="4"/>
      <c r="D787" s="4"/>
      <c r="E787" s="3"/>
      <c r="F787" s="3"/>
      <c r="G787" s="16"/>
      <c r="H787" s="3"/>
      <c r="I787" s="3"/>
      <c r="J787" s="3"/>
      <c r="K787" s="3"/>
      <c r="L787" s="3"/>
      <c r="M787" s="3"/>
      <c r="N787" s="3"/>
    </row>
    <row r="788" spans="1:14" ht="13">
      <c r="A788" s="2"/>
      <c r="B788" s="3"/>
      <c r="C788" s="4"/>
      <c r="D788" s="4"/>
      <c r="E788" s="3"/>
      <c r="F788" s="3"/>
      <c r="G788" s="16"/>
      <c r="H788" s="3"/>
      <c r="I788" s="3"/>
      <c r="J788" s="3"/>
      <c r="K788" s="3"/>
      <c r="L788" s="3"/>
      <c r="M788" s="3"/>
      <c r="N788" s="3"/>
    </row>
    <row r="789" spans="1:14" ht="13">
      <c r="A789" s="2"/>
      <c r="B789" s="3"/>
      <c r="C789" s="4"/>
      <c r="D789" s="4"/>
      <c r="E789" s="3"/>
      <c r="F789" s="3"/>
      <c r="G789" s="16"/>
      <c r="H789" s="3"/>
      <c r="I789" s="3"/>
      <c r="J789" s="3"/>
      <c r="K789" s="3"/>
      <c r="L789" s="3"/>
      <c r="M789" s="3"/>
      <c r="N789" s="3"/>
    </row>
    <row r="790" spans="1:14" ht="13">
      <c r="A790" s="2"/>
      <c r="B790" s="3"/>
      <c r="C790" s="4"/>
      <c r="D790" s="4"/>
      <c r="E790" s="3"/>
      <c r="F790" s="3"/>
      <c r="G790" s="16"/>
      <c r="H790" s="3"/>
      <c r="I790" s="3"/>
      <c r="J790" s="3"/>
      <c r="K790" s="3"/>
      <c r="L790" s="3"/>
      <c r="M790" s="3"/>
      <c r="N790" s="3"/>
    </row>
    <row r="791" spans="1:14" ht="13">
      <c r="A791" s="2"/>
      <c r="B791" s="3"/>
      <c r="C791" s="4"/>
      <c r="D791" s="4"/>
      <c r="E791" s="3"/>
      <c r="F791" s="3"/>
      <c r="G791" s="16"/>
      <c r="H791" s="3"/>
      <c r="I791" s="3"/>
      <c r="J791" s="3"/>
      <c r="K791" s="3"/>
      <c r="L791" s="3"/>
      <c r="M791" s="3"/>
      <c r="N791" s="3"/>
    </row>
    <row r="792" spans="1:14" ht="13">
      <c r="A792" s="2"/>
      <c r="B792" s="3"/>
      <c r="C792" s="4"/>
      <c r="D792" s="4"/>
      <c r="E792" s="3"/>
      <c r="F792" s="3"/>
      <c r="G792" s="16"/>
      <c r="H792" s="3"/>
      <c r="I792" s="3"/>
      <c r="J792" s="3"/>
      <c r="K792" s="3"/>
      <c r="L792" s="3"/>
      <c r="M792" s="3"/>
      <c r="N792" s="3"/>
    </row>
    <row r="793" spans="1:14" ht="13">
      <c r="A793" s="2"/>
      <c r="B793" s="3"/>
      <c r="C793" s="4"/>
      <c r="D793" s="4"/>
      <c r="E793" s="3"/>
      <c r="F793" s="3"/>
      <c r="G793" s="16"/>
      <c r="H793" s="3"/>
      <c r="I793" s="3"/>
      <c r="J793" s="3"/>
      <c r="K793" s="3"/>
      <c r="L793" s="3"/>
      <c r="M793" s="3"/>
      <c r="N793" s="3"/>
    </row>
    <row r="794" spans="1:14" ht="13">
      <c r="A794" s="2"/>
      <c r="B794" s="3"/>
      <c r="C794" s="4"/>
      <c r="D794" s="4"/>
      <c r="E794" s="3"/>
      <c r="F794" s="3"/>
      <c r="G794" s="16"/>
      <c r="H794" s="3"/>
      <c r="I794" s="3"/>
      <c r="J794" s="3"/>
      <c r="K794" s="3"/>
      <c r="L794" s="3"/>
      <c r="M794" s="3"/>
      <c r="N794" s="3"/>
    </row>
    <row r="795" spans="1:14" ht="13">
      <c r="A795" s="2"/>
      <c r="B795" s="3"/>
      <c r="C795" s="4"/>
      <c r="D795" s="4"/>
      <c r="E795" s="3"/>
      <c r="F795" s="3"/>
      <c r="G795" s="16"/>
      <c r="H795" s="3"/>
      <c r="I795" s="3"/>
      <c r="J795" s="3"/>
      <c r="K795" s="3"/>
      <c r="L795" s="3"/>
      <c r="M795" s="3"/>
      <c r="N795" s="3"/>
    </row>
    <row r="796" spans="1:14" ht="13">
      <c r="A796" s="2"/>
      <c r="B796" s="3"/>
      <c r="C796" s="4"/>
      <c r="D796" s="4"/>
      <c r="E796" s="3"/>
      <c r="F796" s="3"/>
      <c r="G796" s="16"/>
      <c r="H796" s="3"/>
      <c r="I796" s="3"/>
      <c r="J796" s="3"/>
      <c r="K796" s="3"/>
      <c r="L796" s="3"/>
      <c r="M796" s="3"/>
      <c r="N796" s="3"/>
    </row>
    <row r="797" spans="1:14" ht="13">
      <c r="A797" s="2"/>
      <c r="B797" s="3"/>
      <c r="C797" s="4"/>
      <c r="D797" s="4"/>
      <c r="E797" s="3"/>
      <c r="F797" s="3"/>
      <c r="G797" s="16"/>
      <c r="H797" s="3"/>
      <c r="I797" s="3"/>
      <c r="J797" s="3"/>
      <c r="K797" s="3"/>
      <c r="L797" s="3"/>
      <c r="M797" s="3"/>
      <c r="N797" s="3"/>
    </row>
    <row r="798" spans="1:14" ht="13">
      <c r="A798" s="2"/>
      <c r="B798" s="3"/>
      <c r="C798" s="4"/>
      <c r="D798" s="4"/>
      <c r="E798" s="3"/>
      <c r="F798" s="3"/>
      <c r="G798" s="16"/>
      <c r="H798" s="3"/>
      <c r="I798" s="3"/>
      <c r="J798" s="3"/>
      <c r="K798" s="3"/>
      <c r="L798" s="3"/>
      <c r="M798" s="3"/>
      <c r="N798" s="3"/>
    </row>
    <row r="799" spans="1:14" ht="13">
      <c r="A799" s="2"/>
      <c r="B799" s="3"/>
      <c r="C799" s="4"/>
      <c r="D799" s="4"/>
      <c r="E799" s="3"/>
      <c r="F799" s="3"/>
      <c r="G799" s="16"/>
      <c r="H799" s="3"/>
      <c r="I799" s="3"/>
      <c r="J799" s="3"/>
      <c r="K799" s="3"/>
      <c r="L799" s="3"/>
      <c r="M799" s="3"/>
      <c r="N799" s="3"/>
    </row>
    <row r="800" spans="1:14" ht="13">
      <c r="A800" s="2"/>
      <c r="B800" s="3"/>
      <c r="C800" s="4"/>
      <c r="D800" s="4"/>
      <c r="E800" s="3"/>
      <c r="F800" s="3"/>
      <c r="G800" s="16"/>
      <c r="H800" s="3"/>
      <c r="I800" s="3"/>
      <c r="J800" s="3"/>
      <c r="K800" s="3"/>
      <c r="L800" s="3"/>
      <c r="M800" s="3"/>
      <c r="N800" s="3"/>
    </row>
    <row r="801" spans="1:14" ht="13">
      <c r="A801" s="2"/>
      <c r="B801" s="3"/>
      <c r="C801" s="4"/>
      <c r="D801" s="4"/>
      <c r="E801" s="3"/>
      <c r="F801" s="3"/>
      <c r="G801" s="16"/>
      <c r="H801" s="3"/>
      <c r="I801" s="3"/>
      <c r="J801" s="3"/>
      <c r="K801" s="3"/>
      <c r="L801" s="3"/>
      <c r="M801" s="3"/>
      <c r="N801" s="3"/>
    </row>
    <row r="802" spans="1:14" ht="13">
      <c r="A802" s="2"/>
      <c r="B802" s="3"/>
      <c r="C802" s="4"/>
      <c r="D802" s="4"/>
      <c r="E802" s="3"/>
      <c r="F802" s="3"/>
      <c r="G802" s="16"/>
      <c r="H802" s="3"/>
      <c r="I802" s="3"/>
      <c r="J802" s="3"/>
      <c r="K802" s="3"/>
      <c r="L802" s="3"/>
      <c r="M802" s="3"/>
      <c r="N802" s="3"/>
    </row>
    <row r="803" spans="1:14" ht="13">
      <c r="A803" s="2"/>
      <c r="B803" s="3"/>
      <c r="C803" s="4"/>
      <c r="D803" s="4"/>
      <c r="E803" s="3"/>
      <c r="F803" s="3"/>
      <c r="G803" s="16"/>
      <c r="H803" s="3"/>
      <c r="I803" s="3"/>
      <c r="J803" s="3"/>
      <c r="K803" s="3"/>
      <c r="L803" s="3"/>
      <c r="M803" s="3"/>
      <c r="N803" s="3"/>
    </row>
    <row r="804" spans="1:14" ht="13">
      <c r="A804" s="2"/>
      <c r="B804" s="3"/>
      <c r="C804" s="4"/>
      <c r="D804" s="4"/>
      <c r="E804" s="3"/>
      <c r="F804" s="3"/>
      <c r="G804" s="16"/>
      <c r="H804" s="3"/>
      <c r="I804" s="3"/>
      <c r="J804" s="3"/>
      <c r="K804" s="3"/>
      <c r="L804" s="3"/>
      <c r="M804" s="3"/>
      <c r="N804" s="3"/>
    </row>
    <row r="805" spans="1:14" ht="13">
      <c r="A805" s="2"/>
      <c r="B805" s="3"/>
      <c r="C805" s="4"/>
      <c r="D805" s="4"/>
      <c r="E805" s="3"/>
      <c r="F805" s="3"/>
      <c r="G805" s="16"/>
      <c r="H805" s="3"/>
      <c r="I805" s="3"/>
      <c r="J805" s="3"/>
      <c r="K805" s="3"/>
      <c r="L805" s="3"/>
      <c r="M805" s="3"/>
      <c r="N805" s="3"/>
    </row>
    <row r="806" spans="1:14" ht="13">
      <c r="A806" s="2"/>
      <c r="B806" s="3"/>
      <c r="C806" s="4"/>
      <c r="D806" s="4"/>
      <c r="E806" s="3"/>
      <c r="F806" s="3"/>
      <c r="G806" s="16"/>
      <c r="H806" s="3"/>
      <c r="I806" s="3"/>
      <c r="J806" s="3"/>
      <c r="K806" s="3"/>
      <c r="L806" s="3"/>
      <c r="M806" s="3"/>
      <c r="N806" s="3"/>
    </row>
    <row r="807" spans="1:14" ht="13">
      <c r="A807" s="2"/>
      <c r="B807" s="3"/>
      <c r="C807" s="4"/>
      <c r="D807" s="4"/>
      <c r="E807" s="3"/>
      <c r="F807" s="3"/>
      <c r="G807" s="16"/>
      <c r="H807" s="3"/>
      <c r="I807" s="3"/>
      <c r="J807" s="3"/>
      <c r="K807" s="3"/>
      <c r="L807" s="3"/>
      <c r="M807" s="3"/>
      <c r="N807" s="3"/>
    </row>
    <row r="808" spans="1:14" ht="13">
      <c r="A808" s="2"/>
      <c r="B808" s="3"/>
      <c r="C808" s="4"/>
      <c r="D808" s="4"/>
      <c r="E808" s="3"/>
      <c r="F808" s="3"/>
      <c r="G808" s="16"/>
      <c r="H808" s="3"/>
      <c r="I808" s="3"/>
      <c r="J808" s="3"/>
      <c r="K808" s="3"/>
      <c r="L808" s="3"/>
      <c r="M808" s="3"/>
      <c r="N808" s="3"/>
    </row>
    <row r="809" spans="1:14" ht="13">
      <c r="A809" s="2"/>
      <c r="B809" s="3"/>
      <c r="C809" s="4"/>
      <c r="D809" s="4"/>
      <c r="E809" s="3"/>
      <c r="F809" s="3"/>
      <c r="G809" s="16"/>
      <c r="H809" s="3"/>
      <c r="I809" s="3"/>
      <c r="J809" s="3"/>
      <c r="K809" s="3"/>
      <c r="L809" s="3"/>
      <c r="M809" s="3"/>
      <c r="N809" s="3"/>
    </row>
    <row r="810" spans="1:14" ht="13">
      <c r="A810" s="2"/>
      <c r="B810" s="3"/>
      <c r="C810" s="4"/>
      <c r="D810" s="4"/>
      <c r="E810" s="3"/>
      <c r="F810" s="3"/>
      <c r="G810" s="16"/>
      <c r="H810" s="3"/>
      <c r="I810" s="3"/>
      <c r="J810" s="3"/>
      <c r="K810" s="3"/>
      <c r="L810" s="3"/>
      <c r="M810" s="3"/>
      <c r="N810" s="3"/>
    </row>
    <row r="811" spans="1:14" ht="13">
      <c r="A811" s="2"/>
      <c r="B811" s="3"/>
      <c r="C811" s="4"/>
      <c r="D811" s="4"/>
      <c r="E811" s="3"/>
      <c r="F811" s="3"/>
      <c r="G811" s="16"/>
      <c r="H811" s="3"/>
      <c r="I811" s="3"/>
      <c r="J811" s="3"/>
      <c r="K811" s="3"/>
      <c r="L811" s="3"/>
      <c r="M811" s="3"/>
      <c r="N811" s="3"/>
    </row>
    <row r="812" spans="1:14" ht="13">
      <c r="A812" s="2"/>
      <c r="B812" s="3"/>
      <c r="C812" s="4"/>
      <c r="D812" s="4"/>
      <c r="E812" s="3"/>
      <c r="F812" s="3"/>
      <c r="G812" s="16"/>
      <c r="H812" s="3"/>
      <c r="I812" s="3"/>
      <c r="J812" s="3"/>
      <c r="K812" s="3"/>
      <c r="L812" s="3"/>
      <c r="M812" s="3"/>
      <c r="N812" s="3"/>
    </row>
    <row r="813" spans="1:14" ht="13">
      <c r="A813" s="2"/>
      <c r="B813" s="3"/>
      <c r="C813" s="4"/>
      <c r="D813" s="4"/>
      <c r="E813" s="3"/>
      <c r="F813" s="3"/>
      <c r="G813" s="16"/>
      <c r="H813" s="3"/>
      <c r="I813" s="3"/>
      <c r="J813" s="3"/>
      <c r="K813" s="3"/>
      <c r="L813" s="3"/>
      <c r="M813" s="3"/>
      <c r="N813" s="3"/>
    </row>
    <row r="814" spans="1:14" ht="13">
      <c r="A814" s="2"/>
      <c r="B814" s="3"/>
      <c r="C814" s="4"/>
      <c r="D814" s="4"/>
      <c r="E814" s="3"/>
      <c r="F814" s="3"/>
      <c r="G814" s="16"/>
      <c r="H814" s="3"/>
      <c r="I814" s="3"/>
      <c r="J814" s="3"/>
      <c r="K814" s="3"/>
      <c r="L814" s="3"/>
      <c r="M814" s="3"/>
      <c r="N814" s="3"/>
    </row>
    <row r="815" spans="1:14" ht="13">
      <c r="A815" s="2"/>
      <c r="B815" s="3"/>
      <c r="C815" s="4"/>
      <c r="D815" s="4"/>
      <c r="E815" s="3"/>
      <c r="F815" s="3"/>
      <c r="G815" s="16"/>
      <c r="H815" s="3"/>
      <c r="I815" s="3"/>
      <c r="J815" s="3"/>
      <c r="K815" s="3"/>
      <c r="L815" s="3"/>
      <c r="M815" s="3"/>
      <c r="N815" s="3"/>
    </row>
    <row r="816" spans="1:14" ht="13">
      <c r="A816" s="2"/>
      <c r="B816" s="3"/>
      <c r="C816" s="4"/>
      <c r="D816" s="4"/>
      <c r="E816" s="3"/>
      <c r="F816" s="3"/>
      <c r="G816" s="16"/>
      <c r="H816" s="3"/>
      <c r="I816" s="3"/>
      <c r="J816" s="3"/>
      <c r="K816" s="3"/>
      <c r="L816" s="3"/>
      <c r="M816" s="3"/>
      <c r="N816" s="3"/>
    </row>
    <row r="817" spans="1:14" ht="13">
      <c r="A817" s="2"/>
      <c r="B817" s="3"/>
      <c r="C817" s="4"/>
      <c r="D817" s="4"/>
      <c r="E817" s="3"/>
      <c r="F817" s="3"/>
      <c r="G817" s="16"/>
      <c r="H817" s="3"/>
      <c r="I817" s="3"/>
      <c r="J817" s="3"/>
      <c r="K817" s="3"/>
      <c r="L817" s="3"/>
      <c r="M817" s="3"/>
      <c r="N817" s="3"/>
    </row>
    <row r="818" spans="1:14" ht="13">
      <c r="A818" s="2"/>
      <c r="B818" s="3"/>
      <c r="C818" s="4"/>
      <c r="D818" s="4"/>
      <c r="E818" s="3"/>
      <c r="F818" s="3"/>
      <c r="G818" s="16"/>
      <c r="H818" s="3"/>
      <c r="I818" s="3"/>
      <c r="J818" s="3"/>
      <c r="K818" s="3"/>
      <c r="L818" s="3"/>
      <c r="M818" s="3"/>
      <c r="N818" s="3"/>
    </row>
    <row r="819" spans="1:14" ht="13">
      <c r="A819" s="2"/>
      <c r="B819" s="3"/>
      <c r="C819" s="4"/>
      <c r="D819" s="4"/>
      <c r="E819" s="3"/>
      <c r="F819" s="3"/>
      <c r="G819" s="16"/>
      <c r="H819" s="3"/>
      <c r="I819" s="3"/>
      <c r="J819" s="3"/>
      <c r="K819" s="3"/>
      <c r="L819" s="3"/>
      <c r="M819" s="3"/>
      <c r="N819" s="3"/>
    </row>
    <row r="820" spans="1:14" ht="13">
      <c r="A820" s="2"/>
      <c r="B820" s="3"/>
      <c r="C820" s="4"/>
      <c r="D820" s="4"/>
      <c r="E820" s="3"/>
      <c r="F820" s="3"/>
      <c r="G820" s="16"/>
      <c r="H820" s="3"/>
      <c r="I820" s="3"/>
      <c r="J820" s="3"/>
      <c r="K820" s="3"/>
      <c r="L820" s="3"/>
      <c r="M820" s="3"/>
      <c r="N820" s="3"/>
    </row>
    <row r="821" spans="1:14" ht="13">
      <c r="A821" s="2"/>
      <c r="B821" s="3"/>
      <c r="C821" s="4"/>
      <c r="D821" s="4"/>
      <c r="E821" s="3"/>
      <c r="F821" s="3"/>
      <c r="G821" s="16"/>
      <c r="H821" s="3"/>
      <c r="I821" s="3"/>
      <c r="J821" s="3"/>
      <c r="K821" s="3"/>
      <c r="L821" s="3"/>
      <c r="M821" s="3"/>
      <c r="N821" s="3"/>
    </row>
    <row r="822" spans="1:14" ht="13">
      <c r="A822" s="2"/>
      <c r="B822" s="3"/>
      <c r="C822" s="4"/>
      <c r="D822" s="4"/>
      <c r="E822" s="3"/>
      <c r="F822" s="3"/>
      <c r="G822" s="16"/>
      <c r="H822" s="3"/>
      <c r="I822" s="3"/>
      <c r="J822" s="3"/>
      <c r="K822" s="3"/>
      <c r="L822" s="3"/>
      <c r="M822" s="3"/>
      <c r="N822" s="3"/>
    </row>
    <row r="823" spans="1:14" ht="13">
      <c r="A823" s="2"/>
      <c r="B823" s="3"/>
      <c r="C823" s="4"/>
      <c r="D823" s="4"/>
      <c r="E823" s="3"/>
      <c r="F823" s="3"/>
      <c r="G823" s="16"/>
      <c r="H823" s="3"/>
      <c r="I823" s="3"/>
      <c r="J823" s="3"/>
      <c r="K823" s="3"/>
      <c r="L823" s="3"/>
      <c r="M823" s="3"/>
      <c r="N823" s="3"/>
    </row>
    <row r="824" spans="1:14" ht="13">
      <c r="A824" s="2"/>
      <c r="B824" s="3"/>
      <c r="C824" s="4"/>
      <c r="D824" s="4"/>
      <c r="E824" s="3"/>
      <c r="F824" s="3"/>
      <c r="G824" s="16"/>
      <c r="H824" s="3"/>
      <c r="I824" s="3"/>
      <c r="J824" s="3"/>
      <c r="K824" s="3"/>
      <c r="L824" s="3"/>
      <c r="M824" s="3"/>
      <c r="N824" s="3"/>
    </row>
    <row r="825" spans="1:14" ht="13">
      <c r="A825" s="2"/>
      <c r="B825" s="3"/>
      <c r="C825" s="4"/>
      <c r="D825" s="4"/>
      <c r="E825" s="3"/>
      <c r="F825" s="3"/>
      <c r="G825" s="16"/>
      <c r="H825" s="3"/>
      <c r="I825" s="3"/>
      <c r="J825" s="3"/>
      <c r="K825" s="3"/>
      <c r="L825" s="3"/>
      <c r="M825" s="3"/>
      <c r="N825" s="3"/>
    </row>
    <row r="826" spans="1:14" ht="13">
      <c r="A826" s="2"/>
      <c r="B826" s="3"/>
      <c r="C826" s="4"/>
      <c r="D826" s="4"/>
      <c r="E826" s="3"/>
      <c r="F826" s="3"/>
      <c r="G826" s="16"/>
      <c r="H826" s="3"/>
      <c r="I826" s="3"/>
      <c r="J826" s="3"/>
      <c r="K826" s="3"/>
      <c r="L826" s="3"/>
      <c r="M826" s="3"/>
      <c r="N826" s="3"/>
    </row>
    <row r="827" spans="1:14" ht="13">
      <c r="A827" s="2"/>
      <c r="B827" s="3"/>
      <c r="C827" s="4"/>
      <c r="D827" s="4"/>
      <c r="E827" s="3"/>
      <c r="F827" s="3"/>
      <c r="G827" s="16"/>
      <c r="H827" s="3"/>
      <c r="I827" s="3"/>
      <c r="J827" s="3"/>
      <c r="K827" s="3"/>
      <c r="L827" s="3"/>
      <c r="M827" s="3"/>
      <c r="N827" s="3"/>
    </row>
    <row r="828" spans="1:14" ht="13">
      <c r="A828" s="2"/>
      <c r="B828" s="3"/>
      <c r="C828" s="4"/>
      <c r="D828" s="4"/>
      <c r="E828" s="3"/>
      <c r="F828" s="3"/>
      <c r="G828" s="16"/>
      <c r="H828" s="3"/>
      <c r="I828" s="3"/>
      <c r="J828" s="3"/>
      <c r="K828" s="3"/>
      <c r="L828" s="3"/>
      <c r="M828" s="3"/>
      <c r="N828" s="3"/>
    </row>
    <row r="829" spans="1:14" ht="13">
      <c r="A829" s="2"/>
      <c r="B829" s="3"/>
      <c r="C829" s="4"/>
      <c r="D829" s="4"/>
      <c r="E829" s="3"/>
      <c r="F829" s="3"/>
      <c r="G829" s="16"/>
      <c r="H829" s="3"/>
      <c r="I829" s="3"/>
      <c r="J829" s="3"/>
      <c r="K829" s="3"/>
      <c r="L829" s="3"/>
      <c r="M829" s="3"/>
      <c r="N829" s="3"/>
    </row>
    <row r="830" spans="1:14" ht="13">
      <c r="A830" s="2"/>
      <c r="B830" s="3"/>
      <c r="C830" s="4"/>
      <c r="D830" s="4"/>
      <c r="E830" s="3"/>
      <c r="F830" s="3"/>
      <c r="G830" s="16"/>
      <c r="H830" s="3"/>
      <c r="I830" s="3"/>
      <c r="J830" s="3"/>
      <c r="K830" s="3"/>
      <c r="L830" s="3"/>
      <c r="M830" s="3"/>
      <c r="N830" s="3"/>
    </row>
    <row r="831" spans="1:14" ht="13">
      <c r="A831" s="2"/>
      <c r="B831" s="3"/>
      <c r="C831" s="4"/>
      <c r="D831" s="4"/>
      <c r="E831" s="3"/>
      <c r="F831" s="3"/>
      <c r="G831" s="16"/>
      <c r="H831" s="3"/>
      <c r="I831" s="3"/>
      <c r="J831" s="3"/>
      <c r="K831" s="3"/>
      <c r="L831" s="3"/>
      <c r="M831" s="3"/>
      <c r="N831" s="3"/>
    </row>
    <row r="832" spans="1:14" ht="13">
      <c r="A832" s="2"/>
      <c r="B832" s="3"/>
      <c r="C832" s="4"/>
      <c r="D832" s="4"/>
      <c r="E832" s="3"/>
      <c r="F832" s="3"/>
      <c r="G832" s="16"/>
      <c r="H832" s="3"/>
      <c r="I832" s="3"/>
      <c r="J832" s="3"/>
      <c r="K832" s="3"/>
      <c r="L832" s="3"/>
      <c r="M832" s="3"/>
      <c r="N832" s="3"/>
    </row>
    <row r="833" spans="1:14" ht="13">
      <c r="A833" s="2"/>
      <c r="B833" s="3"/>
      <c r="C833" s="4"/>
      <c r="D833" s="4"/>
      <c r="E833" s="3"/>
      <c r="F833" s="3"/>
      <c r="G833" s="16"/>
      <c r="H833" s="3"/>
      <c r="I833" s="3"/>
      <c r="J833" s="3"/>
      <c r="K833" s="3"/>
      <c r="L833" s="3"/>
      <c r="M833" s="3"/>
      <c r="N833" s="3"/>
    </row>
    <row r="834" spans="1:14" ht="13">
      <c r="A834" s="2"/>
      <c r="B834" s="3"/>
      <c r="C834" s="4"/>
      <c r="D834" s="4"/>
      <c r="E834" s="3"/>
      <c r="F834" s="3"/>
      <c r="G834" s="16"/>
      <c r="H834" s="3"/>
      <c r="I834" s="3"/>
      <c r="J834" s="3"/>
      <c r="K834" s="3"/>
      <c r="L834" s="3"/>
      <c r="M834" s="3"/>
      <c r="N834" s="3"/>
    </row>
    <row r="835" spans="1:14" ht="13">
      <c r="A835" s="2"/>
      <c r="B835" s="3"/>
      <c r="C835" s="4"/>
      <c r="D835" s="4"/>
      <c r="E835" s="3"/>
      <c r="F835" s="3"/>
      <c r="G835" s="16"/>
      <c r="H835" s="3"/>
      <c r="I835" s="3"/>
      <c r="J835" s="3"/>
      <c r="K835" s="3"/>
      <c r="L835" s="3"/>
      <c r="M835" s="3"/>
      <c r="N835" s="3"/>
    </row>
    <row r="836" spans="1:14" ht="13">
      <c r="A836" s="2"/>
      <c r="B836" s="3"/>
      <c r="C836" s="4"/>
      <c r="D836" s="4"/>
      <c r="E836" s="3"/>
      <c r="F836" s="3"/>
      <c r="G836" s="16"/>
      <c r="H836" s="3"/>
      <c r="I836" s="3"/>
      <c r="J836" s="3"/>
      <c r="K836" s="3"/>
      <c r="L836" s="3"/>
      <c r="M836" s="3"/>
      <c r="N836" s="3"/>
    </row>
    <row r="837" spans="1:14" ht="13">
      <c r="A837" s="2"/>
      <c r="B837" s="3"/>
      <c r="C837" s="4"/>
      <c r="D837" s="4"/>
      <c r="E837" s="3"/>
      <c r="F837" s="3"/>
      <c r="G837" s="16"/>
      <c r="H837" s="3"/>
      <c r="I837" s="3"/>
      <c r="J837" s="3"/>
      <c r="K837" s="3"/>
      <c r="L837" s="3"/>
      <c r="M837" s="3"/>
      <c r="N837" s="3"/>
    </row>
    <row r="838" spans="1:14" ht="13">
      <c r="A838" s="2"/>
      <c r="B838" s="3"/>
      <c r="C838" s="4"/>
      <c r="D838" s="4"/>
      <c r="E838" s="3"/>
      <c r="F838" s="3"/>
      <c r="G838" s="16"/>
      <c r="H838" s="3"/>
      <c r="I838" s="3"/>
      <c r="J838" s="3"/>
      <c r="K838" s="3"/>
      <c r="L838" s="3"/>
      <c r="M838" s="3"/>
      <c r="N838" s="3"/>
    </row>
    <row r="839" spans="1:14" ht="13">
      <c r="A839" s="2"/>
      <c r="B839" s="3"/>
      <c r="C839" s="4"/>
      <c r="D839" s="4"/>
      <c r="E839" s="3"/>
      <c r="F839" s="3"/>
      <c r="G839" s="16"/>
      <c r="H839" s="3"/>
      <c r="I839" s="3"/>
      <c r="J839" s="3"/>
      <c r="K839" s="3"/>
      <c r="L839" s="3"/>
      <c r="M839" s="3"/>
      <c r="N839" s="3"/>
    </row>
    <row r="840" spans="1:14" ht="13">
      <c r="A840" s="2"/>
      <c r="B840" s="3"/>
      <c r="C840" s="4"/>
      <c r="D840" s="4"/>
      <c r="E840" s="3"/>
      <c r="F840" s="3"/>
      <c r="G840" s="16"/>
      <c r="H840" s="3"/>
      <c r="I840" s="3"/>
      <c r="J840" s="3"/>
      <c r="K840" s="3"/>
      <c r="L840" s="3"/>
      <c r="M840" s="3"/>
      <c r="N840" s="3"/>
    </row>
    <row r="841" spans="1:14" ht="13">
      <c r="A841" s="2"/>
      <c r="B841" s="3"/>
      <c r="C841" s="4"/>
      <c r="D841" s="4"/>
      <c r="E841" s="3"/>
      <c r="F841" s="3"/>
      <c r="G841" s="16"/>
      <c r="H841" s="3"/>
      <c r="I841" s="3"/>
      <c r="J841" s="3"/>
      <c r="K841" s="3"/>
      <c r="L841" s="3"/>
      <c r="M841" s="3"/>
      <c r="N841" s="3"/>
    </row>
    <row r="842" spans="1:14" ht="13">
      <c r="A842" s="2"/>
      <c r="B842" s="3"/>
      <c r="C842" s="4"/>
      <c r="D842" s="4"/>
      <c r="E842" s="3"/>
      <c r="F842" s="3"/>
      <c r="G842" s="16"/>
      <c r="H842" s="3"/>
      <c r="I842" s="3"/>
      <c r="J842" s="3"/>
      <c r="K842" s="3"/>
      <c r="L842" s="3"/>
      <c r="M842" s="3"/>
      <c r="N842" s="3"/>
    </row>
    <row r="843" spans="1:14" ht="13">
      <c r="A843" s="2"/>
      <c r="B843" s="3"/>
      <c r="C843" s="4"/>
      <c r="D843" s="4"/>
      <c r="E843" s="3"/>
      <c r="F843" s="3"/>
      <c r="G843" s="16"/>
      <c r="H843" s="3"/>
      <c r="I843" s="3"/>
      <c r="J843" s="3"/>
      <c r="K843" s="3"/>
      <c r="L843" s="3"/>
      <c r="M843" s="3"/>
      <c r="N843" s="3"/>
    </row>
    <row r="844" spans="1:14" ht="13">
      <c r="A844" s="2"/>
      <c r="B844" s="3"/>
      <c r="C844" s="4"/>
      <c r="D844" s="4"/>
      <c r="E844" s="3"/>
      <c r="F844" s="3"/>
      <c r="G844" s="16"/>
      <c r="H844" s="3"/>
      <c r="I844" s="3"/>
      <c r="J844" s="3"/>
      <c r="K844" s="3"/>
      <c r="L844" s="3"/>
      <c r="M844" s="3"/>
      <c r="N844" s="3"/>
    </row>
    <row r="845" spans="1:14" ht="13">
      <c r="A845" s="2"/>
      <c r="B845" s="3"/>
      <c r="C845" s="4"/>
      <c r="D845" s="4"/>
      <c r="E845" s="3"/>
      <c r="F845" s="3"/>
      <c r="G845" s="16"/>
      <c r="H845" s="3"/>
      <c r="I845" s="3"/>
      <c r="J845" s="3"/>
      <c r="K845" s="3"/>
      <c r="L845" s="3"/>
      <c r="M845" s="3"/>
      <c r="N845" s="3"/>
    </row>
    <row r="846" spans="1:14" ht="13">
      <c r="A846" s="2"/>
      <c r="B846" s="3"/>
      <c r="C846" s="4"/>
      <c r="D846" s="4"/>
      <c r="E846" s="3"/>
      <c r="F846" s="3"/>
      <c r="G846" s="16"/>
      <c r="H846" s="3"/>
      <c r="I846" s="3"/>
      <c r="J846" s="3"/>
      <c r="K846" s="3"/>
      <c r="L846" s="3"/>
      <c r="M846" s="3"/>
      <c r="N846" s="3"/>
    </row>
    <row r="847" spans="1:14" ht="13">
      <c r="A847" s="2"/>
      <c r="B847" s="3"/>
      <c r="C847" s="4"/>
      <c r="D847" s="4"/>
      <c r="E847" s="3"/>
      <c r="F847" s="3"/>
      <c r="G847" s="16"/>
      <c r="H847" s="3"/>
      <c r="I847" s="3"/>
      <c r="J847" s="3"/>
      <c r="K847" s="3"/>
      <c r="L847" s="3"/>
      <c r="M847" s="3"/>
      <c r="N847" s="3"/>
    </row>
    <row r="848" spans="1:14" ht="13">
      <c r="A848" s="2"/>
      <c r="B848" s="3"/>
      <c r="C848" s="4"/>
      <c r="D848" s="4"/>
      <c r="E848" s="3"/>
      <c r="F848" s="3"/>
      <c r="G848" s="16"/>
      <c r="H848" s="3"/>
      <c r="I848" s="3"/>
      <c r="J848" s="3"/>
      <c r="K848" s="3"/>
      <c r="L848" s="3"/>
      <c r="M848" s="3"/>
      <c r="N848" s="3"/>
    </row>
    <row r="849" spans="1:14" ht="13">
      <c r="A849" s="2"/>
      <c r="B849" s="3"/>
      <c r="C849" s="4"/>
      <c r="D849" s="4"/>
      <c r="E849" s="3"/>
      <c r="F849" s="3"/>
      <c r="G849" s="16"/>
      <c r="H849" s="3"/>
      <c r="I849" s="3"/>
      <c r="J849" s="3"/>
      <c r="K849" s="3"/>
      <c r="L849" s="3"/>
      <c r="M849" s="3"/>
      <c r="N849" s="3"/>
    </row>
    <row r="850" spans="1:14" ht="13">
      <c r="A850" s="2"/>
      <c r="B850" s="3"/>
      <c r="C850" s="4"/>
      <c r="D850" s="4"/>
      <c r="E850" s="3"/>
      <c r="F850" s="3"/>
      <c r="G850" s="16"/>
      <c r="H850" s="3"/>
      <c r="I850" s="3"/>
      <c r="J850" s="3"/>
      <c r="K850" s="3"/>
      <c r="L850" s="3"/>
      <c r="M850" s="3"/>
      <c r="N850" s="3"/>
    </row>
    <row r="851" spans="1:14" ht="13">
      <c r="A851" s="2"/>
      <c r="B851" s="3"/>
      <c r="C851" s="4"/>
      <c r="D851" s="4"/>
      <c r="E851" s="3"/>
      <c r="F851" s="3"/>
      <c r="G851" s="16"/>
      <c r="H851" s="3"/>
      <c r="I851" s="3"/>
      <c r="J851" s="3"/>
      <c r="K851" s="3"/>
      <c r="L851" s="3"/>
      <c r="M851" s="3"/>
      <c r="N851" s="3"/>
    </row>
    <row r="852" spans="1:14" ht="13">
      <c r="A852" s="2"/>
      <c r="B852" s="3"/>
      <c r="C852" s="4"/>
      <c r="D852" s="4"/>
      <c r="E852" s="3"/>
      <c r="F852" s="3"/>
      <c r="G852" s="16"/>
      <c r="H852" s="3"/>
      <c r="I852" s="3"/>
      <c r="J852" s="3"/>
      <c r="K852" s="3"/>
      <c r="L852" s="3"/>
      <c r="M852" s="3"/>
      <c r="N852" s="3"/>
    </row>
    <row r="853" spans="1:14" ht="13">
      <c r="A853" s="2"/>
      <c r="B853" s="3"/>
      <c r="C853" s="4"/>
      <c r="D853" s="4"/>
      <c r="E853" s="3"/>
      <c r="F853" s="3"/>
      <c r="G853" s="16"/>
      <c r="H853" s="3"/>
      <c r="I853" s="3"/>
      <c r="J853" s="3"/>
      <c r="K853" s="3"/>
      <c r="L853" s="3"/>
      <c r="M853" s="3"/>
      <c r="N853" s="3"/>
    </row>
    <row r="854" spans="1:14" ht="13">
      <c r="A854" s="2"/>
      <c r="B854" s="3"/>
      <c r="C854" s="4"/>
      <c r="D854" s="4"/>
      <c r="E854" s="3"/>
      <c r="F854" s="3"/>
      <c r="G854" s="16"/>
      <c r="H854" s="3"/>
      <c r="I854" s="3"/>
      <c r="J854" s="3"/>
      <c r="K854" s="3"/>
      <c r="L854" s="3"/>
      <c r="M854" s="3"/>
      <c r="N854" s="3"/>
    </row>
    <row r="855" spans="1:14" ht="13">
      <c r="A855" s="2"/>
      <c r="B855" s="3"/>
      <c r="C855" s="4"/>
      <c r="D855" s="4"/>
      <c r="E855" s="3"/>
      <c r="F855" s="3"/>
      <c r="G855" s="16"/>
      <c r="H855" s="3"/>
      <c r="I855" s="3"/>
      <c r="J855" s="3"/>
      <c r="K855" s="3"/>
      <c r="L855" s="3"/>
      <c r="M855" s="3"/>
      <c r="N855" s="3"/>
    </row>
    <row r="856" spans="1:14" ht="13">
      <c r="A856" s="2"/>
      <c r="B856" s="3"/>
      <c r="C856" s="4"/>
      <c r="D856" s="4"/>
      <c r="E856" s="3"/>
      <c r="F856" s="3"/>
      <c r="G856" s="16"/>
      <c r="H856" s="3"/>
      <c r="I856" s="3"/>
      <c r="J856" s="3"/>
      <c r="K856" s="3"/>
      <c r="L856" s="3"/>
      <c r="M856" s="3"/>
      <c r="N856" s="3"/>
    </row>
    <row r="857" spans="1:14" ht="13">
      <c r="A857" s="2"/>
      <c r="B857" s="3"/>
      <c r="C857" s="4"/>
      <c r="D857" s="4"/>
      <c r="E857" s="3"/>
      <c r="F857" s="3"/>
      <c r="G857" s="16"/>
      <c r="H857" s="3"/>
      <c r="I857" s="3"/>
      <c r="J857" s="3"/>
      <c r="K857" s="3"/>
      <c r="L857" s="3"/>
      <c r="M857" s="3"/>
      <c r="N857" s="3"/>
    </row>
    <row r="858" spans="1:14" ht="13">
      <c r="A858" s="2"/>
      <c r="B858" s="3"/>
      <c r="C858" s="4"/>
      <c r="D858" s="4"/>
      <c r="E858" s="3"/>
      <c r="F858" s="3"/>
      <c r="G858" s="16"/>
      <c r="H858" s="3"/>
      <c r="I858" s="3"/>
      <c r="J858" s="3"/>
      <c r="K858" s="3"/>
      <c r="L858" s="3"/>
      <c r="M858" s="3"/>
      <c r="N858" s="3"/>
    </row>
    <row r="859" spans="1:14" ht="13">
      <c r="A859" s="2"/>
      <c r="B859" s="3"/>
      <c r="C859" s="4"/>
      <c r="D859" s="4"/>
      <c r="E859" s="3"/>
      <c r="F859" s="3"/>
      <c r="G859" s="16"/>
      <c r="H859" s="3"/>
      <c r="I859" s="3"/>
      <c r="J859" s="3"/>
      <c r="K859" s="3"/>
      <c r="L859" s="3"/>
      <c r="M859" s="3"/>
      <c r="N859" s="3"/>
    </row>
    <row r="860" spans="1:14" ht="13">
      <c r="A860" s="2"/>
      <c r="B860" s="3"/>
      <c r="C860" s="4"/>
      <c r="D860" s="4"/>
      <c r="E860" s="3"/>
      <c r="F860" s="3"/>
      <c r="G860" s="16"/>
      <c r="H860" s="3"/>
      <c r="I860" s="3"/>
      <c r="J860" s="3"/>
      <c r="K860" s="3"/>
      <c r="L860" s="3"/>
      <c r="M860" s="3"/>
      <c r="N860" s="3"/>
    </row>
    <row r="861" spans="1:14" ht="13">
      <c r="A861" s="2"/>
      <c r="B861" s="3"/>
      <c r="C861" s="4"/>
      <c r="D861" s="4"/>
      <c r="E861" s="3"/>
      <c r="F861" s="3"/>
      <c r="G861" s="16"/>
      <c r="H861" s="3"/>
      <c r="I861" s="3"/>
      <c r="J861" s="3"/>
      <c r="K861" s="3"/>
      <c r="L861" s="3"/>
      <c r="M861" s="3"/>
      <c r="N861" s="3"/>
    </row>
    <row r="862" spans="1:14" ht="13">
      <c r="A862" s="2"/>
      <c r="B862" s="3"/>
      <c r="C862" s="4"/>
      <c r="D862" s="4"/>
      <c r="E862" s="3"/>
      <c r="F862" s="3"/>
      <c r="G862" s="16"/>
      <c r="H862" s="3"/>
      <c r="I862" s="3"/>
      <c r="J862" s="3"/>
      <c r="K862" s="3"/>
      <c r="L862" s="3"/>
      <c r="M862" s="3"/>
      <c r="N862" s="3"/>
    </row>
    <row r="863" spans="1:14" ht="13">
      <c r="A863" s="2"/>
      <c r="B863" s="3"/>
      <c r="C863" s="4"/>
      <c r="D863" s="4"/>
      <c r="E863" s="3"/>
      <c r="F863" s="3"/>
      <c r="G863" s="16"/>
      <c r="H863" s="3"/>
      <c r="I863" s="3"/>
      <c r="J863" s="3"/>
      <c r="K863" s="3"/>
      <c r="L863" s="3"/>
      <c r="M863" s="3"/>
      <c r="N863" s="3"/>
    </row>
    <row r="864" spans="1:14" ht="13">
      <c r="A864" s="2"/>
      <c r="B864" s="3"/>
      <c r="C864" s="4"/>
      <c r="D864" s="4"/>
      <c r="E864" s="3"/>
      <c r="F864" s="3"/>
      <c r="G864" s="16"/>
      <c r="H864" s="3"/>
      <c r="I864" s="3"/>
      <c r="J864" s="3"/>
      <c r="K864" s="3"/>
      <c r="L864" s="3"/>
      <c r="M864" s="3"/>
      <c r="N864" s="3"/>
    </row>
    <row r="865" spans="1:14" ht="13">
      <c r="A865" s="2"/>
      <c r="B865" s="3"/>
      <c r="C865" s="4"/>
      <c r="D865" s="4"/>
      <c r="E865" s="3"/>
      <c r="F865" s="3"/>
      <c r="G865" s="16"/>
      <c r="H865" s="3"/>
      <c r="I865" s="3"/>
      <c r="J865" s="3"/>
      <c r="K865" s="3"/>
      <c r="L865" s="3"/>
      <c r="M865" s="3"/>
      <c r="N865" s="3"/>
    </row>
    <row r="866" spans="1:14" ht="13">
      <c r="A866" s="2"/>
      <c r="B866" s="3"/>
      <c r="C866" s="4"/>
      <c r="D866" s="4"/>
      <c r="E866" s="3"/>
      <c r="F866" s="3"/>
      <c r="G866" s="16"/>
      <c r="H866" s="3"/>
      <c r="I866" s="3"/>
      <c r="J866" s="3"/>
      <c r="K866" s="3"/>
      <c r="L866" s="3"/>
      <c r="M866" s="3"/>
      <c r="N866" s="3"/>
    </row>
    <row r="867" spans="1:14" ht="13">
      <c r="A867" s="2"/>
      <c r="B867" s="3"/>
      <c r="C867" s="4"/>
      <c r="D867" s="4"/>
      <c r="E867" s="3"/>
      <c r="F867" s="3"/>
      <c r="G867" s="16"/>
      <c r="H867" s="3"/>
      <c r="I867" s="3"/>
      <c r="J867" s="3"/>
      <c r="K867" s="3"/>
      <c r="L867" s="3"/>
      <c r="M867" s="3"/>
      <c r="N867" s="3"/>
    </row>
    <row r="868" spans="1:14" ht="13">
      <c r="A868" s="2"/>
      <c r="B868" s="3"/>
      <c r="C868" s="4"/>
      <c r="D868" s="4"/>
      <c r="E868" s="3"/>
      <c r="F868" s="3"/>
      <c r="G868" s="16"/>
      <c r="H868" s="3"/>
      <c r="I868" s="3"/>
      <c r="J868" s="3"/>
      <c r="K868" s="3"/>
      <c r="L868" s="3"/>
      <c r="M868" s="3"/>
      <c r="N868" s="3"/>
    </row>
    <row r="869" spans="1:14" ht="13">
      <c r="A869" s="2"/>
      <c r="B869" s="3"/>
      <c r="C869" s="4"/>
      <c r="D869" s="4"/>
      <c r="E869" s="3"/>
      <c r="F869" s="3"/>
      <c r="G869" s="16"/>
      <c r="H869" s="3"/>
      <c r="I869" s="3"/>
      <c r="J869" s="3"/>
      <c r="K869" s="3"/>
      <c r="L869" s="3"/>
      <c r="M869" s="3"/>
      <c r="N869" s="3"/>
    </row>
    <row r="870" spans="1:14" ht="13">
      <c r="A870" s="2"/>
      <c r="B870" s="3"/>
      <c r="C870" s="4"/>
      <c r="D870" s="4"/>
      <c r="E870" s="3"/>
      <c r="F870" s="3"/>
      <c r="G870" s="16"/>
      <c r="H870" s="3"/>
      <c r="I870" s="3"/>
      <c r="J870" s="3"/>
      <c r="K870" s="3"/>
      <c r="L870" s="3"/>
      <c r="M870" s="3"/>
      <c r="N870" s="3"/>
    </row>
    <row r="871" spans="1:14" ht="13">
      <c r="A871" s="2"/>
      <c r="B871" s="3"/>
      <c r="C871" s="4"/>
      <c r="D871" s="4"/>
      <c r="E871" s="3"/>
      <c r="F871" s="3"/>
      <c r="G871" s="16"/>
      <c r="H871" s="3"/>
      <c r="I871" s="3"/>
      <c r="J871" s="3"/>
      <c r="K871" s="3"/>
      <c r="L871" s="3"/>
      <c r="M871" s="3"/>
      <c r="N871" s="3"/>
    </row>
    <row r="872" spans="1:14" ht="13">
      <c r="A872" s="2"/>
      <c r="B872" s="3"/>
      <c r="C872" s="4"/>
      <c r="D872" s="4"/>
      <c r="E872" s="3"/>
      <c r="F872" s="3"/>
      <c r="G872" s="16"/>
      <c r="H872" s="3"/>
      <c r="I872" s="3"/>
      <c r="J872" s="3"/>
      <c r="K872" s="3"/>
      <c r="L872" s="3"/>
      <c r="M872" s="3"/>
      <c r="N872" s="3"/>
    </row>
    <row r="873" spans="1:14" ht="13">
      <c r="A873" s="2"/>
      <c r="B873" s="3"/>
      <c r="C873" s="4"/>
      <c r="D873" s="4"/>
      <c r="E873" s="3"/>
      <c r="F873" s="3"/>
      <c r="G873" s="16"/>
      <c r="H873" s="3"/>
      <c r="I873" s="3"/>
      <c r="J873" s="3"/>
      <c r="K873" s="3"/>
      <c r="L873" s="3"/>
      <c r="M873" s="3"/>
      <c r="N873" s="3"/>
    </row>
    <row r="874" spans="1:14" ht="13">
      <c r="A874" s="2"/>
      <c r="B874" s="3"/>
      <c r="C874" s="4"/>
      <c r="D874" s="4"/>
      <c r="E874" s="3"/>
      <c r="F874" s="3"/>
      <c r="G874" s="16"/>
      <c r="H874" s="3"/>
      <c r="I874" s="3"/>
      <c r="J874" s="3"/>
      <c r="K874" s="3"/>
      <c r="L874" s="3"/>
      <c r="M874" s="3"/>
      <c r="N874" s="3"/>
    </row>
    <row r="875" spans="1:14" ht="13">
      <c r="A875" s="2"/>
      <c r="B875" s="3"/>
      <c r="C875" s="4"/>
      <c r="D875" s="4"/>
      <c r="E875" s="3"/>
      <c r="F875" s="3"/>
      <c r="G875" s="16"/>
      <c r="H875" s="3"/>
      <c r="I875" s="3"/>
      <c r="J875" s="3"/>
      <c r="K875" s="3"/>
      <c r="L875" s="3"/>
      <c r="M875" s="3"/>
      <c r="N875" s="3"/>
    </row>
    <row r="876" spans="1:14" ht="13">
      <c r="A876" s="2"/>
      <c r="B876" s="3"/>
      <c r="C876" s="4"/>
      <c r="D876" s="4"/>
      <c r="E876" s="3"/>
      <c r="F876" s="3"/>
      <c r="G876" s="16"/>
      <c r="H876" s="3"/>
      <c r="I876" s="3"/>
      <c r="J876" s="3"/>
      <c r="K876" s="3"/>
      <c r="L876" s="3"/>
      <c r="M876" s="3"/>
      <c r="N876" s="3"/>
    </row>
    <row r="877" spans="1:14" ht="13">
      <c r="A877" s="2"/>
      <c r="B877" s="3"/>
      <c r="C877" s="4"/>
      <c r="D877" s="4"/>
      <c r="E877" s="3"/>
      <c r="F877" s="3"/>
      <c r="G877" s="16"/>
      <c r="H877" s="3"/>
      <c r="I877" s="3"/>
      <c r="J877" s="3"/>
      <c r="K877" s="3"/>
      <c r="L877" s="3"/>
      <c r="M877" s="3"/>
      <c r="N877" s="3"/>
    </row>
    <row r="878" spans="1:14" ht="13">
      <c r="A878" s="2"/>
      <c r="B878" s="3"/>
      <c r="C878" s="4"/>
      <c r="D878" s="4"/>
      <c r="E878" s="3"/>
      <c r="F878" s="3"/>
      <c r="G878" s="16"/>
      <c r="H878" s="3"/>
      <c r="I878" s="3"/>
      <c r="J878" s="3"/>
      <c r="K878" s="3"/>
      <c r="L878" s="3"/>
      <c r="M878" s="3"/>
      <c r="N878" s="3"/>
    </row>
    <row r="879" spans="1:14" ht="13">
      <c r="A879" s="2"/>
      <c r="B879" s="3"/>
      <c r="C879" s="4"/>
      <c r="D879" s="4"/>
      <c r="E879" s="3"/>
      <c r="F879" s="3"/>
      <c r="G879" s="16"/>
      <c r="H879" s="3"/>
      <c r="I879" s="3"/>
      <c r="J879" s="3"/>
      <c r="K879" s="3"/>
      <c r="L879" s="3"/>
      <c r="M879" s="3"/>
      <c r="N879" s="3"/>
    </row>
    <row r="880" spans="1:14" ht="13">
      <c r="A880" s="2"/>
      <c r="B880" s="3"/>
      <c r="C880" s="4"/>
      <c r="D880" s="4"/>
      <c r="E880" s="3"/>
      <c r="F880" s="3"/>
      <c r="G880" s="16"/>
      <c r="H880" s="3"/>
      <c r="I880" s="3"/>
      <c r="J880" s="3"/>
      <c r="K880" s="3"/>
      <c r="L880" s="3"/>
      <c r="M880" s="3"/>
      <c r="N880" s="3"/>
    </row>
    <row r="881" spans="1:14" ht="13">
      <c r="A881" s="2"/>
      <c r="B881" s="3"/>
      <c r="C881" s="4"/>
      <c r="D881" s="4"/>
      <c r="E881" s="3"/>
      <c r="F881" s="3"/>
      <c r="G881" s="16"/>
      <c r="H881" s="3"/>
      <c r="I881" s="3"/>
      <c r="J881" s="3"/>
      <c r="K881" s="3"/>
      <c r="L881" s="3"/>
      <c r="M881" s="3"/>
      <c r="N881" s="3"/>
    </row>
    <row r="882" spans="1:14" ht="13">
      <c r="A882" s="2"/>
      <c r="B882" s="3"/>
      <c r="C882" s="4"/>
      <c r="D882" s="4"/>
      <c r="E882" s="3"/>
      <c r="F882" s="3"/>
      <c r="G882" s="16"/>
      <c r="H882" s="3"/>
      <c r="I882" s="3"/>
      <c r="J882" s="3"/>
      <c r="K882" s="3"/>
      <c r="L882" s="3"/>
      <c r="M882" s="3"/>
      <c r="N882" s="3"/>
    </row>
    <row r="883" spans="1:14" ht="13">
      <c r="A883" s="2"/>
      <c r="B883" s="3"/>
      <c r="C883" s="4"/>
      <c r="D883" s="4"/>
      <c r="E883" s="3"/>
      <c r="F883" s="3"/>
      <c r="G883" s="16"/>
      <c r="H883" s="3"/>
      <c r="I883" s="3"/>
      <c r="J883" s="3"/>
      <c r="K883" s="3"/>
      <c r="L883" s="3"/>
      <c r="M883" s="3"/>
      <c r="N883" s="3"/>
    </row>
    <row r="884" spans="1:14" ht="13">
      <c r="A884" s="2"/>
      <c r="B884" s="3"/>
      <c r="C884" s="4"/>
      <c r="D884" s="4"/>
      <c r="E884" s="3"/>
      <c r="F884" s="3"/>
      <c r="G884" s="16"/>
      <c r="H884" s="3"/>
      <c r="I884" s="3"/>
      <c r="J884" s="3"/>
      <c r="K884" s="3"/>
      <c r="L884" s="3"/>
      <c r="M884" s="3"/>
      <c r="N884" s="3"/>
    </row>
    <row r="885" spans="1:14" ht="13">
      <c r="A885" s="2"/>
      <c r="B885" s="3"/>
      <c r="C885" s="4"/>
      <c r="D885" s="4"/>
      <c r="E885" s="3"/>
      <c r="F885" s="3"/>
      <c r="G885" s="16"/>
      <c r="H885" s="3"/>
      <c r="I885" s="3"/>
      <c r="J885" s="3"/>
      <c r="K885" s="3"/>
      <c r="L885" s="3"/>
      <c r="M885" s="3"/>
      <c r="N885" s="3"/>
    </row>
    <row r="886" spans="1:14" ht="13">
      <c r="A886" s="2"/>
      <c r="B886" s="3"/>
      <c r="C886" s="4"/>
      <c r="D886" s="4"/>
      <c r="E886" s="3"/>
      <c r="F886" s="3"/>
      <c r="G886" s="16"/>
      <c r="H886" s="3"/>
      <c r="I886" s="3"/>
      <c r="J886" s="3"/>
      <c r="K886" s="3"/>
      <c r="L886" s="3"/>
      <c r="M886" s="3"/>
      <c r="N886" s="3"/>
    </row>
    <row r="887" spans="1:14" ht="13">
      <c r="A887" s="2"/>
      <c r="B887" s="3"/>
      <c r="C887" s="4"/>
      <c r="D887" s="4"/>
      <c r="E887" s="3"/>
      <c r="F887" s="3"/>
      <c r="G887" s="16"/>
      <c r="H887" s="3"/>
      <c r="I887" s="3"/>
      <c r="J887" s="3"/>
      <c r="K887" s="3"/>
      <c r="L887" s="3"/>
      <c r="M887" s="3"/>
      <c r="N887" s="3"/>
    </row>
    <row r="888" spans="1:14" ht="13">
      <c r="A888" s="2"/>
      <c r="B888" s="3"/>
      <c r="C888" s="4"/>
      <c r="D888" s="4"/>
      <c r="E888" s="3"/>
      <c r="F888" s="3"/>
      <c r="G888" s="16"/>
      <c r="H888" s="3"/>
      <c r="I888" s="3"/>
      <c r="J888" s="3"/>
      <c r="K888" s="3"/>
      <c r="L888" s="3"/>
      <c r="M888" s="3"/>
      <c r="N888" s="3"/>
    </row>
    <row r="889" spans="1:14" ht="13">
      <c r="A889" s="2"/>
      <c r="B889" s="3"/>
      <c r="C889" s="4"/>
      <c r="D889" s="4"/>
      <c r="E889" s="3"/>
      <c r="F889" s="3"/>
      <c r="G889" s="16"/>
      <c r="H889" s="3"/>
      <c r="I889" s="3"/>
      <c r="J889" s="3"/>
      <c r="K889" s="3"/>
      <c r="L889" s="3"/>
      <c r="M889" s="3"/>
      <c r="N889" s="3"/>
    </row>
    <row r="890" spans="1:14" ht="13">
      <c r="A890" s="2"/>
      <c r="B890" s="3"/>
      <c r="C890" s="4"/>
      <c r="D890" s="4"/>
      <c r="E890" s="3"/>
      <c r="F890" s="3"/>
      <c r="G890" s="16"/>
      <c r="H890" s="3"/>
      <c r="I890" s="3"/>
      <c r="J890" s="3"/>
      <c r="K890" s="3"/>
      <c r="L890" s="3"/>
      <c r="M890" s="3"/>
      <c r="N890" s="3"/>
    </row>
    <row r="891" spans="1:14" ht="13">
      <c r="A891" s="2"/>
      <c r="B891" s="3"/>
      <c r="C891" s="4"/>
      <c r="D891" s="4"/>
      <c r="E891" s="3"/>
      <c r="F891" s="3"/>
      <c r="G891" s="16"/>
      <c r="H891" s="3"/>
      <c r="I891" s="3"/>
      <c r="J891" s="3"/>
      <c r="K891" s="3"/>
      <c r="L891" s="3"/>
      <c r="M891" s="3"/>
      <c r="N891" s="3"/>
    </row>
    <row r="892" spans="1:14" ht="13">
      <c r="A892" s="2"/>
      <c r="B892" s="3"/>
      <c r="C892" s="4"/>
      <c r="D892" s="4"/>
      <c r="E892" s="3"/>
      <c r="F892" s="3"/>
      <c r="G892" s="16"/>
      <c r="H892" s="3"/>
      <c r="I892" s="3"/>
      <c r="J892" s="3"/>
      <c r="K892" s="3"/>
      <c r="L892" s="3"/>
      <c r="M892" s="3"/>
      <c r="N892" s="3"/>
    </row>
    <row r="893" spans="1:14" ht="13">
      <c r="A893" s="2"/>
      <c r="B893" s="3"/>
      <c r="C893" s="4"/>
      <c r="D893" s="4"/>
      <c r="E893" s="3"/>
      <c r="F893" s="3"/>
      <c r="G893" s="16"/>
      <c r="H893" s="3"/>
      <c r="I893" s="3"/>
      <c r="J893" s="3"/>
      <c r="K893" s="3"/>
      <c r="L893" s="3"/>
      <c r="M893" s="3"/>
      <c r="N893" s="3"/>
    </row>
    <row r="894" spans="1:14" ht="13">
      <c r="A894" s="2"/>
      <c r="B894" s="3"/>
      <c r="C894" s="4"/>
      <c r="D894" s="4"/>
      <c r="E894" s="3"/>
      <c r="F894" s="3"/>
      <c r="G894" s="16"/>
      <c r="H894" s="3"/>
      <c r="I894" s="3"/>
      <c r="J894" s="3"/>
      <c r="K894" s="3"/>
      <c r="L894" s="3"/>
      <c r="M894" s="3"/>
      <c r="N894" s="3"/>
    </row>
    <row r="895" spans="1:14" ht="13">
      <c r="A895" s="2"/>
      <c r="B895" s="3"/>
      <c r="C895" s="4"/>
      <c r="D895" s="4"/>
      <c r="E895" s="3"/>
      <c r="F895" s="3"/>
      <c r="G895" s="16"/>
      <c r="H895" s="3"/>
      <c r="I895" s="3"/>
      <c r="J895" s="3"/>
      <c r="K895" s="3"/>
      <c r="L895" s="3"/>
      <c r="M895" s="3"/>
      <c r="N895" s="3"/>
    </row>
    <row r="896" spans="1:14" ht="13">
      <c r="A896" s="2"/>
      <c r="B896" s="3"/>
      <c r="C896" s="4"/>
      <c r="D896" s="4"/>
      <c r="E896" s="3"/>
      <c r="F896" s="3"/>
      <c r="G896" s="16"/>
      <c r="H896" s="3"/>
      <c r="I896" s="3"/>
      <c r="J896" s="3"/>
      <c r="K896" s="3"/>
      <c r="L896" s="3"/>
      <c r="M896" s="3"/>
      <c r="N896" s="3"/>
    </row>
    <row r="897" spans="1:14" ht="13">
      <c r="A897" s="2"/>
      <c r="B897" s="3"/>
      <c r="C897" s="4"/>
      <c r="D897" s="4"/>
      <c r="E897" s="3"/>
      <c r="F897" s="3"/>
      <c r="G897" s="16"/>
      <c r="H897" s="3"/>
      <c r="I897" s="3"/>
      <c r="J897" s="3"/>
      <c r="K897" s="3"/>
      <c r="L897" s="3"/>
      <c r="M897" s="3"/>
      <c r="N897" s="3"/>
    </row>
    <row r="898" spans="1:14" ht="13">
      <c r="A898" s="2"/>
      <c r="B898" s="3"/>
      <c r="C898" s="4"/>
      <c r="D898" s="4"/>
      <c r="E898" s="3"/>
      <c r="F898" s="3"/>
      <c r="G898" s="16"/>
      <c r="H898" s="3"/>
      <c r="I898" s="3"/>
      <c r="J898" s="3"/>
      <c r="K898" s="3"/>
      <c r="L898" s="3"/>
      <c r="M898" s="3"/>
      <c r="N898" s="3"/>
    </row>
    <row r="899" spans="1:14" ht="13">
      <c r="A899" s="2"/>
      <c r="B899" s="3"/>
      <c r="C899" s="4"/>
      <c r="D899" s="4"/>
      <c r="E899" s="3"/>
      <c r="F899" s="3"/>
      <c r="G899" s="16"/>
      <c r="H899" s="3"/>
      <c r="I899" s="3"/>
      <c r="J899" s="3"/>
      <c r="K899" s="3"/>
      <c r="L899" s="3"/>
      <c r="M899" s="3"/>
      <c r="N899" s="3"/>
    </row>
    <row r="900" spans="1:14" ht="13">
      <c r="A900" s="2"/>
      <c r="B900" s="3"/>
      <c r="C900" s="4"/>
      <c r="D900" s="4"/>
      <c r="E900" s="3"/>
      <c r="F900" s="3"/>
      <c r="G900" s="16"/>
      <c r="H900" s="3"/>
      <c r="I900" s="3"/>
      <c r="J900" s="3"/>
      <c r="K900" s="3"/>
      <c r="L900" s="3"/>
      <c r="M900" s="3"/>
      <c r="N900" s="3"/>
    </row>
    <row r="901" spans="1:14" ht="13">
      <c r="A901" s="2"/>
      <c r="B901" s="3"/>
      <c r="C901" s="4"/>
      <c r="D901" s="4"/>
      <c r="E901" s="3"/>
      <c r="F901" s="3"/>
      <c r="G901" s="16"/>
      <c r="H901" s="3"/>
      <c r="I901" s="3"/>
      <c r="J901" s="3"/>
      <c r="K901" s="3"/>
      <c r="L901" s="3"/>
      <c r="M901" s="3"/>
      <c r="N901" s="3"/>
    </row>
    <row r="902" spans="1:14" ht="13">
      <c r="A902" s="2"/>
      <c r="B902" s="3"/>
      <c r="C902" s="4"/>
      <c r="D902" s="4"/>
      <c r="E902" s="3"/>
      <c r="F902" s="3"/>
      <c r="G902" s="16"/>
      <c r="H902" s="3"/>
      <c r="I902" s="3"/>
      <c r="J902" s="3"/>
      <c r="K902" s="3"/>
      <c r="L902" s="3"/>
      <c r="M902" s="3"/>
      <c r="N902" s="3"/>
    </row>
    <row r="903" spans="1:14" ht="13">
      <c r="A903" s="2"/>
      <c r="B903" s="3"/>
      <c r="C903" s="4"/>
      <c r="D903" s="4"/>
      <c r="E903" s="3"/>
      <c r="F903" s="3"/>
      <c r="G903" s="16"/>
      <c r="H903" s="3"/>
      <c r="I903" s="3"/>
      <c r="J903" s="3"/>
      <c r="K903" s="3"/>
      <c r="L903" s="3"/>
      <c r="M903" s="3"/>
      <c r="N903" s="3"/>
    </row>
    <row r="904" spans="1:14" ht="13">
      <c r="A904" s="2"/>
      <c r="B904" s="3"/>
      <c r="C904" s="4"/>
      <c r="D904" s="4"/>
      <c r="E904" s="3"/>
      <c r="F904" s="3"/>
      <c r="G904" s="16"/>
      <c r="H904" s="3"/>
      <c r="I904" s="3"/>
      <c r="J904" s="3"/>
      <c r="K904" s="3"/>
      <c r="L904" s="3"/>
      <c r="M904" s="3"/>
      <c r="N904" s="3"/>
    </row>
    <row r="905" spans="1:14" ht="13">
      <c r="A905" s="2"/>
      <c r="B905" s="3"/>
      <c r="C905" s="4"/>
      <c r="D905" s="4"/>
      <c r="E905" s="3"/>
      <c r="F905" s="3"/>
      <c r="G905" s="16"/>
      <c r="H905" s="3"/>
      <c r="I905" s="3"/>
      <c r="J905" s="3"/>
      <c r="K905" s="3"/>
      <c r="L905" s="3"/>
      <c r="M905" s="3"/>
      <c r="N905" s="3"/>
    </row>
    <row r="906" spans="1:14" ht="13">
      <c r="A906" s="2"/>
      <c r="B906" s="3"/>
      <c r="C906" s="4"/>
      <c r="D906" s="4"/>
      <c r="E906" s="3"/>
      <c r="F906" s="3"/>
      <c r="G906" s="16"/>
      <c r="H906" s="3"/>
      <c r="I906" s="3"/>
      <c r="J906" s="3"/>
      <c r="K906" s="3"/>
      <c r="L906" s="3"/>
      <c r="M906" s="3"/>
      <c r="N906" s="3"/>
    </row>
    <row r="907" spans="1:14" ht="13">
      <c r="A907" s="2"/>
      <c r="B907" s="3"/>
      <c r="C907" s="4"/>
      <c r="D907" s="4"/>
      <c r="E907" s="3"/>
      <c r="F907" s="3"/>
      <c r="G907" s="16"/>
      <c r="H907" s="3"/>
      <c r="I907" s="3"/>
      <c r="J907" s="3"/>
      <c r="K907" s="3"/>
      <c r="L907" s="3"/>
      <c r="M907" s="3"/>
      <c r="N907" s="3"/>
    </row>
    <row r="908" spans="1:14" ht="13">
      <c r="A908" s="2"/>
      <c r="B908" s="3"/>
      <c r="C908" s="4"/>
      <c r="D908" s="4"/>
      <c r="E908" s="3"/>
      <c r="F908" s="3"/>
      <c r="G908" s="16"/>
      <c r="H908" s="3"/>
      <c r="I908" s="3"/>
      <c r="J908" s="3"/>
      <c r="K908" s="3"/>
      <c r="L908" s="3"/>
      <c r="M908" s="3"/>
      <c r="N908" s="3"/>
    </row>
    <row r="909" spans="1:14" ht="13">
      <c r="A909" s="2"/>
      <c r="B909" s="3"/>
      <c r="C909" s="4"/>
      <c r="D909" s="4"/>
      <c r="E909" s="3"/>
      <c r="F909" s="3"/>
      <c r="G909" s="16"/>
      <c r="H909" s="3"/>
      <c r="I909" s="3"/>
      <c r="J909" s="3"/>
      <c r="K909" s="3"/>
      <c r="L909" s="3"/>
      <c r="M909" s="3"/>
      <c r="N909" s="3"/>
    </row>
    <row r="910" spans="1:14" ht="13">
      <c r="A910" s="2"/>
      <c r="B910" s="3"/>
      <c r="C910" s="4"/>
      <c r="D910" s="4"/>
      <c r="E910" s="3"/>
      <c r="F910" s="3"/>
      <c r="G910" s="16"/>
      <c r="H910" s="3"/>
      <c r="I910" s="3"/>
      <c r="J910" s="3"/>
      <c r="K910" s="3"/>
      <c r="L910" s="3"/>
      <c r="M910" s="3"/>
      <c r="N910" s="3"/>
    </row>
    <row r="911" spans="1:14" ht="13">
      <c r="A911" s="2"/>
      <c r="B911" s="3"/>
      <c r="C911" s="4"/>
      <c r="D911" s="4"/>
      <c r="E911" s="3"/>
      <c r="F911" s="3"/>
      <c r="G911" s="16"/>
      <c r="H911" s="3"/>
      <c r="I911" s="3"/>
      <c r="J911" s="3"/>
      <c r="K911" s="3"/>
      <c r="L911" s="3"/>
      <c r="M911" s="3"/>
      <c r="N911" s="3"/>
    </row>
    <row r="912" spans="1:14" ht="13">
      <c r="A912" s="2"/>
      <c r="B912" s="3"/>
      <c r="C912" s="4"/>
      <c r="D912" s="4"/>
      <c r="E912" s="3"/>
      <c r="F912" s="3"/>
      <c r="G912" s="16"/>
      <c r="H912" s="3"/>
      <c r="I912" s="3"/>
      <c r="J912" s="3"/>
      <c r="K912" s="3"/>
      <c r="L912" s="3"/>
      <c r="M912" s="3"/>
      <c r="N912" s="3"/>
    </row>
    <row r="913" spans="1:14" ht="13">
      <c r="A913" s="2"/>
      <c r="B913" s="3"/>
      <c r="C913" s="4"/>
      <c r="D913" s="4"/>
      <c r="E913" s="3"/>
      <c r="F913" s="3"/>
      <c r="G913" s="16"/>
      <c r="H913" s="3"/>
      <c r="I913" s="3"/>
      <c r="J913" s="3"/>
      <c r="K913" s="3"/>
      <c r="L913" s="3"/>
      <c r="M913" s="3"/>
      <c r="N913" s="3"/>
    </row>
    <row r="914" spans="1:14" ht="13">
      <c r="A914" s="2"/>
      <c r="B914" s="3"/>
      <c r="C914" s="4"/>
      <c r="D914" s="4"/>
      <c r="E914" s="3"/>
      <c r="F914" s="3"/>
      <c r="G914" s="16"/>
      <c r="H914" s="3"/>
      <c r="I914" s="3"/>
      <c r="J914" s="3"/>
      <c r="K914" s="3"/>
      <c r="L914" s="3"/>
      <c r="M914" s="3"/>
      <c r="N914" s="3"/>
    </row>
    <row r="915" spans="1:14" ht="13">
      <c r="A915" s="2"/>
      <c r="B915" s="3"/>
      <c r="C915" s="4"/>
      <c r="D915" s="4"/>
      <c r="E915" s="3"/>
      <c r="F915" s="3"/>
      <c r="G915" s="16"/>
      <c r="H915" s="3"/>
      <c r="I915" s="3"/>
      <c r="J915" s="3"/>
      <c r="K915" s="3"/>
      <c r="L915" s="3"/>
      <c r="M915" s="3"/>
      <c r="N915" s="3"/>
    </row>
    <row r="916" spans="1:14" ht="13">
      <c r="A916" s="2"/>
      <c r="B916" s="3"/>
      <c r="C916" s="4"/>
      <c r="D916" s="4"/>
      <c r="E916" s="3"/>
      <c r="F916" s="3"/>
      <c r="G916" s="16"/>
      <c r="H916" s="3"/>
      <c r="I916" s="3"/>
      <c r="J916" s="3"/>
      <c r="K916" s="3"/>
      <c r="L916" s="3"/>
      <c r="M916" s="3"/>
      <c r="N916" s="3"/>
    </row>
    <row r="917" spans="1:14" ht="13">
      <c r="A917" s="2"/>
      <c r="B917" s="3"/>
      <c r="C917" s="4"/>
      <c r="D917" s="4"/>
      <c r="E917" s="3"/>
      <c r="F917" s="3"/>
      <c r="G917" s="16"/>
      <c r="H917" s="3"/>
      <c r="I917" s="3"/>
      <c r="J917" s="3"/>
      <c r="K917" s="3"/>
      <c r="L917" s="3"/>
      <c r="M917" s="3"/>
      <c r="N917" s="3"/>
    </row>
    <row r="918" spans="1:14" ht="13">
      <c r="A918" s="2"/>
      <c r="B918" s="3"/>
      <c r="C918" s="4"/>
      <c r="D918" s="4"/>
      <c r="E918" s="3"/>
      <c r="F918" s="3"/>
      <c r="G918" s="16"/>
      <c r="H918" s="3"/>
      <c r="I918" s="3"/>
      <c r="J918" s="3"/>
      <c r="K918" s="3"/>
      <c r="L918" s="3"/>
      <c r="M918" s="3"/>
      <c r="N918" s="3"/>
    </row>
    <row r="919" spans="1:14" ht="13">
      <c r="A919" s="2"/>
      <c r="B919" s="3"/>
      <c r="C919" s="4"/>
      <c r="D919" s="4"/>
      <c r="E919" s="3"/>
      <c r="F919" s="3"/>
      <c r="G919" s="16"/>
      <c r="H919" s="3"/>
      <c r="I919" s="3"/>
      <c r="J919" s="3"/>
      <c r="K919" s="3"/>
      <c r="L919" s="3"/>
      <c r="M919" s="3"/>
      <c r="N919" s="3"/>
    </row>
    <row r="920" spans="1:14" ht="13">
      <c r="A920" s="2"/>
      <c r="B920" s="3"/>
      <c r="C920" s="4"/>
      <c r="D920" s="4"/>
      <c r="E920" s="3"/>
      <c r="F920" s="3"/>
      <c r="G920" s="16"/>
      <c r="H920" s="3"/>
      <c r="I920" s="3"/>
      <c r="J920" s="3"/>
      <c r="K920" s="3"/>
      <c r="L920" s="3"/>
      <c r="M920" s="3"/>
      <c r="N920" s="3"/>
    </row>
    <row r="921" spans="1:14" ht="13">
      <c r="A921" s="2"/>
      <c r="B921" s="3"/>
      <c r="C921" s="4"/>
      <c r="D921" s="4"/>
      <c r="E921" s="3"/>
      <c r="F921" s="3"/>
      <c r="G921" s="16"/>
      <c r="H921" s="3"/>
      <c r="I921" s="3"/>
      <c r="J921" s="3"/>
      <c r="K921" s="3"/>
      <c r="L921" s="3"/>
      <c r="M921" s="3"/>
      <c r="N921" s="3"/>
    </row>
    <row r="922" spans="1:14" ht="13">
      <c r="A922" s="2"/>
      <c r="B922" s="3"/>
      <c r="C922" s="4"/>
      <c r="D922" s="4"/>
      <c r="E922" s="3"/>
      <c r="F922" s="3"/>
      <c r="G922" s="16"/>
      <c r="H922" s="3"/>
      <c r="I922" s="3"/>
      <c r="J922" s="3"/>
      <c r="K922" s="3"/>
      <c r="L922" s="3"/>
      <c r="M922" s="3"/>
      <c r="N922" s="3"/>
    </row>
    <row r="923" spans="1:14" ht="13">
      <c r="A923" s="2"/>
      <c r="B923" s="3"/>
      <c r="C923" s="4"/>
      <c r="D923" s="4"/>
      <c r="E923" s="3"/>
      <c r="F923" s="3"/>
      <c r="G923" s="16"/>
      <c r="H923" s="3"/>
      <c r="I923" s="3"/>
      <c r="J923" s="3"/>
      <c r="K923" s="3"/>
      <c r="L923" s="3"/>
      <c r="M923" s="3"/>
      <c r="N923" s="3"/>
    </row>
    <row r="924" spans="1:14" ht="13">
      <c r="A924" s="2"/>
      <c r="B924" s="3"/>
      <c r="C924" s="4"/>
      <c r="D924" s="4"/>
      <c r="E924" s="3"/>
      <c r="F924" s="3"/>
      <c r="G924" s="16"/>
      <c r="H924" s="3"/>
      <c r="I924" s="3"/>
      <c r="J924" s="3"/>
      <c r="K924" s="3"/>
      <c r="L924" s="3"/>
      <c r="M924" s="3"/>
      <c r="N924" s="3"/>
    </row>
    <row r="925" spans="1:14" ht="13">
      <c r="A925" s="2"/>
      <c r="B925" s="3"/>
      <c r="C925" s="4"/>
      <c r="D925" s="4"/>
      <c r="E925" s="3"/>
      <c r="F925" s="3"/>
      <c r="G925" s="16"/>
      <c r="H925" s="3"/>
      <c r="I925" s="3"/>
      <c r="J925" s="3"/>
      <c r="K925" s="3"/>
      <c r="L925" s="3"/>
      <c r="M925" s="3"/>
      <c r="N925" s="3"/>
    </row>
    <row r="926" spans="1:14" ht="13">
      <c r="A926" s="2"/>
      <c r="B926" s="3"/>
      <c r="C926" s="4"/>
      <c r="D926" s="4"/>
      <c r="E926" s="3"/>
      <c r="F926" s="3"/>
      <c r="G926" s="16"/>
      <c r="H926" s="3"/>
      <c r="I926" s="3"/>
      <c r="J926" s="3"/>
      <c r="K926" s="3"/>
      <c r="L926" s="3"/>
      <c r="M926" s="3"/>
      <c r="N926" s="3"/>
    </row>
    <row r="927" spans="1:14" ht="13">
      <c r="A927" s="2"/>
      <c r="B927" s="3"/>
      <c r="C927" s="4"/>
      <c r="D927" s="4"/>
      <c r="E927" s="3"/>
      <c r="F927" s="3"/>
      <c r="G927" s="16"/>
      <c r="H927" s="3"/>
      <c r="I927" s="3"/>
      <c r="J927" s="3"/>
      <c r="K927" s="3"/>
      <c r="L927" s="3"/>
      <c r="M927" s="3"/>
      <c r="N927" s="3"/>
    </row>
    <row r="928" spans="1:14" ht="13">
      <c r="A928" s="2"/>
      <c r="B928" s="3"/>
      <c r="C928" s="4"/>
      <c r="D928" s="4"/>
      <c r="E928" s="3"/>
      <c r="F928" s="3"/>
      <c r="G928" s="16"/>
      <c r="H928" s="3"/>
      <c r="I928" s="3"/>
      <c r="J928" s="3"/>
      <c r="K928" s="3"/>
      <c r="L928" s="3"/>
      <c r="M928" s="3"/>
      <c r="N928" s="3"/>
    </row>
    <row r="929" spans="1:14" ht="13">
      <c r="A929" s="2"/>
      <c r="B929" s="3"/>
      <c r="C929" s="4"/>
      <c r="D929" s="4"/>
      <c r="E929" s="3"/>
      <c r="F929" s="3"/>
      <c r="G929" s="16"/>
      <c r="H929" s="3"/>
      <c r="I929" s="3"/>
      <c r="J929" s="3"/>
      <c r="K929" s="3"/>
      <c r="L929" s="3"/>
      <c r="M929" s="3"/>
      <c r="N929" s="3"/>
    </row>
    <row r="930" spans="1:14" ht="13">
      <c r="A930" s="2"/>
      <c r="B930" s="3"/>
      <c r="C930" s="4"/>
      <c r="D930" s="4"/>
      <c r="E930" s="3"/>
      <c r="F930" s="3"/>
      <c r="G930" s="16"/>
      <c r="H930" s="3"/>
      <c r="I930" s="3"/>
      <c r="J930" s="3"/>
      <c r="K930" s="3"/>
      <c r="L930" s="3"/>
      <c r="M930" s="3"/>
      <c r="N930" s="3"/>
    </row>
    <row r="931" spans="1:14" ht="13">
      <c r="A931" s="2"/>
      <c r="B931" s="3"/>
      <c r="C931" s="4"/>
      <c r="D931" s="4"/>
      <c r="E931" s="3"/>
      <c r="F931" s="3"/>
      <c r="G931" s="16"/>
      <c r="H931" s="3"/>
      <c r="I931" s="3"/>
      <c r="J931" s="3"/>
      <c r="K931" s="3"/>
      <c r="L931" s="3"/>
      <c r="M931" s="3"/>
      <c r="N931" s="3"/>
    </row>
    <row r="932" spans="1:14" ht="13">
      <c r="A932" s="2"/>
      <c r="B932" s="3"/>
      <c r="C932" s="4"/>
      <c r="D932" s="4"/>
      <c r="E932" s="3"/>
      <c r="F932" s="3"/>
      <c r="G932" s="16"/>
      <c r="H932" s="3"/>
      <c r="I932" s="3"/>
      <c r="J932" s="3"/>
      <c r="K932" s="3"/>
      <c r="L932" s="3"/>
      <c r="M932" s="3"/>
      <c r="N932" s="3"/>
    </row>
    <row r="933" spans="1:14" ht="13">
      <c r="A933" s="2"/>
      <c r="B933" s="3"/>
      <c r="C933" s="4"/>
      <c r="D933" s="4"/>
      <c r="E933" s="3"/>
      <c r="F933" s="3"/>
      <c r="G933" s="16"/>
      <c r="H933" s="3"/>
      <c r="I933" s="3"/>
      <c r="J933" s="3"/>
      <c r="K933" s="3"/>
      <c r="L933" s="3"/>
      <c r="M933" s="3"/>
      <c r="N933" s="3"/>
    </row>
    <row r="934" spans="1:14" ht="13">
      <c r="A934" s="2"/>
      <c r="B934" s="3"/>
      <c r="C934" s="4"/>
      <c r="D934" s="4"/>
      <c r="E934" s="3"/>
      <c r="F934" s="3"/>
      <c r="G934" s="16"/>
      <c r="H934" s="3"/>
      <c r="I934" s="3"/>
      <c r="J934" s="3"/>
      <c r="K934" s="3"/>
      <c r="L934" s="3"/>
      <c r="M934" s="3"/>
      <c r="N934" s="3"/>
    </row>
    <row r="935" spans="1:14" ht="13">
      <c r="A935" s="2"/>
      <c r="B935" s="3"/>
      <c r="C935" s="4"/>
      <c r="D935" s="4"/>
      <c r="E935" s="3"/>
      <c r="F935" s="3"/>
      <c r="G935" s="16"/>
      <c r="H935" s="3"/>
      <c r="I935" s="3"/>
      <c r="J935" s="3"/>
      <c r="K935" s="3"/>
      <c r="L935" s="3"/>
      <c r="M935" s="3"/>
      <c r="N935" s="3"/>
    </row>
    <row r="936" spans="1:14" ht="13">
      <c r="A936" s="2"/>
      <c r="B936" s="3"/>
      <c r="C936" s="4"/>
      <c r="D936" s="4"/>
      <c r="E936" s="3"/>
      <c r="F936" s="3"/>
      <c r="G936" s="16"/>
      <c r="H936" s="3"/>
      <c r="I936" s="3"/>
      <c r="J936" s="3"/>
      <c r="K936" s="3"/>
      <c r="L936" s="3"/>
      <c r="M936" s="3"/>
      <c r="N936" s="3"/>
    </row>
    <row r="937" spans="1:14" ht="13">
      <c r="A937" s="2"/>
      <c r="B937" s="3"/>
      <c r="C937" s="4"/>
      <c r="D937" s="4"/>
      <c r="E937" s="3"/>
      <c r="F937" s="3"/>
      <c r="G937" s="16"/>
      <c r="H937" s="3"/>
      <c r="I937" s="3"/>
      <c r="J937" s="3"/>
      <c r="K937" s="3"/>
      <c r="L937" s="3"/>
      <c r="M937" s="3"/>
      <c r="N937" s="3"/>
    </row>
    <row r="938" spans="1:14" ht="13">
      <c r="A938" s="2"/>
      <c r="B938" s="3"/>
      <c r="C938" s="4"/>
      <c r="D938" s="4"/>
      <c r="E938" s="3"/>
      <c r="F938" s="3"/>
      <c r="G938" s="16"/>
      <c r="H938" s="3"/>
      <c r="I938" s="3"/>
      <c r="J938" s="3"/>
      <c r="K938" s="3"/>
      <c r="L938" s="3"/>
      <c r="M938" s="3"/>
      <c r="N938" s="3"/>
    </row>
    <row r="939" spans="1:14" ht="13">
      <c r="A939" s="2"/>
      <c r="B939" s="3"/>
      <c r="C939" s="4"/>
      <c r="D939" s="4"/>
      <c r="E939" s="3"/>
      <c r="F939" s="3"/>
      <c r="G939" s="16"/>
      <c r="H939" s="3"/>
      <c r="I939" s="3"/>
      <c r="J939" s="3"/>
      <c r="K939" s="3"/>
      <c r="L939" s="3"/>
      <c r="M939" s="3"/>
      <c r="N939" s="3"/>
    </row>
    <row r="940" spans="1:14" ht="13">
      <c r="A940" s="2"/>
      <c r="B940" s="3"/>
      <c r="C940" s="4"/>
      <c r="D940" s="4"/>
      <c r="E940" s="3"/>
      <c r="F940" s="3"/>
      <c r="G940" s="16"/>
      <c r="H940" s="3"/>
      <c r="I940" s="3"/>
      <c r="J940" s="3"/>
      <c r="K940" s="3"/>
      <c r="L940" s="3"/>
      <c r="M940" s="3"/>
      <c r="N940" s="3"/>
    </row>
    <row r="941" spans="1:14" ht="13">
      <c r="A941" s="2"/>
      <c r="B941" s="3"/>
      <c r="C941" s="4"/>
      <c r="D941" s="4"/>
      <c r="E941" s="3"/>
      <c r="F941" s="3"/>
      <c r="G941" s="16"/>
      <c r="H941" s="3"/>
      <c r="I941" s="3"/>
      <c r="J941" s="3"/>
      <c r="K941" s="3"/>
      <c r="L941" s="3"/>
      <c r="M941" s="3"/>
      <c r="N941" s="3"/>
    </row>
    <row r="942" spans="1:14" ht="13">
      <c r="A942" s="2"/>
      <c r="B942" s="3"/>
      <c r="C942" s="4"/>
      <c r="D942" s="4"/>
      <c r="E942" s="3"/>
      <c r="F942" s="3"/>
      <c r="G942" s="16"/>
      <c r="H942" s="3"/>
      <c r="I942" s="3"/>
      <c r="J942" s="3"/>
      <c r="K942" s="3"/>
      <c r="L942" s="3"/>
      <c r="M942" s="3"/>
      <c r="N942" s="3"/>
    </row>
    <row r="943" spans="1:14" ht="13">
      <c r="A943" s="2"/>
      <c r="B943" s="3"/>
      <c r="C943" s="4"/>
      <c r="D943" s="4"/>
      <c r="E943" s="3"/>
      <c r="F943" s="3"/>
      <c r="G943" s="16"/>
      <c r="H943" s="3"/>
      <c r="I943" s="3"/>
      <c r="J943" s="3"/>
      <c r="K943" s="3"/>
      <c r="L943" s="3"/>
      <c r="M943" s="3"/>
      <c r="N943" s="3"/>
    </row>
    <row r="944" spans="1:14" ht="13">
      <c r="A944" s="2"/>
      <c r="B944" s="3"/>
      <c r="C944" s="4"/>
      <c r="D944" s="4"/>
      <c r="E944" s="3"/>
      <c r="F944" s="3"/>
      <c r="G944" s="16"/>
      <c r="H944" s="3"/>
      <c r="I944" s="3"/>
      <c r="J944" s="3"/>
      <c r="K944" s="3"/>
      <c r="L944" s="3"/>
      <c r="M944" s="3"/>
      <c r="N944" s="3"/>
    </row>
    <row r="945" spans="1:14" ht="13">
      <c r="A945" s="2"/>
      <c r="B945" s="3"/>
      <c r="C945" s="4"/>
      <c r="D945" s="4"/>
      <c r="E945" s="3"/>
      <c r="F945" s="3"/>
      <c r="G945" s="16"/>
      <c r="H945" s="3"/>
      <c r="I945" s="3"/>
      <c r="J945" s="3"/>
      <c r="K945" s="3"/>
      <c r="L945" s="3"/>
      <c r="M945" s="3"/>
      <c r="N945" s="3"/>
    </row>
    <row r="946" spans="1:14" ht="13">
      <c r="A946" s="2"/>
      <c r="B946" s="3"/>
      <c r="C946" s="4"/>
      <c r="D946" s="4"/>
      <c r="E946" s="3"/>
      <c r="F946" s="3"/>
      <c r="G946" s="16"/>
      <c r="H946" s="3"/>
      <c r="I946" s="3"/>
      <c r="J946" s="3"/>
      <c r="K946" s="3"/>
      <c r="L946" s="3"/>
      <c r="M946" s="3"/>
      <c r="N946" s="3"/>
    </row>
    <row r="947" spans="1:14" ht="13">
      <c r="A947" s="2"/>
      <c r="B947" s="3"/>
      <c r="C947" s="4"/>
      <c r="D947" s="4"/>
      <c r="E947" s="3"/>
      <c r="F947" s="3"/>
      <c r="G947" s="16"/>
      <c r="H947" s="3"/>
      <c r="I947" s="3"/>
      <c r="J947" s="3"/>
      <c r="K947" s="3"/>
      <c r="L947" s="3"/>
      <c r="M947" s="3"/>
      <c r="N947" s="3"/>
    </row>
    <row r="948" spans="1:14" ht="13">
      <c r="A948" s="2"/>
      <c r="B948" s="3"/>
      <c r="C948" s="4"/>
      <c r="D948" s="4"/>
      <c r="E948" s="3"/>
      <c r="F948" s="3"/>
      <c r="G948" s="16"/>
      <c r="H948" s="3"/>
      <c r="I948" s="3"/>
      <c r="J948" s="3"/>
      <c r="K948" s="3"/>
      <c r="L948" s="3"/>
      <c r="M948" s="3"/>
      <c r="N948" s="3"/>
    </row>
    <row r="949" spans="1:14" ht="13">
      <c r="A949" s="2"/>
      <c r="B949" s="3"/>
      <c r="C949" s="4"/>
      <c r="D949" s="4"/>
      <c r="E949" s="3"/>
      <c r="F949" s="3"/>
      <c r="G949" s="16"/>
      <c r="H949" s="3"/>
      <c r="I949" s="3"/>
      <c r="J949" s="3"/>
      <c r="K949" s="3"/>
      <c r="L949" s="3"/>
      <c r="M949" s="3"/>
      <c r="N949" s="3"/>
    </row>
    <row r="950" spans="1:14" ht="13">
      <c r="A950" s="2"/>
      <c r="B950" s="3"/>
      <c r="C950" s="4"/>
      <c r="D950" s="4"/>
      <c r="E950" s="3"/>
      <c r="F950" s="3"/>
      <c r="G950" s="16"/>
      <c r="H950" s="3"/>
      <c r="I950" s="3"/>
      <c r="J950" s="3"/>
      <c r="K950" s="3"/>
      <c r="L950" s="3"/>
      <c r="M950" s="3"/>
      <c r="N950" s="3"/>
    </row>
    <row r="951" spans="1:14" ht="13">
      <c r="A951" s="2"/>
      <c r="B951" s="3"/>
      <c r="C951" s="4"/>
      <c r="D951" s="4"/>
      <c r="E951" s="3"/>
      <c r="F951" s="3"/>
      <c r="G951" s="16"/>
      <c r="H951" s="3"/>
      <c r="I951" s="3"/>
      <c r="J951" s="3"/>
      <c r="K951" s="3"/>
      <c r="L951" s="3"/>
      <c r="M951" s="3"/>
      <c r="N951" s="3"/>
    </row>
    <row r="952" spans="1:14" ht="13">
      <c r="A952" s="2"/>
      <c r="B952" s="3"/>
      <c r="C952" s="4"/>
      <c r="D952" s="4"/>
      <c r="E952" s="3"/>
      <c r="F952" s="3"/>
      <c r="G952" s="16"/>
      <c r="H952" s="3"/>
      <c r="I952" s="3"/>
      <c r="J952" s="3"/>
      <c r="K952" s="3"/>
      <c r="L952" s="3"/>
      <c r="M952" s="3"/>
      <c r="N952" s="3"/>
    </row>
    <row r="953" spans="1:14" ht="13">
      <c r="A953" s="2"/>
      <c r="B953" s="3"/>
      <c r="C953" s="4"/>
      <c r="D953" s="4"/>
      <c r="E953" s="3"/>
      <c r="F953" s="3"/>
      <c r="G953" s="16"/>
      <c r="H953" s="3"/>
      <c r="I953" s="3"/>
      <c r="J953" s="3"/>
      <c r="K953" s="3"/>
      <c r="L953" s="3"/>
      <c r="M953" s="3"/>
      <c r="N953" s="3"/>
    </row>
    <row r="954" spans="1:14" ht="13">
      <c r="A954" s="2"/>
      <c r="B954" s="3"/>
      <c r="C954" s="4"/>
      <c r="D954" s="4"/>
      <c r="E954" s="3"/>
      <c r="F954" s="3"/>
      <c r="G954" s="16"/>
      <c r="H954" s="3"/>
      <c r="I954" s="3"/>
      <c r="J954" s="3"/>
      <c r="K954" s="3"/>
      <c r="L954" s="3"/>
      <c r="M954" s="3"/>
      <c r="N954" s="3"/>
    </row>
    <row r="955" spans="1:14" ht="13">
      <c r="A955" s="2"/>
      <c r="B955" s="3"/>
      <c r="C955" s="4"/>
      <c r="D955" s="4"/>
      <c r="E955" s="3"/>
      <c r="F955" s="3"/>
      <c r="G955" s="16"/>
      <c r="H955" s="3"/>
      <c r="I955" s="3"/>
      <c r="J955" s="3"/>
      <c r="K955" s="3"/>
      <c r="L955" s="3"/>
      <c r="M955" s="3"/>
      <c r="N955" s="3"/>
    </row>
    <row r="956" spans="1:14" ht="13">
      <c r="A956" s="2"/>
      <c r="B956" s="3"/>
      <c r="C956" s="4"/>
      <c r="D956" s="4"/>
      <c r="E956" s="3"/>
      <c r="F956" s="3"/>
      <c r="G956" s="16"/>
      <c r="H956" s="3"/>
      <c r="I956" s="3"/>
      <c r="J956" s="3"/>
      <c r="K956" s="3"/>
      <c r="L956" s="3"/>
      <c r="M956" s="3"/>
      <c r="N956" s="3"/>
    </row>
    <row r="957" spans="1:14" ht="13">
      <c r="A957" s="2"/>
      <c r="B957" s="3"/>
      <c r="C957" s="4"/>
      <c r="D957" s="4"/>
      <c r="E957" s="3"/>
      <c r="F957" s="3"/>
      <c r="G957" s="16"/>
      <c r="H957" s="3"/>
      <c r="I957" s="3"/>
      <c r="J957" s="3"/>
      <c r="K957" s="3"/>
      <c r="L957" s="3"/>
      <c r="M957" s="3"/>
      <c r="N957" s="3"/>
    </row>
    <row r="958" spans="1:14" ht="13">
      <c r="A958" s="2"/>
      <c r="B958" s="3"/>
      <c r="C958" s="4"/>
      <c r="D958" s="4"/>
      <c r="E958" s="3"/>
      <c r="F958" s="3"/>
      <c r="G958" s="16"/>
      <c r="H958" s="3"/>
      <c r="I958" s="3"/>
      <c r="J958" s="3"/>
      <c r="K958" s="3"/>
      <c r="L958" s="3"/>
      <c r="M958" s="3"/>
      <c r="N958" s="3"/>
    </row>
    <row r="959" spans="1:14" ht="13">
      <c r="A959" s="2"/>
      <c r="B959" s="3"/>
      <c r="C959" s="4"/>
      <c r="D959" s="4"/>
      <c r="E959" s="3"/>
      <c r="F959" s="3"/>
      <c r="G959" s="16"/>
      <c r="H959" s="3"/>
      <c r="I959" s="3"/>
      <c r="J959" s="3"/>
      <c r="K959" s="3"/>
      <c r="L959" s="3"/>
      <c r="M959" s="3"/>
      <c r="N959" s="3"/>
    </row>
    <row r="960" spans="1:14" ht="13">
      <c r="A960" s="2"/>
      <c r="B960" s="3"/>
      <c r="C960" s="4"/>
      <c r="D960" s="4"/>
      <c r="E960" s="3"/>
      <c r="F960" s="3"/>
      <c r="G960" s="16"/>
      <c r="H960" s="3"/>
      <c r="I960" s="3"/>
      <c r="J960" s="3"/>
      <c r="K960" s="3"/>
      <c r="L960" s="3"/>
      <c r="M960" s="3"/>
      <c r="N960" s="3"/>
    </row>
    <row r="961" spans="1:14" ht="13">
      <c r="A961" s="2"/>
      <c r="B961" s="3"/>
      <c r="C961" s="4"/>
      <c r="D961" s="4"/>
      <c r="E961" s="3"/>
      <c r="F961" s="3"/>
      <c r="G961" s="16"/>
      <c r="H961" s="3"/>
      <c r="I961" s="3"/>
      <c r="J961" s="3"/>
      <c r="K961" s="3"/>
      <c r="L961" s="3"/>
      <c r="M961" s="3"/>
      <c r="N961" s="3"/>
    </row>
    <row r="962" spans="1:14" ht="13">
      <c r="A962" s="2"/>
      <c r="B962" s="3"/>
      <c r="C962" s="4"/>
      <c r="D962" s="4"/>
      <c r="E962" s="3"/>
      <c r="F962" s="3"/>
      <c r="G962" s="16"/>
      <c r="H962" s="3"/>
      <c r="I962" s="3"/>
      <c r="J962" s="3"/>
      <c r="K962" s="3"/>
      <c r="L962" s="3"/>
      <c r="M962" s="3"/>
      <c r="N962" s="3"/>
    </row>
    <row r="963" spans="1:14" ht="13">
      <c r="A963" s="2"/>
      <c r="B963" s="3"/>
      <c r="C963" s="4"/>
      <c r="D963" s="4"/>
      <c r="E963" s="3"/>
      <c r="F963" s="3"/>
      <c r="G963" s="16"/>
      <c r="H963" s="3"/>
      <c r="I963" s="3"/>
      <c r="J963" s="3"/>
      <c r="K963" s="3"/>
      <c r="L963" s="3"/>
      <c r="M963" s="3"/>
      <c r="N963" s="3"/>
    </row>
    <row r="964" spans="1:14" ht="13">
      <c r="A964" s="2"/>
      <c r="B964" s="3"/>
      <c r="C964" s="4"/>
      <c r="D964" s="4"/>
      <c r="E964" s="3"/>
      <c r="F964" s="3"/>
      <c r="G964" s="16"/>
      <c r="H964" s="3"/>
      <c r="I964" s="3"/>
      <c r="J964" s="3"/>
      <c r="K964" s="3"/>
      <c r="L964" s="3"/>
      <c r="M964" s="3"/>
      <c r="N964" s="3"/>
    </row>
    <row r="965" spans="1:14" ht="13">
      <c r="A965" s="2"/>
      <c r="B965" s="3"/>
      <c r="C965" s="4"/>
      <c r="D965" s="4"/>
      <c r="E965" s="3"/>
      <c r="F965" s="3"/>
      <c r="G965" s="16"/>
      <c r="H965" s="3"/>
      <c r="I965" s="3"/>
      <c r="J965" s="3"/>
      <c r="K965" s="3"/>
      <c r="L965" s="3"/>
      <c r="M965" s="3"/>
      <c r="N965" s="3"/>
    </row>
    <row r="966" spans="1:14" ht="13">
      <c r="A966" s="2"/>
      <c r="B966" s="3"/>
      <c r="C966" s="4"/>
      <c r="D966" s="4"/>
      <c r="E966" s="3"/>
      <c r="F966" s="3"/>
      <c r="G966" s="16"/>
      <c r="H966" s="3"/>
      <c r="I966" s="3"/>
      <c r="J966" s="3"/>
      <c r="K966" s="3"/>
      <c r="L966" s="3"/>
      <c r="M966" s="3"/>
      <c r="N966" s="3"/>
    </row>
    <row r="967" spans="1:14" ht="13">
      <c r="A967" s="2"/>
      <c r="B967" s="3"/>
      <c r="C967" s="4"/>
      <c r="D967" s="4"/>
      <c r="E967" s="3"/>
      <c r="F967" s="3"/>
      <c r="G967" s="16"/>
      <c r="H967" s="3"/>
      <c r="I967" s="3"/>
      <c r="J967" s="3"/>
      <c r="K967" s="3"/>
      <c r="L967" s="3"/>
      <c r="M967" s="3"/>
      <c r="N967" s="3"/>
    </row>
    <row r="968" spans="1:14" ht="13">
      <c r="A968" s="2"/>
      <c r="B968" s="3"/>
      <c r="C968" s="4"/>
      <c r="D968" s="4"/>
      <c r="E968" s="3"/>
      <c r="F968" s="3"/>
      <c r="G968" s="16"/>
      <c r="H968" s="3"/>
      <c r="I968" s="3"/>
      <c r="J968" s="3"/>
      <c r="K968" s="3"/>
      <c r="L968" s="3"/>
      <c r="M968" s="3"/>
      <c r="N968" s="3"/>
    </row>
    <row r="969" spans="1:14" ht="13">
      <c r="A969" s="2"/>
      <c r="B969" s="3"/>
      <c r="C969" s="4"/>
      <c r="D969" s="4"/>
      <c r="E969" s="3"/>
      <c r="F969" s="3"/>
      <c r="G969" s="16"/>
      <c r="H969" s="3"/>
      <c r="I969" s="3"/>
      <c r="J969" s="3"/>
      <c r="K969" s="3"/>
      <c r="L969" s="3"/>
      <c r="M969" s="3"/>
      <c r="N969" s="3"/>
    </row>
    <row r="970" spans="1:14" ht="13">
      <c r="A970" s="2"/>
      <c r="B970" s="3"/>
      <c r="C970" s="4"/>
      <c r="D970" s="4"/>
      <c r="E970" s="3"/>
      <c r="F970" s="3"/>
      <c r="G970" s="16"/>
      <c r="H970" s="3"/>
      <c r="I970" s="3"/>
      <c r="J970" s="3"/>
      <c r="K970" s="3"/>
      <c r="L970" s="3"/>
      <c r="M970" s="3"/>
      <c r="N970" s="3"/>
    </row>
    <row r="971" spans="1:14" ht="13">
      <c r="A971" s="2"/>
      <c r="B971" s="3"/>
      <c r="C971" s="4"/>
      <c r="D971" s="4"/>
      <c r="E971" s="3"/>
      <c r="F971" s="3"/>
      <c r="G971" s="16"/>
      <c r="H971" s="3"/>
      <c r="I971" s="3"/>
      <c r="J971" s="3"/>
      <c r="K971" s="3"/>
      <c r="L971" s="3"/>
      <c r="M971" s="3"/>
      <c r="N971" s="3"/>
    </row>
    <row r="972" spans="1:14" ht="13">
      <c r="A972" s="2"/>
      <c r="B972" s="3"/>
      <c r="C972" s="4"/>
      <c r="D972" s="4"/>
      <c r="E972" s="3"/>
      <c r="F972" s="3"/>
      <c r="G972" s="16"/>
      <c r="H972" s="3"/>
      <c r="I972" s="3"/>
      <c r="J972" s="3"/>
      <c r="K972" s="3"/>
      <c r="L972" s="3"/>
      <c r="M972" s="3"/>
      <c r="N972" s="3"/>
    </row>
    <row r="973" spans="1:14" ht="13">
      <c r="A973" s="2"/>
      <c r="B973" s="3"/>
      <c r="C973" s="4"/>
      <c r="D973" s="4"/>
      <c r="E973" s="3"/>
      <c r="F973" s="3"/>
      <c r="G973" s="16"/>
      <c r="H973" s="3"/>
      <c r="I973" s="3"/>
      <c r="J973" s="3"/>
      <c r="K973" s="3"/>
      <c r="L973" s="3"/>
      <c r="M973" s="3"/>
      <c r="N973" s="3"/>
    </row>
    <row r="974" spans="1:14" ht="13">
      <c r="A974" s="2"/>
      <c r="B974" s="3"/>
      <c r="C974" s="4"/>
      <c r="D974" s="4"/>
      <c r="E974" s="3"/>
      <c r="F974" s="3"/>
      <c r="G974" s="16"/>
      <c r="H974" s="3"/>
      <c r="I974" s="3"/>
      <c r="J974" s="3"/>
      <c r="K974" s="3"/>
      <c r="L974" s="3"/>
      <c r="M974" s="3"/>
      <c r="N974" s="3"/>
    </row>
    <row r="975" spans="1:14" ht="13">
      <c r="A975" s="2"/>
      <c r="B975" s="3"/>
      <c r="C975" s="4"/>
      <c r="D975" s="4"/>
      <c r="E975" s="3"/>
      <c r="F975" s="3"/>
      <c r="G975" s="16"/>
      <c r="H975" s="3"/>
      <c r="I975" s="3"/>
      <c r="J975" s="3"/>
      <c r="K975" s="3"/>
      <c r="L975" s="3"/>
      <c r="M975" s="3"/>
      <c r="N975" s="3"/>
    </row>
    <row r="976" spans="1:14" ht="13">
      <c r="A976" s="2"/>
      <c r="B976" s="3"/>
      <c r="C976" s="4"/>
      <c r="D976" s="4"/>
      <c r="E976" s="3"/>
      <c r="F976" s="3"/>
      <c r="G976" s="16"/>
      <c r="H976" s="3"/>
      <c r="I976" s="3"/>
      <c r="J976" s="3"/>
      <c r="K976" s="3"/>
      <c r="L976" s="3"/>
      <c r="M976" s="3"/>
      <c r="N976" s="3"/>
    </row>
    <row r="977" spans="1:14" ht="13">
      <c r="A977" s="2"/>
      <c r="B977" s="3"/>
      <c r="C977" s="4"/>
      <c r="D977" s="4"/>
      <c r="E977" s="3"/>
      <c r="F977" s="3"/>
      <c r="G977" s="16"/>
      <c r="H977" s="3"/>
      <c r="I977" s="3"/>
      <c r="J977" s="3"/>
      <c r="K977" s="3"/>
      <c r="L977" s="3"/>
      <c r="M977" s="3"/>
      <c r="N977" s="3"/>
    </row>
    <row r="978" spans="1:14" ht="13">
      <c r="A978" s="2"/>
      <c r="B978" s="3"/>
      <c r="C978" s="4"/>
      <c r="D978" s="4"/>
      <c r="E978" s="3"/>
      <c r="F978" s="3"/>
      <c r="G978" s="16"/>
      <c r="H978" s="3"/>
      <c r="I978" s="3"/>
      <c r="J978" s="3"/>
      <c r="K978" s="3"/>
      <c r="L978" s="3"/>
      <c r="M978" s="3"/>
      <c r="N978" s="3"/>
    </row>
    <row r="979" spans="1:14" ht="13">
      <c r="A979" s="2"/>
      <c r="B979" s="3"/>
      <c r="C979" s="4"/>
      <c r="D979" s="4"/>
      <c r="E979" s="3"/>
      <c r="F979" s="3"/>
      <c r="G979" s="16"/>
      <c r="H979" s="3"/>
      <c r="I979" s="3"/>
      <c r="J979" s="3"/>
      <c r="K979" s="3"/>
      <c r="L979" s="3"/>
      <c r="M979" s="3"/>
      <c r="N979" s="3"/>
    </row>
    <row r="980" spans="1:14" ht="13">
      <c r="A980" s="2"/>
      <c r="B980" s="3"/>
      <c r="C980" s="4"/>
      <c r="D980" s="4"/>
      <c r="E980" s="3"/>
      <c r="F980" s="3"/>
      <c r="G980" s="16"/>
      <c r="H980" s="3"/>
      <c r="I980" s="3"/>
      <c r="J980" s="3"/>
      <c r="K980" s="3"/>
      <c r="L980" s="3"/>
      <c r="M980" s="3"/>
      <c r="N980" s="3"/>
    </row>
    <row r="981" spans="1:14" ht="13">
      <c r="A981" s="2"/>
      <c r="B981" s="3"/>
      <c r="C981" s="4"/>
      <c r="D981" s="4"/>
      <c r="E981" s="3"/>
      <c r="F981" s="3"/>
      <c r="G981" s="16"/>
      <c r="H981" s="3"/>
      <c r="I981" s="3"/>
      <c r="J981" s="3"/>
      <c r="K981" s="3"/>
      <c r="L981" s="3"/>
      <c r="M981" s="3"/>
      <c r="N981" s="3"/>
    </row>
    <row r="982" spans="1:14" ht="13">
      <c r="A982" s="2"/>
      <c r="B982" s="3"/>
      <c r="C982" s="4"/>
      <c r="D982" s="4"/>
      <c r="E982" s="3"/>
      <c r="F982" s="3"/>
      <c r="G982" s="16"/>
      <c r="H982" s="3"/>
      <c r="I982" s="3"/>
      <c r="J982" s="3"/>
      <c r="K982" s="3"/>
      <c r="L982" s="3"/>
      <c r="M982" s="3"/>
      <c r="N982" s="3"/>
    </row>
    <row r="983" spans="1:14" ht="13">
      <c r="A983" s="2"/>
      <c r="B983" s="3"/>
      <c r="C983" s="4"/>
      <c r="D983" s="4"/>
      <c r="E983" s="3"/>
      <c r="F983" s="3"/>
      <c r="G983" s="16"/>
      <c r="H983" s="3"/>
      <c r="I983" s="3"/>
      <c r="J983" s="3"/>
      <c r="K983" s="3"/>
      <c r="L983" s="3"/>
      <c r="M983" s="3"/>
      <c r="N983" s="3"/>
    </row>
    <row r="984" spans="1:14" ht="13">
      <c r="A984" s="2"/>
      <c r="B984" s="3"/>
      <c r="C984" s="4"/>
      <c r="D984" s="4"/>
      <c r="E984" s="3"/>
      <c r="F984" s="3"/>
      <c r="G984" s="16"/>
      <c r="H984" s="3"/>
      <c r="I984" s="3"/>
      <c r="J984" s="3"/>
      <c r="K984" s="3"/>
      <c r="L984" s="3"/>
      <c r="M984" s="3"/>
      <c r="N984" s="3"/>
    </row>
    <row r="985" spans="1:14" ht="13">
      <c r="A985" s="2"/>
      <c r="B985" s="3"/>
      <c r="C985" s="4"/>
      <c r="D985" s="4"/>
      <c r="E985" s="3"/>
      <c r="F985" s="3"/>
      <c r="G985" s="16"/>
      <c r="H985" s="3"/>
      <c r="I985" s="3"/>
      <c r="J985" s="3"/>
      <c r="K985" s="3"/>
      <c r="L985" s="3"/>
      <c r="M985" s="3"/>
      <c r="N985" s="3"/>
    </row>
    <row r="986" spans="1:14" ht="13">
      <c r="A986" s="2"/>
      <c r="B986" s="3"/>
      <c r="C986" s="4"/>
      <c r="D986" s="4"/>
      <c r="E986" s="3"/>
      <c r="F986" s="3"/>
      <c r="G986" s="16"/>
      <c r="H986" s="3"/>
      <c r="I986" s="3"/>
      <c r="J986" s="3"/>
      <c r="K986" s="3"/>
      <c r="L986" s="3"/>
      <c r="M986" s="3"/>
      <c r="N986" s="3"/>
    </row>
    <row r="987" spans="1:14" ht="13">
      <c r="A987" s="2"/>
      <c r="B987" s="3"/>
      <c r="C987" s="4"/>
      <c r="D987" s="4"/>
      <c r="E987" s="3"/>
      <c r="F987" s="3"/>
      <c r="G987" s="16"/>
      <c r="H987" s="3"/>
      <c r="I987" s="3"/>
      <c r="J987" s="3"/>
      <c r="K987" s="3"/>
      <c r="L987" s="3"/>
      <c r="M987" s="3"/>
      <c r="N987" s="3"/>
    </row>
    <row r="988" spans="1:14" ht="13">
      <c r="A988" s="2"/>
      <c r="B988" s="3"/>
      <c r="C988" s="4"/>
      <c r="D988" s="4"/>
      <c r="E988" s="3"/>
      <c r="F988" s="3"/>
      <c r="G988" s="16"/>
      <c r="H988" s="3"/>
      <c r="I988" s="3"/>
      <c r="J988" s="3"/>
      <c r="K988" s="3"/>
      <c r="L988" s="3"/>
      <c r="M988" s="3"/>
      <c r="N988" s="3"/>
    </row>
    <row r="989" spans="1:14" ht="13">
      <c r="A989" s="2"/>
      <c r="B989" s="3"/>
      <c r="C989" s="4"/>
      <c r="D989" s="4"/>
      <c r="E989" s="3"/>
      <c r="F989" s="3"/>
      <c r="G989" s="16"/>
      <c r="H989" s="3"/>
      <c r="I989" s="3"/>
      <c r="J989" s="3"/>
      <c r="K989" s="3"/>
      <c r="L989" s="3"/>
      <c r="M989" s="3"/>
      <c r="N989" s="3"/>
    </row>
    <row r="990" spans="1:14" ht="13">
      <c r="A990" s="2"/>
      <c r="B990" s="3"/>
      <c r="C990" s="4"/>
      <c r="D990" s="4"/>
      <c r="E990" s="3"/>
      <c r="F990" s="3"/>
      <c r="G990" s="16"/>
      <c r="H990" s="3"/>
      <c r="I990" s="3"/>
      <c r="J990" s="3"/>
      <c r="K990" s="3"/>
      <c r="L990" s="3"/>
      <c r="M990" s="3"/>
      <c r="N990" s="3"/>
    </row>
  </sheetData>
  <autoFilter ref="A1:P990" xr:uid="{00000000-0009-0000-0000-000010000000}"/>
  <customSheetViews>
    <customSheetView guid="{C6D8AC44-BC03-4E7B-80FF-BEBAE45ADEEA}" filter="1" showAutoFilter="1">
      <pageMargins left="0.7" right="0.7" top="0.75" bottom="0.75" header="0.3" footer="0.3"/>
      <autoFilter ref="A1:M979" xr:uid="{286E2BE5-70C4-1141-876F-3CEC97A3B17F}">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F15F0959-E0A2-E545-BA12-D5A1C4236DB5}">
        <filterColumn colId="5">
          <filters>
            <filter val="zh"/>
          </filters>
        </filterColumn>
      </autoFilter>
    </customSheetView>
  </customSheetViews>
  <conditionalFormatting sqref="A1:H990">
    <cfRule type="expression" dxfId="145" priority="1">
      <formula>($M:$M = 1)</formula>
    </cfRule>
    <cfRule type="expression" dxfId="144" priority="2">
      <formula>COUNTIF($R:$R, $A1) &gt; 0</formula>
    </cfRule>
  </conditionalFormatting>
  <conditionalFormatting sqref="A2:H990">
    <cfRule type="expression" dxfId="143" priority="3">
      <formula>($A:$A=TODAY())</formula>
    </cfRule>
  </conditionalFormatting>
  <conditionalFormatting sqref="C2:C990">
    <cfRule type="cellIs" dxfId="142" priority="10" operator="lessThan">
      <formula>"12:00:00 PM"</formula>
    </cfRule>
  </conditionalFormatting>
  <conditionalFormatting sqref="E2:E990">
    <cfRule type="containsText" dxfId="141" priority="4" operator="containsText" text="SNFL">
      <formula>NOT(ISERROR(SEARCH(("SNFL"),(E2))))</formula>
    </cfRule>
    <cfRule type="containsText" dxfId="140" priority="5" operator="containsText" text="Chatham Sq">
      <formula>NOT(ISERROR(SEARCH(("Chatham Sq"),(E2))))</formula>
    </cfRule>
    <cfRule type="containsText" dxfId="139" priority="6" operator="containsText" text="Seward Park">
      <formula>NOT(ISERROR(SEARCH(("Seward Park"),(E2))))</formula>
    </cfRule>
  </conditionalFormatting>
  <conditionalFormatting sqref="F2:F990">
    <cfRule type="containsText" dxfId="138" priority="7" operator="containsText" text="zh">
      <formula>NOT(ISERROR(SEARCH(("zh"),(F2))))</formula>
    </cfRule>
  </conditionalFormatting>
  <conditionalFormatting sqref="R1">
    <cfRule type="expression" dxfId="137" priority="11">
      <formula>ISERROR(R2)</formula>
    </cfRule>
  </conditionalFormatting>
  <conditionalFormatting sqref="R2">
    <cfRule type="expression" dxfId="136" priority="9">
      <formula>ISERROR(R2)</formula>
    </cfRule>
  </conditionalFormatting>
  <conditionalFormatting sqref="R2:R990">
    <cfRule type="notContainsBlanks" dxfId="135" priority="8">
      <formula>LEN(TRIM(R2))&gt;0</formula>
    </cfRule>
  </conditionalFormatting>
  <dataValidations count="1">
    <dataValidation type="custom" allowBlank="1" showDropDown="1" showInputMessage="1" showErrorMessage="1" prompt="Enter a valid date" sqref="A2:A990" xr:uid="{00000000-0002-0000-1000-000000000000}">
      <formula1>OR(NOT(ISERROR(DATEVALUE(A2))), AND(ISNUMBER(A2), LEFT(CELL("format", A2))="D"))</formula1>
    </dataValidation>
  </dataValidations>
  <hyperlinks>
    <hyperlink ref="L2" r:id="rId2" xr:uid="{00000000-0004-0000-1000-000000000000}"/>
    <hyperlink ref="L3" r:id="rId3" xr:uid="{00000000-0004-0000-1000-000001000000}"/>
    <hyperlink ref="L4" r:id="rId4" xr:uid="{00000000-0004-0000-1000-000002000000}"/>
    <hyperlink ref="L5" r:id="rId5" xr:uid="{00000000-0004-0000-1000-000003000000}"/>
    <hyperlink ref="L6" r:id="rId6" xr:uid="{00000000-0004-0000-1000-000004000000}"/>
    <hyperlink ref="L7" r:id="rId7" xr:uid="{00000000-0004-0000-1000-000005000000}"/>
    <hyperlink ref="L8" r:id="rId8" xr:uid="{00000000-0004-0000-1000-000006000000}"/>
    <hyperlink ref="L9" r:id="rId9" xr:uid="{00000000-0004-0000-1000-000007000000}"/>
    <hyperlink ref="L10" r:id="rId10" xr:uid="{00000000-0004-0000-1000-000008000000}"/>
    <hyperlink ref="L11" r:id="rId11" xr:uid="{00000000-0004-0000-1000-000009000000}"/>
    <hyperlink ref="L12" r:id="rId12" xr:uid="{00000000-0004-0000-1000-00000A000000}"/>
    <hyperlink ref="L13" r:id="rId13" xr:uid="{00000000-0004-0000-1000-00000B000000}"/>
    <hyperlink ref="L14" r:id="rId14" xr:uid="{00000000-0004-0000-1000-00000C000000}"/>
    <hyperlink ref="L15" r:id="rId15" xr:uid="{00000000-0004-0000-1000-00000D000000}"/>
    <hyperlink ref="L16" r:id="rId16" xr:uid="{00000000-0004-0000-1000-00000E000000}"/>
    <hyperlink ref="L17" r:id="rId17" xr:uid="{00000000-0004-0000-1000-00000F000000}"/>
    <hyperlink ref="L18" r:id="rId18" xr:uid="{00000000-0004-0000-1000-000010000000}"/>
    <hyperlink ref="L19" r:id="rId19" xr:uid="{00000000-0004-0000-1000-000011000000}"/>
    <hyperlink ref="L20" r:id="rId20" xr:uid="{00000000-0004-0000-1000-000012000000}"/>
    <hyperlink ref="L21" r:id="rId21" xr:uid="{00000000-0004-0000-1000-000013000000}"/>
    <hyperlink ref="L22" r:id="rId22" xr:uid="{00000000-0004-0000-1000-000014000000}"/>
    <hyperlink ref="L23" r:id="rId23" xr:uid="{00000000-0004-0000-1000-000015000000}"/>
    <hyperlink ref="L24" r:id="rId24" xr:uid="{00000000-0004-0000-1000-000016000000}"/>
    <hyperlink ref="L25" r:id="rId25" xr:uid="{00000000-0004-0000-1000-000017000000}"/>
    <hyperlink ref="L26" r:id="rId26" xr:uid="{00000000-0004-0000-1000-000018000000}"/>
    <hyperlink ref="L27" r:id="rId27" xr:uid="{00000000-0004-0000-1000-000019000000}"/>
    <hyperlink ref="L28" r:id="rId28" xr:uid="{00000000-0004-0000-1000-00001A000000}"/>
    <hyperlink ref="L29" r:id="rId29" xr:uid="{00000000-0004-0000-1000-00001B000000}"/>
    <hyperlink ref="L30" r:id="rId30" xr:uid="{00000000-0004-0000-1000-00001C000000}"/>
    <hyperlink ref="L31" r:id="rId31" xr:uid="{00000000-0004-0000-1000-00001D000000}"/>
    <hyperlink ref="L32" r:id="rId32" xr:uid="{00000000-0004-0000-1000-00001E000000}"/>
    <hyperlink ref="L33" r:id="rId33" xr:uid="{00000000-0004-0000-1000-00001F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1000-000001000000}">
          <x14:formula1>
            <xm:f>'classes-lookup'!$A$2:$A$1000</xm:f>
          </x14:formula1>
          <xm:sqref>H2:H990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45566</v>
      </c>
      <c r="B2" s="3" t="str">
        <f t="shared" ref="B2:B256" si="0">IF(ISBLANK($A2),,CHOOSE(WEEKDAY($A2), "Sun", "Mon", "Tue", "Wed", "Thur", "Fri", "Sat"))</f>
        <v>Tue</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v>0.52083333333333326</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2" s="3" t="str">
        <f t="array" ref="F2">IF(ISBLANK($A2),,CHOOSE(WEEKDAY($A2),,INDEX(location_lang_time_lookup,2,3),INDEX(location_lang_time_lookup,2,2),INDEX(location_lang_time_lookup,2,2),INDEX(location_lang_time_lookup,2,2),INDEX(location_lang_time_lookup,2,3),INDEX(location_lang_time_lookup,2,2)))</f>
        <v>en</v>
      </c>
      <c r="G2" s="5">
        <v>4</v>
      </c>
      <c r="H2" s="3" t="s">
        <v>101</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495</v>
      </c>
      <c r="M2" s="3">
        <v>0</v>
      </c>
      <c r="N2" s="3">
        <v>0</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270</v>
      </c>
      <c r="W2" s="23"/>
    </row>
    <row r="3" spans="1:49" ht="15.75" customHeight="1">
      <c r="A3" s="2">
        <v>45566</v>
      </c>
      <c r="B3" s="3" t="str">
        <f t="shared" si="0"/>
        <v>Tue</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0.583333333333333)</f>
        <v>0.58333333333333304</v>
      </c>
      <c r="D3" s="4">
        <f t="shared" ref="D3:D32" ca="1" si="1">IF(ISBLANK(C3),,CHOOSE(WEEKDAY($A3),,C3+TIME(2,0,0),IF(AND($A3=$A2,$A3=$A1),C3+TIME(1,0,0),C3+TIME(1,30,0)),C3+TIME(1,30,0),C3+TIME(1,30,0),C3+TIME(2,0,0),C3+TIME(2,0,0),))</f>
        <v>0.64583333333333304</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3" s="3" t="str">
        <f t="array" ref="F3">IF(ISBLANK($A3),,CHOOSE(WEEKDAY($A3),,INDEX(location_lang_time_lookup,2,3),INDEX(location_lang_time_lookup,2,2),INDEX(location_lang_time_lookup,2,2),INDEX(location_lang_time_lookup,2,2),INDEX(location_lang_time_lookup,2,3),INDEX(location_lang_time_lookup,2,2)))</f>
        <v>en</v>
      </c>
      <c r="G3" s="5">
        <v>6</v>
      </c>
      <c r="H3" s="3" t="s">
        <v>91</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496</v>
      </c>
      <c r="M3" s="3">
        <v>0</v>
      </c>
      <c r="N3" s="3">
        <v>0</v>
      </c>
      <c r="Q3" s="3"/>
      <c r="S3" s="142" t="s">
        <v>1404</v>
      </c>
      <c r="T3" s="143">
        <v>-2</v>
      </c>
      <c r="W3" s="23"/>
    </row>
    <row r="4" spans="1:49" ht="15.75" customHeight="1">
      <c r="A4" s="2">
        <v>45566</v>
      </c>
      <c r="B4" s="3" t="str">
        <f t="shared" si="0"/>
        <v>Tue</v>
      </c>
      <c r="C4" s="4">
        <v>0.64583333333333337</v>
      </c>
      <c r="D4" s="4">
        <f t="shared" si="1"/>
        <v>0.6875</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5</v>
      </c>
      <c r="H4" s="3" t="s">
        <v>91</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496</v>
      </c>
      <c r="M4" s="3">
        <v>0</v>
      </c>
      <c r="N4" s="3">
        <v>0</v>
      </c>
      <c r="Q4" s="3"/>
      <c r="W4" s="23"/>
    </row>
    <row r="5" spans="1:49" ht="15.75" customHeight="1">
      <c r="A5" s="2">
        <v>45567</v>
      </c>
      <c r="B5" s="3" t="str">
        <f t="shared" si="0"/>
        <v>Wed</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0.52083333333333304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5" s="3" t="str">
        <f t="array" ref="F5">IF(ISBLANK($A5),,CHOOSE(WEEKDAY($A5),,INDEX(location_lang_time_lookup,2,3),INDEX(location_lang_time_lookup,2,2),INDEX(location_lang_time_lookup,2,2),INDEX(location_lang_time_lookup,2,2),INDEX(location_lang_time_lookup,2,3),INDEX(location_lang_time_lookup,2,2)))</f>
        <v>en</v>
      </c>
      <c r="G5" s="5">
        <v>10</v>
      </c>
      <c r="H5" s="3" t="s">
        <v>211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497</v>
      </c>
      <c r="M5" s="3">
        <v>0</v>
      </c>
      <c r="N5" s="3">
        <v>0</v>
      </c>
      <c r="O5" s="3">
        <v>13</v>
      </c>
      <c r="Q5" s="3"/>
      <c r="U5" s="14"/>
    </row>
    <row r="6" spans="1:49">
      <c r="A6" s="26">
        <v>45567</v>
      </c>
      <c r="B6" s="3" t="str">
        <f t="shared" si="0"/>
        <v>Wed</v>
      </c>
      <c r="C6" s="4">
        <v>0.64583333333333337</v>
      </c>
      <c r="D6" s="4">
        <f t="shared" si="1"/>
        <v>0.70833333333333337</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6" s="3" t="str">
        <f t="array" ref="F6">IF(ISBLANK($A6),,CHOOSE(WEEKDAY($A6),,INDEX(location_lang_time_lookup,2,3),INDEX(location_lang_time_lookup,2,2),INDEX(location_lang_time_lookup,2,2),INDEX(location_lang_time_lookup,2,2),INDEX(location_lang_time_lookup,2,3),INDEX(location_lang_time_lookup,2,2)))</f>
        <v>en</v>
      </c>
      <c r="G6" s="5">
        <v>11</v>
      </c>
      <c r="H6" s="3" t="s">
        <v>370</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498</v>
      </c>
      <c r="M6" s="3">
        <v>0</v>
      </c>
      <c r="N6" s="3">
        <v>0</v>
      </c>
      <c r="O6" s="3">
        <v>15</v>
      </c>
      <c r="P6" s="14"/>
      <c r="Q6" s="3"/>
      <c r="S6" s="3"/>
      <c r="W6" s="12"/>
    </row>
    <row r="7" spans="1:49" ht="15.75" customHeight="1">
      <c r="A7" s="26">
        <v>45568</v>
      </c>
      <c r="B7" s="3" t="str">
        <f t="shared" si="0"/>
        <v>Thur</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0.52083333333333304</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7" s="3" t="str">
        <f t="array" ref="F7">IF(ISBLANK($A7),,CHOOSE(WEEKDAY($A7),,INDEX(location_lang_time_lookup,2,3),INDEX(location_lang_time_lookup,2,2),INDEX(location_lang_time_lookup,2,2),INDEX(location_lang_time_lookup,2,2),INDEX(location_lang_time_lookup,2,3),INDEX(location_lang_time_lookup,2,2)))</f>
        <v>en</v>
      </c>
      <c r="G7" s="5">
        <v>8</v>
      </c>
      <c r="H7" s="3" t="s">
        <v>105</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499</v>
      </c>
      <c r="M7" s="3">
        <v>0</v>
      </c>
      <c r="N7" s="3">
        <v>0</v>
      </c>
      <c r="O7" s="3">
        <v>11</v>
      </c>
      <c r="P7" s="14"/>
      <c r="Q7" s="3"/>
      <c r="S7" s="3"/>
    </row>
    <row r="8" spans="1:49" ht="15.75" customHeight="1">
      <c r="A8" s="26">
        <v>45569</v>
      </c>
      <c r="B8" s="3" t="str">
        <f t="shared" si="0"/>
        <v>Fri</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0.458333333333333)</f>
        <v>0.45833333333333298</v>
      </c>
      <c r="D8" s="4">
        <f t="shared" ca="1" si="1"/>
        <v>0.5416666666666663</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8" s="3" t="str">
        <f t="array" ref="F8">IF(ISBLANK($A8),,CHOOSE(WEEKDAY($A8),,INDEX(location_lang_time_lookup,2,3),INDEX(location_lang_time_lookup,2,2),INDEX(location_lang_time_lookup,2,2),INDEX(location_lang_time_lookup,2,2),INDEX(location_lang_time_lookup,2,3),INDEX(location_lang_time_lookup,2,2)))</f>
        <v>zh</v>
      </c>
      <c r="G8" s="5">
        <v>8</v>
      </c>
      <c r="H8" s="3" t="s">
        <v>292</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500</v>
      </c>
      <c r="M8" s="3">
        <v>0</v>
      </c>
      <c r="N8" s="3">
        <v>0</v>
      </c>
      <c r="O8" s="3"/>
      <c r="P8" s="3" t="s">
        <v>305</v>
      </c>
      <c r="Q8" s="3"/>
      <c r="S8" s="3"/>
    </row>
    <row r="9" spans="1:49" ht="15.75" customHeight="1">
      <c r="A9" s="26">
        <v>45572</v>
      </c>
      <c r="B9" s="3" t="str">
        <f t="shared" si="0"/>
        <v>Mon</v>
      </c>
      <c r="C9" s="4">
        <f ca="1">IFERROR(__xludf.DUMMYFUNCTION("IF(ISBLANK($A9),,CHOOSE(WEEKDAY($A9),,IF(ISDATE($A8),IF(WEEKDAY($A8)=2,INDEX(location_lang_time_lookup,1,6),INDEX(location_lang_time_lookup,1,4)),INDEX(location_lang_time_lookup,1,4)),IF(ISDATE($A8),IF(WEEKDAY($A8)=3,INDEX(location_lang_time_lookup,2,6),I"&amp;"NDEX(location_lang_time_lookup,2,4)),INDEX(location_lang_time_lookup,2,4)),IF(ISDATE($A8),IF(WEEKDAY($A8)=4,INDEX(location_lang_time_lookup,3,6),INDEX(location_lang_time_lookup,3,4)),INDEX(location_lang_time_lookup,3,4)),IF(ISDATE($A8),IF(WEEKDAY($A8)=5,I"&amp;"NDEX(location_lang_time_lookup,3,6),INDEX(location_lang_time_lookup,3,4)),INDEX(location_lang_time_lookup,3,4)),INDEX(location_lang_time_lookup,1,4),IF(ISDATE($A8),IF(WEEKDAY($A8)=7,INDEX(location_lang_time_lookup,5,6),INDEX(location_lang_time_lookup,5,4)"&amp;"),INDEX(location_lang_time_lookup,5,4))))"),0.458333333333333)</f>
        <v>0.45833333333333298</v>
      </c>
      <c r="D9" s="4">
        <f t="shared" ca="1" si="1"/>
        <v>0.5416666666666663</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9" s="3" t="str">
        <f t="array" ref="F9">IF(ISBLANK($A9),,CHOOSE(WEEKDAY($A9),,INDEX(location_lang_time_lookup,2,3),INDEX(location_lang_time_lookup,2,2),INDEX(location_lang_time_lookup,2,2),INDEX(location_lang_time_lookup,2,2),INDEX(location_lang_time_lookup,2,3),INDEX(location_lang_time_lookup,2,2)))</f>
        <v>zh</v>
      </c>
      <c r="G9" s="5">
        <v>13</v>
      </c>
      <c r="H9" s="3" t="s">
        <v>292</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500</v>
      </c>
      <c r="M9" s="3">
        <v>0</v>
      </c>
      <c r="N9" s="3">
        <v>0</v>
      </c>
      <c r="O9" s="3"/>
      <c r="P9" s="3" t="s">
        <v>501</v>
      </c>
      <c r="Q9" s="3"/>
      <c r="S9" s="3"/>
      <c r="T9" s="22"/>
    </row>
    <row r="10" spans="1:49" ht="15.75" customHeight="1">
      <c r="A10" s="26">
        <v>45572</v>
      </c>
      <c r="B10" s="3" t="str">
        <f t="shared" si="0"/>
        <v>Mon</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0.625)</f>
        <v>0.625</v>
      </c>
      <c r="D10" s="4">
        <f t="shared" ca="1" si="1"/>
        <v>0.70833333333333337</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Online")</f>
        <v>Online</v>
      </c>
      <c r="F10" s="3" t="str">
        <f t="array" ref="F10">IF(ISBLANK($A10),,CHOOSE(WEEKDAY($A10),,INDEX(location_lang_time_lookup,2,3),INDEX(location_lang_time_lookup,2,2),INDEX(location_lang_time_lookup,2,2),INDEX(location_lang_time_lookup,2,2),INDEX(location_lang_time_lookup,2,3),INDEX(location_lang_time_lookup,2,2)))</f>
        <v>zh</v>
      </c>
      <c r="G10" s="5">
        <v>23</v>
      </c>
      <c r="H10" s="3" t="s">
        <v>93</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502</v>
      </c>
      <c r="M10" s="3">
        <v>0</v>
      </c>
      <c r="N10" s="3">
        <v>0</v>
      </c>
      <c r="O10" s="3"/>
      <c r="P10" s="3"/>
      <c r="Q10" s="3"/>
    </row>
    <row r="11" spans="1:49" ht="15.75" customHeight="1">
      <c r="A11" s="2">
        <v>45573</v>
      </c>
      <c r="B11" s="3" t="str">
        <f t="shared" si="0"/>
        <v>Tue</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0.458333333333333)</f>
        <v>0.45833333333333298</v>
      </c>
      <c r="D11" s="4">
        <f t="shared" ca="1" si="1"/>
        <v>0.52083333333333304</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1" s="3" t="str">
        <f t="array" ref="F11">IF(ISBLANK($A11),,CHOOSE(WEEKDAY($A11),,INDEX(location_lang_time_lookup,2,3),INDEX(location_lang_time_lookup,2,2),INDEX(location_lang_time_lookup,2,2),INDEX(location_lang_time_lookup,2,2),INDEX(location_lang_time_lookup,2,3),INDEX(location_lang_time_lookup,2,2)))</f>
        <v>en</v>
      </c>
      <c r="G11" s="5">
        <v>3</v>
      </c>
      <c r="H11" s="3" t="s">
        <v>95</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6" t="s">
        <v>503</v>
      </c>
      <c r="M11" s="3">
        <v>0</v>
      </c>
      <c r="N11" s="3">
        <v>0</v>
      </c>
      <c r="O11" s="3"/>
      <c r="Q11" s="3"/>
    </row>
    <row r="12" spans="1:49" ht="15.75" customHeight="1">
      <c r="A12" s="2">
        <v>45573</v>
      </c>
      <c r="B12" s="3" t="str">
        <f t="shared" si="0"/>
        <v>Tue</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0.583333333333333)</f>
        <v>0.58333333333333304</v>
      </c>
      <c r="D12" s="4">
        <f t="shared" ca="1" si="1"/>
        <v>0.64583333333333304</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2" s="3" t="str">
        <f t="array" ref="F12">IF(ISBLANK($A12),,CHOOSE(WEEKDAY($A12),,INDEX(location_lang_time_lookup,2,3),INDEX(location_lang_time_lookup,2,2),INDEX(location_lang_time_lookup,2,2),INDEX(location_lang_time_lookup,2,2),INDEX(location_lang_time_lookup,2,3),INDEX(location_lang_time_lookup,2,2)))</f>
        <v>en</v>
      </c>
      <c r="G12" s="5">
        <v>3</v>
      </c>
      <c r="H12" s="3" t="s">
        <v>91</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6" t="s">
        <v>496</v>
      </c>
      <c r="M12" s="3">
        <v>0</v>
      </c>
      <c r="N12" s="3">
        <v>0</v>
      </c>
      <c r="O12" s="3"/>
      <c r="Q12" s="3"/>
    </row>
    <row r="13" spans="1:49" ht="15.75" customHeight="1">
      <c r="A13" s="2">
        <v>45573</v>
      </c>
      <c r="B13" s="3" t="str">
        <f t="shared" si="0"/>
        <v>Tue</v>
      </c>
      <c r="C13" s="4">
        <v>0.64583333333333337</v>
      </c>
      <c r="D13" s="4">
        <f t="shared" si="1"/>
        <v>0.6875</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5">
        <v>2</v>
      </c>
      <c r="H13" s="3" t="s">
        <v>91</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6" t="s">
        <v>496</v>
      </c>
      <c r="M13" s="3">
        <v>0</v>
      </c>
      <c r="N13" s="3">
        <v>0</v>
      </c>
      <c r="O13" s="3"/>
      <c r="Q13" s="3"/>
    </row>
    <row r="14" spans="1:49" ht="15.75" customHeight="1">
      <c r="A14" s="26">
        <v>45574</v>
      </c>
      <c r="B14" s="3" t="str">
        <f t="shared" si="0"/>
        <v>Wed</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0.458333333333333)</f>
        <v>0.45833333333333298</v>
      </c>
      <c r="D14" s="4">
        <f t="shared" ca="1" si="1"/>
        <v>0.52083333333333304</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4" s="3" t="str">
        <f t="array" ref="F14">IF(ISBLANK($A14),,CHOOSE(WEEKDAY($A14),,INDEX(location_lang_time_lookup,2,3),INDEX(location_lang_time_lookup,2,2),INDEX(location_lang_time_lookup,2,2),INDEX(location_lang_time_lookup,2,2),INDEX(location_lang_time_lookup,2,3),INDEX(location_lang_time_lookup,2,2)))</f>
        <v>en</v>
      </c>
      <c r="G14" s="5">
        <v>12</v>
      </c>
      <c r="H14" s="3" t="s">
        <v>221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504</v>
      </c>
      <c r="M14" s="3">
        <v>0</v>
      </c>
      <c r="N14" s="3">
        <v>0</v>
      </c>
      <c r="O14" s="3">
        <v>11</v>
      </c>
      <c r="P14" s="3"/>
      <c r="Q14" s="3"/>
    </row>
    <row r="15" spans="1:49" ht="15.75" customHeight="1">
      <c r="A15" s="2">
        <v>45574</v>
      </c>
      <c r="B15" s="3" t="str">
        <f t="shared" si="0"/>
        <v>Wed</v>
      </c>
      <c r="C15" s="4">
        <v>0.64583333333333337</v>
      </c>
      <c r="D15" s="4">
        <f t="shared" si="1"/>
        <v>0.70833333333333337</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5" s="3" t="str">
        <f t="array" ref="F15">IF(ISBLANK($A15),,CHOOSE(WEEKDAY($A15),,INDEX(location_lang_time_lookup,2,3),INDEX(location_lang_time_lookup,2,2),INDEX(location_lang_time_lookup,2,2),INDEX(location_lang_time_lookup,2,2),INDEX(location_lang_time_lookup,2,3),INDEX(location_lang_time_lookup,2,2)))</f>
        <v>en</v>
      </c>
      <c r="G15" s="5">
        <v>9</v>
      </c>
      <c r="H15" s="3" t="s">
        <v>183</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505</v>
      </c>
      <c r="M15" s="3">
        <v>0</v>
      </c>
      <c r="N15" s="3">
        <v>0</v>
      </c>
      <c r="O15" s="3">
        <v>14</v>
      </c>
      <c r="Q15" s="3"/>
    </row>
    <row r="16" spans="1:49" ht="15.75" customHeight="1">
      <c r="A16" s="2">
        <v>45575</v>
      </c>
      <c r="B16" s="3" t="str">
        <f t="shared" si="0"/>
        <v>Thur</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0.458333333333333)</f>
        <v>0.45833333333333298</v>
      </c>
      <c r="D16" s="4">
        <f t="shared" ca="1" si="1"/>
        <v>0.52083333333333304</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5">
        <v>6</v>
      </c>
      <c r="H16" s="3" t="s">
        <v>114</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6" t="s">
        <v>506</v>
      </c>
      <c r="M16" s="3">
        <v>0</v>
      </c>
      <c r="N16" s="3">
        <v>0</v>
      </c>
      <c r="O16" s="3">
        <v>10</v>
      </c>
      <c r="P16" s="34"/>
      <c r="Q16" s="3"/>
    </row>
    <row r="17" spans="1:19" ht="15.75" customHeight="1">
      <c r="A17" s="2">
        <v>45576</v>
      </c>
      <c r="B17" s="3" t="str">
        <f t="shared" si="0"/>
        <v>Fri</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0.458333333333333)</f>
        <v>0.45833333333333298</v>
      </c>
      <c r="D17" s="4">
        <f t="shared" ca="1" si="1"/>
        <v>0.5416666666666663</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7" s="3" t="str">
        <f t="array" ref="F17">IF(ISBLANK($A17),,CHOOSE(WEEKDAY($A17),,INDEX(location_lang_time_lookup,2,3),INDEX(location_lang_time_lookup,2,2),INDEX(location_lang_time_lookup,2,2),INDEX(location_lang_time_lookup,2,2),INDEX(location_lang_time_lookup,2,3),INDEX(location_lang_time_lookup,2,2)))</f>
        <v>zh</v>
      </c>
      <c r="G17" s="5">
        <v>10</v>
      </c>
      <c r="H17" s="3" t="s">
        <v>292</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500</v>
      </c>
      <c r="M17" s="3">
        <v>0</v>
      </c>
      <c r="N17" s="3">
        <v>0</v>
      </c>
      <c r="O17" s="3"/>
      <c r="P17" s="3" t="s">
        <v>507</v>
      </c>
      <c r="Q17" s="3"/>
      <c r="R17" s="2"/>
      <c r="S17" s="25"/>
    </row>
    <row r="18" spans="1:19" ht="15.75" customHeight="1">
      <c r="A18" s="2">
        <v>45580</v>
      </c>
      <c r="B18" s="3" t="str">
        <f t="shared" si="0"/>
        <v>Tue</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0.458333333333333)</f>
        <v>0.45833333333333298</v>
      </c>
      <c r="D18" s="4">
        <f t="shared" ca="1" si="1"/>
        <v>0.52083333333333304</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8" s="3" t="str">
        <f t="array" ref="F18">IF(ISBLANK($A18),,CHOOSE(WEEKDAY($A18),,INDEX(location_lang_time_lookup,2,3),INDEX(location_lang_time_lookup,2,2),INDEX(location_lang_time_lookup,2,2),INDEX(location_lang_time_lookup,2,2),INDEX(location_lang_time_lookup,2,3),INDEX(location_lang_time_lookup,2,2)))</f>
        <v>en</v>
      </c>
      <c r="G18" s="5">
        <v>2</v>
      </c>
      <c r="H18" s="3" t="s">
        <v>109</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10" t="s">
        <v>508</v>
      </c>
      <c r="M18" s="3">
        <v>0</v>
      </c>
      <c r="N18" s="3">
        <v>0</v>
      </c>
      <c r="O18" s="3"/>
      <c r="Q18" s="3"/>
      <c r="R18" s="2"/>
      <c r="S18" s="25"/>
    </row>
    <row r="19" spans="1:19" ht="15.75" customHeight="1">
      <c r="A19" s="26">
        <v>45580</v>
      </c>
      <c r="B19" s="3" t="str">
        <f t="shared" si="0"/>
        <v>Tue</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0.583333333333333)</f>
        <v>0.58333333333333304</v>
      </c>
      <c r="D19" s="4">
        <f t="shared" ca="1" si="1"/>
        <v>0.64583333333333304</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9" s="3" t="str">
        <f t="array" ref="F19">IF(ISBLANK($A19),,CHOOSE(WEEKDAY($A19),,INDEX(location_lang_time_lookup,2,3),INDEX(location_lang_time_lookup,2,2),INDEX(location_lang_time_lookup,2,2),INDEX(location_lang_time_lookup,2,2),INDEX(location_lang_time_lookup,2,3),INDEX(location_lang_time_lookup,2,2)))</f>
        <v>en</v>
      </c>
      <c r="G19" s="5">
        <v>3</v>
      </c>
      <c r="H19" s="3" t="s">
        <v>91</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6" t="s">
        <v>496</v>
      </c>
      <c r="M19" s="3">
        <v>0</v>
      </c>
      <c r="N19" s="3">
        <v>0</v>
      </c>
      <c r="O19" s="3"/>
      <c r="P19" s="3"/>
      <c r="Q19" s="3"/>
      <c r="R19" s="2"/>
      <c r="S19" s="25"/>
    </row>
    <row r="20" spans="1:19" ht="15.75" customHeight="1">
      <c r="A20" s="26">
        <v>45580</v>
      </c>
      <c r="B20" s="3" t="str">
        <f t="shared" si="0"/>
        <v>Tue</v>
      </c>
      <c r="C20" s="4">
        <v>0.64583333333333337</v>
      </c>
      <c r="D20" s="4">
        <f t="shared" si="1"/>
        <v>0.6875</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0" s="3" t="str">
        <f t="array" ref="F20">IF(ISBLANK($A20),,CHOOSE(WEEKDAY($A20),,INDEX(location_lang_time_lookup,2,3),INDEX(location_lang_time_lookup,2,2),INDEX(location_lang_time_lookup,2,2),INDEX(location_lang_time_lookup,2,2),INDEX(location_lang_time_lookup,2,3),INDEX(location_lang_time_lookup,2,2)))</f>
        <v>en</v>
      </c>
      <c r="G20" s="5">
        <v>3</v>
      </c>
      <c r="H20" s="3" t="s">
        <v>91</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6" t="s">
        <v>496</v>
      </c>
      <c r="M20" s="3">
        <v>0</v>
      </c>
      <c r="N20" s="3">
        <v>0</v>
      </c>
      <c r="O20" s="3"/>
      <c r="P20" s="3"/>
      <c r="R20" s="2"/>
      <c r="S20" s="25"/>
    </row>
    <row r="21" spans="1:19" ht="15.75" customHeight="1">
      <c r="A21" s="2">
        <v>45581</v>
      </c>
      <c r="B21" s="3" t="str">
        <f t="shared" si="0"/>
        <v>Wed</v>
      </c>
      <c r="C21" s="4">
        <f ca="1">IFERROR(__xludf.DUMMYFUNCTION("IF(ISBLANK($A21),,CHOOSE(WEEKDAY($A21),,IF(ISDATE($A20),IF(WEEKDAY($A20)=2,INDEX(location_lang_time_lookup,1,6),INDEX(location_lang_time_lookup,1,4)),INDEX(location_lang_time_lookup,1,4)),IF(ISDATE($A20),IF(WEEKDAY($A20)=3,INDEX(location_lang_time_lookup,"&amp;"2,6),INDEX(location_lang_time_lookup,2,4)),INDEX(location_lang_time_lookup,2,4)),IF(ISDATE($A20),IF(WEEKDAY($A20)=4,INDEX(location_lang_time_lookup,3,6),INDEX(location_lang_time_lookup,3,4)),INDEX(location_lang_time_lookup,3,4)),IF(ISDATE($A20),IF(WEEKDAY"&amp;"($A20)=5,INDEX(location_lang_time_lookup,3,6),INDEX(location_lang_time_lookup,3,4)),INDEX(location_lang_time_lookup,3,4)),INDEX(location_lang_time_lookup,1,4),IF(ISDATE($A20),IF(WEEKDAY($A20)=7,INDEX(location_lang_time_lookup,5,6),INDEX(location_lang_time"&amp;"_lookup,5,4)),INDEX(location_lang_time_lookup,5,4))))"),0.458333333333333)</f>
        <v>0.45833333333333298</v>
      </c>
      <c r="D21" s="4">
        <f t="shared" ca="1" si="1"/>
        <v>0.52083333333333304</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1" s="3" t="str">
        <f t="array" ref="F21">IF(ISBLANK($A21),,CHOOSE(WEEKDAY($A21),,INDEX(location_lang_time_lookup,2,3),INDEX(location_lang_time_lookup,2,2),INDEX(location_lang_time_lookup,2,2),INDEX(location_lang_time_lookup,2,2),INDEX(location_lang_time_lookup,2,3),INDEX(location_lang_time_lookup,2,2)))</f>
        <v>en</v>
      </c>
      <c r="G21" s="5">
        <v>8</v>
      </c>
      <c r="H21" s="3" t="s">
        <v>226</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509</v>
      </c>
      <c r="M21" s="3">
        <v>0</v>
      </c>
      <c r="N21" s="3">
        <v>0</v>
      </c>
      <c r="O21" s="3">
        <v>10</v>
      </c>
      <c r="R21" s="2"/>
      <c r="S21" s="25"/>
    </row>
    <row r="22" spans="1:19" ht="15.75" customHeight="1">
      <c r="A22" s="2">
        <v>45581</v>
      </c>
      <c r="B22" s="3" t="str">
        <f t="shared" si="0"/>
        <v>Wed</v>
      </c>
      <c r="C22" s="4">
        <v>0.64583333333333337</v>
      </c>
      <c r="D22" s="4">
        <f t="shared" si="1"/>
        <v>0.70833333333333337</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2" s="3" t="str">
        <f t="array" ref="F22">IF(ISBLANK($A22),,CHOOSE(WEEKDAY($A22),,INDEX(location_lang_time_lookup,2,3),INDEX(location_lang_time_lookup,2,2),INDEX(location_lang_time_lookup,2,2),INDEX(location_lang_time_lookup,2,2),INDEX(location_lang_time_lookup,2,3),INDEX(location_lang_time_lookup,2,2)))</f>
        <v>en</v>
      </c>
      <c r="G22" s="5">
        <v>5</v>
      </c>
      <c r="H22" s="3" t="s">
        <v>458</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510</v>
      </c>
      <c r="M22" s="3">
        <v>0</v>
      </c>
      <c r="N22" s="3">
        <v>0</v>
      </c>
      <c r="O22" s="3">
        <v>9</v>
      </c>
      <c r="Q22" s="14"/>
      <c r="R22" s="2"/>
      <c r="S22" s="25"/>
    </row>
    <row r="23" spans="1:19" ht="15.75" customHeight="1">
      <c r="A23" s="2">
        <v>45582</v>
      </c>
      <c r="B23" s="3" t="str">
        <f t="shared" si="0"/>
        <v>Thur</v>
      </c>
      <c r="C23" s="4">
        <f ca="1">IFERROR(__xludf.DUMMYFUNCTION("IF(ISBLANK($A23),,CHOOSE(WEEKDAY($A23),,IF(ISDATE($A22),IF(WEEKDAY($A22)=2,INDEX(location_lang_time_lookup,1,6),INDEX(location_lang_time_lookup,1,4)),INDEX(location_lang_time_lookup,1,4)),IF(ISDATE($A22),IF(WEEKDAY($A22)=3,INDEX(location_lang_time_lookup,"&amp;"2,6),INDEX(location_lang_time_lookup,2,4)),INDEX(location_lang_time_lookup,2,4)),IF(ISDATE($A22),IF(WEEKDAY($A22)=4,INDEX(location_lang_time_lookup,3,6),INDEX(location_lang_time_lookup,3,4)),INDEX(location_lang_time_lookup,3,4)),IF(ISDATE($A22),IF(WEEKDAY"&amp;"($A22)=5,INDEX(location_lang_time_lookup,3,6),INDEX(location_lang_time_lookup,3,4)),INDEX(location_lang_time_lookup,3,4)),INDEX(location_lang_time_lookup,1,4),IF(ISDATE($A22),IF(WEEKDAY($A22)=7,INDEX(location_lang_time_lookup,5,6),INDEX(location_lang_time"&amp;"_lookup,5,4)),INDEX(location_lang_time_lookup,5,4))))"),0.458333333333333)</f>
        <v>0.45833333333333298</v>
      </c>
      <c r="D23" s="4">
        <f t="shared" ca="1" si="1"/>
        <v>0.52083333333333304</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3" s="3" t="str">
        <f t="array" ref="F23">IF(ISBLANK($A23),,CHOOSE(WEEKDAY($A23),,INDEX(location_lang_time_lookup,2,3),INDEX(location_lang_time_lookup,2,2),INDEX(location_lang_time_lookup,2,2),INDEX(location_lang_time_lookup,2,2),INDEX(location_lang_time_lookup,2,3),INDEX(location_lang_time_lookup,2,2)))</f>
        <v>en</v>
      </c>
      <c r="G23" s="5">
        <v>13</v>
      </c>
      <c r="H23" s="3" t="s">
        <v>117</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511</v>
      </c>
      <c r="M23" s="3">
        <v>0</v>
      </c>
      <c r="N23" s="3">
        <v>0</v>
      </c>
      <c r="O23" s="3">
        <v>15</v>
      </c>
      <c r="Q23" s="14"/>
      <c r="R23" s="2"/>
      <c r="S23" s="25"/>
    </row>
    <row r="24" spans="1:19" ht="15.75" customHeight="1">
      <c r="A24" s="2">
        <v>45586</v>
      </c>
      <c r="B24" s="3" t="str">
        <f t="shared" si="0"/>
        <v>Mon</v>
      </c>
      <c r="C24" s="4">
        <f ca="1">IFERROR(__xludf.DUMMYFUNCTION("IF(ISBLANK($A24),,CHOOSE(WEEKDAY($A24),,IF(ISDATE($A23),IF(WEEKDAY($A23)=2,INDEX(location_lang_time_lookup,1,6),INDEX(location_lang_time_lookup,1,4)),INDEX(location_lang_time_lookup,1,4)),IF(ISDATE($A23),IF(WEEKDAY($A23)=3,INDEX(location_lang_time_lookup,"&amp;"2,6),INDEX(location_lang_time_lookup,2,4)),INDEX(location_lang_time_lookup,2,4)),IF(ISDATE($A23),IF(WEEKDAY($A23)=4,INDEX(location_lang_time_lookup,3,6),INDEX(location_lang_time_lookup,3,4)),INDEX(location_lang_time_lookup,3,4)),IF(ISDATE($A23),IF(WEEKDAY"&amp;"($A23)=5,INDEX(location_lang_time_lookup,3,6),INDEX(location_lang_time_lookup,3,4)),INDEX(location_lang_time_lookup,3,4)),INDEX(location_lang_time_lookup,1,4),IF(ISDATE($A23),IF(WEEKDAY($A23)=7,INDEX(location_lang_time_lookup,5,6),INDEX(location_lang_time"&amp;"_lookup,5,4)),INDEX(location_lang_time_lookup,5,4))))"),0.458333333333333)</f>
        <v>0.45833333333333298</v>
      </c>
      <c r="D24" s="4">
        <f t="shared" ca="1" si="1"/>
        <v>0.5416666666666663</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4" s="3" t="str">
        <f t="array" ref="F24">IF(ISBLANK($A24),,CHOOSE(WEEKDAY($A24),,INDEX(location_lang_time_lookup,2,3),INDEX(location_lang_time_lookup,2,2),INDEX(location_lang_time_lookup,2,2),INDEX(location_lang_time_lookup,2,2),INDEX(location_lang_time_lookup,2,3),INDEX(location_lang_time_lookup,2,2)))</f>
        <v>zh</v>
      </c>
      <c r="G24" s="16"/>
      <c r="H24" s="3" t="s">
        <v>292</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500</v>
      </c>
      <c r="M24" s="3">
        <v>1</v>
      </c>
      <c r="N24" s="3">
        <v>0</v>
      </c>
      <c r="O24" s="3"/>
      <c r="R24" s="2"/>
      <c r="S24" s="25"/>
    </row>
    <row r="25" spans="1:19" ht="15.75" customHeight="1">
      <c r="A25" s="2">
        <v>45586</v>
      </c>
      <c r="B25" s="3" t="str">
        <f t="shared" si="0"/>
        <v>Mon</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0.625)</f>
        <v>0.625</v>
      </c>
      <c r="D25" s="4">
        <f t="shared" ca="1" si="1"/>
        <v>0.70833333333333337</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5" s="3" t="str">
        <f t="array" ref="F25">IF(ISBLANK($A25),,CHOOSE(WEEKDAY($A25),,INDEX(location_lang_time_lookup,2,3),INDEX(location_lang_time_lookup,2,2),INDEX(location_lang_time_lookup,2,2),INDEX(location_lang_time_lookup,2,2),INDEX(location_lang_time_lookup,2,3),INDEX(location_lang_time_lookup,2,2)))</f>
        <v>zh</v>
      </c>
      <c r="G25" s="16"/>
      <c r="H25" s="3" t="s">
        <v>512</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10" t="s">
        <v>513</v>
      </c>
      <c r="M25" s="3">
        <v>1</v>
      </c>
      <c r="N25" s="3">
        <v>0</v>
      </c>
      <c r="O25" s="3"/>
      <c r="R25" s="2"/>
      <c r="S25" s="25"/>
    </row>
    <row r="26" spans="1:19" ht="15.75" customHeight="1">
      <c r="A26" s="2">
        <v>45587</v>
      </c>
      <c r="B26" s="3" t="str">
        <f t="shared" si="0"/>
        <v>Tue</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0.458333333333333)</f>
        <v>0.45833333333333298</v>
      </c>
      <c r="D26" s="4">
        <f t="shared" ca="1" si="1"/>
        <v>0.52083333333333304</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6" s="3" t="str">
        <f t="array" ref="F26">IF(ISBLANK($A26),,CHOOSE(WEEKDAY($A26),,INDEX(location_lang_time_lookup,2,3),INDEX(location_lang_time_lookup,2,2),INDEX(location_lang_time_lookup,2,2),INDEX(location_lang_time_lookup,2,2),INDEX(location_lang_time_lookup,2,3),INDEX(location_lang_time_lookup,2,2)))</f>
        <v>en</v>
      </c>
      <c r="G26" s="16"/>
      <c r="H26" s="3" t="s">
        <v>87</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514</v>
      </c>
      <c r="M26" s="3">
        <v>1</v>
      </c>
      <c r="N26" s="3">
        <v>0</v>
      </c>
      <c r="O26" s="3"/>
      <c r="S26" s="25"/>
    </row>
    <row r="27" spans="1:19" ht="15.75" customHeight="1">
      <c r="A27" s="2">
        <v>45587</v>
      </c>
      <c r="B27" s="3" t="str">
        <f t="shared" si="0"/>
        <v>Tue</v>
      </c>
      <c r="C27" s="4">
        <f ca="1">IFERROR(__xludf.DUMMYFUNCTION("IF(ISBLANK($A27),,CHOOSE(WEEKDAY($A27),,IF(ISDATE($A26),IF(WEEKDAY($A26)=2,INDEX(location_lang_time_lookup,1,6),INDEX(location_lang_time_lookup,1,4)),INDEX(location_lang_time_lookup,1,4)),IF(ISDATE($A26),IF(WEEKDAY($A26)=3,INDEX(location_lang_time_lookup,"&amp;"2,6),INDEX(location_lang_time_lookup,2,4)),INDEX(location_lang_time_lookup,2,4)),IF(ISDATE($A26),IF(WEEKDAY($A26)=4,INDEX(location_lang_time_lookup,3,6),INDEX(location_lang_time_lookup,3,4)),INDEX(location_lang_time_lookup,3,4)),IF(ISDATE($A26),IF(WEEKDAY"&amp;"($A26)=5,INDEX(location_lang_time_lookup,3,6),INDEX(location_lang_time_lookup,3,4)),INDEX(location_lang_time_lookup,3,4)),INDEX(location_lang_time_lookup,1,4),IF(ISDATE($A26),IF(WEEKDAY($A26)=7,INDEX(location_lang_time_lookup,5,6),INDEX(location_lang_time"&amp;"_lookup,5,4)),INDEX(location_lang_time_lookup,5,4))))"),0.583333333333333)</f>
        <v>0.58333333333333304</v>
      </c>
      <c r="D27" s="4">
        <f t="shared" ca="1" si="1"/>
        <v>0.64583333333333304</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7" s="3" t="str">
        <f t="array" ref="F27">IF(ISBLANK($A27),,CHOOSE(WEEKDAY($A27),,INDEX(location_lang_time_lookup,2,3),INDEX(location_lang_time_lookup,2,2),INDEX(location_lang_time_lookup,2,2),INDEX(location_lang_time_lookup,2,2),INDEX(location_lang_time_lookup,2,3),INDEX(location_lang_time_lookup,2,2)))</f>
        <v>en</v>
      </c>
      <c r="G27" s="5">
        <v>7</v>
      </c>
      <c r="H27" s="3" t="s">
        <v>91</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6" t="s">
        <v>496</v>
      </c>
      <c r="M27" s="3">
        <v>0</v>
      </c>
      <c r="N27" s="3">
        <v>0</v>
      </c>
      <c r="O27" s="3"/>
    </row>
    <row r="28" spans="1:19" ht="15.75" customHeight="1">
      <c r="A28" s="2">
        <v>45587</v>
      </c>
      <c r="B28" s="3" t="str">
        <f t="shared" si="0"/>
        <v>Tue</v>
      </c>
      <c r="C28" s="4">
        <v>0.64583333333333337</v>
      </c>
      <c r="D28" s="4">
        <f t="shared" si="1"/>
        <v>0.6875</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8" s="3" t="str">
        <f t="array" ref="F28">IF(ISBLANK($A28),,CHOOSE(WEEKDAY($A28),,INDEX(location_lang_time_lookup,2,3),INDEX(location_lang_time_lookup,2,2),INDEX(location_lang_time_lookup,2,2),INDEX(location_lang_time_lookup,2,2),INDEX(location_lang_time_lookup,2,3),INDEX(location_lang_time_lookup,2,2)))</f>
        <v>en</v>
      </c>
      <c r="G28" s="5">
        <v>4</v>
      </c>
      <c r="H28" s="3" t="s">
        <v>91</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6" t="s">
        <v>496</v>
      </c>
      <c r="M28" s="3">
        <v>0</v>
      </c>
      <c r="N28" s="3">
        <v>0</v>
      </c>
      <c r="O28" s="3"/>
    </row>
    <row r="29" spans="1:19" ht="15.75" customHeight="1">
      <c r="A29" s="26">
        <v>45588</v>
      </c>
      <c r="B29" s="3" t="str">
        <f t="shared" si="0"/>
        <v>Wed</v>
      </c>
      <c r="C29" s="4">
        <f ca="1">IFERROR(__xludf.DUMMYFUNCTION("IF(ISBLANK($A29),,CHOOSE(WEEKDAY($A29),,IF(ISDATE($A28),IF(WEEKDAY($A28)=2,INDEX(location_lang_time_lookup,1,6),INDEX(location_lang_time_lookup,1,4)),INDEX(location_lang_time_lookup,1,4)),IF(ISDATE($A28),IF(WEEKDAY($A28)=3,INDEX(location_lang_time_lookup,"&amp;"2,6),INDEX(location_lang_time_lookup,2,4)),INDEX(location_lang_time_lookup,2,4)),IF(ISDATE($A28),IF(WEEKDAY($A28)=4,INDEX(location_lang_time_lookup,3,6),INDEX(location_lang_time_lookup,3,4)),INDEX(location_lang_time_lookup,3,4)),IF(ISDATE($A28),IF(WEEKDAY"&amp;"($A28)=5,INDEX(location_lang_time_lookup,3,6),INDEX(location_lang_time_lookup,3,4)),INDEX(location_lang_time_lookup,3,4)),INDEX(location_lang_time_lookup,1,4),IF(ISDATE($A28),IF(WEEKDAY($A28)=7,INDEX(location_lang_time_lookup,5,6),INDEX(location_lang_time"&amp;"_lookup,5,4)),INDEX(location_lang_time_lookup,5,4))))"),0.458333333333333)</f>
        <v>0.45833333333333298</v>
      </c>
      <c r="D29" s="4">
        <f t="shared" ca="1" si="1"/>
        <v>0.52083333333333304</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9" s="3" t="str">
        <f t="array" ref="F29">IF(ISBLANK($A29),,CHOOSE(WEEKDAY($A29),,INDEX(location_lang_time_lookup,2,3),INDEX(location_lang_time_lookup,2,2),INDEX(location_lang_time_lookup,2,2),INDEX(location_lang_time_lookup,2,2),INDEX(location_lang_time_lookup,2,3),INDEX(location_lang_time_lookup,2,2)))</f>
        <v>en</v>
      </c>
      <c r="G29" s="5">
        <v>14</v>
      </c>
      <c r="H29" s="3" t="s">
        <v>156</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6" t="s">
        <v>515</v>
      </c>
      <c r="M29" s="3">
        <v>0</v>
      </c>
      <c r="N29" s="3">
        <v>0</v>
      </c>
      <c r="O29" s="3">
        <v>22</v>
      </c>
    </row>
    <row r="30" spans="1:19" ht="15.75" customHeight="1">
      <c r="A30" s="2">
        <v>45588</v>
      </c>
      <c r="B30" s="3" t="str">
        <f t="shared" si="0"/>
        <v>Wed</v>
      </c>
      <c r="C30" s="4">
        <v>0.64583333333333337</v>
      </c>
      <c r="D30" s="4">
        <f t="shared" si="1"/>
        <v>0.70833333333333337</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0" s="3" t="str">
        <f t="array" ref="F30">IF(ISBLANK($A30),,CHOOSE(WEEKDAY($A30),,INDEX(location_lang_time_lookup,2,3),INDEX(location_lang_time_lookup,2,2),INDEX(location_lang_time_lookup,2,2),INDEX(location_lang_time_lookup,2,2),INDEX(location_lang_time_lookup,2,3),INDEX(location_lang_time_lookup,2,2)))</f>
        <v>en</v>
      </c>
      <c r="G30" s="5">
        <v>3</v>
      </c>
      <c r="H30" s="3" t="s">
        <v>516</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517</v>
      </c>
      <c r="M30" s="3">
        <v>0</v>
      </c>
      <c r="N30" s="3">
        <v>0</v>
      </c>
      <c r="O30" s="3">
        <v>6</v>
      </c>
    </row>
    <row r="31" spans="1:19" ht="15.75" customHeight="1">
      <c r="A31" s="2">
        <v>45589</v>
      </c>
      <c r="B31" s="3" t="str">
        <f t="shared" si="0"/>
        <v>Thur</v>
      </c>
      <c r="C31" s="4">
        <f ca="1">IFERROR(__xludf.DUMMYFUNCTION("IF(ISBLANK($A31),,CHOOSE(WEEKDAY($A31),,IF(ISDATE($A30),IF(WEEKDAY($A30)=2,INDEX(location_lang_time_lookup,1,6),INDEX(location_lang_time_lookup,1,4)),INDEX(location_lang_time_lookup,1,4)),IF(ISDATE($A30),IF(WEEKDAY($A30)=3,INDEX(location_lang_time_lookup,"&amp;"2,6),INDEX(location_lang_time_lookup,2,4)),INDEX(location_lang_time_lookup,2,4)),IF(ISDATE($A30),IF(WEEKDAY($A30)=4,INDEX(location_lang_time_lookup,3,6),INDEX(location_lang_time_lookup,3,4)),INDEX(location_lang_time_lookup,3,4)),IF(ISDATE($A30),IF(WEEKDAY"&amp;"($A30)=5,INDEX(location_lang_time_lookup,3,6),INDEX(location_lang_time_lookup,3,4)),INDEX(location_lang_time_lookup,3,4)),INDEX(location_lang_time_lookup,1,4),IF(ISDATE($A30),IF(WEEKDAY($A30)=7,INDEX(location_lang_time_lookup,5,6),INDEX(location_lang_time"&amp;"_lookup,5,4)),INDEX(location_lang_time_lookup,5,4))))"),0.458333333333333)</f>
        <v>0.45833333333333298</v>
      </c>
      <c r="D31" s="4">
        <f t="shared" ca="1" si="1"/>
        <v>0.52083333333333304</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1" s="3" t="str">
        <f t="array" ref="F31">IF(ISBLANK($A31),,CHOOSE(WEEKDAY($A31),,INDEX(location_lang_time_lookup,2,3),INDEX(location_lang_time_lookup,2,2),INDEX(location_lang_time_lookup,2,2),INDEX(location_lang_time_lookup,2,2),INDEX(location_lang_time_lookup,2,3),INDEX(location_lang_time_lookup,2,2)))</f>
        <v>en</v>
      </c>
      <c r="G31" s="5">
        <v>6</v>
      </c>
      <c r="H31" s="3" t="s">
        <v>149</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518</v>
      </c>
      <c r="M31" s="3">
        <v>0</v>
      </c>
      <c r="N31" s="3">
        <v>0</v>
      </c>
      <c r="O31" s="3">
        <v>7</v>
      </c>
    </row>
    <row r="32" spans="1:19" ht="15.75" customHeight="1">
      <c r="A32" s="2">
        <v>45590</v>
      </c>
      <c r="B32" s="3" t="str">
        <f t="shared" si="0"/>
        <v>Fri</v>
      </c>
      <c r="C32" s="4">
        <f ca="1">IFERROR(__xludf.DUMMYFUNCTION("IF(ISBLANK($A32),,CHOOSE(WEEKDAY($A32),,IF(ISDATE($A31),IF(WEEKDAY($A31)=2,INDEX(location_lang_time_lookup,1,6),INDEX(location_lang_time_lookup,1,4)),INDEX(location_lang_time_lookup,1,4)),IF(ISDATE($A31),IF(WEEKDAY($A31)=3,INDEX(location_lang_time_lookup,"&amp;"2,6),INDEX(location_lang_time_lookup,2,4)),INDEX(location_lang_time_lookup,2,4)),IF(ISDATE($A31),IF(WEEKDAY($A31)=4,INDEX(location_lang_time_lookup,3,6),INDEX(location_lang_time_lookup,3,4)),INDEX(location_lang_time_lookup,3,4)),IF(ISDATE($A31),IF(WEEKDAY"&amp;"($A31)=5,INDEX(location_lang_time_lookup,3,6),INDEX(location_lang_time_lookup,3,4)),INDEX(location_lang_time_lookup,3,4)),INDEX(location_lang_time_lookup,1,4),IF(ISDATE($A31),IF(WEEKDAY($A31)=7,INDEX(location_lang_time_lookup,5,6),INDEX(location_lang_time"&amp;"_lookup,5,4)),INDEX(location_lang_time_lookup,5,4))))"),0.458333333333333)</f>
        <v>0.45833333333333298</v>
      </c>
      <c r="D32" s="4">
        <f t="shared" ca="1" si="1"/>
        <v>0.5416666666666663</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2" s="3" t="str">
        <f t="array" ref="F32">IF(ISBLANK($A32),,CHOOSE(WEEKDAY($A32),,INDEX(location_lang_time_lookup,2,3),INDEX(location_lang_time_lookup,2,2),INDEX(location_lang_time_lookup,2,2),INDEX(location_lang_time_lookup,2,2),INDEX(location_lang_time_lookup,2,3),INDEX(location_lang_time_lookup,2,2)))</f>
        <v>zh</v>
      </c>
      <c r="G32" s="5">
        <v>7</v>
      </c>
      <c r="H32" s="3" t="s">
        <v>292</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10" t="s">
        <v>500</v>
      </c>
      <c r="M32" s="3">
        <v>0</v>
      </c>
      <c r="N32" s="3">
        <v>0</v>
      </c>
      <c r="O32" s="3"/>
      <c r="P32" s="3" t="s">
        <v>519</v>
      </c>
    </row>
    <row r="33" spans="1:16" ht="15.75" customHeight="1">
      <c r="A33" s="26">
        <v>45593</v>
      </c>
      <c r="B33" s="3" t="str">
        <f t="shared" si="0"/>
        <v>Mon</v>
      </c>
      <c r="C33" s="4">
        <f ca="1">IFERROR(__xludf.DUMMYFUNCTION("IF(ISBLANK($A33),,CHOOSE(WEEKDAY($A33),,IF(ISDATE($A32),IF(WEEKDAY($A32)=2,INDEX(location_lang_time_lookup,1,6),INDEX(location_lang_time_lookup,1,4)),INDEX(location_lang_time_lookup,1,4)),IF(ISDATE($A32),IF(WEEKDAY($A32)=3,INDEX(location_lang_time_lookup,"&amp;"2,6),INDEX(location_lang_time_lookup,2,4)),INDEX(location_lang_time_lookup,2,4)),IF(ISDATE($A32),IF(WEEKDAY($A32)=4,INDEX(location_lang_time_lookup,3,6),INDEX(location_lang_time_lookup,3,4)),INDEX(location_lang_time_lookup,3,4)),IF(ISDATE($A32),IF(WEEKDAY"&amp;"($A32)=5,INDEX(location_lang_time_lookup,3,6),INDEX(location_lang_time_lookup,3,4)),INDEX(location_lang_time_lookup,3,4)),INDEX(location_lang_time_lookup,1,4),IF(ISDATE($A32),IF(WEEKDAY($A32)=7,INDEX(location_lang_time_lookup,5,6),INDEX(location_lang_time"&amp;"_lookup,5,4)),INDEX(location_lang_time_lookup,5,4))))"),0.458333333333333)</f>
        <v>0.45833333333333298</v>
      </c>
      <c r="D33" s="4">
        <f ca="1">IF(ISBLANK(C33),,CHOOSE(WEEKDAY($A33),,C33+TIME(2,0,0),IF(AND($A33=$A32,$A33=#REF!),C33+TIME(1,0,0),C33+TIME(1,30,0)),C33+TIME(1,30,0),C33+TIME(1,30,0),C33+TIME(2,0,0),C33+TIME(2,0,0),))</f>
        <v>0.5416666666666663</v>
      </c>
      <c r="E33" s="3" t="str">
        <f ca="1">IFERROR(__xludf.DUMMYFUNCTION("IF(ISBLANK($A33),,CHOOSE(WEEKDAY($A33),,IF(ISDATE($A32),IF(WEEKDAY($A32)=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3" s="3" t="str">
        <f t="array" ref="F33">IF(ISBLANK($A33),,CHOOSE(WEEKDAY($A33),,INDEX(location_lang_time_lookup,2,3),INDEX(location_lang_time_lookup,2,2),INDEX(location_lang_time_lookup,2,2),INDEX(location_lang_time_lookup,2,2),INDEX(location_lang_time_lookup,2,3),INDEX(location_lang_time_lookup,2,2)))</f>
        <v>zh</v>
      </c>
      <c r="G33" s="5">
        <v>10</v>
      </c>
      <c r="H33" s="3" t="s">
        <v>292</v>
      </c>
      <c r="I33" s="3" t="e">
        <f t="array" aca="1" ref="I33" ca="1">IF(ISBLANK($H33),,VLOOKUP($H33,'classes-lookup'!$A$2:INDIRECT("classes-lookup!$K$"&amp;COUNTA('classes-lookup'!$A:$A)),3, FALSE))</f>
        <v>#REF!</v>
      </c>
      <c r="J33" s="3" t="e">
        <f t="array" aca="1" ref="J33" ca="1">IF(ISBLANK($H33),,VLOOKUP($H33,'classes-lookup'!$A$2:INDIRECT("classes-lookup!$K$"&amp;COUNTA('classes-lookup'!$A:$A)),10, FALSE))</f>
        <v>#REF!</v>
      </c>
      <c r="K33" s="3" t="e">
        <f t="array" aca="1" ref="K33" ca="1">IF(ISBLANK($H33),,VLOOKUP($H33,'classes-lookup'!$A$2:INDIRECT("classes-lookup!$K$"&amp;COUNTA('classes-lookup'!$A:$A)),11, FALSE))</f>
        <v>#REF!</v>
      </c>
      <c r="L33" s="10" t="s">
        <v>500</v>
      </c>
      <c r="M33" s="3">
        <v>0</v>
      </c>
      <c r="N33" s="3">
        <v>0</v>
      </c>
      <c r="P33" s="3" t="s">
        <v>520</v>
      </c>
    </row>
    <row r="34" spans="1:16" ht="15.75" customHeight="1">
      <c r="A34" s="2">
        <v>45593</v>
      </c>
      <c r="B34" s="3" t="str">
        <f t="shared" si="0"/>
        <v>Mon</v>
      </c>
      <c r="C34" s="4">
        <f ca="1">IFERROR(__xludf.DUMMYFUNCTION("IF(ISBLANK($A34),,CHOOSE(WEEKDAY($A34),,IF(ISDATE($A33),IF(WEEKDAY($A33)=2,INDEX(location_lang_time_lookup,1,6),INDEX(location_lang_time_lookup,1,4)),INDEX(location_lang_time_lookup,1,4)),IF(ISDATE($A33),IF(WEEKDAY($A33)=3,INDEX(location_lang_time_lookup,"&amp;"2,6),INDEX(location_lang_time_lookup,2,4)),INDEX(location_lang_time_lookup,2,4)),IF(ISDATE($A33),IF(WEEKDAY($A33)=4,INDEX(location_lang_time_lookup,3,6),INDEX(location_lang_time_lookup,3,4)),INDEX(location_lang_time_lookup,3,4)),IF(ISDATE($A33),IF(WEEKDAY"&amp;"($A33)=5,INDEX(location_lang_time_lookup,3,6),INDEX(location_lang_time_lookup,3,4)),INDEX(location_lang_time_lookup,3,4)),INDEX(location_lang_time_lookup,1,4),IF(ISDATE($A33),IF(WEEKDAY($A33)=7,INDEX(location_lang_time_lookup,5,6),INDEX(location_lang_time"&amp;"_lookup,5,4)),INDEX(location_lang_time_lookup,5,4))))"),0.625)</f>
        <v>0.625</v>
      </c>
      <c r="D34" s="4">
        <f t="shared" ref="D34:D288" ca="1" si="2">IF(ISBLANK(C34),,CHOOSE(WEEKDAY($A34),,C34+TIME(2,0,0),IF(AND($A34=$A33,$A34=$A32),C34+TIME(1,0,0),C34+TIME(1,30,0)),C34+TIME(1,30,0),C34+TIME(1,30,0),C34+TIME(2,0,0),C34+TIME(2,0,0),))</f>
        <v>0.70833333333333337</v>
      </c>
      <c r="E34" s="3" t="str">
        <f ca="1">IFERROR(__xludf.DUMMYFUNCTION("IF(ISBLANK($A34),,CHOOSE(WEEKDAY($A34),,IF(ISDATE($A33),IF(WEEKDAY($A33)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4" s="3" t="str">
        <f t="array" ref="F34">IF(ISBLANK($A34),,CHOOSE(WEEKDAY($A34),,INDEX(location_lang_time_lookup,2,3),INDEX(location_lang_time_lookup,2,2),INDEX(location_lang_time_lookup,2,2),INDEX(location_lang_time_lookup,2,2),INDEX(location_lang_time_lookup,2,3),INDEX(location_lang_time_lookup,2,2)))</f>
        <v>zh</v>
      </c>
      <c r="G34" s="5">
        <v>15</v>
      </c>
      <c r="H34" s="3" t="s">
        <v>521</v>
      </c>
      <c r="I34" s="3" t="e">
        <f t="array" aca="1" ref="I34" ca="1">IF(ISBLANK($H34),,VLOOKUP($H34,'classes-lookup'!$A$2:INDIRECT("classes-lookup!$K$"&amp;COUNTA('classes-lookup'!$A:$A)),3, FALSE))</f>
        <v>#REF!</v>
      </c>
      <c r="J34" s="3" t="e">
        <f t="array" aca="1" ref="J34" ca="1">IF(ISBLANK($H34),,VLOOKUP($H34,'classes-lookup'!$A$2:INDIRECT("classes-lookup!$K$"&amp;COUNTA('classes-lookup'!$A:$A)),10, FALSE))</f>
        <v>#REF!</v>
      </c>
      <c r="K34" s="3" t="e">
        <f t="array" aca="1" ref="K34" ca="1">IF(ISBLANK($H34),,VLOOKUP($H34,'classes-lookup'!$A$2:INDIRECT("classes-lookup!$K$"&amp;COUNTA('classes-lookup'!$A:$A)),11, FALSE))</f>
        <v>#REF!</v>
      </c>
      <c r="L34" s="10" t="s">
        <v>522</v>
      </c>
      <c r="M34" s="3">
        <v>0</v>
      </c>
      <c r="N34" s="3">
        <v>0</v>
      </c>
    </row>
    <row r="35" spans="1:16" ht="15.75" customHeight="1">
      <c r="A35" s="26">
        <v>45594</v>
      </c>
      <c r="B35" s="3" t="str">
        <f t="shared" si="0"/>
        <v>Tue</v>
      </c>
      <c r="C35" s="4">
        <f ca="1">IFERROR(__xludf.DUMMYFUNCTION("IF(ISBLANK($A35),,CHOOSE(WEEKDAY($A35),,IF(ISDATE($A34),IF(WEEKDAY($A34)=2,INDEX(location_lang_time_lookup,1,6),INDEX(location_lang_time_lookup,1,4)),INDEX(location_lang_time_lookup,1,4)),IF(ISDATE($A34),IF(WEEKDAY($A34)=3,INDEX(location_lang_time_lookup,"&amp;"2,6),INDEX(location_lang_time_lookup,2,4)),INDEX(location_lang_time_lookup,2,4)),IF(ISDATE($A34),IF(WEEKDAY($A34)=4,INDEX(location_lang_time_lookup,3,6),INDEX(location_lang_time_lookup,3,4)),INDEX(location_lang_time_lookup,3,4)),IF(ISDATE($A34),IF(WEEKDAY"&amp;"($A34)=5,INDEX(location_lang_time_lookup,3,6),INDEX(location_lang_time_lookup,3,4)),INDEX(location_lang_time_lookup,3,4)),INDEX(location_lang_time_lookup,1,4),IF(ISDATE($A34),IF(WEEKDAY($A34)=7,INDEX(location_lang_time_lookup,5,6),INDEX(location_lang_time"&amp;"_lookup,5,4)),INDEX(location_lang_time_lookup,5,4))))"),0.458333333333333)</f>
        <v>0.45833333333333298</v>
      </c>
      <c r="D35" s="4">
        <f t="shared" ca="1" si="2"/>
        <v>0.52083333333333304</v>
      </c>
      <c r="E35" s="3" t="str">
        <f ca="1">IFERROR(__xludf.DUMMYFUNCTION("IF(ISBLANK($A35),,CHOOSE(WEEKDAY($A35),,IF(ISDATE($A34),IF(WEEKDAY($A34)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5" s="3" t="str">
        <f t="array" ref="F35">IF(ISBLANK($A35),,CHOOSE(WEEKDAY($A35),,INDEX(location_lang_time_lookup,2,3),INDEX(location_lang_time_lookup,2,2),INDEX(location_lang_time_lookup,2,2),INDEX(location_lang_time_lookup,2,2),INDEX(location_lang_time_lookup,2,3),INDEX(location_lang_time_lookup,2,2)))</f>
        <v>en</v>
      </c>
      <c r="G35" s="5">
        <v>3</v>
      </c>
      <c r="H35" s="3" t="s">
        <v>87</v>
      </c>
      <c r="I35" s="3" t="e">
        <f t="array" aca="1" ref="I35" ca="1">IF(ISBLANK($H35),,VLOOKUP($H35,'classes-lookup'!$A$2:INDIRECT("classes-lookup!$K$"&amp;COUNTA('classes-lookup'!$A:$A)),3, FALSE))</f>
        <v>#REF!</v>
      </c>
      <c r="J35" s="3" t="e">
        <f t="array" aca="1" ref="J35" ca="1">IF(ISBLANK($H35),,VLOOKUP($H35,'classes-lookup'!$A$2:INDIRECT("classes-lookup!$K$"&amp;COUNTA('classes-lookup'!$A:$A)),10, FALSE))</f>
        <v>#REF!</v>
      </c>
      <c r="K35" s="3" t="e">
        <f t="array" aca="1" ref="K35" ca="1">IF(ISBLANK($H35),,VLOOKUP($H35,'classes-lookup'!$A$2:INDIRECT("classes-lookup!$K$"&amp;COUNTA('classes-lookup'!$A:$A)),11, FALSE))</f>
        <v>#REF!</v>
      </c>
      <c r="L35" s="10" t="s">
        <v>523</v>
      </c>
      <c r="M35" s="3">
        <v>0</v>
      </c>
      <c r="N35" s="3">
        <v>0</v>
      </c>
      <c r="O35" s="3"/>
      <c r="P35" s="3"/>
    </row>
    <row r="36" spans="1:16" ht="15.75" customHeight="1">
      <c r="A36" s="2">
        <v>45594</v>
      </c>
      <c r="B36" s="3" t="str">
        <f t="shared" si="0"/>
        <v>Tue</v>
      </c>
      <c r="C36" s="4">
        <f ca="1">IFERROR(__xludf.DUMMYFUNCTION("IF(ISBLANK($A36),,CHOOSE(WEEKDAY($A36),,IF(ISDATE($A35),IF(WEEKDAY($A35)=2,INDEX(location_lang_time_lookup,1,6),INDEX(location_lang_time_lookup,1,4)),INDEX(location_lang_time_lookup,1,4)),IF(ISDATE($A35),IF(WEEKDAY($A35)=3,INDEX(location_lang_time_lookup,"&amp;"2,6),INDEX(location_lang_time_lookup,2,4)),INDEX(location_lang_time_lookup,2,4)),IF(ISDATE($A35),IF(WEEKDAY($A35)=4,INDEX(location_lang_time_lookup,3,6),INDEX(location_lang_time_lookup,3,4)),INDEX(location_lang_time_lookup,3,4)),IF(ISDATE($A35),IF(WEEKDAY"&amp;"($A35)=5,INDEX(location_lang_time_lookup,3,6),INDEX(location_lang_time_lookup,3,4)),INDEX(location_lang_time_lookup,3,4)),INDEX(location_lang_time_lookup,1,4),IF(ISDATE($A35),IF(WEEKDAY($A35)=7,INDEX(location_lang_time_lookup,5,6),INDEX(location_lang_time"&amp;"_lookup,5,4)),INDEX(location_lang_time_lookup,5,4))))"),0.583333333333333)</f>
        <v>0.58333333333333304</v>
      </c>
      <c r="D36" s="4">
        <f t="shared" ca="1" si="2"/>
        <v>0.64583333333333304</v>
      </c>
      <c r="E36" s="3" t="str">
        <f ca="1">IFERROR(__xludf.DUMMYFUNCTION("IF(ISBLANK($A36),,CHOOSE(WEEKDAY($A36),,IF(ISDATE($A35),IF(WEEKDAY($A35)=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6" s="3" t="str">
        <f t="array" ref="F36">IF(ISBLANK($A36),,CHOOSE(WEEKDAY($A36),,INDEX(location_lang_time_lookup,2,3),INDEX(location_lang_time_lookup,2,2),INDEX(location_lang_time_lookup,2,2),INDEX(location_lang_time_lookup,2,2),INDEX(location_lang_time_lookup,2,3),INDEX(location_lang_time_lookup,2,2)))</f>
        <v>en</v>
      </c>
      <c r="G36" s="5">
        <v>3</v>
      </c>
      <c r="H36" s="3" t="s">
        <v>91</v>
      </c>
      <c r="I36" s="3" t="e">
        <f t="array" aca="1" ref="I36" ca="1">IF(ISBLANK($H36),,VLOOKUP($H36,'classes-lookup'!$A$2:INDIRECT("classes-lookup!$K$"&amp;COUNTA('classes-lookup'!$A:$A)),3, FALSE))</f>
        <v>#REF!</v>
      </c>
      <c r="J36" s="3" t="e">
        <f t="array" aca="1" ref="J36" ca="1">IF(ISBLANK($H36),,VLOOKUP($H36,'classes-lookup'!$A$2:INDIRECT("classes-lookup!$K$"&amp;COUNTA('classes-lookup'!$A:$A)),10, FALSE))</f>
        <v>#REF!</v>
      </c>
      <c r="K36" s="3" t="e">
        <f t="array" aca="1" ref="K36" ca="1">IF(ISBLANK($H36),,VLOOKUP($H36,'classes-lookup'!$A$2:INDIRECT("classes-lookup!$K$"&amp;COUNTA('classes-lookup'!$A:$A)),11, FALSE))</f>
        <v>#REF!</v>
      </c>
      <c r="L36" s="6" t="s">
        <v>496</v>
      </c>
      <c r="M36" s="3">
        <v>0</v>
      </c>
      <c r="N36" s="3">
        <v>0</v>
      </c>
      <c r="O36" s="3"/>
    </row>
    <row r="37" spans="1:16" ht="15.75" customHeight="1">
      <c r="A37" s="2">
        <v>45594</v>
      </c>
      <c r="B37" s="3" t="str">
        <f t="shared" si="0"/>
        <v>Tue</v>
      </c>
      <c r="C37" s="4">
        <v>0.64583333333333337</v>
      </c>
      <c r="D37" s="4">
        <f t="shared" si="2"/>
        <v>0.6875</v>
      </c>
      <c r="E37" s="3" t="str">
        <f ca="1">IFERROR(__xludf.DUMMYFUNCTION("IF(ISBLANK($A37),,CHOOSE(WEEKDAY($A37),,IF(ISDATE($A36),IF(WEEKDAY($A36)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7" s="3" t="str">
        <f t="array" ref="F37">IF(ISBLANK($A37),,CHOOSE(WEEKDAY($A37),,INDEX(location_lang_time_lookup,2,3),INDEX(location_lang_time_lookup,2,2),INDEX(location_lang_time_lookup,2,2),INDEX(location_lang_time_lookup,2,2),INDEX(location_lang_time_lookup,2,3),INDEX(location_lang_time_lookup,2,2)))</f>
        <v>en</v>
      </c>
      <c r="G37" s="5">
        <v>3</v>
      </c>
      <c r="H37" s="3" t="s">
        <v>91</v>
      </c>
      <c r="I37" s="3" t="e">
        <f t="array" aca="1" ref="I37" ca="1">IF(ISBLANK($H37),,VLOOKUP($H37,'classes-lookup'!$A$2:INDIRECT("classes-lookup!$K$"&amp;COUNTA('classes-lookup'!$A:$A)),3, FALSE))</f>
        <v>#REF!</v>
      </c>
      <c r="J37" s="3" t="e">
        <f t="array" aca="1" ref="J37" ca="1">IF(ISBLANK($H37),,VLOOKUP($H37,'classes-lookup'!$A$2:INDIRECT("classes-lookup!$K$"&amp;COUNTA('classes-lookup'!$A:$A)),10, FALSE))</f>
        <v>#REF!</v>
      </c>
      <c r="K37" s="3" t="e">
        <f t="array" aca="1" ref="K37" ca="1">IF(ISBLANK($H37),,VLOOKUP($H37,'classes-lookup'!$A$2:INDIRECT("classes-lookup!$K$"&amp;COUNTA('classes-lookup'!$A:$A)),11, FALSE))</f>
        <v>#REF!</v>
      </c>
      <c r="L37" s="6" t="s">
        <v>496</v>
      </c>
      <c r="M37" s="3">
        <v>0</v>
      </c>
      <c r="N37" s="3">
        <v>0</v>
      </c>
      <c r="O37" s="3"/>
    </row>
    <row r="38" spans="1:16" ht="15.75" customHeight="1">
      <c r="A38" s="2">
        <v>45595</v>
      </c>
      <c r="B38" s="3" t="str">
        <f t="shared" si="0"/>
        <v>Wed</v>
      </c>
      <c r="C38" s="4">
        <f ca="1">IFERROR(__xludf.DUMMYFUNCTION("IF(ISBLANK($A38),,CHOOSE(WEEKDAY($A38),,IF(ISDATE($A37),IF(WEEKDAY($A37)=2,INDEX(location_lang_time_lookup,1,6),INDEX(location_lang_time_lookup,1,4)),INDEX(location_lang_time_lookup,1,4)),IF(ISDATE($A37),IF(WEEKDAY($A37)=3,INDEX(location_lang_time_lookup,"&amp;"2,6),INDEX(location_lang_time_lookup,2,4)),INDEX(location_lang_time_lookup,2,4)),IF(ISDATE($A37),IF(WEEKDAY($A37)=4,INDEX(location_lang_time_lookup,3,6),INDEX(location_lang_time_lookup,3,4)),INDEX(location_lang_time_lookup,3,4)),IF(ISDATE($A37),IF(WEEKDAY"&amp;"($A37)=5,INDEX(location_lang_time_lookup,3,6),INDEX(location_lang_time_lookup,3,4)),INDEX(location_lang_time_lookup,3,4)),INDEX(location_lang_time_lookup,1,4),IF(ISDATE($A37),IF(WEEKDAY($A37)=7,INDEX(location_lang_time_lookup,5,6),INDEX(location_lang_time"&amp;"_lookup,5,4)),INDEX(location_lang_time_lookup,5,4))))"),0.458333333333333)</f>
        <v>0.45833333333333298</v>
      </c>
      <c r="D38" s="4">
        <f t="shared" ca="1" si="2"/>
        <v>0.52083333333333304</v>
      </c>
      <c r="E38" s="3" t="str">
        <f ca="1">IFERROR(__xludf.DUMMYFUNCTION("IF(ISBLANK($A38),,CHOOSE(WEEKDAY($A38),,IF(ISDATE($A37),IF(WEEKDAY($A37)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8" s="3" t="str">
        <f t="array" ref="F38">IF(ISBLANK($A38),,CHOOSE(WEEKDAY($A38),,INDEX(location_lang_time_lookup,2,3),INDEX(location_lang_time_lookup,2,2),INDEX(location_lang_time_lookup,2,2),INDEX(location_lang_time_lookup,2,2),INDEX(location_lang_time_lookup,2,3),INDEX(location_lang_time_lookup,2,2)))</f>
        <v>en</v>
      </c>
      <c r="G38" s="5">
        <v>12</v>
      </c>
      <c r="H38" s="3" t="s">
        <v>164</v>
      </c>
      <c r="I38" s="3" t="e">
        <f t="array" aca="1" ref="I38" ca="1">IF(ISBLANK($H38),,VLOOKUP($H38,'classes-lookup'!$A$2:INDIRECT("classes-lookup!$K$"&amp;COUNTA('classes-lookup'!$A:$A)),3, FALSE))</f>
        <v>#REF!</v>
      </c>
      <c r="J38" s="3" t="e">
        <f t="array" aca="1" ref="J38" ca="1">IF(ISBLANK($H38),,VLOOKUP($H38,'classes-lookup'!$A$2:INDIRECT("classes-lookup!$K$"&amp;COUNTA('classes-lookup'!$A:$A)),10, FALSE))</f>
        <v>#REF!</v>
      </c>
      <c r="K38" s="3" t="e">
        <f t="array" aca="1" ref="K38" ca="1">IF(ISBLANK($H38),,VLOOKUP($H38,'classes-lookup'!$A$2:INDIRECT("classes-lookup!$K$"&amp;COUNTA('classes-lookup'!$A:$A)),11, FALSE))</f>
        <v>#REF!</v>
      </c>
      <c r="L38" s="10" t="s">
        <v>524</v>
      </c>
      <c r="M38" s="3">
        <v>0</v>
      </c>
      <c r="N38" s="3">
        <v>0</v>
      </c>
      <c r="O38" s="3">
        <v>25</v>
      </c>
    </row>
    <row r="39" spans="1:16" ht="15.75" customHeight="1">
      <c r="A39" s="2">
        <v>45595</v>
      </c>
      <c r="B39" s="3" t="str">
        <f t="shared" si="0"/>
        <v>Wed</v>
      </c>
      <c r="C39" s="4">
        <v>0.64583333333333337</v>
      </c>
      <c r="D39" s="4">
        <f t="shared" si="2"/>
        <v>0.70833333333333337</v>
      </c>
      <c r="E39" s="3" t="str">
        <f ca="1">IFERROR(__xludf.DUMMYFUNCTION("IF(ISBLANK($A39),,CHOOSE(WEEKDAY($A39),,IF(ISDATE($A38),IF(WEEKDAY($A38)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9" s="3" t="str">
        <f t="array" ref="F39">IF(ISBLANK($A39),,CHOOSE(WEEKDAY($A39),,INDEX(location_lang_time_lookup,2,3),INDEX(location_lang_time_lookup,2,2),INDEX(location_lang_time_lookup,2,2),INDEX(location_lang_time_lookup,2,2),INDEX(location_lang_time_lookup,2,3),INDEX(location_lang_time_lookup,2,2)))</f>
        <v>en</v>
      </c>
      <c r="G39" s="5">
        <v>4</v>
      </c>
      <c r="H39" s="3" t="s">
        <v>259</v>
      </c>
      <c r="I39" s="3" t="e">
        <f t="array" aca="1" ref="I39" ca="1">IF(ISBLANK($H39),,VLOOKUP($H39,'classes-lookup'!$A$2:INDIRECT("classes-lookup!$K$"&amp;COUNTA('classes-lookup'!$A:$A)),3, FALSE))</f>
        <v>#REF!</v>
      </c>
      <c r="J39" s="3" t="e">
        <f t="array" aca="1" ref="J39" ca="1">IF(ISBLANK($H39),,VLOOKUP($H39,'classes-lookup'!$A$2:INDIRECT("classes-lookup!$K$"&amp;COUNTA('classes-lookup'!$A:$A)),10, FALSE))</f>
        <v>#REF!</v>
      </c>
      <c r="K39" s="3" t="e">
        <f t="array" aca="1" ref="K39" ca="1">IF(ISBLANK($H39),,VLOOKUP($H39,'classes-lookup'!$A$2:INDIRECT("classes-lookup!$K$"&amp;COUNTA('classes-lookup'!$A:$A)),11, FALSE))</f>
        <v>#REF!</v>
      </c>
      <c r="L39" s="10" t="s">
        <v>525</v>
      </c>
      <c r="M39" s="3">
        <v>0</v>
      </c>
      <c r="N39" s="3">
        <v>0</v>
      </c>
      <c r="O39" s="3">
        <v>6</v>
      </c>
    </row>
    <row r="40" spans="1:16" ht="15.75" customHeight="1">
      <c r="A40" s="2">
        <v>45596</v>
      </c>
      <c r="B40" s="3" t="str">
        <f t="shared" si="0"/>
        <v>Thur</v>
      </c>
      <c r="C40" s="4">
        <f ca="1">IFERROR(__xludf.DUMMYFUNCTION("IF(ISBLANK($A40),,CHOOSE(WEEKDAY($A40),,IF(ISDATE($A39),IF(WEEKDAY($A39)=2,INDEX(location_lang_time_lookup,1,6),INDEX(location_lang_time_lookup,1,4)),INDEX(location_lang_time_lookup,1,4)),IF(ISDATE($A39),IF(WEEKDAY($A39)=3,INDEX(location_lang_time_lookup,"&amp;"2,6),INDEX(location_lang_time_lookup,2,4)),INDEX(location_lang_time_lookup,2,4)),IF(ISDATE($A39),IF(WEEKDAY($A39)=4,INDEX(location_lang_time_lookup,3,6),INDEX(location_lang_time_lookup,3,4)),INDEX(location_lang_time_lookup,3,4)),IF(ISDATE($A39),IF(WEEKDAY"&amp;"($A39)=5,INDEX(location_lang_time_lookup,3,6),INDEX(location_lang_time_lookup,3,4)),INDEX(location_lang_time_lookup,3,4)),INDEX(location_lang_time_lookup,1,4),IF(ISDATE($A39),IF(WEEKDAY($A39)=7,INDEX(location_lang_time_lookup,5,6),INDEX(location_lang_time"&amp;"_lookup,5,4)),INDEX(location_lang_time_lookup,5,4))))"),0.458333333333333)</f>
        <v>0.45833333333333298</v>
      </c>
      <c r="D40" s="4">
        <f t="shared" ca="1" si="2"/>
        <v>0.52083333333333304</v>
      </c>
      <c r="E40" s="3" t="str">
        <f ca="1">IFERROR(__xludf.DUMMYFUNCTION("IF(ISBLANK($A40),,CHOOSE(WEEKDAY($A40),,IF(ISDATE($A39),IF(WEEKDAY($A39)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40" s="3" t="str">
        <f t="array" ref="F40">IF(ISBLANK($A40),,CHOOSE(WEEKDAY($A40),,INDEX(location_lang_time_lookup,2,3),INDEX(location_lang_time_lookup,2,2),INDEX(location_lang_time_lookup,2,2),INDEX(location_lang_time_lookup,2,2),INDEX(location_lang_time_lookup,2,3),INDEX(location_lang_time_lookup,2,2)))</f>
        <v>en</v>
      </c>
      <c r="G40" s="5">
        <v>12</v>
      </c>
      <c r="H40" s="3" t="s">
        <v>121</v>
      </c>
      <c r="I40" s="3" t="e">
        <f t="array" aca="1" ref="I40" ca="1">IF(ISBLANK($H40),,VLOOKUP($H40,'classes-lookup'!$A$2:INDIRECT("classes-lookup!$K$"&amp;COUNTA('classes-lookup'!$A:$A)),3, FALSE))</f>
        <v>#REF!</v>
      </c>
      <c r="J40" s="3" t="e">
        <f t="array" aca="1" ref="J40" ca="1">IF(ISBLANK($H40),,VLOOKUP($H40,'classes-lookup'!$A$2:INDIRECT("classes-lookup!$K$"&amp;COUNTA('classes-lookup'!$A:$A)),10, FALSE))</f>
        <v>#REF!</v>
      </c>
      <c r="K40" s="3" t="e">
        <f t="array" aca="1" ref="K40" ca="1">IF(ISBLANK($H40),,VLOOKUP($H40,'classes-lookup'!$A$2:INDIRECT("classes-lookup!$K$"&amp;COUNTA('classes-lookup'!$A:$A)),11, FALSE))</f>
        <v>#REF!</v>
      </c>
      <c r="L40" s="10" t="s">
        <v>526</v>
      </c>
      <c r="M40" s="3">
        <v>0</v>
      </c>
      <c r="N40" s="3">
        <v>0</v>
      </c>
      <c r="O40" s="3">
        <v>18</v>
      </c>
    </row>
    <row r="41" spans="1:16" ht="15.75" customHeight="1">
      <c r="A41" s="2"/>
      <c r="B41" s="3"/>
      <c r="C41" s="4"/>
      <c r="D41" s="4"/>
      <c r="E41" s="3"/>
      <c r="F41" s="3"/>
      <c r="G41" s="16"/>
      <c r="H41" s="3"/>
      <c r="I41" s="3"/>
      <c r="J41" s="3"/>
      <c r="K41" s="3"/>
      <c r="L41" s="3"/>
      <c r="M41" s="3"/>
      <c r="N41" s="3"/>
      <c r="O41" s="3"/>
      <c r="P41" s="3"/>
    </row>
    <row r="42" spans="1:16" ht="15.75" customHeight="1">
      <c r="A42" s="2"/>
      <c r="B42" s="3"/>
      <c r="C42" s="4"/>
      <c r="D42" s="4"/>
      <c r="E42" s="3"/>
      <c r="F42" s="3"/>
      <c r="G42" s="16"/>
      <c r="H42" s="3"/>
      <c r="I42" s="3"/>
      <c r="J42" s="3"/>
      <c r="K42" s="3"/>
      <c r="L42" s="3"/>
      <c r="M42" s="3"/>
      <c r="N42" s="3"/>
      <c r="O42" s="3"/>
    </row>
    <row r="43" spans="1:16" ht="15.75" customHeight="1">
      <c r="A43" s="2"/>
      <c r="B43" s="3"/>
      <c r="C43" s="4"/>
      <c r="D43" s="4"/>
      <c r="E43" s="3"/>
      <c r="F43" s="3"/>
      <c r="G43" s="16"/>
      <c r="H43" s="3"/>
      <c r="I43" s="3"/>
      <c r="J43" s="3"/>
      <c r="K43" s="3"/>
      <c r="L43" s="3"/>
      <c r="M43" s="3"/>
      <c r="N43" s="3"/>
      <c r="O43" s="3"/>
    </row>
    <row r="44" spans="1:16" ht="15.75" customHeight="1">
      <c r="A44" s="2"/>
      <c r="B44" s="3"/>
      <c r="C44" s="4"/>
      <c r="D44" s="4"/>
      <c r="E44" s="3"/>
      <c r="F44" s="3"/>
      <c r="G44" s="16"/>
      <c r="H44" s="3"/>
      <c r="I44" s="3"/>
      <c r="J44" s="3"/>
      <c r="K44" s="3"/>
      <c r="L44" s="3"/>
      <c r="M44" s="3"/>
      <c r="N44" s="3"/>
      <c r="O44" s="3"/>
    </row>
    <row r="45" spans="1:16" ht="15.75" customHeight="1">
      <c r="A45" s="26"/>
      <c r="B45" s="3"/>
      <c r="C45" s="4"/>
      <c r="D45" s="4"/>
      <c r="E45" s="3"/>
      <c r="F45" s="3"/>
      <c r="G45" s="16"/>
      <c r="H45" s="3"/>
      <c r="I45" s="3"/>
      <c r="J45" s="3"/>
      <c r="K45" s="3"/>
      <c r="L45" s="3"/>
      <c r="M45" s="3"/>
      <c r="N45" s="3"/>
      <c r="O45" s="3"/>
    </row>
    <row r="46" spans="1:16" ht="15.75" customHeight="1">
      <c r="A46" s="2"/>
      <c r="B46" s="3"/>
      <c r="C46" s="4"/>
      <c r="D46" s="4"/>
      <c r="E46" s="3"/>
      <c r="F46" s="3"/>
      <c r="G46" s="16"/>
      <c r="H46" s="3"/>
      <c r="I46" s="3"/>
      <c r="J46" s="3"/>
      <c r="K46" s="3"/>
      <c r="L46" s="3"/>
      <c r="M46" s="3"/>
      <c r="N46" s="3"/>
      <c r="O46" s="3"/>
    </row>
    <row r="47" spans="1:16" ht="15.75" customHeight="1">
      <c r="A47" s="2"/>
      <c r="B47" s="3"/>
      <c r="C47" s="4"/>
      <c r="D47" s="4"/>
      <c r="E47" s="3"/>
      <c r="F47" s="3"/>
      <c r="G47" s="16"/>
      <c r="H47" s="3"/>
      <c r="I47" s="3"/>
      <c r="J47" s="3"/>
      <c r="K47" s="3"/>
      <c r="L47" s="3"/>
      <c r="M47" s="3"/>
      <c r="N47" s="3"/>
      <c r="O47" s="3"/>
    </row>
    <row r="48" spans="1:16" ht="15.75" customHeight="1">
      <c r="A48" s="2"/>
      <c r="B48" s="3"/>
      <c r="C48" s="4"/>
      <c r="D48" s="4"/>
      <c r="E48" s="3"/>
      <c r="F48" s="3"/>
      <c r="G48" s="16"/>
      <c r="H48" s="3"/>
      <c r="I48" s="3"/>
      <c r="J48" s="3"/>
      <c r="K48" s="3"/>
      <c r="L48" s="3"/>
      <c r="M48" s="3"/>
      <c r="N48" s="3"/>
      <c r="O48" s="3"/>
    </row>
    <row r="49" spans="1:15" ht="15.75" customHeight="1">
      <c r="A49" s="2"/>
      <c r="B49" s="3"/>
      <c r="C49" s="4"/>
      <c r="D49" s="4"/>
      <c r="E49" s="3"/>
      <c r="F49" s="3"/>
      <c r="G49" s="16"/>
      <c r="H49" s="3"/>
      <c r="I49" s="3"/>
      <c r="J49" s="3"/>
      <c r="K49" s="3"/>
      <c r="L49" s="3"/>
      <c r="M49" s="3"/>
      <c r="N49" s="3"/>
      <c r="O49" s="3"/>
    </row>
    <row r="50" spans="1:15" ht="15.75" customHeight="1">
      <c r="A50" s="2"/>
      <c r="B50" s="3"/>
      <c r="C50" s="4"/>
      <c r="D50" s="4"/>
      <c r="E50" s="3"/>
      <c r="F50" s="3"/>
      <c r="G50" s="16"/>
      <c r="H50" s="3"/>
      <c r="I50" s="3"/>
      <c r="J50" s="3"/>
      <c r="K50" s="3"/>
      <c r="L50" s="3"/>
      <c r="M50" s="3"/>
      <c r="N50" s="3"/>
      <c r="O50" s="3"/>
    </row>
    <row r="51" spans="1:15" ht="15.75" customHeight="1">
      <c r="A51" s="2"/>
      <c r="B51" s="3"/>
      <c r="C51" s="4"/>
      <c r="D51" s="4"/>
      <c r="E51" s="3"/>
      <c r="F51" s="3"/>
      <c r="G51" s="16"/>
      <c r="H51" s="3"/>
      <c r="I51" s="3"/>
      <c r="J51" s="3"/>
      <c r="K51" s="3"/>
      <c r="L51" s="3"/>
      <c r="M51" s="3"/>
      <c r="N51" s="3"/>
      <c r="O51" s="3"/>
    </row>
    <row r="52" spans="1:15" ht="15.75" customHeight="1">
      <c r="A52" s="2"/>
      <c r="B52" s="3"/>
      <c r="C52" s="4"/>
      <c r="D52" s="4"/>
      <c r="E52" s="3"/>
      <c r="F52" s="3"/>
      <c r="G52" s="16"/>
      <c r="H52" s="3"/>
      <c r="I52" s="3"/>
      <c r="J52" s="3"/>
      <c r="K52" s="3"/>
      <c r="L52" s="3"/>
      <c r="M52" s="3"/>
      <c r="N52" s="3"/>
      <c r="O52" s="3"/>
    </row>
    <row r="53" spans="1:15" ht="15.75" customHeight="1">
      <c r="A53" s="2"/>
      <c r="B53" s="3"/>
      <c r="C53" s="4"/>
      <c r="D53" s="4"/>
      <c r="E53" s="3"/>
      <c r="F53" s="3"/>
      <c r="G53" s="16"/>
      <c r="H53" s="3"/>
      <c r="I53" s="3"/>
      <c r="J53" s="3"/>
      <c r="K53" s="3"/>
      <c r="L53" s="3"/>
      <c r="M53" s="3"/>
      <c r="N53" s="3"/>
      <c r="O53" s="3"/>
    </row>
    <row r="54" spans="1:15" ht="15.75" customHeight="1">
      <c r="A54" s="2"/>
      <c r="B54" s="3"/>
      <c r="C54" s="4"/>
      <c r="D54" s="4"/>
      <c r="E54" s="3"/>
      <c r="F54" s="3"/>
      <c r="G54" s="16"/>
      <c r="H54" s="3"/>
      <c r="I54" s="3"/>
      <c r="J54" s="3"/>
      <c r="K54" s="3"/>
      <c r="L54" s="3"/>
      <c r="M54" s="3"/>
      <c r="N54" s="3"/>
      <c r="O54" s="3"/>
    </row>
    <row r="55" spans="1:15" ht="15.75" customHeight="1">
      <c r="A55" s="2"/>
      <c r="B55" s="3"/>
      <c r="C55" s="4"/>
      <c r="D55" s="4"/>
      <c r="E55" s="3"/>
      <c r="F55" s="3"/>
      <c r="G55" s="16"/>
      <c r="H55" s="3"/>
      <c r="I55" s="3"/>
      <c r="J55" s="3"/>
      <c r="K55" s="3"/>
      <c r="L55" s="3"/>
      <c r="M55" s="3"/>
      <c r="N55" s="3"/>
      <c r="O55" s="3"/>
    </row>
    <row r="56" spans="1:15" ht="15.75" customHeight="1">
      <c r="A56" s="2"/>
      <c r="B56" s="3"/>
      <c r="C56" s="4"/>
      <c r="D56" s="4"/>
      <c r="E56" s="3"/>
      <c r="F56" s="3"/>
      <c r="G56" s="16"/>
      <c r="H56" s="3"/>
      <c r="I56" s="3"/>
      <c r="J56" s="3"/>
      <c r="K56" s="3"/>
      <c r="L56" s="3"/>
      <c r="M56" s="3"/>
      <c r="N56" s="3"/>
      <c r="O56" s="3"/>
    </row>
    <row r="57" spans="1:15" ht="15.75" customHeight="1">
      <c r="A57" s="2"/>
      <c r="B57" s="3"/>
      <c r="C57" s="4"/>
      <c r="D57" s="4"/>
      <c r="E57" s="3"/>
      <c r="F57" s="3"/>
      <c r="G57" s="16"/>
      <c r="H57" s="3"/>
      <c r="I57" s="3"/>
      <c r="J57" s="3"/>
      <c r="K57" s="3"/>
      <c r="L57" s="3"/>
      <c r="M57" s="3"/>
      <c r="N57" s="3"/>
      <c r="O57" s="3"/>
    </row>
    <row r="58" spans="1:15" ht="15.75" customHeight="1">
      <c r="A58" s="2"/>
      <c r="B58" s="3"/>
      <c r="C58" s="4"/>
      <c r="D58" s="4"/>
      <c r="E58" s="3"/>
      <c r="F58" s="3"/>
      <c r="G58" s="16"/>
      <c r="H58" s="3"/>
      <c r="I58" s="3"/>
      <c r="J58" s="3"/>
      <c r="K58" s="3"/>
      <c r="L58" s="3"/>
      <c r="M58" s="3"/>
      <c r="N58" s="3"/>
      <c r="O58" s="3"/>
    </row>
    <row r="59" spans="1:15" ht="15.75" customHeight="1">
      <c r="A59" s="2"/>
      <c r="B59" s="3"/>
      <c r="C59" s="4"/>
      <c r="D59" s="4"/>
      <c r="E59" s="3"/>
      <c r="F59" s="3"/>
      <c r="G59" s="16"/>
      <c r="H59" s="3"/>
      <c r="I59" s="3"/>
      <c r="J59" s="3"/>
      <c r="K59" s="3"/>
      <c r="L59" s="3"/>
      <c r="M59" s="3"/>
      <c r="N59" s="3"/>
      <c r="O59" s="3"/>
    </row>
    <row r="60" spans="1:15" ht="15.75" customHeight="1">
      <c r="A60" s="2"/>
      <c r="B60" s="3"/>
      <c r="C60" s="4"/>
      <c r="D60" s="4"/>
      <c r="E60" s="3"/>
      <c r="F60" s="3"/>
      <c r="G60" s="16"/>
      <c r="H60" s="3"/>
      <c r="I60" s="3"/>
      <c r="J60" s="3"/>
      <c r="K60" s="3"/>
      <c r="L60" s="3"/>
      <c r="M60" s="3"/>
      <c r="N60" s="3"/>
      <c r="O60" s="3"/>
    </row>
    <row r="61" spans="1:15" ht="15.75" customHeight="1">
      <c r="A61" s="2"/>
      <c r="B61" s="3"/>
      <c r="C61" s="4"/>
      <c r="D61" s="4"/>
      <c r="E61" s="3"/>
      <c r="F61" s="3"/>
      <c r="G61" s="16"/>
      <c r="H61" s="3"/>
      <c r="I61" s="3"/>
      <c r="J61" s="3"/>
      <c r="K61" s="3"/>
      <c r="L61" s="3"/>
      <c r="M61" s="3"/>
      <c r="N61" s="3"/>
    </row>
    <row r="62" spans="1:15" ht="15.75" customHeight="1">
      <c r="A62" s="2"/>
      <c r="B62" s="3"/>
      <c r="C62" s="4"/>
      <c r="D62" s="4"/>
      <c r="E62" s="3"/>
      <c r="F62" s="3"/>
      <c r="G62" s="16"/>
      <c r="H62" s="3"/>
      <c r="I62" s="3"/>
      <c r="J62" s="3"/>
      <c r="K62" s="3"/>
      <c r="L62" s="3"/>
      <c r="M62" s="3"/>
      <c r="N62" s="3"/>
    </row>
    <row r="63" spans="1:15" ht="15.75" customHeight="1">
      <c r="A63" s="2"/>
      <c r="B63" s="3"/>
      <c r="C63" s="4"/>
      <c r="D63" s="4"/>
      <c r="E63" s="3"/>
      <c r="F63" s="3"/>
      <c r="G63" s="16"/>
      <c r="H63" s="3"/>
      <c r="I63" s="3"/>
      <c r="J63" s="3"/>
      <c r="K63" s="3"/>
      <c r="L63" s="3"/>
      <c r="M63" s="3"/>
      <c r="N63" s="3"/>
    </row>
    <row r="64" spans="1:15" ht="15.75" customHeight="1">
      <c r="A64" s="2"/>
      <c r="B64" s="3"/>
      <c r="C64" s="4"/>
      <c r="D64" s="4"/>
      <c r="E64" s="3"/>
      <c r="F64" s="3"/>
      <c r="G64" s="16"/>
      <c r="H64" s="3"/>
      <c r="I64" s="3"/>
      <c r="J64" s="3"/>
      <c r="K64" s="3"/>
      <c r="L64" s="3"/>
      <c r="M64" s="3"/>
      <c r="N64" s="3"/>
    </row>
    <row r="65" spans="1:14" ht="13">
      <c r="A65" s="2"/>
      <c r="B65" s="3"/>
      <c r="C65" s="4"/>
      <c r="D65" s="4"/>
      <c r="E65" s="3"/>
      <c r="F65" s="3"/>
      <c r="G65" s="16"/>
      <c r="H65" s="3"/>
      <c r="I65" s="3"/>
      <c r="J65" s="3"/>
      <c r="K65" s="3"/>
      <c r="L65" s="3"/>
      <c r="M65" s="3"/>
      <c r="N65" s="3"/>
    </row>
    <row r="66" spans="1:14" ht="13">
      <c r="A66" s="2"/>
      <c r="B66" s="3"/>
      <c r="C66" s="4"/>
      <c r="D66" s="4"/>
      <c r="E66" s="3"/>
      <c r="F66" s="3"/>
      <c r="G66" s="16"/>
      <c r="H66" s="3"/>
      <c r="I66" s="3"/>
      <c r="J66" s="3"/>
      <c r="K66" s="3"/>
      <c r="L66" s="3"/>
      <c r="M66" s="3"/>
      <c r="N66" s="3"/>
    </row>
    <row r="67" spans="1:14" ht="13">
      <c r="A67" s="2"/>
      <c r="B67" s="3"/>
      <c r="C67" s="4"/>
      <c r="D67" s="4"/>
      <c r="E67" s="3"/>
      <c r="F67" s="3"/>
      <c r="G67" s="16"/>
      <c r="H67" s="3"/>
      <c r="I67" s="3"/>
      <c r="J67" s="3"/>
      <c r="K67" s="3"/>
      <c r="L67" s="3"/>
      <c r="M67" s="3"/>
      <c r="N67" s="3"/>
    </row>
    <row r="68" spans="1:14" ht="13">
      <c r="A68" s="2"/>
      <c r="B68" s="3"/>
      <c r="C68" s="4"/>
      <c r="D68" s="4"/>
      <c r="E68" s="3"/>
      <c r="F68" s="3"/>
      <c r="G68" s="16"/>
      <c r="H68" s="3"/>
      <c r="I68" s="3"/>
      <c r="J68" s="3"/>
      <c r="K68" s="3"/>
      <c r="L68" s="3"/>
      <c r="M68" s="3"/>
      <c r="N68" s="3"/>
    </row>
    <row r="69" spans="1:14" ht="13">
      <c r="A69" s="2"/>
      <c r="B69" s="3"/>
      <c r="C69" s="4"/>
      <c r="D69" s="4"/>
      <c r="E69" s="3"/>
      <c r="F69" s="3"/>
      <c r="G69" s="16"/>
      <c r="H69" s="3"/>
      <c r="I69" s="3"/>
      <c r="J69" s="3"/>
      <c r="K69" s="3"/>
      <c r="L69" s="3"/>
      <c r="M69" s="3"/>
      <c r="N69" s="3"/>
    </row>
    <row r="70" spans="1:14" ht="13">
      <c r="A70" s="2"/>
      <c r="B70" s="3"/>
      <c r="C70" s="4"/>
      <c r="D70" s="4"/>
      <c r="E70" s="3"/>
      <c r="F70" s="3"/>
      <c r="G70" s="16"/>
      <c r="H70" s="3"/>
      <c r="I70" s="3"/>
      <c r="J70" s="3"/>
      <c r="K70" s="3"/>
      <c r="L70" s="3"/>
      <c r="M70" s="3"/>
      <c r="N70" s="3"/>
    </row>
    <row r="71" spans="1:14" ht="13">
      <c r="A71" s="2"/>
      <c r="B71" s="3"/>
      <c r="C71" s="4"/>
      <c r="D71" s="4"/>
      <c r="E71" s="3"/>
      <c r="F71" s="3"/>
      <c r="G71" s="16"/>
      <c r="H71" s="3"/>
      <c r="I71" s="3"/>
      <c r="J71" s="3"/>
      <c r="K71" s="3"/>
      <c r="L71" s="3"/>
      <c r="M71" s="3"/>
      <c r="N71" s="3"/>
    </row>
    <row r="72" spans="1:14" ht="13">
      <c r="A72" s="2"/>
      <c r="B72" s="3"/>
      <c r="C72" s="4"/>
      <c r="D72" s="4"/>
      <c r="E72" s="3"/>
      <c r="F72" s="3"/>
      <c r="G72" s="16"/>
      <c r="H72" s="3"/>
      <c r="I72" s="3"/>
      <c r="J72" s="3"/>
      <c r="K72" s="3"/>
      <c r="L72" s="3"/>
      <c r="M72" s="3"/>
      <c r="N72" s="3"/>
    </row>
    <row r="73" spans="1:14" ht="13">
      <c r="A73" s="2"/>
      <c r="B73" s="3"/>
      <c r="C73" s="4"/>
      <c r="D73" s="4"/>
      <c r="E73" s="3"/>
      <c r="F73" s="3"/>
      <c r="G73" s="16"/>
      <c r="H73" s="3"/>
      <c r="I73" s="3"/>
      <c r="J73" s="3"/>
      <c r="K73" s="3"/>
      <c r="L73" s="3"/>
      <c r="M73" s="3"/>
      <c r="N73" s="3"/>
    </row>
    <row r="74" spans="1:14" ht="13">
      <c r="A74" s="2"/>
      <c r="B74" s="3"/>
      <c r="C74" s="4"/>
      <c r="D74" s="4"/>
      <c r="E74" s="3"/>
      <c r="F74" s="3"/>
      <c r="G74" s="16"/>
      <c r="H74" s="3"/>
      <c r="I74" s="3"/>
      <c r="J74" s="3"/>
      <c r="K74" s="3"/>
      <c r="L74" s="3"/>
      <c r="M74" s="3"/>
      <c r="N74" s="3"/>
    </row>
    <row r="75" spans="1:14" ht="13">
      <c r="A75" s="2"/>
      <c r="B75" s="3"/>
      <c r="C75" s="4"/>
      <c r="D75" s="4"/>
      <c r="E75" s="3"/>
      <c r="F75" s="3"/>
      <c r="G75" s="16"/>
      <c r="H75" s="3"/>
      <c r="I75" s="3"/>
      <c r="J75" s="3"/>
      <c r="K75" s="3"/>
      <c r="L75" s="3"/>
      <c r="M75" s="3"/>
      <c r="N75" s="3"/>
    </row>
    <row r="76" spans="1:14" ht="13">
      <c r="A76" s="2"/>
      <c r="B76" s="3"/>
      <c r="C76" s="4"/>
      <c r="D76" s="4"/>
      <c r="E76" s="3"/>
      <c r="F76" s="3"/>
      <c r="G76" s="16"/>
      <c r="H76" s="3"/>
      <c r="I76" s="3"/>
      <c r="J76" s="3"/>
      <c r="K76" s="3"/>
      <c r="L76" s="3"/>
      <c r="M76" s="3"/>
      <c r="N76" s="3"/>
    </row>
    <row r="77" spans="1:14" ht="13">
      <c r="A77" s="2"/>
      <c r="B77" s="3"/>
      <c r="C77" s="4"/>
      <c r="D77" s="4"/>
      <c r="E77" s="3"/>
      <c r="F77" s="3"/>
      <c r="G77" s="16"/>
      <c r="H77" s="3"/>
      <c r="I77" s="3"/>
      <c r="J77" s="3"/>
      <c r="K77" s="3"/>
      <c r="L77" s="3"/>
      <c r="M77" s="3"/>
      <c r="N77" s="3"/>
    </row>
    <row r="78" spans="1:14" ht="13">
      <c r="A78" s="2"/>
      <c r="B78" s="3"/>
      <c r="C78" s="4"/>
      <c r="D78" s="4"/>
      <c r="E78" s="3"/>
      <c r="F78" s="3"/>
      <c r="G78" s="16"/>
      <c r="H78" s="3"/>
      <c r="I78" s="3"/>
      <c r="J78" s="3"/>
      <c r="K78" s="3"/>
      <c r="L78" s="3"/>
      <c r="M78" s="3"/>
      <c r="N78" s="3"/>
    </row>
    <row r="79" spans="1:14" ht="13">
      <c r="A79" s="2"/>
      <c r="B79" s="3"/>
      <c r="C79" s="4"/>
      <c r="D79" s="4"/>
      <c r="E79" s="3"/>
      <c r="F79" s="3"/>
      <c r="G79" s="16"/>
      <c r="H79" s="3"/>
      <c r="I79" s="3"/>
      <c r="J79" s="3"/>
      <c r="K79" s="3"/>
      <c r="L79" s="3"/>
      <c r="M79" s="3"/>
      <c r="N79" s="3"/>
    </row>
    <row r="80" spans="1:14" ht="13">
      <c r="A80" s="2"/>
      <c r="B80" s="3"/>
      <c r="C80" s="4"/>
      <c r="D80" s="4"/>
      <c r="E80" s="3"/>
      <c r="F80" s="3"/>
      <c r="G80" s="16"/>
      <c r="H80" s="3"/>
      <c r="I80" s="3"/>
      <c r="J80" s="3"/>
      <c r="K80" s="3"/>
      <c r="L80" s="3"/>
      <c r="M80" s="3"/>
      <c r="N80" s="3"/>
    </row>
    <row r="81" spans="1:14" ht="13">
      <c r="A81" s="2"/>
      <c r="B81" s="3"/>
      <c r="C81" s="4"/>
      <c r="D81" s="4"/>
      <c r="E81" s="3"/>
      <c r="F81" s="3"/>
      <c r="G81" s="16"/>
      <c r="H81" s="3"/>
      <c r="I81" s="3"/>
      <c r="J81" s="3"/>
      <c r="K81" s="3"/>
      <c r="L81" s="3"/>
      <c r="M81" s="3"/>
      <c r="N81" s="3"/>
    </row>
    <row r="82" spans="1:14" ht="13">
      <c r="A82" s="2"/>
      <c r="B82" s="3"/>
      <c r="C82" s="4"/>
      <c r="D82" s="4"/>
      <c r="E82" s="3"/>
      <c r="F82" s="3"/>
      <c r="G82" s="16"/>
      <c r="H82" s="3"/>
      <c r="I82" s="3"/>
      <c r="J82" s="3"/>
      <c r="K82" s="3"/>
      <c r="L82" s="3"/>
      <c r="M82" s="3"/>
      <c r="N82" s="3"/>
    </row>
    <row r="83" spans="1:14" ht="13">
      <c r="A83" s="2"/>
      <c r="B83" s="3"/>
      <c r="C83" s="4"/>
      <c r="D83" s="4"/>
      <c r="E83" s="3"/>
      <c r="F83" s="3"/>
      <c r="G83" s="16"/>
      <c r="H83" s="3"/>
      <c r="I83" s="3"/>
      <c r="J83" s="3"/>
      <c r="K83" s="3"/>
      <c r="L83" s="3"/>
      <c r="M83" s="3"/>
      <c r="N83" s="3"/>
    </row>
    <row r="84" spans="1:14" ht="13">
      <c r="A84" s="2"/>
      <c r="B84" s="3"/>
      <c r="C84" s="4"/>
      <c r="D84" s="4"/>
      <c r="E84" s="3"/>
      <c r="F84" s="3"/>
      <c r="G84" s="16"/>
      <c r="H84" s="3"/>
      <c r="I84" s="3"/>
      <c r="J84" s="3"/>
      <c r="K84" s="3"/>
      <c r="L84" s="3"/>
      <c r="M84" s="3"/>
      <c r="N84" s="3"/>
    </row>
    <row r="85" spans="1:14" ht="13">
      <c r="A85" s="2"/>
      <c r="B85" s="3"/>
      <c r="C85" s="4"/>
      <c r="D85" s="4"/>
      <c r="E85" s="3"/>
      <c r="F85" s="3"/>
      <c r="G85" s="16"/>
      <c r="H85" s="3"/>
      <c r="I85" s="3"/>
      <c r="J85" s="3"/>
      <c r="K85" s="3"/>
      <c r="L85" s="3"/>
      <c r="M85" s="3"/>
      <c r="N85" s="3"/>
    </row>
    <row r="86" spans="1:14" ht="13">
      <c r="A86" s="2"/>
      <c r="B86" s="3"/>
      <c r="C86" s="4"/>
      <c r="D86" s="4"/>
      <c r="E86" s="3"/>
      <c r="F86" s="3"/>
      <c r="G86" s="16"/>
      <c r="H86" s="3"/>
      <c r="I86" s="3"/>
      <c r="J86" s="3"/>
      <c r="K86" s="3"/>
      <c r="L86" s="3"/>
      <c r="M86" s="3"/>
      <c r="N86" s="3"/>
    </row>
    <row r="87" spans="1:14" ht="13">
      <c r="A87" s="2"/>
      <c r="B87" s="3"/>
      <c r="C87" s="4"/>
      <c r="D87" s="4"/>
      <c r="E87" s="3"/>
      <c r="F87" s="3"/>
      <c r="G87" s="16"/>
      <c r="H87" s="3"/>
      <c r="I87" s="3"/>
      <c r="J87" s="3"/>
      <c r="K87" s="3"/>
      <c r="L87" s="3"/>
      <c r="M87" s="3"/>
      <c r="N87" s="3"/>
    </row>
    <row r="88" spans="1:14" ht="13">
      <c r="A88" s="2"/>
      <c r="B88" s="3"/>
      <c r="C88" s="4"/>
      <c r="D88" s="4"/>
      <c r="E88" s="3"/>
      <c r="F88" s="3"/>
      <c r="G88" s="16"/>
      <c r="H88" s="3"/>
      <c r="I88" s="3"/>
      <c r="J88" s="3"/>
      <c r="K88" s="3"/>
      <c r="L88" s="3"/>
      <c r="M88" s="3"/>
      <c r="N88" s="3"/>
    </row>
    <row r="89" spans="1:14" ht="13">
      <c r="A89" s="2"/>
      <c r="B89" s="3"/>
      <c r="C89" s="4"/>
      <c r="D89" s="4"/>
      <c r="E89" s="3"/>
      <c r="F89" s="3"/>
      <c r="G89" s="16"/>
      <c r="H89" s="3"/>
      <c r="I89" s="3"/>
      <c r="J89" s="3"/>
      <c r="K89" s="3"/>
      <c r="L89" s="3"/>
      <c r="M89" s="3"/>
      <c r="N89" s="3"/>
    </row>
    <row r="90" spans="1:14" ht="13">
      <c r="A90" s="2"/>
      <c r="B90" s="3"/>
      <c r="C90" s="4"/>
      <c r="D90" s="4"/>
      <c r="E90" s="3"/>
      <c r="F90" s="3"/>
      <c r="G90" s="16"/>
      <c r="H90" s="3"/>
      <c r="I90" s="3"/>
      <c r="J90" s="3"/>
      <c r="K90" s="3"/>
      <c r="L90" s="3"/>
      <c r="M90" s="3"/>
      <c r="N90" s="3"/>
    </row>
    <row r="91" spans="1:14" ht="13">
      <c r="A91" s="2"/>
      <c r="B91" s="3"/>
      <c r="C91" s="4"/>
      <c r="D91" s="4"/>
      <c r="E91" s="3"/>
      <c r="F91" s="3"/>
      <c r="G91" s="16"/>
      <c r="H91" s="3"/>
      <c r="I91" s="3"/>
      <c r="J91" s="3"/>
      <c r="K91" s="3"/>
      <c r="L91" s="3"/>
      <c r="M91" s="3"/>
      <c r="N91" s="3"/>
    </row>
    <row r="92" spans="1:14" ht="13">
      <c r="A92" s="2"/>
      <c r="B92" s="3"/>
      <c r="C92" s="4"/>
      <c r="D92" s="4"/>
      <c r="E92" s="3"/>
      <c r="F92" s="3"/>
      <c r="G92" s="16"/>
      <c r="H92" s="3"/>
      <c r="I92" s="3"/>
      <c r="J92" s="3"/>
      <c r="K92" s="3"/>
      <c r="L92" s="3"/>
      <c r="M92" s="3"/>
      <c r="N92" s="3"/>
    </row>
    <row r="93" spans="1:14" ht="13">
      <c r="A93" s="2"/>
      <c r="B93" s="3"/>
      <c r="C93" s="4"/>
      <c r="D93" s="4"/>
      <c r="E93" s="3"/>
      <c r="F93" s="3"/>
      <c r="G93" s="16"/>
      <c r="H93" s="3"/>
      <c r="I93" s="3"/>
      <c r="J93" s="3"/>
      <c r="K93" s="3"/>
      <c r="L93" s="3"/>
      <c r="M93" s="3"/>
      <c r="N93" s="3"/>
    </row>
    <row r="94" spans="1:14" ht="13">
      <c r="A94" s="2"/>
      <c r="B94" s="3"/>
      <c r="C94" s="4"/>
      <c r="D94" s="4"/>
      <c r="E94" s="3"/>
      <c r="F94" s="3"/>
      <c r="G94" s="16"/>
      <c r="H94" s="3"/>
      <c r="I94" s="3"/>
      <c r="J94" s="3"/>
      <c r="K94" s="3"/>
      <c r="L94" s="3"/>
      <c r="M94" s="3"/>
      <c r="N94" s="3"/>
    </row>
    <row r="95" spans="1:14" ht="13">
      <c r="A95" s="2"/>
      <c r="B95" s="3"/>
      <c r="C95" s="4"/>
      <c r="D95" s="4"/>
      <c r="E95" s="3"/>
      <c r="F95" s="3"/>
      <c r="G95" s="16"/>
      <c r="H95" s="3"/>
      <c r="I95" s="3"/>
      <c r="J95" s="3"/>
      <c r="K95" s="3"/>
      <c r="L95" s="3"/>
      <c r="M95" s="3"/>
      <c r="N95" s="3"/>
    </row>
    <row r="96" spans="1:14" ht="13">
      <c r="A96" s="2"/>
      <c r="B96" s="3"/>
      <c r="C96" s="4"/>
      <c r="D96" s="4"/>
      <c r="E96" s="3"/>
      <c r="F96" s="3"/>
      <c r="G96" s="16"/>
      <c r="H96" s="3"/>
      <c r="I96" s="3"/>
      <c r="J96" s="3"/>
      <c r="K96" s="3"/>
      <c r="L96" s="3"/>
      <c r="M96" s="3"/>
      <c r="N96" s="3"/>
    </row>
    <row r="97" spans="1:14" ht="13">
      <c r="A97" s="2"/>
      <c r="B97" s="3"/>
      <c r="C97" s="4"/>
      <c r="D97" s="4"/>
      <c r="E97" s="3"/>
      <c r="F97" s="3"/>
      <c r="G97" s="16"/>
      <c r="H97" s="3"/>
      <c r="I97" s="3"/>
      <c r="J97" s="3"/>
      <c r="K97" s="3"/>
      <c r="L97" s="3"/>
      <c r="M97" s="3"/>
      <c r="N97" s="3"/>
    </row>
    <row r="98" spans="1:14" ht="13">
      <c r="A98" s="2"/>
      <c r="B98" s="3"/>
      <c r="C98" s="4"/>
      <c r="D98" s="4"/>
      <c r="E98" s="3"/>
      <c r="F98" s="3"/>
      <c r="G98" s="16"/>
      <c r="H98" s="3"/>
      <c r="I98" s="3"/>
      <c r="J98" s="3"/>
      <c r="K98" s="3"/>
      <c r="L98" s="3"/>
      <c r="M98" s="3"/>
      <c r="N98" s="3"/>
    </row>
    <row r="99" spans="1:14" ht="13">
      <c r="A99" s="2"/>
      <c r="B99" s="3"/>
      <c r="C99" s="4"/>
      <c r="D99" s="4"/>
      <c r="E99" s="3"/>
      <c r="F99" s="3"/>
      <c r="G99" s="16"/>
      <c r="H99" s="3"/>
      <c r="I99" s="3"/>
      <c r="J99" s="3"/>
      <c r="K99" s="3"/>
      <c r="L99" s="3"/>
      <c r="M99" s="3"/>
      <c r="N99" s="3"/>
    </row>
    <row r="100" spans="1:14" ht="13">
      <c r="A100" s="2"/>
      <c r="B100" s="3"/>
      <c r="C100" s="4"/>
      <c r="D100" s="4"/>
      <c r="E100" s="3"/>
      <c r="F100" s="3"/>
      <c r="G100" s="16"/>
      <c r="H100" s="3"/>
      <c r="I100" s="3"/>
      <c r="J100" s="3"/>
      <c r="K100" s="3"/>
      <c r="L100" s="3"/>
      <c r="M100" s="3"/>
      <c r="N100" s="3"/>
    </row>
    <row r="101" spans="1:14" ht="13">
      <c r="A101" s="2"/>
      <c r="B101" s="3"/>
      <c r="C101" s="4"/>
      <c r="D101" s="4"/>
      <c r="E101" s="3"/>
      <c r="F101" s="3"/>
      <c r="G101" s="16"/>
      <c r="H101" s="3"/>
      <c r="I101" s="3"/>
      <c r="J101" s="3"/>
      <c r="K101" s="3"/>
      <c r="L101" s="3"/>
      <c r="M101" s="3"/>
      <c r="N101" s="3"/>
    </row>
    <row r="102" spans="1:14" ht="13">
      <c r="A102" s="2"/>
      <c r="B102" s="3"/>
      <c r="C102" s="4"/>
      <c r="D102" s="4"/>
      <c r="E102" s="3"/>
      <c r="F102" s="3"/>
      <c r="G102" s="16"/>
      <c r="H102" s="3"/>
      <c r="I102" s="3"/>
      <c r="J102" s="3"/>
      <c r="K102" s="3"/>
      <c r="L102" s="3"/>
      <c r="M102" s="3"/>
      <c r="N102" s="3"/>
    </row>
    <row r="103" spans="1:14" ht="13">
      <c r="A103" s="2"/>
      <c r="B103" s="3"/>
      <c r="C103" s="4"/>
      <c r="D103" s="4"/>
      <c r="E103" s="3"/>
      <c r="F103" s="3"/>
      <c r="G103" s="16"/>
      <c r="H103" s="3"/>
      <c r="I103" s="3"/>
      <c r="J103" s="3"/>
      <c r="K103" s="3"/>
      <c r="L103" s="3"/>
      <c r="M103" s="3"/>
      <c r="N103" s="3"/>
    </row>
    <row r="104" spans="1:14" ht="13">
      <c r="A104" s="2"/>
      <c r="B104" s="3"/>
      <c r="C104" s="4"/>
      <c r="D104" s="4"/>
      <c r="E104" s="3"/>
      <c r="F104" s="3"/>
      <c r="G104" s="16"/>
      <c r="H104" s="3"/>
      <c r="I104" s="3"/>
      <c r="J104" s="3"/>
      <c r="K104" s="3"/>
      <c r="L104" s="3"/>
      <c r="M104" s="3"/>
      <c r="N104" s="3"/>
    </row>
    <row r="105" spans="1:14" ht="13">
      <c r="A105" s="2"/>
      <c r="B105" s="3"/>
      <c r="C105" s="4"/>
      <c r="D105" s="4"/>
      <c r="E105" s="3"/>
      <c r="F105" s="3"/>
      <c r="G105" s="16"/>
      <c r="H105" s="3"/>
      <c r="I105" s="3"/>
      <c r="J105" s="3"/>
      <c r="K105" s="3"/>
      <c r="L105" s="3"/>
      <c r="M105" s="3"/>
      <c r="N105" s="3"/>
    </row>
    <row r="106" spans="1:14" ht="13">
      <c r="A106" s="2"/>
      <c r="B106" s="3"/>
      <c r="C106" s="4"/>
      <c r="D106" s="4"/>
      <c r="E106" s="3"/>
      <c r="F106" s="3"/>
      <c r="G106" s="16"/>
      <c r="H106" s="3"/>
      <c r="I106" s="3"/>
      <c r="J106" s="3"/>
      <c r="K106" s="3"/>
      <c r="L106" s="3"/>
      <c r="M106" s="3"/>
      <c r="N106" s="3"/>
    </row>
    <row r="107" spans="1:14" ht="13">
      <c r="A107" s="2"/>
      <c r="B107" s="3"/>
      <c r="C107" s="4"/>
      <c r="D107" s="4"/>
      <c r="E107" s="3"/>
      <c r="F107" s="3"/>
      <c r="G107" s="16"/>
      <c r="H107" s="3"/>
      <c r="I107" s="3"/>
      <c r="J107" s="3"/>
      <c r="K107" s="3"/>
      <c r="L107" s="3"/>
      <c r="M107" s="3"/>
      <c r="N107" s="3"/>
    </row>
    <row r="108" spans="1:14" ht="13">
      <c r="A108" s="2"/>
      <c r="B108" s="3"/>
      <c r="C108" s="4"/>
      <c r="D108" s="4"/>
      <c r="E108" s="3"/>
      <c r="F108" s="3"/>
      <c r="G108" s="16"/>
      <c r="H108" s="3"/>
      <c r="I108" s="3"/>
      <c r="J108" s="3"/>
      <c r="K108" s="3"/>
      <c r="L108" s="3"/>
      <c r="M108" s="3"/>
      <c r="N108" s="3"/>
    </row>
    <row r="109" spans="1:14" ht="13">
      <c r="A109" s="2"/>
      <c r="B109" s="3"/>
      <c r="C109" s="4"/>
      <c r="D109" s="4"/>
      <c r="E109" s="3"/>
      <c r="F109" s="3"/>
      <c r="G109" s="16"/>
      <c r="H109" s="3"/>
      <c r="I109" s="3"/>
      <c r="J109" s="3"/>
      <c r="K109" s="3"/>
      <c r="L109" s="3"/>
      <c r="M109" s="3"/>
      <c r="N109" s="3"/>
    </row>
    <row r="110" spans="1:14" ht="13">
      <c r="A110" s="2"/>
      <c r="B110" s="3"/>
      <c r="C110" s="4"/>
      <c r="D110" s="4"/>
      <c r="E110" s="3"/>
      <c r="F110" s="3"/>
      <c r="G110" s="16"/>
      <c r="H110" s="3"/>
      <c r="I110" s="3"/>
      <c r="J110" s="3"/>
      <c r="K110" s="3"/>
      <c r="L110" s="3"/>
      <c r="M110" s="3"/>
      <c r="N110" s="3"/>
    </row>
    <row r="111" spans="1:14" ht="13">
      <c r="A111" s="2"/>
      <c r="B111" s="3"/>
      <c r="C111" s="4"/>
      <c r="D111" s="4"/>
      <c r="E111" s="3"/>
      <c r="F111" s="3"/>
      <c r="G111" s="16"/>
      <c r="H111" s="3"/>
      <c r="I111" s="3"/>
      <c r="J111" s="3"/>
      <c r="K111" s="3"/>
      <c r="L111" s="3"/>
      <c r="M111" s="3"/>
      <c r="N111" s="3"/>
    </row>
    <row r="112" spans="1:14" ht="13">
      <c r="A112" s="2"/>
      <c r="B112" s="3"/>
      <c r="C112" s="4"/>
      <c r="D112" s="4"/>
      <c r="E112" s="3"/>
      <c r="F112" s="3"/>
      <c r="G112" s="16"/>
      <c r="H112" s="3"/>
      <c r="I112" s="3"/>
      <c r="J112" s="3"/>
      <c r="K112" s="3"/>
      <c r="L112" s="3"/>
      <c r="M112" s="3"/>
      <c r="N112" s="3"/>
    </row>
    <row r="113" spans="1:14" ht="13">
      <c r="A113" s="2"/>
      <c r="B113" s="3"/>
      <c r="C113" s="4"/>
      <c r="D113" s="4"/>
      <c r="E113" s="3"/>
      <c r="F113" s="3"/>
      <c r="G113" s="16"/>
      <c r="H113" s="3"/>
      <c r="I113" s="3"/>
      <c r="J113" s="3"/>
      <c r="K113" s="3"/>
      <c r="L113" s="3"/>
      <c r="M113" s="3"/>
      <c r="N113" s="3"/>
    </row>
    <row r="114" spans="1:14" ht="13">
      <c r="A114" s="2"/>
      <c r="B114" s="3"/>
      <c r="C114" s="4"/>
      <c r="D114" s="4"/>
      <c r="E114" s="3"/>
      <c r="F114" s="3"/>
      <c r="G114" s="16"/>
      <c r="H114" s="3"/>
      <c r="I114" s="3"/>
      <c r="J114" s="3"/>
      <c r="K114" s="3"/>
      <c r="L114" s="3"/>
      <c r="M114" s="3"/>
      <c r="N114" s="3"/>
    </row>
    <row r="115" spans="1:14" ht="13">
      <c r="A115" s="2"/>
      <c r="B115" s="3"/>
      <c r="C115" s="4"/>
      <c r="D115" s="4"/>
      <c r="E115" s="3"/>
      <c r="F115" s="3"/>
      <c r="G115" s="16"/>
      <c r="H115" s="3"/>
      <c r="I115" s="3"/>
      <c r="J115" s="3"/>
      <c r="K115" s="3"/>
      <c r="L115" s="3"/>
      <c r="M115" s="3"/>
      <c r="N115" s="3"/>
    </row>
    <row r="116" spans="1:14" ht="13">
      <c r="A116" s="2"/>
      <c r="B116" s="3"/>
      <c r="C116" s="4"/>
      <c r="D116" s="4"/>
      <c r="E116" s="3"/>
      <c r="F116" s="3"/>
      <c r="G116" s="16"/>
      <c r="H116" s="3"/>
      <c r="I116" s="3"/>
      <c r="J116" s="3"/>
      <c r="K116" s="3"/>
      <c r="L116" s="3"/>
      <c r="M116" s="3"/>
      <c r="N116" s="3"/>
    </row>
    <row r="117" spans="1:14" ht="13">
      <c r="A117" s="2"/>
      <c r="B117" s="3"/>
      <c r="C117" s="4"/>
      <c r="D117" s="4"/>
      <c r="E117" s="3"/>
      <c r="F117" s="3"/>
      <c r="G117" s="16"/>
      <c r="H117" s="3"/>
      <c r="I117" s="3"/>
      <c r="J117" s="3"/>
      <c r="K117" s="3"/>
      <c r="L117" s="3"/>
      <c r="M117" s="3"/>
      <c r="N117" s="3"/>
    </row>
    <row r="118" spans="1:14" ht="13">
      <c r="A118" s="2"/>
      <c r="B118" s="3"/>
      <c r="C118" s="4"/>
      <c r="D118" s="4"/>
      <c r="E118" s="3"/>
      <c r="F118" s="3"/>
      <c r="G118" s="16"/>
      <c r="H118" s="3"/>
      <c r="I118" s="3"/>
      <c r="J118" s="3"/>
      <c r="K118" s="3"/>
      <c r="L118" s="3"/>
      <c r="M118" s="3"/>
      <c r="N118" s="3"/>
    </row>
    <row r="119" spans="1:14" ht="13">
      <c r="A119" s="2"/>
      <c r="B119" s="3"/>
      <c r="C119" s="4"/>
      <c r="D119" s="4"/>
      <c r="E119" s="3"/>
      <c r="F119" s="3"/>
      <c r="G119" s="16"/>
      <c r="H119" s="3"/>
      <c r="I119" s="3"/>
      <c r="J119" s="3"/>
      <c r="K119" s="3"/>
      <c r="L119" s="3"/>
      <c r="M119" s="3"/>
      <c r="N119" s="3"/>
    </row>
    <row r="120" spans="1:14" ht="13">
      <c r="A120" s="2"/>
      <c r="B120" s="3"/>
      <c r="C120" s="4"/>
      <c r="D120" s="4"/>
      <c r="E120" s="3"/>
      <c r="F120" s="3"/>
      <c r="G120" s="16"/>
      <c r="H120" s="3"/>
      <c r="I120" s="3"/>
      <c r="J120" s="3"/>
      <c r="K120" s="3"/>
      <c r="L120" s="3"/>
      <c r="M120" s="3"/>
      <c r="N120" s="3"/>
    </row>
    <row r="121" spans="1:14" ht="13">
      <c r="A121" s="2"/>
      <c r="B121" s="3"/>
      <c r="C121" s="4"/>
      <c r="D121" s="4"/>
      <c r="E121" s="3"/>
      <c r="F121" s="3"/>
      <c r="G121" s="16"/>
      <c r="H121" s="3"/>
      <c r="I121" s="3"/>
      <c r="J121" s="3"/>
      <c r="K121" s="3"/>
      <c r="L121" s="3"/>
      <c r="M121" s="3"/>
      <c r="N121" s="3"/>
    </row>
    <row r="122" spans="1:14" ht="13">
      <c r="A122" s="2"/>
      <c r="B122" s="3"/>
      <c r="C122" s="4"/>
      <c r="D122" s="4"/>
      <c r="E122" s="3"/>
      <c r="F122" s="3"/>
      <c r="G122" s="16"/>
      <c r="H122" s="3"/>
      <c r="I122" s="3"/>
      <c r="J122" s="3"/>
      <c r="K122" s="3"/>
      <c r="L122" s="3"/>
      <c r="M122" s="3"/>
      <c r="N122" s="3"/>
    </row>
    <row r="123" spans="1:14" ht="13">
      <c r="A123" s="2"/>
      <c r="B123" s="3"/>
      <c r="C123" s="4"/>
      <c r="D123" s="4"/>
      <c r="E123" s="3"/>
      <c r="F123" s="3"/>
      <c r="G123" s="16"/>
      <c r="H123" s="3"/>
      <c r="I123" s="3"/>
      <c r="J123" s="3"/>
      <c r="K123" s="3"/>
      <c r="L123" s="3"/>
      <c r="M123" s="3"/>
      <c r="N123" s="3"/>
    </row>
    <row r="124" spans="1:14" ht="13">
      <c r="A124" s="2"/>
      <c r="B124" s="3"/>
      <c r="C124" s="4"/>
      <c r="D124" s="4"/>
      <c r="E124" s="3"/>
      <c r="F124" s="3"/>
      <c r="G124" s="16"/>
      <c r="H124" s="3"/>
      <c r="I124" s="3"/>
      <c r="J124" s="3"/>
      <c r="K124" s="3"/>
      <c r="L124" s="3"/>
      <c r="M124" s="3"/>
      <c r="N124" s="3"/>
    </row>
    <row r="125" spans="1:14" ht="13">
      <c r="A125" s="2"/>
      <c r="B125" s="3"/>
      <c r="C125" s="4"/>
      <c r="D125" s="4"/>
      <c r="E125" s="3"/>
      <c r="F125" s="3"/>
      <c r="G125" s="16"/>
      <c r="H125" s="3"/>
      <c r="I125" s="3"/>
      <c r="J125" s="3"/>
      <c r="K125" s="3"/>
      <c r="L125" s="3"/>
      <c r="M125" s="3"/>
      <c r="N125" s="3"/>
    </row>
    <row r="126" spans="1:14" ht="13">
      <c r="A126" s="2"/>
      <c r="B126" s="3"/>
      <c r="C126" s="4"/>
      <c r="D126" s="4"/>
      <c r="E126" s="3"/>
      <c r="F126" s="3"/>
      <c r="G126" s="16"/>
      <c r="H126" s="3"/>
      <c r="I126" s="3"/>
      <c r="J126" s="3"/>
      <c r="K126" s="3"/>
      <c r="L126" s="3"/>
      <c r="M126" s="3"/>
      <c r="N126" s="3"/>
    </row>
    <row r="127" spans="1:14" ht="13">
      <c r="A127" s="2"/>
      <c r="B127" s="3"/>
      <c r="C127" s="4"/>
      <c r="D127" s="4"/>
      <c r="E127" s="3"/>
      <c r="F127" s="3"/>
      <c r="G127" s="16"/>
      <c r="H127" s="3"/>
      <c r="I127" s="3"/>
      <c r="J127" s="3"/>
      <c r="K127" s="3"/>
      <c r="L127" s="3"/>
      <c r="M127" s="3"/>
      <c r="N127" s="3"/>
    </row>
    <row r="128" spans="1:14" ht="13">
      <c r="A128" s="2"/>
      <c r="B128" s="3"/>
      <c r="C128" s="4"/>
      <c r="D128" s="4"/>
      <c r="E128" s="3"/>
      <c r="F128" s="3"/>
      <c r="G128" s="16"/>
      <c r="H128" s="3"/>
      <c r="I128" s="3"/>
      <c r="J128" s="3"/>
      <c r="K128" s="3"/>
      <c r="L128" s="3"/>
      <c r="M128" s="3"/>
      <c r="N128" s="3"/>
    </row>
    <row r="129" spans="1:14" ht="13">
      <c r="A129" s="2"/>
      <c r="B129" s="3"/>
      <c r="C129" s="4"/>
      <c r="D129" s="4"/>
      <c r="E129" s="3"/>
      <c r="F129" s="3"/>
      <c r="G129" s="16"/>
      <c r="H129" s="3"/>
      <c r="I129" s="3"/>
      <c r="J129" s="3"/>
      <c r="K129" s="3"/>
      <c r="L129" s="3"/>
      <c r="M129" s="3"/>
      <c r="N129" s="3"/>
    </row>
    <row r="130" spans="1:14" ht="13">
      <c r="A130" s="2"/>
      <c r="B130" s="3"/>
      <c r="C130" s="4"/>
      <c r="D130" s="4"/>
      <c r="E130" s="3"/>
      <c r="F130" s="3"/>
      <c r="G130" s="16"/>
      <c r="H130" s="3"/>
      <c r="I130" s="3"/>
      <c r="J130" s="3"/>
      <c r="K130" s="3"/>
      <c r="L130" s="3"/>
      <c r="M130" s="3"/>
      <c r="N130" s="3"/>
    </row>
    <row r="131" spans="1:14" ht="13">
      <c r="A131" s="2"/>
      <c r="B131" s="3"/>
      <c r="C131" s="4"/>
      <c r="D131" s="4"/>
      <c r="E131" s="3"/>
      <c r="F131" s="3"/>
      <c r="G131" s="16"/>
      <c r="H131" s="3"/>
      <c r="I131" s="3"/>
      <c r="J131" s="3"/>
      <c r="K131" s="3"/>
      <c r="L131" s="3"/>
      <c r="M131" s="3"/>
      <c r="N131" s="3"/>
    </row>
    <row r="132" spans="1:14" ht="13">
      <c r="A132" s="2"/>
      <c r="B132" s="3"/>
      <c r="C132" s="4"/>
      <c r="D132" s="4"/>
      <c r="E132" s="3"/>
      <c r="F132" s="3"/>
      <c r="G132" s="16"/>
      <c r="H132" s="3"/>
      <c r="I132" s="3"/>
      <c r="J132" s="3"/>
      <c r="K132" s="3"/>
      <c r="L132" s="3"/>
      <c r="M132" s="3"/>
      <c r="N132" s="3"/>
    </row>
    <row r="133" spans="1:14" ht="13">
      <c r="A133" s="2"/>
      <c r="B133" s="3"/>
      <c r="C133" s="4"/>
      <c r="D133" s="4"/>
      <c r="E133" s="3"/>
      <c r="F133" s="3"/>
      <c r="G133" s="16"/>
      <c r="H133" s="3"/>
      <c r="I133" s="3"/>
      <c r="J133" s="3"/>
      <c r="K133" s="3"/>
      <c r="L133" s="3"/>
      <c r="M133" s="3"/>
      <c r="N133" s="3"/>
    </row>
    <row r="134" spans="1:14" ht="13">
      <c r="A134" s="2"/>
      <c r="B134" s="3"/>
      <c r="C134" s="4"/>
      <c r="D134" s="4"/>
      <c r="E134" s="3"/>
      <c r="F134" s="3"/>
      <c r="G134" s="16"/>
      <c r="H134" s="3"/>
      <c r="I134" s="3"/>
      <c r="J134" s="3"/>
      <c r="K134" s="3"/>
      <c r="L134" s="3"/>
      <c r="M134" s="3"/>
      <c r="N134" s="3"/>
    </row>
    <row r="135" spans="1:14" ht="13">
      <c r="A135" s="2"/>
      <c r="B135" s="3"/>
      <c r="C135" s="4"/>
      <c r="D135" s="4"/>
      <c r="E135" s="3"/>
      <c r="F135" s="3"/>
      <c r="G135" s="16"/>
      <c r="H135" s="3"/>
      <c r="I135" s="3"/>
      <c r="J135" s="3"/>
      <c r="K135" s="3"/>
      <c r="L135" s="3"/>
      <c r="M135" s="3"/>
      <c r="N135" s="3"/>
    </row>
    <row r="136" spans="1:14" ht="13">
      <c r="A136" s="2"/>
      <c r="B136" s="3"/>
      <c r="C136" s="4"/>
      <c r="D136" s="4"/>
      <c r="E136" s="3"/>
      <c r="F136" s="3"/>
      <c r="G136" s="16"/>
      <c r="H136" s="3"/>
      <c r="I136" s="3"/>
      <c r="J136" s="3"/>
      <c r="K136" s="3"/>
      <c r="L136" s="3"/>
      <c r="M136" s="3"/>
      <c r="N136" s="3"/>
    </row>
    <row r="137" spans="1:14" ht="13">
      <c r="A137" s="2"/>
      <c r="B137" s="3"/>
      <c r="C137" s="4"/>
      <c r="D137" s="4"/>
      <c r="E137" s="3"/>
      <c r="F137" s="3"/>
      <c r="G137" s="16"/>
      <c r="H137" s="3"/>
      <c r="I137" s="3"/>
      <c r="J137" s="3"/>
      <c r="K137" s="3"/>
      <c r="L137" s="3"/>
      <c r="M137" s="3"/>
      <c r="N137" s="3"/>
    </row>
    <row r="138" spans="1:14" ht="13">
      <c r="A138" s="2"/>
      <c r="B138" s="3"/>
      <c r="C138" s="4"/>
      <c r="D138" s="4"/>
      <c r="E138" s="3"/>
      <c r="F138" s="3"/>
      <c r="G138" s="16"/>
      <c r="H138" s="3"/>
      <c r="I138" s="3"/>
      <c r="J138" s="3"/>
      <c r="K138" s="3"/>
      <c r="L138" s="3"/>
      <c r="M138" s="3"/>
      <c r="N138" s="3"/>
    </row>
    <row r="139" spans="1:14" ht="13">
      <c r="A139" s="2"/>
      <c r="B139" s="3"/>
      <c r="C139" s="4"/>
      <c r="D139" s="4"/>
      <c r="E139" s="3"/>
      <c r="F139" s="3"/>
      <c r="G139" s="16"/>
      <c r="H139" s="3"/>
      <c r="I139" s="3"/>
      <c r="J139" s="3"/>
      <c r="K139" s="3"/>
      <c r="L139" s="3"/>
      <c r="M139" s="3"/>
      <c r="N139" s="3"/>
    </row>
    <row r="140" spans="1:14" ht="13">
      <c r="A140" s="2"/>
      <c r="B140" s="3"/>
      <c r="C140" s="4"/>
      <c r="D140" s="4"/>
      <c r="E140" s="3"/>
      <c r="F140" s="3"/>
      <c r="G140" s="16"/>
      <c r="H140" s="3"/>
      <c r="I140" s="3"/>
      <c r="J140" s="3"/>
      <c r="K140" s="3"/>
      <c r="L140" s="3"/>
      <c r="M140" s="3"/>
      <c r="N140" s="3"/>
    </row>
    <row r="141" spans="1:14" ht="13">
      <c r="A141" s="2"/>
      <c r="B141" s="3"/>
      <c r="C141" s="4"/>
      <c r="D141" s="4"/>
      <c r="E141" s="3"/>
      <c r="F141" s="3"/>
      <c r="G141" s="16"/>
      <c r="H141" s="3"/>
      <c r="I141" s="3"/>
      <c r="J141" s="3"/>
      <c r="K141" s="3"/>
      <c r="L141" s="3"/>
      <c r="M141" s="3"/>
      <c r="N141" s="3"/>
    </row>
    <row r="142" spans="1:14" ht="13">
      <c r="A142" s="2"/>
      <c r="B142" s="3"/>
      <c r="C142" s="4"/>
      <c r="D142" s="4"/>
      <c r="E142" s="3"/>
      <c r="F142" s="3"/>
      <c r="G142" s="16"/>
      <c r="H142" s="3"/>
      <c r="I142" s="3"/>
      <c r="J142" s="3"/>
      <c r="K142" s="3"/>
      <c r="L142" s="3"/>
      <c r="M142" s="3"/>
      <c r="N142" s="3"/>
    </row>
    <row r="143" spans="1:14" ht="13">
      <c r="A143" s="2"/>
      <c r="B143" s="3"/>
      <c r="C143" s="4"/>
      <c r="D143" s="4"/>
      <c r="E143" s="3"/>
      <c r="F143" s="3"/>
      <c r="G143" s="16"/>
      <c r="H143" s="3"/>
      <c r="I143" s="3"/>
      <c r="J143" s="3"/>
      <c r="K143" s="3"/>
      <c r="L143" s="3"/>
      <c r="M143" s="3"/>
      <c r="N143" s="3"/>
    </row>
    <row r="144" spans="1:14" ht="13">
      <c r="A144" s="2"/>
      <c r="B144" s="3"/>
      <c r="C144" s="4"/>
      <c r="D144" s="4"/>
      <c r="E144" s="3"/>
      <c r="F144" s="3"/>
      <c r="G144" s="16"/>
      <c r="H144" s="3"/>
      <c r="I144" s="3"/>
      <c r="J144" s="3"/>
      <c r="K144" s="3"/>
      <c r="L144" s="3"/>
      <c r="M144" s="3"/>
      <c r="N144" s="3"/>
    </row>
    <row r="145" spans="1:14" ht="13">
      <c r="A145" s="2"/>
      <c r="B145" s="3"/>
      <c r="C145" s="4"/>
      <c r="D145" s="4"/>
      <c r="E145" s="3"/>
      <c r="F145" s="3"/>
      <c r="G145" s="16"/>
      <c r="H145" s="3"/>
      <c r="I145" s="3"/>
      <c r="J145" s="3"/>
      <c r="K145" s="3"/>
      <c r="L145" s="3"/>
      <c r="M145" s="3"/>
      <c r="N145" s="3"/>
    </row>
    <row r="146" spans="1:14" ht="13">
      <c r="A146" s="2"/>
      <c r="B146" s="3"/>
      <c r="C146" s="4"/>
      <c r="D146" s="4"/>
      <c r="E146" s="3"/>
      <c r="F146" s="3"/>
      <c r="G146" s="16"/>
      <c r="H146" s="3"/>
      <c r="I146" s="3"/>
      <c r="J146" s="3"/>
      <c r="K146" s="3"/>
      <c r="L146" s="3"/>
      <c r="M146" s="3"/>
      <c r="N146" s="3"/>
    </row>
    <row r="147" spans="1:14" ht="13">
      <c r="A147" s="2"/>
      <c r="B147" s="3"/>
      <c r="C147" s="4"/>
      <c r="D147" s="4"/>
      <c r="E147" s="3"/>
      <c r="F147" s="3"/>
      <c r="G147" s="16"/>
      <c r="H147" s="3"/>
      <c r="I147" s="3"/>
      <c r="J147" s="3"/>
      <c r="K147" s="3"/>
      <c r="L147" s="3"/>
      <c r="M147" s="3"/>
      <c r="N147" s="3"/>
    </row>
    <row r="148" spans="1:14" ht="13">
      <c r="A148" s="2"/>
      <c r="B148" s="3"/>
      <c r="C148" s="4"/>
      <c r="D148" s="4"/>
      <c r="E148" s="3"/>
      <c r="F148" s="3"/>
      <c r="G148" s="16"/>
      <c r="H148" s="3"/>
      <c r="I148" s="3"/>
      <c r="J148" s="3"/>
      <c r="K148" s="3"/>
      <c r="L148" s="3"/>
      <c r="M148" s="3"/>
      <c r="N148" s="3"/>
    </row>
    <row r="149" spans="1:14" ht="13">
      <c r="A149" s="2"/>
      <c r="B149" s="3"/>
      <c r="C149" s="4"/>
      <c r="D149" s="4"/>
      <c r="E149" s="3"/>
      <c r="F149" s="3"/>
      <c r="G149" s="16"/>
      <c r="H149" s="3"/>
      <c r="I149" s="3"/>
      <c r="J149" s="3"/>
      <c r="K149" s="3"/>
      <c r="L149" s="3"/>
      <c r="M149" s="3"/>
      <c r="N149" s="3"/>
    </row>
    <row r="150" spans="1:14" ht="13">
      <c r="A150" s="2"/>
      <c r="B150" s="3"/>
      <c r="C150" s="4"/>
      <c r="D150" s="4"/>
      <c r="E150" s="3"/>
      <c r="F150" s="3"/>
      <c r="G150" s="16"/>
      <c r="H150" s="3"/>
      <c r="I150" s="3"/>
      <c r="J150" s="3"/>
      <c r="K150" s="3"/>
      <c r="L150" s="3"/>
      <c r="M150" s="3"/>
      <c r="N150" s="3"/>
    </row>
    <row r="151" spans="1:14" ht="13">
      <c r="A151" s="2"/>
      <c r="B151" s="3"/>
      <c r="C151" s="4"/>
      <c r="D151" s="4"/>
      <c r="E151" s="3"/>
      <c r="F151" s="3"/>
      <c r="G151" s="16"/>
      <c r="H151" s="3"/>
      <c r="I151" s="3"/>
      <c r="J151" s="3"/>
      <c r="K151" s="3"/>
      <c r="L151" s="3"/>
      <c r="M151" s="3"/>
      <c r="N151" s="3"/>
    </row>
    <row r="152" spans="1:14" ht="13">
      <c r="A152" s="2"/>
      <c r="B152" s="3"/>
      <c r="C152" s="4"/>
      <c r="D152" s="4"/>
      <c r="E152" s="3"/>
      <c r="F152" s="3"/>
      <c r="G152" s="16"/>
      <c r="H152" s="3"/>
      <c r="I152" s="3"/>
      <c r="J152" s="3"/>
      <c r="K152" s="3"/>
      <c r="L152" s="3"/>
      <c r="M152" s="3"/>
      <c r="N152" s="3"/>
    </row>
    <row r="153" spans="1:14" ht="13">
      <c r="A153" s="2"/>
      <c r="B153" s="3"/>
      <c r="C153" s="4"/>
      <c r="D153" s="4"/>
      <c r="E153" s="3"/>
      <c r="F153" s="3"/>
      <c r="G153" s="16"/>
      <c r="H153" s="3"/>
      <c r="I153" s="3"/>
      <c r="J153" s="3"/>
      <c r="K153" s="3"/>
      <c r="L153" s="3"/>
      <c r="M153" s="3"/>
      <c r="N153" s="3"/>
    </row>
    <row r="154" spans="1:14" ht="13">
      <c r="A154" s="2"/>
      <c r="B154" s="3"/>
      <c r="C154" s="4"/>
      <c r="D154" s="4"/>
      <c r="E154" s="3"/>
      <c r="F154" s="3"/>
      <c r="G154" s="16"/>
      <c r="H154" s="3"/>
      <c r="I154" s="3"/>
      <c r="J154" s="3"/>
      <c r="K154" s="3"/>
      <c r="L154" s="3"/>
      <c r="M154" s="3"/>
      <c r="N154" s="3"/>
    </row>
    <row r="155" spans="1:14" ht="13">
      <c r="A155" s="2"/>
      <c r="B155" s="3"/>
      <c r="C155" s="4"/>
      <c r="D155" s="4"/>
      <c r="E155" s="3"/>
      <c r="F155" s="3"/>
      <c r="G155" s="16"/>
      <c r="H155" s="3"/>
      <c r="I155" s="3"/>
      <c r="J155" s="3"/>
      <c r="K155" s="3"/>
      <c r="L155" s="3"/>
      <c r="M155" s="3"/>
      <c r="N155" s="3"/>
    </row>
    <row r="156" spans="1:14" ht="13">
      <c r="A156" s="2"/>
      <c r="B156" s="3"/>
      <c r="C156" s="4"/>
      <c r="D156" s="4"/>
      <c r="E156" s="3"/>
      <c r="F156" s="3"/>
      <c r="G156" s="16"/>
      <c r="H156" s="3"/>
      <c r="I156" s="3"/>
      <c r="J156" s="3"/>
      <c r="K156" s="3"/>
      <c r="L156" s="3"/>
      <c r="M156" s="3"/>
      <c r="N156" s="3"/>
    </row>
    <row r="157" spans="1:14" ht="13">
      <c r="A157" s="2"/>
      <c r="B157" s="3"/>
      <c r="C157" s="4"/>
      <c r="D157" s="4"/>
      <c r="E157" s="3"/>
      <c r="F157" s="3"/>
      <c r="G157" s="16"/>
      <c r="H157" s="3"/>
      <c r="I157" s="3"/>
      <c r="J157" s="3"/>
      <c r="K157" s="3"/>
      <c r="L157" s="3"/>
      <c r="M157" s="3"/>
      <c r="N157" s="3"/>
    </row>
    <row r="158" spans="1:14" ht="13">
      <c r="A158" s="2"/>
      <c r="B158" s="3"/>
      <c r="C158" s="4"/>
      <c r="D158" s="4"/>
      <c r="E158" s="3"/>
      <c r="F158" s="3"/>
      <c r="G158" s="16"/>
      <c r="H158" s="3"/>
      <c r="I158" s="3"/>
      <c r="J158" s="3"/>
      <c r="K158" s="3"/>
      <c r="L158" s="3"/>
      <c r="M158" s="3"/>
      <c r="N158" s="3"/>
    </row>
    <row r="159" spans="1:14" ht="13">
      <c r="A159" s="2"/>
      <c r="B159" s="3"/>
      <c r="C159" s="4"/>
      <c r="D159" s="4"/>
      <c r="E159" s="3"/>
      <c r="F159" s="3"/>
      <c r="G159" s="16"/>
      <c r="H159" s="3"/>
      <c r="I159" s="3"/>
      <c r="J159" s="3"/>
      <c r="K159" s="3"/>
      <c r="L159" s="3"/>
      <c r="M159" s="3"/>
      <c r="N159" s="3"/>
    </row>
    <row r="160" spans="1:14" ht="13">
      <c r="A160" s="2"/>
      <c r="B160" s="3"/>
      <c r="C160" s="4"/>
      <c r="D160" s="4"/>
      <c r="E160" s="3"/>
      <c r="F160" s="3"/>
      <c r="G160" s="16"/>
      <c r="H160" s="3"/>
      <c r="I160" s="3"/>
      <c r="J160" s="3"/>
      <c r="K160" s="3"/>
      <c r="L160" s="3"/>
      <c r="M160" s="3"/>
      <c r="N160" s="3"/>
    </row>
    <row r="161" spans="1:14" ht="13">
      <c r="A161" s="2"/>
      <c r="B161" s="3"/>
      <c r="C161" s="4"/>
      <c r="D161" s="4"/>
      <c r="E161" s="3"/>
      <c r="F161" s="3"/>
      <c r="G161" s="16"/>
      <c r="H161" s="3"/>
      <c r="I161" s="3"/>
      <c r="J161" s="3"/>
      <c r="K161" s="3"/>
      <c r="L161" s="3"/>
      <c r="M161" s="3"/>
      <c r="N161" s="3"/>
    </row>
    <row r="162" spans="1:14" ht="13">
      <c r="A162" s="2"/>
      <c r="B162" s="3"/>
      <c r="C162" s="4"/>
      <c r="D162" s="4"/>
      <c r="E162" s="3"/>
      <c r="F162" s="3"/>
      <c r="G162" s="16"/>
      <c r="H162" s="3"/>
      <c r="I162" s="3"/>
      <c r="J162" s="3"/>
      <c r="K162" s="3"/>
      <c r="L162" s="3"/>
      <c r="M162" s="3"/>
      <c r="N162" s="3"/>
    </row>
    <row r="163" spans="1:14" ht="13">
      <c r="A163" s="2"/>
      <c r="B163" s="3"/>
      <c r="C163" s="4"/>
      <c r="D163" s="4"/>
      <c r="E163" s="3"/>
      <c r="F163" s="3"/>
      <c r="G163" s="16"/>
      <c r="H163" s="3"/>
      <c r="I163" s="3"/>
      <c r="J163" s="3"/>
      <c r="K163" s="3"/>
      <c r="L163" s="3"/>
      <c r="M163" s="3"/>
      <c r="N163" s="3"/>
    </row>
    <row r="164" spans="1:14" ht="13">
      <c r="A164" s="2"/>
      <c r="B164" s="3"/>
      <c r="C164" s="4"/>
      <c r="D164" s="4"/>
      <c r="E164" s="3"/>
      <c r="F164" s="3"/>
      <c r="G164" s="16"/>
      <c r="H164" s="3"/>
      <c r="I164" s="3"/>
      <c r="J164" s="3"/>
      <c r="K164" s="3"/>
      <c r="L164" s="3"/>
      <c r="M164" s="3"/>
      <c r="N164" s="3"/>
    </row>
    <row r="165" spans="1:14" ht="13">
      <c r="A165" s="2"/>
      <c r="B165" s="3"/>
      <c r="C165" s="4"/>
      <c r="D165" s="4"/>
      <c r="E165" s="3"/>
      <c r="F165" s="3"/>
      <c r="G165" s="16"/>
      <c r="H165" s="3"/>
      <c r="I165" s="3"/>
      <c r="J165" s="3"/>
      <c r="K165" s="3"/>
      <c r="L165" s="3"/>
      <c r="M165" s="3"/>
      <c r="N165" s="3"/>
    </row>
    <row r="166" spans="1:14" ht="13">
      <c r="A166" s="2"/>
      <c r="B166" s="3"/>
      <c r="C166" s="4"/>
      <c r="D166" s="4"/>
      <c r="E166" s="3"/>
      <c r="F166" s="3"/>
      <c r="G166" s="16"/>
      <c r="H166" s="3"/>
      <c r="I166" s="3"/>
      <c r="J166" s="3"/>
      <c r="K166" s="3"/>
      <c r="L166" s="3"/>
      <c r="M166" s="3"/>
      <c r="N166" s="3"/>
    </row>
    <row r="167" spans="1:14" ht="13">
      <c r="A167" s="2"/>
      <c r="B167" s="3"/>
      <c r="C167" s="4"/>
      <c r="D167" s="4"/>
      <c r="E167" s="3"/>
      <c r="F167" s="3"/>
      <c r="G167" s="16"/>
      <c r="H167" s="3"/>
      <c r="I167" s="3"/>
      <c r="J167" s="3"/>
      <c r="K167" s="3"/>
      <c r="L167" s="3"/>
      <c r="M167" s="3"/>
      <c r="N167" s="3"/>
    </row>
    <row r="168" spans="1:14" ht="13">
      <c r="A168" s="2"/>
      <c r="B168" s="3"/>
      <c r="C168" s="4"/>
      <c r="D168" s="4"/>
      <c r="E168" s="3"/>
      <c r="F168" s="3"/>
      <c r="G168" s="16"/>
      <c r="H168" s="3"/>
      <c r="I168" s="3"/>
      <c r="J168" s="3"/>
      <c r="K168" s="3"/>
      <c r="L168" s="3"/>
      <c r="M168" s="3"/>
      <c r="N168" s="3"/>
    </row>
    <row r="169" spans="1:14" ht="13">
      <c r="A169" s="2"/>
      <c r="B169" s="3"/>
      <c r="C169" s="4"/>
      <c r="D169" s="4"/>
      <c r="E169" s="3"/>
      <c r="F169" s="3"/>
      <c r="G169" s="16"/>
      <c r="H169" s="3"/>
      <c r="I169" s="3"/>
      <c r="J169" s="3"/>
      <c r="K169" s="3"/>
      <c r="L169" s="3"/>
      <c r="M169" s="3"/>
      <c r="N169" s="3"/>
    </row>
    <row r="170" spans="1:14" ht="13">
      <c r="A170" s="2"/>
      <c r="B170" s="3"/>
      <c r="C170" s="4"/>
      <c r="D170" s="4"/>
      <c r="E170" s="3"/>
      <c r="F170" s="3"/>
      <c r="G170" s="16"/>
      <c r="H170" s="3"/>
      <c r="I170" s="3"/>
      <c r="J170" s="3"/>
      <c r="K170" s="3"/>
      <c r="L170" s="3"/>
      <c r="M170" s="3"/>
      <c r="N170" s="3"/>
    </row>
    <row r="171" spans="1:14" ht="13">
      <c r="A171" s="2"/>
      <c r="B171" s="3"/>
      <c r="C171" s="4"/>
      <c r="D171" s="4"/>
      <c r="E171" s="3"/>
      <c r="F171" s="3"/>
      <c r="G171" s="16"/>
      <c r="H171" s="3"/>
      <c r="I171" s="3"/>
      <c r="J171" s="3"/>
      <c r="K171" s="3"/>
      <c r="L171" s="3"/>
      <c r="M171" s="3"/>
      <c r="N171" s="3"/>
    </row>
    <row r="172" spans="1:14" ht="13">
      <c r="A172" s="2"/>
      <c r="B172" s="3"/>
      <c r="C172" s="4"/>
      <c r="D172" s="4"/>
      <c r="E172" s="3"/>
      <c r="F172" s="3"/>
      <c r="G172" s="16"/>
      <c r="H172" s="3"/>
      <c r="I172" s="3"/>
      <c r="J172" s="3"/>
      <c r="K172" s="3"/>
      <c r="L172" s="3"/>
      <c r="M172" s="3"/>
      <c r="N172" s="3"/>
    </row>
    <row r="173" spans="1:14" ht="13">
      <c r="A173" s="2"/>
      <c r="B173" s="3"/>
      <c r="C173" s="4"/>
      <c r="D173" s="4"/>
      <c r="E173" s="3"/>
      <c r="F173" s="3"/>
      <c r="G173" s="16"/>
      <c r="H173" s="3"/>
      <c r="I173" s="3"/>
      <c r="J173" s="3"/>
      <c r="K173" s="3"/>
      <c r="L173" s="3"/>
      <c r="M173" s="3"/>
      <c r="N173" s="3"/>
    </row>
    <row r="174" spans="1:14" ht="13">
      <c r="A174" s="2"/>
      <c r="B174" s="3"/>
      <c r="C174" s="4"/>
      <c r="D174" s="4"/>
      <c r="E174" s="3"/>
      <c r="F174" s="3"/>
      <c r="G174" s="16"/>
      <c r="H174" s="3"/>
      <c r="I174" s="3"/>
      <c r="J174" s="3"/>
      <c r="K174" s="3"/>
      <c r="L174" s="3"/>
      <c r="M174" s="3"/>
      <c r="N174" s="3"/>
    </row>
    <row r="175" spans="1:14" ht="13">
      <c r="A175" s="2"/>
      <c r="B175" s="3"/>
      <c r="C175" s="4"/>
      <c r="D175" s="4"/>
      <c r="E175" s="3"/>
      <c r="F175" s="3"/>
      <c r="G175" s="16"/>
      <c r="H175" s="3"/>
      <c r="I175" s="3"/>
      <c r="J175" s="3"/>
      <c r="K175" s="3"/>
      <c r="L175" s="3"/>
      <c r="M175" s="3"/>
      <c r="N175" s="3"/>
    </row>
    <row r="176" spans="1:14" ht="13">
      <c r="A176" s="2"/>
      <c r="B176" s="3"/>
      <c r="C176" s="4"/>
      <c r="D176" s="4"/>
      <c r="E176" s="3"/>
      <c r="F176" s="3"/>
      <c r="G176" s="16"/>
      <c r="H176" s="3"/>
      <c r="I176" s="3"/>
      <c r="J176" s="3"/>
      <c r="K176" s="3"/>
      <c r="L176" s="3"/>
      <c r="M176" s="3"/>
      <c r="N176" s="3"/>
    </row>
    <row r="177" spans="1:14" ht="13">
      <c r="A177" s="2"/>
      <c r="B177" s="3"/>
      <c r="C177" s="4"/>
      <c r="D177" s="4"/>
      <c r="E177" s="3"/>
      <c r="F177" s="3"/>
      <c r="G177" s="16"/>
      <c r="H177" s="3"/>
      <c r="I177" s="3"/>
      <c r="J177" s="3"/>
      <c r="K177" s="3"/>
      <c r="L177" s="3"/>
      <c r="M177" s="3"/>
      <c r="N177" s="3"/>
    </row>
    <row r="178" spans="1:14" ht="13">
      <c r="A178" s="2"/>
      <c r="B178" s="3"/>
      <c r="C178" s="4"/>
      <c r="D178" s="4"/>
      <c r="E178" s="3"/>
      <c r="F178" s="3"/>
      <c r="G178" s="16"/>
      <c r="H178" s="3"/>
      <c r="I178" s="3"/>
      <c r="J178" s="3"/>
      <c r="K178" s="3"/>
      <c r="L178" s="3"/>
      <c r="M178" s="3"/>
      <c r="N178" s="3"/>
    </row>
    <row r="179" spans="1:14" ht="13">
      <c r="A179" s="2"/>
      <c r="B179" s="3"/>
      <c r="C179" s="4"/>
      <c r="D179" s="4"/>
      <c r="E179" s="3"/>
      <c r="F179" s="3"/>
      <c r="G179" s="16"/>
      <c r="H179" s="3"/>
      <c r="I179" s="3"/>
      <c r="J179" s="3"/>
      <c r="K179" s="3"/>
      <c r="L179" s="3"/>
      <c r="M179" s="3"/>
      <c r="N179" s="3"/>
    </row>
    <row r="180" spans="1:14" ht="13">
      <c r="A180" s="2"/>
      <c r="B180" s="3"/>
      <c r="C180" s="4"/>
      <c r="D180" s="4"/>
      <c r="E180" s="3"/>
      <c r="F180" s="3"/>
      <c r="G180" s="16"/>
      <c r="H180" s="3"/>
      <c r="I180" s="3"/>
      <c r="J180" s="3"/>
      <c r="K180" s="3"/>
      <c r="L180" s="3"/>
      <c r="M180" s="3"/>
      <c r="N180" s="3"/>
    </row>
    <row r="181" spans="1:14" ht="13">
      <c r="A181" s="2"/>
      <c r="B181" s="3"/>
      <c r="C181" s="4"/>
      <c r="D181" s="4"/>
      <c r="E181" s="3"/>
      <c r="F181" s="3"/>
      <c r="G181" s="16"/>
      <c r="H181" s="3"/>
      <c r="I181" s="3"/>
      <c r="J181" s="3"/>
      <c r="K181" s="3"/>
      <c r="L181" s="3"/>
      <c r="M181" s="3"/>
      <c r="N181" s="3"/>
    </row>
    <row r="182" spans="1:14" ht="13">
      <c r="A182" s="2"/>
      <c r="B182" s="3"/>
      <c r="C182" s="4"/>
      <c r="D182" s="4"/>
      <c r="E182" s="3"/>
      <c r="F182" s="3"/>
      <c r="G182" s="16"/>
      <c r="H182" s="3"/>
      <c r="I182" s="3"/>
      <c r="J182" s="3"/>
      <c r="K182" s="3"/>
      <c r="L182" s="3"/>
      <c r="M182" s="3"/>
      <c r="N182" s="3"/>
    </row>
    <row r="183" spans="1:14" ht="13">
      <c r="A183" s="2"/>
      <c r="B183" s="3"/>
      <c r="C183" s="4"/>
      <c r="D183" s="4"/>
      <c r="E183" s="3"/>
      <c r="F183" s="3"/>
      <c r="G183" s="16"/>
      <c r="H183" s="3"/>
      <c r="I183" s="3"/>
      <c r="J183" s="3"/>
      <c r="K183" s="3"/>
      <c r="L183" s="3"/>
      <c r="M183" s="3"/>
      <c r="N183" s="3"/>
    </row>
    <row r="184" spans="1:14" ht="13">
      <c r="A184" s="2"/>
      <c r="B184" s="3"/>
      <c r="C184" s="4"/>
      <c r="D184" s="4"/>
      <c r="E184" s="3"/>
      <c r="F184" s="3"/>
      <c r="G184" s="16"/>
      <c r="H184" s="3"/>
      <c r="I184" s="3"/>
      <c r="J184" s="3"/>
      <c r="K184" s="3"/>
      <c r="L184" s="3"/>
      <c r="M184" s="3"/>
      <c r="N184" s="3"/>
    </row>
    <row r="185" spans="1:14" ht="13">
      <c r="A185" s="2"/>
      <c r="B185" s="3"/>
      <c r="C185" s="4"/>
      <c r="D185" s="4"/>
      <c r="E185" s="3"/>
      <c r="F185" s="3"/>
      <c r="G185" s="16"/>
      <c r="H185" s="3"/>
      <c r="I185" s="3"/>
      <c r="J185" s="3"/>
      <c r="K185" s="3"/>
      <c r="L185" s="3"/>
      <c r="M185" s="3"/>
      <c r="N185" s="3"/>
    </row>
    <row r="186" spans="1:14" ht="13">
      <c r="A186" s="2"/>
      <c r="B186" s="3"/>
      <c r="C186" s="4"/>
      <c r="D186" s="4"/>
      <c r="E186" s="3"/>
      <c r="F186" s="3"/>
      <c r="G186" s="16"/>
      <c r="H186" s="3"/>
      <c r="I186" s="3"/>
      <c r="J186" s="3"/>
      <c r="K186" s="3"/>
      <c r="L186" s="3"/>
      <c r="M186" s="3"/>
      <c r="N186" s="3"/>
    </row>
    <row r="187" spans="1:14" ht="13">
      <c r="A187" s="2"/>
      <c r="B187" s="3"/>
      <c r="C187" s="4"/>
      <c r="D187" s="4"/>
      <c r="E187" s="3"/>
      <c r="F187" s="3"/>
      <c r="G187" s="16"/>
      <c r="H187" s="3"/>
      <c r="I187" s="3"/>
      <c r="J187" s="3"/>
      <c r="K187" s="3"/>
      <c r="L187" s="3"/>
      <c r="M187" s="3"/>
      <c r="N187" s="3"/>
    </row>
    <row r="188" spans="1:14" ht="13">
      <c r="A188" s="2"/>
      <c r="B188" s="3"/>
      <c r="C188" s="4"/>
      <c r="D188" s="4"/>
      <c r="E188" s="3"/>
      <c r="F188" s="3"/>
      <c r="G188" s="16"/>
      <c r="H188" s="3"/>
      <c r="I188" s="3"/>
      <c r="J188" s="3"/>
      <c r="K188" s="3"/>
      <c r="L188" s="3"/>
      <c r="M188" s="3"/>
      <c r="N188" s="3"/>
    </row>
    <row r="189" spans="1:14" ht="13">
      <c r="A189" s="2"/>
      <c r="B189" s="3"/>
      <c r="C189" s="4"/>
      <c r="D189" s="4"/>
      <c r="E189" s="3"/>
      <c r="F189" s="3"/>
      <c r="G189" s="16"/>
      <c r="H189" s="3"/>
      <c r="I189" s="3"/>
      <c r="J189" s="3"/>
      <c r="K189" s="3"/>
      <c r="L189" s="3"/>
      <c r="M189" s="3"/>
      <c r="N189" s="3"/>
    </row>
    <row r="190" spans="1:14" ht="13">
      <c r="A190" s="2"/>
      <c r="B190" s="3"/>
      <c r="C190" s="4"/>
      <c r="D190" s="4"/>
      <c r="E190" s="3"/>
      <c r="F190" s="3"/>
      <c r="G190" s="16"/>
      <c r="H190" s="3"/>
      <c r="I190" s="3"/>
      <c r="J190" s="3"/>
      <c r="K190" s="3"/>
      <c r="L190" s="3"/>
      <c r="M190" s="3"/>
      <c r="N190" s="3"/>
    </row>
    <row r="191" spans="1:14" ht="13">
      <c r="A191" s="2"/>
      <c r="B191" s="3"/>
      <c r="C191" s="4"/>
      <c r="D191" s="4"/>
      <c r="E191" s="3"/>
      <c r="F191" s="3"/>
      <c r="G191" s="16"/>
      <c r="H191" s="3"/>
      <c r="I191" s="3"/>
      <c r="J191" s="3"/>
      <c r="K191" s="3"/>
      <c r="L191" s="3"/>
      <c r="M191" s="3"/>
      <c r="N191" s="3"/>
    </row>
    <row r="192" spans="1:14" ht="13">
      <c r="A192" s="2"/>
      <c r="B192" s="3"/>
      <c r="C192" s="4"/>
      <c r="D192" s="4"/>
      <c r="E192" s="3"/>
      <c r="F192" s="3"/>
      <c r="G192" s="16"/>
      <c r="H192" s="3"/>
      <c r="I192" s="3"/>
      <c r="J192" s="3"/>
      <c r="K192" s="3"/>
      <c r="L192" s="3"/>
      <c r="M192" s="3"/>
      <c r="N192" s="3"/>
    </row>
    <row r="193" spans="1:14" ht="13">
      <c r="A193" s="2"/>
      <c r="B193" s="3"/>
      <c r="C193" s="4"/>
      <c r="D193" s="4"/>
      <c r="E193" s="3"/>
      <c r="F193" s="3"/>
      <c r="G193" s="16"/>
      <c r="H193" s="3"/>
      <c r="I193" s="3"/>
      <c r="J193" s="3"/>
      <c r="K193" s="3"/>
      <c r="L193" s="3"/>
      <c r="M193" s="3"/>
      <c r="N193" s="3"/>
    </row>
    <row r="194" spans="1:14" ht="13">
      <c r="A194" s="2"/>
      <c r="B194" s="3"/>
      <c r="C194" s="4"/>
      <c r="D194" s="4"/>
      <c r="E194" s="3"/>
      <c r="F194" s="3"/>
      <c r="G194" s="16"/>
      <c r="H194" s="3"/>
      <c r="I194" s="3"/>
      <c r="J194" s="3"/>
      <c r="K194" s="3"/>
      <c r="L194" s="3"/>
      <c r="M194" s="3"/>
      <c r="N194" s="3"/>
    </row>
    <row r="195" spans="1:14" ht="13">
      <c r="A195" s="2"/>
      <c r="B195" s="3"/>
      <c r="C195" s="4"/>
      <c r="D195" s="4"/>
      <c r="E195" s="3"/>
      <c r="F195" s="3"/>
      <c r="G195" s="16"/>
      <c r="H195" s="3"/>
      <c r="I195" s="3"/>
      <c r="J195" s="3"/>
      <c r="K195" s="3"/>
      <c r="L195" s="3"/>
      <c r="M195" s="3"/>
      <c r="N195" s="3"/>
    </row>
    <row r="196" spans="1:14" ht="13">
      <c r="A196" s="2"/>
      <c r="B196" s="3"/>
      <c r="C196" s="4"/>
      <c r="D196" s="4"/>
      <c r="E196" s="3"/>
      <c r="F196" s="3"/>
      <c r="G196" s="16"/>
      <c r="H196" s="3"/>
      <c r="I196" s="3"/>
      <c r="J196" s="3"/>
      <c r="K196" s="3"/>
      <c r="L196" s="3"/>
      <c r="M196" s="3"/>
      <c r="N196" s="3"/>
    </row>
    <row r="197" spans="1:14" ht="13">
      <c r="A197" s="2"/>
      <c r="B197" s="3"/>
      <c r="C197" s="4"/>
      <c r="D197" s="4"/>
      <c r="E197" s="3"/>
      <c r="F197" s="3"/>
      <c r="G197" s="16"/>
      <c r="H197" s="3"/>
      <c r="I197" s="3"/>
      <c r="J197" s="3"/>
      <c r="K197" s="3"/>
      <c r="L197" s="3"/>
      <c r="M197" s="3"/>
      <c r="N197" s="3"/>
    </row>
    <row r="198" spans="1:14" ht="13">
      <c r="A198" s="2"/>
      <c r="B198" s="3"/>
      <c r="C198" s="4"/>
      <c r="D198" s="4"/>
      <c r="E198" s="3"/>
      <c r="F198" s="3"/>
      <c r="G198" s="16"/>
      <c r="H198" s="3"/>
      <c r="I198" s="3"/>
      <c r="J198" s="3"/>
      <c r="K198" s="3"/>
      <c r="L198" s="3"/>
      <c r="M198" s="3"/>
      <c r="N198" s="3"/>
    </row>
    <row r="199" spans="1:14" ht="13">
      <c r="A199" s="2"/>
      <c r="B199" s="3"/>
      <c r="C199" s="4"/>
      <c r="D199" s="4"/>
      <c r="E199" s="3"/>
      <c r="F199" s="3"/>
      <c r="G199" s="16"/>
      <c r="H199" s="3"/>
      <c r="I199" s="3"/>
      <c r="J199" s="3"/>
      <c r="K199" s="3"/>
      <c r="L199" s="3"/>
      <c r="M199" s="3"/>
      <c r="N199" s="3"/>
    </row>
    <row r="200" spans="1:14" ht="13">
      <c r="A200" s="2"/>
      <c r="B200" s="3"/>
      <c r="C200" s="4"/>
      <c r="D200" s="4"/>
      <c r="E200" s="3"/>
      <c r="F200" s="3"/>
      <c r="G200" s="16"/>
      <c r="H200" s="3"/>
      <c r="I200" s="3"/>
      <c r="J200" s="3"/>
      <c r="K200" s="3"/>
      <c r="L200" s="3"/>
      <c r="M200" s="3"/>
      <c r="N200" s="3"/>
    </row>
    <row r="201" spans="1:14" ht="13">
      <c r="A201" s="2"/>
      <c r="B201" s="3"/>
      <c r="C201" s="4"/>
      <c r="D201" s="4"/>
      <c r="E201" s="3"/>
      <c r="F201" s="3"/>
      <c r="G201" s="16"/>
      <c r="H201" s="3"/>
      <c r="I201" s="3"/>
      <c r="J201" s="3"/>
      <c r="K201" s="3"/>
      <c r="L201" s="3"/>
      <c r="M201" s="3"/>
      <c r="N201" s="3"/>
    </row>
    <row r="202" spans="1:14" ht="13">
      <c r="A202" s="2"/>
      <c r="B202" s="3"/>
      <c r="C202" s="4"/>
      <c r="D202" s="4"/>
      <c r="E202" s="3"/>
      <c r="F202" s="3"/>
      <c r="G202" s="16"/>
      <c r="H202" s="3"/>
      <c r="I202" s="3"/>
      <c r="J202" s="3"/>
      <c r="K202" s="3"/>
      <c r="L202" s="3"/>
      <c r="M202" s="3"/>
      <c r="N202" s="3"/>
    </row>
    <row r="203" spans="1:14" ht="13">
      <c r="A203" s="2"/>
      <c r="B203" s="3"/>
      <c r="C203" s="4"/>
      <c r="D203" s="4"/>
      <c r="E203" s="3"/>
      <c r="F203" s="3"/>
      <c r="G203" s="16"/>
      <c r="H203" s="3"/>
      <c r="I203" s="3"/>
      <c r="J203" s="3"/>
      <c r="K203" s="3"/>
      <c r="L203" s="3"/>
      <c r="M203" s="3"/>
      <c r="N203" s="3"/>
    </row>
    <row r="204" spans="1:14" ht="13">
      <c r="A204" s="2"/>
      <c r="B204" s="3"/>
      <c r="C204" s="4"/>
      <c r="D204" s="4"/>
      <c r="E204" s="3"/>
      <c r="F204" s="3"/>
      <c r="G204" s="16"/>
      <c r="H204" s="3"/>
      <c r="I204" s="3"/>
      <c r="J204" s="3"/>
      <c r="K204" s="3"/>
      <c r="L204" s="3"/>
      <c r="M204" s="3"/>
      <c r="N204" s="3"/>
    </row>
    <row r="205" spans="1:14" ht="13">
      <c r="A205" s="2"/>
      <c r="B205" s="3"/>
      <c r="C205" s="4"/>
      <c r="D205" s="4"/>
      <c r="E205" s="3"/>
      <c r="F205" s="3"/>
      <c r="G205" s="16"/>
      <c r="H205" s="3"/>
      <c r="I205" s="3"/>
      <c r="J205" s="3"/>
      <c r="K205" s="3"/>
      <c r="L205" s="3"/>
      <c r="M205" s="3"/>
      <c r="N205" s="3"/>
    </row>
    <row r="206" spans="1:14" ht="13">
      <c r="A206" s="2"/>
      <c r="B206" s="3"/>
      <c r="C206" s="4"/>
      <c r="D206" s="4"/>
      <c r="E206" s="3"/>
      <c r="F206" s="3"/>
      <c r="G206" s="16"/>
      <c r="H206" s="3"/>
      <c r="I206" s="3"/>
      <c r="J206" s="3"/>
      <c r="K206" s="3"/>
      <c r="L206" s="3"/>
      <c r="M206" s="3"/>
      <c r="N206" s="3"/>
    </row>
    <row r="207" spans="1:14" ht="13">
      <c r="A207" s="2"/>
      <c r="B207" s="3"/>
      <c r="C207" s="4"/>
      <c r="D207" s="4"/>
      <c r="E207" s="3"/>
      <c r="F207" s="3"/>
      <c r="G207" s="16"/>
      <c r="H207" s="3"/>
      <c r="I207" s="3"/>
      <c r="J207" s="3"/>
      <c r="K207" s="3"/>
      <c r="L207" s="3"/>
      <c r="M207" s="3"/>
      <c r="N207" s="3"/>
    </row>
    <row r="208" spans="1:14" ht="13">
      <c r="A208" s="2"/>
      <c r="B208" s="3"/>
      <c r="C208" s="4"/>
      <c r="D208" s="4"/>
      <c r="E208" s="3"/>
      <c r="F208" s="3"/>
      <c r="G208" s="16"/>
      <c r="H208" s="3"/>
      <c r="I208" s="3"/>
      <c r="J208" s="3"/>
      <c r="K208" s="3"/>
      <c r="L208" s="3"/>
      <c r="M208" s="3"/>
      <c r="N208" s="3"/>
    </row>
    <row r="209" spans="1:14" ht="13">
      <c r="A209" s="2"/>
      <c r="B209" s="3"/>
      <c r="C209" s="4"/>
      <c r="D209" s="4"/>
      <c r="E209" s="3"/>
      <c r="F209" s="3"/>
      <c r="G209" s="16"/>
      <c r="H209" s="3"/>
      <c r="I209" s="3"/>
      <c r="J209" s="3"/>
      <c r="K209" s="3"/>
      <c r="L209" s="3"/>
      <c r="M209" s="3"/>
      <c r="N209" s="3"/>
    </row>
    <row r="210" spans="1:14" ht="13">
      <c r="A210" s="2"/>
      <c r="B210" s="3"/>
      <c r="C210" s="4"/>
      <c r="D210" s="4"/>
      <c r="E210" s="3"/>
      <c r="F210" s="3"/>
      <c r="G210" s="16"/>
      <c r="H210" s="3"/>
      <c r="I210" s="3"/>
      <c r="J210" s="3"/>
      <c r="K210" s="3"/>
      <c r="L210" s="3"/>
      <c r="M210" s="3"/>
      <c r="N210" s="3"/>
    </row>
    <row r="211" spans="1:14" ht="13">
      <c r="A211" s="2"/>
      <c r="B211" s="3"/>
      <c r="C211" s="4"/>
      <c r="D211" s="4"/>
      <c r="E211" s="3"/>
      <c r="F211" s="3"/>
      <c r="G211" s="16"/>
      <c r="H211" s="3"/>
      <c r="I211" s="3"/>
      <c r="J211" s="3"/>
      <c r="K211" s="3"/>
      <c r="L211" s="3"/>
      <c r="M211" s="3"/>
      <c r="N211" s="3"/>
    </row>
    <row r="212" spans="1:14" ht="13">
      <c r="A212" s="2"/>
      <c r="B212" s="3"/>
      <c r="C212" s="4"/>
      <c r="D212" s="4"/>
      <c r="E212" s="3"/>
      <c r="F212" s="3"/>
      <c r="G212" s="16"/>
      <c r="H212" s="3"/>
      <c r="I212" s="3"/>
      <c r="J212" s="3"/>
      <c r="K212" s="3"/>
      <c r="L212" s="3"/>
      <c r="M212" s="3"/>
      <c r="N212" s="3"/>
    </row>
    <row r="213" spans="1:14" ht="13">
      <c r="A213" s="2"/>
      <c r="B213" s="3"/>
      <c r="C213" s="4"/>
      <c r="D213" s="4"/>
      <c r="E213" s="3"/>
      <c r="F213" s="3"/>
      <c r="G213" s="16"/>
      <c r="H213" s="3"/>
      <c r="I213" s="3"/>
      <c r="J213" s="3"/>
      <c r="K213" s="3"/>
      <c r="L213" s="3"/>
      <c r="M213" s="3"/>
      <c r="N213" s="3"/>
    </row>
    <row r="214" spans="1:14" ht="13">
      <c r="A214" s="2"/>
      <c r="B214" s="3"/>
      <c r="C214" s="4"/>
      <c r="D214" s="4"/>
      <c r="E214" s="3"/>
      <c r="F214" s="3"/>
      <c r="G214" s="16"/>
      <c r="H214" s="3"/>
      <c r="I214" s="3"/>
      <c r="J214" s="3"/>
      <c r="K214" s="3"/>
      <c r="L214" s="3"/>
      <c r="M214" s="3"/>
      <c r="N214" s="3"/>
    </row>
    <row r="215" spans="1:14" ht="13">
      <c r="A215" s="2"/>
      <c r="B215" s="3"/>
      <c r="C215" s="4"/>
      <c r="D215" s="4"/>
      <c r="E215" s="3"/>
      <c r="F215" s="3"/>
      <c r="G215" s="16"/>
      <c r="H215" s="3"/>
      <c r="I215" s="3"/>
      <c r="J215" s="3"/>
      <c r="K215" s="3"/>
      <c r="L215" s="3"/>
      <c r="M215" s="3"/>
      <c r="N215" s="3"/>
    </row>
    <row r="216" spans="1:14" ht="13">
      <c r="A216" s="2"/>
      <c r="B216" s="3"/>
      <c r="C216" s="4"/>
      <c r="D216" s="4"/>
      <c r="E216" s="3"/>
      <c r="F216" s="3"/>
      <c r="G216" s="16"/>
      <c r="H216" s="3"/>
      <c r="I216" s="3"/>
      <c r="J216" s="3"/>
      <c r="K216" s="3"/>
      <c r="L216" s="3"/>
      <c r="M216" s="3"/>
      <c r="N216" s="3"/>
    </row>
    <row r="217" spans="1:14" ht="13">
      <c r="A217" s="2"/>
      <c r="B217" s="3"/>
      <c r="C217" s="4"/>
      <c r="D217" s="4"/>
      <c r="E217" s="3"/>
      <c r="F217" s="3"/>
      <c r="G217" s="16"/>
      <c r="H217" s="3"/>
      <c r="I217" s="3"/>
      <c r="J217" s="3"/>
      <c r="K217" s="3"/>
      <c r="L217" s="3"/>
      <c r="M217" s="3"/>
      <c r="N217" s="3"/>
    </row>
    <row r="218" spans="1:14" ht="13">
      <c r="A218" s="2"/>
      <c r="B218" s="3"/>
      <c r="C218" s="4"/>
      <c r="D218" s="4"/>
      <c r="E218" s="3"/>
      <c r="F218" s="3"/>
      <c r="G218" s="16"/>
      <c r="H218" s="3"/>
      <c r="I218" s="3"/>
      <c r="J218" s="3"/>
      <c r="K218" s="3"/>
      <c r="L218" s="3"/>
      <c r="M218" s="3"/>
      <c r="N218" s="3"/>
    </row>
    <row r="219" spans="1:14" ht="13">
      <c r="A219" s="2"/>
      <c r="B219" s="3"/>
      <c r="C219" s="4"/>
      <c r="D219" s="4"/>
      <c r="E219" s="3"/>
      <c r="F219" s="3"/>
      <c r="G219" s="16"/>
      <c r="H219" s="3"/>
      <c r="I219" s="3"/>
      <c r="J219" s="3"/>
      <c r="K219" s="3"/>
      <c r="L219" s="3"/>
      <c r="M219" s="3"/>
      <c r="N219" s="3"/>
    </row>
    <row r="220" spans="1:14" ht="13">
      <c r="A220" s="2"/>
      <c r="B220" s="3"/>
      <c r="C220" s="4"/>
      <c r="D220" s="4"/>
      <c r="E220" s="3"/>
      <c r="F220" s="3"/>
      <c r="G220" s="16"/>
      <c r="H220" s="3"/>
      <c r="I220" s="3"/>
      <c r="J220" s="3"/>
      <c r="K220" s="3"/>
      <c r="L220" s="3"/>
      <c r="M220" s="3"/>
      <c r="N220" s="3"/>
    </row>
    <row r="221" spans="1:14" ht="13">
      <c r="A221" s="2"/>
      <c r="B221" s="3"/>
      <c r="C221" s="4"/>
      <c r="D221" s="4"/>
      <c r="E221" s="3"/>
      <c r="F221" s="3"/>
      <c r="G221" s="16"/>
      <c r="H221" s="3"/>
      <c r="I221" s="3"/>
      <c r="J221" s="3"/>
      <c r="K221" s="3"/>
      <c r="L221" s="3"/>
      <c r="M221" s="3"/>
      <c r="N221" s="3"/>
    </row>
    <row r="222" spans="1:14" ht="13">
      <c r="A222" s="2"/>
      <c r="B222" s="3"/>
      <c r="C222" s="4"/>
      <c r="D222" s="4"/>
      <c r="E222" s="3"/>
      <c r="F222" s="3"/>
      <c r="G222" s="16"/>
      <c r="H222" s="3"/>
      <c r="I222" s="3"/>
      <c r="J222" s="3"/>
      <c r="K222" s="3"/>
      <c r="L222" s="3"/>
      <c r="M222" s="3"/>
      <c r="N222" s="3"/>
    </row>
    <row r="223" spans="1:14" ht="13">
      <c r="A223" s="2"/>
      <c r="B223" s="3"/>
      <c r="C223" s="4"/>
      <c r="D223" s="4"/>
      <c r="E223" s="3"/>
      <c r="F223" s="3"/>
      <c r="G223" s="16"/>
      <c r="H223" s="3"/>
      <c r="I223" s="3"/>
      <c r="J223" s="3"/>
      <c r="K223" s="3"/>
      <c r="L223" s="3"/>
      <c r="M223" s="3"/>
      <c r="N223" s="3"/>
    </row>
    <row r="224" spans="1:14" ht="13">
      <c r="A224" s="2"/>
      <c r="B224" s="3"/>
      <c r="C224" s="4"/>
      <c r="D224" s="4"/>
      <c r="E224" s="3"/>
      <c r="F224" s="3"/>
      <c r="G224" s="16"/>
      <c r="H224" s="3"/>
      <c r="I224" s="3"/>
      <c r="J224" s="3"/>
      <c r="K224" s="3"/>
      <c r="L224" s="3"/>
      <c r="M224" s="3"/>
      <c r="N224" s="3"/>
    </row>
    <row r="225" spans="1:14" ht="13">
      <c r="A225" s="2"/>
      <c r="B225" s="3"/>
      <c r="C225" s="4"/>
      <c r="D225" s="4"/>
      <c r="E225" s="3"/>
      <c r="F225" s="3"/>
      <c r="G225" s="16"/>
      <c r="H225" s="3"/>
      <c r="I225" s="3"/>
      <c r="J225" s="3"/>
      <c r="K225" s="3"/>
      <c r="L225" s="3"/>
      <c r="M225" s="3"/>
      <c r="N225" s="3"/>
    </row>
    <row r="226" spans="1:14" ht="13">
      <c r="A226" s="2"/>
      <c r="B226" s="3"/>
      <c r="C226" s="4"/>
      <c r="D226" s="4"/>
      <c r="E226" s="3"/>
      <c r="F226" s="3"/>
      <c r="G226" s="16"/>
      <c r="H226" s="3"/>
      <c r="I226" s="3"/>
      <c r="J226" s="3"/>
      <c r="K226" s="3"/>
      <c r="L226" s="3"/>
      <c r="M226" s="3"/>
      <c r="N226" s="3"/>
    </row>
    <row r="227" spans="1:14" ht="13">
      <c r="A227" s="2"/>
      <c r="B227" s="3"/>
      <c r="C227" s="4"/>
      <c r="D227" s="4"/>
      <c r="E227" s="3"/>
      <c r="F227" s="3"/>
      <c r="G227" s="16"/>
      <c r="H227" s="3"/>
      <c r="I227" s="3"/>
      <c r="J227" s="3"/>
      <c r="K227" s="3"/>
      <c r="L227" s="3"/>
      <c r="M227" s="3"/>
      <c r="N227" s="3"/>
    </row>
    <row r="228" spans="1:14" ht="13">
      <c r="A228" s="2"/>
      <c r="B228" s="3"/>
      <c r="C228" s="4"/>
      <c r="D228" s="4"/>
      <c r="E228" s="3"/>
      <c r="F228" s="3"/>
      <c r="G228" s="16"/>
      <c r="H228" s="3"/>
      <c r="I228" s="3"/>
      <c r="J228" s="3"/>
      <c r="K228" s="3"/>
      <c r="L228" s="3"/>
      <c r="M228" s="3"/>
      <c r="N228" s="3"/>
    </row>
    <row r="229" spans="1:14" ht="13">
      <c r="A229" s="2"/>
      <c r="B229" s="3"/>
      <c r="C229" s="4"/>
      <c r="D229" s="4"/>
      <c r="E229" s="3"/>
      <c r="F229" s="3"/>
      <c r="G229" s="16"/>
      <c r="H229" s="3"/>
      <c r="I229" s="3"/>
      <c r="J229" s="3"/>
      <c r="K229" s="3"/>
      <c r="L229" s="3"/>
      <c r="M229" s="3"/>
      <c r="N229" s="3"/>
    </row>
    <row r="230" spans="1:14" ht="13">
      <c r="A230" s="2"/>
      <c r="B230" s="3"/>
      <c r="C230" s="4"/>
      <c r="D230" s="4"/>
      <c r="E230" s="3"/>
      <c r="F230" s="3"/>
      <c r="G230" s="16"/>
      <c r="H230" s="3"/>
      <c r="I230" s="3"/>
      <c r="J230" s="3"/>
      <c r="K230" s="3"/>
      <c r="L230" s="3"/>
      <c r="M230" s="3"/>
      <c r="N230" s="3"/>
    </row>
    <row r="231" spans="1:14" ht="13">
      <c r="A231" s="2"/>
      <c r="B231" s="3"/>
      <c r="C231" s="4"/>
      <c r="D231" s="4"/>
      <c r="E231" s="3"/>
      <c r="F231" s="3"/>
      <c r="G231" s="16"/>
      <c r="H231" s="3"/>
      <c r="I231" s="3"/>
      <c r="J231" s="3"/>
      <c r="K231" s="3"/>
      <c r="L231" s="3"/>
      <c r="M231" s="3"/>
      <c r="N231" s="3"/>
    </row>
    <row r="232" spans="1:14" ht="13">
      <c r="A232" s="2"/>
      <c r="B232" s="3"/>
      <c r="C232" s="4"/>
      <c r="D232" s="4"/>
      <c r="E232" s="3"/>
      <c r="F232" s="3"/>
      <c r="G232" s="16"/>
      <c r="H232" s="3"/>
      <c r="I232" s="3"/>
      <c r="J232" s="3"/>
      <c r="K232" s="3"/>
      <c r="L232" s="3"/>
      <c r="M232" s="3"/>
      <c r="N232" s="3"/>
    </row>
    <row r="233" spans="1:14" ht="13">
      <c r="A233" s="2"/>
      <c r="B233" s="3"/>
      <c r="C233" s="4"/>
      <c r="D233" s="4"/>
      <c r="E233" s="3"/>
      <c r="F233" s="3"/>
      <c r="G233" s="16"/>
      <c r="H233" s="3"/>
      <c r="I233" s="3"/>
      <c r="J233" s="3"/>
      <c r="K233" s="3"/>
      <c r="L233" s="3"/>
      <c r="M233" s="3"/>
      <c r="N233" s="3"/>
    </row>
    <row r="234" spans="1:14" ht="13">
      <c r="A234" s="2"/>
      <c r="B234" s="3"/>
      <c r="C234" s="4"/>
      <c r="D234" s="4"/>
      <c r="E234" s="3"/>
      <c r="F234" s="3"/>
      <c r="G234" s="16"/>
      <c r="H234" s="3"/>
      <c r="I234" s="3"/>
      <c r="J234" s="3"/>
      <c r="K234" s="3"/>
      <c r="L234" s="3"/>
      <c r="M234" s="3"/>
      <c r="N234" s="3"/>
    </row>
    <row r="235" spans="1:14" ht="13">
      <c r="A235" s="2"/>
      <c r="B235" s="3"/>
      <c r="C235" s="4"/>
      <c r="D235" s="4"/>
      <c r="E235" s="3"/>
      <c r="F235" s="3"/>
      <c r="G235" s="16"/>
      <c r="H235" s="3"/>
      <c r="I235" s="3"/>
      <c r="J235" s="3"/>
      <c r="K235" s="3"/>
      <c r="L235" s="3"/>
      <c r="M235" s="3"/>
      <c r="N235" s="3"/>
    </row>
    <row r="236" spans="1:14" ht="13">
      <c r="A236" s="2"/>
      <c r="B236" s="3"/>
      <c r="C236" s="4"/>
      <c r="D236" s="4"/>
      <c r="E236" s="3"/>
      <c r="F236" s="3"/>
      <c r="G236" s="16"/>
      <c r="H236" s="3"/>
      <c r="I236" s="3"/>
      <c r="J236" s="3"/>
      <c r="K236" s="3"/>
      <c r="L236" s="3"/>
      <c r="M236" s="3"/>
      <c r="N236" s="3"/>
    </row>
    <row r="237" spans="1:14" ht="13">
      <c r="A237" s="2"/>
      <c r="B237" s="3"/>
      <c r="C237" s="4"/>
      <c r="D237" s="4"/>
      <c r="E237" s="3"/>
      <c r="F237" s="3"/>
      <c r="G237" s="16"/>
      <c r="H237" s="3"/>
      <c r="I237" s="3"/>
      <c r="J237" s="3"/>
      <c r="K237" s="3"/>
      <c r="L237" s="3"/>
      <c r="M237" s="3"/>
      <c r="N237" s="3"/>
    </row>
    <row r="238" spans="1:14" ht="13">
      <c r="A238" s="2"/>
      <c r="B238" s="3"/>
      <c r="C238" s="4"/>
      <c r="D238" s="4"/>
      <c r="E238" s="3"/>
      <c r="F238" s="3"/>
      <c r="G238" s="16"/>
      <c r="H238" s="3"/>
      <c r="I238" s="3"/>
      <c r="J238" s="3"/>
      <c r="K238" s="3"/>
      <c r="L238" s="3"/>
      <c r="M238" s="3"/>
      <c r="N238" s="3"/>
    </row>
    <row r="239" spans="1:14" ht="13">
      <c r="A239" s="2"/>
      <c r="B239" s="3"/>
      <c r="C239" s="4"/>
      <c r="D239" s="4"/>
      <c r="E239" s="3"/>
      <c r="F239" s="3"/>
      <c r="G239" s="16"/>
      <c r="H239" s="3"/>
      <c r="I239" s="3"/>
      <c r="J239" s="3"/>
      <c r="K239" s="3"/>
      <c r="L239" s="3"/>
      <c r="M239" s="3"/>
      <c r="N239" s="3"/>
    </row>
    <row r="240" spans="1:14" ht="13">
      <c r="A240" s="2"/>
      <c r="B240" s="3"/>
      <c r="C240" s="4"/>
      <c r="D240" s="4"/>
      <c r="E240" s="3"/>
      <c r="F240" s="3"/>
      <c r="G240" s="16"/>
      <c r="H240" s="3"/>
      <c r="I240" s="3"/>
      <c r="J240" s="3"/>
      <c r="K240" s="3"/>
      <c r="L240" s="3"/>
      <c r="M240" s="3"/>
      <c r="N240" s="3"/>
    </row>
    <row r="241" spans="1:14" ht="13">
      <c r="A241" s="2"/>
      <c r="B241" s="3"/>
      <c r="C241" s="4"/>
      <c r="D241" s="4"/>
      <c r="E241" s="3"/>
      <c r="F241" s="3"/>
      <c r="G241" s="16"/>
      <c r="H241" s="3"/>
      <c r="I241" s="3"/>
      <c r="J241" s="3"/>
      <c r="K241" s="3"/>
      <c r="L241" s="3"/>
      <c r="M241" s="3"/>
      <c r="N241" s="3"/>
    </row>
    <row r="242" spans="1:14" ht="13">
      <c r="A242" s="2"/>
      <c r="B242" s="3"/>
      <c r="C242" s="4"/>
      <c r="D242" s="4"/>
      <c r="E242" s="3"/>
      <c r="F242" s="3"/>
      <c r="G242" s="16"/>
      <c r="H242" s="3"/>
      <c r="I242" s="3"/>
      <c r="J242" s="3"/>
      <c r="K242" s="3"/>
      <c r="L242" s="3"/>
      <c r="M242" s="3"/>
      <c r="N242" s="3"/>
    </row>
    <row r="243" spans="1:14" ht="13">
      <c r="A243" s="2"/>
      <c r="B243" s="3"/>
      <c r="C243" s="4"/>
      <c r="D243" s="4"/>
      <c r="E243" s="3"/>
      <c r="F243" s="3"/>
      <c r="G243" s="16"/>
      <c r="H243" s="3"/>
      <c r="I243" s="3"/>
      <c r="J243" s="3"/>
      <c r="K243" s="3"/>
      <c r="L243" s="3"/>
      <c r="M243" s="3"/>
      <c r="N243" s="3"/>
    </row>
    <row r="244" spans="1:14" ht="13">
      <c r="A244" s="2"/>
      <c r="B244" s="3"/>
      <c r="C244" s="4"/>
      <c r="D244" s="4"/>
      <c r="E244" s="3"/>
      <c r="F244" s="3"/>
      <c r="G244" s="16"/>
      <c r="H244" s="3"/>
      <c r="I244" s="3"/>
      <c r="J244" s="3"/>
      <c r="K244" s="3"/>
      <c r="L244" s="3"/>
      <c r="M244" s="3"/>
      <c r="N244" s="3"/>
    </row>
    <row r="245" spans="1:14" ht="13">
      <c r="A245" s="2"/>
      <c r="B245" s="3"/>
      <c r="C245" s="4"/>
      <c r="D245" s="4"/>
      <c r="E245" s="3"/>
      <c r="F245" s="3"/>
      <c r="G245" s="16"/>
      <c r="H245" s="3"/>
      <c r="I245" s="3"/>
      <c r="J245" s="3"/>
      <c r="K245" s="3"/>
      <c r="L245" s="3"/>
      <c r="M245" s="3"/>
      <c r="N245" s="3"/>
    </row>
    <row r="246" spans="1:14" ht="13">
      <c r="A246" s="2"/>
      <c r="B246" s="3"/>
      <c r="C246" s="4"/>
      <c r="D246" s="4"/>
      <c r="E246" s="3"/>
      <c r="F246" s="3"/>
      <c r="G246" s="16"/>
      <c r="H246" s="3"/>
      <c r="I246" s="3"/>
      <c r="J246" s="3"/>
      <c r="K246" s="3"/>
      <c r="L246" s="3"/>
      <c r="M246" s="3"/>
      <c r="N246" s="3"/>
    </row>
    <row r="247" spans="1:14" ht="13">
      <c r="A247" s="2"/>
      <c r="B247" s="3"/>
      <c r="C247" s="4"/>
      <c r="D247" s="4"/>
      <c r="E247" s="3"/>
      <c r="F247" s="3"/>
      <c r="G247" s="16"/>
      <c r="H247" s="3"/>
      <c r="I247" s="3"/>
      <c r="J247" s="3"/>
      <c r="K247" s="3"/>
      <c r="L247" s="3"/>
      <c r="M247" s="3"/>
      <c r="N247" s="3"/>
    </row>
    <row r="248" spans="1:14" ht="13">
      <c r="A248" s="2"/>
      <c r="B248" s="3"/>
      <c r="C248" s="4"/>
      <c r="D248" s="4"/>
      <c r="E248" s="3"/>
      <c r="F248" s="3"/>
      <c r="G248" s="16"/>
      <c r="H248" s="3"/>
      <c r="I248" s="3"/>
      <c r="J248" s="3"/>
      <c r="K248" s="3"/>
      <c r="L248" s="3"/>
      <c r="M248" s="3"/>
      <c r="N248" s="3"/>
    </row>
    <row r="249" spans="1:14" ht="13">
      <c r="A249" s="2"/>
      <c r="B249" s="3"/>
      <c r="C249" s="4"/>
      <c r="D249" s="4"/>
      <c r="E249" s="3"/>
      <c r="F249" s="3"/>
      <c r="G249" s="16"/>
      <c r="H249" s="3"/>
      <c r="I249" s="3"/>
      <c r="J249" s="3"/>
      <c r="K249" s="3"/>
      <c r="L249" s="3"/>
      <c r="M249" s="3"/>
      <c r="N249" s="3"/>
    </row>
    <row r="250" spans="1:14" ht="13">
      <c r="A250" s="2"/>
      <c r="B250" s="3"/>
      <c r="C250" s="4"/>
      <c r="D250" s="4"/>
      <c r="E250" s="3"/>
      <c r="F250" s="3"/>
      <c r="G250" s="16"/>
      <c r="H250" s="3"/>
      <c r="I250" s="3"/>
      <c r="J250" s="3"/>
      <c r="K250" s="3"/>
      <c r="L250" s="3"/>
      <c r="M250" s="3"/>
      <c r="N250" s="3"/>
    </row>
    <row r="251" spans="1:14" ht="13">
      <c r="A251" s="2"/>
      <c r="B251" s="3"/>
      <c r="C251" s="4"/>
      <c r="D251" s="4"/>
      <c r="E251" s="3"/>
      <c r="F251" s="3"/>
      <c r="G251" s="16"/>
      <c r="H251" s="3"/>
      <c r="I251" s="3"/>
      <c r="J251" s="3"/>
      <c r="K251" s="3"/>
      <c r="L251" s="3"/>
      <c r="M251" s="3"/>
      <c r="N251" s="3"/>
    </row>
    <row r="252" spans="1:14" ht="13">
      <c r="A252" s="2"/>
      <c r="B252" s="3"/>
      <c r="C252" s="4"/>
      <c r="D252" s="4"/>
      <c r="E252" s="3"/>
      <c r="F252" s="3"/>
      <c r="G252" s="16"/>
      <c r="H252" s="3"/>
      <c r="I252" s="3"/>
      <c r="J252" s="3"/>
      <c r="K252" s="3"/>
      <c r="L252" s="3"/>
      <c r="M252" s="3"/>
      <c r="N252" s="3"/>
    </row>
    <row r="253" spans="1:14" ht="13">
      <c r="A253" s="2"/>
      <c r="B253" s="3"/>
      <c r="C253" s="4"/>
      <c r="D253" s="4"/>
      <c r="E253" s="3"/>
      <c r="F253" s="3"/>
      <c r="G253" s="16"/>
      <c r="H253" s="3"/>
      <c r="I253" s="3"/>
      <c r="J253" s="3"/>
      <c r="K253" s="3"/>
      <c r="L253" s="3"/>
      <c r="M253" s="3"/>
      <c r="N253" s="3"/>
    </row>
    <row r="254" spans="1:14" ht="13">
      <c r="A254" s="2"/>
      <c r="B254" s="3"/>
      <c r="C254" s="4"/>
      <c r="D254" s="4"/>
      <c r="E254" s="3"/>
      <c r="F254" s="3"/>
      <c r="G254" s="16"/>
      <c r="H254" s="3"/>
      <c r="I254" s="3"/>
      <c r="J254" s="3"/>
      <c r="K254" s="3"/>
      <c r="L254" s="3"/>
      <c r="M254" s="3"/>
      <c r="N254" s="3"/>
    </row>
    <row r="255" spans="1:14" ht="13">
      <c r="A255" s="2"/>
      <c r="B255" s="3"/>
      <c r="C255" s="4"/>
      <c r="D255" s="4"/>
      <c r="E255" s="3"/>
      <c r="F255" s="3"/>
      <c r="G255" s="16"/>
      <c r="H255" s="3"/>
      <c r="I255" s="3"/>
      <c r="J255" s="3"/>
      <c r="K255" s="3"/>
      <c r="L255" s="3"/>
      <c r="M255" s="3"/>
      <c r="N255" s="3"/>
    </row>
    <row r="256" spans="1:14" ht="13">
      <c r="A256" s="2"/>
      <c r="B256" s="3"/>
      <c r="C256" s="4"/>
      <c r="D256" s="4"/>
      <c r="E256" s="3"/>
      <c r="F256" s="3"/>
      <c r="G256" s="16"/>
      <c r="H256" s="3"/>
      <c r="I256" s="3"/>
      <c r="J256" s="3"/>
      <c r="K256" s="3"/>
      <c r="L256" s="3"/>
      <c r="M256" s="3"/>
      <c r="N256" s="3"/>
    </row>
    <row r="257" spans="1:14" ht="13">
      <c r="A257" s="2"/>
      <c r="B257" s="3"/>
      <c r="C257" s="4"/>
      <c r="D257" s="4"/>
      <c r="E257" s="3"/>
      <c r="F257" s="3"/>
      <c r="G257" s="16"/>
      <c r="H257" s="3"/>
      <c r="I257" s="3"/>
      <c r="J257" s="3"/>
      <c r="K257" s="3"/>
      <c r="L257" s="3"/>
      <c r="M257" s="3"/>
      <c r="N257" s="3"/>
    </row>
    <row r="258" spans="1:14" ht="13">
      <c r="A258" s="2"/>
      <c r="B258" s="3"/>
      <c r="C258" s="4"/>
      <c r="D258" s="4"/>
      <c r="E258" s="3"/>
      <c r="F258" s="3"/>
      <c r="G258" s="16"/>
      <c r="H258" s="3"/>
      <c r="I258" s="3"/>
      <c r="J258" s="3"/>
      <c r="K258" s="3"/>
      <c r="L258" s="3"/>
      <c r="M258" s="3"/>
      <c r="N258" s="3"/>
    </row>
    <row r="259" spans="1:14" ht="13">
      <c r="A259" s="2"/>
      <c r="B259" s="3"/>
      <c r="C259" s="4"/>
      <c r="D259" s="4"/>
      <c r="E259" s="3"/>
      <c r="F259" s="3"/>
      <c r="G259" s="16"/>
      <c r="H259" s="3"/>
      <c r="I259" s="3"/>
      <c r="J259" s="3"/>
      <c r="K259" s="3"/>
      <c r="L259" s="3"/>
      <c r="M259" s="3"/>
      <c r="N259" s="3"/>
    </row>
    <row r="260" spans="1:14" ht="13">
      <c r="A260" s="2"/>
      <c r="B260" s="3"/>
      <c r="C260" s="4"/>
      <c r="D260" s="4"/>
      <c r="E260" s="3"/>
      <c r="F260" s="3"/>
      <c r="G260" s="16"/>
      <c r="H260" s="3"/>
      <c r="I260" s="3"/>
      <c r="J260" s="3"/>
      <c r="K260" s="3"/>
      <c r="L260" s="3"/>
      <c r="M260" s="3"/>
      <c r="N260" s="3"/>
    </row>
    <row r="261" spans="1:14" ht="13">
      <c r="A261" s="2"/>
      <c r="B261" s="3"/>
      <c r="C261" s="4"/>
      <c r="D261" s="4"/>
      <c r="E261" s="3"/>
      <c r="F261" s="3"/>
      <c r="G261" s="16"/>
      <c r="H261" s="3"/>
      <c r="I261" s="3"/>
      <c r="J261" s="3"/>
      <c r="K261" s="3"/>
      <c r="L261" s="3"/>
      <c r="M261" s="3"/>
      <c r="N261" s="3"/>
    </row>
    <row r="262" spans="1:14" ht="13">
      <c r="A262" s="2"/>
      <c r="B262" s="3"/>
      <c r="C262" s="4"/>
      <c r="D262" s="4"/>
      <c r="E262" s="3"/>
      <c r="F262" s="3"/>
      <c r="G262" s="16"/>
      <c r="H262" s="3"/>
      <c r="I262" s="3"/>
      <c r="J262" s="3"/>
      <c r="K262" s="3"/>
      <c r="L262" s="3"/>
      <c r="M262" s="3"/>
      <c r="N262" s="3"/>
    </row>
    <row r="263" spans="1:14" ht="13">
      <c r="A263" s="2"/>
      <c r="B263" s="3"/>
      <c r="C263" s="4"/>
      <c r="D263" s="4"/>
      <c r="E263" s="3"/>
      <c r="F263" s="3"/>
      <c r="G263" s="16"/>
      <c r="H263" s="3"/>
      <c r="I263" s="3"/>
      <c r="J263" s="3"/>
      <c r="K263" s="3"/>
      <c r="L263" s="3"/>
      <c r="M263" s="3"/>
      <c r="N263" s="3"/>
    </row>
    <row r="264" spans="1:14" ht="13">
      <c r="A264" s="2"/>
      <c r="B264" s="3"/>
      <c r="C264" s="4"/>
      <c r="D264" s="4"/>
      <c r="E264" s="3"/>
      <c r="F264" s="3"/>
      <c r="G264" s="16"/>
      <c r="H264" s="3"/>
      <c r="I264" s="3"/>
      <c r="J264" s="3"/>
      <c r="K264" s="3"/>
      <c r="L264" s="3"/>
      <c r="M264" s="3"/>
      <c r="N264" s="3"/>
    </row>
    <row r="265" spans="1:14" ht="13">
      <c r="A265" s="2"/>
      <c r="B265" s="3"/>
      <c r="C265" s="4"/>
      <c r="D265" s="4"/>
      <c r="E265" s="3"/>
      <c r="F265" s="3"/>
      <c r="G265" s="16"/>
      <c r="H265" s="3"/>
      <c r="I265" s="3"/>
      <c r="J265" s="3"/>
      <c r="K265" s="3"/>
      <c r="L265" s="3"/>
      <c r="M265" s="3"/>
      <c r="N265" s="3"/>
    </row>
    <row r="266" spans="1:14" ht="13">
      <c r="A266" s="2"/>
      <c r="B266" s="3"/>
      <c r="C266" s="4"/>
      <c r="D266" s="4"/>
      <c r="E266" s="3"/>
      <c r="F266" s="3"/>
      <c r="G266" s="16"/>
      <c r="H266" s="3"/>
      <c r="I266" s="3"/>
      <c r="J266" s="3"/>
      <c r="K266" s="3"/>
      <c r="L266" s="3"/>
      <c r="M266" s="3"/>
      <c r="N266" s="3"/>
    </row>
    <row r="267" spans="1:14" ht="13">
      <c r="A267" s="2"/>
      <c r="B267" s="3"/>
      <c r="C267" s="4"/>
      <c r="D267" s="4"/>
      <c r="E267" s="3"/>
      <c r="F267" s="3"/>
      <c r="G267" s="16"/>
      <c r="H267" s="3"/>
      <c r="I267" s="3"/>
      <c r="J267" s="3"/>
      <c r="K267" s="3"/>
      <c r="L267" s="3"/>
      <c r="M267" s="3"/>
      <c r="N267" s="3"/>
    </row>
    <row r="268" spans="1:14" ht="13">
      <c r="A268" s="2"/>
      <c r="B268" s="3"/>
      <c r="C268" s="4"/>
      <c r="D268" s="4"/>
      <c r="E268" s="3"/>
      <c r="F268" s="3"/>
      <c r="G268" s="16"/>
      <c r="H268" s="3"/>
      <c r="I268" s="3"/>
      <c r="J268" s="3"/>
      <c r="K268" s="3"/>
      <c r="L268" s="3"/>
      <c r="M268" s="3"/>
      <c r="N268" s="3"/>
    </row>
    <row r="269" spans="1:14" ht="13">
      <c r="A269" s="2"/>
      <c r="B269" s="3"/>
      <c r="C269" s="4"/>
      <c r="D269" s="4"/>
      <c r="E269" s="3"/>
      <c r="F269" s="3"/>
      <c r="G269" s="16"/>
      <c r="H269" s="3"/>
      <c r="I269" s="3"/>
      <c r="J269" s="3"/>
      <c r="K269" s="3"/>
      <c r="L269" s="3"/>
      <c r="M269" s="3"/>
      <c r="N269" s="3"/>
    </row>
    <row r="270" spans="1:14" ht="13">
      <c r="A270" s="2"/>
      <c r="B270" s="3"/>
      <c r="C270" s="4"/>
      <c r="D270" s="4"/>
      <c r="E270" s="3"/>
      <c r="F270" s="3"/>
      <c r="G270" s="16"/>
      <c r="H270" s="3"/>
      <c r="I270" s="3"/>
      <c r="J270" s="3"/>
      <c r="K270" s="3"/>
      <c r="L270" s="3"/>
      <c r="M270" s="3"/>
      <c r="N270" s="3"/>
    </row>
    <row r="271" spans="1:14" ht="13">
      <c r="A271" s="2"/>
      <c r="B271" s="3"/>
      <c r="C271" s="4"/>
      <c r="D271" s="4"/>
      <c r="E271" s="3"/>
      <c r="F271" s="3"/>
      <c r="G271" s="16"/>
      <c r="H271" s="3"/>
      <c r="I271" s="3"/>
      <c r="J271" s="3"/>
      <c r="K271" s="3"/>
      <c r="L271" s="3"/>
      <c r="M271" s="3"/>
      <c r="N271" s="3"/>
    </row>
    <row r="272" spans="1:14" ht="13">
      <c r="A272" s="2"/>
      <c r="B272" s="3"/>
      <c r="C272" s="4"/>
      <c r="D272" s="4"/>
      <c r="E272" s="3"/>
      <c r="F272" s="3"/>
      <c r="G272" s="16"/>
      <c r="H272" s="3"/>
      <c r="I272" s="3"/>
      <c r="J272" s="3"/>
      <c r="K272" s="3"/>
      <c r="L272" s="3"/>
      <c r="M272" s="3"/>
      <c r="N272" s="3"/>
    </row>
    <row r="273" spans="1:14" ht="13">
      <c r="A273" s="2"/>
      <c r="B273" s="3"/>
      <c r="C273" s="4"/>
      <c r="D273" s="4"/>
      <c r="E273" s="3"/>
      <c r="F273" s="3"/>
      <c r="G273" s="16"/>
      <c r="H273" s="3"/>
      <c r="I273" s="3"/>
      <c r="J273" s="3"/>
      <c r="K273" s="3"/>
      <c r="L273" s="3"/>
      <c r="M273" s="3"/>
      <c r="N273" s="3"/>
    </row>
    <row r="274" spans="1:14" ht="13">
      <c r="A274" s="2"/>
      <c r="B274" s="3"/>
      <c r="C274" s="4"/>
      <c r="D274" s="4"/>
      <c r="E274" s="3"/>
      <c r="F274" s="3"/>
      <c r="G274" s="16"/>
      <c r="H274" s="3"/>
      <c r="I274" s="3"/>
      <c r="J274" s="3"/>
      <c r="K274" s="3"/>
      <c r="L274" s="3"/>
      <c r="M274" s="3"/>
      <c r="N274" s="3"/>
    </row>
    <row r="275" spans="1:14" ht="13">
      <c r="A275" s="2"/>
      <c r="B275" s="3"/>
      <c r="C275" s="4"/>
      <c r="D275" s="4"/>
      <c r="E275" s="3"/>
      <c r="F275" s="3"/>
      <c r="G275" s="16"/>
      <c r="H275" s="3"/>
      <c r="I275" s="3"/>
      <c r="J275" s="3"/>
      <c r="K275" s="3"/>
      <c r="L275" s="3"/>
      <c r="M275" s="3"/>
      <c r="N275" s="3"/>
    </row>
    <row r="276" spans="1:14" ht="13">
      <c r="A276" s="2"/>
      <c r="B276" s="3"/>
      <c r="C276" s="4"/>
      <c r="D276" s="4"/>
      <c r="E276" s="3"/>
      <c r="F276" s="3"/>
      <c r="G276" s="16"/>
      <c r="H276" s="3"/>
      <c r="I276" s="3"/>
      <c r="J276" s="3"/>
      <c r="K276" s="3"/>
      <c r="L276" s="3"/>
      <c r="M276" s="3"/>
      <c r="N276" s="3"/>
    </row>
    <row r="277" spans="1:14" ht="13">
      <c r="A277" s="2"/>
      <c r="B277" s="3"/>
      <c r="C277" s="4"/>
      <c r="D277" s="4"/>
      <c r="E277" s="3"/>
      <c r="F277" s="3"/>
      <c r="G277" s="16"/>
      <c r="H277" s="3"/>
      <c r="I277" s="3"/>
      <c r="J277" s="3"/>
      <c r="K277" s="3"/>
      <c r="L277" s="3"/>
      <c r="M277" s="3"/>
      <c r="N277" s="3"/>
    </row>
    <row r="278" spans="1:14" ht="13">
      <c r="A278" s="2"/>
      <c r="B278" s="3"/>
      <c r="C278" s="4"/>
      <c r="D278" s="4"/>
      <c r="E278" s="3"/>
      <c r="F278" s="3"/>
      <c r="G278" s="16"/>
      <c r="H278" s="3"/>
      <c r="I278" s="3"/>
      <c r="J278" s="3"/>
      <c r="K278" s="3"/>
      <c r="L278" s="3"/>
      <c r="M278" s="3"/>
      <c r="N278" s="3"/>
    </row>
    <row r="279" spans="1:14" ht="13">
      <c r="A279" s="2"/>
      <c r="B279" s="3"/>
      <c r="C279" s="4"/>
      <c r="D279" s="4"/>
      <c r="E279" s="3"/>
      <c r="F279" s="3"/>
      <c r="G279" s="16"/>
      <c r="H279" s="3"/>
      <c r="I279" s="3"/>
      <c r="J279" s="3"/>
      <c r="K279" s="3"/>
      <c r="L279" s="3"/>
      <c r="M279" s="3"/>
      <c r="N279" s="3"/>
    </row>
    <row r="280" spans="1:14" ht="13">
      <c r="A280" s="2"/>
      <c r="B280" s="3"/>
      <c r="C280" s="4"/>
      <c r="D280" s="4"/>
      <c r="E280" s="3"/>
      <c r="F280" s="3"/>
      <c r="G280" s="16"/>
      <c r="H280" s="3"/>
      <c r="I280" s="3"/>
      <c r="J280" s="3"/>
      <c r="K280" s="3"/>
      <c r="L280" s="3"/>
      <c r="M280" s="3"/>
      <c r="N280" s="3"/>
    </row>
    <row r="281" spans="1:14" ht="13">
      <c r="A281" s="2"/>
      <c r="B281" s="3"/>
      <c r="C281" s="4"/>
      <c r="D281" s="4"/>
      <c r="E281" s="3"/>
      <c r="F281" s="3"/>
      <c r="G281" s="16"/>
      <c r="H281" s="3"/>
      <c r="I281" s="3"/>
      <c r="J281" s="3"/>
      <c r="K281" s="3"/>
      <c r="L281" s="3"/>
      <c r="M281" s="3"/>
      <c r="N281" s="3"/>
    </row>
    <row r="282" spans="1:14" ht="13">
      <c r="A282" s="2"/>
      <c r="B282" s="3"/>
      <c r="C282" s="4"/>
      <c r="D282" s="4"/>
      <c r="E282" s="3"/>
      <c r="F282" s="3"/>
      <c r="G282" s="16"/>
      <c r="H282" s="3"/>
      <c r="I282" s="3"/>
      <c r="J282" s="3"/>
      <c r="K282" s="3"/>
      <c r="L282" s="3"/>
      <c r="M282" s="3"/>
      <c r="N282" s="3"/>
    </row>
    <row r="283" spans="1:14" ht="13">
      <c r="A283" s="2"/>
      <c r="B283" s="3"/>
      <c r="C283" s="4"/>
      <c r="D283" s="4"/>
      <c r="E283" s="3"/>
      <c r="F283" s="3"/>
      <c r="G283" s="16"/>
      <c r="H283" s="3"/>
      <c r="I283" s="3"/>
      <c r="J283" s="3"/>
      <c r="K283" s="3"/>
      <c r="L283" s="3"/>
      <c r="M283" s="3"/>
      <c r="N283" s="3"/>
    </row>
    <row r="284" spans="1:14" ht="13">
      <c r="A284" s="2"/>
      <c r="B284" s="3"/>
      <c r="C284" s="4"/>
      <c r="D284" s="4"/>
      <c r="E284" s="3"/>
      <c r="F284" s="3"/>
      <c r="G284" s="16"/>
      <c r="H284" s="3"/>
      <c r="I284" s="3"/>
      <c r="J284" s="3"/>
      <c r="K284" s="3"/>
      <c r="L284" s="3"/>
      <c r="M284" s="3"/>
      <c r="N284" s="3"/>
    </row>
    <row r="285" spans="1:14" ht="13">
      <c r="A285" s="2"/>
      <c r="B285" s="3"/>
      <c r="C285" s="4"/>
      <c r="D285" s="4"/>
      <c r="E285" s="3"/>
      <c r="F285" s="3"/>
      <c r="G285" s="16"/>
      <c r="H285" s="3"/>
      <c r="I285" s="3"/>
      <c r="J285" s="3"/>
      <c r="K285" s="3"/>
      <c r="L285" s="3"/>
      <c r="M285" s="3"/>
      <c r="N285" s="3"/>
    </row>
    <row r="286" spans="1:14" ht="13">
      <c r="A286" s="2"/>
      <c r="B286" s="3"/>
      <c r="C286" s="4"/>
      <c r="D286" s="4"/>
      <c r="E286" s="3"/>
      <c r="F286" s="3"/>
      <c r="G286" s="16"/>
      <c r="H286" s="3"/>
      <c r="I286" s="3"/>
      <c r="J286" s="3"/>
      <c r="K286" s="3"/>
      <c r="L286" s="3"/>
      <c r="M286" s="3"/>
      <c r="N286" s="3"/>
    </row>
    <row r="287" spans="1:14" ht="13">
      <c r="A287" s="2"/>
      <c r="B287" s="3"/>
      <c r="C287" s="4"/>
      <c r="D287" s="4"/>
      <c r="E287" s="3"/>
      <c r="F287" s="3"/>
      <c r="G287" s="16"/>
      <c r="H287" s="3"/>
      <c r="I287" s="3"/>
      <c r="J287" s="3"/>
      <c r="K287" s="3"/>
      <c r="L287" s="3"/>
      <c r="M287" s="3"/>
      <c r="N287" s="3"/>
    </row>
    <row r="288" spans="1:14" ht="13">
      <c r="A288" s="2"/>
      <c r="B288" s="3"/>
      <c r="C288" s="4"/>
      <c r="D288" s="4"/>
      <c r="E288" s="3"/>
      <c r="F288" s="3"/>
      <c r="G288" s="16"/>
      <c r="H288" s="3"/>
      <c r="I288" s="3"/>
      <c r="J288" s="3"/>
      <c r="K288" s="3"/>
      <c r="L288" s="3"/>
      <c r="M288" s="3"/>
      <c r="N288" s="3"/>
    </row>
    <row r="289" spans="1:14" ht="13">
      <c r="A289" s="2"/>
      <c r="B289" s="3"/>
      <c r="C289" s="4"/>
      <c r="D289" s="4"/>
      <c r="E289" s="3"/>
      <c r="F289" s="3"/>
      <c r="G289" s="16"/>
      <c r="H289" s="3"/>
      <c r="I289" s="3"/>
      <c r="J289" s="3"/>
      <c r="K289" s="3"/>
      <c r="L289" s="3"/>
      <c r="M289" s="3"/>
      <c r="N289" s="3"/>
    </row>
    <row r="290" spans="1:14" ht="13">
      <c r="A290" s="2"/>
      <c r="B290" s="3"/>
      <c r="C290" s="4"/>
      <c r="D290" s="4"/>
      <c r="E290" s="3"/>
      <c r="F290" s="3"/>
      <c r="G290" s="16"/>
      <c r="H290" s="3"/>
      <c r="I290" s="3"/>
      <c r="J290" s="3"/>
      <c r="K290" s="3"/>
      <c r="L290" s="3"/>
      <c r="M290" s="3"/>
      <c r="N290" s="3"/>
    </row>
    <row r="291" spans="1:14" ht="13">
      <c r="A291" s="2"/>
      <c r="B291" s="3"/>
      <c r="C291" s="4"/>
      <c r="D291" s="4"/>
      <c r="E291" s="3"/>
      <c r="F291" s="3"/>
      <c r="G291" s="16"/>
      <c r="H291" s="3"/>
      <c r="I291" s="3"/>
      <c r="J291" s="3"/>
      <c r="K291" s="3"/>
      <c r="L291" s="3"/>
      <c r="M291" s="3"/>
      <c r="N291" s="3"/>
    </row>
    <row r="292" spans="1:14" ht="13">
      <c r="A292" s="2"/>
      <c r="B292" s="3"/>
      <c r="C292" s="4"/>
      <c r="D292" s="4"/>
      <c r="E292" s="3"/>
      <c r="F292" s="3"/>
      <c r="G292" s="16"/>
      <c r="H292" s="3"/>
      <c r="I292" s="3"/>
      <c r="J292" s="3"/>
      <c r="K292" s="3"/>
      <c r="L292" s="3"/>
      <c r="M292" s="3"/>
      <c r="N292" s="3"/>
    </row>
    <row r="293" spans="1:14" ht="13">
      <c r="A293" s="2"/>
      <c r="B293" s="3"/>
      <c r="C293" s="4"/>
      <c r="D293" s="4"/>
      <c r="E293" s="3"/>
      <c r="F293" s="3"/>
      <c r="G293" s="16"/>
      <c r="H293" s="3"/>
      <c r="I293" s="3"/>
      <c r="J293" s="3"/>
      <c r="K293" s="3"/>
      <c r="L293" s="3"/>
      <c r="M293" s="3"/>
      <c r="N293" s="3"/>
    </row>
    <row r="294" spans="1:14" ht="13">
      <c r="A294" s="2"/>
      <c r="B294" s="3"/>
      <c r="C294" s="4"/>
      <c r="D294" s="4"/>
      <c r="E294" s="3"/>
      <c r="F294" s="3"/>
      <c r="G294" s="16"/>
      <c r="H294" s="3"/>
      <c r="I294" s="3"/>
      <c r="J294" s="3"/>
      <c r="K294" s="3"/>
      <c r="L294" s="3"/>
      <c r="M294" s="3"/>
      <c r="N294" s="3"/>
    </row>
    <row r="295" spans="1:14" ht="13">
      <c r="A295" s="2"/>
      <c r="B295" s="3"/>
      <c r="C295" s="4"/>
      <c r="D295" s="4"/>
      <c r="E295" s="3"/>
      <c r="F295" s="3"/>
      <c r="G295" s="16"/>
      <c r="H295" s="3"/>
      <c r="I295" s="3"/>
      <c r="J295" s="3"/>
      <c r="K295" s="3"/>
      <c r="L295" s="3"/>
      <c r="M295" s="3"/>
      <c r="N295" s="3"/>
    </row>
    <row r="296" spans="1:14" ht="13">
      <c r="A296" s="2"/>
      <c r="B296" s="3"/>
      <c r="C296" s="4"/>
      <c r="D296" s="4"/>
      <c r="E296" s="3"/>
      <c r="F296" s="3"/>
      <c r="G296" s="16"/>
      <c r="H296" s="3"/>
      <c r="I296" s="3"/>
      <c r="J296" s="3"/>
      <c r="K296" s="3"/>
      <c r="L296" s="3"/>
      <c r="M296" s="3"/>
      <c r="N296" s="3"/>
    </row>
    <row r="297" spans="1:14" ht="13">
      <c r="A297" s="2"/>
      <c r="B297" s="3"/>
      <c r="C297" s="4"/>
      <c r="D297" s="4"/>
      <c r="E297" s="3"/>
      <c r="F297" s="3"/>
      <c r="G297" s="16"/>
      <c r="H297" s="3"/>
      <c r="I297" s="3"/>
      <c r="J297" s="3"/>
      <c r="K297" s="3"/>
      <c r="L297" s="3"/>
      <c r="M297" s="3"/>
      <c r="N297" s="3"/>
    </row>
    <row r="298" spans="1:14" ht="13">
      <c r="A298" s="2"/>
      <c r="B298" s="3"/>
      <c r="C298" s="4"/>
      <c r="D298" s="4"/>
      <c r="E298" s="3"/>
      <c r="F298" s="3"/>
      <c r="G298" s="16"/>
      <c r="H298" s="3"/>
      <c r="I298" s="3"/>
      <c r="J298" s="3"/>
      <c r="K298" s="3"/>
      <c r="L298" s="3"/>
      <c r="M298" s="3"/>
      <c r="N298" s="3"/>
    </row>
    <row r="299" spans="1:14" ht="13">
      <c r="A299" s="2"/>
      <c r="B299" s="3"/>
      <c r="C299" s="4"/>
      <c r="D299" s="4"/>
      <c r="E299" s="3"/>
      <c r="F299" s="3"/>
      <c r="G299" s="16"/>
      <c r="H299" s="3"/>
      <c r="I299" s="3"/>
      <c r="J299" s="3"/>
      <c r="K299" s="3"/>
      <c r="L299" s="3"/>
      <c r="M299" s="3"/>
      <c r="N299" s="3"/>
    </row>
    <row r="300" spans="1:14" ht="13">
      <c r="A300" s="2"/>
      <c r="B300" s="3"/>
      <c r="C300" s="4"/>
      <c r="D300" s="4"/>
      <c r="E300" s="3"/>
      <c r="F300" s="3"/>
      <c r="G300" s="16"/>
      <c r="H300" s="3"/>
      <c r="I300" s="3"/>
      <c r="J300" s="3"/>
      <c r="K300" s="3"/>
      <c r="L300" s="3"/>
      <c r="M300" s="3"/>
      <c r="N300" s="3"/>
    </row>
    <row r="301" spans="1:14" ht="13">
      <c r="A301" s="2"/>
      <c r="B301" s="3"/>
      <c r="C301" s="4"/>
      <c r="D301" s="4"/>
      <c r="E301" s="3"/>
      <c r="F301" s="3"/>
      <c r="G301" s="16"/>
      <c r="H301" s="3"/>
      <c r="I301" s="3"/>
      <c r="J301" s="3"/>
      <c r="K301" s="3"/>
      <c r="L301" s="3"/>
      <c r="M301" s="3"/>
      <c r="N301" s="3"/>
    </row>
    <row r="302" spans="1:14" ht="13">
      <c r="A302" s="2"/>
      <c r="B302" s="3"/>
      <c r="C302" s="4"/>
      <c r="D302" s="4"/>
      <c r="E302" s="3"/>
      <c r="F302" s="3"/>
      <c r="G302" s="16"/>
      <c r="H302" s="3"/>
      <c r="I302" s="3"/>
      <c r="J302" s="3"/>
      <c r="K302" s="3"/>
      <c r="L302" s="3"/>
      <c r="M302" s="3"/>
      <c r="N302" s="3"/>
    </row>
    <row r="303" spans="1:14" ht="13">
      <c r="A303" s="2"/>
      <c r="B303" s="3"/>
      <c r="C303" s="4"/>
      <c r="D303" s="4"/>
      <c r="E303" s="3"/>
      <c r="F303" s="3"/>
      <c r="G303" s="16"/>
      <c r="H303" s="3"/>
      <c r="I303" s="3"/>
      <c r="J303" s="3"/>
      <c r="K303" s="3"/>
      <c r="L303" s="3"/>
      <c r="M303" s="3"/>
      <c r="N303" s="3"/>
    </row>
    <row r="304" spans="1:14" ht="13">
      <c r="A304" s="2"/>
      <c r="B304" s="3"/>
      <c r="C304" s="4"/>
      <c r="D304" s="4"/>
      <c r="E304" s="3"/>
      <c r="F304" s="3"/>
      <c r="G304" s="16"/>
      <c r="H304" s="3"/>
      <c r="I304" s="3"/>
      <c r="J304" s="3"/>
      <c r="K304" s="3"/>
      <c r="L304" s="3"/>
      <c r="M304" s="3"/>
      <c r="N304" s="3"/>
    </row>
    <row r="305" spans="1:14" ht="13">
      <c r="A305" s="2"/>
      <c r="B305" s="3"/>
      <c r="C305" s="4"/>
      <c r="D305" s="4"/>
      <c r="E305" s="3"/>
      <c r="F305" s="3"/>
      <c r="G305" s="16"/>
      <c r="H305" s="3"/>
      <c r="I305" s="3"/>
      <c r="J305" s="3"/>
      <c r="K305" s="3"/>
      <c r="L305" s="3"/>
      <c r="M305" s="3"/>
      <c r="N305" s="3"/>
    </row>
    <row r="306" spans="1:14" ht="13">
      <c r="A306" s="2"/>
      <c r="B306" s="3"/>
      <c r="C306" s="4"/>
      <c r="D306" s="4"/>
      <c r="E306" s="3"/>
      <c r="F306" s="3"/>
      <c r="G306" s="16"/>
      <c r="H306" s="3"/>
      <c r="I306" s="3"/>
      <c r="J306" s="3"/>
      <c r="K306" s="3"/>
      <c r="L306" s="3"/>
      <c r="M306" s="3"/>
      <c r="N306" s="3"/>
    </row>
    <row r="307" spans="1:14" ht="13">
      <c r="A307" s="2"/>
      <c r="B307" s="3"/>
      <c r="C307" s="4"/>
      <c r="D307" s="4"/>
      <c r="E307" s="3"/>
      <c r="F307" s="3"/>
      <c r="G307" s="16"/>
      <c r="H307" s="3"/>
      <c r="I307" s="3"/>
      <c r="J307" s="3"/>
      <c r="K307" s="3"/>
      <c r="L307" s="3"/>
      <c r="M307" s="3"/>
      <c r="N307" s="3"/>
    </row>
    <row r="308" spans="1:14" ht="13">
      <c r="A308" s="2"/>
      <c r="B308" s="3"/>
      <c r="C308" s="4"/>
      <c r="D308" s="4"/>
      <c r="E308" s="3"/>
      <c r="F308" s="3"/>
      <c r="G308" s="16"/>
      <c r="H308" s="3"/>
      <c r="I308" s="3"/>
      <c r="J308" s="3"/>
      <c r="K308" s="3"/>
      <c r="L308" s="3"/>
      <c r="M308" s="3"/>
      <c r="N308" s="3"/>
    </row>
    <row r="309" spans="1:14" ht="13">
      <c r="A309" s="2"/>
      <c r="B309" s="3"/>
      <c r="C309" s="4"/>
      <c r="D309" s="4"/>
      <c r="E309" s="3"/>
      <c r="F309" s="3"/>
      <c r="G309" s="16"/>
      <c r="H309" s="3"/>
      <c r="I309" s="3"/>
      <c r="J309" s="3"/>
      <c r="K309" s="3"/>
      <c r="L309" s="3"/>
      <c r="M309" s="3"/>
      <c r="N309" s="3"/>
    </row>
    <row r="310" spans="1:14" ht="13">
      <c r="A310" s="2"/>
      <c r="B310" s="3"/>
      <c r="C310" s="4"/>
      <c r="D310" s="4"/>
      <c r="E310" s="3"/>
      <c r="F310" s="3"/>
      <c r="G310" s="16"/>
      <c r="H310" s="3"/>
      <c r="I310" s="3"/>
      <c r="J310" s="3"/>
      <c r="K310" s="3"/>
      <c r="L310" s="3"/>
      <c r="M310" s="3"/>
      <c r="N310" s="3"/>
    </row>
    <row r="311" spans="1:14" ht="13">
      <c r="A311" s="2"/>
      <c r="B311" s="3"/>
      <c r="C311" s="4"/>
      <c r="D311" s="4"/>
      <c r="E311" s="3"/>
      <c r="F311" s="3"/>
      <c r="G311" s="16"/>
      <c r="H311" s="3"/>
      <c r="I311" s="3"/>
      <c r="J311" s="3"/>
      <c r="K311" s="3"/>
      <c r="L311" s="3"/>
      <c r="M311" s="3"/>
      <c r="N311" s="3"/>
    </row>
    <row r="312" spans="1:14" ht="13">
      <c r="A312" s="2"/>
      <c r="B312" s="3"/>
      <c r="C312" s="4"/>
      <c r="D312" s="4"/>
      <c r="E312" s="3"/>
      <c r="F312" s="3"/>
      <c r="G312" s="16"/>
      <c r="H312" s="3"/>
      <c r="I312" s="3"/>
      <c r="J312" s="3"/>
      <c r="K312" s="3"/>
      <c r="L312" s="3"/>
      <c r="M312" s="3"/>
      <c r="N312" s="3"/>
    </row>
    <row r="313" spans="1:14" ht="13">
      <c r="A313" s="2"/>
      <c r="B313" s="3"/>
      <c r="C313" s="4"/>
      <c r="D313" s="4"/>
      <c r="E313" s="3"/>
      <c r="F313" s="3"/>
      <c r="G313" s="16"/>
      <c r="H313" s="3"/>
      <c r="I313" s="3"/>
      <c r="J313" s="3"/>
      <c r="K313" s="3"/>
      <c r="L313" s="3"/>
      <c r="M313" s="3"/>
      <c r="N313" s="3"/>
    </row>
    <row r="314" spans="1:14" ht="13">
      <c r="A314" s="2"/>
      <c r="B314" s="3"/>
      <c r="C314" s="4"/>
      <c r="D314" s="4"/>
      <c r="E314" s="3"/>
      <c r="F314" s="3"/>
      <c r="G314" s="16"/>
      <c r="H314" s="3"/>
      <c r="I314" s="3"/>
      <c r="J314" s="3"/>
      <c r="K314" s="3"/>
      <c r="L314" s="3"/>
      <c r="M314" s="3"/>
      <c r="N314" s="3"/>
    </row>
    <row r="315" spans="1:14" ht="13">
      <c r="A315" s="2"/>
      <c r="B315" s="3"/>
      <c r="C315" s="4"/>
      <c r="D315" s="4"/>
      <c r="E315" s="3"/>
      <c r="F315" s="3"/>
      <c r="G315" s="16"/>
      <c r="H315" s="3"/>
      <c r="I315" s="3"/>
      <c r="J315" s="3"/>
      <c r="K315" s="3"/>
      <c r="L315" s="3"/>
      <c r="M315" s="3"/>
      <c r="N315" s="3"/>
    </row>
    <row r="316" spans="1:14" ht="13">
      <c r="A316" s="2"/>
      <c r="B316" s="3"/>
      <c r="C316" s="4"/>
      <c r="D316" s="4"/>
      <c r="E316" s="3"/>
      <c r="F316" s="3"/>
      <c r="G316" s="16"/>
      <c r="H316" s="3"/>
      <c r="I316" s="3"/>
      <c r="J316" s="3"/>
      <c r="K316" s="3"/>
      <c r="L316" s="3"/>
      <c r="M316" s="3"/>
      <c r="N316" s="3"/>
    </row>
    <row r="317" spans="1:14" ht="13">
      <c r="A317" s="2"/>
      <c r="B317" s="3"/>
      <c r="C317" s="4"/>
      <c r="D317" s="4"/>
      <c r="E317" s="3"/>
      <c r="F317" s="3"/>
      <c r="G317" s="16"/>
      <c r="H317" s="3"/>
      <c r="I317" s="3"/>
      <c r="J317" s="3"/>
      <c r="K317" s="3"/>
      <c r="L317" s="3"/>
      <c r="M317" s="3"/>
      <c r="N317" s="3"/>
    </row>
    <row r="318" spans="1:14" ht="13">
      <c r="A318" s="2"/>
      <c r="B318" s="3"/>
      <c r="C318" s="4"/>
      <c r="D318" s="4"/>
      <c r="E318" s="3"/>
      <c r="F318" s="3"/>
      <c r="G318" s="16"/>
      <c r="H318" s="3"/>
      <c r="I318" s="3"/>
      <c r="J318" s="3"/>
      <c r="K318" s="3"/>
      <c r="L318" s="3"/>
      <c r="M318" s="3"/>
      <c r="N318" s="3"/>
    </row>
    <row r="319" spans="1:14" ht="13">
      <c r="A319" s="2"/>
      <c r="B319" s="3"/>
      <c r="C319" s="4"/>
      <c r="D319" s="4"/>
      <c r="E319" s="3"/>
      <c r="F319" s="3"/>
      <c r="G319" s="16"/>
      <c r="H319" s="3"/>
      <c r="I319" s="3"/>
      <c r="J319" s="3"/>
      <c r="K319" s="3"/>
      <c r="L319" s="3"/>
      <c r="M319" s="3"/>
      <c r="N319" s="3"/>
    </row>
    <row r="320" spans="1:14" ht="13">
      <c r="A320" s="2"/>
      <c r="B320" s="3"/>
      <c r="C320" s="4"/>
      <c r="D320" s="4"/>
      <c r="E320" s="3"/>
      <c r="F320" s="3"/>
      <c r="G320" s="16"/>
      <c r="H320" s="3"/>
      <c r="I320" s="3"/>
      <c r="J320" s="3"/>
      <c r="K320" s="3"/>
      <c r="L320" s="3"/>
      <c r="M320" s="3"/>
      <c r="N320" s="3"/>
    </row>
    <row r="321" spans="1:14" ht="13">
      <c r="A321" s="2"/>
      <c r="B321" s="3"/>
      <c r="C321" s="4"/>
      <c r="D321" s="4"/>
      <c r="E321" s="3"/>
      <c r="F321" s="3"/>
      <c r="G321" s="16"/>
      <c r="H321" s="3"/>
      <c r="I321" s="3"/>
      <c r="J321" s="3"/>
      <c r="K321" s="3"/>
      <c r="L321" s="3"/>
      <c r="M321" s="3"/>
      <c r="N321" s="3"/>
    </row>
    <row r="322" spans="1:14" ht="13">
      <c r="A322" s="2"/>
      <c r="B322" s="3"/>
      <c r="C322" s="4"/>
      <c r="D322" s="4"/>
      <c r="E322" s="3"/>
      <c r="F322" s="3"/>
      <c r="G322" s="16"/>
      <c r="H322" s="3"/>
      <c r="I322" s="3"/>
      <c r="J322" s="3"/>
      <c r="K322" s="3"/>
      <c r="L322" s="3"/>
      <c r="M322" s="3"/>
      <c r="N322" s="3"/>
    </row>
    <row r="323" spans="1:14" ht="13">
      <c r="A323" s="2"/>
      <c r="B323" s="3"/>
      <c r="C323" s="4"/>
      <c r="D323" s="4"/>
      <c r="E323" s="3"/>
      <c r="F323" s="3"/>
      <c r="G323" s="16"/>
      <c r="H323" s="3"/>
      <c r="I323" s="3"/>
      <c r="J323" s="3"/>
      <c r="K323" s="3"/>
      <c r="L323" s="3"/>
      <c r="M323" s="3"/>
      <c r="N323" s="3"/>
    </row>
    <row r="324" spans="1:14" ht="13">
      <c r="A324" s="2"/>
      <c r="B324" s="3"/>
      <c r="C324" s="4"/>
      <c r="D324" s="4"/>
      <c r="E324" s="3"/>
      <c r="F324" s="3"/>
      <c r="G324" s="16"/>
      <c r="H324" s="3"/>
      <c r="I324" s="3"/>
      <c r="J324" s="3"/>
      <c r="K324" s="3"/>
      <c r="L324" s="3"/>
      <c r="M324" s="3"/>
      <c r="N324" s="3"/>
    </row>
    <row r="325" spans="1:14" ht="13">
      <c r="A325" s="2"/>
      <c r="B325" s="3"/>
      <c r="C325" s="4"/>
      <c r="D325" s="4"/>
      <c r="E325" s="3"/>
      <c r="F325" s="3"/>
      <c r="G325" s="16"/>
      <c r="H325" s="3"/>
      <c r="I325" s="3"/>
      <c r="J325" s="3"/>
      <c r="K325" s="3"/>
      <c r="L325" s="3"/>
      <c r="M325" s="3"/>
      <c r="N325" s="3"/>
    </row>
    <row r="326" spans="1:14" ht="13">
      <c r="A326" s="2"/>
      <c r="B326" s="3"/>
      <c r="C326" s="4"/>
      <c r="D326" s="4"/>
      <c r="E326" s="3"/>
      <c r="F326" s="3"/>
      <c r="G326" s="16"/>
      <c r="H326" s="3"/>
      <c r="I326" s="3"/>
      <c r="J326" s="3"/>
      <c r="K326" s="3"/>
      <c r="L326" s="3"/>
      <c r="M326" s="3"/>
      <c r="N326" s="3"/>
    </row>
    <row r="327" spans="1:14" ht="13">
      <c r="A327" s="2"/>
      <c r="B327" s="3"/>
      <c r="C327" s="4"/>
      <c r="D327" s="4"/>
      <c r="E327" s="3"/>
      <c r="F327" s="3"/>
      <c r="G327" s="16"/>
      <c r="H327" s="3"/>
      <c r="I327" s="3"/>
      <c r="J327" s="3"/>
      <c r="K327" s="3"/>
      <c r="L327" s="3"/>
      <c r="M327" s="3"/>
      <c r="N327" s="3"/>
    </row>
    <row r="328" spans="1:14" ht="13">
      <c r="A328" s="2"/>
      <c r="B328" s="3"/>
      <c r="C328" s="4"/>
      <c r="D328" s="4"/>
      <c r="E328" s="3"/>
      <c r="F328" s="3"/>
      <c r="G328" s="16"/>
      <c r="H328" s="3"/>
      <c r="I328" s="3"/>
      <c r="J328" s="3"/>
      <c r="K328" s="3"/>
      <c r="L328" s="3"/>
      <c r="M328" s="3"/>
      <c r="N328" s="3"/>
    </row>
    <row r="329" spans="1:14" ht="13">
      <c r="A329" s="2"/>
      <c r="B329" s="3"/>
      <c r="C329" s="4"/>
      <c r="D329" s="4"/>
      <c r="E329" s="3"/>
      <c r="F329" s="3"/>
      <c r="G329" s="16"/>
      <c r="H329" s="3"/>
      <c r="I329" s="3"/>
      <c r="J329" s="3"/>
      <c r="K329" s="3"/>
      <c r="L329" s="3"/>
      <c r="M329" s="3"/>
      <c r="N329" s="3"/>
    </row>
    <row r="330" spans="1:14" ht="13">
      <c r="A330" s="2"/>
      <c r="B330" s="3"/>
      <c r="C330" s="4"/>
      <c r="D330" s="4"/>
      <c r="E330" s="3"/>
      <c r="F330" s="3"/>
      <c r="G330" s="16"/>
      <c r="H330" s="3"/>
      <c r="I330" s="3"/>
      <c r="J330" s="3"/>
      <c r="K330" s="3"/>
      <c r="L330" s="3"/>
      <c r="M330" s="3"/>
      <c r="N330" s="3"/>
    </row>
    <row r="331" spans="1:14" ht="13">
      <c r="A331" s="2"/>
      <c r="B331" s="3"/>
      <c r="C331" s="4"/>
      <c r="D331" s="4"/>
      <c r="E331" s="3"/>
      <c r="F331" s="3"/>
      <c r="G331" s="16"/>
      <c r="H331" s="3"/>
      <c r="I331" s="3"/>
      <c r="J331" s="3"/>
      <c r="K331" s="3"/>
      <c r="L331" s="3"/>
      <c r="M331" s="3"/>
      <c r="N331" s="3"/>
    </row>
    <row r="332" spans="1:14" ht="13">
      <c r="A332" s="2"/>
      <c r="B332" s="3"/>
      <c r="C332" s="4"/>
      <c r="D332" s="4"/>
      <c r="E332" s="3"/>
      <c r="F332" s="3"/>
      <c r="G332" s="16"/>
      <c r="H332" s="3"/>
      <c r="I332" s="3"/>
      <c r="J332" s="3"/>
      <c r="K332" s="3"/>
      <c r="L332" s="3"/>
      <c r="M332" s="3"/>
      <c r="N332" s="3"/>
    </row>
    <row r="333" spans="1:14" ht="13">
      <c r="A333" s="2"/>
      <c r="B333" s="3"/>
      <c r="C333" s="4"/>
      <c r="D333" s="4"/>
      <c r="E333" s="3"/>
      <c r="F333" s="3"/>
      <c r="G333" s="16"/>
      <c r="H333" s="3"/>
      <c r="I333" s="3"/>
      <c r="J333" s="3"/>
      <c r="K333" s="3"/>
      <c r="L333" s="3"/>
      <c r="M333" s="3"/>
      <c r="N333" s="3"/>
    </row>
    <row r="334" spans="1:14" ht="13">
      <c r="A334" s="2"/>
      <c r="B334" s="3"/>
      <c r="C334" s="4"/>
      <c r="D334" s="4"/>
      <c r="E334" s="3"/>
      <c r="F334" s="3"/>
      <c r="G334" s="16"/>
      <c r="H334" s="3"/>
      <c r="I334" s="3"/>
      <c r="J334" s="3"/>
      <c r="K334" s="3"/>
      <c r="L334" s="3"/>
      <c r="M334" s="3"/>
      <c r="N334" s="3"/>
    </row>
    <row r="335" spans="1:14" ht="13">
      <c r="A335" s="2"/>
      <c r="B335" s="3"/>
      <c r="C335" s="4"/>
      <c r="D335" s="4"/>
      <c r="E335" s="3"/>
      <c r="F335" s="3"/>
      <c r="G335" s="16"/>
      <c r="H335" s="3"/>
      <c r="I335" s="3"/>
      <c r="J335" s="3"/>
      <c r="K335" s="3"/>
      <c r="L335" s="3"/>
      <c r="M335" s="3"/>
      <c r="N335" s="3"/>
    </row>
    <row r="336" spans="1:14" ht="13">
      <c r="A336" s="2"/>
      <c r="B336" s="3"/>
      <c r="C336" s="4"/>
      <c r="D336" s="4"/>
      <c r="E336" s="3"/>
      <c r="F336" s="3"/>
      <c r="G336" s="16"/>
      <c r="H336" s="3"/>
      <c r="I336" s="3"/>
      <c r="J336" s="3"/>
      <c r="K336" s="3"/>
      <c r="L336" s="3"/>
      <c r="M336" s="3"/>
      <c r="N336" s="3"/>
    </row>
    <row r="337" spans="1:14" ht="13">
      <c r="A337" s="2"/>
      <c r="B337" s="3"/>
      <c r="C337" s="4"/>
      <c r="D337" s="4"/>
      <c r="E337" s="3"/>
      <c r="F337" s="3"/>
      <c r="G337" s="16"/>
      <c r="H337" s="3"/>
      <c r="I337" s="3"/>
      <c r="J337" s="3"/>
      <c r="K337" s="3"/>
      <c r="L337" s="3"/>
      <c r="M337" s="3"/>
      <c r="N337" s="3"/>
    </row>
    <row r="338" spans="1:14" ht="13">
      <c r="A338" s="2"/>
      <c r="B338" s="3"/>
      <c r="C338" s="4"/>
      <c r="D338" s="4"/>
      <c r="E338" s="3"/>
      <c r="F338" s="3"/>
      <c r="G338" s="16"/>
      <c r="H338" s="3"/>
      <c r="I338" s="3"/>
      <c r="J338" s="3"/>
      <c r="K338" s="3"/>
      <c r="L338" s="3"/>
      <c r="M338" s="3"/>
      <c r="N338" s="3"/>
    </row>
    <row r="339" spans="1:14" ht="13">
      <c r="A339" s="2"/>
      <c r="B339" s="3"/>
      <c r="C339" s="4"/>
      <c r="D339" s="4"/>
      <c r="E339" s="3"/>
      <c r="F339" s="3"/>
      <c r="G339" s="16"/>
      <c r="H339" s="3"/>
      <c r="I339" s="3"/>
      <c r="J339" s="3"/>
      <c r="K339" s="3"/>
      <c r="L339" s="3"/>
      <c r="M339" s="3"/>
      <c r="N339" s="3"/>
    </row>
    <row r="340" spans="1:14" ht="13">
      <c r="A340" s="2"/>
      <c r="B340" s="3"/>
      <c r="C340" s="4"/>
      <c r="D340" s="4"/>
      <c r="E340" s="3"/>
      <c r="F340" s="3"/>
      <c r="G340" s="16"/>
      <c r="H340" s="3"/>
      <c r="I340" s="3"/>
      <c r="J340" s="3"/>
      <c r="K340" s="3"/>
      <c r="L340" s="3"/>
      <c r="M340" s="3"/>
      <c r="N340" s="3"/>
    </row>
    <row r="341" spans="1:14" ht="13">
      <c r="A341" s="2"/>
      <c r="B341" s="3"/>
      <c r="C341" s="4"/>
      <c r="D341" s="4"/>
      <c r="E341" s="3"/>
      <c r="F341" s="3"/>
      <c r="G341" s="16"/>
      <c r="H341" s="3"/>
      <c r="I341" s="3"/>
      <c r="J341" s="3"/>
      <c r="K341" s="3"/>
      <c r="L341" s="3"/>
      <c r="M341" s="3"/>
      <c r="N341" s="3"/>
    </row>
    <row r="342" spans="1:14" ht="13">
      <c r="A342" s="2"/>
      <c r="B342" s="3"/>
      <c r="C342" s="4"/>
      <c r="D342" s="4"/>
      <c r="E342" s="3"/>
      <c r="F342" s="3"/>
      <c r="G342" s="16"/>
      <c r="H342" s="3"/>
      <c r="I342" s="3"/>
      <c r="J342" s="3"/>
      <c r="K342" s="3"/>
      <c r="L342" s="3"/>
      <c r="M342" s="3"/>
      <c r="N342" s="3"/>
    </row>
    <row r="343" spans="1:14" ht="13">
      <c r="A343" s="2"/>
      <c r="B343" s="3"/>
      <c r="C343" s="4"/>
      <c r="D343" s="4"/>
      <c r="E343" s="3"/>
      <c r="F343" s="3"/>
      <c r="G343" s="16"/>
      <c r="H343" s="3"/>
      <c r="I343" s="3"/>
      <c r="J343" s="3"/>
      <c r="K343" s="3"/>
      <c r="L343" s="3"/>
      <c r="M343" s="3"/>
      <c r="N343" s="3"/>
    </row>
    <row r="344" spans="1:14" ht="13">
      <c r="A344" s="2"/>
      <c r="B344" s="3"/>
      <c r="C344" s="4"/>
      <c r="D344" s="4"/>
      <c r="E344" s="3"/>
      <c r="F344" s="3"/>
      <c r="G344" s="16"/>
      <c r="H344" s="3"/>
      <c r="I344" s="3"/>
      <c r="J344" s="3"/>
      <c r="K344" s="3"/>
      <c r="L344" s="3"/>
      <c r="M344" s="3"/>
      <c r="N344" s="3"/>
    </row>
    <row r="345" spans="1:14" ht="13">
      <c r="A345" s="2"/>
      <c r="B345" s="3"/>
      <c r="C345" s="4"/>
      <c r="D345" s="4"/>
      <c r="E345" s="3"/>
      <c r="F345" s="3"/>
      <c r="G345" s="16"/>
      <c r="H345" s="3"/>
      <c r="I345" s="3"/>
      <c r="J345" s="3"/>
      <c r="K345" s="3"/>
      <c r="L345" s="3"/>
      <c r="M345" s="3"/>
      <c r="N345" s="3"/>
    </row>
    <row r="346" spans="1:14" ht="13">
      <c r="A346" s="2"/>
      <c r="B346" s="3"/>
      <c r="C346" s="4"/>
      <c r="D346" s="4"/>
      <c r="E346" s="3"/>
      <c r="F346" s="3"/>
      <c r="G346" s="16"/>
      <c r="H346" s="3"/>
      <c r="I346" s="3"/>
      <c r="J346" s="3"/>
      <c r="K346" s="3"/>
      <c r="L346" s="3"/>
      <c r="M346" s="3"/>
      <c r="N346" s="3"/>
    </row>
    <row r="347" spans="1:14" ht="13">
      <c r="A347" s="2"/>
      <c r="B347" s="3"/>
      <c r="C347" s="4"/>
      <c r="D347" s="4"/>
      <c r="E347" s="3"/>
      <c r="F347" s="3"/>
      <c r="G347" s="16"/>
      <c r="H347" s="3"/>
      <c r="I347" s="3"/>
      <c r="J347" s="3"/>
      <c r="K347" s="3"/>
      <c r="L347" s="3"/>
      <c r="M347" s="3"/>
      <c r="N347" s="3"/>
    </row>
    <row r="348" spans="1:14" ht="13">
      <c r="A348" s="2"/>
      <c r="B348" s="3"/>
      <c r="C348" s="4"/>
      <c r="D348" s="4"/>
      <c r="E348" s="3"/>
      <c r="F348" s="3"/>
      <c r="G348" s="16"/>
      <c r="H348" s="3"/>
      <c r="I348" s="3"/>
      <c r="J348" s="3"/>
      <c r="K348" s="3"/>
      <c r="L348" s="3"/>
      <c r="M348" s="3"/>
      <c r="N348" s="3"/>
    </row>
    <row r="349" spans="1:14" ht="13">
      <c r="A349" s="2"/>
      <c r="B349" s="3"/>
      <c r="C349" s="4"/>
      <c r="D349" s="4"/>
      <c r="E349" s="3"/>
      <c r="F349" s="3"/>
      <c r="G349" s="16"/>
      <c r="H349" s="3"/>
      <c r="I349" s="3"/>
      <c r="J349" s="3"/>
      <c r="K349" s="3"/>
      <c r="L349" s="3"/>
      <c r="M349" s="3"/>
      <c r="N349" s="3"/>
    </row>
    <row r="350" spans="1:14" ht="13">
      <c r="A350" s="2"/>
      <c r="B350" s="3"/>
      <c r="C350" s="4"/>
      <c r="D350" s="4"/>
      <c r="E350" s="3"/>
      <c r="F350" s="3"/>
      <c r="G350" s="16"/>
      <c r="H350" s="3"/>
      <c r="I350" s="3"/>
      <c r="J350" s="3"/>
      <c r="K350" s="3"/>
      <c r="L350" s="3"/>
      <c r="M350" s="3"/>
      <c r="N350" s="3"/>
    </row>
    <row r="351" spans="1:14" ht="13">
      <c r="A351" s="2"/>
      <c r="B351" s="3"/>
      <c r="C351" s="4"/>
      <c r="D351" s="4"/>
      <c r="E351" s="3"/>
      <c r="F351" s="3"/>
      <c r="G351" s="16"/>
      <c r="H351" s="3"/>
      <c r="I351" s="3"/>
      <c r="J351" s="3"/>
      <c r="K351" s="3"/>
      <c r="L351" s="3"/>
      <c r="M351" s="3"/>
      <c r="N351" s="3"/>
    </row>
    <row r="352" spans="1:14" ht="13">
      <c r="A352" s="2"/>
      <c r="B352" s="3"/>
      <c r="C352" s="4"/>
      <c r="D352" s="4"/>
      <c r="E352" s="3"/>
      <c r="F352" s="3"/>
      <c r="G352" s="16"/>
      <c r="H352" s="3"/>
      <c r="I352" s="3"/>
      <c r="J352" s="3"/>
      <c r="K352" s="3"/>
      <c r="L352" s="3"/>
      <c r="M352" s="3"/>
      <c r="N352" s="3"/>
    </row>
    <row r="353" spans="1:14" ht="13">
      <c r="A353" s="2"/>
      <c r="B353" s="3"/>
      <c r="C353" s="4"/>
      <c r="D353" s="4"/>
      <c r="E353" s="3"/>
      <c r="F353" s="3"/>
      <c r="G353" s="16"/>
      <c r="H353" s="3"/>
      <c r="I353" s="3"/>
      <c r="J353" s="3"/>
      <c r="K353" s="3"/>
      <c r="L353" s="3"/>
      <c r="M353" s="3"/>
      <c r="N353" s="3"/>
    </row>
    <row r="354" spans="1:14" ht="13">
      <c r="A354" s="2"/>
      <c r="B354" s="3"/>
      <c r="C354" s="4"/>
      <c r="D354" s="4"/>
      <c r="E354" s="3"/>
      <c r="F354" s="3"/>
      <c r="G354" s="16"/>
      <c r="H354" s="3"/>
      <c r="I354" s="3"/>
      <c r="J354" s="3"/>
      <c r="K354" s="3"/>
      <c r="L354" s="3"/>
      <c r="M354" s="3"/>
      <c r="N354" s="3"/>
    </row>
    <row r="355" spans="1:14" ht="13">
      <c r="A355" s="2"/>
      <c r="B355" s="3"/>
      <c r="C355" s="4"/>
      <c r="D355" s="4"/>
      <c r="E355" s="3"/>
      <c r="F355" s="3"/>
      <c r="G355" s="16"/>
      <c r="H355" s="3"/>
      <c r="I355" s="3"/>
      <c r="J355" s="3"/>
      <c r="K355" s="3"/>
      <c r="L355" s="3"/>
      <c r="M355" s="3"/>
      <c r="N355" s="3"/>
    </row>
    <row r="356" spans="1:14" ht="13">
      <c r="A356" s="2"/>
      <c r="B356" s="3"/>
      <c r="C356" s="4"/>
      <c r="D356" s="4"/>
      <c r="E356" s="3"/>
      <c r="F356" s="3"/>
      <c r="G356" s="16"/>
      <c r="H356" s="3"/>
      <c r="I356" s="3"/>
      <c r="J356" s="3"/>
      <c r="K356" s="3"/>
      <c r="L356" s="3"/>
      <c r="M356" s="3"/>
      <c r="N356" s="3"/>
    </row>
    <row r="357" spans="1:14" ht="13">
      <c r="A357" s="2"/>
      <c r="B357" s="3"/>
      <c r="C357" s="4"/>
      <c r="D357" s="4"/>
      <c r="E357" s="3"/>
      <c r="F357" s="3"/>
      <c r="G357" s="16"/>
      <c r="H357" s="3"/>
      <c r="I357" s="3"/>
      <c r="J357" s="3"/>
      <c r="K357" s="3"/>
      <c r="L357" s="3"/>
      <c r="M357" s="3"/>
      <c r="N357" s="3"/>
    </row>
    <row r="358" spans="1:14" ht="13">
      <c r="A358" s="2"/>
      <c r="B358" s="3"/>
      <c r="C358" s="4"/>
      <c r="D358" s="4"/>
      <c r="E358" s="3"/>
      <c r="F358" s="3"/>
      <c r="G358" s="16"/>
      <c r="H358" s="3"/>
      <c r="I358" s="3"/>
      <c r="J358" s="3"/>
      <c r="K358" s="3"/>
      <c r="L358" s="3"/>
      <c r="M358" s="3"/>
      <c r="N358" s="3"/>
    </row>
    <row r="359" spans="1:14" ht="13">
      <c r="A359" s="2"/>
      <c r="B359" s="3"/>
      <c r="C359" s="4"/>
      <c r="D359" s="4"/>
      <c r="E359" s="3"/>
      <c r="F359" s="3"/>
      <c r="G359" s="16"/>
      <c r="H359" s="3"/>
      <c r="I359" s="3"/>
      <c r="J359" s="3"/>
      <c r="K359" s="3"/>
      <c r="L359" s="3"/>
      <c r="M359" s="3"/>
      <c r="N359" s="3"/>
    </row>
    <row r="360" spans="1:14" ht="13">
      <c r="A360" s="2"/>
      <c r="B360" s="3"/>
      <c r="C360" s="4"/>
      <c r="D360" s="4"/>
      <c r="E360" s="3"/>
      <c r="F360" s="3"/>
      <c r="G360" s="16"/>
      <c r="H360" s="3"/>
      <c r="I360" s="3"/>
      <c r="J360" s="3"/>
      <c r="K360" s="3"/>
      <c r="L360" s="3"/>
      <c r="M360" s="3"/>
      <c r="N360" s="3"/>
    </row>
    <row r="361" spans="1:14" ht="13">
      <c r="A361" s="2"/>
      <c r="B361" s="3"/>
      <c r="C361" s="4"/>
      <c r="D361" s="4"/>
      <c r="E361" s="3"/>
      <c r="F361" s="3"/>
      <c r="G361" s="16"/>
      <c r="H361" s="3"/>
      <c r="I361" s="3"/>
      <c r="J361" s="3"/>
      <c r="K361" s="3"/>
      <c r="L361" s="3"/>
      <c r="M361" s="3"/>
      <c r="N361" s="3"/>
    </row>
    <row r="362" spans="1:14" ht="13">
      <c r="A362" s="2"/>
      <c r="B362" s="3"/>
      <c r="C362" s="4"/>
      <c r="D362" s="4"/>
      <c r="E362" s="3"/>
      <c r="F362" s="3"/>
      <c r="G362" s="16"/>
      <c r="H362" s="3"/>
      <c r="I362" s="3"/>
      <c r="J362" s="3"/>
      <c r="K362" s="3"/>
      <c r="L362" s="3"/>
      <c r="M362" s="3"/>
      <c r="N362" s="3"/>
    </row>
    <row r="363" spans="1:14" ht="13">
      <c r="A363" s="2"/>
      <c r="B363" s="3"/>
      <c r="C363" s="4"/>
      <c r="D363" s="4"/>
      <c r="E363" s="3"/>
      <c r="F363" s="3"/>
      <c r="G363" s="16"/>
      <c r="H363" s="3"/>
      <c r="I363" s="3"/>
      <c r="J363" s="3"/>
      <c r="K363" s="3"/>
      <c r="L363" s="3"/>
      <c r="M363" s="3"/>
      <c r="N363" s="3"/>
    </row>
    <row r="364" spans="1:14" ht="13">
      <c r="A364" s="2"/>
      <c r="B364" s="3"/>
      <c r="C364" s="4"/>
      <c r="D364" s="4"/>
      <c r="E364" s="3"/>
      <c r="F364" s="3"/>
      <c r="G364" s="16"/>
      <c r="H364" s="3"/>
      <c r="I364" s="3"/>
      <c r="J364" s="3"/>
      <c r="K364" s="3"/>
      <c r="L364" s="3"/>
      <c r="M364" s="3"/>
      <c r="N364" s="3"/>
    </row>
    <row r="365" spans="1:14" ht="13">
      <c r="A365" s="2"/>
      <c r="B365" s="3"/>
      <c r="C365" s="4"/>
      <c r="D365" s="4"/>
      <c r="E365" s="3"/>
      <c r="F365" s="3"/>
      <c r="G365" s="16"/>
      <c r="H365" s="3"/>
      <c r="I365" s="3"/>
      <c r="J365" s="3"/>
      <c r="K365" s="3"/>
      <c r="L365" s="3"/>
      <c r="M365" s="3"/>
      <c r="N365" s="3"/>
    </row>
    <row r="366" spans="1:14" ht="13">
      <c r="A366" s="2"/>
      <c r="B366" s="3"/>
      <c r="C366" s="4"/>
      <c r="D366" s="4"/>
      <c r="E366" s="3"/>
      <c r="F366" s="3"/>
      <c r="G366" s="16"/>
      <c r="H366" s="3"/>
      <c r="I366" s="3"/>
      <c r="J366" s="3"/>
      <c r="K366" s="3"/>
      <c r="L366" s="3"/>
      <c r="M366" s="3"/>
      <c r="N366" s="3"/>
    </row>
    <row r="367" spans="1:14" ht="13">
      <c r="A367" s="2"/>
      <c r="B367" s="3"/>
      <c r="C367" s="4"/>
      <c r="D367" s="4"/>
      <c r="E367" s="3"/>
      <c r="F367" s="3"/>
      <c r="G367" s="16"/>
      <c r="H367" s="3"/>
      <c r="I367" s="3"/>
      <c r="J367" s="3"/>
      <c r="K367" s="3"/>
      <c r="L367" s="3"/>
      <c r="M367" s="3"/>
      <c r="N367" s="3"/>
    </row>
    <row r="368" spans="1:14" ht="13">
      <c r="A368" s="2"/>
      <c r="B368" s="3"/>
      <c r="C368" s="4"/>
      <c r="D368" s="4"/>
      <c r="E368" s="3"/>
      <c r="F368" s="3"/>
      <c r="G368" s="16"/>
      <c r="H368" s="3"/>
      <c r="I368" s="3"/>
      <c r="J368" s="3"/>
      <c r="K368" s="3"/>
      <c r="L368" s="3"/>
      <c r="M368" s="3"/>
      <c r="N368" s="3"/>
    </row>
    <row r="369" spans="1:14" ht="13">
      <c r="A369" s="2"/>
      <c r="B369" s="3"/>
      <c r="C369" s="4"/>
      <c r="D369" s="4"/>
      <c r="E369" s="3"/>
      <c r="F369" s="3"/>
      <c r="G369" s="16"/>
      <c r="H369" s="3"/>
      <c r="I369" s="3"/>
      <c r="J369" s="3"/>
      <c r="K369" s="3"/>
      <c r="L369" s="3"/>
      <c r="M369" s="3"/>
      <c r="N369" s="3"/>
    </row>
    <row r="370" spans="1:14" ht="13">
      <c r="A370" s="2"/>
      <c r="B370" s="3"/>
      <c r="C370" s="4"/>
      <c r="D370" s="4"/>
      <c r="E370" s="3"/>
      <c r="F370" s="3"/>
      <c r="G370" s="16"/>
      <c r="H370" s="3"/>
      <c r="I370" s="3"/>
      <c r="J370" s="3"/>
      <c r="K370" s="3"/>
      <c r="L370" s="3"/>
      <c r="M370" s="3"/>
      <c r="N370" s="3"/>
    </row>
    <row r="371" spans="1:14" ht="13">
      <c r="A371" s="2"/>
      <c r="B371" s="3"/>
      <c r="C371" s="4"/>
      <c r="D371" s="4"/>
      <c r="E371" s="3"/>
      <c r="F371" s="3"/>
      <c r="G371" s="16"/>
      <c r="H371" s="3"/>
      <c r="I371" s="3"/>
      <c r="J371" s="3"/>
      <c r="K371" s="3"/>
      <c r="L371" s="3"/>
      <c r="M371" s="3"/>
      <c r="N371" s="3"/>
    </row>
    <row r="372" spans="1:14" ht="13">
      <c r="A372" s="2"/>
      <c r="B372" s="3"/>
      <c r="C372" s="4"/>
      <c r="D372" s="4"/>
      <c r="E372" s="3"/>
      <c r="F372" s="3"/>
      <c r="G372" s="16"/>
      <c r="H372" s="3"/>
      <c r="I372" s="3"/>
      <c r="J372" s="3"/>
      <c r="K372" s="3"/>
      <c r="L372" s="3"/>
      <c r="M372" s="3"/>
      <c r="N372" s="3"/>
    </row>
    <row r="373" spans="1:14" ht="13">
      <c r="A373" s="2"/>
      <c r="B373" s="3"/>
      <c r="C373" s="4"/>
      <c r="D373" s="4"/>
      <c r="E373" s="3"/>
      <c r="F373" s="3"/>
      <c r="G373" s="16"/>
      <c r="H373" s="3"/>
      <c r="I373" s="3"/>
      <c r="J373" s="3"/>
      <c r="K373" s="3"/>
      <c r="L373" s="3"/>
      <c r="M373" s="3"/>
      <c r="N373" s="3"/>
    </row>
    <row r="374" spans="1:14" ht="13">
      <c r="A374" s="2"/>
      <c r="B374" s="3"/>
      <c r="C374" s="4"/>
      <c r="D374" s="4"/>
      <c r="E374" s="3"/>
      <c r="F374" s="3"/>
      <c r="G374" s="16"/>
      <c r="H374" s="3"/>
      <c r="I374" s="3"/>
      <c r="J374" s="3"/>
      <c r="K374" s="3"/>
      <c r="L374" s="3"/>
      <c r="M374" s="3"/>
      <c r="N374" s="3"/>
    </row>
    <row r="375" spans="1:14" ht="13">
      <c r="A375" s="2"/>
      <c r="B375" s="3"/>
      <c r="C375" s="4"/>
      <c r="D375" s="4"/>
      <c r="E375" s="3"/>
      <c r="F375" s="3"/>
      <c r="G375" s="16"/>
      <c r="H375" s="3"/>
      <c r="I375" s="3"/>
      <c r="J375" s="3"/>
      <c r="K375" s="3"/>
      <c r="L375" s="3"/>
      <c r="M375" s="3"/>
      <c r="N375" s="3"/>
    </row>
    <row r="376" spans="1:14" ht="13">
      <c r="A376" s="2"/>
      <c r="B376" s="3"/>
      <c r="C376" s="4"/>
      <c r="D376" s="4"/>
      <c r="E376" s="3"/>
      <c r="F376" s="3"/>
      <c r="G376" s="16"/>
      <c r="H376" s="3"/>
      <c r="I376" s="3"/>
      <c r="J376" s="3"/>
      <c r="K376" s="3"/>
      <c r="L376" s="3"/>
      <c r="M376" s="3"/>
      <c r="N376" s="3"/>
    </row>
    <row r="377" spans="1:14" ht="13">
      <c r="A377" s="2"/>
      <c r="B377" s="3"/>
      <c r="C377" s="4"/>
      <c r="D377" s="4"/>
      <c r="E377" s="3"/>
      <c r="F377" s="3"/>
      <c r="G377" s="16"/>
      <c r="H377" s="3"/>
      <c r="I377" s="3"/>
      <c r="J377" s="3"/>
      <c r="K377" s="3"/>
      <c r="L377" s="3"/>
      <c r="M377" s="3"/>
      <c r="N377" s="3"/>
    </row>
    <row r="378" spans="1:14" ht="13">
      <c r="A378" s="2"/>
      <c r="B378" s="3"/>
      <c r="C378" s="4"/>
      <c r="D378" s="4"/>
      <c r="E378" s="3"/>
      <c r="F378" s="3"/>
      <c r="G378" s="16"/>
      <c r="H378" s="3"/>
      <c r="I378" s="3"/>
      <c r="J378" s="3"/>
      <c r="K378" s="3"/>
      <c r="L378" s="3"/>
      <c r="M378" s="3"/>
      <c r="N378" s="3"/>
    </row>
    <row r="379" spans="1:14" ht="13">
      <c r="A379" s="2"/>
      <c r="B379" s="3"/>
      <c r="C379" s="4"/>
      <c r="D379" s="4"/>
      <c r="E379" s="3"/>
      <c r="F379" s="3"/>
      <c r="G379" s="16"/>
      <c r="H379" s="3"/>
      <c r="I379" s="3"/>
      <c r="J379" s="3"/>
      <c r="K379" s="3"/>
      <c r="L379" s="3"/>
      <c r="M379" s="3"/>
      <c r="N379" s="3"/>
    </row>
    <row r="380" spans="1:14" ht="13">
      <c r="A380" s="2"/>
      <c r="B380" s="3"/>
      <c r="C380" s="4"/>
      <c r="D380" s="4"/>
      <c r="E380" s="3"/>
      <c r="F380" s="3"/>
      <c r="G380" s="16"/>
      <c r="H380" s="3"/>
      <c r="I380" s="3"/>
      <c r="J380" s="3"/>
      <c r="K380" s="3"/>
      <c r="L380" s="3"/>
      <c r="M380" s="3"/>
      <c r="N380" s="3"/>
    </row>
    <row r="381" spans="1:14" ht="13">
      <c r="A381" s="2"/>
      <c r="B381" s="3"/>
      <c r="C381" s="4"/>
      <c r="D381" s="4"/>
      <c r="E381" s="3"/>
      <c r="F381" s="3"/>
      <c r="G381" s="16"/>
      <c r="H381" s="3"/>
      <c r="I381" s="3"/>
      <c r="J381" s="3"/>
      <c r="K381" s="3"/>
      <c r="L381" s="3"/>
      <c r="M381" s="3"/>
      <c r="N381" s="3"/>
    </row>
    <row r="382" spans="1:14" ht="13">
      <c r="A382" s="2"/>
      <c r="B382" s="3"/>
      <c r="C382" s="4"/>
      <c r="D382" s="4"/>
      <c r="E382" s="3"/>
      <c r="F382" s="3"/>
      <c r="G382" s="16"/>
      <c r="H382" s="3"/>
      <c r="I382" s="3"/>
      <c r="J382" s="3"/>
      <c r="K382" s="3"/>
      <c r="L382" s="3"/>
      <c r="M382" s="3"/>
      <c r="N382" s="3"/>
    </row>
    <row r="383" spans="1:14" ht="13">
      <c r="A383" s="2"/>
      <c r="B383" s="3"/>
      <c r="C383" s="4"/>
      <c r="D383" s="4"/>
      <c r="E383" s="3"/>
      <c r="F383" s="3"/>
      <c r="G383" s="16"/>
      <c r="H383" s="3"/>
      <c r="I383" s="3"/>
      <c r="J383" s="3"/>
      <c r="K383" s="3"/>
      <c r="L383" s="3"/>
      <c r="M383" s="3"/>
      <c r="N383" s="3"/>
    </row>
    <row r="384" spans="1:14" ht="13">
      <c r="A384" s="2"/>
      <c r="B384" s="3"/>
      <c r="C384" s="4"/>
      <c r="D384" s="4"/>
      <c r="E384" s="3"/>
      <c r="F384" s="3"/>
      <c r="G384" s="16"/>
      <c r="H384" s="3"/>
      <c r="I384" s="3"/>
      <c r="J384" s="3"/>
      <c r="K384" s="3"/>
      <c r="L384" s="3"/>
      <c r="M384" s="3"/>
      <c r="N384" s="3"/>
    </row>
    <row r="385" spans="1:14" ht="13">
      <c r="A385" s="2"/>
      <c r="B385" s="3"/>
      <c r="C385" s="4"/>
      <c r="D385" s="4"/>
      <c r="E385" s="3"/>
      <c r="F385" s="3"/>
      <c r="G385" s="16"/>
      <c r="H385" s="3"/>
      <c r="I385" s="3"/>
      <c r="J385" s="3"/>
      <c r="K385" s="3"/>
      <c r="L385" s="3"/>
      <c r="M385" s="3"/>
      <c r="N385" s="3"/>
    </row>
    <row r="386" spans="1:14" ht="13">
      <c r="A386" s="2"/>
      <c r="B386" s="3"/>
      <c r="C386" s="4"/>
      <c r="D386" s="4"/>
      <c r="E386" s="3"/>
      <c r="F386" s="3"/>
      <c r="G386" s="16"/>
      <c r="H386" s="3"/>
      <c r="I386" s="3"/>
      <c r="J386" s="3"/>
      <c r="K386" s="3"/>
      <c r="L386" s="3"/>
      <c r="M386" s="3"/>
      <c r="N386" s="3"/>
    </row>
    <row r="387" spans="1:14" ht="13">
      <c r="A387" s="2"/>
      <c r="B387" s="3"/>
      <c r="C387" s="4"/>
      <c r="D387" s="4"/>
      <c r="E387" s="3"/>
      <c r="F387" s="3"/>
      <c r="G387" s="16"/>
      <c r="H387" s="3"/>
      <c r="I387" s="3"/>
      <c r="J387" s="3"/>
      <c r="K387" s="3"/>
      <c r="L387" s="3"/>
      <c r="M387" s="3"/>
      <c r="N387" s="3"/>
    </row>
    <row r="388" spans="1:14" ht="13">
      <c r="A388" s="2"/>
      <c r="B388" s="3"/>
      <c r="C388" s="4"/>
      <c r="D388" s="4"/>
      <c r="E388" s="3"/>
      <c r="F388" s="3"/>
      <c r="G388" s="16"/>
      <c r="H388" s="3"/>
      <c r="I388" s="3"/>
      <c r="J388" s="3"/>
      <c r="K388" s="3"/>
      <c r="L388" s="3"/>
      <c r="M388" s="3"/>
      <c r="N388" s="3"/>
    </row>
    <row r="389" spans="1:14" ht="13">
      <c r="A389" s="2"/>
      <c r="B389" s="3"/>
      <c r="C389" s="4"/>
      <c r="D389" s="4"/>
      <c r="E389" s="3"/>
      <c r="F389" s="3"/>
      <c r="G389" s="16"/>
      <c r="H389" s="3"/>
      <c r="I389" s="3"/>
      <c r="J389" s="3"/>
      <c r="K389" s="3"/>
      <c r="L389" s="3"/>
      <c r="M389" s="3"/>
      <c r="N389" s="3"/>
    </row>
    <row r="390" spans="1:14" ht="13">
      <c r="A390" s="2"/>
      <c r="B390" s="3"/>
      <c r="C390" s="4"/>
      <c r="D390" s="4"/>
      <c r="E390" s="3"/>
      <c r="F390" s="3"/>
      <c r="G390" s="16"/>
      <c r="H390" s="3"/>
      <c r="I390" s="3"/>
      <c r="J390" s="3"/>
      <c r="K390" s="3"/>
      <c r="L390" s="3"/>
      <c r="M390" s="3"/>
      <c r="N390" s="3"/>
    </row>
    <row r="391" spans="1:14" ht="13">
      <c r="A391" s="2"/>
      <c r="B391" s="3"/>
      <c r="C391" s="4"/>
      <c r="D391" s="4"/>
      <c r="E391" s="3"/>
      <c r="F391" s="3"/>
      <c r="G391" s="16"/>
      <c r="H391" s="3"/>
      <c r="I391" s="3"/>
      <c r="J391" s="3"/>
      <c r="K391" s="3"/>
      <c r="L391" s="3"/>
      <c r="M391" s="3"/>
      <c r="N391" s="3"/>
    </row>
    <row r="392" spans="1:14" ht="13">
      <c r="A392" s="2"/>
      <c r="B392" s="3"/>
      <c r="C392" s="4"/>
      <c r="D392" s="4"/>
      <c r="E392" s="3"/>
      <c r="F392" s="3"/>
      <c r="G392" s="16"/>
      <c r="H392" s="3"/>
      <c r="I392" s="3"/>
      <c r="J392" s="3"/>
      <c r="K392" s="3"/>
      <c r="L392" s="3"/>
      <c r="M392" s="3"/>
      <c r="N392" s="3"/>
    </row>
    <row r="393" spans="1:14" ht="13">
      <c r="A393" s="2"/>
      <c r="B393" s="3"/>
      <c r="C393" s="4"/>
      <c r="D393" s="4"/>
      <c r="E393" s="3"/>
      <c r="F393" s="3"/>
      <c r="G393" s="16"/>
      <c r="H393" s="3"/>
      <c r="I393" s="3"/>
      <c r="J393" s="3"/>
      <c r="K393" s="3"/>
      <c r="L393" s="3"/>
      <c r="M393" s="3"/>
      <c r="N393" s="3"/>
    </row>
    <row r="394" spans="1:14" ht="13">
      <c r="A394" s="2"/>
      <c r="B394" s="3"/>
      <c r="C394" s="4"/>
      <c r="D394" s="4"/>
      <c r="E394" s="3"/>
      <c r="F394" s="3"/>
      <c r="G394" s="16"/>
      <c r="H394" s="3"/>
      <c r="I394" s="3"/>
      <c r="J394" s="3"/>
      <c r="K394" s="3"/>
      <c r="L394" s="3"/>
      <c r="M394" s="3"/>
      <c r="N394" s="3"/>
    </row>
    <row r="395" spans="1:14" ht="13">
      <c r="A395" s="2"/>
      <c r="B395" s="3"/>
      <c r="C395" s="4"/>
      <c r="D395" s="4"/>
      <c r="E395" s="3"/>
      <c r="F395" s="3"/>
      <c r="G395" s="16"/>
      <c r="H395" s="3"/>
      <c r="I395" s="3"/>
      <c r="J395" s="3"/>
      <c r="K395" s="3"/>
      <c r="L395" s="3"/>
      <c r="M395" s="3"/>
      <c r="N395" s="3"/>
    </row>
    <row r="396" spans="1:14" ht="13">
      <c r="A396" s="2"/>
      <c r="B396" s="3"/>
      <c r="C396" s="4"/>
      <c r="D396" s="4"/>
      <c r="E396" s="3"/>
      <c r="F396" s="3"/>
      <c r="G396" s="16"/>
      <c r="H396" s="3"/>
      <c r="I396" s="3"/>
      <c r="J396" s="3"/>
      <c r="K396" s="3"/>
      <c r="L396" s="3"/>
      <c r="M396" s="3"/>
      <c r="N396" s="3"/>
    </row>
    <row r="397" spans="1:14" ht="13">
      <c r="A397" s="2"/>
      <c r="B397" s="3"/>
      <c r="C397" s="4"/>
      <c r="D397" s="4"/>
      <c r="E397" s="3"/>
      <c r="F397" s="3"/>
      <c r="G397" s="16"/>
      <c r="H397" s="3"/>
      <c r="I397" s="3"/>
      <c r="J397" s="3"/>
      <c r="K397" s="3"/>
      <c r="L397" s="3"/>
      <c r="M397" s="3"/>
      <c r="N397" s="3"/>
    </row>
    <row r="398" spans="1:14" ht="13">
      <c r="A398" s="2"/>
      <c r="B398" s="3"/>
      <c r="C398" s="4"/>
      <c r="D398" s="4"/>
      <c r="E398" s="3"/>
      <c r="F398" s="3"/>
      <c r="G398" s="16"/>
      <c r="H398" s="3"/>
      <c r="I398" s="3"/>
      <c r="J398" s="3"/>
      <c r="K398" s="3"/>
      <c r="L398" s="3"/>
      <c r="M398" s="3"/>
      <c r="N398" s="3"/>
    </row>
    <row r="399" spans="1:14" ht="13">
      <c r="A399" s="2"/>
      <c r="B399" s="3"/>
      <c r="C399" s="4"/>
      <c r="D399" s="4"/>
      <c r="E399" s="3"/>
      <c r="F399" s="3"/>
      <c r="G399" s="16"/>
      <c r="H399" s="3"/>
      <c r="I399" s="3"/>
      <c r="J399" s="3"/>
      <c r="K399" s="3"/>
      <c r="L399" s="3"/>
      <c r="M399" s="3"/>
      <c r="N399" s="3"/>
    </row>
    <row r="400" spans="1:14" ht="13">
      <c r="A400" s="2"/>
      <c r="B400" s="3"/>
      <c r="C400" s="4"/>
      <c r="D400" s="4"/>
      <c r="E400" s="3"/>
      <c r="F400" s="3"/>
      <c r="G400" s="16"/>
      <c r="H400" s="3"/>
      <c r="I400" s="3"/>
      <c r="J400" s="3"/>
      <c r="K400" s="3"/>
      <c r="L400" s="3"/>
      <c r="M400" s="3"/>
      <c r="N400" s="3"/>
    </row>
    <row r="401" spans="1:14" ht="13">
      <c r="A401" s="2"/>
      <c r="B401" s="3"/>
      <c r="C401" s="4"/>
      <c r="D401" s="4"/>
      <c r="E401" s="3"/>
      <c r="F401" s="3"/>
      <c r="G401" s="16"/>
      <c r="H401" s="3"/>
      <c r="I401" s="3"/>
      <c r="J401" s="3"/>
      <c r="K401" s="3"/>
      <c r="L401" s="3"/>
      <c r="M401" s="3"/>
      <c r="N401" s="3"/>
    </row>
    <row r="402" spans="1:14" ht="13">
      <c r="A402" s="2"/>
      <c r="B402" s="3"/>
      <c r="C402" s="4"/>
      <c r="D402" s="4"/>
      <c r="E402" s="3"/>
      <c r="F402" s="3"/>
      <c r="G402" s="16"/>
      <c r="H402" s="3"/>
      <c r="I402" s="3"/>
      <c r="J402" s="3"/>
      <c r="K402" s="3"/>
      <c r="L402" s="3"/>
      <c r="M402" s="3"/>
      <c r="N402" s="3"/>
    </row>
    <row r="403" spans="1:14" ht="13">
      <c r="A403" s="2"/>
      <c r="B403" s="3"/>
      <c r="C403" s="4"/>
      <c r="D403" s="4"/>
      <c r="E403" s="3"/>
      <c r="F403" s="3"/>
      <c r="G403" s="16"/>
      <c r="H403" s="3"/>
      <c r="I403" s="3"/>
      <c r="J403" s="3"/>
      <c r="K403" s="3"/>
      <c r="L403" s="3"/>
      <c r="M403" s="3"/>
      <c r="N403" s="3"/>
    </row>
    <row r="404" spans="1:14" ht="13">
      <c r="A404" s="2"/>
      <c r="B404" s="3"/>
      <c r="C404" s="4"/>
      <c r="D404" s="4"/>
      <c r="E404" s="3"/>
      <c r="F404" s="3"/>
      <c r="G404" s="16"/>
      <c r="H404" s="3"/>
      <c r="I404" s="3"/>
      <c r="J404" s="3"/>
      <c r="K404" s="3"/>
      <c r="L404" s="3"/>
      <c r="M404" s="3"/>
      <c r="N404" s="3"/>
    </row>
    <row r="405" spans="1:14" ht="13">
      <c r="A405" s="2"/>
      <c r="B405" s="3"/>
      <c r="C405" s="4"/>
      <c r="D405" s="4"/>
      <c r="E405" s="3"/>
      <c r="F405" s="3"/>
      <c r="G405" s="16"/>
      <c r="H405" s="3"/>
      <c r="I405" s="3"/>
      <c r="J405" s="3"/>
      <c r="K405" s="3"/>
      <c r="L405" s="3"/>
      <c r="M405" s="3"/>
      <c r="N405" s="3"/>
    </row>
    <row r="406" spans="1:14" ht="13">
      <c r="A406" s="2"/>
      <c r="B406" s="3"/>
      <c r="C406" s="4"/>
      <c r="D406" s="4"/>
      <c r="E406" s="3"/>
      <c r="F406" s="3"/>
      <c r="G406" s="16"/>
      <c r="H406" s="3"/>
      <c r="I406" s="3"/>
      <c r="J406" s="3"/>
      <c r="K406" s="3"/>
      <c r="L406" s="3"/>
      <c r="M406" s="3"/>
      <c r="N406" s="3"/>
    </row>
    <row r="407" spans="1:14" ht="13">
      <c r="A407" s="2"/>
      <c r="B407" s="3"/>
      <c r="C407" s="4"/>
      <c r="D407" s="4"/>
      <c r="E407" s="3"/>
      <c r="F407" s="3"/>
      <c r="G407" s="16"/>
      <c r="H407" s="3"/>
      <c r="I407" s="3"/>
      <c r="J407" s="3"/>
      <c r="K407" s="3"/>
      <c r="L407" s="3"/>
      <c r="M407" s="3"/>
      <c r="N407" s="3"/>
    </row>
    <row r="408" spans="1:14" ht="13">
      <c r="A408" s="2"/>
      <c r="B408" s="3"/>
      <c r="C408" s="4"/>
      <c r="D408" s="4"/>
      <c r="E408" s="3"/>
      <c r="F408" s="3"/>
      <c r="G408" s="16"/>
      <c r="H408" s="3"/>
      <c r="I408" s="3"/>
      <c r="J408" s="3"/>
      <c r="K408" s="3"/>
      <c r="L408" s="3"/>
      <c r="M408" s="3"/>
      <c r="N408" s="3"/>
    </row>
    <row r="409" spans="1:14" ht="13">
      <c r="A409" s="2"/>
      <c r="B409" s="3"/>
      <c r="C409" s="4"/>
      <c r="D409" s="4"/>
      <c r="E409" s="3"/>
      <c r="F409" s="3"/>
      <c r="G409" s="16"/>
      <c r="H409" s="3"/>
      <c r="I409" s="3"/>
      <c r="J409" s="3"/>
      <c r="K409" s="3"/>
      <c r="L409" s="3"/>
      <c r="M409" s="3"/>
      <c r="N409" s="3"/>
    </row>
    <row r="410" spans="1:14" ht="13">
      <c r="A410" s="2"/>
      <c r="B410" s="3"/>
      <c r="C410" s="4"/>
      <c r="D410" s="4"/>
      <c r="E410" s="3"/>
      <c r="F410" s="3"/>
      <c r="G410" s="16"/>
      <c r="H410" s="3"/>
      <c r="I410" s="3"/>
      <c r="J410" s="3"/>
      <c r="K410" s="3"/>
      <c r="L410" s="3"/>
      <c r="M410" s="3"/>
      <c r="N410" s="3"/>
    </row>
    <row r="411" spans="1:14" ht="13">
      <c r="A411" s="2"/>
      <c r="B411" s="3"/>
      <c r="C411" s="4"/>
      <c r="D411" s="4"/>
      <c r="E411" s="3"/>
      <c r="F411" s="3"/>
      <c r="G411" s="16"/>
      <c r="H411" s="3"/>
      <c r="I411" s="3"/>
      <c r="J411" s="3"/>
      <c r="K411" s="3"/>
      <c r="L411" s="3"/>
      <c r="M411" s="3"/>
      <c r="N411" s="3"/>
    </row>
    <row r="412" spans="1:14" ht="13">
      <c r="A412" s="2"/>
      <c r="B412" s="3"/>
      <c r="C412" s="4"/>
      <c r="D412" s="4"/>
      <c r="E412" s="3"/>
      <c r="F412" s="3"/>
      <c r="G412" s="16"/>
      <c r="H412" s="3"/>
      <c r="I412" s="3"/>
      <c r="J412" s="3"/>
      <c r="K412" s="3"/>
      <c r="L412" s="3"/>
      <c r="M412" s="3"/>
      <c r="N412" s="3"/>
    </row>
    <row r="413" spans="1:14" ht="13">
      <c r="A413" s="2"/>
      <c r="B413" s="3"/>
      <c r="C413" s="4"/>
      <c r="D413" s="4"/>
      <c r="E413" s="3"/>
      <c r="F413" s="3"/>
      <c r="G413" s="16"/>
      <c r="H413" s="3"/>
      <c r="I413" s="3"/>
      <c r="J413" s="3"/>
      <c r="K413" s="3"/>
      <c r="L413" s="3"/>
      <c r="M413" s="3"/>
      <c r="N413" s="3"/>
    </row>
    <row r="414" spans="1:14" ht="13">
      <c r="A414" s="2"/>
      <c r="B414" s="3"/>
      <c r="C414" s="4"/>
      <c r="D414" s="4"/>
      <c r="E414" s="3"/>
      <c r="F414" s="3"/>
      <c r="G414" s="16"/>
      <c r="H414" s="3"/>
      <c r="I414" s="3"/>
      <c r="J414" s="3"/>
      <c r="K414" s="3"/>
      <c r="L414" s="3"/>
      <c r="M414" s="3"/>
      <c r="N414" s="3"/>
    </row>
    <row r="415" spans="1:14" ht="13">
      <c r="A415" s="2"/>
      <c r="B415" s="3"/>
      <c r="C415" s="4"/>
      <c r="D415" s="4"/>
      <c r="E415" s="3"/>
      <c r="F415" s="3"/>
      <c r="G415" s="16"/>
      <c r="H415" s="3"/>
      <c r="I415" s="3"/>
      <c r="J415" s="3"/>
      <c r="K415" s="3"/>
      <c r="L415" s="3"/>
      <c r="M415" s="3"/>
      <c r="N415" s="3"/>
    </row>
    <row r="416" spans="1:14" ht="13">
      <c r="A416" s="2"/>
      <c r="B416" s="3"/>
      <c r="C416" s="4"/>
      <c r="D416" s="4"/>
      <c r="E416" s="3"/>
      <c r="F416" s="3"/>
      <c r="G416" s="16"/>
      <c r="H416" s="3"/>
      <c r="I416" s="3"/>
      <c r="J416" s="3"/>
      <c r="K416" s="3"/>
      <c r="L416" s="3"/>
      <c r="M416" s="3"/>
      <c r="N416" s="3"/>
    </row>
    <row r="417" spans="1:14" ht="13">
      <c r="A417" s="2"/>
      <c r="B417" s="3"/>
      <c r="C417" s="4"/>
      <c r="D417" s="4"/>
      <c r="E417" s="3"/>
      <c r="F417" s="3"/>
      <c r="G417" s="16"/>
      <c r="H417" s="3"/>
      <c r="I417" s="3"/>
      <c r="J417" s="3"/>
      <c r="K417" s="3"/>
      <c r="L417" s="3"/>
      <c r="M417" s="3"/>
      <c r="N417" s="3"/>
    </row>
    <row r="418" spans="1:14" ht="13">
      <c r="A418" s="2"/>
      <c r="B418" s="3"/>
      <c r="C418" s="4"/>
      <c r="D418" s="4"/>
      <c r="E418" s="3"/>
      <c r="F418" s="3"/>
      <c r="G418" s="16"/>
      <c r="H418" s="3"/>
      <c r="I418" s="3"/>
      <c r="J418" s="3"/>
      <c r="K418" s="3"/>
      <c r="L418" s="3"/>
      <c r="M418" s="3"/>
      <c r="N418" s="3"/>
    </row>
    <row r="419" spans="1:14" ht="13">
      <c r="A419" s="2"/>
      <c r="B419" s="3"/>
      <c r="C419" s="4"/>
      <c r="D419" s="4"/>
      <c r="E419" s="3"/>
      <c r="F419" s="3"/>
      <c r="G419" s="16"/>
      <c r="H419" s="3"/>
      <c r="I419" s="3"/>
      <c r="J419" s="3"/>
      <c r="K419" s="3"/>
      <c r="L419" s="3"/>
      <c r="M419" s="3"/>
      <c r="N419" s="3"/>
    </row>
    <row r="420" spans="1:14" ht="13">
      <c r="A420" s="2"/>
      <c r="B420" s="3"/>
      <c r="C420" s="4"/>
      <c r="D420" s="4"/>
      <c r="E420" s="3"/>
      <c r="F420" s="3"/>
      <c r="G420" s="16"/>
      <c r="H420" s="3"/>
      <c r="I420" s="3"/>
      <c r="J420" s="3"/>
      <c r="K420" s="3"/>
      <c r="L420" s="3"/>
      <c r="M420" s="3"/>
      <c r="N420" s="3"/>
    </row>
    <row r="421" spans="1:14" ht="13">
      <c r="A421" s="2"/>
      <c r="B421" s="3"/>
      <c r="C421" s="4"/>
      <c r="D421" s="4"/>
      <c r="E421" s="3"/>
      <c r="F421" s="3"/>
      <c r="G421" s="16"/>
      <c r="H421" s="3"/>
      <c r="I421" s="3"/>
      <c r="J421" s="3"/>
      <c r="K421" s="3"/>
      <c r="L421" s="3"/>
      <c r="M421" s="3"/>
      <c r="N421" s="3"/>
    </row>
    <row r="422" spans="1:14" ht="13">
      <c r="A422" s="2"/>
      <c r="B422" s="3"/>
      <c r="C422" s="4"/>
      <c r="D422" s="4"/>
      <c r="E422" s="3"/>
      <c r="F422" s="3"/>
      <c r="G422" s="16"/>
      <c r="H422" s="3"/>
      <c r="I422" s="3"/>
      <c r="J422" s="3"/>
      <c r="K422" s="3"/>
      <c r="L422" s="3"/>
      <c r="M422" s="3"/>
      <c r="N422" s="3"/>
    </row>
    <row r="423" spans="1:14" ht="13">
      <c r="A423" s="2"/>
      <c r="B423" s="3"/>
      <c r="C423" s="4"/>
      <c r="D423" s="4"/>
      <c r="E423" s="3"/>
      <c r="F423" s="3"/>
      <c r="G423" s="16"/>
      <c r="H423" s="3"/>
      <c r="I423" s="3"/>
      <c r="J423" s="3"/>
      <c r="K423" s="3"/>
      <c r="L423" s="3"/>
      <c r="M423" s="3"/>
      <c r="N423" s="3"/>
    </row>
    <row r="424" spans="1:14" ht="13">
      <c r="A424" s="2"/>
      <c r="B424" s="3"/>
      <c r="C424" s="4"/>
      <c r="D424" s="4"/>
      <c r="E424" s="3"/>
      <c r="F424" s="3"/>
      <c r="G424" s="16"/>
      <c r="H424" s="3"/>
      <c r="I424" s="3"/>
      <c r="J424" s="3"/>
      <c r="K424" s="3"/>
      <c r="L424" s="3"/>
      <c r="M424" s="3"/>
      <c r="N424" s="3"/>
    </row>
    <row r="425" spans="1:14" ht="13">
      <c r="A425" s="2"/>
      <c r="B425" s="3"/>
      <c r="C425" s="4"/>
      <c r="D425" s="4"/>
      <c r="E425" s="3"/>
      <c r="F425" s="3"/>
      <c r="G425" s="16"/>
      <c r="H425" s="3"/>
      <c r="I425" s="3"/>
      <c r="J425" s="3"/>
      <c r="K425" s="3"/>
      <c r="L425" s="3"/>
      <c r="M425" s="3"/>
      <c r="N425" s="3"/>
    </row>
    <row r="426" spans="1:14" ht="13">
      <c r="A426" s="2"/>
      <c r="B426" s="3"/>
      <c r="C426" s="4"/>
      <c r="D426" s="4"/>
      <c r="E426" s="3"/>
      <c r="F426" s="3"/>
      <c r="G426" s="16"/>
      <c r="H426" s="3"/>
      <c r="I426" s="3"/>
      <c r="J426" s="3"/>
      <c r="K426" s="3"/>
      <c r="L426" s="3"/>
      <c r="M426" s="3"/>
      <c r="N426" s="3"/>
    </row>
    <row r="427" spans="1:14" ht="13">
      <c r="A427" s="2"/>
      <c r="B427" s="3"/>
      <c r="C427" s="4"/>
      <c r="D427" s="4"/>
      <c r="E427" s="3"/>
      <c r="F427" s="3"/>
      <c r="G427" s="16"/>
      <c r="H427" s="3"/>
      <c r="I427" s="3"/>
      <c r="J427" s="3"/>
      <c r="K427" s="3"/>
      <c r="L427" s="3"/>
      <c r="M427" s="3"/>
      <c r="N427" s="3"/>
    </row>
    <row r="428" spans="1:14" ht="13">
      <c r="A428" s="2"/>
      <c r="B428" s="3"/>
      <c r="C428" s="4"/>
      <c r="D428" s="4"/>
      <c r="E428" s="3"/>
      <c r="F428" s="3"/>
      <c r="G428" s="16"/>
      <c r="H428" s="3"/>
      <c r="I428" s="3"/>
      <c r="J428" s="3"/>
      <c r="K428" s="3"/>
      <c r="L428" s="3"/>
      <c r="M428" s="3"/>
      <c r="N428" s="3"/>
    </row>
    <row r="429" spans="1:14" ht="13">
      <c r="A429" s="2"/>
      <c r="B429" s="3"/>
      <c r="C429" s="4"/>
      <c r="D429" s="4"/>
      <c r="E429" s="3"/>
      <c r="F429" s="3"/>
      <c r="G429" s="16"/>
      <c r="H429" s="3"/>
      <c r="I429" s="3"/>
      <c r="J429" s="3"/>
      <c r="K429" s="3"/>
      <c r="L429" s="3"/>
      <c r="M429" s="3"/>
      <c r="N429" s="3"/>
    </row>
    <row r="430" spans="1:14" ht="13">
      <c r="A430" s="2"/>
      <c r="B430" s="3"/>
      <c r="C430" s="4"/>
      <c r="D430" s="4"/>
      <c r="E430" s="3"/>
      <c r="F430" s="3"/>
      <c r="G430" s="16"/>
      <c r="H430" s="3"/>
      <c r="I430" s="3"/>
      <c r="J430" s="3"/>
      <c r="K430" s="3"/>
      <c r="L430" s="3"/>
      <c r="M430" s="3"/>
      <c r="N430" s="3"/>
    </row>
    <row r="431" spans="1:14" ht="13">
      <c r="A431" s="2"/>
      <c r="B431" s="3"/>
      <c r="C431" s="4"/>
      <c r="D431" s="4"/>
      <c r="E431" s="3"/>
      <c r="F431" s="3"/>
      <c r="G431" s="16"/>
      <c r="H431" s="3"/>
      <c r="I431" s="3"/>
      <c r="J431" s="3"/>
      <c r="K431" s="3"/>
      <c r="L431" s="3"/>
      <c r="M431" s="3"/>
      <c r="N431" s="3"/>
    </row>
    <row r="432" spans="1:14" ht="13">
      <c r="A432" s="2"/>
      <c r="B432" s="3"/>
      <c r="C432" s="4"/>
      <c r="D432" s="4"/>
      <c r="E432" s="3"/>
      <c r="F432" s="3"/>
      <c r="G432" s="16"/>
      <c r="H432" s="3"/>
      <c r="I432" s="3"/>
      <c r="J432" s="3"/>
      <c r="K432" s="3"/>
      <c r="L432" s="3"/>
      <c r="M432" s="3"/>
      <c r="N432" s="3"/>
    </row>
    <row r="433" spans="1:14" ht="13">
      <c r="A433" s="2"/>
      <c r="B433" s="3"/>
      <c r="C433" s="4"/>
      <c r="D433" s="4"/>
      <c r="E433" s="3"/>
      <c r="F433" s="3"/>
      <c r="G433" s="16"/>
      <c r="H433" s="3"/>
      <c r="I433" s="3"/>
      <c r="J433" s="3"/>
      <c r="K433" s="3"/>
      <c r="L433" s="3"/>
      <c r="M433" s="3"/>
      <c r="N433" s="3"/>
    </row>
    <row r="434" spans="1:14" ht="13">
      <c r="A434" s="2"/>
      <c r="B434" s="3"/>
      <c r="C434" s="4"/>
      <c r="D434" s="4"/>
      <c r="E434" s="3"/>
      <c r="F434" s="3"/>
      <c r="G434" s="16"/>
      <c r="H434" s="3"/>
      <c r="I434" s="3"/>
      <c r="J434" s="3"/>
      <c r="K434" s="3"/>
      <c r="L434" s="3"/>
      <c r="M434" s="3"/>
      <c r="N434" s="3"/>
    </row>
    <row r="435" spans="1:14" ht="13">
      <c r="A435" s="2"/>
      <c r="B435" s="3"/>
      <c r="C435" s="4"/>
      <c r="D435" s="4"/>
      <c r="E435" s="3"/>
      <c r="F435" s="3"/>
      <c r="G435" s="16"/>
      <c r="H435" s="3"/>
      <c r="I435" s="3"/>
      <c r="J435" s="3"/>
      <c r="K435" s="3"/>
      <c r="L435" s="3"/>
      <c r="M435" s="3"/>
      <c r="N435" s="3"/>
    </row>
    <row r="436" spans="1:14" ht="13">
      <c r="A436" s="2"/>
      <c r="B436" s="3"/>
      <c r="C436" s="4"/>
      <c r="D436" s="4"/>
      <c r="E436" s="3"/>
      <c r="F436" s="3"/>
      <c r="G436" s="16"/>
      <c r="H436" s="3"/>
      <c r="I436" s="3"/>
      <c r="J436" s="3"/>
      <c r="K436" s="3"/>
      <c r="L436" s="3"/>
      <c r="M436" s="3"/>
      <c r="N436" s="3"/>
    </row>
    <row r="437" spans="1:14" ht="13">
      <c r="A437" s="2"/>
      <c r="B437" s="3"/>
      <c r="C437" s="4"/>
      <c r="D437" s="4"/>
      <c r="E437" s="3"/>
      <c r="F437" s="3"/>
      <c r="G437" s="16"/>
      <c r="H437" s="3"/>
      <c r="I437" s="3"/>
      <c r="J437" s="3"/>
      <c r="K437" s="3"/>
      <c r="L437" s="3"/>
      <c r="M437" s="3"/>
      <c r="N437" s="3"/>
    </row>
    <row r="438" spans="1:14" ht="13">
      <c r="A438" s="2"/>
      <c r="B438" s="3"/>
      <c r="C438" s="4"/>
      <c r="D438" s="4"/>
      <c r="E438" s="3"/>
      <c r="F438" s="3"/>
      <c r="G438" s="16"/>
      <c r="H438" s="3"/>
      <c r="I438" s="3"/>
      <c r="J438" s="3"/>
      <c r="K438" s="3"/>
      <c r="L438" s="3"/>
      <c r="M438" s="3"/>
      <c r="N438" s="3"/>
    </row>
    <row r="439" spans="1:14" ht="13">
      <c r="A439" s="2"/>
      <c r="B439" s="3"/>
      <c r="C439" s="4"/>
      <c r="D439" s="4"/>
      <c r="E439" s="3"/>
      <c r="F439" s="3"/>
      <c r="G439" s="16"/>
      <c r="H439" s="3"/>
      <c r="I439" s="3"/>
      <c r="J439" s="3"/>
      <c r="K439" s="3"/>
      <c r="L439" s="3"/>
      <c r="M439" s="3"/>
      <c r="N439" s="3"/>
    </row>
    <row r="440" spans="1:14" ht="13">
      <c r="A440" s="2"/>
      <c r="B440" s="3"/>
      <c r="C440" s="4"/>
      <c r="D440" s="4"/>
      <c r="E440" s="3"/>
      <c r="F440" s="3"/>
      <c r="G440" s="16"/>
      <c r="H440" s="3"/>
      <c r="I440" s="3"/>
      <c r="J440" s="3"/>
      <c r="K440" s="3"/>
      <c r="L440" s="3"/>
      <c r="M440" s="3"/>
      <c r="N440" s="3"/>
    </row>
    <row r="441" spans="1:14" ht="13">
      <c r="A441" s="2"/>
      <c r="B441" s="3"/>
      <c r="C441" s="4"/>
      <c r="D441" s="4"/>
      <c r="E441" s="3"/>
      <c r="F441" s="3"/>
      <c r="G441" s="16"/>
      <c r="H441" s="3"/>
      <c r="I441" s="3"/>
      <c r="J441" s="3"/>
      <c r="K441" s="3"/>
      <c r="L441" s="3"/>
      <c r="M441" s="3"/>
      <c r="N441" s="3"/>
    </row>
    <row r="442" spans="1:14" ht="13">
      <c r="A442" s="2"/>
      <c r="B442" s="3"/>
      <c r="C442" s="4"/>
      <c r="D442" s="4"/>
      <c r="E442" s="3"/>
      <c r="F442" s="3"/>
      <c r="G442" s="16"/>
      <c r="H442" s="3"/>
      <c r="I442" s="3"/>
      <c r="J442" s="3"/>
      <c r="K442" s="3"/>
      <c r="L442" s="3"/>
      <c r="M442" s="3"/>
      <c r="N442" s="3"/>
    </row>
    <row r="443" spans="1:14" ht="13">
      <c r="A443" s="2"/>
      <c r="B443" s="3"/>
      <c r="C443" s="4"/>
      <c r="D443" s="4"/>
      <c r="E443" s="3"/>
      <c r="F443" s="3"/>
      <c r="G443" s="16"/>
      <c r="H443" s="3"/>
      <c r="I443" s="3"/>
      <c r="J443" s="3"/>
      <c r="K443" s="3"/>
      <c r="L443" s="3"/>
      <c r="M443" s="3"/>
      <c r="N443" s="3"/>
    </row>
    <row r="444" spans="1:14" ht="13">
      <c r="A444" s="2"/>
      <c r="B444" s="3"/>
      <c r="C444" s="4"/>
      <c r="D444" s="4"/>
      <c r="E444" s="3"/>
      <c r="F444" s="3"/>
      <c r="G444" s="16"/>
      <c r="H444" s="3"/>
      <c r="I444" s="3"/>
      <c r="J444" s="3"/>
      <c r="K444" s="3"/>
      <c r="L444" s="3"/>
      <c r="M444" s="3"/>
      <c r="N444" s="3"/>
    </row>
    <row r="445" spans="1:14" ht="13">
      <c r="A445" s="2"/>
      <c r="B445" s="3"/>
      <c r="C445" s="4"/>
      <c r="D445" s="4"/>
      <c r="E445" s="3"/>
      <c r="F445" s="3"/>
      <c r="G445" s="16"/>
      <c r="H445" s="3"/>
      <c r="I445" s="3"/>
      <c r="J445" s="3"/>
      <c r="K445" s="3"/>
      <c r="L445" s="3"/>
      <c r="M445" s="3"/>
      <c r="N445" s="3"/>
    </row>
    <row r="446" spans="1:14" ht="13">
      <c r="A446" s="2"/>
      <c r="B446" s="3"/>
      <c r="C446" s="4"/>
      <c r="D446" s="4"/>
      <c r="E446" s="3"/>
      <c r="F446" s="3"/>
      <c r="G446" s="16"/>
      <c r="H446" s="3"/>
      <c r="I446" s="3"/>
      <c r="J446" s="3"/>
      <c r="K446" s="3"/>
      <c r="L446" s="3"/>
      <c r="M446" s="3"/>
      <c r="N446" s="3"/>
    </row>
    <row r="447" spans="1:14" ht="13">
      <c r="A447" s="2"/>
      <c r="B447" s="3"/>
      <c r="C447" s="4"/>
      <c r="D447" s="4"/>
      <c r="E447" s="3"/>
      <c r="F447" s="3"/>
      <c r="G447" s="16"/>
      <c r="H447" s="3"/>
      <c r="I447" s="3"/>
      <c r="J447" s="3"/>
      <c r="K447" s="3"/>
      <c r="L447" s="3"/>
      <c r="M447" s="3"/>
      <c r="N447" s="3"/>
    </row>
    <row r="448" spans="1:14" ht="13">
      <c r="A448" s="2"/>
      <c r="B448" s="3"/>
      <c r="C448" s="4"/>
      <c r="D448" s="4"/>
      <c r="E448" s="3"/>
      <c r="F448" s="3"/>
      <c r="G448" s="16"/>
      <c r="H448" s="3"/>
      <c r="I448" s="3"/>
      <c r="J448" s="3"/>
      <c r="K448" s="3"/>
      <c r="L448" s="3"/>
      <c r="M448" s="3"/>
      <c r="N448" s="3"/>
    </row>
    <row r="449" spans="1:14" ht="13">
      <c r="A449" s="2"/>
      <c r="B449" s="3"/>
      <c r="C449" s="4"/>
      <c r="D449" s="4"/>
      <c r="E449" s="3"/>
      <c r="F449" s="3"/>
      <c r="G449" s="16"/>
      <c r="H449" s="3"/>
      <c r="I449" s="3"/>
      <c r="J449" s="3"/>
      <c r="K449" s="3"/>
      <c r="L449" s="3"/>
      <c r="M449" s="3"/>
      <c r="N449" s="3"/>
    </row>
    <row r="450" spans="1:14" ht="13">
      <c r="A450" s="2"/>
      <c r="B450" s="3"/>
      <c r="C450" s="4"/>
      <c r="D450" s="4"/>
      <c r="E450" s="3"/>
      <c r="F450" s="3"/>
      <c r="G450" s="16"/>
      <c r="H450" s="3"/>
      <c r="I450" s="3"/>
      <c r="J450" s="3"/>
      <c r="K450" s="3"/>
      <c r="L450" s="3"/>
      <c r="M450" s="3"/>
      <c r="N450" s="3"/>
    </row>
    <row r="451" spans="1:14" ht="13">
      <c r="A451" s="2"/>
      <c r="B451" s="3"/>
      <c r="C451" s="4"/>
      <c r="D451" s="4"/>
      <c r="E451" s="3"/>
      <c r="F451" s="3"/>
      <c r="G451" s="16"/>
      <c r="H451" s="3"/>
      <c r="I451" s="3"/>
      <c r="J451" s="3"/>
      <c r="K451" s="3"/>
      <c r="L451" s="3"/>
      <c r="M451" s="3"/>
      <c r="N451" s="3"/>
    </row>
    <row r="452" spans="1:14" ht="13">
      <c r="A452" s="2"/>
      <c r="B452" s="3"/>
      <c r="C452" s="4"/>
      <c r="D452" s="4"/>
      <c r="E452" s="3"/>
      <c r="F452" s="3"/>
      <c r="G452" s="16"/>
      <c r="H452" s="3"/>
      <c r="I452" s="3"/>
      <c r="J452" s="3"/>
      <c r="K452" s="3"/>
      <c r="L452" s="3"/>
      <c r="M452" s="3"/>
      <c r="N452" s="3"/>
    </row>
    <row r="453" spans="1:14" ht="13">
      <c r="A453" s="2"/>
      <c r="B453" s="3"/>
      <c r="C453" s="4"/>
      <c r="D453" s="4"/>
      <c r="E453" s="3"/>
      <c r="F453" s="3"/>
      <c r="G453" s="16"/>
      <c r="H453" s="3"/>
      <c r="I453" s="3"/>
      <c r="J453" s="3"/>
      <c r="K453" s="3"/>
      <c r="L453" s="3"/>
      <c r="M453" s="3"/>
      <c r="N453" s="3"/>
    </row>
    <row r="454" spans="1:14" ht="13">
      <c r="A454" s="2"/>
      <c r="B454" s="3"/>
      <c r="C454" s="4"/>
      <c r="D454" s="4"/>
      <c r="E454" s="3"/>
      <c r="F454" s="3"/>
      <c r="G454" s="16"/>
      <c r="H454" s="3"/>
      <c r="I454" s="3"/>
      <c r="J454" s="3"/>
      <c r="K454" s="3"/>
      <c r="L454" s="3"/>
      <c r="M454" s="3"/>
      <c r="N454" s="3"/>
    </row>
    <row r="455" spans="1:14" ht="13">
      <c r="A455" s="2"/>
      <c r="B455" s="3"/>
      <c r="C455" s="4"/>
      <c r="D455" s="4"/>
      <c r="E455" s="3"/>
      <c r="F455" s="3"/>
      <c r="G455" s="16"/>
      <c r="H455" s="3"/>
      <c r="I455" s="3"/>
      <c r="J455" s="3"/>
      <c r="K455" s="3"/>
      <c r="L455" s="3"/>
      <c r="M455" s="3"/>
      <c r="N455" s="3"/>
    </row>
    <row r="456" spans="1:14" ht="13">
      <c r="A456" s="2"/>
      <c r="B456" s="3"/>
      <c r="C456" s="4"/>
      <c r="D456" s="4"/>
      <c r="E456" s="3"/>
      <c r="F456" s="3"/>
      <c r="G456" s="16"/>
      <c r="H456" s="3"/>
      <c r="I456" s="3"/>
      <c r="J456" s="3"/>
      <c r="K456" s="3"/>
      <c r="L456" s="3"/>
      <c r="M456" s="3"/>
      <c r="N456" s="3"/>
    </row>
    <row r="457" spans="1:14" ht="13">
      <c r="A457" s="2"/>
      <c r="B457" s="3"/>
      <c r="C457" s="4"/>
      <c r="D457" s="4"/>
      <c r="E457" s="3"/>
      <c r="F457" s="3"/>
      <c r="G457" s="16"/>
      <c r="H457" s="3"/>
      <c r="I457" s="3"/>
      <c r="J457" s="3"/>
      <c r="K457" s="3"/>
      <c r="L457" s="3"/>
      <c r="M457" s="3"/>
      <c r="N457" s="3"/>
    </row>
    <row r="458" spans="1:14" ht="13">
      <c r="A458" s="2"/>
      <c r="B458" s="3"/>
      <c r="C458" s="4"/>
      <c r="D458" s="4"/>
      <c r="E458" s="3"/>
      <c r="F458" s="3"/>
      <c r="G458" s="16"/>
      <c r="H458" s="3"/>
      <c r="I458" s="3"/>
      <c r="J458" s="3"/>
      <c r="K458" s="3"/>
      <c r="L458" s="3"/>
      <c r="M458" s="3"/>
      <c r="N458" s="3"/>
    </row>
    <row r="459" spans="1:14" ht="13">
      <c r="A459" s="2"/>
      <c r="B459" s="3"/>
      <c r="C459" s="4"/>
      <c r="D459" s="4"/>
      <c r="E459" s="3"/>
      <c r="F459" s="3"/>
      <c r="G459" s="16"/>
      <c r="H459" s="3"/>
      <c r="I459" s="3"/>
      <c r="J459" s="3"/>
      <c r="K459" s="3"/>
      <c r="L459" s="3"/>
      <c r="M459" s="3"/>
      <c r="N459" s="3"/>
    </row>
    <row r="460" spans="1:14" ht="13">
      <c r="A460" s="2"/>
      <c r="B460" s="3"/>
      <c r="C460" s="4"/>
      <c r="D460" s="4"/>
      <c r="E460" s="3"/>
      <c r="F460" s="3"/>
      <c r="G460" s="16"/>
      <c r="H460" s="3"/>
      <c r="I460" s="3"/>
      <c r="J460" s="3"/>
      <c r="K460" s="3"/>
      <c r="L460" s="3"/>
      <c r="M460" s="3"/>
      <c r="N460" s="3"/>
    </row>
    <row r="461" spans="1:14" ht="13">
      <c r="A461" s="2"/>
      <c r="B461" s="3"/>
      <c r="C461" s="4"/>
      <c r="D461" s="4"/>
      <c r="E461" s="3"/>
      <c r="F461" s="3"/>
      <c r="G461" s="16"/>
      <c r="H461" s="3"/>
      <c r="I461" s="3"/>
      <c r="J461" s="3"/>
      <c r="K461" s="3"/>
      <c r="L461" s="3"/>
      <c r="M461" s="3"/>
      <c r="N461" s="3"/>
    </row>
    <row r="462" spans="1:14" ht="13">
      <c r="A462" s="2"/>
      <c r="B462" s="3"/>
      <c r="C462" s="4"/>
      <c r="D462" s="4"/>
      <c r="E462" s="3"/>
      <c r="F462" s="3"/>
      <c r="G462" s="16"/>
      <c r="H462" s="3"/>
      <c r="I462" s="3"/>
      <c r="J462" s="3"/>
      <c r="K462" s="3"/>
      <c r="L462" s="3"/>
      <c r="M462" s="3"/>
      <c r="N462" s="3"/>
    </row>
    <row r="463" spans="1:14" ht="13">
      <c r="A463" s="2"/>
      <c r="B463" s="3"/>
      <c r="C463" s="4"/>
      <c r="D463" s="4"/>
      <c r="E463" s="3"/>
      <c r="F463" s="3"/>
      <c r="G463" s="16"/>
      <c r="H463" s="3"/>
      <c r="I463" s="3"/>
      <c r="J463" s="3"/>
      <c r="K463" s="3"/>
      <c r="L463" s="3"/>
      <c r="M463" s="3"/>
      <c r="N463" s="3"/>
    </row>
    <row r="464" spans="1:14" ht="13">
      <c r="A464" s="2"/>
      <c r="B464" s="3"/>
      <c r="C464" s="4"/>
      <c r="D464" s="4"/>
      <c r="E464" s="3"/>
      <c r="F464" s="3"/>
      <c r="G464" s="16"/>
      <c r="H464" s="3"/>
      <c r="I464" s="3"/>
      <c r="J464" s="3"/>
      <c r="K464" s="3"/>
      <c r="L464" s="3"/>
      <c r="M464" s="3"/>
      <c r="N464" s="3"/>
    </row>
    <row r="465" spans="1:14" ht="13">
      <c r="A465" s="2"/>
      <c r="B465" s="3"/>
      <c r="C465" s="4"/>
      <c r="D465" s="4"/>
      <c r="E465" s="3"/>
      <c r="F465" s="3"/>
      <c r="G465" s="16"/>
      <c r="H465" s="3"/>
      <c r="I465" s="3"/>
      <c r="J465" s="3"/>
      <c r="K465" s="3"/>
      <c r="L465" s="3"/>
      <c r="M465" s="3"/>
      <c r="N465" s="3"/>
    </row>
    <row r="466" spans="1:14" ht="13">
      <c r="A466" s="2"/>
      <c r="B466" s="3"/>
      <c r="C466" s="4"/>
      <c r="D466" s="4"/>
      <c r="E466" s="3"/>
      <c r="F466" s="3"/>
      <c r="G466" s="16"/>
      <c r="H466" s="3"/>
      <c r="I466" s="3"/>
      <c r="J466" s="3"/>
      <c r="K466" s="3"/>
      <c r="L466" s="3"/>
      <c r="M466" s="3"/>
      <c r="N466" s="3"/>
    </row>
    <row r="467" spans="1:14" ht="13">
      <c r="A467" s="2"/>
      <c r="B467" s="3"/>
      <c r="C467" s="4"/>
      <c r="D467" s="4"/>
      <c r="E467" s="3"/>
      <c r="F467" s="3"/>
      <c r="G467" s="16"/>
      <c r="H467" s="3"/>
      <c r="I467" s="3"/>
      <c r="J467" s="3"/>
      <c r="K467" s="3"/>
      <c r="L467" s="3"/>
      <c r="M467" s="3"/>
      <c r="N467" s="3"/>
    </row>
    <row r="468" spans="1:14" ht="13">
      <c r="A468" s="2"/>
      <c r="B468" s="3"/>
      <c r="C468" s="4"/>
      <c r="D468" s="4"/>
      <c r="E468" s="3"/>
      <c r="F468" s="3"/>
      <c r="G468" s="16"/>
      <c r="H468" s="3"/>
      <c r="I468" s="3"/>
      <c r="J468" s="3"/>
      <c r="K468" s="3"/>
      <c r="L468" s="3"/>
      <c r="M468" s="3"/>
      <c r="N468" s="3"/>
    </row>
    <row r="469" spans="1:14" ht="13">
      <c r="A469" s="2"/>
      <c r="B469" s="3"/>
      <c r="C469" s="4"/>
      <c r="D469" s="4"/>
      <c r="E469" s="3"/>
      <c r="F469" s="3"/>
      <c r="G469" s="16"/>
      <c r="H469" s="3"/>
      <c r="I469" s="3"/>
      <c r="J469" s="3"/>
      <c r="K469" s="3"/>
      <c r="L469" s="3"/>
      <c r="M469" s="3"/>
      <c r="N469" s="3"/>
    </row>
    <row r="470" spans="1:14" ht="13">
      <c r="A470" s="2"/>
      <c r="B470" s="3"/>
      <c r="C470" s="4"/>
      <c r="D470" s="4"/>
      <c r="E470" s="3"/>
      <c r="F470" s="3"/>
      <c r="G470" s="16"/>
      <c r="H470" s="3"/>
      <c r="I470" s="3"/>
      <c r="J470" s="3"/>
      <c r="K470" s="3"/>
      <c r="L470" s="3"/>
      <c r="M470" s="3"/>
      <c r="N470" s="3"/>
    </row>
    <row r="471" spans="1:14" ht="13">
      <c r="A471" s="2"/>
      <c r="B471" s="3"/>
      <c r="C471" s="4"/>
      <c r="D471" s="4"/>
      <c r="E471" s="3"/>
      <c r="F471" s="3"/>
      <c r="G471" s="16"/>
      <c r="H471" s="3"/>
      <c r="I471" s="3"/>
      <c r="J471" s="3"/>
      <c r="K471" s="3"/>
      <c r="L471" s="3"/>
      <c r="M471" s="3"/>
      <c r="N471" s="3"/>
    </row>
    <row r="472" spans="1:14" ht="13">
      <c r="A472" s="2"/>
      <c r="B472" s="3"/>
      <c r="C472" s="4"/>
      <c r="D472" s="4"/>
      <c r="E472" s="3"/>
      <c r="F472" s="3"/>
      <c r="G472" s="16"/>
      <c r="H472" s="3"/>
      <c r="I472" s="3"/>
      <c r="J472" s="3"/>
      <c r="K472" s="3"/>
      <c r="L472" s="3"/>
      <c r="M472" s="3"/>
      <c r="N472" s="3"/>
    </row>
    <row r="473" spans="1:14" ht="13">
      <c r="A473" s="2"/>
      <c r="B473" s="3"/>
      <c r="C473" s="4"/>
      <c r="D473" s="4"/>
      <c r="E473" s="3"/>
      <c r="F473" s="3"/>
      <c r="G473" s="16"/>
      <c r="H473" s="3"/>
      <c r="I473" s="3"/>
      <c r="J473" s="3"/>
      <c r="K473" s="3"/>
      <c r="L473" s="3"/>
      <c r="M473" s="3"/>
      <c r="N473" s="3"/>
    </row>
    <row r="474" spans="1:14" ht="13">
      <c r="A474" s="2"/>
      <c r="B474" s="3"/>
      <c r="C474" s="4"/>
      <c r="D474" s="4"/>
      <c r="E474" s="3"/>
      <c r="F474" s="3"/>
      <c r="G474" s="16"/>
      <c r="H474" s="3"/>
      <c r="I474" s="3"/>
      <c r="J474" s="3"/>
      <c r="K474" s="3"/>
      <c r="L474" s="3"/>
      <c r="M474" s="3"/>
      <c r="N474" s="3"/>
    </row>
    <row r="475" spans="1:14" ht="13">
      <c r="A475" s="2"/>
      <c r="B475" s="3"/>
      <c r="C475" s="4"/>
      <c r="D475" s="4"/>
      <c r="E475" s="3"/>
      <c r="F475" s="3"/>
      <c r="G475" s="16"/>
      <c r="H475" s="3"/>
      <c r="I475" s="3"/>
      <c r="J475" s="3"/>
      <c r="K475" s="3"/>
      <c r="L475" s="3"/>
      <c r="M475" s="3"/>
      <c r="N475" s="3"/>
    </row>
    <row r="476" spans="1:14" ht="13">
      <c r="A476" s="2"/>
      <c r="B476" s="3"/>
      <c r="C476" s="4"/>
      <c r="D476" s="4"/>
      <c r="E476" s="3"/>
      <c r="F476" s="3"/>
      <c r="G476" s="16"/>
      <c r="H476" s="3"/>
      <c r="I476" s="3"/>
      <c r="J476" s="3"/>
      <c r="K476" s="3"/>
      <c r="L476" s="3"/>
      <c r="M476" s="3"/>
      <c r="N476" s="3"/>
    </row>
    <row r="477" spans="1:14" ht="13">
      <c r="A477" s="2"/>
      <c r="B477" s="3"/>
      <c r="C477" s="4"/>
      <c r="D477" s="4"/>
      <c r="E477" s="3"/>
      <c r="F477" s="3"/>
      <c r="G477" s="16"/>
      <c r="H477" s="3"/>
      <c r="I477" s="3"/>
      <c r="J477" s="3"/>
      <c r="K477" s="3"/>
      <c r="L477" s="3"/>
      <c r="M477" s="3"/>
      <c r="N477" s="3"/>
    </row>
    <row r="478" spans="1:14" ht="13">
      <c r="A478" s="2"/>
      <c r="B478" s="3"/>
      <c r="C478" s="4"/>
      <c r="D478" s="4"/>
      <c r="E478" s="3"/>
      <c r="F478" s="3"/>
      <c r="G478" s="16"/>
      <c r="H478" s="3"/>
      <c r="I478" s="3"/>
      <c r="J478" s="3"/>
      <c r="K478" s="3"/>
      <c r="L478" s="3"/>
      <c r="M478" s="3"/>
      <c r="N478" s="3"/>
    </row>
    <row r="479" spans="1:14" ht="13">
      <c r="A479" s="2"/>
      <c r="B479" s="3"/>
      <c r="C479" s="4"/>
      <c r="D479" s="4"/>
      <c r="E479" s="3"/>
      <c r="F479" s="3"/>
      <c r="G479" s="16"/>
      <c r="H479" s="3"/>
      <c r="I479" s="3"/>
      <c r="J479" s="3"/>
      <c r="K479" s="3"/>
      <c r="L479" s="3"/>
      <c r="M479" s="3"/>
      <c r="N479" s="3"/>
    </row>
    <row r="480" spans="1:14" ht="13">
      <c r="A480" s="2"/>
      <c r="B480" s="3"/>
      <c r="C480" s="4"/>
      <c r="D480" s="4"/>
      <c r="E480" s="3"/>
      <c r="F480" s="3"/>
      <c r="G480" s="16"/>
      <c r="H480" s="3"/>
      <c r="I480" s="3"/>
      <c r="J480" s="3"/>
      <c r="K480" s="3"/>
      <c r="L480" s="3"/>
      <c r="M480" s="3"/>
      <c r="N480" s="3"/>
    </row>
    <row r="481" spans="1:14" ht="13">
      <c r="A481" s="2"/>
      <c r="B481" s="3"/>
      <c r="C481" s="4"/>
      <c r="D481" s="4"/>
      <c r="E481" s="3"/>
      <c r="F481" s="3"/>
      <c r="G481" s="16"/>
      <c r="H481" s="3"/>
      <c r="I481" s="3"/>
      <c r="J481" s="3"/>
      <c r="K481" s="3"/>
      <c r="L481" s="3"/>
      <c r="M481" s="3"/>
      <c r="N481" s="3"/>
    </row>
    <row r="482" spans="1:14" ht="13">
      <c r="A482" s="2"/>
      <c r="B482" s="3"/>
      <c r="C482" s="4"/>
      <c r="D482" s="4"/>
      <c r="E482" s="3"/>
      <c r="F482" s="3"/>
      <c r="G482" s="16"/>
      <c r="H482" s="3"/>
      <c r="I482" s="3"/>
      <c r="J482" s="3"/>
      <c r="K482" s="3"/>
      <c r="L482" s="3"/>
      <c r="M482" s="3"/>
      <c r="N482" s="3"/>
    </row>
    <row r="483" spans="1:14" ht="13">
      <c r="A483" s="2"/>
      <c r="B483" s="3"/>
      <c r="C483" s="4"/>
      <c r="D483" s="4"/>
      <c r="E483" s="3"/>
      <c r="F483" s="3"/>
      <c r="G483" s="16"/>
      <c r="H483" s="3"/>
      <c r="I483" s="3"/>
      <c r="J483" s="3"/>
      <c r="K483" s="3"/>
      <c r="L483" s="3"/>
      <c r="M483" s="3"/>
      <c r="N483" s="3"/>
    </row>
    <row r="484" spans="1:14" ht="13">
      <c r="A484" s="2"/>
      <c r="B484" s="3"/>
      <c r="C484" s="4"/>
      <c r="D484" s="4"/>
      <c r="E484" s="3"/>
      <c r="F484" s="3"/>
      <c r="G484" s="16"/>
      <c r="H484" s="3"/>
      <c r="I484" s="3"/>
      <c r="J484" s="3"/>
      <c r="K484" s="3"/>
      <c r="L484" s="3"/>
      <c r="M484" s="3"/>
      <c r="N484" s="3"/>
    </row>
    <row r="485" spans="1:14" ht="13">
      <c r="A485" s="2"/>
      <c r="B485" s="3"/>
      <c r="C485" s="4"/>
      <c r="D485" s="4"/>
      <c r="E485" s="3"/>
      <c r="F485" s="3"/>
      <c r="G485" s="16"/>
      <c r="H485" s="3"/>
      <c r="I485" s="3"/>
      <c r="J485" s="3"/>
      <c r="K485" s="3"/>
      <c r="L485" s="3"/>
      <c r="M485" s="3"/>
      <c r="N485" s="3"/>
    </row>
    <row r="486" spans="1:14" ht="13">
      <c r="A486" s="2"/>
      <c r="B486" s="3"/>
      <c r="C486" s="4"/>
      <c r="D486" s="4"/>
      <c r="E486" s="3"/>
      <c r="F486" s="3"/>
      <c r="G486" s="16"/>
      <c r="H486" s="3"/>
      <c r="I486" s="3"/>
      <c r="J486" s="3"/>
      <c r="K486" s="3"/>
      <c r="L486" s="3"/>
      <c r="M486" s="3"/>
      <c r="N486" s="3"/>
    </row>
    <row r="487" spans="1:14" ht="13">
      <c r="A487" s="2"/>
      <c r="B487" s="3"/>
      <c r="C487" s="4"/>
      <c r="D487" s="4"/>
      <c r="E487" s="3"/>
      <c r="F487" s="3"/>
      <c r="G487" s="16"/>
      <c r="H487" s="3"/>
      <c r="I487" s="3"/>
      <c r="J487" s="3"/>
      <c r="K487" s="3"/>
      <c r="L487" s="3"/>
      <c r="M487" s="3"/>
      <c r="N487" s="3"/>
    </row>
    <row r="488" spans="1:14" ht="13">
      <c r="A488" s="2"/>
      <c r="B488" s="3"/>
      <c r="C488" s="4"/>
      <c r="D488" s="4"/>
      <c r="E488" s="3"/>
      <c r="F488" s="3"/>
      <c r="G488" s="16"/>
      <c r="H488" s="3"/>
      <c r="I488" s="3"/>
      <c r="J488" s="3"/>
      <c r="K488" s="3"/>
      <c r="L488" s="3"/>
      <c r="M488" s="3"/>
      <c r="N488" s="3"/>
    </row>
    <row r="489" spans="1:14" ht="13">
      <c r="A489" s="2"/>
      <c r="B489" s="3"/>
      <c r="C489" s="4"/>
      <c r="D489" s="4"/>
      <c r="E489" s="3"/>
      <c r="F489" s="3"/>
      <c r="G489" s="16"/>
      <c r="H489" s="3"/>
      <c r="I489" s="3"/>
      <c r="J489" s="3"/>
      <c r="K489" s="3"/>
      <c r="L489" s="3"/>
      <c r="M489" s="3"/>
      <c r="N489" s="3"/>
    </row>
    <row r="490" spans="1:14" ht="13">
      <c r="A490" s="2"/>
      <c r="B490" s="3"/>
      <c r="C490" s="4"/>
      <c r="D490" s="4"/>
      <c r="E490" s="3"/>
      <c r="F490" s="3"/>
      <c r="G490" s="16"/>
      <c r="H490" s="3"/>
      <c r="I490" s="3"/>
      <c r="J490" s="3"/>
      <c r="K490" s="3"/>
      <c r="L490" s="3"/>
      <c r="M490" s="3"/>
      <c r="N490" s="3"/>
    </row>
    <row r="491" spans="1:14" ht="13">
      <c r="A491" s="2"/>
      <c r="B491" s="3"/>
      <c r="C491" s="4"/>
      <c r="D491" s="4"/>
      <c r="E491" s="3"/>
      <c r="F491" s="3"/>
      <c r="G491" s="16"/>
      <c r="H491" s="3"/>
      <c r="I491" s="3"/>
      <c r="J491" s="3"/>
      <c r="K491" s="3"/>
      <c r="L491" s="3"/>
      <c r="M491" s="3"/>
      <c r="N491" s="3"/>
    </row>
    <row r="492" spans="1:14" ht="13">
      <c r="A492" s="2"/>
      <c r="B492" s="3"/>
      <c r="C492" s="4"/>
      <c r="D492" s="4"/>
      <c r="E492" s="3"/>
      <c r="F492" s="3"/>
      <c r="G492" s="16"/>
      <c r="H492" s="3"/>
      <c r="I492" s="3"/>
      <c r="J492" s="3"/>
      <c r="K492" s="3"/>
      <c r="L492" s="3"/>
      <c r="M492" s="3"/>
      <c r="N492" s="3"/>
    </row>
    <row r="493" spans="1:14" ht="13">
      <c r="A493" s="2"/>
      <c r="B493" s="3"/>
      <c r="C493" s="4"/>
      <c r="D493" s="4"/>
      <c r="E493" s="3"/>
      <c r="F493" s="3"/>
      <c r="G493" s="16"/>
      <c r="H493" s="3"/>
      <c r="I493" s="3"/>
      <c r="J493" s="3"/>
      <c r="K493" s="3"/>
      <c r="L493" s="3"/>
      <c r="M493" s="3"/>
      <c r="N493" s="3"/>
    </row>
    <row r="494" spans="1:14" ht="13">
      <c r="A494" s="2"/>
      <c r="B494" s="3"/>
      <c r="C494" s="4"/>
      <c r="D494" s="4"/>
      <c r="E494" s="3"/>
      <c r="F494" s="3"/>
      <c r="G494" s="16"/>
      <c r="H494" s="3"/>
      <c r="I494" s="3"/>
      <c r="J494" s="3"/>
      <c r="K494" s="3"/>
      <c r="L494" s="3"/>
      <c r="M494" s="3"/>
      <c r="N494" s="3"/>
    </row>
    <row r="495" spans="1:14" ht="13">
      <c r="A495" s="2"/>
      <c r="B495" s="3"/>
      <c r="C495" s="4"/>
      <c r="D495" s="4"/>
      <c r="E495" s="3"/>
      <c r="F495" s="3"/>
      <c r="G495" s="16"/>
      <c r="H495" s="3"/>
      <c r="I495" s="3"/>
      <c r="J495" s="3"/>
      <c r="K495" s="3"/>
      <c r="L495" s="3"/>
      <c r="M495" s="3"/>
      <c r="N495" s="3"/>
    </row>
    <row r="496" spans="1:14" ht="13">
      <c r="A496" s="2"/>
      <c r="B496" s="3"/>
      <c r="C496" s="4"/>
      <c r="D496" s="4"/>
      <c r="E496" s="3"/>
      <c r="F496" s="3"/>
      <c r="G496" s="16"/>
      <c r="H496" s="3"/>
      <c r="I496" s="3"/>
      <c r="J496" s="3"/>
      <c r="K496" s="3"/>
      <c r="L496" s="3"/>
      <c r="M496" s="3"/>
      <c r="N496" s="3"/>
    </row>
    <row r="497" spans="1:14" ht="13">
      <c r="A497" s="2"/>
      <c r="B497" s="3"/>
      <c r="C497" s="4"/>
      <c r="D497" s="4"/>
      <c r="E497" s="3"/>
      <c r="F497" s="3"/>
      <c r="G497" s="16"/>
      <c r="H497" s="3"/>
      <c r="I497" s="3"/>
      <c r="J497" s="3"/>
      <c r="K497" s="3"/>
      <c r="L497" s="3"/>
      <c r="M497" s="3"/>
      <c r="N497" s="3"/>
    </row>
    <row r="498" spans="1:14" ht="13">
      <c r="A498" s="2"/>
      <c r="B498" s="3"/>
      <c r="C498" s="4"/>
      <c r="D498" s="4"/>
      <c r="E498" s="3"/>
      <c r="F498" s="3"/>
      <c r="G498" s="16"/>
      <c r="H498" s="3"/>
      <c r="I498" s="3"/>
      <c r="J498" s="3"/>
      <c r="K498" s="3"/>
      <c r="L498" s="3"/>
      <c r="M498" s="3"/>
      <c r="N498" s="3"/>
    </row>
    <row r="499" spans="1:14" ht="13">
      <c r="A499" s="2"/>
      <c r="B499" s="3"/>
      <c r="C499" s="4"/>
      <c r="D499" s="4"/>
      <c r="E499" s="3"/>
      <c r="F499" s="3"/>
      <c r="G499" s="16"/>
      <c r="H499" s="3"/>
      <c r="I499" s="3"/>
      <c r="J499" s="3"/>
      <c r="K499" s="3"/>
      <c r="L499" s="3"/>
      <c r="M499" s="3"/>
      <c r="N499" s="3"/>
    </row>
    <row r="500" spans="1:14" ht="13">
      <c r="A500" s="2"/>
      <c r="B500" s="3"/>
      <c r="C500" s="4"/>
      <c r="D500" s="4"/>
      <c r="E500" s="3"/>
      <c r="F500" s="3"/>
      <c r="G500" s="16"/>
      <c r="H500" s="3"/>
      <c r="I500" s="3"/>
      <c r="J500" s="3"/>
      <c r="K500" s="3"/>
      <c r="L500" s="3"/>
      <c r="M500" s="3"/>
      <c r="N500" s="3"/>
    </row>
    <row r="501" spans="1:14" ht="13">
      <c r="A501" s="2"/>
      <c r="B501" s="3"/>
      <c r="C501" s="4"/>
      <c r="D501" s="4"/>
      <c r="E501" s="3"/>
      <c r="F501" s="3"/>
      <c r="G501" s="16"/>
      <c r="H501" s="3"/>
      <c r="I501" s="3"/>
      <c r="J501" s="3"/>
      <c r="K501" s="3"/>
      <c r="L501" s="3"/>
      <c r="M501" s="3"/>
      <c r="N501" s="3"/>
    </row>
    <row r="502" spans="1:14" ht="13">
      <c r="A502" s="2"/>
      <c r="B502" s="3"/>
      <c r="C502" s="4"/>
      <c r="D502" s="4"/>
      <c r="E502" s="3"/>
      <c r="F502" s="3"/>
      <c r="G502" s="16"/>
      <c r="H502" s="3"/>
      <c r="I502" s="3"/>
      <c r="J502" s="3"/>
      <c r="K502" s="3"/>
      <c r="L502" s="3"/>
      <c r="M502" s="3"/>
      <c r="N502" s="3"/>
    </row>
    <row r="503" spans="1:14" ht="13">
      <c r="A503" s="2"/>
      <c r="B503" s="3"/>
      <c r="C503" s="4"/>
      <c r="D503" s="4"/>
      <c r="E503" s="3"/>
      <c r="F503" s="3"/>
      <c r="G503" s="16"/>
      <c r="H503" s="3"/>
      <c r="I503" s="3"/>
      <c r="J503" s="3"/>
      <c r="K503" s="3"/>
      <c r="L503" s="3"/>
      <c r="M503" s="3"/>
      <c r="N503" s="3"/>
    </row>
    <row r="504" spans="1:14" ht="13">
      <c r="A504" s="2"/>
      <c r="B504" s="3"/>
      <c r="C504" s="4"/>
      <c r="D504" s="4"/>
      <c r="E504" s="3"/>
      <c r="F504" s="3"/>
      <c r="G504" s="16"/>
      <c r="H504" s="3"/>
      <c r="I504" s="3"/>
      <c r="J504" s="3"/>
      <c r="K504" s="3"/>
      <c r="L504" s="3"/>
      <c r="M504" s="3"/>
      <c r="N504" s="3"/>
    </row>
    <row r="505" spans="1:14" ht="13">
      <c r="A505" s="2"/>
      <c r="B505" s="3"/>
      <c r="C505" s="4"/>
      <c r="D505" s="4"/>
      <c r="E505" s="3"/>
      <c r="F505" s="3"/>
      <c r="G505" s="16"/>
      <c r="H505" s="3"/>
      <c r="I505" s="3"/>
      <c r="J505" s="3"/>
      <c r="K505" s="3"/>
      <c r="L505" s="3"/>
      <c r="M505" s="3"/>
      <c r="N505" s="3"/>
    </row>
    <row r="506" spans="1:14" ht="13">
      <c r="A506" s="2"/>
      <c r="B506" s="3"/>
      <c r="C506" s="4"/>
      <c r="D506" s="4"/>
      <c r="E506" s="3"/>
      <c r="F506" s="3"/>
      <c r="G506" s="16"/>
      <c r="H506" s="3"/>
      <c r="I506" s="3"/>
      <c r="J506" s="3"/>
      <c r="K506" s="3"/>
      <c r="L506" s="3"/>
      <c r="M506" s="3"/>
      <c r="N506" s="3"/>
    </row>
    <row r="507" spans="1:14" ht="13">
      <c r="A507" s="2"/>
      <c r="B507" s="3"/>
      <c r="C507" s="4"/>
      <c r="D507" s="4"/>
      <c r="E507" s="3"/>
      <c r="F507" s="3"/>
      <c r="G507" s="16"/>
      <c r="H507" s="3"/>
      <c r="I507" s="3"/>
      <c r="J507" s="3"/>
      <c r="K507" s="3"/>
      <c r="L507" s="3"/>
      <c r="M507" s="3"/>
      <c r="N507" s="3"/>
    </row>
    <row r="508" spans="1:14" ht="13">
      <c r="A508" s="2"/>
      <c r="B508" s="3"/>
      <c r="C508" s="4"/>
      <c r="D508" s="4"/>
      <c r="E508" s="3"/>
      <c r="F508" s="3"/>
      <c r="G508" s="16"/>
      <c r="H508" s="3"/>
      <c r="I508" s="3"/>
      <c r="J508" s="3"/>
      <c r="K508" s="3"/>
      <c r="L508" s="3"/>
      <c r="M508" s="3"/>
      <c r="N508" s="3"/>
    </row>
    <row r="509" spans="1:14" ht="13">
      <c r="A509" s="2"/>
      <c r="B509" s="3"/>
      <c r="C509" s="4"/>
      <c r="D509" s="4"/>
      <c r="E509" s="3"/>
      <c r="F509" s="3"/>
      <c r="G509" s="16"/>
      <c r="H509" s="3"/>
      <c r="I509" s="3"/>
      <c r="J509" s="3"/>
      <c r="K509" s="3"/>
      <c r="L509" s="3"/>
      <c r="M509" s="3"/>
      <c r="N509" s="3"/>
    </row>
    <row r="510" spans="1:14" ht="13">
      <c r="A510" s="2"/>
      <c r="B510" s="3"/>
      <c r="C510" s="4"/>
      <c r="D510" s="4"/>
      <c r="E510" s="3"/>
      <c r="F510" s="3"/>
      <c r="G510" s="16"/>
      <c r="H510" s="3"/>
      <c r="I510" s="3"/>
      <c r="J510" s="3"/>
      <c r="K510" s="3"/>
      <c r="L510" s="3"/>
      <c r="M510" s="3"/>
      <c r="N510" s="3"/>
    </row>
    <row r="511" spans="1:14" ht="13">
      <c r="A511" s="2"/>
      <c r="B511" s="3"/>
      <c r="C511" s="4"/>
      <c r="D511" s="4"/>
      <c r="E511" s="3"/>
      <c r="F511" s="3"/>
      <c r="G511" s="16"/>
      <c r="H511" s="3"/>
      <c r="I511" s="3"/>
      <c r="J511" s="3"/>
      <c r="K511" s="3"/>
      <c r="L511" s="3"/>
      <c r="M511" s="3"/>
      <c r="N511" s="3"/>
    </row>
    <row r="512" spans="1:14" ht="13">
      <c r="A512" s="2"/>
      <c r="B512" s="3"/>
      <c r="C512" s="4"/>
      <c r="D512" s="4"/>
      <c r="E512" s="3"/>
      <c r="F512" s="3"/>
      <c r="G512" s="16"/>
      <c r="H512" s="3"/>
      <c r="I512" s="3"/>
      <c r="J512" s="3"/>
      <c r="K512" s="3"/>
      <c r="L512" s="3"/>
      <c r="M512" s="3"/>
      <c r="N512" s="3"/>
    </row>
    <row r="513" spans="1:14" ht="13">
      <c r="A513" s="2"/>
      <c r="B513" s="3"/>
      <c r="C513" s="4"/>
      <c r="D513" s="4"/>
      <c r="E513" s="3"/>
      <c r="F513" s="3"/>
      <c r="G513" s="16"/>
      <c r="H513" s="3"/>
      <c r="I513" s="3"/>
      <c r="J513" s="3"/>
      <c r="K513" s="3"/>
      <c r="L513" s="3"/>
      <c r="M513" s="3"/>
      <c r="N513" s="3"/>
    </row>
    <row r="514" spans="1:14" ht="13">
      <c r="A514" s="2"/>
      <c r="B514" s="3"/>
      <c r="C514" s="4"/>
      <c r="D514" s="4"/>
      <c r="E514" s="3"/>
      <c r="F514" s="3"/>
      <c r="G514" s="16"/>
      <c r="H514" s="3"/>
      <c r="I514" s="3"/>
      <c r="J514" s="3"/>
      <c r="K514" s="3"/>
      <c r="L514" s="3"/>
      <c r="M514" s="3"/>
      <c r="N514" s="3"/>
    </row>
    <row r="515" spans="1:14" ht="13">
      <c r="A515" s="2"/>
      <c r="B515" s="3"/>
      <c r="C515" s="4"/>
      <c r="D515" s="4"/>
      <c r="E515" s="3"/>
      <c r="F515" s="3"/>
      <c r="G515" s="16"/>
      <c r="H515" s="3"/>
      <c r="I515" s="3"/>
      <c r="J515" s="3"/>
      <c r="K515" s="3"/>
      <c r="L515" s="3"/>
      <c r="M515" s="3"/>
      <c r="N515" s="3"/>
    </row>
    <row r="516" spans="1:14" ht="13">
      <c r="A516" s="2"/>
      <c r="B516" s="3"/>
      <c r="C516" s="4"/>
      <c r="D516" s="4"/>
      <c r="E516" s="3"/>
      <c r="F516" s="3"/>
      <c r="G516" s="16"/>
      <c r="H516" s="3"/>
      <c r="I516" s="3"/>
      <c r="J516" s="3"/>
      <c r="K516" s="3"/>
      <c r="L516" s="3"/>
      <c r="M516" s="3"/>
      <c r="N516" s="3"/>
    </row>
    <row r="517" spans="1:14" ht="13">
      <c r="A517" s="2"/>
      <c r="B517" s="3"/>
      <c r="C517" s="4"/>
      <c r="D517" s="4"/>
      <c r="E517" s="3"/>
      <c r="F517" s="3"/>
      <c r="G517" s="16"/>
      <c r="H517" s="3"/>
      <c r="I517" s="3"/>
      <c r="J517" s="3"/>
      <c r="K517" s="3"/>
      <c r="L517" s="3"/>
      <c r="M517" s="3"/>
      <c r="N517" s="3"/>
    </row>
    <row r="518" spans="1:14" ht="13">
      <c r="A518" s="2"/>
      <c r="B518" s="3"/>
      <c r="C518" s="4"/>
      <c r="D518" s="4"/>
      <c r="E518" s="3"/>
      <c r="F518" s="3"/>
      <c r="G518" s="16"/>
      <c r="H518" s="3"/>
      <c r="I518" s="3"/>
      <c r="J518" s="3"/>
      <c r="K518" s="3"/>
      <c r="L518" s="3"/>
      <c r="M518" s="3"/>
      <c r="N518" s="3"/>
    </row>
    <row r="519" spans="1:14" ht="13">
      <c r="A519" s="2"/>
      <c r="B519" s="3"/>
      <c r="C519" s="4"/>
      <c r="D519" s="4"/>
      <c r="E519" s="3"/>
      <c r="F519" s="3"/>
      <c r="G519" s="16"/>
      <c r="H519" s="3"/>
      <c r="I519" s="3"/>
      <c r="J519" s="3"/>
      <c r="K519" s="3"/>
      <c r="L519" s="3"/>
      <c r="M519" s="3"/>
      <c r="N519" s="3"/>
    </row>
    <row r="520" spans="1:14" ht="13">
      <c r="A520" s="2"/>
      <c r="B520" s="3"/>
      <c r="C520" s="4"/>
      <c r="D520" s="4"/>
      <c r="E520" s="3"/>
      <c r="F520" s="3"/>
      <c r="G520" s="16"/>
      <c r="H520" s="3"/>
      <c r="I520" s="3"/>
      <c r="J520" s="3"/>
      <c r="K520" s="3"/>
      <c r="L520" s="3"/>
      <c r="M520" s="3"/>
      <c r="N520" s="3"/>
    </row>
    <row r="521" spans="1:14" ht="13">
      <c r="A521" s="2"/>
      <c r="B521" s="3"/>
      <c r="C521" s="4"/>
      <c r="D521" s="4"/>
      <c r="E521" s="3"/>
      <c r="F521" s="3"/>
      <c r="G521" s="16"/>
      <c r="H521" s="3"/>
      <c r="I521" s="3"/>
      <c r="J521" s="3"/>
      <c r="K521" s="3"/>
      <c r="L521" s="3"/>
      <c r="M521" s="3"/>
      <c r="N521" s="3"/>
    </row>
    <row r="522" spans="1:14" ht="13">
      <c r="A522" s="2"/>
      <c r="B522" s="3"/>
      <c r="C522" s="4"/>
      <c r="D522" s="4"/>
      <c r="E522" s="3"/>
      <c r="F522" s="3"/>
      <c r="G522" s="16"/>
      <c r="H522" s="3"/>
      <c r="I522" s="3"/>
      <c r="J522" s="3"/>
      <c r="K522" s="3"/>
      <c r="L522" s="3"/>
      <c r="M522" s="3"/>
      <c r="N522" s="3"/>
    </row>
    <row r="523" spans="1:14" ht="13">
      <c r="A523" s="2"/>
      <c r="B523" s="3"/>
      <c r="C523" s="4"/>
      <c r="D523" s="4"/>
      <c r="E523" s="3"/>
      <c r="F523" s="3"/>
      <c r="G523" s="16"/>
      <c r="H523" s="3"/>
      <c r="I523" s="3"/>
      <c r="J523" s="3"/>
      <c r="K523" s="3"/>
      <c r="L523" s="3"/>
      <c r="M523" s="3"/>
      <c r="N523" s="3"/>
    </row>
    <row r="524" spans="1:14" ht="13">
      <c r="A524" s="2"/>
      <c r="B524" s="3"/>
      <c r="C524" s="4"/>
      <c r="D524" s="4"/>
      <c r="E524" s="3"/>
      <c r="F524" s="3"/>
      <c r="G524" s="16"/>
      <c r="H524" s="3"/>
      <c r="I524" s="3"/>
      <c r="J524" s="3"/>
      <c r="K524" s="3"/>
      <c r="L524" s="3"/>
      <c r="M524" s="3"/>
      <c r="N524" s="3"/>
    </row>
    <row r="525" spans="1:14" ht="13">
      <c r="A525" s="2"/>
      <c r="B525" s="3"/>
      <c r="C525" s="4"/>
      <c r="D525" s="4"/>
      <c r="E525" s="3"/>
      <c r="F525" s="3"/>
      <c r="G525" s="16"/>
      <c r="H525" s="3"/>
      <c r="I525" s="3"/>
      <c r="J525" s="3"/>
      <c r="K525" s="3"/>
      <c r="L525" s="3"/>
      <c r="M525" s="3"/>
      <c r="N525" s="3"/>
    </row>
    <row r="526" spans="1:14" ht="13">
      <c r="A526" s="2"/>
      <c r="B526" s="3"/>
      <c r="C526" s="4"/>
      <c r="D526" s="4"/>
      <c r="E526" s="3"/>
      <c r="F526" s="3"/>
      <c r="G526" s="16"/>
      <c r="H526" s="3"/>
      <c r="I526" s="3"/>
      <c r="J526" s="3"/>
      <c r="K526" s="3"/>
      <c r="L526" s="3"/>
      <c r="M526" s="3"/>
      <c r="N526" s="3"/>
    </row>
    <row r="527" spans="1:14" ht="13">
      <c r="A527" s="2"/>
      <c r="B527" s="3"/>
      <c r="C527" s="4"/>
      <c r="D527" s="4"/>
      <c r="E527" s="3"/>
      <c r="F527" s="3"/>
      <c r="G527" s="16"/>
      <c r="H527" s="3"/>
      <c r="I527" s="3"/>
      <c r="J527" s="3"/>
      <c r="K527" s="3"/>
      <c r="L527" s="3"/>
      <c r="M527" s="3"/>
      <c r="N527" s="3"/>
    </row>
    <row r="528" spans="1:14" ht="13">
      <c r="A528" s="2"/>
      <c r="B528" s="3"/>
      <c r="C528" s="4"/>
      <c r="D528" s="4"/>
      <c r="E528" s="3"/>
      <c r="F528" s="3"/>
      <c r="G528" s="16"/>
      <c r="H528" s="3"/>
      <c r="I528" s="3"/>
      <c r="J528" s="3"/>
      <c r="K528" s="3"/>
      <c r="L528" s="3"/>
      <c r="M528" s="3"/>
      <c r="N528" s="3"/>
    </row>
    <row r="529" spans="1:14" ht="13">
      <c r="A529" s="2"/>
      <c r="B529" s="3"/>
      <c r="C529" s="4"/>
      <c r="D529" s="4"/>
      <c r="E529" s="3"/>
      <c r="F529" s="3"/>
      <c r="G529" s="16"/>
      <c r="H529" s="3"/>
      <c r="I529" s="3"/>
      <c r="J529" s="3"/>
      <c r="K529" s="3"/>
      <c r="L529" s="3"/>
      <c r="M529" s="3"/>
      <c r="N529" s="3"/>
    </row>
    <row r="530" spans="1:14" ht="13">
      <c r="A530" s="2"/>
      <c r="B530" s="3"/>
      <c r="C530" s="4"/>
      <c r="D530" s="4"/>
      <c r="E530" s="3"/>
      <c r="F530" s="3"/>
      <c r="G530" s="16"/>
      <c r="H530" s="3"/>
      <c r="I530" s="3"/>
      <c r="J530" s="3"/>
      <c r="K530" s="3"/>
      <c r="L530" s="3"/>
      <c r="M530" s="3"/>
      <c r="N530" s="3"/>
    </row>
    <row r="531" spans="1:14" ht="13">
      <c r="A531" s="2"/>
      <c r="B531" s="3"/>
      <c r="C531" s="4"/>
      <c r="D531" s="4"/>
      <c r="E531" s="3"/>
      <c r="F531" s="3"/>
      <c r="G531" s="16"/>
      <c r="H531" s="3"/>
      <c r="I531" s="3"/>
      <c r="J531" s="3"/>
      <c r="K531" s="3"/>
      <c r="L531" s="3"/>
      <c r="M531" s="3"/>
      <c r="N531" s="3"/>
    </row>
    <row r="532" spans="1:14" ht="13">
      <c r="A532" s="2"/>
      <c r="B532" s="3"/>
      <c r="C532" s="4"/>
      <c r="D532" s="4"/>
      <c r="E532" s="3"/>
      <c r="F532" s="3"/>
      <c r="G532" s="16"/>
      <c r="H532" s="3"/>
      <c r="I532" s="3"/>
      <c r="J532" s="3"/>
      <c r="K532" s="3"/>
      <c r="L532" s="3"/>
      <c r="M532" s="3"/>
      <c r="N532" s="3"/>
    </row>
    <row r="533" spans="1:14" ht="13">
      <c r="A533" s="2"/>
      <c r="B533" s="3"/>
      <c r="C533" s="4"/>
      <c r="D533" s="4"/>
      <c r="E533" s="3"/>
      <c r="F533" s="3"/>
      <c r="G533" s="16"/>
      <c r="H533" s="3"/>
      <c r="I533" s="3"/>
      <c r="J533" s="3"/>
      <c r="K533" s="3"/>
      <c r="L533" s="3"/>
      <c r="M533" s="3"/>
      <c r="N533" s="3"/>
    </row>
    <row r="534" spans="1:14" ht="13">
      <c r="A534" s="2"/>
      <c r="B534" s="3"/>
      <c r="C534" s="4"/>
      <c r="D534" s="4"/>
      <c r="E534" s="3"/>
      <c r="F534" s="3"/>
      <c r="G534" s="16"/>
      <c r="H534" s="3"/>
      <c r="I534" s="3"/>
      <c r="J534" s="3"/>
      <c r="K534" s="3"/>
      <c r="L534" s="3"/>
      <c r="M534" s="3"/>
      <c r="N534" s="3"/>
    </row>
    <row r="535" spans="1:14" ht="13">
      <c r="A535" s="2"/>
      <c r="B535" s="3"/>
      <c r="C535" s="4"/>
      <c r="D535" s="4"/>
      <c r="E535" s="3"/>
      <c r="F535" s="3"/>
      <c r="G535" s="16"/>
      <c r="H535" s="3"/>
      <c r="I535" s="3"/>
      <c r="J535" s="3"/>
      <c r="K535" s="3"/>
      <c r="L535" s="3"/>
      <c r="M535" s="3"/>
      <c r="N535" s="3"/>
    </row>
    <row r="536" spans="1:14" ht="13">
      <c r="A536" s="2"/>
      <c r="B536" s="3"/>
      <c r="C536" s="4"/>
      <c r="D536" s="4"/>
      <c r="E536" s="3"/>
      <c r="F536" s="3"/>
      <c r="G536" s="16"/>
      <c r="H536" s="3"/>
      <c r="I536" s="3"/>
      <c r="J536" s="3"/>
      <c r="K536" s="3"/>
      <c r="L536" s="3"/>
      <c r="M536" s="3"/>
      <c r="N536" s="3"/>
    </row>
    <row r="537" spans="1:14" ht="13">
      <c r="A537" s="2"/>
      <c r="B537" s="3"/>
      <c r="C537" s="4"/>
      <c r="D537" s="4"/>
      <c r="E537" s="3"/>
      <c r="F537" s="3"/>
      <c r="G537" s="16"/>
      <c r="H537" s="3"/>
      <c r="I537" s="3"/>
      <c r="J537" s="3"/>
      <c r="K537" s="3"/>
      <c r="L537" s="3"/>
      <c r="M537" s="3"/>
      <c r="N537" s="3"/>
    </row>
    <row r="538" spans="1:14" ht="13">
      <c r="A538" s="2"/>
      <c r="B538" s="3"/>
      <c r="C538" s="4"/>
      <c r="D538" s="4"/>
      <c r="E538" s="3"/>
      <c r="F538" s="3"/>
      <c r="G538" s="16"/>
      <c r="H538" s="3"/>
      <c r="I538" s="3"/>
      <c r="J538" s="3"/>
      <c r="K538" s="3"/>
      <c r="L538" s="3"/>
      <c r="M538" s="3"/>
      <c r="N538" s="3"/>
    </row>
    <row r="539" spans="1:14" ht="13">
      <c r="A539" s="2"/>
      <c r="B539" s="3"/>
      <c r="C539" s="4"/>
      <c r="D539" s="4"/>
      <c r="E539" s="3"/>
      <c r="F539" s="3"/>
      <c r="G539" s="16"/>
      <c r="H539" s="3"/>
      <c r="I539" s="3"/>
      <c r="J539" s="3"/>
      <c r="K539" s="3"/>
      <c r="L539" s="3"/>
      <c r="M539" s="3"/>
      <c r="N539" s="3"/>
    </row>
    <row r="540" spans="1:14" ht="13">
      <c r="A540" s="2"/>
      <c r="B540" s="3"/>
      <c r="C540" s="4"/>
      <c r="D540" s="4"/>
      <c r="E540" s="3"/>
      <c r="F540" s="3"/>
      <c r="G540" s="16"/>
      <c r="H540" s="3"/>
      <c r="I540" s="3"/>
      <c r="J540" s="3"/>
      <c r="K540" s="3"/>
      <c r="L540" s="3"/>
      <c r="M540" s="3"/>
      <c r="N540" s="3"/>
    </row>
    <row r="541" spans="1:14" ht="13">
      <c r="A541" s="2"/>
      <c r="B541" s="3"/>
      <c r="C541" s="4"/>
      <c r="D541" s="4"/>
      <c r="E541" s="3"/>
      <c r="F541" s="3"/>
      <c r="G541" s="16"/>
      <c r="H541" s="3"/>
      <c r="I541" s="3"/>
      <c r="J541" s="3"/>
      <c r="K541" s="3"/>
      <c r="L541" s="3"/>
      <c r="M541" s="3"/>
      <c r="N541" s="3"/>
    </row>
    <row r="542" spans="1:14" ht="13">
      <c r="A542" s="2"/>
      <c r="B542" s="3"/>
      <c r="C542" s="4"/>
      <c r="D542" s="4"/>
      <c r="E542" s="3"/>
      <c r="F542" s="3"/>
      <c r="G542" s="16"/>
      <c r="H542" s="3"/>
      <c r="I542" s="3"/>
      <c r="J542" s="3"/>
      <c r="K542" s="3"/>
      <c r="L542" s="3"/>
      <c r="M542" s="3"/>
      <c r="N542" s="3"/>
    </row>
    <row r="543" spans="1:14" ht="13">
      <c r="A543" s="2"/>
      <c r="B543" s="3"/>
      <c r="C543" s="4"/>
      <c r="D543" s="4"/>
      <c r="E543" s="3"/>
      <c r="F543" s="3"/>
      <c r="G543" s="16"/>
      <c r="H543" s="3"/>
      <c r="I543" s="3"/>
      <c r="J543" s="3"/>
      <c r="K543" s="3"/>
      <c r="L543" s="3"/>
      <c r="M543" s="3"/>
      <c r="N543" s="3"/>
    </row>
    <row r="544" spans="1:14" ht="13">
      <c r="A544" s="2"/>
      <c r="B544" s="3"/>
      <c r="C544" s="4"/>
      <c r="D544" s="4"/>
      <c r="E544" s="3"/>
      <c r="F544" s="3"/>
      <c r="G544" s="16"/>
      <c r="H544" s="3"/>
      <c r="I544" s="3"/>
      <c r="J544" s="3"/>
      <c r="K544" s="3"/>
      <c r="L544" s="3"/>
      <c r="M544" s="3"/>
      <c r="N544" s="3"/>
    </row>
    <row r="545" spans="1:14" ht="13">
      <c r="A545" s="2"/>
      <c r="B545" s="3"/>
      <c r="C545" s="4"/>
      <c r="D545" s="4"/>
      <c r="E545" s="3"/>
      <c r="F545" s="3"/>
      <c r="G545" s="16"/>
      <c r="H545" s="3"/>
      <c r="I545" s="3"/>
      <c r="J545" s="3"/>
      <c r="K545" s="3"/>
      <c r="L545" s="3"/>
      <c r="M545" s="3"/>
      <c r="N545" s="3"/>
    </row>
    <row r="546" spans="1:14" ht="13">
      <c r="A546" s="2"/>
      <c r="B546" s="3"/>
      <c r="C546" s="4"/>
      <c r="D546" s="4"/>
      <c r="E546" s="3"/>
      <c r="F546" s="3"/>
      <c r="G546" s="16"/>
      <c r="H546" s="3"/>
      <c r="I546" s="3"/>
      <c r="J546" s="3"/>
      <c r="K546" s="3"/>
      <c r="L546" s="3"/>
      <c r="M546" s="3"/>
      <c r="N546" s="3"/>
    </row>
    <row r="547" spans="1:14" ht="13">
      <c r="A547" s="2"/>
      <c r="B547" s="3"/>
      <c r="C547" s="4"/>
      <c r="D547" s="4"/>
      <c r="E547" s="3"/>
      <c r="F547" s="3"/>
      <c r="G547" s="16"/>
      <c r="H547" s="3"/>
      <c r="I547" s="3"/>
      <c r="J547" s="3"/>
      <c r="K547" s="3"/>
      <c r="L547" s="3"/>
      <c r="M547" s="3"/>
      <c r="N547" s="3"/>
    </row>
    <row r="548" spans="1:14" ht="13">
      <c r="A548" s="2"/>
      <c r="B548" s="3"/>
      <c r="C548" s="4"/>
      <c r="D548" s="4"/>
      <c r="E548" s="3"/>
      <c r="F548" s="3"/>
      <c r="G548" s="16"/>
      <c r="H548" s="3"/>
      <c r="I548" s="3"/>
      <c r="J548" s="3"/>
      <c r="K548" s="3"/>
      <c r="L548" s="3"/>
      <c r="M548" s="3"/>
      <c r="N548" s="3"/>
    </row>
    <row r="549" spans="1:14" ht="13">
      <c r="A549" s="2"/>
      <c r="B549" s="3"/>
      <c r="C549" s="4"/>
      <c r="D549" s="4"/>
      <c r="E549" s="3"/>
      <c r="F549" s="3"/>
      <c r="G549" s="16"/>
      <c r="H549" s="3"/>
      <c r="I549" s="3"/>
      <c r="J549" s="3"/>
      <c r="K549" s="3"/>
      <c r="L549" s="3"/>
      <c r="M549" s="3"/>
      <c r="N549" s="3"/>
    </row>
    <row r="550" spans="1:14" ht="13">
      <c r="A550" s="2"/>
      <c r="B550" s="3"/>
      <c r="C550" s="4"/>
      <c r="D550" s="4"/>
      <c r="E550" s="3"/>
      <c r="F550" s="3"/>
      <c r="G550" s="16"/>
      <c r="H550" s="3"/>
      <c r="I550" s="3"/>
      <c r="J550" s="3"/>
      <c r="K550" s="3"/>
      <c r="L550" s="3"/>
      <c r="M550" s="3"/>
      <c r="N550" s="3"/>
    </row>
    <row r="551" spans="1:14" ht="13">
      <c r="A551" s="2"/>
      <c r="B551" s="3"/>
      <c r="C551" s="4"/>
      <c r="D551" s="4"/>
      <c r="E551" s="3"/>
      <c r="F551" s="3"/>
      <c r="G551" s="16"/>
      <c r="H551" s="3"/>
      <c r="I551" s="3"/>
      <c r="J551" s="3"/>
      <c r="K551" s="3"/>
      <c r="L551" s="3"/>
      <c r="M551" s="3"/>
      <c r="N551" s="3"/>
    </row>
    <row r="552" spans="1:14" ht="13">
      <c r="A552" s="2"/>
      <c r="B552" s="3"/>
      <c r="C552" s="4"/>
      <c r="D552" s="4"/>
      <c r="E552" s="3"/>
      <c r="F552" s="3"/>
      <c r="G552" s="16"/>
      <c r="H552" s="3"/>
      <c r="I552" s="3"/>
      <c r="J552" s="3"/>
      <c r="K552" s="3"/>
      <c r="L552" s="3"/>
      <c r="M552" s="3"/>
      <c r="N552" s="3"/>
    </row>
    <row r="553" spans="1:14" ht="13">
      <c r="A553" s="2"/>
      <c r="B553" s="3"/>
      <c r="C553" s="4"/>
      <c r="D553" s="4"/>
      <c r="E553" s="3"/>
      <c r="F553" s="3"/>
      <c r="G553" s="16"/>
      <c r="H553" s="3"/>
      <c r="I553" s="3"/>
      <c r="J553" s="3"/>
      <c r="K553" s="3"/>
      <c r="L553" s="3"/>
      <c r="M553" s="3"/>
      <c r="N553" s="3"/>
    </row>
    <row r="554" spans="1:14" ht="13">
      <c r="A554" s="2"/>
      <c r="B554" s="3"/>
      <c r="C554" s="4"/>
      <c r="D554" s="4"/>
      <c r="E554" s="3"/>
      <c r="F554" s="3"/>
      <c r="G554" s="16"/>
      <c r="H554" s="3"/>
      <c r="I554" s="3"/>
      <c r="J554" s="3"/>
      <c r="K554" s="3"/>
      <c r="L554" s="3"/>
      <c r="M554" s="3"/>
      <c r="N554" s="3"/>
    </row>
    <row r="555" spans="1:14" ht="13">
      <c r="A555" s="2"/>
      <c r="B555" s="3"/>
      <c r="C555" s="4"/>
      <c r="D555" s="4"/>
      <c r="E555" s="3"/>
      <c r="F555" s="3"/>
      <c r="G555" s="16"/>
      <c r="H555" s="3"/>
      <c r="I555" s="3"/>
      <c r="J555" s="3"/>
      <c r="K555" s="3"/>
      <c r="L555" s="3"/>
      <c r="M555" s="3"/>
      <c r="N555" s="3"/>
    </row>
    <row r="556" spans="1:14" ht="13">
      <c r="A556" s="2"/>
      <c r="B556" s="3"/>
      <c r="C556" s="4"/>
      <c r="D556" s="4"/>
      <c r="E556" s="3"/>
      <c r="F556" s="3"/>
      <c r="G556" s="16"/>
      <c r="H556" s="3"/>
      <c r="I556" s="3"/>
      <c r="J556" s="3"/>
      <c r="K556" s="3"/>
      <c r="L556" s="3"/>
      <c r="M556" s="3"/>
      <c r="N556" s="3"/>
    </row>
    <row r="557" spans="1:14" ht="13">
      <c r="A557" s="2"/>
      <c r="B557" s="3"/>
      <c r="C557" s="4"/>
      <c r="D557" s="4"/>
      <c r="E557" s="3"/>
      <c r="F557" s="3"/>
      <c r="G557" s="16"/>
      <c r="H557" s="3"/>
      <c r="I557" s="3"/>
      <c r="J557" s="3"/>
      <c r="K557" s="3"/>
      <c r="L557" s="3"/>
      <c r="M557" s="3"/>
      <c r="N557" s="3"/>
    </row>
    <row r="558" spans="1:14" ht="13">
      <c r="A558" s="2"/>
      <c r="B558" s="3"/>
      <c r="C558" s="4"/>
      <c r="D558" s="4"/>
      <c r="E558" s="3"/>
      <c r="F558" s="3"/>
      <c r="G558" s="16"/>
      <c r="H558" s="3"/>
      <c r="I558" s="3"/>
      <c r="J558" s="3"/>
      <c r="K558" s="3"/>
      <c r="L558" s="3"/>
      <c r="M558" s="3"/>
      <c r="N558" s="3"/>
    </row>
    <row r="559" spans="1:14" ht="13">
      <c r="A559" s="2"/>
      <c r="B559" s="3"/>
      <c r="C559" s="4"/>
      <c r="D559" s="4"/>
      <c r="E559" s="3"/>
      <c r="F559" s="3"/>
      <c r="G559" s="16"/>
      <c r="H559" s="3"/>
      <c r="I559" s="3"/>
      <c r="J559" s="3"/>
      <c r="K559" s="3"/>
      <c r="L559" s="3"/>
      <c r="M559" s="3"/>
      <c r="N559" s="3"/>
    </row>
    <row r="560" spans="1:14" ht="13">
      <c r="A560" s="2"/>
      <c r="B560" s="3"/>
      <c r="C560" s="4"/>
      <c r="D560" s="4"/>
      <c r="E560" s="3"/>
      <c r="F560" s="3"/>
      <c r="G560" s="16"/>
      <c r="H560" s="3"/>
      <c r="I560" s="3"/>
      <c r="J560" s="3"/>
      <c r="K560" s="3"/>
      <c r="L560" s="3"/>
      <c r="M560" s="3"/>
      <c r="N560" s="3"/>
    </row>
    <row r="561" spans="1:14" ht="13">
      <c r="A561" s="2"/>
      <c r="B561" s="3"/>
      <c r="C561" s="4"/>
      <c r="D561" s="4"/>
      <c r="E561" s="3"/>
      <c r="F561" s="3"/>
      <c r="G561" s="16"/>
      <c r="H561" s="3"/>
      <c r="I561" s="3"/>
      <c r="J561" s="3"/>
      <c r="K561" s="3"/>
      <c r="L561" s="3"/>
      <c r="M561" s="3"/>
      <c r="N561" s="3"/>
    </row>
    <row r="562" spans="1:14" ht="13">
      <c r="A562" s="2"/>
      <c r="B562" s="3"/>
      <c r="C562" s="4"/>
      <c r="D562" s="4"/>
      <c r="E562" s="3"/>
      <c r="F562" s="3"/>
      <c r="G562" s="16"/>
      <c r="H562" s="3"/>
      <c r="I562" s="3"/>
      <c r="J562" s="3"/>
      <c r="K562" s="3"/>
      <c r="L562" s="3"/>
      <c r="M562" s="3"/>
      <c r="N562" s="3"/>
    </row>
    <row r="563" spans="1:14" ht="13">
      <c r="A563" s="2"/>
      <c r="B563" s="3"/>
      <c r="C563" s="4"/>
      <c r="D563" s="4"/>
      <c r="E563" s="3"/>
      <c r="F563" s="3"/>
      <c r="G563" s="16"/>
      <c r="H563" s="3"/>
      <c r="I563" s="3"/>
      <c r="J563" s="3"/>
      <c r="K563" s="3"/>
      <c r="L563" s="3"/>
      <c r="M563" s="3"/>
      <c r="N563" s="3"/>
    </row>
    <row r="564" spans="1:14" ht="13">
      <c r="A564" s="2"/>
      <c r="B564" s="3"/>
      <c r="C564" s="4"/>
      <c r="D564" s="4"/>
      <c r="E564" s="3"/>
      <c r="F564" s="3"/>
      <c r="G564" s="16"/>
      <c r="H564" s="3"/>
      <c r="I564" s="3"/>
      <c r="J564" s="3"/>
      <c r="K564" s="3"/>
      <c r="L564" s="3"/>
      <c r="M564" s="3"/>
      <c r="N564" s="3"/>
    </row>
    <row r="565" spans="1:14" ht="13">
      <c r="A565" s="2"/>
      <c r="B565" s="3"/>
      <c r="C565" s="4"/>
      <c r="D565" s="4"/>
      <c r="E565" s="3"/>
      <c r="F565" s="3"/>
      <c r="G565" s="16"/>
      <c r="H565" s="3"/>
      <c r="I565" s="3"/>
      <c r="J565" s="3"/>
      <c r="K565" s="3"/>
      <c r="L565" s="3"/>
      <c r="M565" s="3"/>
      <c r="N565" s="3"/>
    </row>
    <row r="566" spans="1:14" ht="13">
      <c r="A566" s="2"/>
      <c r="B566" s="3"/>
      <c r="C566" s="4"/>
      <c r="D566" s="4"/>
      <c r="E566" s="3"/>
      <c r="F566" s="3"/>
      <c r="G566" s="16"/>
      <c r="H566" s="3"/>
      <c r="I566" s="3"/>
      <c r="J566" s="3"/>
      <c r="K566" s="3"/>
      <c r="L566" s="3"/>
      <c r="M566" s="3"/>
      <c r="N566" s="3"/>
    </row>
    <row r="567" spans="1:14" ht="13">
      <c r="A567" s="2"/>
      <c r="B567" s="3"/>
      <c r="C567" s="4"/>
      <c r="D567" s="4"/>
      <c r="E567" s="3"/>
      <c r="F567" s="3"/>
      <c r="G567" s="16"/>
      <c r="H567" s="3"/>
      <c r="I567" s="3"/>
      <c r="J567" s="3"/>
      <c r="K567" s="3"/>
      <c r="L567" s="3"/>
      <c r="M567" s="3"/>
      <c r="N567" s="3"/>
    </row>
    <row r="568" spans="1:14" ht="13">
      <c r="A568" s="2"/>
      <c r="B568" s="3"/>
      <c r="C568" s="4"/>
      <c r="D568" s="4"/>
      <c r="E568" s="3"/>
      <c r="F568" s="3"/>
      <c r="G568" s="16"/>
      <c r="H568" s="3"/>
      <c r="I568" s="3"/>
      <c r="J568" s="3"/>
      <c r="K568" s="3"/>
      <c r="L568" s="3"/>
      <c r="M568" s="3"/>
      <c r="N568" s="3"/>
    </row>
    <row r="569" spans="1:14" ht="13">
      <c r="A569" s="2"/>
      <c r="B569" s="3"/>
      <c r="C569" s="4"/>
      <c r="D569" s="4"/>
      <c r="E569" s="3"/>
      <c r="F569" s="3"/>
      <c r="G569" s="16"/>
      <c r="H569" s="3"/>
      <c r="I569" s="3"/>
      <c r="J569" s="3"/>
      <c r="K569" s="3"/>
      <c r="L569" s="3"/>
      <c r="M569" s="3"/>
      <c r="N569" s="3"/>
    </row>
    <row r="570" spans="1:14" ht="13">
      <c r="A570" s="2"/>
      <c r="B570" s="3"/>
      <c r="C570" s="4"/>
      <c r="D570" s="4"/>
      <c r="E570" s="3"/>
      <c r="F570" s="3"/>
      <c r="G570" s="16"/>
      <c r="H570" s="3"/>
      <c r="I570" s="3"/>
      <c r="J570" s="3"/>
      <c r="K570" s="3"/>
      <c r="L570" s="3"/>
      <c r="M570" s="3"/>
      <c r="N570" s="3"/>
    </row>
    <row r="571" spans="1:14" ht="13">
      <c r="A571" s="2"/>
      <c r="B571" s="3"/>
      <c r="C571" s="4"/>
      <c r="D571" s="4"/>
      <c r="E571" s="3"/>
      <c r="F571" s="3"/>
      <c r="G571" s="16"/>
      <c r="H571" s="3"/>
      <c r="I571" s="3"/>
      <c r="J571" s="3"/>
      <c r="K571" s="3"/>
      <c r="L571" s="3"/>
      <c r="M571" s="3"/>
      <c r="N571" s="3"/>
    </row>
    <row r="572" spans="1:14" ht="13">
      <c r="A572" s="2"/>
      <c r="B572" s="3"/>
      <c r="C572" s="4"/>
      <c r="D572" s="4"/>
      <c r="E572" s="3"/>
      <c r="F572" s="3"/>
      <c r="G572" s="16"/>
      <c r="H572" s="3"/>
      <c r="I572" s="3"/>
      <c r="J572" s="3"/>
      <c r="K572" s="3"/>
      <c r="L572" s="3"/>
      <c r="M572" s="3"/>
      <c r="N572" s="3"/>
    </row>
    <row r="573" spans="1:14" ht="13">
      <c r="A573" s="2"/>
      <c r="B573" s="3"/>
      <c r="C573" s="4"/>
      <c r="D573" s="4"/>
      <c r="E573" s="3"/>
      <c r="F573" s="3"/>
      <c r="G573" s="16"/>
      <c r="H573" s="3"/>
      <c r="I573" s="3"/>
      <c r="J573" s="3"/>
      <c r="K573" s="3"/>
      <c r="L573" s="3"/>
      <c r="M573" s="3"/>
      <c r="N573" s="3"/>
    </row>
    <row r="574" spans="1:14" ht="13">
      <c r="A574" s="2"/>
      <c r="B574" s="3"/>
      <c r="C574" s="4"/>
      <c r="D574" s="4"/>
      <c r="E574" s="3"/>
      <c r="F574" s="3"/>
      <c r="G574" s="16"/>
      <c r="H574" s="3"/>
      <c r="I574" s="3"/>
      <c r="J574" s="3"/>
      <c r="K574" s="3"/>
      <c r="L574" s="3"/>
      <c r="M574" s="3"/>
      <c r="N574" s="3"/>
    </row>
    <row r="575" spans="1:14" ht="13">
      <c r="A575" s="2"/>
      <c r="B575" s="3"/>
      <c r="C575" s="4"/>
      <c r="D575" s="4"/>
      <c r="E575" s="3"/>
      <c r="F575" s="3"/>
      <c r="G575" s="16"/>
      <c r="H575" s="3"/>
      <c r="I575" s="3"/>
      <c r="J575" s="3"/>
      <c r="K575" s="3"/>
      <c r="L575" s="3"/>
      <c r="M575" s="3"/>
      <c r="N575" s="3"/>
    </row>
    <row r="576" spans="1:14" ht="13">
      <c r="A576" s="2"/>
      <c r="B576" s="3"/>
      <c r="C576" s="4"/>
      <c r="D576" s="4"/>
      <c r="E576" s="3"/>
      <c r="F576" s="3"/>
      <c r="G576" s="16"/>
      <c r="H576" s="3"/>
      <c r="I576" s="3"/>
      <c r="J576" s="3"/>
      <c r="K576" s="3"/>
      <c r="L576" s="3"/>
      <c r="M576" s="3"/>
      <c r="N576" s="3"/>
    </row>
    <row r="577" spans="1:14" ht="13">
      <c r="A577" s="2"/>
      <c r="B577" s="3"/>
      <c r="C577" s="4"/>
      <c r="D577" s="4"/>
      <c r="E577" s="3"/>
      <c r="F577" s="3"/>
      <c r="G577" s="16"/>
      <c r="H577" s="3"/>
      <c r="I577" s="3"/>
      <c r="J577" s="3"/>
      <c r="K577" s="3"/>
      <c r="L577" s="3"/>
      <c r="M577" s="3"/>
      <c r="N577" s="3"/>
    </row>
    <row r="578" spans="1:14" ht="13">
      <c r="A578" s="2"/>
      <c r="B578" s="3"/>
      <c r="C578" s="4"/>
      <c r="D578" s="4"/>
      <c r="E578" s="3"/>
      <c r="F578" s="3"/>
      <c r="G578" s="16"/>
      <c r="H578" s="3"/>
      <c r="I578" s="3"/>
      <c r="J578" s="3"/>
      <c r="K578" s="3"/>
      <c r="L578" s="3"/>
      <c r="M578" s="3"/>
      <c r="N578" s="3"/>
    </row>
    <row r="579" spans="1:14" ht="13">
      <c r="A579" s="2"/>
      <c r="B579" s="3"/>
      <c r="C579" s="4"/>
      <c r="D579" s="4"/>
      <c r="E579" s="3"/>
      <c r="F579" s="3"/>
      <c r="G579" s="16"/>
      <c r="H579" s="3"/>
      <c r="I579" s="3"/>
      <c r="J579" s="3"/>
      <c r="K579" s="3"/>
      <c r="L579" s="3"/>
      <c r="M579" s="3"/>
      <c r="N579" s="3"/>
    </row>
    <row r="580" spans="1:14" ht="13">
      <c r="A580" s="2"/>
      <c r="B580" s="3"/>
      <c r="C580" s="4"/>
      <c r="D580" s="4"/>
      <c r="E580" s="3"/>
      <c r="F580" s="3"/>
      <c r="G580" s="16"/>
      <c r="H580" s="3"/>
      <c r="I580" s="3"/>
      <c r="J580" s="3"/>
      <c r="K580" s="3"/>
      <c r="L580" s="3"/>
      <c r="M580" s="3"/>
      <c r="N580" s="3"/>
    </row>
    <row r="581" spans="1:14" ht="13">
      <c r="A581" s="2"/>
      <c r="B581" s="3"/>
      <c r="C581" s="4"/>
      <c r="D581" s="4"/>
      <c r="E581" s="3"/>
      <c r="F581" s="3"/>
      <c r="G581" s="16"/>
      <c r="H581" s="3"/>
      <c r="I581" s="3"/>
      <c r="J581" s="3"/>
      <c r="K581" s="3"/>
      <c r="L581" s="3"/>
      <c r="M581" s="3"/>
      <c r="N581" s="3"/>
    </row>
    <row r="582" spans="1:14" ht="13">
      <c r="A582" s="2"/>
      <c r="B582" s="3"/>
      <c r="C582" s="4"/>
      <c r="D582" s="4"/>
      <c r="E582" s="3"/>
      <c r="F582" s="3"/>
      <c r="G582" s="16"/>
      <c r="H582" s="3"/>
      <c r="I582" s="3"/>
      <c r="J582" s="3"/>
      <c r="K582" s="3"/>
      <c r="L582" s="3"/>
      <c r="M582" s="3"/>
      <c r="N582" s="3"/>
    </row>
    <row r="583" spans="1:14" ht="13">
      <c r="A583" s="2"/>
      <c r="B583" s="3"/>
      <c r="C583" s="4"/>
      <c r="D583" s="4"/>
      <c r="E583" s="3"/>
      <c r="F583" s="3"/>
      <c r="G583" s="16"/>
      <c r="H583" s="3"/>
      <c r="I583" s="3"/>
      <c r="J583" s="3"/>
      <c r="K583" s="3"/>
      <c r="L583" s="3"/>
      <c r="M583" s="3"/>
      <c r="N583" s="3"/>
    </row>
    <row r="584" spans="1:14" ht="13">
      <c r="A584" s="2"/>
      <c r="B584" s="3"/>
      <c r="C584" s="4"/>
      <c r="D584" s="4"/>
      <c r="E584" s="3"/>
      <c r="F584" s="3"/>
      <c r="G584" s="16"/>
      <c r="H584" s="3"/>
      <c r="I584" s="3"/>
      <c r="J584" s="3"/>
      <c r="K584" s="3"/>
      <c r="L584" s="3"/>
      <c r="M584" s="3"/>
      <c r="N584" s="3"/>
    </row>
    <row r="585" spans="1:14" ht="13">
      <c r="A585" s="2"/>
      <c r="B585" s="3"/>
      <c r="C585" s="4"/>
      <c r="D585" s="4"/>
      <c r="E585" s="3"/>
      <c r="F585" s="3"/>
      <c r="G585" s="16"/>
      <c r="H585" s="3"/>
      <c r="I585" s="3"/>
      <c r="J585" s="3"/>
      <c r="K585" s="3"/>
      <c r="L585" s="3"/>
      <c r="M585" s="3"/>
      <c r="N585" s="3"/>
    </row>
    <row r="586" spans="1:14" ht="13">
      <c r="A586" s="2"/>
      <c r="B586" s="3"/>
      <c r="C586" s="4"/>
      <c r="D586" s="4"/>
      <c r="E586" s="3"/>
      <c r="F586" s="3"/>
      <c r="G586" s="16"/>
      <c r="H586" s="3"/>
      <c r="I586" s="3"/>
      <c r="J586" s="3"/>
      <c r="K586" s="3"/>
      <c r="L586" s="3"/>
      <c r="M586" s="3"/>
      <c r="N586" s="3"/>
    </row>
    <row r="587" spans="1:14" ht="13">
      <c r="A587" s="2"/>
      <c r="B587" s="3"/>
      <c r="C587" s="4"/>
      <c r="D587" s="4"/>
      <c r="E587" s="3"/>
      <c r="F587" s="3"/>
      <c r="G587" s="16"/>
      <c r="H587" s="3"/>
      <c r="I587" s="3"/>
      <c r="J587" s="3"/>
      <c r="K587" s="3"/>
      <c r="L587" s="3"/>
      <c r="M587" s="3"/>
      <c r="N587" s="3"/>
    </row>
    <row r="588" spans="1:14" ht="13">
      <c r="A588" s="2"/>
      <c r="B588" s="3"/>
      <c r="C588" s="4"/>
      <c r="D588" s="4"/>
      <c r="E588" s="3"/>
      <c r="F588" s="3"/>
      <c r="G588" s="16"/>
      <c r="H588" s="3"/>
      <c r="I588" s="3"/>
      <c r="J588" s="3"/>
      <c r="K588" s="3"/>
      <c r="L588" s="3"/>
      <c r="M588" s="3"/>
      <c r="N588" s="3"/>
    </row>
    <row r="589" spans="1:14" ht="13">
      <c r="A589" s="2"/>
      <c r="B589" s="3"/>
      <c r="C589" s="4"/>
      <c r="D589" s="4"/>
      <c r="E589" s="3"/>
      <c r="F589" s="3"/>
      <c r="G589" s="16"/>
      <c r="H589" s="3"/>
      <c r="I589" s="3"/>
      <c r="J589" s="3"/>
      <c r="K589" s="3"/>
      <c r="L589" s="3"/>
      <c r="M589" s="3"/>
      <c r="N589" s="3"/>
    </row>
    <row r="590" spans="1:14" ht="13">
      <c r="A590" s="2"/>
      <c r="B590" s="3"/>
      <c r="C590" s="4"/>
      <c r="D590" s="4"/>
      <c r="E590" s="3"/>
      <c r="F590" s="3"/>
      <c r="G590" s="16"/>
      <c r="H590" s="3"/>
      <c r="I590" s="3"/>
      <c r="J590" s="3"/>
      <c r="K590" s="3"/>
      <c r="L590" s="3"/>
      <c r="M590" s="3"/>
      <c r="N590" s="3"/>
    </row>
    <row r="591" spans="1:14" ht="13">
      <c r="A591" s="2"/>
      <c r="B591" s="3"/>
      <c r="C591" s="4"/>
      <c r="D591" s="4"/>
      <c r="E591" s="3"/>
      <c r="F591" s="3"/>
      <c r="G591" s="16"/>
      <c r="H591" s="3"/>
      <c r="I591" s="3"/>
      <c r="J591" s="3"/>
      <c r="K591" s="3"/>
      <c r="L591" s="3"/>
      <c r="M591" s="3"/>
      <c r="N591" s="3"/>
    </row>
    <row r="592" spans="1:14" ht="13">
      <c r="A592" s="2"/>
      <c r="B592" s="3"/>
      <c r="C592" s="4"/>
      <c r="D592" s="4"/>
      <c r="E592" s="3"/>
      <c r="F592" s="3"/>
      <c r="G592" s="16"/>
      <c r="H592" s="3"/>
      <c r="I592" s="3"/>
      <c r="J592" s="3"/>
      <c r="K592" s="3"/>
      <c r="L592" s="3"/>
      <c r="M592" s="3"/>
      <c r="N592" s="3"/>
    </row>
    <row r="593" spans="1:14" ht="13">
      <c r="A593" s="2"/>
      <c r="B593" s="3"/>
      <c r="C593" s="4"/>
      <c r="D593" s="4"/>
      <c r="E593" s="3"/>
      <c r="F593" s="3"/>
      <c r="G593" s="16"/>
      <c r="H593" s="3"/>
      <c r="I593" s="3"/>
      <c r="J593" s="3"/>
      <c r="K593" s="3"/>
      <c r="L593" s="3"/>
      <c r="M593" s="3"/>
      <c r="N593" s="3"/>
    </row>
    <row r="594" spans="1:14" ht="13">
      <c r="A594" s="2"/>
      <c r="B594" s="3"/>
      <c r="C594" s="4"/>
      <c r="D594" s="4"/>
      <c r="E594" s="3"/>
      <c r="F594" s="3"/>
      <c r="G594" s="16"/>
      <c r="H594" s="3"/>
      <c r="I594" s="3"/>
      <c r="J594" s="3"/>
      <c r="K594" s="3"/>
      <c r="L594" s="3"/>
      <c r="M594" s="3"/>
      <c r="N594" s="3"/>
    </row>
    <row r="595" spans="1:14" ht="13">
      <c r="A595" s="2"/>
      <c r="B595" s="3"/>
      <c r="C595" s="4"/>
      <c r="D595" s="4"/>
      <c r="E595" s="3"/>
      <c r="F595" s="3"/>
      <c r="G595" s="16"/>
      <c r="H595" s="3"/>
      <c r="I595" s="3"/>
      <c r="J595" s="3"/>
      <c r="K595" s="3"/>
      <c r="L595" s="3"/>
      <c r="M595" s="3"/>
      <c r="N595" s="3"/>
    </row>
    <row r="596" spans="1:14" ht="13">
      <c r="A596" s="2"/>
      <c r="B596" s="3"/>
      <c r="C596" s="4"/>
      <c r="D596" s="4"/>
      <c r="E596" s="3"/>
      <c r="F596" s="3"/>
      <c r="G596" s="16"/>
      <c r="H596" s="3"/>
      <c r="I596" s="3"/>
      <c r="J596" s="3"/>
      <c r="K596" s="3"/>
      <c r="L596" s="3"/>
      <c r="M596" s="3"/>
      <c r="N596" s="3"/>
    </row>
    <row r="597" spans="1:14" ht="13">
      <c r="A597" s="2"/>
      <c r="B597" s="3"/>
      <c r="C597" s="4"/>
      <c r="D597" s="4"/>
      <c r="E597" s="3"/>
      <c r="F597" s="3"/>
      <c r="G597" s="16"/>
      <c r="H597" s="3"/>
      <c r="I597" s="3"/>
      <c r="J597" s="3"/>
      <c r="K597" s="3"/>
      <c r="L597" s="3"/>
      <c r="M597" s="3"/>
      <c r="N597" s="3"/>
    </row>
    <row r="598" spans="1:14" ht="13">
      <c r="A598" s="2"/>
      <c r="B598" s="3"/>
      <c r="C598" s="4"/>
      <c r="D598" s="4"/>
      <c r="E598" s="3"/>
      <c r="F598" s="3"/>
      <c r="G598" s="16"/>
      <c r="H598" s="3"/>
      <c r="I598" s="3"/>
      <c r="J598" s="3"/>
      <c r="K598" s="3"/>
      <c r="L598" s="3"/>
      <c r="M598" s="3"/>
      <c r="N598" s="3"/>
    </row>
    <row r="599" spans="1:14" ht="13">
      <c r="A599" s="2"/>
      <c r="B599" s="3"/>
      <c r="C599" s="4"/>
      <c r="D599" s="4"/>
      <c r="E599" s="3"/>
      <c r="F599" s="3"/>
      <c r="G599" s="16"/>
      <c r="H599" s="3"/>
      <c r="I599" s="3"/>
      <c r="J599" s="3"/>
      <c r="K599" s="3"/>
      <c r="L599" s="3"/>
      <c r="M599" s="3"/>
      <c r="N599" s="3"/>
    </row>
    <row r="600" spans="1:14" ht="13">
      <c r="A600" s="2"/>
      <c r="B600" s="3"/>
      <c r="C600" s="4"/>
      <c r="D600" s="4"/>
      <c r="E600" s="3"/>
      <c r="F600" s="3"/>
      <c r="G600" s="16"/>
      <c r="H600" s="3"/>
      <c r="I600" s="3"/>
      <c r="J600" s="3"/>
      <c r="K600" s="3"/>
      <c r="L600" s="3"/>
      <c r="M600" s="3"/>
      <c r="N600" s="3"/>
    </row>
    <row r="601" spans="1:14" ht="13">
      <c r="A601" s="2"/>
      <c r="B601" s="3"/>
      <c r="C601" s="4"/>
      <c r="D601" s="4"/>
      <c r="E601" s="3"/>
      <c r="F601" s="3"/>
      <c r="G601" s="16"/>
      <c r="H601" s="3"/>
      <c r="I601" s="3"/>
      <c r="J601" s="3"/>
      <c r="K601" s="3"/>
      <c r="L601" s="3"/>
      <c r="M601" s="3"/>
      <c r="N601" s="3"/>
    </row>
    <row r="602" spans="1:14" ht="13">
      <c r="A602" s="2"/>
      <c r="B602" s="3"/>
      <c r="C602" s="4"/>
      <c r="D602" s="4"/>
      <c r="E602" s="3"/>
      <c r="F602" s="3"/>
      <c r="G602" s="16"/>
      <c r="H602" s="3"/>
      <c r="I602" s="3"/>
      <c r="J602" s="3"/>
      <c r="K602" s="3"/>
      <c r="L602" s="3"/>
      <c r="M602" s="3"/>
      <c r="N602" s="3"/>
    </row>
    <row r="603" spans="1:14" ht="13">
      <c r="A603" s="2"/>
      <c r="B603" s="3"/>
      <c r="C603" s="4"/>
      <c r="D603" s="4"/>
      <c r="E603" s="3"/>
      <c r="F603" s="3"/>
      <c r="G603" s="16"/>
      <c r="H603" s="3"/>
      <c r="I603" s="3"/>
      <c r="J603" s="3"/>
      <c r="K603" s="3"/>
      <c r="L603" s="3"/>
      <c r="M603" s="3"/>
      <c r="N603" s="3"/>
    </row>
    <row r="604" spans="1:14" ht="13">
      <c r="A604" s="2"/>
      <c r="B604" s="3"/>
      <c r="C604" s="4"/>
      <c r="D604" s="4"/>
      <c r="E604" s="3"/>
      <c r="F604" s="3"/>
      <c r="G604" s="16"/>
      <c r="H604" s="3"/>
      <c r="I604" s="3"/>
      <c r="J604" s="3"/>
      <c r="K604" s="3"/>
      <c r="L604" s="3"/>
      <c r="M604" s="3"/>
      <c r="N604" s="3"/>
    </row>
    <row r="605" spans="1:14" ht="13">
      <c r="A605" s="2"/>
      <c r="B605" s="3"/>
      <c r="C605" s="4"/>
      <c r="D605" s="4"/>
      <c r="E605" s="3"/>
      <c r="F605" s="3"/>
      <c r="G605" s="16"/>
      <c r="H605" s="3"/>
      <c r="I605" s="3"/>
      <c r="J605" s="3"/>
      <c r="K605" s="3"/>
      <c r="L605" s="3"/>
      <c r="M605" s="3"/>
      <c r="N605" s="3"/>
    </row>
    <row r="606" spans="1:14" ht="13">
      <c r="A606" s="2"/>
      <c r="B606" s="3"/>
      <c r="C606" s="4"/>
      <c r="D606" s="4"/>
      <c r="E606" s="3"/>
      <c r="F606" s="3"/>
      <c r="G606" s="16"/>
      <c r="H606" s="3"/>
      <c r="I606" s="3"/>
      <c r="J606" s="3"/>
      <c r="K606" s="3"/>
      <c r="L606" s="3"/>
      <c r="M606" s="3"/>
      <c r="N606" s="3"/>
    </row>
    <row r="607" spans="1:14" ht="13">
      <c r="A607" s="2"/>
      <c r="B607" s="3"/>
      <c r="C607" s="4"/>
      <c r="D607" s="4"/>
      <c r="E607" s="3"/>
      <c r="F607" s="3"/>
      <c r="G607" s="16"/>
      <c r="H607" s="3"/>
      <c r="I607" s="3"/>
      <c r="J607" s="3"/>
      <c r="K607" s="3"/>
      <c r="L607" s="3"/>
      <c r="M607" s="3"/>
      <c r="N607" s="3"/>
    </row>
    <row r="608" spans="1:14" ht="13">
      <c r="A608" s="2"/>
      <c r="B608" s="3"/>
      <c r="C608" s="4"/>
      <c r="D608" s="4"/>
      <c r="E608" s="3"/>
      <c r="F608" s="3"/>
      <c r="G608" s="16"/>
      <c r="H608" s="3"/>
      <c r="I608" s="3"/>
      <c r="J608" s="3"/>
      <c r="K608" s="3"/>
      <c r="L608" s="3"/>
      <c r="M608" s="3"/>
      <c r="N608" s="3"/>
    </row>
    <row r="609" spans="1:14" ht="13">
      <c r="A609" s="2"/>
      <c r="B609" s="3"/>
      <c r="C609" s="4"/>
      <c r="D609" s="4"/>
      <c r="E609" s="3"/>
      <c r="F609" s="3"/>
      <c r="G609" s="16"/>
      <c r="H609" s="3"/>
      <c r="I609" s="3"/>
      <c r="J609" s="3"/>
      <c r="K609" s="3"/>
      <c r="L609" s="3"/>
      <c r="M609" s="3"/>
      <c r="N609" s="3"/>
    </row>
    <row r="610" spans="1:14" ht="13">
      <c r="A610" s="2"/>
      <c r="B610" s="3"/>
      <c r="C610" s="4"/>
      <c r="D610" s="4"/>
      <c r="E610" s="3"/>
      <c r="F610" s="3"/>
      <c r="G610" s="16"/>
      <c r="H610" s="3"/>
      <c r="I610" s="3"/>
      <c r="J610" s="3"/>
      <c r="K610" s="3"/>
      <c r="L610" s="3"/>
      <c r="M610" s="3"/>
      <c r="N610" s="3"/>
    </row>
    <row r="611" spans="1:14" ht="13">
      <c r="A611" s="2"/>
      <c r="B611" s="3"/>
      <c r="C611" s="4"/>
      <c r="D611" s="4"/>
      <c r="E611" s="3"/>
      <c r="F611" s="3"/>
      <c r="G611" s="16"/>
      <c r="H611" s="3"/>
      <c r="I611" s="3"/>
      <c r="J611" s="3"/>
      <c r="K611" s="3"/>
      <c r="L611" s="3"/>
      <c r="M611" s="3"/>
      <c r="N611" s="3"/>
    </row>
    <row r="612" spans="1:14" ht="13">
      <c r="A612" s="2"/>
      <c r="B612" s="3"/>
      <c r="C612" s="4"/>
      <c r="D612" s="4"/>
      <c r="E612" s="3"/>
      <c r="F612" s="3"/>
      <c r="G612" s="16"/>
      <c r="H612" s="3"/>
      <c r="I612" s="3"/>
      <c r="J612" s="3"/>
      <c r="K612" s="3"/>
      <c r="L612" s="3"/>
      <c r="M612" s="3"/>
      <c r="N612" s="3"/>
    </row>
    <row r="613" spans="1:14" ht="13">
      <c r="A613" s="2"/>
      <c r="B613" s="3"/>
      <c r="C613" s="4"/>
      <c r="D613" s="4"/>
      <c r="E613" s="3"/>
      <c r="F613" s="3"/>
      <c r="G613" s="16"/>
      <c r="H613" s="3"/>
      <c r="I613" s="3"/>
      <c r="J613" s="3"/>
      <c r="K613" s="3"/>
      <c r="L613" s="3"/>
      <c r="M613" s="3"/>
      <c r="N613" s="3"/>
    </row>
    <row r="614" spans="1:14" ht="13">
      <c r="A614" s="2"/>
      <c r="B614" s="3"/>
      <c r="C614" s="4"/>
      <c r="D614" s="4"/>
      <c r="E614" s="3"/>
      <c r="F614" s="3"/>
      <c r="G614" s="16"/>
      <c r="H614" s="3"/>
      <c r="I614" s="3"/>
      <c r="J614" s="3"/>
      <c r="K614" s="3"/>
      <c r="L614" s="3"/>
      <c r="M614" s="3"/>
      <c r="N614" s="3"/>
    </row>
    <row r="615" spans="1:14" ht="13">
      <c r="A615" s="2"/>
      <c r="B615" s="3"/>
      <c r="C615" s="4"/>
      <c r="D615" s="4"/>
      <c r="E615" s="3"/>
      <c r="F615" s="3"/>
      <c r="G615" s="16"/>
      <c r="H615" s="3"/>
      <c r="I615" s="3"/>
      <c r="J615" s="3"/>
      <c r="K615" s="3"/>
      <c r="L615" s="3"/>
      <c r="M615" s="3"/>
      <c r="N615" s="3"/>
    </row>
    <row r="616" spans="1:14" ht="13">
      <c r="A616" s="2"/>
      <c r="B616" s="3"/>
      <c r="C616" s="4"/>
      <c r="D616" s="4"/>
      <c r="E616" s="3"/>
      <c r="F616" s="3"/>
      <c r="G616" s="16"/>
      <c r="H616" s="3"/>
      <c r="I616" s="3"/>
      <c r="J616" s="3"/>
      <c r="K616" s="3"/>
      <c r="L616" s="3"/>
      <c r="M616" s="3"/>
      <c r="N616" s="3"/>
    </row>
    <row r="617" spans="1:14" ht="13">
      <c r="A617" s="2"/>
      <c r="B617" s="3"/>
      <c r="C617" s="4"/>
      <c r="D617" s="4"/>
      <c r="E617" s="3"/>
      <c r="F617" s="3"/>
      <c r="G617" s="16"/>
      <c r="H617" s="3"/>
      <c r="I617" s="3"/>
      <c r="J617" s="3"/>
      <c r="K617" s="3"/>
      <c r="L617" s="3"/>
      <c r="M617" s="3"/>
      <c r="N617" s="3"/>
    </row>
    <row r="618" spans="1:14" ht="13">
      <c r="A618" s="2"/>
      <c r="B618" s="3"/>
      <c r="C618" s="4"/>
      <c r="D618" s="4"/>
      <c r="E618" s="3"/>
      <c r="F618" s="3"/>
      <c r="G618" s="16"/>
      <c r="H618" s="3"/>
      <c r="I618" s="3"/>
      <c r="J618" s="3"/>
      <c r="K618" s="3"/>
      <c r="L618" s="3"/>
      <c r="M618" s="3"/>
      <c r="N618" s="3"/>
    </row>
    <row r="619" spans="1:14" ht="13">
      <c r="A619" s="2"/>
      <c r="B619" s="3"/>
      <c r="C619" s="4"/>
      <c r="D619" s="4"/>
      <c r="E619" s="3"/>
      <c r="F619" s="3"/>
      <c r="G619" s="16"/>
      <c r="H619" s="3"/>
      <c r="I619" s="3"/>
      <c r="J619" s="3"/>
      <c r="K619" s="3"/>
      <c r="L619" s="3"/>
      <c r="M619" s="3"/>
      <c r="N619" s="3"/>
    </row>
    <row r="620" spans="1:14" ht="13">
      <c r="A620" s="2"/>
      <c r="B620" s="3"/>
      <c r="C620" s="4"/>
      <c r="D620" s="4"/>
      <c r="E620" s="3"/>
      <c r="F620" s="3"/>
      <c r="G620" s="16"/>
      <c r="H620" s="3"/>
      <c r="I620" s="3"/>
      <c r="J620" s="3"/>
      <c r="K620" s="3"/>
      <c r="L620" s="3"/>
      <c r="M620" s="3"/>
      <c r="N620" s="3"/>
    </row>
    <row r="621" spans="1:14" ht="13">
      <c r="A621" s="2"/>
      <c r="B621" s="3"/>
      <c r="C621" s="4"/>
      <c r="D621" s="4"/>
      <c r="E621" s="3"/>
      <c r="F621" s="3"/>
      <c r="G621" s="16"/>
      <c r="H621" s="3"/>
      <c r="I621" s="3"/>
      <c r="J621" s="3"/>
      <c r="K621" s="3"/>
      <c r="L621" s="3"/>
      <c r="M621" s="3"/>
      <c r="N621" s="3"/>
    </row>
    <row r="622" spans="1:14" ht="13">
      <c r="A622" s="2"/>
      <c r="B622" s="3"/>
      <c r="C622" s="4"/>
      <c r="D622" s="4"/>
      <c r="E622" s="3"/>
      <c r="F622" s="3"/>
      <c r="G622" s="16"/>
      <c r="H622" s="3"/>
      <c r="I622" s="3"/>
      <c r="J622" s="3"/>
      <c r="K622" s="3"/>
      <c r="L622" s="3"/>
      <c r="M622" s="3"/>
      <c r="N622" s="3"/>
    </row>
    <row r="623" spans="1:14" ht="13">
      <c r="A623" s="2"/>
      <c r="B623" s="3"/>
      <c r="C623" s="4"/>
      <c r="D623" s="4"/>
      <c r="E623" s="3"/>
      <c r="F623" s="3"/>
      <c r="G623" s="16"/>
      <c r="H623" s="3"/>
      <c r="I623" s="3"/>
      <c r="J623" s="3"/>
      <c r="K623" s="3"/>
      <c r="L623" s="3"/>
      <c r="M623" s="3"/>
      <c r="N623" s="3"/>
    </row>
    <row r="624" spans="1:14" ht="13">
      <c r="A624" s="2"/>
      <c r="B624" s="3"/>
      <c r="C624" s="4"/>
      <c r="D624" s="4"/>
      <c r="E624" s="3"/>
      <c r="F624" s="3"/>
      <c r="G624" s="16"/>
      <c r="H624" s="3"/>
      <c r="I624" s="3"/>
      <c r="J624" s="3"/>
      <c r="K624" s="3"/>
      <c r="L624" s="3"/>
      <c r="M624" s="3"/>
      <c r="N624" s="3"/>
    </row>
    <row r="625" spans="1:14" ht="13">
      <c r="A625" s="2"/>
      <c r="B625" s="3"/>
      <c r="C625" s="4"/>
      <c r="D625" s="4"/>
      <c r="E625" s="3"/>
      <c r="F625" s="3"/>
      <c r="G625" s="16"/>
      <c r="H625" s="3"/>
      <c r="I625" s="3"/>
      <c r="J625" s="3"/>
      <c r="K625" s="3"/>
      <c r="L625" s="3"/>
      <c r="M625" s="3"/>
      <c r="N625" s="3"/>
    </row>
    <row r="626" spans="1:14" ht="13">
      <c r="A626" s="2"/>
      <c r="B626" s="3"/>
      <c r="C626" s="4"/>
      <c r="D626" s="4"/>
      <c r="E626" s="3"/>
      <c r="F626" s="3"/>
      <c r="G626" s="16"/>
      <c r="H626" s="3"/>
      <c r="I626" s="3"/>
      <c r="J626" s="3"/>
      <c r="K626" s="3"/>
      <c r="L626" s="3"/>
      <c r="M626" s="3"/>
      <c r="N626" s="3"/>
    </row>
    <row r="627" spans="1:14" ht="13">
      <c r="A627" s="2"/>
      <c r="B627" s="3"/>
      <c r="C627" s="4"/>
      <c r="D627" s="4"/>
      <c r="E627" s="3"/>
      <c r="F627" s="3"/>
      <c r="G627" s="16"/>
      <c r="H627" s="3"/>
      <c r="I627" s="3"/>
      <c r="J627" s="3"/>
      <c r="K627" s="3"/>
      <c r="L627" s="3"/>
      <c r="M627" s="3"/>
      <c r="N627" s="3"/>
    </row>
    <row r="628" spans="1:14" ht="13">
      <c r="A628" s="2"/>
      <c r="B628" s="3"/>
      <c r="C628" s="4"/>
      <c r="D628" s="4"/>
      <c r="E628" s="3"/>
      <c r="F628" s="3"/>
      <c r="G628" s="16"/>
      <c r="H628" s="3"/>
      <c r="I628" s="3"/>
      <c r="J628" s="3"/>
      <c r="K628" s="3"/>
      <c r="L628" s="3"/>
      <c r="M628" s="3"/>
      <c r="N628" s="3"/>
    </row>
    <row r="629" spans="1:14" ht="13">
      <c r="A629" s="2"/>
      <c r="B629" s="3"/>
      <c r="C629" s="4"/>
      <c r="D629" s="4"/>
      <c r="E629" s="3"/>
      <c r="F629" s="3"/>
      <c r="G629" s="16"/>
      <c r="H629" s="3"/>
      <c r="I629" s="3"/>
      <c r="J629" s="3"/>
      <c r="K629" s="3"/>
      <c r="L629" s="3"/>
      <c r="M629" s="3"/>
      <c r="N629" s="3"/>
    </row>
    <row r="630" spans="1:14" ht="13">
      <c r="A630" s="2"/>
      <c r="B630" s="3"/>
      <c r="C630" s="4"/>
      <c r="D630" s="4"/>
      <c r="E630" s="3"/>
      <c r="F630" s="3"/>
      <c r="G630" s="16"/>
      <c r="H630" s="3"/>
      <c r="I630" s="3"/>
      <c r="J630" s="3"/>
      <c r="K630" s="3"/>
      <c r="L630" s="3"/>
      <c r="M630" s="3"/>
      <c r="N630" s="3"/>
    </row>
    <row r="631" spans="1:14" ht="13">
      <c r="A631" s="2"/>
      <c r="B631" s="3"/>
      <c r="C631" s="4"/>
      <c r="D631" s="4"/>
      <c r="E631" s="3"/>
      <c r="F631" s="3"/>
      <c r="G631" s="16"/>
      <c r="H631" s="3"/>
      <c r="I631" s="3"/>
      <c r="J631" s="3"/>
      <c r="K631" s="3"/>
      <c r="L631" s="3"/>
      <c r="M631" s="3"/>
      <c r="N631" s="3"/>
    </row>
    <row r="632" spans="1:14" ht="13">
      <c r="A632" s="2"/>
      <c r="B632" s="3"/>
      <c r="C632" s="4"/>
      <c r="D632" s="4"/>
      <c r="E632" s="3"/>
      <c r="F632" s="3"/>
      <c r="G632" s="16"/>
      <c r="H632" s="3"/>
      <c r="I632" s="3"/>
      <c r="J632" s="3"/>
      <c r="K632" s="3"/>
      <c r="L632" s="3"/>
      <c r="M632" s="3"/>
      <c r="N632" s="3"/>
    </row>
    <row r="633" spans="1:14" ht="13">
      <c r="A633" s="2"/>
      <c r="B633" s="3"/>
      <c r="C633" s="4"/>
      <c r="D633" s="4"/>
      <c r="E633" s="3"/>
      <c r="F633" s="3"/>
      <c r="G633" s="16"/>
      <c r="H633" s="3"/>
      <c r="I633" s="3"/>
      <c r="J633" s="3"/>
      <c r="K633" s="3"/>
      <c r="L633" s="3"/>
      <c r="M633" s="3"/>
      <c r="N633" s="3"/>
    </row>
    <row r="634" spans="1:14" ht="13">
      <c r="A634" s="2"/>
      <c r="B634" s="3"/>
      <c r="C634" s="4"/>
      <c r="D634" s="4"/>
      <c r="E634" s="3"/>
      <c r="F634" s="3"/>
      <c r="G634" s="16"/>
      <c r="H634" s="3"/>
      <c r="I634" s="3"/>
      <c r="J634" s="3"/>
      <c r="K634" s="3"/>
      <c r="L634" s="3"/>
      <c r="M634" s="3"/>
      <c r="N634" s="3"/>
    </row>
    <row r="635" spans="1:14" ht="13">
      <c r="A635" s="2"/>
      <c r="B635" s="3"/>
      <c r="C635" s="4"/>
      <c r="D635" s="4"/>
      <c r="E635" s="3"/>
      <c r="F635" s="3"/>
      <c r="G635" s="16"/>
      <c r="H635" s="3"/>
      <c r="I635" s="3"/>
      <c r="J635" s="3"/>
      <c r="K635" s="3"/>
      <c r="L635" s="3"/>
      <c r="M635" s="3"/>
      <c r="N635" s="3"/>
    </row>
    <row r="636" spans="1:14" ht="13">
      <c r="A636" s="2"/>
      <c r="B636" s="3"/>
      <c r="C636" s="4"/>
      <c r="D636" s="4"/>
      <c r="E636" s="3"/>
      <c r="F636" s="3"/>
      <c r="G636" s="16"/>
      <c r="H636" s="3"/>
      <c r="I636" s="3"/>
      <c r="J636" s="3"/>
      <c r="K636" s="3"/>
      <c r="L636" s="3"/>
      <c r="M636" s="3"/>
      <c r="N636" s="3"/>
    </row>
    <row r="637" spans="1:14" ht="13">
      <c r="A637" s="2"/>
      <c r="B637" s="3"/>
      <c r="C637" s="4"/>
      <c r="D637" s="4"/>
      <c r="E637" s="3"/>
      <c r="F637" s="3"/>
      <c r="G637" s="16"/>
      <c r="H637" s="3"/>
      <c r="I637" s="3"/>
      <c r="J637" s="3"/>
      <c r="K637" s="3"/>
      <c r="L637" s="3"/>
      <c r="M637" s="3"/>
      <c r="N637" s="3"/>
    </row>
    <row r="638" spans="1:14" ht="13">
      <c r="A638" s="2"/>
      <c r="B638" s="3"/>
      <c r="C638" s="4"/>
      <c r="D638" s="4"/>
      <c r="E638" s="3"/>
      <c r="F638" s="3"/>
      <c r="G638" s="16"/>
      <c r="H638" s="3"/>
      <c r="I638" s="3"/>
      <c r="J638" s="3"/>
      <c r="K638" s="3"/>
      <c r="L638" s="3"/>
      <c r="M638" s="3"/>
      <c r="N638" s="3"/>
    </row>
    <row r="639" spans="1:14" ht="13">
      <c r="A639" s="2"/>
      <c r="B639" s="3"/>
      <c r="C639" s="4"/>
      <c r="D639" s="4"/>
      <c r="E639" s="3"/>
      <c r="F639" s="3"/>
      <c r="G639" s="16"/>
      <c r="H639" s="3"/>
      <c r="I639" s="3"/>
      <c r="J639" s="3"/>
      <c r="K639" s="3"/>
      <c r="L639" s="3"/>
      <c r="M639" s="3"/>
      <c r="N639" s="3"/>
    </row>
    <row r="640" spans="1:14" ht="13">
      <c r="A640" s="2"/>
      <c r="B640" s="3"/>
      <c r="C640" s="4"/>
      <c r="D640" s="4"/>
      <c r="E640" s="3"/>
      <c r="F640" s="3"/>
      <c r="G640" s="16"/>
      <c r="H640" s="3"/>
      <c r="I640" s="3"/>
      <c r="J640" s="3"/>
      <c r="K640" s="3"/>
      <c r="L640" s="3"/>
      <c r="M640" s="3"/>
      <c r="N640" s="3"/>
    </row>
    <row r="641" spans="1:14" ht="13">
      <c r="A641" s="2"/>
      <c r="B641" s="3"/>
      <c r="C641" s="4"/>
      <c r="D641" s="4"/>
      <c r="E641" s="3"/>
      <c r="F641" s="3"/>
      <c r="G641" s="16"/>
      <c r="H641" s="3"/>
      <c r="I641" s="3"/>
      <c r="J641" s="3"/>
      <c r="K641" s="3"/>
      <c r="L641" s="3"/>
      <c r="M641" s="3"/>
      <c r="N641" s="3"/>
    </row>
    <row r="642" spans="1:14" ht="13">
      <c r="A642" s="2"/>
      <c r="B642" s="3"/>
      <c r="C642" s="4"/>
      <c r="D642" s="4"/>
      <c r="E642" s="3"/>
      <c r="F642" s="3"/>
      <c r="G642" s="16"/>
      <c r="H642" s="3"/>
      <c r="I642" s="3"/>
      <c r="J642" s="3"/>
      <c r="K642" s="3"/>
      <c r="L642" s="3"/>
      <c r="M642" s="3"/>
      <c r="N642" s="3"/>
    </row>
    <row r="643" spans="1:14" ht="13">
      <c r="A643" s="2"/>
      <c r="B643" s="3"/>
      <c r="C643" s="4"/>
      <c r="D643" s="4"/>
      <c r="E643" s="3"/>
      <c r="F643" s="3"/>
      <c r="G643" s="16"/>
      <c r="H643" s="3"/>
      <c r="I643" s="3"/>
      <c r="J643" s="3"/>
      <c r="K643" s="3"/>
      <c r="L643" s="3"/>
      <c r="M643" s="3"/>
      <c r="N643" s="3"/>
    </row>
    <row r="644" spans="1:14" ht="13">
      <c r="A644" s="2"/>
      <c r="B644" s="3"/>
      <c r="C644" s="4"/>
      <c r="D644" s="4"/>
      <c r="E644" s="3"/>
      <c r="F644" s="3"/>
      <c r="G644" s="16"/>
      <c r="H644" s="3"/>
      <c r="I644" s="3"/>
      <c r="J644" s="3"/>
      <c r="K644" s="3"/>
      <c r="L644" s="3"/>
      <c r="M644" s="3"/>
      <c r="N644" s="3"/>
    </row>
    <row r="645" spans="1:14" ht="13">
      <c r="A645" s="2"/>
      <c r="B645" s="3"/>
      <c r="C645" s="4"/>
      <c r="D645" s="4"/>
      <c r="E645" s="3"/>
      <c r="F645" s="3"/>
      <c r="G645" s="16"/>
      <c r="H645" s="3"/>
      <c r="I645" s="3"/>
      <c r="J645" s="3"/>
      <c r="K645" s="3"/>
      <c r="L645" s="3"/>
      <c r="M645" s="3"/>
      <c r="N645" s="3"/>
    </row>
    <row r="646" spans="1:14" ht="13">
      <c r="A646" s="2"/>
      <c r="B646" s="3"/>
      <c r="C646" s="4"/>
      <c r="D646" s="4"/>
      <c r="E646" s="3"/>
      <c r="F646" s="3"/>
      <c r="G646" s="16"/>
      <c r="H646" s="3"/>
      <c r="I646" s="3"/>
      <c r="J646" s="3"/>
      <c r="K646" s="3"/>
      <c r="L646" s="3"/>
      <c r="M646" s="3"/>
      <c r="N646" s="3"/>
    </row>
    <row r="647" spans="1:14" ht="13">
      <c r="A647" s="2"/>
      <c r="B647" s="3"/>
      <c r="C647" s="4"/>
      <c r="D647" s="4"/>
      <c r="E647" s="3"/>
      <c r="F647" s="3"/>
      <c r="G647" s="16"/>
      <c r="H647" s="3"/>
      <c r="I647" s="3"/>
      <c r="J647" s="3"/>
      <c r="K647" s="3"/>
      <c r="L647" s="3"/>
      <c r="M647" s="3"/>
      <c r="N647" s="3"/>
    </row>
    <row r="648" spans="1:14" ht="13">
      <c r="A648" s="2"/>
      <c r="B648" s="3"/>
      <c r="C648" s="4"/>
      <c r="D648" s="4"/>
      <c r="E648" s="3"/>
      <c r="F648" s="3"/>
      <c r="G648" s="16"/>
      <c r="H648" s="3"/>
      <c r="I648" s="3"/>
      <c r="J648" s="3"/>
      <c r="K648" s="3"/>
      <c r="L648" s="3"/>
      <c r="M648" s="3"/>
      <c r="N648" s="3"/>
    </row>
    <row r="649" spans="1:14" ht="13">
      <c r="A649" s="2"/>
      <c r="B649" s="3"/>
      <c r="C649" s="4"/>
      <c r="D649" s="4"/>
      <c r="E649" s="3"/>
      <c r="F649" s="3"/>
      <c r="G649" s="16"/>
      <c r="H649" s="3"/>
      <c r="I649" s="3"/>
      <c r="J649" s="3"/>
      <c r="K649" s="3"/>
      <c r="L649" s="3"/>
      <c r="M649" s="3"/>
      <c r="N649" s="3"/>
    </row>
    <row r="650" spans="1:14" ht="13">
      <c r="A650" s="2"/>
      <c r="B650" s="3"/>
      <c r="C650" s="4"/>
      <c r="D650" s="4"/>
      <c r="E650" s="3"/>
      <c r="F650" s="3"/>
      <c r="G650" s="16"/>
      <c r="H650" s="3"/>
      <c r="I650" s="3"/>
      <c r="J650" s="3"/>
      <c r="K650" s="3"/>
      <c r="L650" s="3"/>
      <c r="M650" s="3"/>
      <c r="N650" s="3"/>
    </row>
    <row r="651" spans="1:14" ht="13">
      <c r="A651" s="2"/>
      <c r="B651" s="3"/>
      <c r="C651" s="4"/>
      <c r="D651" s="4"/>
      <c r="E651" s="3"/>
      <c r="F651" s="3"/>
      <c r="G651" s="16"/>
      <c r="H651" s="3"/>
      <c r="I651" s="3"/>
      <c r="J651" s="3"/>
      <c r="K651" s="3"/>
      <c r="L651" s="3"/>
      <c r="M651" s="3"/>
      <c r="N651" s="3"/>
    </row>
    <row r="652" spans="1:14" ht="13">
      <c r="A652" s="2"/>
      <c r="B652" s="3"/>
      <c r="C652" s="4"/>
      <c r="D652" s="4"/>
      <c r="E652" s="3"/>
      <c r="F652" s="3"/>
      <c r="G652" s="16"/>
      <c r="H652" s="3"/>
      <c r="I652" s="3"/>
      <c r="J652" s="3"/>
      <c r="K652" s="3"/>
      <c r="L652" s="3"/>
      <c r="M652" s="3"/>
      <c r="N652" s="3"/>
    </row>
    <row r="653" spans="1:14" ht="13">
      <c r="A653" s="2"/>
      <c r="B653" s="3"/>
      <c r="C653" s="4"/>
      <c r="D653" s="4"/>
      <c r="E653" s="3"/>
      <c r="F653" s="3"/>
      <c r="G653" s="16"/>
      <c r="H653" s="3"/>
      <c r="I653" s="3"/>
      <c r="J653" s="3"/>
      <c r="K653" s="3"/>
      <c r="L653" s="3"/>
      <c r="M653" s="3"/>
      <c r="N653" s="3"/>
    </row>
    <row r="654" spans="1:14" ht="13">
      <c r="A654" s="2"/>
      <c r="B654" s="3"/>
      <c r="C654" s="4"/>
      <c r="D654" s="4"/>
      <c r="E654" s="3"/>
      <c r="F654" s="3"/>
      <c r="G654" s="16"/>
      <c r="H654" s="3"/>
      <c r="I654" s="3"/>
      <c r="J654" s="3"/>
      <c r="K654" s="3"/>
      <c r="L654" s="3"/>
      <c r="M654" s="3"/>
      <c r="N654" s="3"/>
    </row>
    <row r="655" spans="1:14" ht="13">
      <c r="A655" s="2"/>
      <c r="B655" s="3"/>
      <c r="C655" s="4"/>
      <c r="D655" s="4"/>
      <c r="E655" s="3"/>
      <c r="F655" s="3"/>
      <c r="G655" s="16"/>
      <c r="H655" s="3"/>
      <c r="I655" s="3"/>
      <c r="J655" s="3"/>
      <c r="K655" s="3"/>
      <c r="L655" s="3"/>
      <c r="M655" s="3"/>
      <c r="N655" s="3"/>
    </row>
    <row r="656" spans="1:14" ht="13">
      <c r="A656" s="2"/>
      <c r="B656" s="3"/>
      <c r="C656" s="4"/>
      <c r="D656" s="4"/>
      <c r="E656" s="3"/>
      <c r="F656" s="3"/>
      <c r="G656" s="16"/>
      <c r="H656" s="3"/>
      <c r="I656" s="3"/>
      <c r="J656" s="3"/>
      <c r="K656" s="3"/>
      <c r="L656" s="3"/>
      <c r="M656" s="3"/>
      <c r="N656" s="3"/>
    </row>
    <row r="657" spans="1:14" ht="13">
      <c r="A657" s="2"/>
      <c r="B657" s="3"/>
      <c r="C657" s="4"/>
      <c r="D657" s="4"/>
      <c r="E657" s="3"/>
      <c r="F657" s="3"/>
      <c r="G657" s="16"/>
      <c r="H657" s="3"/>
      <c r="I657" s="3"/>
      <c r="J657" s="3"/>
      <c r="K657" s="3"/>
      <c r="L657" s="3"/>
      <c r="M657" s="3"/>
      <c r="N657" s="3"/>
    </row>
    <row r="658" spans="1:14" ht="13">
      <c r="A658" s="2"/>
      <c r="B658" s="3"/>
      <c r="C658" s="4"/>
      <c r="D658" s="4"/>
      <c r="E658" s="3"/>
      <c r="F658" s="3"/>
      <c r="G658" s="16"/>
      <c r="H658" s="3"/>
      <c r="I658" s="3"/>
      <c r="J658" s="3"/>
      <c r="K658" s="3"/>
      <c r="L658" s="3"/>
      <c r="M658" s="3"/>
      <c r="N658" s="3"/>
    </row>
    <row r="659" spans="1:14" ht="13">
      <c r="A659" s="2"/>
      <c r="B659" s="3"/>
      <c r="C659" s="4"/>
      <c r="D659" s="4"/>
      <c r="E659" s="3"/>
      <c r="F659" s="3"/>
      <c r="G659" s="16"/>
      <c r="H659" s="3"/>
      <c r="I659" s="3"/>
      <c r="J659" s="3"/>
      <c r="K659" s="3"/>
      <c r="L659" s="3"/>
      <c r="M659" s="3"/>
      <c r="N659" s="3"/>
    </row>
    <row r="660" spans="1:14" ht="13">
      <c r="A660" s="2"/>
      <c r="B660" s="3"/>
      <c r="C660" s="4"/>
      <c r="D660" s="4"/>
      <c r="E660" s="3"/>
      <c r="F660" s="3"/>
      <c r="G660" s="16"/>
      <c r="H660" s="3"/>
      <c r="I660" s="3"/>
      <c r="J660" s="3"/>
      <c r="K660" s="3"/>
      <c r="L660" s="3"/>
      <c r="M660" s="3"/>
      <c r="N660" s="3"/>
    </row>
    <row r="661" spans="1:14" ht="13">
      <c r="A661" s="2"/>
      <c r="B661" s="3"/>
      <c r="C661" s="4"/>
      <c r="D661" s="4"/>
      <c r="E661" s="3"/>
      <c r="F661" s="3"/>
      <c r="G661" s="16"/>
      <c r="H661" s="3"/>
      <c r="I661" s="3"/>
      <c r="J661" s="3"/>
      <c r="K661" s="3"/>
      <c r="L661" s="3"/>
      <c r="M661" s="3"/>
      <c r="N661" s="3"/>
    </row>
    <row r="662" spans="1:14" ht="13">
      <c r="A662" s="2"/>
      <c r="B662" s="3"/>
      <c r="C662" s="4"/>
      <c r="D662" s="4"/>
      <c r="E662" s="3"/>
      <c r="F662" s="3"/>
      <c r="G662" s="16"/>
      <c r="H662" s="3"/>
      <c r="I662" s="3"/>
      <c r="J662" s="3"/>
      <c r="K662" s="3"/>
      <c r="L662" s="3"/>
      <c r="M662" s="3"/>
      <c r="N662" s="3"/>
    </row>
    <row r="663" spans="1:14" ht="13">
      <c r="A663" s="2"/>
      <c r="B663" s="3"/>
      <c r="C663" s="4"/>
      <c r="D663" s="4"/>
      <c r="E663" s="3"/>
      <c r="F663" s="3"/>
      <c r="G663" s="16"/>
      <c r="H663" s="3"/>
      <c r="I663" s="3"/>
      <c r="J663" s="3"/>
      <c r="K663" s="3"/>
      <c r="L663" s="3"/>
      <c r="M663" s="3"/>
      <c r="N663" s="3"/>
    </row>
    <row r="664" spans="1:14" ht="13">
      <c r="A664" s="2"/>
      <c r="B664" s="3"/>
      <c r="C664" s="4"/>
      <c r="D664" s="4"/>
      <c r="E664" s="3"/>
      <c r="F664" s="3"/>
      <c r="G664" s="16"/>
      <c r="H664" s="3"/>
      <c r="I664" s="3"/>
      <c r="J664" s="3"/>
      <c r="K664" s="3"/>
      <c r="L664" s="3"/>
      <c r="M664" s="3"/>
      <c r="N664" s="3"/>
    </row>
    <row r="665" spans="1:14" ht="13">
      <c r="A665" s="2"/>
      <c r="B665" s="3"/>
      <c r="C665" s="4"/>
      <c r="D665" s="4"/>
      <c r="E665" s="3"/>
      <c r="F665" s="3"/>
      <c r="G665" s="16"/>
      <c r="H665" s="3"/>
      <c r="I665" s="3"/>
      <c r="J665" s="3"/>
      <c r="K665" s="3"/>
      <c r="L665" s="3"/>
      <c r="M665" s="3"/>
      <c r="N665" s="3"/>
    </row>
    <row r="666" spans="1:14" ht="13">
      <c r="A666" s="2"/>
      <c r="B666" s="3"/>
      <c r="C666" s="4"/>
      <c r="D666" s="4"/>
      <c r="E666" s="3"/>
      <c r="F666" s="3"/>
      <c r="G666" s="16"/>
      <c r="H666" s="3"/>
      <c r="I666" s="3"/>
      <c r="J666" s="3"/>
      <c r="K666" s="3"/>
      <c r="L666" s="3"/>
      <c r="M666" s="3"/>
      <c r="N666" s="3"/>
    </row>
    <row r="667" spans="1:14" ht="13">
      <c r="A667" s="2"/>
      <c r="B667" s="3"/>
      <c r="C667" s="4"/>
      <c r="D667" s="4"/>
      <c r="E667" s="3"/>
      <c r="F667" s="3"/>
      <c r="G667" s="16"/>
      <c r="H667" s="3"/>
      <c r="I667" s="3"/>
      <c r="J667" s="3"/>
      <c r="K667" s="3"/>
      <c r="L667" s="3"/>
      <c r="M667" s="3"/>
      <c r="N667" s="3"/>
    </row>
    <row r="668" spans="1:14" ht="13">
      <c r="A668" s="2"/>
      <c r="B668" s="3"/>
      <c r="C668" s="4"/>
      <c r="D668" s="4"/>
      <c r="E668" s="3"/>
      <c r="F668" s="3"/>
      <c r="G668" s="16"/>
      <c r="H668" s="3"/>
      <c r="I668" s="3"/>
      <c r="J668" s="3"/>
      <c r="K668" s="3"/>
      <c r="L668" s="3"/>
      <c r="M668" s="3"/>
      <c r="N668" s="3"/>
    </row>
    <row r="669" spans="1:14" ht="13">
      <c r="A669" s="2"/>
      <c r="B669" s="3"/>
      <c r="C669" s="4"/>
      <c r="D669" s="4"/>
      <c r="E669" s="3"/>
      <c r="F669" s="3"/>
      <c r="G669" s="16"/>
      <c r="H669" s="3"/>
      <c r="I669" s="3"/>
      <c r="J669" s="3"/>
      <c r="K669" s="3"/>
      <c r="L669" s="3"/>
      <c r="M669" s="3"/>
      <c r="N669" s="3"/>
    </row>
    <row r="670" spans="1:14" ht="13">
      <c r="A670" s="2"/>
      <c r="B670" s="3"/>
      <c r="C670" s="4"/>
      <c r="D670" s="4"/>
      <c r="E670" s="3"/>
      <c r="F670" s="3"/>
      <c r="G670" s="16"/>
      <c r="H670" s="3"/>
      <c r="I670" s="3"/>
      <c r="J670" s="3"/>
      <c r="K670" s="3"/>
      <c r="L670" s="3"/>
      <c r="M670" s="3"/>
      <c r="N670" s="3"/>
    </row>
    <row r="671" spans="1:14" ht="13">
      <c r="A671" s="2"/>
      <c r="B671" s="3"/>
      <c r="C671" s="4"/>
      <c r="D671" s="4"/>
      <c r="E671" s="3"/>
      <c r="F671" s="3"/>
      <c r="G671" s="16"/>
      <c r="H671" s="3"/>
      <c r="I671" s="3"/>
      <c r="J671" s="3"/>
      <c r="K671" s="3"/>
      <c r="L671" s="3"/>
      <c r="M671" s="3"/>
      <c r="N671" s="3"/>
    </row>
    <row r="672" spans="1:14" ht="13">
      <c r="A672" s="2"/>
      <c r="B672" s="3"/>
      <c r="C672" s="4"/>
      <c r="D672" s="4"/>
      <c r="E672" s="3"/>
      <c r="F672" s="3"/>
      <c r="G672" s="16"/>
      <c r="H672" s="3"/>
      <c r="I672" s="3"/>
      <c r="J672" s="3"/>
      <c r="K672" s="3"/>
      <c r="L672" s="3"/>
      <c r="M672" s="3"/>
      <c r="N672" s="3"/>
    </row>
    <row r="673" spans="1:14" ht="13">
      <c r="A673" s="2"/>
      <c r="B673" s="3"/>
      <c r="C673" s="4"/>
      <c r="D673" s="4"/>
      <c r="E673" s="3"/>
      <c r="F673" s="3"/>
      <c r="G673" s="16"/>
      <c r="H673" s="3"/>
      <c r="I673" s="3"/>
      <c r="J673" s="3"/>
      <c r="K673" s="3"/>
      <c r="L673" s="3"/>
      <c r="M673" s="3"/>
      <c r="N673" s="3"/>
    </row>
    <row r="674" spans="1:14" ht="13">
      <c r="A674" s="2"/>
      <c r="B674" s="3"/>
      <c r="C674" s="4"/>
      <c r="D674" s="4"/>
      <c r="E674" s="3"/>
      <c r="F674" s="3"/>
      <c r="G674" s="16"/>
      <c r="H674" s="3"/>
      <c r="I674" s="3"/>
      <c r="J674" s="3"/>
      <c r="K674" s="3"/>
      <c r="L674" s="3"/>
      <c r="M674" s="3"/>
      <c r="N674" s="3"/>
    </row>
    <row r="675" spans="1:14" ht="13">
      <c r="A675" s="2"/>
      <c r="B675" s="3"/>
      <c r="C675" s="4"/>
      <c r="D675" s="4"/>
      <c r="E675" s="3"/>
      <c r="F675" s="3"/>
      <c r="G675" s="16"/>
      <c r="H675" s="3"/>
      <c r="I675" s="3"/>
      <c r="J675" s="3"/>
      <c r="K675" s="3"/>
      <c r="L675" s="3"/>
      <c r="M675" s="3"/>
      <c r="N675" s="3"/>
    </row>
    <row r="676" spans="1:14" ht="13">
      <c r="A676" s="2"/>
      <c r="B676" s="3"/>
      <c r="C676" s="4"/>
      <c r="D676" s="4"/>
      <c r="E676" s="3"/>
      <c r="F676" s="3"/>
      <c r="G676" s="16"/>
      <c r="H676" s="3"/>
      <c r="I676" s="3"/>
      <c r="J676" s="3"/>
      <c r="K676" s="3"/>
      <c r="L676" s="3"/>
      <c r="M676" s="3"/>
      <c r="N676" s="3"/>
    </row>
    <row r="677" spans="1:14" ht="13">
      <c r="A677" s="2"/>
      <c r="B677" s="3"/>
      <c r="C677" s="4"/>
      <c r="D677" s="4"/>
      <c r="E677" s="3"/>
      <c r="F677" s="3"/>
      <c r="G677" s="16"/>
      <c r="H677" s="3"/>
      <c r="I677" s="3"/>
      <c r="J677" s="3"/>
      <c r="K677" s="3"/>
      <c r="L677" s="3"/>
      <c r="M677" s="3"/>
      <c r="N677" s="3"/>
    </row>
    <row r="678" spans="1:14" ht="13">
      <c r="A678" s="2"/>
      <c r="B678" s="3"/>
      <c r="C678" s="4"/>
      <c r="D678" s="4"/>
      <c r="E678" s="3"/>
      <c r="F678" s="3"/>
      <c r="G678" s="16"/>
      <c r="H678" s="3"/>
      <c r="I678" s="3"/>
      <c r="J678" s="3"/>
      <c r="K678" s="3"/>
      <c r="L678" s="3"/>
      <c r="M678" s="3"/>
      <c r="N678" s="3"/>
    </row>
    <row r="679" spans="1:14" ht="13">
      <c r="A679" s="2"/>
      <c r="B679" s="3"/>
      <c r="C679" s="4"/>
      <c r="D679" s="4"/>
      <c r="E679" s="3"/>
      <c r="F679" s="3"/>
      <c r="G679" s="16"/>
      <c r="H679" s="3"/>
      <c r="I679" s="3"/>
      <c r="J679" s="3"/>
      <c r="K679" s="3"/>
      <c r="L679" s="3"/>
      <c r="M679" s="3"/>
      <c r="N679" s="3"/>
    </row>
    <row r="680" spans="1:14" ht="13">
      <c r="A680" s="2"/>
      <c r="B680" s="3"/>
      <c r="C680" s="4"/>
      <c r="D680" s="4"/>
      <c r="E680" s="3"/>
      <c r="F680" s="3"/>
      <c r="G680" s="16"/>
      <c r="H680" s="3"/>
      <c r="I680" s="3"/>
      <c r="J680" s="3"/>
      <c r="K680" s="3"/>
      <c r="L680" s="3"/>
      <c r="M680" s="3"/>
      <c r="N680" s="3"/>
    </row>
    <row r="681" spans="1:14" ht="13">
      <c r="A681" s="2"/>
      <c r="B681" s="3"/>
      <c r="C681" s="4"/>
      <c r="D681" s="4"/>
      <c r="E681" s="3"/>
      <c r="F681" s="3"/>
      <c r="G681" s="16"/>
      <c r="H681" s="3"/>
      <c r="I681" s="3"/>
      <c r="J681" s="3"/>
      <c r="K681" s="3"/>
      <c r="L681" s="3"/>
      <c r="M681" s="3"/>
      <c r="N681" s="3"/>
    </row>
    <row r="682" spans="1:14" ht="13">
      <c r="A682" s="2"/>
      <c r="B682" s="3"/>
      <c r="C682" s="4"/>
      <c r="D682" s="4"/>
      <c r="E682" s="3"/>
      <c r="F682" s="3"/>
      <c r="G682" s="16"/>
      <c r="H682" s="3"/>
      <c r="I682" s="3"/>
      <c r="J682" s="3"/>
      <c r="K682" s="3"/>
      <c r="L682" s="3"/>
      <c r="M682" s="3"/>
      <c r="N682" s="3"/>
    </row>
    <row r="683" spans="1:14" ht="13">
      <c r="A683" s="2"/>
      <c r="B683" s="3"/>
      <c r="C683" s="4"/>
      <c r="D683" s="4"/>
      <c r="E683" s="3"/>
      <c r="F683" s="3"/>
      <c r="G683" s="16"/>
      <c r="H683" s="3"/>
      <c r="I683" s="3"/>
      <c r="J683" s="3"/>
      <c r="K683" s="3"/>
      <c r="L683" s="3"/>
      <c r="M683" s="3"/>
      <c r="N683" s="3"/>
    </row>
    <row r="684" spans="1:14" ht="13">
      <c r="A684" s="2"/>
      <c r="B684" s="3"/>
      <c r="C684" s="4"/>
      <c r="D684" s="4"/>
      <c r="E684" s="3"/>
      <c r="F684" s="3"/>
      <c r="G684" s="16"/>
      <c r="H684" s="3"/>
      <c r="I684" s="3"/>
      <c r="J684" s="3"/>
      <c r="K684" s="3"/>
      <c r="L684" s="3"/>
      <c r="M684" s="3"/>
      <c r="N684" s="3"/>
    </row>
    <row r="685" spans="1:14" ht="13">
      <c r="A685" s="2"/>
      <c r="B685" s="3"/>
      <c r="C685" s="4"/>
      <c r="D685" s="4"/>
      <c r="E685" s="3"/>
      <c r="F685" s="3"/>
      <c r="G685" s="16"/>
      <c r="H685" s="3"/>
      <c r="I685" s="3"/>
      <c r="J685" s="3"/>
      <c r="K685" s="3"/>
      <c r="L685" s="3"/>
      <c r="M685" s="3"/>
      <c r="N685" s="3"/>
    </row>
    <row r="686" spans="1:14" ht="13">
      <c r="A686" s="2"/>
      <c r="B686" s="3"/>
      <c r="C686" s="4"/>
      <c r="D686" s="4"/>
      <c r="E686" s="3"/>
      <c r="F686" s="3"/>
      <c r="G686" s="16"/>
      <c r="H686" s="3"/>
      <c r="I686" s="3"/>
      <c r="J686" s="3"/>
      <c r="K686" s="3"/>
      <c r="L686" s="3"/>
      <c r="M686" s="3"/>
      <c r="N686" s="3"/>
    </row>
    <row r="687" spans="1:14" ht="13">
      <c r="A687" s="2"/>
      <c r="B687" s="3"/>
      <c r="C687" s="4"/>
      <c r="D687" s="4"/>
      <c r="E687" s="3"/>
      <c r="F687" s="3"/>
      <c r="G687" s="16"/>
      <c r="H687" s="3"/>
      <c r="I687" s="3"/>
      <c r="J687" s="3"/>
      <c r="K687" s="3"/>
      <c r="L687" s="3"/>
      <c r="M687" s="3"/>
      <c r="N687" s="3"/>
    </row>
    <row r="688" spans="1:14" ht="13">
      <c r="A688" s="2"/>
      <c r="B688" s="3"/>
      <c r="C688" s="4"/>
      <c r="D688" s="4"/>
      <c r="E688" s="3"/>
      <c r="F688" s="3"/>
      <c r="G688" s="16"/>
      <c r="H688" s="3"/>
      <c r="I688" s="3"/>
      <c r="J688" s="3"/>
      <c r="K688" s="3"/>
      <c r="L688" s="3"/>
      <c r="M688" s="3"/>
      <c r="N688" s="3"/>
    </row>
    <row r="689" spans="1:14" ht="13">
      <c r="A689" s="2"/>
      <c r="B689" s="3"/>
      <c r="C689" s="4"/>
      <c r="D689" s="4"/>
      <c r="E689" s="3"/>
      <c r="F689" s="3"/>
      <c r="G689" s="16"/>
      <c r="H689" s="3"/>
      <c r="I689" s="3"/>
      <c r="J689" s="3"/>
      <c r="K689" s="3"/>
      <c r="L689" s="3"/>
      <c r="M689" s="3"/>
      <c r="N689" s="3"/>
    </row>
    <row r="690" spans="1:14" ht="13">
      <c r="A690" s="2"/>
      <c r="B690" s="3"/>
      <c r="C690" s="4"/>
      <c r="D690" s="4"/>
      <c r="E690" s="3"/>
      <c r="F690" s="3"/>
      <c r="G690" s="16"/>
      <c r="H690" s="3"/>
      <c r="I690" s="3"/>
      <c r="J690" s="3"/>
      <c r="K690" s="3"/>
      <c r="L690" s="3"/>
      <c r="M690" s="3"/>
      <c r="N690" s="3"/>
    </row>
    <row r="691" spans="1:14" ht="13">
      <c r="A691" s="2"/>
      <c r="B691" s="3"/>
      <c r="C691" s="4"/>
      <c r="D691" s="4"/>
      <c r="E691" s="3"/>
      <c r="F691" s="3"/>
      <c r="G691" s="16"/>
      <c r="H691" s="3"/>
      <c r="I691" s="3"/>
      <c r="J691" s="3"/>
      <c r="K691" s="3"/>
      <c r="L691" s="3"/>
      <c r="M691" s="3"/>
      <c r="N691" s="3"/>
    </row>
    <row r="692" spans="1:14" ht="13">
      <c r="A692" s="2"/>
      <c r="B692" s="3"/>
      <c r="C692" s="4"/>
      <c r="D692" s="4"/>
      <c r="E692" s="3"/>
      <c r="F692" s="3"/>
      <c r="G692" s="16"/>
      <c r="H692" s="3"/>
      <c r="I692" s="3"/>
      <c r="J692" s="3"/>
      <c r="K692" s="3"/>
      <c r="L692" s="3"/>
      <c r="M692" s="3"/>
      <c r="N692" s="3"/>
    </row>
    <row r="693" spans="1:14" ht="13">
      <c r="A693" s="2"/>
      <c r="B693" s="3"/>
      <c r="C693" s="4"/>
      <c r="D693" s="4"/>
      <c r="E693" s="3"/>
      <c r="F693" s="3"/>
      <c r="G693" s="16"/>
      <c r="H693" s="3"/>
      <c r="I693" s="3"/>
      <c r="J693" s="3"/>
      <c r="K693" s="3"/>
      <c r="L693" s="3"/>
      <c r="M693" s="3"/>
      <c r="N693" s="3"/>
    </row>
    <row r="694" spans="1:14" ht="13">
      <c r="A694" s="2"/>
      <c r="B694" s="3"/>
      <c r="C694" s="4"/>
      <c r="D694" s="4"/>
      <c r="E694" s="3"/>
      <c r="F694" s="3"/>
      <c r="G694" s="16"/>
      <c r="H694" s="3"/>
      <c r="I694" s="3"/>
      <c r="J694" s="3"/>
      <c r="K694" s="3"/>
      <c r="L694" s="3"/>
      <c r="M694" s="3"/>
      <c r="N694" s="3"/>
    </row>
    <row r="695" spans="1:14" ht="13">
      <c r="A695" s="2"/>
      <c r="B695" s="3"/>
      <c r="C695" s="4"/>
      <c r="D695" s="4"/>
      <c r="E695" s="3"/>
      <c r="F695" s="3"/>
      <c r="G695" s="16"/>
      <c r="H695" s="3"/>
      <c r="I695" s="3"/>
      <c r="J695" s="3"/>
      <c r="K695" s="3"/>
      <c r="L695" s="3"/>
      <c r="M695" s="3"/>
      <c r="N695" s="3"/>
    </row>
    <row r="696" spans="1:14" ht="13">
      <c r="A696" s="2"/>
      <c r="B696" s="3"/>
      <c r="C696" s="4"/>
      <c r="D696" s="4"/>
      <c r="E696" s="3"/>
      <c r="F696" s="3"/>
      <c r="G696" s="16"/>
      <c r="H696" s="3"/>
      <c r="I696" s="3"/>
      <c r="J696" s="3"/>
      <c r="K696" s="3"/>
      <c r="L696" s="3"/>
      <c r="M696" s="3"/>
      <c r="N696" s="3"/>
    </row>
    <row r="697" spans="1:14" ht="13">
      <c r="A697" s="2"/>
      <c r="B697" s="3"/>
      <c r="C697" s="4"/>
      <c r="D697" s="4"/>
      <c r="E697" s="3"/>
      <c r="F697" s="3"/>
      <c r="G697" s="16"/>
      <c r="H697" s="3"/>
      <c r="I697" s="3"/>
      <c r="J697" s="3"/>
      <c r="K697" s="3"/>
      <c r="L697" s="3"/>
      <c r="M697" s="3"/>
      <c r="N697" s="3"/>
    </row>
    <row r="698" spans="1:14" ht="13">
      <c r="A698" s="2"/>
      <c r="B698" s="3"/>
      <c r="C698" s="4"/>
      <c r="D698" s="4"/>
      <c r="E698" s="3"/>
      <c r="F698" s="3"/>
      <c r="G698" s="16"/>
      <c r="H698" s="3"/>
      <c r="I698" s="3"/>
      <c r="J698" s="3"/>
      <c r="K698" s="3"/>
      <c r="L698" s="3"/>
      <c r="M698" s="3"/>
      <c r="N698" s="3"/>
    </row>
    <row r="699" spans="1:14" ht="13">
      <c r="A699" s="2"/>
      <c r="B699" s="3"/>
      <c r="C699" s="4"/>
      <c r="D699" s="4"/>
      <c r="E699" s="3"/>
      <c r="F699" s="3"/>
      <c r="G699" s="16"/>
      <c r="H699" s="3"/>
      <c r="I699" s="3"/>
      <c r="J699" s="3"/>
      <c r="K699" s="3"/>
      <c r="L699" s="3"/>
      <c r="M699" s="3"/>
      <c r="N699" s="3"/>
    </row>
    <row r="700" spans="1:14" ht="13">
      <c r="A700" s="2"/>
      <c r="B700" s="3"/>
      <c r="C700" s="4"/>
      <c r="D700" s="4"/>
      <c r="E700" s="3"/>
      <c r="F700" s="3"/>
      <c r="G700" s="16"/>
      <c r="H700" s="3"/>
      <c r="I700" s="3"/>
      <c r="J700" s="3"/>
      <c r="K700" s="3"/>
      <c r="L700" s="3"/>
      <c r="M700" s="3"/>
      <c r="N700" s="3"/>
    </row>
    <row r="701" spans="1:14" ht="13">
      <c r="A701" s="2"/>
      <c r="B701" s="3"/>
      <c r="C701" s="4"/>
      <c r="D701" s="4"/>
      <c r="E701" s="3"/>
      <c r="F701" s="3"/>
      <c r="G701" s="16"/>
      <c r="H701" s="3"/>
      <c r="I701" s="3"/>
      <c r="J701" s="3"/>
      <c r="K701" s="3"/>
      <c r="L701" s="3"/>
      <c r="M701" s="3"/>
      <c r="N701" s="3"/>
    </row>
    <row r="702" spans="1:14" ht="13">
      <c r="A702" s="2"/>
      <c r="B702" s="3"/>
      <c r="C702" s="4"/>
      <c r="D702" s="4"/>
      <c r="E702" s="3"/>
      <c r="F702" s="3"/>
      <c r="G702" s="16"/>
      <c r="H702" s="3"/>
      <c r="I702" s="3"/>
      <c r="J702" s="3"/>
      <c r="K702" s="3"/>
      <c r="L702" s="3"/>
      <c r="M702" s="3"/>
      <c r="N702" s="3"/>
    </row>
    <row r="703" spans="1:14" ht="13">
      <c r="A703" s="2"/>
      <c r="B703" s="3"/>
      <c r="C703" s="4"/>
      <c r="D703" s="4"/>
      <c r="E703" s="3"/>
      <c r="F703" s="3"/>
      <c r="G703" s="16"/>
      <c r="H703" s="3"/>
      <c r="I703" s="3"/>
      <c r="J703" s="3"/>
      <c r="K703" s="3"/>
      <c r="L703" s="3"/>
      <c r="M703" s="3"/>
      <c r="N703" s="3"/>
    </row>
    <row r="704" spans="1:14" ht="13">
      <c r="A704" s="2"/>
      <c r="B704" s="3"/>
      <c r="C704" s="4"/>
      <c r="D704" s="4"/>
      <c r="E704" s="3"/>
      <c r="F704" s="3"/>
      <c r="G704" s="16"/>
      <c r="H704" s="3"/>
      <c r="I704" s="3"/>
      <c r="J704" s="3"/>
      <c r="K704" s="3"/>
      <c r="L704" s="3"/>
      <c r="M704" s="3"/>
      <c r="N704" s="3"/>
    </row>
    <row r="705" spans="1:14" ht="13">
      <c r="A705" s="2"/>
      <c r="B705" s="3"/>
      <c r="C705" s="4"/>
      <c r="D705" s="4"/>
      <c r="E705" s="3"/>
      <c r="F705" s="3"/>
      <c r="G705" s="16"/>
      <c r="H705" s="3"/>
      <c r="I705" s="3"/>
      <c r="J705" s="3"/>
      <c r="K705" s="3"/>
      <c r="L705" s="3"/>
      <c r="M705" s="3"/>
      <c r="N705" s="3"/>
    </row>
    <row r="706" spans="1:14" ht="13">
      <c r="A706" s="2"/>
      <c r="B706" s="3"/>
      <c r="C706" s="4"/>
      <c r="D706" s="4"/>
      <c r="E706" s="3"/>
      <c r="F706" s="3"/>
      <c r="G706" s="16"/>
      <c r="H706" s="3"/>
      <c r="I706" s="3"/>
      <c r="J706" s="3"/>
      <c r="K706" s="3"/>
      <c r="L706" s="3"/>
      <c r="M706" s="3"/>
      <c r="N706" s="3"/>
    </row>
    <row r="707" spans="1:14" ht="13">
      <c r="A707" s="2"/>
      <c r="B707" s="3"/>
      <c r="C707" s="4"/>
      <c r="D707" s="4"/>
      <c r="E707" s="3"/>
      <c r="F707" s="3"/>
      <c r="G707" s="16"/>
      <c r="H707" s="3"/>
      <c r="I707" s="3"/>
      <c r="J707" s="3"/>
      <c r="K707" s="3"/>
      <c r="L707" s="3"/>
      <c r="M707" s="3"/>
      <c r="N707" s="3"/>
    </row>
    <row r="708" spans="1:14" ht="13">
      <c r="A708" s="2"/>
      <c r="B708" s="3"/>
      <c r="C708" s="4"/>
      <c r="D708" s="4"/>
      <c r="E708" s="3"/>
      <c r="F708" s="3"/>
      <c r="G708" s="16"/>
      <c r="H708" s="3"/>
      <c r="I708" s="3"/>
      <c r="J708" s="3"/>
      <c r="K708" s="3"/>
      <c r="L708" s="3"/>
      <c r="M708" s="3"/>
      <c r="N708" s="3"/>
    </row>
    <row r="709" spans="1:14" ht="13">
      <c r="A709" s="2"/>
      <c r="B709" s="3"/>
      <c r="C709" s="4"/>
      <c r="D709" s="4"/>
      <c r="E709" s="3"/>
      <c r="F709" s="3"/>
      <c r="G709" s="16"/>
      <c r="H709" s="3"/>
      <c r="I709" s="3"/>
      <c r="J709" s="3"/>
      <c r="K709" s="3"/>
      <c r="L709" s="3"/>
      <c r="M709" s="3"/>
      <c r="N709" s="3"/>
    </row>
    <row r="710" spans="1:14" ht="13">
      <c r="A710" s="2"/>
      <c r="B710" s="3"/>
      <c r="C710" s="4"/>
      <c r="D710" s="4"/>
      <c r="E710" s="3"/>
      <c r="F710" s="3"/>
      <c r="G710" s="16"/>
      <c r="H710" s="3"/>
      <c r="I710" s="3"/>
      <c r="J710" s="3"/>
      <c r="K710" s="3"/>
      <c r="L710" s="3"/>
      <c r="M710" s="3"/>
      <c r="N710" s="3"/>
    </row>
    <row r="711" spans="1:14" ht="13">
      <c r="A711" s="2"/>
      <c r="B711" s="3"/>
      <c r="C711" s="4"/>
      <c r="D711" s="4"/>
      <c r="E711" s="3"/>
      <c r="F711" s="3"/>
      <c r="G711" s="16"/>
      <c r="H711" s="3"/>
      <c r="I711" s="3"/>
      <c r="J711" s="3"/>
      <c r="K711" s="3"/>
      <c r="L711" s="3"/>
      <c r="M711" s="3"/>
      <c r="N711" s="3"/>
    </row>
    <row r="712" spans="1:14" ht="13">
      <c r="A712" s="2"/>
      <c r="B712" s="3"/>
      <c r="C712" s="4"/>
      <c r="D712" s="4"/>
      <c r="E712" s="3"/>
      <c r="F712" s="3"/>
      <c r="G712" s="16"/>
      <c r="H712" s="3"/>
      <c r="I712" s="3"/>
      <c r="J712" s="3"/>
      <c r="K712" s="3"/>
      <c r="L712" s="3"/>
      <c r="M712" s="3"/>
      <c r="N712" s="3"/>
    </row>
    <row r="713" spans="1:14" ht="13">
      <c r="A713" s="2"/>
      <c r="B713" s="3"/>
      <c r="C713" s="4"/>
      <c r="D713" s="4"/>
      <c r="E713" s="3"/>
      <c r="F713" s="3"/>
      <c r="G713" s="16"/>
      <c r="H713" s="3"/>
      <c r="I713" s="3"/>
      <c r="J713" s="3"/>
      <c r="K713" s="3"/>
      <c r="L713" s="3"/>
      <c r="M713" s="3"/>
      <c r="N713" s="3"/>
    </row>
    <row r="714" spans="1:14" ht="13">
      <c r="A714" s="2"/>
      <c r="B714" s="3"/>
      <c r="C714" s="4"/>
      <c r="D714" s="4"/>
      <c r="E714" s="3"/>
      <c r="F714" s="3"/>
      <c r="G714" s="16"/>
      <c r="H714" s="3"/>
      <c r="I714" s="3"/>
      <c r="J714" s="3"/>
      <c r="K714" s="3"/>
      <c r="L714" s="3"/>
      <c r="M714" s="3"/>
      <c r="N714" s="3"/>
    </row>
    <row r="715" spans="1:14" ht="13">
      <c r="A715" s="2"/>
      <c r="B715" s="3"/>
      <c r="C715" s="4"/>
      <c r="D715" s="4"/>
      <c r="E715" s="3"/>
      <c r="F715" s="3"/>
      <c r="G715" s="16"/>
      <c r="H715" s="3"/>
      <c r="I715" s="3"/>
      <c r="J715" s="3"/>
      <c r="K715" s="3"/>
      <c r="L715" s="3"/>
      <c r="M715" s="3"/>
      <c r="N715" s="3"/>
    </row>
    <row r="716" spans="1:14" ht="13">
      <c r="A716" s="2"/>
      <c r="B716" s="3"/>
      <c r="C716" s="4"/>
      <c r="D716" s="4"/>
      <c r="E716" s="3"/>
      <c r="F716" s="3"/>
      <c r="G716" s="16"/>
      <c r="H716" s="3"/>
      <c r="I716" s="3"/>
      <c r="J716" s="3"/>
      <c r="K716" s="3"/>
      <c r="L716" s="3"/>
      <c r="M716" s="3"/>
      <c r="N716" s="3"/>
    </row>
    <row r="717" spans="1:14" ht="13">
      <c r="A717" s="2"/>
      <c r="B717" s="3"/>
      <c r="C717" s="4"/>
      <c r="D717" s="4"/>
      <c r="E717" s="3"/>
      <c r="F717" s="3"/>
      <c r="G717" s="16"/>
      <c r="H717" s="3"/>
      <c r="I717" s="3"/>
      <c r="J717" s="3"/>
      <c r="K717" s="3"/>
      <c r="L717" s="3"/>
      <c r="M717" s="3"/>
      <c r="N717" s="3"/>
    </row>
    <row r="718" spans="1:14" ht="13">
      <c r="A718" s="2"/>
      <c r="B718" s="3"/>
      <c r="C718" s="4"/>
      <c r="D718" s="4"/>
      <c r="E718" s="3"/>
      <c r="F718" s="3"/>
      <c r="G718" s="16"/>
      <c r="H718" s="3"/>
      <c r="I718" s="3"/>
      <c r="J718" s="3"/>
      <c r="K718" s="3"/>
      <c r="L718" s="3"/>
      <c r="M718" s="3"/>
      <c r="N718" s="3"/>
    </row>
    <row r="719" spans="1:14" ht="13">
      <c r="A719" s="2"/>
      <c r="B719" s="3"/>
      <c r="C719" s="4"/>
      <c r="D719" s="4"/>
      <c r="E719" s="3"/>
      <c r="F719" s="3"/>
      <c r="G719" s="16"/>
      <c r="H719" s="3"/>
      <c r="I719" s="3"/>
      <c r="J719" s="3"/>
      <c r="K719" s="3"/>
      <c r="L719" s="3"/>
      <c r="M719" s="3"/>
      <c r="N719" s="3"/>
    </row>
    <row r="720" spans="1:14" ht="13">
      <c r="A720" s="2"/>
      <c r="B720" s="3"/>
      <c r="C720" s="4"/>
      <c r="D720" s="4"/>
      <c r="E720" s="3"/>
      <c r="F720" s="3"/>
      <c r="G720" s="16"/>
      <c r="H720" s="3"/>
      <c r="I720" s="3"/>
      <c r="J720" s="3"/>
      <c r="K720" s="3"/>
      <c r="L720" s="3"/>
      <c r="M720" s="3"/>
      <c r="N720" s="3"/>
    </row>
    <row r="721" spans="1:14" ht="13">
      <c r="A721" s="2"/>
      <c r="B721" s="3"/>
      <c r="C721" s="4"/>
      <c r="D721" s="4"/>
      <c r="E721" s="3"/>
      <c r="F721" s="3"/>
      <c r="G721" s="16"/>
      <c r="H721" s="3"/>
      <c r="I721" s="3"/>
      <c r="J721" s="3"/>
      <c r="K721" s="3"/>
      <c r="L721" s="3"/>
      <c r="M721" s="3"/>
      <c r="N721" s="3"/>
    </row>
    <row r="722" spans="1:14" ht="13">
      <c r="A722" s="2"/>
      <c r="B722" s="3"/>
      <c r="C722" s="4"/>
      <c r="D722" s="4"/>
      <c r="E722" s="3"/>
      <c r="F722" s="3"/>
      <c r="G722" s="16"/>
      <c r="H722" s="3"/>
      <c r="I722" s="3"/>
      <c r="J722" s="3"/>
      <c r="K722" s="3"/>
      <c r="L722" s="3"/>
      <c r="M722" s="3"/>
      <c r="N722" s="3"/>
    </row>
    <row r="723" spans="1:14" ht="13">
      <c r="A723" s="2"/>
      <c r="B723" s="3"/>
      <c r="C723" s="4"/>
      <c r="D723" s="4"/>
      <c r="E723" s="3"/>
      <c r="F723" s="3"/>
      <c r="G723" s="16"/>
      <c r="H723" s="3"/>
      <c r="I723" s="3"/>
      <c r="J723" s="3"/>
      <c r="K723" s="3"/>
      <c r="L723" s="3"/>
      <c r="M723" s="3"/>
      <c r="N723" s="3"/>
    </row>
    <row r="724" spans="1:14" ht="13">
      <c r="A724" s="2"/>
      <c r="B724" s="3"/>
      <c r="C724" s="4"/>
      <c r="D724" s="4"/>
      <c r="E724" s="3"/>
      <c r="F724" s="3"/>
      <c r="G724" s="16"/>
      <c r="H724" s="3"/>
      <c r="I724" s="3"/>
      <c r="J724" s="3"/>
      <c r="K724" s="3"/>
      <c r="L724" s="3"/>
      <c r="M724" s="3"/>
      <c r="N724" s="3"/>
    </row>
    <row r="725" spans="1:14" ht="13">
      <c r="A725" s="2"/>
      <c r="B725" s="3"/>
      <c r="C725" s="4"/>
      <c r="D725" s="4"/>
      <c r="E725" s="3"/>
      <c r="F725" s="3"/>
      <c r="G725" s="16"/>
      <c r="H725" s="3"/>
      <c r="I725" s="3"/>
      <c r="J725" s="3"/>
      <c r="K725" s="3"/>
      <c r="L725" s="3"/>
      <c r="M725" s="3"/>
      <c r="N725" s="3"/>
    </row>
    <row r="726" spans="1:14" ht="13">
      <c r="A726" s="2"/>
      <c r="B726" s="3"/>
      <c r="C726" s="4"/>
      <c r="D726" s="4"/>
      <c r="E726" s="3"/>
      <c r="F726" s="3"/>
      <c r="G726" s="16"/>
      <c r="H726" s="3"/>
      <c r="I726" s="3"/>
      <c r="J726" s="3"/>
      <c r="K726" s="3"/>
      <c r="L726" s="3"/>
      <c r="M726" s="3"/>
      <c r="N726" s="3"/>
    </row>
    <row r="727" spans="1:14" ht="13">
      <c r="A727" s="2"/>
      <c r="B727" s="3"/>
      <c r="C727" s="4"/>
      <c r="D727" s="4"/>
      <c r="E727" s="3"/>
      <c r="F727" s="3"/>
      <c r="G727" s="16"/>
      <c r="H727" s="3"/>
      <c r="I727" s="3"/>
      <c r="J727" s="3"/>
      <c r="K727" s="3"/>
      <c r="L727" s="3"/>
      <c r="M727" s="3"/>
      <c r="N727" s="3"/>
    </row>
    <row r="728" spans="1:14" ht="13">
      <c r="A728" s="2"/>
      <c r="B728" s="3"/>
      <c r="C728" s="4"/>
      <c r="D728" s="4"/>
      <c r="E728" s="3"/>
      <c r="F728" s="3"/>
      <c r="G728" s="16"/>
      <c r="H728" s="3"/>
      <c r="I728" s="3"/>
      <c r="J728" s="3"/>
      <c r="K728" s="3"/>
      <c r="L728" s="3"/>
      <c r="M728" s="3"/>
      <c r="N728" s="3"/>
    </row>
    <row r="729" spans="1:14" ht="13">
      <c r="A729" s="2"/>
      <c r="B729" s="3"/>
      <c r="C729" s="4"/>
      <c r="D729" s="4"/>
      <c r="E729" s="3"/>
      <c r="F729" s="3"/>
      <c r="G729" s="16"/>
      <c r="H729" s="3"/>
      <c r="I729" s="3"/>
      <c r="J729" s="3"/>
      <c r="K729" s="3"/>
      <c r="L729" s="3"/>
      <c r="M729" s="3"/>
      <c r="N729" s="3"/>
    </row>
    <row r="730" spans="1:14" ht="13">
      <c r="A730" s="2"/>
      <c r="B730" s="3"/>
      <c r="C730" s="4"/>
      <c r="D730" s="4"/>
      <c r="E730" s="3"/>
      <c r="F730" s="3"/>
      <c r="G730" s="16"/>
      <c r="H730" s="3"/>
      <c r="I730" s="3"/>
      <c r="J730" s="3"/>
      <c r="K730" s="3"/>
      <c r="L730" s="3"/>
      <c r="M730" s="3"/>
      <c r="N730" s="3"/>
    </row>
    <row r="731" spans="1:14" ht="13">
      <c r="A731" s="2"/>
      <c r="B731" s="3"/>
      <c r="C731" s="4"/>
      <c r="D731" s="4"/>
      <c r="E731" s="3"/>
      <c r="F731" s="3"/>
      <c r="G731" s="16"/>
      <c r="H731" s="3"/>
      <c r="I731" s="3"/>
      <c r="J731" s="3"/>
      <c r="K731" s="3"/>
      <c r="L731" s="3"/>
      <c r="M731" s="3"/>
      <c r="N731" s="3"/>
    </row>
    <row r="732" spans="1:14" ht="13">
      <c r="A732" s="2"/>
      <c r="B732" s="3"/>
      <c r="C732" s="4"/>
      <c r="D732" s="4"/>
      <c r="E732" s="3"/>
      <c r="F732" s="3"/>
      <c r="G732" s="16"/>
      <c r="H732" s="3"/>
      <c r="I732" s="3"/>
      <c r="J732" s="3"/>
      <c r="K732" s="3"/>
      <c r="L732" s="3"/>
      <c r="M732" s="3"/>
      <c r="N732" s="3"/>
    </row>
    <row r="733" spans="1:14" ht="13">
      <c r="A733" s="2"/>
      <c r="B733" s="3"/>
      <c r="C733" s="4"/>
      <c r="D733" s="4"/>
      <c r="E733" s="3"/>
      <c r="F733" s="3"/>
      <c r="G733" s="16"/>
      <c r="H733" s="3"/>
      <c r="I733" s="3"/>
      <c r="J733" s="3"/>
      <c r="K733" s="3"/>
      <c r="L733" s="3"/>
      <c r="M733" s="3"/>
      <c r="N733" s="3"/>
    </row>
    <row r="734" spans="1:14" ht="13">
      <c r="A734" s="2"/>
      <c r="B734" s="3"/>
      <c r="C734" s="4"/>
      <c r="D734" s="4"/>
      <c r="E734" s="3"/>
      <c r="F734" s="3"/>
      <c r="G734" s="16"/>
      <c r="H734" s="3"/>
      <c r="I734" s="3"/>
      <c r="J734" s="3"/>
      <c r="K734" s="3"/>
      <c r="L734" s="3"/>
      <c r="M734" s="3"/>
      <c r="N734" s="3"/>
    </row>
    <row r="735" spans="1:14" ht="13">
      <c r="A735" s="2"/>
      <c r="B735" s="3"/>
      <c r="C735" s="4"/>
      <c r="D735" s="4"/>
      <c r="E735" s="3"/>
      <c r="F735" s="3"/>
      <c r="G735" s="16"/>
      <c r="H735" s="3"/>
      <c r="I735" s="3"/>
      <c r="J735" s="3"/>
      <c r="K735" s="3"/>
      <c r="L735" s="3"/>
      <c r="M735" s="3"/>
      <c r="N735" s="3"/>
    </row>
    <row r="736" spans="1:14" ht="13">
      <c r="A736" s="2"/>
      <c r="B736" s="3"/>
      <c r="C736" s="4"/>
      <c r="D736" s="4"/>
      <c r="E736" s="3"/>
      <c r="F736" s="3"/>
      <c r="G736" s="16"/>
      <c r="H736" s="3"/>
      <c r="I736" s="3"/>
      <c r="J736" s="3"/>
      <c r="K736" s="3"/>
      <c r="L736" s="3"/>
      <c r="M736" s="3"/>
      <c r="N736" s="3"/>
    </row>
    <row r="737" spans="1:14" ht="13">
      <c r="A737" s="2"/>
      <c r="B737" s="3"/>
      <c r="C737" s="4"/>
      <c r="D737" s="4"/>
      <c r="E737" s="3"/>
      <c r="F737" s="3"/>
      <c r="G737" s="16"/>
      <c r="H737" s="3"/>
      <c r="I737" s="3"/>
      <c r="J737" s="3"/>
      <c r="K737" s="3"/>
      <c r="L737" s="3"/>
      <c r="M737" s="3"/>
      <c r="N737" s="3"/>
    </row>
    <row r="738" spans="1:14" ht="13">
      <c r="A738" s="2"/>
      <c r="B738" s="3"/>
      <c r="C738" s="4"/>
      <c r="D738" s="4"/>
      <c r="E738" s="3"/>
      <c r="F738" s="3"/>
      <c r="G738" s="16"/>
      <c r="H738" s="3"/>
      <c r="I738" s="3"/>
      <c r="J738" s="3"/>
      <c r="K738" s="3"/>
      <c r="L738" s="3"/>
      <c r="M738" s="3"/>
      <c r="N738" s="3"/>
    </row>
    <row r="739" spans="1:14" ht="13">
      <c r="A739" s="2"/>
      <c r="B739" s="3"/>
      <c r="C739" s="4"/>
      <c r="D739" s="4"/>
      <c r="E739" s="3"/>
      <c r="F739" s="3"/>
      <c r="G739" s="16"/>
      <c r="H739" s="3"/>
      <c r="I739" s="3"/>
      <c r="J739" s="3"/>
      <c r="K739" s="3"/>
      <c r="L739" s="3"/>
      <c r="M739" s="3"/>
      <c r="N739" s="3"/>
    </row>
    <row r="740" spans="1:14" ht="13">
      <c r="A740" s="2"/>
      <c r="B740" s="3"/>
      <c r="C740" s="4"/>
      <c r="D740" s="4"/>
      <c r="E740" s="3"/>
      <c r="F740" s="3"/>
      <c r="G740" s="16"/>
      <c r="H740" s="3"/>
      <c r="I740" s="3"/>
      <c r="J740" s="3"/>
      <c r="K740" s="3"/>
      <c r="L740" s="3"/>
      <c r="M740" s="3"/>
      <c r="N740" s="3"/>
    </row>
    <row r="741" spans="1:14" ht="13">
      <c r="A741" s="2"/>
      <c r="B741" s="3"/>
      <c r="C741" s="4"/>
      <c r="D741" s="4"/>
      <c r="E741" s="3"/>
      <c r="F741" s="3"/>
      <c r="G741" s="16"/>
      <c r="H741" s="3"/>
      <c r="I741" s="3"/>
      <c r="J741" s="3"/>
      <c r="K741" s="3"/>
      <c r="L741" s="3"/>
      <c r="M741" s="3"/>
      <c r="N741" s="3"/>
    </row>
    <row r="742" spans="1:14" ht="13">
      <c r="A742" s="2"/>
      <c r="B742" s="3"/>
      <c r="C742" s="4"/>
      <c r="D742" s="4"/>
      <c r="E742" s="3"/>
      <c r="F742" s="3"/>
      <c r="G742" s="16"/>
      <c r="H742" s="3"/>
      <c r="I742" s="3"/>
      <c r="J742" s="3"/>
      <c r="K742" s="3"/>
      <c r="L742" s="3"/>
      <c r="M742" s="3"/>
      <c r="N742" s="3"/>
    </row>
    <row r="743" spans="1:14" ht="13">
      <c r="A743" s="2"/>
      <c r="B743" s="3"/>
      <c r="C743" s="4"/>
      <c r="D743" s="4"/>
      <c r="E743" s="3"/>
      <c r="F743" s="3"/>
      <c r="G743" s="16"/>
      <c r="H743" s="3"/>
      <c r="I743" s="3"/>
      <c r="J743" s="3"/>
      <c r="K743" s="3"/>
      <c r="L743" s="3"/>
      <c r="M743" s="3"/>
      <c r="N743" s="3"/>
    </row>
    <row r="744" spans="1:14" ht="13">
      <c r="A744" s="2"/>
      <c r="B744" s="3"/>
      <c r="C744" s="4"/>
      <c r="D744" s="4"/>
      <c r="E744" s="3"/>
      <c r="F744" s="3"/>
      <c r="G744" s="16"/>
      <c r="H744" s="3"/>
      <c r="I744" s="3"/>
      <c r="J744" s="3"/>
      <c r="K744" s="3"/>
      <c r="L744" s="3"/>
      <c r="M744" s="3"/>
      <c r="N744" s="3"/>
    </row>
    <row r="745" spans="1:14" ht="13">
      <c r="A745" s="2"/>
      <c r="B745" s="3"/>
      <c r="C745" s="4"/>
      <c r="D745" s="4"/>
      <c r="E745" s="3"/>
      <c r="F745" s="3"/>
      <c r="G745" s="16"/>
      <c r="H745" s="3"/>
      <c r="I745" s="3"/>
      <c r="J745" s="3"/>
      <c r="K745" s="3"/>
      <c r="L745" s="3"/>
      <c r="M745" s="3"/>
      <c r="N745" s="3"/>
    </row>
    <row r="746" spans="1:14" ht="13">
      <c r="A746" s="2"/>
      <c r="B746" s="3"/>
      <c r="C746" s="4"/>
      <c r="D746" s="4"/>
      <c r="E746" s="3"/>
      <c r="F746" s="3"/>
      <c r="G746" s="16"/>
      <c r="H746" s="3"/>
      <c r="I746" s="3"/>
      <c r="J746" s="3"/>
      <c r="K746" s="3"/>
      <c r="L746" s="3"/>
      <c r="M746" s="3"/>
      <c r="N746" s="3"/>
    </row>
    <row r="747" spans="1:14" ht="13">
      <c r="A747" s="2"/>
      <c r="B747" s="3"/>
      <c r="C747" s="4"/>
      <c r="D747" s="4"/>
      <c r="E747" s="3"/>
      <c r="F747" s="3"/>
      <c r="G747" s="16"/>
      <c r="H747" s="3"/>
      <c r="I747" s="3"/>
      <c r="J747" s="3"/>
      <c r="K747" s="3"/>
      <c r="L747" s="3"/>
      <c r="M747" s="3"/>
      <c r="N747" s="3"/>
    </row>
    <row r="748" spans="1:14" ht="13">
      <c r="A748" s="2"/>
      <c r="B748" s="3"/>
      <c r="C748" s="4"/>
      <c r="D748" s="4"/>
      <c r="E748" s="3"/>
      <c r="F748" s="3"/>
      <c r="G748" s="16"/>
      <c r="H748" s="3"/>
      <c r="I748" s="3"/>
      <c r="J748" s="3"/>
      <c r="K748" s="3"/>
      <c r="L748" s="3"/>
      <c r="M748" s="3"/>
      <c r="N748" s="3"/>
    </row>
    <row r="749" spans="1:14" ht="13">
      <c r="A749" s="2"/>
      <c r="B749" s="3"/>
      <c r="C749" s="4"/>
      <c r="D749" s="4"/>
      <c r="E749" s="3"/>
      <c r="F749" s="3"/>
      <c r="G749" s="16"/>
      <c r="H749" s="3"/>
      <c r="I749" s="3"/>
      <c r="J749" s="3"/>
      <c r="K749" s="3"/>
      <c r="L749" s="3"/>
      <c r="M749" s="3"/>
      <c r="N749" s="3"/>
    </row>
    <row r="750" spans="1:14" ht="13">
      <c r="A750" s="2"/>
      <c r="B750" s="3"/>
      <c r="C750" s="4"/>
      <c r="D750" s="4"/>
      <c r="E750" s="3"/>
      <c r="F750" s="3"/>
      <c r="G750" s="16"/>
      <c r="H750" s="3"/>
      <c r="I750" s="3"/>
      <c r="J750" s="3"/>
      <c r="K750" s="3"/>
      <c r="L750" s="3"/>
      <c r="M750" s="3"/>
      <c r="N750" s="3"/>
    </row>
    <row r="751" spans="1:14" ht="13">
      <c r="A751" s="2"/>
      <c r="B751" s="3"/>
      <c r="C751" s="4"/>
      <c r="D751" s="4"/>
      <c r="E751" s="3"/>
      <c r="F751" s="3"/>
      <c r="G751" s="16"/>
      <c r="H751" s="3"/>
      <c r="I751" s="3"/>
      <c r="J751" s="3"/>
      <c r="K751" s="3"/>
      <c r="L751" s="3"/>
      <c r="M751" s="3"/>
      <c r="N751" s="3"/>
    </row>
    <row r="752" spans="1:14" ht="13">
      <c r="A752" s="2"/>
      <c r="B752" s="3"/>
      <c r="C752" s="4"/>
      <c r="D752" s="4"/>
      <c r="E752" s="3"/>
      <c r="F752" s="3"/>
      <c r="G752" s="16"/>
      <c r="H752" s="3"/>
      <c r="I752" s="3"/>
      <c r="J752" s="3"/>
      <c r="K752" s="3"/>
      <c r="L752" s="3"/>
      <c r="M752" s="3"/>
      <c r="N752" s="3"/>
    </row>
    <row r="753" spans="1:14" ht="13">
      <c r="A753" s="2"/>
      <c r="B753" s="3"/>
      <c r="C753" s="4"/>
      <c r="D753" s="4"/>
      <c r="E753" s="3"/>
      <c r="F753" s="3"/>
      <c r="G753" s="16"/>
      <c r="H753" s="3"/>
      <c r="I753" s="3"/>
      <c r="J753" s="3"/>
      <c r="K753" s="3"/>
      <c r="L753" s="3"/>
      <c r="M753" s="3"/>
      <c r="N753" s="3"/>
    </row>
    <row r="754" spans="1:14" ht="13">
      <c r="A754" s="2"/>
      <c r="B754" s="3"/>
      <c r="C754" s="4"/>
      <c r="D754" s="4"/>
      <c r="E754" s="3"/>
      <c r="F754" s="3"/>
      <c r="G754" s="16"/>
      <c r="H754" s="3"/>
      <c r="I754" s="3"/>
      <c r="J754" s="3"/>
      <c r="K754" s="3"/>
      <c r="L754" s="3"/>
      <c r="M754" s="3"/>
      <c r="N754" s="3"/>
    </row>
    <row r="755" spans="1:14" ht="13">
      <c r="A755" s="2"/>
      <c r="B755" s="3"/>
      <c r="C755" s="4"/>
      <c r="D755" s="4"/>
      <c r="E755" s="3"/>
      <c r="F755" s="3"/>
      <c r="G755" s="16"/>
      <c r="H755" s="3"/>
      <c r="I755" s="3"/>
      <c r="J755" s="3"/>
      <c r="K755" s="3"/>
      <c r="L755" s="3"/>
      <c r="M755" s="3"/>
      <c r="N755" s="3"/>
    </row>
    <row r="756" spans="1:14" ht="13">
      <c r="A756" s="2"/>
      <c r="B756" s="3"/>
      <c r="C756" s="4"/>
      <c r="D756" s="4"/>
      <c r="E756" s="3"/>
      <c r="F756" s="3"/>
      <c r="G756" s="16"/>
      <c r="H756" s="3"/>
      <c r="I756" s="3"/>
      <c r="J756" s="3"/>
      <c r="K756" s="3"/>
      <c r="L756" s="3"/>
      <c r="M756" s="3"/>
      <c r="N756" s="3"/>
    </row>
    <row r="757" spans="1:14" ht="13">
      <c r="A757" s="2"/>
      <c r="B757" s="3"/>
      <c r="C757" s="4"/>
      <c r="D757" s="4"/>
      <c r="E757" s="3"/>
      <c r="F757" s="3"/>
      <c r="G757" s="16"/>
      <c r="H757" s="3"/>
      <c r="I757" s="3"/>
      <c r="J757" s="3"/>
      <c r="K757" s="3"/>
      <c r="L757" s="3"/>
      <c r="M757" s="3"/>
      <c r="N757" s="3"/>
    </row>
    <row r="758" spans="1:14" ht="13">
      <c r="A758" s="2"/>
      <c r="B758" s="3"/>
      <c r="C758" s="4"/>
      <c r="D758" s="4"/>
      <c r="E758" s="3"/>
      <c r="F758" s="3"/>
      <c r="G758" s="16"/>
      <c r="H758" s="3"/>
      <c r="I758" s="3"/>
      <c r="J758" s="3"/>
      <c r="K758" s="3"/>
      <c r="L758" s="3"/>
      <c r="M758" s="3"/>
      <c r="N758" s="3"/>
    </row>
    <row r="759" spans="1:14" ht="13">
      <c r="A759" s="2"/>
      <c r="B759" s="3"/>
      <c r="C759" s="4"/>
      <c r="D759" s="4"/>
      <c r="E759" s="3"/>
      <c r="F759" s="3"/>
      <c r="G759" s="16"/>
      <c r="H759" s="3"/>
      <c r="I759" s="3"/>
      <c r="J759" s="3"/>
      <c r="K759" s="3"/>
      <c r="L759" s="3"/>
      <c r="M759" s="3"/>
      <c r="N759" s="3"/>
    </row>
    <row r="760" spans="1:14" ht="13">
      <c r="A760" s="2"/>
      <c r="B760" s="3"/>
      <c r="C760" s="4"/>
      <c r="D760" s="4"/>
      <c r="E760" s="3"/>
      <c r="F760" s="3"/>
      <c r="G760" s="16"/>
      <c r="H760" s="3"/>
      <c r="I760" s="3"/>
      <c r="J760" s="3"/>
      <c r="K760" s="3"/>
      <c r="L760" s="3"/>
      <c r="M760" s="3"/>
      <c r="N760" s="3"/>
    </row>
    <row r="761" spans="1:14" ht="13">
      <c r="A761" s="2"/>
      <c r="B761" s="3"/>
      <c r="C761" s="4"/>
      <c r="D761" s="4"/>
      <c r="E761" s="3"/>
      <c r="F761" s="3"/>
      <c r="G761" s="16"/>
      <c r="H761" s="3"/>
      <c r="I761" s="3"/>
      <c r="J761" s="3"/>
      <c r="K761" s="3"/>
      <c r="L761" s="3"/>
      <c r="M761" s="3"/>
      <c r="N761" s="3"/>
    </row>
    <row r="762" spans="1:14" ht="13">
      <c r="A762" s="2"/>
      <c r="B762" s="3"/>
      <c r="C762" s="4"/>
      <c r="D762" s="4"/>
      <c r="E762" s="3"/>
      <c r="F762" s="3"/>
      <c r="G762" s="16"/>
      <c r="H762" s="3"/>
      <c r="I762" s="3"/>
      <c r="J762" s="3"/>
      <c r="K762" s="3"/>
      <c r="L762" s="3"/>
      <c r="M762" s="3"/>
      <c r="N762" s="3"/>
    </row>
    <row r="763" spans="1:14" ht="13">
      <c r="A763" s="2"/>
      <c r="B763" s="3"/>
      <c r="C763" s="4"/>
      <c r="D763" s="4"/>
      <c r="E763" s="3"/>
      <c r="F763" s="3"/>
      <c r="G763" s="16"/>
      <c r="H763" s="3"/>
      <c r="I763" s="3"/>
      <c r="J763" s="3"/>
      <c r="K763" s="3"/>
      <c r="L763" s="3"/>
      <c r="M763" s="3"/>
      <c r="N763" s="3"/>
    </row>
    <row r="764" spans="1:14" ht="13">
      <c r="A764" s="2"/>
      <c r="B764" s="3"/>
      <c r="C764" s="4"/>
      <c r="D764" s="4"/>
      <c r="E764" s="3"/>
      <c r="F764" s="3"/>
      <c r="G764" s="16"/>
      <c r="H764" s="3"/>
      <c r="I764" s="3"/>
      <c r="J764" s="3"/>
      <c r="K764" s="3"/>
      <c r="L764" s="3"/>
      <c r="M764" s="3"/>
      <c r="N764" s="3"/>
    </row>
    <row r="765" spans="1:14" ht="13">
      <c r="A765" s="2"/>
      <c r="B765" s="3"/>
      <c r="C765" s="4"/>
      <c r="D765" s="4"/>
      <c r="E765" s="3"/>
      <c r="F765" s="3"/>
      <c r="G765" s="16"/>
      <c r="H765" s="3"/>
      <c r="I765" s="3"/>
      <c r="J765" s="3"/>
      <c r="K765" s="3"/>
      <c r="L765" s="3"/>
      <c r="M765" s="3"/>
      <c r="N765" s="3"/>
    </row>
    <row r="766" spans="1:14" ht="13">
      <c r="A766" s="2"/>
      <c r="B766" s="3"/>
      <c r="C766" s="4"/>
      <c r="D766" s="4"/>
      <c r="E766" s="3"/>
      <c r="F766" s="3"/>
      <c r="G766" s="16"/>
      <c r="H766" s="3"/>
      <c r="I766" s="3"/>
      <c r="J766" s="3"/>
      <c r="K766" s="3"/>
      <c r="L766" s="3"/>
      <c r="M766" s="3"/>
      <c r="N766" s="3"/>
    </row>
    <row r="767" spans="1:14" ht="13">
      <c r="A767" s="2"/>
      <c r="B767" s="3"/>
      <c r="C767" s="4"/>
      <c r="D767" s="4"/>
      <c r="E767" s="3"/>
      <c r="F767" s="3"/>
      <c r="G767" s="16"/>
      <c r="H767" s="3"/>
      <c r="I767" s="3"/>
      <c r="J767" s="3"/>
      <c r="K767" s="3"/>
      <c r="L767" s="3"/>
      <c r="M767" s="3"/>
      <c r="N767" s="3"/>
    </row>
    <row r="768" spans="1:14" ht="13">
      <c r="A768" s="2"/>
      <c r="B768" s="3"/>
      <c r="C768" s="4"/>
      <c r="D768" s="4"/>
      <c r="E768" s="3"/>
      <c r="F768" s="3"/>
      <c r="G768" s="16"/>
      <c r="H768" s="3"/>
      <c r="I768" s="3"/>
      <c r="J768" s="3"/>
      <c r="K768" s="3"/>
      <c r="L768" s="3"/>
      <c r="M768" s="3"/>
      <c r="N768" s="3"/>
    </row>
    <row r="769" spans="1:14" ht="13">
      <c r="A769" s="2"/>
      <c r="B769" s="3"/>
      <c r="C769" s="4"/>
      <c r="D769" s="4"/>
      <c r="E769" s="3"/>
      <c r="F769" s="3"/>
      <c r="G769" s="16"/>
      <c r="H769" s="3"/>
      <c r="I769" s="3"/>
      <c r="J769" s="3"/>
      <c r="K769" s="3"/>
      <c r="L769" s="3"/>
      <c r="M769" s="3"/>
      <c r="N769" s="3"/>
    </row>
    <row r="770" spans="1:14" ht="13">
      <c r="A770" s="2"/>
      <c r="B770" s="3"/>
      <c r="C770" s="4"/>
      <c r="D770" s="4"/>
      <c r="E770" s="3"/>
      <c r="F770" s="3"/>
      <c r="G770" s="16"/>
      <c r="H770" s="3"/>
      <c r="I770" s="3"/>
      <c r="J770" s="3"/>
      <c r="K770" s="3"/>
      <c r="L770" s="3"/>
      <c r="M770" s="3"/>
      <c r="N770" s="3"/>
    </row>
    <row r="771" spans="1:14" ht="13">
      <c r="A771" s="2"/>
      <c r="B771" s="3"/>
      <c r="C771" s="4"/>
      <c r="D771" s="4"/>
      <c r="E771" s="3"/>
      <c r="F771" s="3"/>
      <c r="G771" s="16"/>
      <c r="H771" s="3"/>
      <c r="I771" s="3"/>
      <c r="J771" s="3"/>
      <c r="K771" s="3"/>
      <c r="L771" s="3"/>
      <c r="M771" s="3"/>
      <c r="N771" s="3"/>
    </row>
    <row r="772" spans="1:14" ht="13">
      <c r="A772" s="2"/>
      <c r="B772" s="3"/>
      <c r="C772" s="4"/>
      <c r="D772" s="4"/>
      <c r="E772" s="3"/>
      <c r="F772" s="3"/>
      <c r="G772" s="16"/>
      <c r="H772" s="3"/>
      <c r="I772" s="3"/>
      <c r="J772" s="3"/>
      <c r="K772" s="3"/>
      <c r="L772" s="3"/>
      <c r="M772" s="3"/>
      <c r="N772" s="3"/>
    </row>
    <row r="773" spans="1:14" ht="13">
      <c r="A773" s="2"/>
      <c r="B773" s="3"/>
      <c r="C773" s="4"/>
      <c r="D773" s="4"/>
      <c r="E773" s="3"/>
      <c r="F773" s="3"/>
      <c r="G773" s="16"/>
      <c r="H773" s="3"/>
      <c r="I773" s="3"/>
      <c r="J773" s="3"/>
      <c r="K773" s="3"/>
      <c r="L773" s="3"/>
      <c r="M773" s="3"/>
      <c r="N773" s="3"/>
    </row>
    <row r="774" spans="1:14" ht="13">
      <c r="A774" s="2"/>
      <c r="B774" s="3"/>
      <c r="C774" s="4"/>
      <c r="D774" s="4"/>
      <c r="E774" s="3"/>
      <c r="F774" s="3"/>
      <c r="G774" s="16"/>
      <c r="H774" s="3"/>
      <c r="I774" s="3"/>
      <c r="J774" s="3"/>
      <c r="K774" s="3"/>
      <c r="L774" s="3"/>
      <c r="M774" s="3"/>
      <c r="N774" s="3"/>
    </row>
    <row r="775" spans="1:14" ht="13">
      <c r="A775" s="2"/>
      <c r="B775" s="3"/>
      <c r="C775" s="4"/>
      <c r="D775" s="4"/>
      <c r="E775" s="3"/>
      <c r="F775" s="3"/>
      <c r="G775" s="16"/>
      <c r="H775" s="3"/>
      <c r="I775" s="3"/>
      <c r="J775" s="3"/>
      <c r="K775" s="3"/>
      <c r="L775" s="3"/>
      <c r="M775" s="3"/>
      <c r="N775" s="3"/>
    </row>
    <row r="776" spans="1:14" ht="13">
      <c r="A776" s="2"/>
      <c r="B776" s="3"/>
      <c r="C776" s="4"/>
      <c r="D776" s="4"/>
      <c r="E776" s="3"/>
      <c r="F776" s="3"/>
      <c r="G776" s="16"/>
      <c r="H776" s="3"/>
      <c r="I776" s="3"/>
      <c r="J776" s="3"/>
      <c r="K776" s="3"/>
      <c r="L776" s="3"/>
      <c r="M776" s="3"/>
      <c r="N776" s="3"/>
    </row>
    <row r="777" spans="1:14" ht="13">
      <c r="A777" s="2"/>
      <c r="B777" s="3"/>
      <c r="C777" s="4"/>
      <c r="D777" s="4"/>
      <c r="E777" s="3"/>
      <c r="F777" s="3"/>
      <c r="G777" s="16"/>
      <c r="H777" s="3"/>
      <c r="I777" s="3"/>
      <c r="J777" s="3"/>
      <c r="K777" s="3"/>
      <c r="L777" s="3"/>
      <c r="M777" s="3"/>
      <c r="N777" s="3"/>
    </row>
    <row r="778" spans="1:14" ht="13">
      <c r="A778" s="2"/>
      <c r="B778" s="3"/>
      <c r="C778" s="4"/>
      <c r="D778" s="4"/>
      <c r="E778" s="3"/>
      <c r="F778" s="3"/>
      <c r="G778" s="16"/>
      <c r="H778" s="3"/>
      <c r="I778" s="3"/>
      <c r="J778" s="3"/>
      <c r="K778" s="3"/>
      <c r="L778" s="3"/>
      <c r="M778" s="3"/>
      <c r="N778" s="3"/>
    </row>
    <row r="779" spans="1:14" ht="13">
      <c r="A779" s="2"/>
      <c r="B779" s="3"/>
      <c r="C779" s="4"/>
      <c r="D779" s="4"/>
      <c r="E779" s="3"/>
      <c r="F779" s="3"/>
      <c r="G779" s="16"/>
      <c r="H779" s="3"/>
      <c r="I779" s="3"/>
      <c r="J779" s="3"/>
      <c r="K779" s="3"/>
      <c r="L779" s="3"/>
      <c r="M779" s="3"/>
      <c r="N779" s="3"/>
    </row>
    <row r="780" spans="1:14" ht="13">
      <c r="A780" s="2"/>
      <c r="B780" s="3"/>
      <c r="C780" s="4"/>
      <c r="D780" s="4"/>
      <c r="E780" s="3"/>
      <c r="F780" s="3"/>
      <c r="G780" s="16"/>
      <c r="H780" s="3"/>
      <c r="I780" s="3"/>
      <c r="J780" s="3"/>
      <c r="K780" s="3"/>
      <c r="L780" s="3"/>
      <c r="M780" s="3"/>
      <c r="N780" s="3"/>
    </row>
    <row r="781" spans="1:14" ht="13">
      <c r="A781" s="2"/>
      <c r="B781" s="3"/>
      <c r="C781" s="4"/>
      <c r="D781" s="4"/>
      <c r="E781" s="3"/>
      <c r="F781" s="3"/>
      <c r="G781" s="16"/>
      <c r="H781" s="3"/>
      <c r="I781" s="3"/>
      <c r="J781" s="3"/>
      <c r="K781" s="3"/>
      <c r="L781" s="3"/>
      <c r="M781" s="3"/>
      <c r="N781" s="3"/>
    </row>
    <row r="782" spans="1:14" ht="13">
      <c r="A782" s="2"/>
      <c r="B782" s="3"/>
      <c r="C782" s="4"/>
      <c r="D782" s="4"/>
      <c r="E782" s="3"/>
      <c r="F782" s="3"/>
      <c r="G782" s="16"/>
      <c r="H782" s="3"/>
      <c r="I782" s="3"/>
      <c r="J782" s="3"/>
      <c r="K782" s="3"/>
      <c r="L782" s="3"/>
      <c r="M782" s="3"/>
      <c r="N782" s="3"/>
    </row>
    <row r="783" spans="1:14" ht="13">
      <c r="A783" s="2"/>
      <c r="B783" s="3"/>
      <c r="C783" s="4"/>
      <c r="D783" s="4"/>
      <c r="E783" s="3"/>
      <c r="F783" s="3"/>
      <c r="G783" s="16"/>
      <c r="H783" s="3"/>
      <c r="I783" s="3"/>
      <c r="J783" s="3"/>
      <c r="K783" s="3"/>
      <c r="L783" s="3"/>
      <c r="M783" s="3"/>
      <c r="N783" s="3"/>
    </row>
    <row r="784" spans="1:14" ht="13">
      <c r="A784" s="2"/>
      <c r="B784" s="3"/>
      <c r="C784" s="4"/>
      <c r="D784" s="4"/>
      <c r="E784" s="3"/>
      <c r="F784" s="3"/>
      <c r="G784" s="16"/>
      <c r="H784" s="3"/>
      <c r="I784" s="3"/>
      <c r="J784" s="3"/>
      <c r="K784" s="3"/>
      <c r="L784" s="3"/>
      <c r="M784" s="3"/>
      <c r="N784" s="3"/>
    </row>
    <row r="785" spans="1:14" ht="13">
      <c r="A785" s="2"/>
      <c r="B785" s="3"/>
      <c r="C785" s="4"/>
      <c r="D785" s="4"/>
      <c r="E785" s="3"/>
      <c r="F785" s="3"/>
      <c r="G785" s="16"/>
      <c r="H785" s="3"/>
      <c r="I785" s="3"/>
      <c r="J785" s="3"/>
      <c r="K785" s="3"/>
      <c r="L785" s="3"/>
      <c r="M785" s="3"/>
      <c r="N785" s="3"/>
    </row>
    <row r="786" spans="1:14" ht="13">
      <c r="A786" s="2"/>
      <c r="B786" s="3"/>
      <c r="C786" s="4"/>
      <c r="D786" s="4"/>
      <c r="E786" s="3"/>
      <c r="F786" s="3"/>
      <c r="G786" s="16"/>
      <c r="H786" s="3"/>
      <c r="I786" s="3"/>
      <c r="J786" s="3"/>
      <c r="K786" s="3"/>
      <c r="L786" s="3"/>
      <c r="M786" s="3"/>
      <c r="N786" s="3"/>
    </row>
    <row r="787" spans="1:14" ht="13">
      <c r="A787" s="2"/>
      <c r="B787" s="3"/>
      <c r="C787" s="4"/>
      <c r="D787" s="4"/>
      <c r="E787" s="3"/>
      <c r="F787" s="3"/>
      <c r="G787" s="16"/>
      <c r="H787" s="3"/>
      <c r="I787" s="3"/>
      <c r="J787" s="3"/>
      <c r="K787" s="3"/>
      <c r="L787" s="3"/>
      <c r="M787" s="3"/>
      <c r="N787" s="3"/>
    </row>
    <row r="788" spans="1:14" ht="13">
      <c r="A788" s="2"/>
      <c r="B788" s="3"/>
      <c r="C788" s="4"/>
      <c r="D788" s="4"/>
      <c r="E788" s="3"/>
      <c r="F788" s="3"/>
      <c r="G788" s="16"/>
      <c r="H788" s="3"/>
      <c r="I788" s="3"/>
      <c r="J788" s="3"/>
      <c r="K788" s="3"/>
      <c r="L788" s="3"/>
      <c r="M788" s="3"/>
      <c r="N788" s="3"/>
    </row>
    <row r="789" spans="1:14" ht="13">
      <c r="A789" s="2"/>
      <c r="B789" s="3"/>
      <c r="C789" s="4"/>
      <c r="D789" s="4"/>
      <c r="E789" s="3"/>
      <c r="F789" s="3"/>
      <c r="G789" s="16"/>
      <c r="H789" s="3"/>
      <c r="I789" s="3"/>
      <c r="J789" s="3"/>
      <c r="K789" s="3"/>
      <c r="L789" s="3"/>
      <c r="M789" s="3"/>
      <c r="N789" s="3"/>
    </row>
    <row r="790" spans="1:14" ht="13">
      <c r="A790" s="2"/>
      <c r="B790" s="3"/>
      <c r="C790" s="4"/>
      <c r="D790" s="4"/>
      <c r="E790" s="3"/>
      <c r="F790" s="3"/>
      <c r="G790" s="16"/>
      <c r="H790" s="3"/>
      <c r="I790" s="3"/>
      <c r="J790" s="3"/>
      <c r="K790" s="3"/>
      <c r="L790" s="3"/>
      <c r="M790" s="3"/>
      <c r="N790" s="3"/>
    </row>
    <row r="791" spans="1:14" ht="13">
      <c r="A791" s="2"/>
      <c r="B791" s="3"/>
      <c r="C791" s="4"/>
      <c r="D791" s="4"/>
      <c r="E791" s="3"/>
      <c r="F791" s="3"/>
      <c r="G791" s="16"/>
      <c r="H791" s="3"/>
      <c r="I791" s="3"/>
      <c r="J791" s="3"/>
      <c r="K791" s="3"/>
      <c r="L791" s="3"/>
      <c r="M791" s="3"/>
      <c r="N791" s="3"/>
    </row>
    <row r="792" spans="1:14" ht="13">
      <c r="A792" s="2"/>
      <c r="B792" s="3"/>
      <c r="C792" s="4"/>
      <c r="D792" s="4"/>
      <c r="E792" s="3"/>
      <c r="F792" s="3"/>
      <c r="G792" s="16"/>
      <c r="H792" s="3"/>
      <c r="I792" s="3"/>
      <c r="J792" s="3"/>
      <c r="K792" s="3"/>
      <c r="L792" s="3"/>
      <c r="M792" s="3"/>
      <c r="N792" s="3"/>
    </row>
    <row r="793" spans="1:14" ht="13">
      <c r="A793" s="2"/>
      <c r="B793" s="3"/>
      <c r="C793" s="4"/>
      <c r="D793" s="4"/>
      <c r="E793" s="3"/>
      <c r="F793" s="3"/>
      <c r="G793" s="16"/>
      <c r="H793" s="3"/>
      <c r="I793" s="3"/>
      <c r="J793" s="3"/>
      <c r="K793" s="3"/>
      <c r="L793" s="3"/>
      <c r="M793" s="3"/>
      <c r="N793" s="3"/>
    </row>
    <row r="794" spans="1:14" ht="13">
      <c r="A794" s="2"/>
      <c r="B794" s="3"/>
      <c r="C794" s="4"/>
      <c r="D794" s="4"/>
      <c r="E794" s="3"/>
      <c r="F794" s="3"/>
      <c r="G794" s="16"/>
      <c r="H794" s="3"/>
      <c r="I794" s="3"/>
      <c r="J794" s="3"/>
      <c r="K794" s="3"/>
      <c r="L794" s="3"/>
      <c r="M794" s="3"/>
      <c r="N794" s="3"/>
    </row>
    <row r="795" spans="1:14" ht="13">
      <c r="A795" s="2"/>
      <c r="B795" s="3"/>
      <c r="C795" s="4"/>
      <c r="D795" s="4"/>
      <c r="E795" s="3"/>
      <c r="F795" s="3"/>
      <c r="G795" s="16"/>
      <c r="H795" s="3"/>
      <c r="I795" s="3"/>
      <c r="J795" s="3"/>
      <c r="K795" s="3"/>
      <c r="L795" s="3"/>
      <c r="M795" s="3"/>
      <c r="N795" s="3"/>
    </row>
    <row r="796" spans="1:14" ht="13">
      <c r="A796" s="2"/>
      <c r="B796" s="3"/>
      <c r="C796" s="4"/>
      <c r="D796" s="4"/>
      <c r="E796" s="3"/>
      <c r="F796" s="3"/>
      <c r="G796" s="16"/>
      <c r="H796" s="3"/>
      <c r="I796" s="3"/>
      <c r="J796" s="3"/>
      <c r="K796" s="3"/>
      <c r="L796" s="3"/>
      <c r="M796" s="3"/>
      <c r="N796" s="3"/>
    </row>
    <row r="797" spans="1:14" ht="13">
      <c r="A797" s="2"/>
      <c r="B797" s="3"/>
      <c r="C797" s="4"/>
      <c r="D797" s="4"/>
      <c r="E797" s="3"/>
      <c r="F797" s="3"/>
      <c r="G797" s="16"/>
      <c r="H797" s="3"/>
      <c r="I797" s="3"/>
      <c r="J797" s="3"/>
      <c r="K797" s="3"/>
      <c r="L797" s="3"/>
      <c r="M797" s="3"/>
      <c r="N797" s="3"/>
    </row>
    <row r="798" spans="1:14" ht="13">
      <c r="A798" s="2"/>
      <c r="B798" s="3"/>
      <c r="C798" s="4"/>
      <c r="D798" s="4"/>
      <c r="E798" s="3"/>
      <c r="F798" s="3"/>
      <c r="G798" s="16"/>
      <c r="H798" s="3"/>
      <c r="I798" s="3"/>
      <c r="J798" s="3"/>
      <c r="K798" s="3"/>
      <c r="L798" s="3"/>
      <c r="M798" s="3"/>
      <c r="N798" s="3"/>
    </row>
    <row r="799" spans="1:14" ht="13">
      <c r="A799" s="2"/>
      <c r="B799" s="3"/>
      <c r="C799" s="4"/>
      <c r="D799" s="4"/>
      <c r="E799" s="3"/>
      <c r="F799" s="3"/>
      <c r="G799" s="16"/>
      <c r="H799" s="3"/>
      <c r="I799" s="3"/>
      <c r="J799" s="3"/>
      <c r="K799" s="3"/>
      <c r="L799" s="3"/>
      <c r="M799" s="3"/>
      <c r="N799" s="3"/>
    </row>
    <row r="800" spans="1:14" ht="13">
      <c r="A800" s="2"/>
      <c r="B800" s="3"/>
      <c r="C800" s="4"/>
      <c r="D800" s="4"/>
      <c r="E800" s="3"/>
      <c r="F800" s="3"/>
      <c r="G800" s="16"/>
      <c r="H800" s="3"/>
      <c r="I800" s="3"/>
      <c r="J800" s="3"/>
      <c r="K800" s="3"/>
      <c r="L800" s="3"/>
      <c r="M800" s="3"/>
      <c r="N800" s="3"/>
    </row>
    <row r="801" spans="1:14" ht="13">
      <c r="A801" s="2"/>
      <c r="B801" s="3"/>
      <c r="C801" s="4"/>
      <c r="D801" s="4"/>
      <c r="E801" s="3"/>
      <c r="F801" s="3"/>
      <c r="G801" s="16"/>
      <c r="H801" s="3"/>
      <c r="I801" s="3"/>
      <c r="J801" s="3"/>
      <c r="K801" s="3"/>
      <c r="L801" s="3"/>
      <c r="M801" s="3"/>
      <c r="N801" s="3"/>
    </row>
    <row r="802" spans="1:14" ht="13">
      <c r="A802" s="2"/>
      <c r="B802" s="3"/>
      <c r="C802" s="4"/>
      <c r="D802" s="4"/>
      <c r="E802" s="3"/>
      <c r="F802" s="3"/>
      <c r="G802" s="16"/>
      <c r="H802" s="3"/>
      <c r="I802" s="3"/>
      <c r="J802" s="3"/>
      <c r="K802" s="3"/>
      <c r="L802" s="3"/>
      <c r="M802" s="3"/>
      <c r="N802" s="3"/>
    </row>
    <row r="803" spans="1:14" ht="13">
      <c r="A803" s="2"/>
      <c r="B803" s="3"/>
      <c r="C803" s="4"/>
      <c r="D803" s="4"/>
      <c r="E803" s="3"/>
      <c r="F803" s="3"/>
      <c r="G803" s="16"/>
      <c r="H803" s="3"/>
      <c r="I803" s="3"/>
      <c r="J803" s="3"/>
      <c r="K803" s="3"/>
      <c r="L803" s="3"/>
      <c r="M803" s="3"/>
      <c r="N803" s="3"/>
    </row>
    <row r="804" spans="1:14" ht="13">
      <c r="A804" s="2"/>
      <c r="B804" s="3"/>
      <c r="C804" s="4"/>
      <c r="D804" s="4"/>
      <c r="E804" s="3"/>
      <c r="F804" s="3"/>
      <c r="G804" s="16"/>
      <c r="H804" s="3"/>
      <c r="I804" s="3"/>
      <c r="J804" s="3"/>
      <c r="K804" s="3"/>
      <c r="L804" s="3"/>
      <c r="M804" s="3"/>
      <c r="N804" s="3"/>
    </row>
    <row r="805" spans="1:14" ht="13">
      <c r="A805" s="2"/>
      <c r="B805" s="3"/>
      <c r="C805" s="4"/>
      <c r="D805" s="4"/>
      <c r="E805" s="3"/>
      <c r="F805" s="3"/>
      <c r="G805" s="16"/>
      <c r="H805" s="3"/>
      <c r="I805" s="3"/>
      <c r="J805" s="3"/>
      <c r="K805" s="3"/>
      <c r="L805" s="3"/>
      <c r="M805" s="3"/>
      <c r="N805" s="3"/>
    </row>
    <row r="806" spans="1:14" ht="13">
      <c r="A806" s="2"/>
      <c r="B806" s="3"/>
      <c r="C806" s="4"/>
      <c r="D806" s="4"/>
      <c r="E806" s="3"/>
      <c r="F806" s="3"/>
      <c r="G806" s="16"/>
      <c r="H806" s="3"/>
      <c r="I806" s="3"/>
      <c r="J806" s="3"/>
      <c r="K806" s="3"/>
      <c r="L806" s="3"/>
      <c r="M806" s="3"/>
      <c r="N806" s="3"/>
    </row>
    <row r="807" spans="1:14" ht="13">
      <c r="A807" s="2"/>
      <c r="B807" s="3"/>
      <c r="C807" s="4"/>
      <c r="D807" s="4"/>
      <c r="E807" s="3"/>
      <c r="F807" s="3"/>
      <c r="G807" s="16"/>
      <c r="H807" s="3"/>
      <c r="I807" s="3"/>
      <c r="J807" s="3"/>
      <c r="K807" s="3"/>
      <c r="L807" s="3"/>
      <c r="M807" s="3"/>
      <c r="N807" s="3"/>
    </row>
    <row r="808" spans="1:14" ht="13">
      <c r="A808" s="2"/>
      <c r="B808" s="3"/>
      <c r="C808" s="4"/>
      <c r="D808" s="4"/>
      <c r="E808" s="3"/>
      <c r="F808" s="3"/>
      <c r="G808" s="16"/>
      <c r="H808" s="3"/>
      <c r="I808" s="3"/>
      <c r="J808" s="3"/>
      <c r="K808" s="3"/>
      <c r="L808" s="3"/>
      <c r="M808" s="3"/>
      <c r="N808" s="3"/>
    </row>
    <row r="809" spans="1:14" ht="13">
      <c r="A809" s="2"/>
      <c r="B809" s="3"/>
      <c r="C809" s="4"/>
      <c r="D809" s="4"/>
      <c r="E809" s="3"/>
      <c r="F809" s="3"/>
      <c r="G809" s="16"/>
      <c r="H809" s="3"/>
      <c r="I809" s="3"/>
      <c r="J809" s="3"/>
      <c r="K809" s="3"/>
      <c r="L809" s="3"/>
      <c r="M809" s="3"/>
      <c r="N809" s="3"/>
    </row>
    <row r="810" spans="1:14" ht="13">
      <c r="A810" s="2"/>
      <c r="B810" s="3"/>
      <c r="C810" s="4"/>
      <c r="D810" s="4"/>
      <c r="E810" s="3"/>
      <c r="F810" s="3"/>
      <c r="G810" s="16"/>
      <c r="H810" s="3"/>
      <c r="I810" s="3"/>
      <c r="J810" s="3"/>
      <c r="K810" s="3"/>
      <c r="L810" s="3"/>
      <c r="M810" s="3"/>
      <c r="N810" s="3"/>
    </row>
    <row r="811" spans="1:14" ht="13">
      <c r="A811" s="2"/>
      <c r="B811" s="3"/>
      <c r="C811" s="4"/>
      <c r="D811" s="4"/>
      <c r="E811" s="3"/>
      <c r="F811" s="3"/>
      <c r="G811" s="16"/>
      <c r="H811" s="3"/>
      <c r="I811" s="3"/>
      <c r="J811" s="3"/>
      <c r="K811" s="3"/>
      <c r="L811" s="3"/>
      <c r="M811" s="3"/>
      <c r="N811" s="3"/>
    </row>
    <row r="812" spans="1:14" ht="13">
      <c r="A812" s="2"/>
      <c r="B812" s="3"/>
      <c r="C812" s="4"/>
      <c r="D812" s="4"/>
      <c r="E812" s="3"/>
      <c r="F812" s="3"/>
      <c r="G812" s="16"/>
      <c r="H812" s="3"/>
      <c r="I812" s="3"/>
      <c r="J812" s="3"/>
      <c r="K812" s="3"/>
      <c r="L812" s="3"/>
      <c r="M812" s="3"/>
      <c r="N812" s="3"/>
    </row>
    <row r="813" spans="1:14" ht="13">
      <c r="A813" s="2"/>
      <c r="B813" s="3"/>
      <c r="C813" s="4"/>
      <c r="D813" s="4"/>
      <c r="E813" s="3"/>
      <c r="F813" s="3"/>
      <c r="G813" s="16"/>
      <c r="H813" s="3"/>
      <c r="I813" s="3"/>
      <c r="J813" s="3"/>
      <c r="K813" s="3"/>
      <c r="L813" s="3"/>
      <c r="M813" s="3"/>
      <c r="N813" s="3"/>
    </row>
    <row r="814" spans="1:14" ht="13">
      <c r="A814" s="2"/>
      <c r="B814" s="3"/>
      <c r="C814" s="4"/>
      <c r="D814" s="4"/>
      <c r="E814" s="3"/>
      <c r="F814" s="3"/>
      <c r="G814" s="16"/>
      <c r="H814" s="3"/>
      <c r="I814" s="3"/>
      <c r="J814" s="3"/>
      <c r="K814" s="3"/>
      <c r="L814" s="3"/>
      <c r="M814" s="3"/>
      <c r="N814" s="3"/>
    </row>
    <row r="815" spans="1:14" ht="13">
      <c r="A815" s="2"/>
      <c r="B815" s="3"/>
      <c r="C815" s="4"/>
      <c r="D815" s="4"/>
      <c r="E815" s="3"/>
      <c r="F815" s="3"/>
      <c r="G815" s="16"/>
      <c r="H815" s="3"/>
      <c r="I815" s="3"/>
      <c r="J815" s="3"/>
      <c r="K815" s="3"/>
      <c r="L815" s="3"/>
      <c r="M815" s="3"/>
      <c r="N815" s="3"/>
    </row>
    <row r="816" spans="1:14" ht="13">
      <c r="A816" s="2"/>
      <c r="B816" s="3"/>
      <c r="C816" s="4"/>
      <c r="D816" s="4"/>
      <c r="E816" s="3"/>
      <c r="F816" s="3"/>
      <c r="G816" s="16"/>
      <c r="H816" s="3"/>
      <c r="I816" s="3"/>
      <c r="J816" s="3"/>
      <c r="K816" s="3"/>
      <c r="L816" s="3"/>
      <c r="M816" s="3"/>
      <c r="N816" s="3"/>
    </row>
    <row r="817" spans="1:14" ht="13">
      <c r="A817" s="2"/>
      <c r="B817" s="3"/>
      <c r="C817" s="4"/>
      <c r="D817" s="4"/>
      <c r="E817" s="3"/>
      <c r="F817" s="3"/>
      <c r="G817" s="16"/>
      <c r="H817" s="3"/>
      <c r="I817" s="3"/>
      <c r="J817" s="3"/>
      <c r="K817" s="3"/>
      <c r="L817" s="3"/>
      <c r="M817" s="3"/>
      <c r="N817" s="3"/>
    </row>
    <row r="818" spans="1:14" ht="13">
      <c r="A818" s="2"/>
      <c r="B818" s="3"/>
      <c r="C818" s="4"/>
      <c r="D818" s="4"/>
      <c r="E818" s="3"/>
      <c r="F818" s="3"/>
      <c r="G818" s="16"/>
      <c r="H818" s="3"/>
      <c r="I818" s="3"/>
      <c r="J818" s="3"/>
      <c r="K818" s="3"/>
      <c r="L818" s="3"/>
      <c r="M818" s="3"/>
      <c r="N818" s="3"/>
    </row>
    <row r="819" spans="1:14" ht="13">
      <c r="A819" s="2"/>
      <c r="B819" s="3"/>
      <c r="C819" s="4"/>
      <c r="D819" s="4"/>
      <c r="E819" s="3"/>
      <c r="F819" s="3"/>
      <c r="G819" s="16"/>
      <c r="H819" s="3"/>
      <c r="I819" s="3"/>
      <c r="J819" s="3"/>
      <c r="K819" s="3"/>
      <c r="L819" s="3"/>
      <c r="M819" s="3"/>
      <c r="N819" s="3"/>
    </row>
    <row r="820" spans="1:14" ht="13">
      <c r="A820" s="2"/>
      <c r="B820" s="3"/>
      <c r="C820" s="4"/>
      <c r="D820" s="4"/>
      <c r="E820" s="3"/>
      <c r="F820" s="3"/>
      <c r="G820" s="16"/>
      <c r="H820" s="3"/>
      <c r="I820" s="3"/>
      <c r="J820" s="3"/>
      <c r="K820" s="3"/>
      <c r="L820" s="3"/>
      <c r="M820" s="3"/>
      <c r="N820" s="3"/>
    </row>
    <row r="821" spans="1:14" ht="13">
      <c r="A821" s="2"/>
      <c r="B821" s="3"/>
      <c r="C821" s="4"/>
      <c r="D821" s="4"/>
      <c r="E821" s="3"/>
      <c r="F821" s="3"/>
      <c r="G821" s="16"/>
      <c r="H821" s="3"/>
      <c r="I821" s="3"/>
      <c r="J821" s="3"/>
      <c r="K821" s="3"/>
      <c r="L821" s="3"/>
      <c r="M821" s="3"/>
      <c r="N821" s="3"/>
    </row>
    <row r="822" spans="1:14" ht="13">
      <c r="A822" s="2"/>
      <c r="B822" s="3"/>
      <c r="C822" s="4"/>
      <c r="D822" s="4"/>
      <c r="E822" s="3"/>
      <c r="F822" s="3"/>
      <c r="G822" s="16"/>
      <c r="H822" s="3"/>
      <c r="I822" s="3"/>
      <c r="J822" s="3"/>
      <c r="K822" s="3"/>
      <c r="L822" s="3"/>
      <c r="M822" s="3"/>
      <c r="N822" s="3"/>
    </row>
    <row r="823" spans="1:14" ht="13">
      <c r="A823" s="2"/>
      <c r="B823" s="3"/>
      <c r="C823" s="4"/>
      <c r="D823" s="4"/>
      <c r="E823" s="3"/>
      <c r="F823" s="3"/>
      <c r="G823" s="16"/>
      <c r="H823" s="3"/>
      <c r="I823" s="3"/>
      <c r="J823" s="3"/>
      <c r="K823" s="3"/>
      <c r="L823" s="3"/>
      <c r="M823" s="3"/>
      <c r="N823" s="3"/>
    </row>
    <row r="824" spans="1:14" ht="13">
      <c r="A824" s="2"/>
      <c r="B824" s="3"/>
      <c r="C824" s="4"/>
      <c r="D824" s="4"/>
      <c r="E824" s="3"/>
      <c r="F824" s="3"/>
      <c r="G824" s="16"/>
      <c r="H824" s="3"/>
      <c r="I824" s="3"/>
      <c r="J824" s="3"/>
      <c r="K824" s="3"/>
      <c r="L824" s="3"/>
      <c r="M824" s="3"/>
      <c r="N824" s="3"/>
    </row>
    <row r="825" spans="1:14" ht="13">
      <c r="A825" s="2"/>
      <c r="B825" s="3"/>
      <c r="C825" s="4"/>
      <c r="D825" s="4"/>
      <c r="E825" s="3"/>
      <c r="F825" s="3"/>
      <c r="G825" s="16"/>
      <c r="H825" s="3"/>
      <c r="I825" s="3"/>
      <c r="J825" s="3"/>
      <c r="K825" s="3"/>
      <c r="L825" s="3"/>
      <c r="M825" s="3"/>
      <c r="N825" s="3"/>
    </row>
    <row r="826" spans="1:14" ht="13">
      <c r="A826" s="2"/>
      <c r="B826" s="3"/>
      <c r="C826" s="4"/>
      <c r="D826" s="4"/>
      <c r="E826" s="3"/>
      <c r="F826" s="3"/>
      <c r="G826" s="16"/>
      <c r="H826" s="3"/>
      <c r="I826" s="3"/>
      <c r="J826" s="3"/>
      <c r="K826" s="3"/>
      <c r="L826" s="3"/>
      <c r="M826" s="3"/>
      <c r="N826" s="3"/>
    </row>
    <row r="827" spans="1:14" ht="13">
      <c r="A827" s="2"/>
      <c r="B827" s="3"/>
      <c r="C827" s="4"/>
      <c r="D827" s="4"/>
      <c r="E827" s="3"/>
      <c r="F827" s="3"/>
      <c r="G827" s="16"/>
      <c r="H827" s="3"/>
      <c r="I827" s="3"/>
      <c r="J827" s="3"/>
      <c r="K827" s="3"/>
      <c r="L827" s="3"/>
      <c r="M827" s="3"/>
      <c r="N827" s="3"/>
    </row>
    <row r="828" spans="1:14" ht="13">
      <c r="A828" s="2"/>
      <c r="B828" s="3"/>
      <c r="C828" s="4"/>
      <c r="D828" s="4"/>
      <c r="E828" s="3"/>
      <c r="F828" s="3"/>
      <c r="G828" s="16"/>
      <c r="H828" s="3"/>
      <c r="I828" s="3"/>
      <c r="J828" s="3"/>
      <c r="K828" s="3"/>
      <c r="L828" s="3"/>
      <c r="M828" s="3"/>
      <c r="N828" s="3"/>
    </row>
    <row r="829" spans="1:14" ht="13">
      <c r="A829" s="2"/>
      <c r="B829" s="3"/>
      <c r="C829" s="4"/>
      <c r="D829" s="4"/>
      <c r="E829" s="3"/>
      <c r="F829" s="3"/>
      <c r="G829" s="16"/>
      <c r="H829" s="3"/>
      <c r="I829" s="3"/>
      <c r="J829" s="3"/>
      <c r="K829" s="3"/>
      <c r="L829" s="3"/>
      <c r="M829" s="3"/>
      <c r="N829" s="3"/>
    </row>
    <row r="830" spans="1:14" ht="13">
      <c r="A830" s="2"/>
      <c r="B830" s="3"/>
      <c r="C830" s="4"/>
      <c r="D830" s="4"/>
      <c r="E830" s="3"/>
      <c r="F830" s="3"/>
      <c r="G830" s="16"/>
      <c r="H830" s="3"/>
      <c r="I830" s="3"/>
      <c r="J830" s="3"/>
      <c r="K830" s="3"/>
      <c r="L830" s="3"/>
      <c r="M830" s="3"/>
      <c r="N830" s="3"/>
    </row>
    <row r="831" spans="1:14" ht="13">
      <c r="A831" s="2"/>
      <c r="B831" s="3"/>
      <c r="C831" s="4"/>
      <c r="D831" s="4"/>
      <c r="E831" s="3"/>
      <c r="F831" s="3"/>
      <c r="G831" s="16"/>
      <c r="H831" s="3"/>
      <c r="I831" s="3"/>
      <c r="J831" s="3"/>
      <c r="K831" s="3"/>
      <c r="L831" s="3"/>
      <c r="M831" s="3"/>
      <c r="N831" s="3"/>
    </row>
    <row r="832" spans="1:14" ht="13">
      <c r="A832" s="2"/>
      <c r="B832" s="3"/>
      <c r="C832" s="4"/>
      <c r="D832" s="4"/>
      <c r="E832" s="3"/>
      <c r="F832" s="3"/>
      <c r="G832" s="16"/>
      <c r="H832" s="3"/>
      <c r="I832" s="3"/>
      <c r="J832" s="3"/>
      <c r="K832" s="3"/>
      <c r="L832" s="3"/>
      <c r="M832" s="3"/>
      <c r="N832" s="3"/>
    </row>
    <row r="833" spans="1:14" ht="13">
      <c r="A833" s="2"/>
      <c r="B833" s="3"/>
      <c r="C833" s="4"/>
      <c r="D833" s="4"/>
      <c r="E833" s="3"/>
      <c r="F833" s="3"/>
      <c r="G833" s="16"/>
      <c r="H833" s="3"/>
      <c r="I833" s="3"/>
      <c r="J833" s="3"/>
      <c r="K833" s="3"/>
      <c r="L833" s="3"/>
      <c r="M833" s="3"/>
      <c r="N833" s="3"/>
    </row>
    <row r="834" spans="1:14" ht="13">
      <c r="A834" s="2"/>
      <c r="B834" s="3"/>
      <c r="C834" s="4"/>
      <c r="D834" s="4"/>
      <c r="E834" s="3"/>
      <c r="F834" s="3"/>
      <c r="G834" s="16"/>
      <c r="H834" s="3"/>
      <c r="I834" s="3"/>
      <c r="J834" s="3"/>
      <c r="K834" s="3"/>
      <c r="L834" s="3"/>
      <c r="M834" s="3"/>
      <c r="N834" s="3"/>
    </row>
    <row r="835" spans="1:14" ht="13">
      <c r="A835" s="2"/>
      <c r="B835" s="3"/>
      <c r="C835" s="4"/>
      <c r="D835" s="4"/>
      <c r="E835" s="3"/>
      <c r="F835" s="3"/>
      <c r="G835" s="16"/>
      <c r="H835" s="3"/>
      <c r="I835" s="3"/>
      <c r="J835" s="3"/>
      <c r="K835" s="3"/>
      <c r="L835" s="3"/>
      <c r="M835" s="3"/>
      <c r="N835" s="3"/>
    </row>
    <row r="836" spans="1:14" ht="13">
      <c r="A836" s="2"/>
      <c r="B836" s="3"/>
      <c r="C836" s="4"/>
      <c r="D836" s="4"/>
      <c r="E836" s="3"/>
      <c r="F836" s="3"/>
      <c r="G836" s="16"/>
      <c r="H836" s="3"/>
      <c r="I836" s="3"/>
      <c r="J836" s="3"/>
      <c r="K836" s="3"/>
      <c r="L836" s="3"/>
      <c r="M836" s="3"/>
      <c r="N836" s="3"/>
    </row>
    <row r="837" spans="1:14" ht="13">
      <c r="A837" s="2"/>
      <c r="B837" s="3"/>
      <c r="C837" s="4"/>
      <c r="D837" s="4"/>
      <c r="E837" s="3"/>
      <c r="F837" s="3"/>
      <c r="G837" s="16"/>
      <c r="H837" s="3"/>
      <c r="I837" s="3"/>
      <c r="J837" s="3"/>
      <c r="K837" s="3"/>
      <c r="L837" s="3"/>
      <c r="M837" s="3"/>
      <c r="N837" s="3"/>
    </row>
    <row r="838" spans="1:14" ht="13">
      <c r="A838" s="2"/>
      <c r="B838" s="3"/>
      <c r="C838" s="4"/>
      <c r="D838" s="4"/>
      <c r="E838" s="3"/>
      <c r="F838" s="3"/>
      <c r="G838" s="16"/>
      <c r="H838" s="3"/>
      <c r="I838" s="3"/>
      <c r="J838" s="3"/>
      <c r="K838" s="3"/>
      <c r="L838" s="3"/>
      <c r="M838" s="3"/>
      <c r="N838" s="3"/>
    </row>
    <row r="839" spans="1:14" ht="13">
      <c r="A839" s="2"/>
      <c r="B839" s="3"/>
      <c r="C839" s="4"/>
      <c r="D839" s="4"/>
      <c r="E839" s="3"/>
      <c r="F839" s="3"/>
      <c r="G839" s="16"/>
      <c r="H839" s="3"/>
      <c r="I839" s="3"/>
      <c r="J839" s="3"/>
      <c r="K839" s="3"/>
      <c r="L839" s="3"/>
      <c r="M839" s="3"/>
      <c r="N839" s="3"/>
    </row>
    <row r="840" spans="1:14" ht="13">
      <c r="A840" s="2"/>
      <c r="B840" s="3"/>
      <c r="C840" s="4"/>
      <c r="D840" s="4"/>
      <c r="E840" s="3"/>
      <c r="F840" s="3"/>
      <c r="G840" s="16"/>
      <c r="H840" s="3"/>
      <c r="I840" s="3"/>
      <c r="J840" s="3"/>
      <c r="K840" s="3"/>
      <c r="L840" s="3"/>
      <c r="M840" s="3"/>
      <c r="N840" s="3"/>
    </row>
    <row r="841" spans="1:14" ht="13">
      <c r="A841" s="2"/>
      <c r="B841" s="3"/>
      <c r="C841" s="4"/>
      <c r="D841" s="4"/>
      <c r="E841" s="3"/>
      <c r="F841" s="3"/>
      <c r="G841" s="16"/>
      <c r="H841" s="3"/>
      <c r="I841" s="3"/>
      <c r="J841" s="3"/>
      <c r="K841" s="3"/>
      <c r="L841" s="3"/>
      <c r="M841" s="3"/>
      <c r="N841" s="3"/>
    </row>
    <row r="842" spans="1:14" ht="13">
      <c r="A842" s="2"/>
      <c r="B842" s="3"/>
      <c r="C842" s="4"/>
      <c r="D842" s="4"/>
      <c r="E842" s="3"/>
      <c r="F842" s="3"/>
      <c r="G842" s="16"/>
      <c r="H842" s="3"/>
      <c r="I842" s="3"/>
      <c r="J842" s="3"/>
      <c r="K842" s="3"/>
      <c r="L842" s="3"/>
      <c r="M842" s="3"/>
      <c r="N842" s="3"/>
    </row>
    <row r="843" spans="1:14" ht="13">
      <c r="A843" s="2"/>
      <c r="B843" s="3"/>
      <c r="C843" s="4"/>
      <c r="D843" s="4"/>
      <c r="E843" s="3"/>
      <c r="F843" s="3"/>
      <c r="G843" s="16"/>
      <c r="H843" s="3"/>
      <c r="I843" s="3"/>
      <c r="J843" s="3"/>
      <c r="K843" s="3"/>
      <c r="L843" s="3"/>
      <c r="M843" s="3"/>
      <c r="N843" s="3"/>
    </row>
    <row r="844" spans="1:14" ht="13">
      <c r="A844" s="2"/>
      <c r="B844" s="3"/>
      <c r="C844" s="4"/>
      <c r="D844" s="4"/>
      <c r="E844" s="3"/>
      <c r="F844" s="3"/>
      <c r="G844" s="16"/>
      <c r="H844" s="3"/>
      <c r="I844" s="3"/>
      <c r="J844" s="3"/>
      <c r="K844" s="3"/>
      <c r="L844" s="3"/>
      <c r="M844" s="3"/>
      <c r="N844" s="3"/>
    </row>
    <row r="845" spans="1:14" ht="13">
      <c r="A845" s="2"/>
      <c r="B845" s="3"/>
      <c r="C845" s="4"/>
      <c r="D845" s="4"/>
      <c r="E845" s="3"/>
      <c r="F845" s="3"/>
      <c r="G845" s="16"/>
      <c r="H845" s="3"/>
      <c r="I845" s="3"/>
      <c r="J845" s="3"/>
      <c r="K845" s="3"/>
      <c r="L845" s="3"/>
      <c r="M845" s="3"/>
      <c r="N845" s="3"/>
    </row>
    <row r="846" spans="1:14" ht="13">
      <c r="A846" s="2"/>
      <c r="B846" s="3"/>
      <c r="C846" s="4"/>
      <c r="D846" s="4"/>
      <c r="E846" s="3"/>
      <c r="F846" s="3"/>
      <c r="G846" s="16"/>
      <c r="H846" s="3"/>
      <c r="I846" s="3"/>
      <c r="J846" s="3"/>
      <c r="K846" s="3"/>
      <c r="L846" s="3"/>
      <c r="M846" s="3"/>
      <c r="N846" s="3"/>
    </row>
    <row r="847" spans="1:14" ht="13">
      <c r="A847" s="2"/>
      <c r="B847" s="3"/>
      <c r="C847" s="4"/>
      <c r="D847" s="4"/>
      <c r="E847" s="3"/>
      <c r="F847" s="3"/>
      <c r="G847" s="16"/>
      <c r="H847" s="3"/>
      <c r="I847" s="3"/>
      <c r="J847" s="3"/>
      <c r="K847" s="3"/>
      <c r="L847" s="3"/>
      <c r="M847" s="3"/>
      <c r="N847" s="3"/>
    </row>
    <row r="848" spans="1:14" ht="13">
      <c r="A848" s="2"/>
      <c r="B848" s="3"/>
      <c r="C848" s="4"/>
      <c r="D848" s="4"/>
      <c r="E848" s="3"/>
      <c r="F848" s="3"/>
      <c r="G848" s="16"/>
      <c r="H848" s="3"/>
      <c r="I848" s="3"/>
      <c r="J848" s="3"/>
      <c r="K848" s="3"/>
      <c r="L848" s="3"/>
      <c r="M848" s="3"/>
      <c r="N848" s="3"/>
    </row>
    <row r="849" spans="1:14" ht="13">
      <c r="A849" s="2"/>
      <c r="B849" s="3"/>
      <c r="C849" s="4"/>
      <c r="D849" s="4"/>
      <c r="E849" s="3"/>
      <c r="F849" s="3"/>
      <c r="G849" s="16"/>
      <c r="H849" s="3"/>
      <c r="I849" s="3"/>
      <c r="J849" s="3"/>
      <c r="K849" s="3"/>
      <c r="L849" s="3"/>
      <c r="M849" s="3"/>
      <c r="N849" s="3"/>
    </row>
    <row r="850" spans="1:14" ht="13">
      <c r="A850" s="2"/>
      <c r="B850" s="3"/>
      <c r="C850" s="4"/>
      <c r="D850" s="4"/>
      <c r="E850" s="3"/>
      <c r="F850" s="3"/>
      <c r="G850" s="16"/>
      <c r="H850" s="3"/>
      <c r="I850" s="3"/>
      <c r="J850" s="3"/>
      <c r="K850" s="3"/>
      <c r="L850" s="3"/>
      <c r="M850" s="3"/>
      <c r="N850" s="3"/>
    </row>
    <row r="851" spans="1:14" ht="13">
      <c r="A851" s="2"/>
      <c r="B851" s="3"/>
      <c r="C851" s="4"/>
      <c r="D851" s="4"/>
      <c r="E851" s="3"/>
      <c r="F851" s="3"/>
      <c r="G851" s="16"/>
      <c r="H851" s="3"/>
      <c r="I851" s="3"/>
      <c r="J851" s="3"/>
      <c r="K851" s="3"/>
      <c r="L851" s="3"/>
      <c r="M851" s="3"/>
      <c r="N851" s="3"/>
    </row>
    <row r="852" spans="1:14" ht="13">
      <c r="A852" s="2"/>
      <c r="B852" s="3"/>
      <c r="C852" s="4"/>
      <c r="D852" s="4"/>
      <c r="E852" s="3"/>
      <c r="F852" s="3"/>
      <c r="G852" s="16"/>
      <c r="H852" s="3"/>
      <c r="I852" s="3"/>
      <c r="J852" s="3"/>
      <c r="K852" s="3"/>
      <c r="L852" s="3"/>
      <c r="M852" s="3"/>
      <c r="N852" s="3"/>
    </row>
    <row r="853" spans="1:14" ht="13">
      <c r="A853" s="2"/>
      <c r="B853" s="3"/>
      <c r="C853" s="4"/>
      <c r="D853" s="4"/>
      <c r="E853" s="3"/>
      <c r="F853" s="3"/>
      <c r="G853" s="16"/>
      <c r="H853" s="3"/>
      <c r="I853" s="3"/>
      <c r="J853" s="3"/>
      <c r="K853" s="3"/>
      <c r="L853" s="3"/>
      <c r="M853" s="3"/>
      <c r="N853" s="3"/>
    </row>
    <row r="854" spans="1:14" ht="13">
      <c r="A854" s="2"/>
      <c r="B854" s="3"/>
      <c r="C854" s="4"/>
      <c r="D854" s="4"/>
      <c r="E854" s="3"/>
      <c r="F854" s="3"/>
      <c r="G854" s="16"/>
      <c r="H854" s="3"/>
      <c r="I854" s="3"/>
      <c r="J854" s="3"/>
      <c r="K854" s="3"/>
      <c r="L854" s="3"/>
      <c r="M854" s="3"/>
      <c r="N854" s="3"/>
    </row>
    <row r="855" spans="1:14" ht="13">
      <c r="A855" s="2"/>
      <c r="B855" s="3"/>
      <c r="C855" s="4"/>
      <c r="D855" s="4"/>
      <c r="E855" s="3"/>
      <c r="F855" s="3"/>
      <c r="G855" s="16"/>
      <c r="H855" s="3"/>
      <c r="I855" s="3"/>
      <c r="J855" s="3"/>
      <c r="K855" s="3"/>
      <c r="L855" s="3"/>
      <c r="M855" s="3"/>
      <c r="N855" s="3"/>
    </row>
    <row r="856" spans="1:14" ht="13">
      <c r="A856" s="2"/>
      <c r="B856" s="3"/>
      <c r="C856" s="4"/>
      <c r="D856" s="4"/>
      <c r="E856" s="3"/>
      <c r="F856" s="3"/>
      <c r="G856" s="16"/>
      <c r="H856" s="3"/>
      <c r="I856" s="3"/>
      <c r="J856" s="3"/>
      <c r="K856" s="3"/>
      <c r="L856" s="3"/>
      <c r="M856" s="3"/>
      <c r="N856" s="3"/>
    </row>
    <row r="857" spans="1:14" ht="13">
      <c r="A857" s="2"/>
      <c r="B857" s="3"/>
      <c r="C857" s="4"/>
      <c r="D857" s="4"/>
      <c r="E857" s="3"/>
      <c r="F857" s="3"/>
      <c r="G857" s="16"/>
      <c r="H857" s="3"/>
      <c r="I857" s="3"/>
      <c r="J857" s="3"/>
      <c r="K857" s="3"/>
      <c r="L857" s="3"/>
      <c r="M857" s="3"/>
      <c r="N857" s="3"/>
    </row>
    <row r="858" spans="1:14" ht="13">
      <c r="A858" s="2"/>
      <c r="B858" s="3"/>
      <c r="C858" s="4"/>
      <c r="D858" s="4"/>
      <c r="E858" s="3"/>
      <c r="F858" s="3"/>
      <c r="G858" s="16"/>
      <c r="H858" s="3"/>
      <c r="I858" s="3"/>
      <c r="J858" s="3"/>
      <c r="K858" s="3"/>
      <c r="L858" s="3"/>
      <c r="M858" s="3"/>
      <c r="N858" s="3"/>
    </row>
    <row r="859" spans="1:14" ht="13">
      <c r="A859" s="2"/>
      <c r="B859" s="3"/>
      <c r="C859" s="4"/>
      <c r="D859" s="4"/>
      <c r="E859" s="3"/>
      <c r="F859" s="3"/>
      <c r="G859" s="16"/>
      <c r="H859" s="3"/>
      <c r="I859" s="3"/>
      <c r="J859" s="3"/>
      <c r="K859" s="3"/>
      <c r="L859" s="3"/>
      <c r="M859" s="3"/>
      <c r="N859" s="3"/>
    </row>
    <row r="860" spans="1:14" ht="13">
      <c r="A860" s="2"/>
      <c r="B860" s="3"/>
      <c r="C860" s="4"/>
      <c r="D860" s="4"/>
      <c r="E860" s="3"/>
      <c r="F860" s="3"/>
      <c r="G860" s="16"/>
      <c r="H860" s="3"/>
      <c r="I860" s="3"/>
      <c r="J860" s="3"/>
      <c r="K860" s="3"/>
      <c r="L860" s="3"/>
      <c r="M860" s="3"/>
      <c r="N860" s="3"/>
    </row>
    <row r="861" spans="1:14" ht="13">
      <c r="A861" s="2"/>
      <c r="B861" s="3"/>
      <c r="C861" s="4"/>
      <c r="D861" s="4"/>
      <c r="E861" s="3"/>
      <c r="F861" s="3"/>
      <c r="G861" s="16"/>
      <c r="H861" s="3"/>
      <c r="I861" s="3"/>
      <c r="J861" s="3"/>
      <c r="K861" s="3"/>
      <c r="L861" s="3"/>
      <c r="M861" s="3"/>
      <c r="N861" s="3"/>
    </row>
    <row r="862" spans="1:14" ht="13">
      <c r="A862" s="2"/>
      <c r="B862" s="3"/>
      <c r="C862" s="4"/>
      <c r="D862" s="4"/>
      <c r="E862" s="3"/>
      <c r="F862" s="3"/>
      <c r="G862" s="16"/>
      <c r="H862" s="3"/>
      <c r="I862" s="3"/>
      <c r="J862" s="3"/>
      <c r="K862" s="3"/>
      <c r="L862" s="3"/>
      <c r="M862" s="3"/>
      <c r="N862" s="3"/>
    </row>
    <row r="863" spans="1:14" ht="13">
      <c r="A863" s="2"/>
      <c r="B863" s="3"/>
      <c r="C863" s="4"/>
      <c r="D863" s="4"/>
      <c r="E863" s="3"/>
      <c r="F863" s="3"/>
      <c r="G863" s="16"/>
      <c r="H863" s="3"/>
      <c r="I863" s="3"/>
      <c r="J863" s="3"/>
      <c r="K863" s="3"/>
      <c r="L863" s="3"/>
      <c r="M863" s="3"/>
      <c r="N863" s="3"/>
    </row>
    <row r="864" spans="1:14" ht="13">
      <c r="A864" s="2"/>
      <c r="B864" s="3"/>
      <c r="C864" s="4"/>
      <c r="D864" s="4"/>
      <c r="E864" s="3"/>
      <c r="F864" s="3"/>
      <c r="G864" s="16"/>
      <c r="H864" s="3"/>
      <c r="I864" s="3"/>
      <c r="J864" s="3"/>
      <c r="K864" s="3"/>
      <c r="L864" s="3"/>
      <c r="M864" s="3"/>
      <c r="N864" s="3"/>
    </row>
    <row r="865" spans="1:14" ht="13">
      <c r="A865" s="2"/>
      <c r="B865" s="3"/>
      <c r="C865" s="4"/>
      <c r="D865" s="4"/>
      <c r="E865" s="3"/>
      <c r="F865" s="3"/>
      <c r="G865" s="16"/>
      <c r="H865" s="3"/>
      <c r="I865" s="3"/>
      <c r="J865" s="3"/>
      <c r="K865" s="3"/>
      <c r="L865" s="3"/>
      <c r="M865" s="3"/>
      <c r="N865" s="3"/>
    </row>
    <row r="866" spans="1:14" ht="13">
      <c r="A866" s="2"/>
      <c r="B866" s="3"/>
      <c r="C866" s="4"/>
      <c r="D866" s="4"/>
      <c r="E866" s="3"/>
      <c r="F866" s="3"/>
      <c r="G866" s="16"/>
      <c r="H866" s="3"/>
      <c r="I866" s="3"/>
      <c r="J866" s="3"/>
      <c r="K866" s="3"/>
      <c r="L866" s="3"/>
      <c r="M866" s="3"/>
      <c r="N866" s="3"/>
    </row>
    <row r="867" spans="1:14" ht="13">
      <c r="A867" s="2"/>
      <c r="B867" s="3"/>
      <c r="C867" s="4"/>
      <c r="D867" s="4"/>
      <c r="E867" s="3"/>
      <c r="F867" s="3"/>
      <c r="G867" s="16"/>
      <c r="H867" s="3"/>
      <c r="I867" s="3"/>
      <c r="J867" s="3"/>
      <c r="K867" s="3"/>
      <c r="L867" s="3"/>
      <c r="M867" s="3"/>
      <c r="N867" s="3"/>
    </row>
    <row r="868" spans="1:14" ht="13">
      <c r="A868" s="2"/>
      <c r="B868" s="3"/>
      <c r="C868" s="4"/>
      <c r="D868" s="4"/>
      <c r="E868" s="3"/>
      <c r="F868" s="3"/>
      <c r="G868" s="16"/>
      <c r="H868" s="3"/>
      <c r="I868" s="3"/>
      <c r="J868" s="3"/>
      <c r="K868" s="3"/>
      <c r="L868" s="3"/>
      <c r="M868" s="3"/>
      <c r="N868" s="3"/>
    </row>
    <row r="869" spans="1:14" ht="13">
      <c r="A869" s="2"/>
      <c r="B869" s="3"/>
      <c r="C869" s="4"/>
      <c r="D869" s="4"/>
      <c r="E869" s="3"/>
      <c r="F869" s="3"/>
      <c r="G869" s="16"/>
      <c r="H869" s="3"/>
      <c r="I869" s="3"/>
      <c r="J869" s="3"/>
      <c r="K869" s="3"/>
      <c r="L869" s="3"/>
      <c r="M869" s="3"/>
      <c r="N869" s="3"/>
    </row>
    <row r="870" spans="1:14" ht="13">
      <c r="A870" s="2"/>
      <c r="B870" s="3"/>
      <c r="C870" s="4"/>
      <c r="D870" s="4"/>
      <c r="E870" s="3"/>
      <c r="F870" s="3"/>
      <c r="G870" s="16"/>
      <c r="H870" s="3"/>
      <c r="I870" s="3"/>
      <c r="J870" s="3"/>
      <c r="K870" s="3"/>
      <c r="L870" s="3"/>
      <c r="M870" s="3"/>
      <c r="N870" s="3"/>
    </row>
    <row r="871" spans="1:14" ht="13">
      <c r="A871" s="2"/>
      <c r="B871" s="3"/>
      <c r="C871" s="4"/>
      <c r="D871" s="4"/>
      <c r="E871" s="3"/>
      <c r="F871" s="3"/>
      <c r="G871" s="16"/>
      <c r="H871" s="3"/>
      <c r="I871" s="3"/>
      <c r="J871" s="3"/>
      <c r="K871" s="3"/>
      <c r="L871" s="3"/>
      <c r="M871" s="3"/>
      <c r="N871" s="3"/>
    </row>
    <row r="872" spans="1:14" ht="13">
      <c r="A872" s="2"/>
      <c r="B872" s="3"/>
      <c r="C872" s="4"/>
      <c r="D872" s="4"/>
      <c r="E872" s="3"/>
      <c r="F872" s="3"/>
      <c r="G872" s="16"/>
      <c r="H872" s="3"/>
      <c r="I872" s="3"/>
      <c r="J872" s="3"/>
      <c r="K872" s="3"/>
      <c r="L872" s="3"/>
      <c r="M872" s="3"/>
      <c r="N872" s="3"/>
    </row>
    <row r="873" spans="1:14" ht="13">
      <c r="A873" s="2"/>
      <c r="B873" s="3"/>
      <c r="C873" s="4"/>
      <c r="D873" s="4"/>
      <c r="E873" s="3"/>
      <c r="F873" s="3"/>
      <c r="G873" s="16"/>
      <c r="H873" s="3"/>
      <c r="I873" s="3"/>
      <c r="J873" s="3"/>
      <c r="K873" s="3"/>
      <c r="L873" s="3"/>
      <c r="M873" s="3"/>
      <c r="N873" s="3"/>
    </row>
    <row r="874" spans="1:14" ht="13">
      <c r="A874" s="2"/>
      <c r="B874" s="3"/>
      <c r="C874" s="4"/>
      <c r="D874" s="4"/>
      <c r="E874" s="3"/>
      <c r="F874" s="3"/>
      <c r="G874" s="16"/>
      <c r="H874" s="3"/>
      <c r="I874" s="3"/>
      <c r="J874" s="3"/>
      <c r="K874" s="3"/>
      <c r="L874" s="3"/>
      <c r="M874" s="3"/>
      <c r="N874" s="3"/>
    </row>
    <row r="875" spans="1:14" ht="13">
      <c r="A875" s="2"/>
      <c r="B875" s="3"/>
      <c r="C875" s="4"/>
      <c r="D875" s="4"/>
      <c r="E875" s="3"/>
      <c r="F875" s="3"/>
      <c r="G875" s="16"/>
      <c r="H875" s="3"/>
      <c r="I875" s="3"/>
      <c r="J875" s="3"/>
      <c r="K875" s="3"/>
      <c r="L875" s="3"/>
      <c r="M875" s="3"/>
      <c r="N875" s="3"/>
    </row>
    <row r="876" spans="1:14" ht="13">
      <c r="A876" s="2"/>
      <c r="B876" s="3"/>
      <c r="C876" s="4"/>
      <c r="D876" s="4"/>
      <c r="E876" s="3"/>
      <c r="F876" s="3"/>
      <c r="G876" s="16"/>
      <c r="H876" s="3"/>
      <c r="I876" s="3"/>
      <c r="J876" s="3"/>
      <c r="K876" s="3"/>
      <c r="L876" s="3"/>
      <c r="M876" s="3"/>
      <c r="N876" s="3"/>
    </row>
    <row r="877" spans="1:14" ht="13">
      <c r="A877" s="2"/>
      <c r="B877" s="3"/>
      <c r="C877" s="4"/>
      <c r="D877" s="4"/>
      <c r="E877" s="3"/>
      <c r="F877" s="3"/>
      <c r="G877" s="16"/>
      <c r="H877" s="3"/>
      <c r="I877" s="3"/>
      <c r="J877" s="3"/>
      <c r="K877" s="3"/>
      <c r="L877" s="3"/>
      <c r="M877" s="3"/>
      <c r="N877" s="3"/>
    </row>
    <row r="878" spans="1:14" ht="13">
      <c r="A878" s="2"/>
      <c r="B878" s="3"/>
      <c r="C878" s="4"/>
      <c r="D878" s="4"/>
      <c r="E878" s="3"/>
      <c r="F878" s="3"/>
      <c r="G878" s="16"/>
      <c r="H878" s="3"/>
      <c r="I878" s="3"/>
      <c r="J878" s="3"/>
      <c r="K878" s="3"/>
      <c r="L878" s="3"/>
      <c r="M878" s="3"/>
      <c r="N878" s="3"/>
    </row>
    <row r="879" spans="1:14" ht="13">
      <c r="A879" s="2"/>
      <c r="B879" s="3"/>
      <c r="C879" s="4"/>
      <c r="D879" s="4"/>
      <c r="E879" s="3"/>
      <c r="F879" s="3"/>
      <c r="G879" s="16"/>
      <c r="H879" s="3"/>
      <c r="I879" s="3"/>
      <c r="J879" s="3"/>
      <c r="K879" s="3"/>
      <c r="L879" s="3"/>
      <c r="M879" s="3"/>
      <c r="N879" s="3"/>
    </row>
    <row r="880" spans="1:14" ht="13">
      <c r="A880" s="2"/>
      <c r="B880" s="3"/>
      <c r="C880" s="4"/>
      <c r="D880" s="4"/>
      <c r="E880" s="3"/>
      <c r="F880" s="3"/>
      <c r="G880" s="16"/>
      <c r="H880" s="3"/>
      <c r="I880" s="3"/>
      <c r="J880" s="3"/>
      <c r="K880" s="3"/>
      <c r="L880" s="3"/>
      <c r="M880" s="3"/>
      <c r="N880" s="3"/>
    </row>
    <row r="881" spans="1:14" ht="13">
      <c r="A881" s="2"/>
      <c r="B881" s="3"/>
      <c r="C881" s="4"/>
      <c r="D881" s="4"/>
      <c r="E881" s="3"/>
      <c r="F881" s="3"/>
      <c r="G881" s="16"/>
      <c r="H881" s="3"/>
      <c r="I881" s="3"/>
      <c r="J881" s="3"/>
      <c r="K881" s="3"/>
      <c r="L881" s="3"/>
      <c r="M881" s="3"/>
      <c r="N881" s="3"/>
    </row>
    <row r="882" spans="1:14" ht="13">
      <c r="A882" s="2"/>
      <c r="B882" s="3"/>
      <c r="C882" s="4"/>
      <c r="D882" s="4"/>
      <c r="E882" s="3"/>
      <c r="F882" s="3"/>
      <c r="G882" s="16"/>
      <c r="H882" s="3"/>
      <c r="I882" s="3"/>
      <c r="J882" s="3"/>
      <c r="K882" s="3"/>
      <c r="L882" s="3"/>
      <c r="M882" s="3"/>
      <c r="N882" s="3"/>
    </row>
    <row r="883" spans="1:14" ht="13">
      <c r="A883" s="2"/>
      <c r="B883" s="3"/>
      <c r="C883" s="4"/>
      <c r="D883" s="4"/>
      <c r="E883" s="3"/>
      <c r="F883" s="3"/>
      <c r="G883" s="16"/>
      <c r="H883" s="3"/>
      <c r="I883" s="3"/>
      <c r="J883" s="3"/>
      <c r="K883" s="3"/>
      <c r="L883" s="3"/>
      <c r="M883" s="3"/>
      <c r="N883" s="3"/>
    </row>
    <row r="884" spans="1:14" ht="13">
      <c r="A884" s="2"/>
      <c r="B884" s="3"/>
      <c r="C884" s="4"/>
      <c r="D884" s="4"/>
      <c r="E884" s="3"/>
      <c r="F884" s="3"/>
      <c r="G884" s="16"/>
      <c r="H884" s="3"/>
      <c r="I884" s="3"/>
      <c r="J884" s="3"/>
      <c r="K884" s="3"/>
      <c r="L884" s="3"/>
      <c r="M884" s="3"/>
      <c r="N884" s="3"/>
    </row>
    <row r="885" spans="1:14" ht="13">
      <c r="A885" s="2"/>
      <c r="B885" s="3"/>
      <c r="C885" s="4"/>
      <c r="D885" s="4"/>
      <c r="E885" s="3"/>
      <c r="F885" s="3"/>
      <c r="G885" s="16"/>
      <c r="H885" s="3"/>
      <c r="I885" s="3"/>
      <c r="J885" s="3"/>
      <c r="K885" s="3"/>
      <c r="L885" s="3"/>
      <c r="M885" s="3"/>
      <c r="N885" s="3"/>
    </row>
    <row r="886" spans="1:14" ht="13">
      <c r="A886" s="2"/>
      <c r="B886" s="3"/>
      <c r="C886" s="4"/>
      <c r="D886" s="4"/>
      <c r="E886" s="3"/>
      <c r="F886" s="3"/>
      <c r="G886" s="16"/>
      <c r="H886" s="3"/>
      <c r="I886" s="3"/>
      <c r="J886" s="3"/>
      <c r="K886" s="3"/>
      <c r="L886" s="3"/>
      <c r="M886" s="3"/>
      <c r="N886" s="3"/>
    </row>
    <row r="887" spans="1:14" ht="13">
      <c r="A887" s="2"/>
      <c r="B887" s="3"/>
      <c r="C887" s="4"/>
      <c r="D887" s="4"/>
      <c r="E887" s="3"/>
      <c r="F887" s="3"/>
      <c r="G887" s="16"/>
      <c r="H887" s="3"/>
      <c r="I887" s="3"/>
      <c r="J887" s="3"/>
      <c r="K887" s="3"/>
      <c r="L887" s="3"/>
      <c r="M887" s="3"/>
      <c r="N887" s="3"/>
    </row>
    <row r="888" spans="1:14" ht="13">
      <c r="A888" s="2"/>
      <c r="B888" s="3"/>
      <c r="C888" s="4"/>
      <c r="D888" s="4"/>
      <c r="E888" s="3"/>
      <c r="F888" s="3"/>
      <c r="G888" s="16"/>
      <c r="H888" s="3"/>
      <c r="I888" s="3"/>
      <c r="J888" s="3"/>
      <c r="K888" s="3"/>
      <c r="L888" s="3"/>
      <c r="M888" s="3"/>
      <c r="N888" s="3"/>
    </row>
    <row r="889" spans="1:14" ht="13">
      <c r="A889" s="2"/>
      <c r="B889" s="3"/>
      <c r="C889" s="4"/>
      <c r="D889" s="4"/>
      <c r="E889" s="3"/>
      <c r="F889" s="3"/>
      <c r="G889" s="16"/>
      <c r="H889" s="3"/>
      <c r="I889" s="3"/>
      <c r="J889" s="3"/>
      <c r="K889" s="3"/>
      <c r="L889" s="3"/>
      <c r="M889" s="3"/>
      <c r="N889" s="3"/>
    </row>
    <row r="890" spans="1:14" ht="13">
      <c r="A890" s="2"/>
      <c r="B890" s="3"/>
      <c r="C890" s="4"/>
      <c r="D890" s="4"/>
      <c r="E890" s="3"/>
      <c r="F890" s="3"/>
      <c r="G890" s="16"/>
      <c r="H890" s="3"/>
      <c r="I890" s="3"/>
      <c r="J890" s="3"/>
      <c r="K890" s="3"/>
      <c r="L890" s="3"/>
      <c r="M890" s="3"/>
      <c r="N890" s="3"/>
    </row>
    <row r="891" spans="1:14" ht="13">
      <c r="A891" s="2"/>
      <c r="B891" s="3"/>
      <c r="C891" s="4"/>
      <c r="D891" s="4"/>
      <c r="E891" s="3"/>
      <c r="F891" s="3"/>
      <c r="G891" s="16"/>
      <c r="H891" s="3"/>
      <c r="I891" s="3"/>
      <c r="J891" s="3"/>
      <c r="K891" s="3"/>
      <c r="L891" s="3"/>
      <c r="M891" s="3"/>
      <c r="N891" s="3"/>
    </row>
    <row r="892" spans="1:14" ht="13">
      <c r="A892" s="2"/>
      <c r="B892" s="3"/>
      <c r="C892" s="4"/>
      <c r="D892" s="4"/>
      <c r="E892" s="3"/>
      <c r="F892" s="3"/>
      <c r="G892" s="16"/>
      <c r="H892" s="3"/>
      <c r="I892" s="3"/>
      <c r="J892" s="3"/>
      <c r="K892" s="3"/>
      <c r="L892" s="3"/>
      <c r="M892" s="3"/>
      <c r="N892" s="3"/>
    </row>
    <row r="893" spans="1:14" ht="13">
      <c r="A893" s="2"/>
      <c r="B893" s="3"/>
      <c r="C893" s="4"/>
      <c r="D893" s="4"/>
      <c r="E893" s="3"/>
      <c r="F893" s="3"/>
      <c r="G893" s="16"/>
      <c r="H893" s="3"/>
      <c r="I893" s="3"/>
      <c r="J893" s="3"/>
      <c r="K893" s="3"/>
      <c r="L893" s="3"/>
      <c r="M893" s="3"/>
      <c r="N893" s="3"/>
    </row>
    <row r="894" spans="1:14" ht="13">
      <c r="A894" s="2"/>
      <c r="B894" s="3"/>
      <c r="C894" s="4"/>
      <c r="D894" s="4"/>
      <c r="E894" s="3"/>
      <c r="F894" s="3"/>
      <c r="G894" s="16"/>
      <c r="H894" s="3"/>
      <c r="I894" s="3"/>
      <c r="J894" s="3"/>
      <c r="K894" s="3"/>
      <c r="L894" s="3"/>
      <c r="M894" s="3"/>
      <c r="N894" s="3"/>
    </row>
    <row r="895" spans="1:14" ht="13">
      <c r="A895" s="2"/>
      <c r="B895" s="3"/>
      <c r="C895" s="4"/>
      <c r="D895" s="4"/>
      <c r="E895" s="3"/>
      <c r="F895" s="3"/>
      <c r="G895" s="16"/>
      <c r="H895" s="3"/>
      <c r="I895" s="3"/>
      <c r="J895" s="3"/>
      <c r="K895" s="3"/>
      <c r="L895" s="3"/>
      <c r="M895" s="3"/>
      <c r="N895" s="3"/>
    </row>
    <row r="896" spans="1:14" ht="13">
      <c r="A896" s="2"/>
      <c r="B896" s="3"/>
      <c r="C896" s="4"/>
      <c r="D896" s="4"/>
      <c r="E896" s="3"/>
      <c r="F896" s="3"/>
      <c r="G896" s="16"/>
      <c r="H896" s="3"/>
      <c r="I896" s="3"/>
      <c r="J896" s="3"/>
      <c r="K896" s="3"/>
      <c r="L896" s="3"/>
      <c r="M896" s="3"/>
      <c r="N896" s="3"/>
    </row>
    <row r="897" spans="1:14" ht="13">
      <c r="A897" s="2"/>
      <c r="B897" s="3"/>
      <c r="C897" s="4"/>
      <c r="D897" s="4"/>
      <c r="E897" s="3"/>
      <c r="F897" s="3"/>
      <c r="G897" s="16"/>
      <c r="H897" s="3"/>
      <c r="I897" s="3"/>
      <c r="J897" s="3"/>
      <c r="K897" s="3"/>
      <c r="L897" s="3"/>
      <c r="M897" s="3"/>
      <c r="N897" s="3"/>
    </row>
    <row r="898" spans="1:14" ht="13">
      <c r="A898" s="2"/>
      <c r="B898" s="3"/>
      <c r="C898" s="4"/>
      <c r="D898" s="4"/>
      <c r="E898" s="3"/>
      <c r="F898" s="3"/>
      <c r="G898" s="16"/>
      <c r="H898" s="3"/>
      <c r="I898" s="3"/>
      <c r="J898" s="3"/>
      <c r="K898" s="3"/>
      <c r="L898" s="3"/>
      <c r="M898" s="3"/>
      <c r="N898" s="3"/>
    </row>
    <row r="899" spans="1:14" ht="13">
      <c r="A899" s="2"/>
      <c r="B899" s="3"/>
      <c r="C899" s="4"/>
      <c r="D899" s="4"/>
      <c r="E899" s="3"/>
      <c r="F899" s="3"/>
      <c r="G899" s="16"/>
      <c r="H899" s="3"/>
      <c r="I899" s="3"/>
      <c r="J899" s="3"/>
      <c r="K899" s="3"/>
      <c r="L899" s="3"/>
      <c r="M899" s="3"/>
      <c r="N899" s="3"/>
    </row>
    <row r="900" spans="1:14" ht="13">
      <c r="A900" s="2"/>
      <c r="B900" s="3"/>
      <c r="C900" s="4"/>
      <c r="D900" s="4"/>
      <c r="E900" s="3"/>
      <c r="F900" s="3"/>
      <c r="G900" s="16"/>
      <c r="H900" s="3"/>
      <c r="I900" s="3"/>
      <c r="J900" s="3"/>
      <c r="K900" s="3"/>
      <c r="L900" s="3"/>
      <c r="M900" s="3"/>
      <c r="N900" s="3"/>
    </row>
    <row r="901" spans="1:14" ht="13">
      <c r="A901" s="2"/>
      <c r="B901" s="3"/>
      <c r="C901" s="4"/>
      <c r="D901" s="4"/>
      <c r="E901" s="3"/>
      <c r="F901" s="3"/>
      <c r="G901" s="16"/>
      <c r="H901" s="3"/>
      <c r="I901" s="3"/>
      <c r="J901" s="3"/>
      <c r="K901" s="3"/>
      <c r="L901" s="3"/>
      <c r="M901" s="3"/>
      <c r="N901" s="3"/>
    </row>
    <row r="902" spans="1:14" ht="13">
      <c r="A902" s="2"/>
      <c r="B902" s="3"/>
      <c r="C902" s="4"/>
      <c r="D902" s="4"/>
      <c r="E902" s="3"/>
      <c r="F902" s="3"/>
      <c r="G902" s="16"/>
      <c r="H902" s="3"/>
      <c r="I902" s="3"/>
      <c r="J902" s="3"/>
      <c r="K902" s="3"/>
      <c r="L902" s="3"/>
      <c r="M902" s="3"/>
      <c r="N902" s="3"/>
    </row>
    <row r="903" spans="1:14" ht="13">
      <c r="A903" s="2"/>
      <c r="B903" s="3"/>
      <c r="C903" s="4"/>
      <c r="D903" s="4"/>
      <c r="E903" s="3"/>
      <c r="F903" s="3"/>
      <c r="G903" s="16"/>
      <c r="H903" s="3"/>
      <c r="I903" s="3"/>
      <c r="J903" s="3"/>
      <c r="K903" s="3"/>
      <c r="L903" s="3"/>
      <c r="M903" s="3"/>
      <c r="N903" s="3"/>
    </row>
    <row r="904" spans="1:14" ht="13">
      <c r="A904" s="2"/>
      <c r="B904" s="3"/>
      <c r="C904" s="4"/>
      <c r="D904" s="4"/>
      <c r="E904" s="3"/>
      <c r="F904" s="3"/>
      <c r="G904" s="16"/>
      <c r="H904" s="3"/>
      <c r="I904" s="3"/>
      <c r="J904" s="3"/>
      <c r="K904" s="3"/>
      <c r="L904" s="3"/>
      <c r="M904" s="3"/>
      <c r="N904" s="3"/>
    </row>
    <row r="905" spans="1:14" ht="13">
      <c r="A905" s="2"/>
      <c r="B905" s="3"/>
      <c r="C905" s="4"/>
      <c r="D905" s="4"/>
      <c r="E905" s="3"/>
      <c r="F905" s="3"/>
      <c r="G905" s="16"/>
      <c r="H905" s="3"/>
      <c r="I905" s="3"/>
      <c r="J905" s="3"/>
      <c r="K905" s="3"/>
      <c r="L905" s="3"/>
      <c r="M905" s="3"/>
      <c r="N905" s="3"/>
    </row>
    <row r="906" spans="1:14" ht="13">
      <c r="A906" s="2"/>
      <c r="B906" s="3"/>
      <c r="C906" s="4"/>
      <c r="D906" s="4"/>
      <c r="E906" s="3"/>
      <c r="F906" s="3"/>
      <c r="G906" s="16"/>
      <c r="H906" s="3"/>
      <c r="I906" s="3"/>
      <c r="J906" s="3"/>
      <c r="K906" s="3"/>
      <c r="L906" s="3"/>
      <c r="M906" s="3"/>
      <c r="N906" s="3"/>
    </row>
    <row r="907" spans="1:14" ht="13">
      <c r="A907" s="2"/>
      <c r="B907" s="3"/>
      <c r="C907" s="4"/>
      <c r="D907" s="4"/>
      <c r="E907" s="3"/>
      <c r="F907" s="3"/>
      <c r="G907" s="16"/>
      <c r="H907" s="3"/>
      <c r="I907" s="3"/>
      <c r="J907" s="3"/>
      <c r="K907" s="3"/>
      <c r="L907" s="3"/>
      <c r="M907" s="3"/>
      <c r="N907" s="3"/>
    </row>
    <row r="908" spans="1:14" ht="13">
      <c r="A908" s="2"/>
      <c r="B908" s="3"/>
      <c r="C908" s="4"/>
      <c r="D908" s="4"/>
      <c r="E908" s="3"/>
      <c r="F908" s="3"/>
      <c r="G908" s="16"/>
      <c r="H908" s="3"/>
      <c r="I908" s="3"/>
      <c r="J908" s="3"/>
      <c r="K908" s="3"/>
      <c r="L908" s="3"/>
      <c r="M908" s="3"/>
      <c r="N908" s="3"/>
    </row>
    <row r="909" spans="1:14" ht="13">
      <c r="A909" s="2"/>
      <c r="B909" s="3"/>
      <c r="C909" s="4"/>
      <c r="D909" s="4"/>
      <c r="E909" s="3"/>
      <c r="F909" s="3"/>
      <c r="G909" s="16"/>
      <c r="H909" s="3"/>
      <c r="I909" s="3"/>
      <c r="J909" s="3"/>
      <c r="K909" s="3"/>
      <c r="L909" s="3"/>
      <c r="M909" s="3"/>
      <c r="N909" s="3"/>
    </row>
    <row r="910" spans="1:14" ht="13">
      <c r="A910" s="2"/>
      <c r="B910" s="3"/>
      <c r="C910" s="4"/>
      <c r="D910" s="4"/>
      <c r="E910" s="3"/>
      <c r="F910" s="3"/>
      <c r="G910" s="16"/>
      <c r="H910" s="3"/>
      <c r="I910" s="3"/>
      <c r="J910" s="3"/>
      <c r="K910" s="3"/>
      <c r="L910" s="3"/>
      <c r="M910" s="3"/>
      <c r="N910" s="3"/>
    </row>
    <row r="911" spans="1:14" ht="13">
      <c r="A911" s="2"/>
      <c r="B911" s="3"/>
      <c r="C911" s="4"/>
      <c r="D911" s="4"/>
      <c r="E911" s="3"/>
      <c r="F911" s="3"/>
      <c r="G911" s="16"/>
      <c r="H911" s="3"/>
      <c r="I911" s="3"/>
      <c r="J911" s="3"/>
      <c r="K911" s="3"/>
      <c r="L911" s="3"/>
      <c r="M911" s="3"/>
      <c r="N911" s="3"/>
    </row>
    <row r="912" spans="1:14" ht="13">
      <c r="A912" s="2"/>
      <c r="B912" s="3"/>
      <c r="C912" s="4"/>
      <c r="D912" s="4"/>
      <c r="E912" s="3"/>
      <c r="F912" s="3"/>
      <c r="G912" s="16"/>
      <c r="H912" s="3"/>
      <c r="I912" s="3"/>
      <c r="J912" s="3"/>
      <c r="K912" s="3"/>
      <c r="L912" s="3"/>
      <c r="M912" s="3"/>
      <c r="N912" s="3"/>
    </row>
    <row r="913" spans="1:14" ht="13">
      <c r="A913" s="2"/>
      <c r="B913" s="3"/>
      <c r="C913" s="4"/>
      <c r="D913" s="4"/>
      <c r="E913" s="3"/>
      <c r="F913" s="3"/>
      <c r="G913" s="16"/>
      <c r="H913" s="3"/>
      <c r="I913" s="3"/>
      <c r="J913" s="3"/>
      <c r="K913" s="3"/>
      <c r="L913" s="3"/>
      <c r="M913" s="3"/>
      <c r="N913" s="3"/>
    </row>
    <row r="914" spans="1:14" ht="13">
      <c r="A914" s="2"/>
      <c r="B914" s="3"/>
      <c r="C914" s="4"/>
      <c r="D914" s="4"/>
      <c r="E914" s="3"/>
      <c r="F914" s="3"/>
      <c r="G914" s="16"/>
      <c r="H914" s="3"/>
      <c r="I914" s="3"/>
      <c r="J914" s="3"/>
      <c r="K914" s="3"/>
      <c r="L914" s="3"/>
      <c r="M914" s="3"/>
      <c r="N914" s="3"/>
    </row>
    <row r="915" spans="1:14" ht="13">
      <c r="A915" s="2"/>
      <c r="B915" s="3"/>
      <c r="C915" s="4"/>
      <c r="D915" s="4"/>
      <c r="E915" s="3"/>
      <c r="F915" s="3"/>
      <c r="G915" s="16"/>
      <c r="H915" s="3"/>
      <c r="I915" s="3"/>
      <c r="J915" s="3"/>
      <c r="K915" s="3"/>
      <c r="L915" s="3"/>
      <c r="M915" s="3"/>
      <c r="N915" s="3"/>
    </row>
    <row r="916" spans="1:14" ht="13">
      <c r="A916" s="2"/>
      <c r="B916" s="3"/>
      <c r="C916" s="4"/>
      <c r="D916" s="4"/>
      <c r="E916" s="3"/>
      <c r="F916" s="3"/>
      <c r="G916" s="16"/>
      <c r="H916" s="3"/>
      <c r="I916" s="3"/>
      <c r="J916" s="3"/>
      <c r="K916" s="3"/>
      <c r="L916" s="3"/>
      <c r="M916" s="3"/>
      <c r="N916" s="3"/>
    </row>
    <row r="917" spans="1:14" ht="13">
      <c r="A917" s="2"/>
      <c r="B917" s="3"/>
      <c r="C917" s="4"/>
      <c r="D917" s="4"/>
      <c r="E917" s="3"/>
      <c r="F917" s="3"/>
      <c r="G917" s="16"/>
      <c r="H917" s="3"/>
      <c r="I917" s="3"/>
      <c r="J917" s="3"/>
      <c r="K917" s="3"/>
      <c r="L917" s="3"/>
      <c r="M917" s="3"/>
      <c r="N917" s="3"/>
    </row>
    <row r="918" spans="1:14" ht="13">
      <c r="A918" s="2"/>
      <c r="B918" s="3"/>
      <c r="C918" s="4"/>
      <c r="D918" s="4"/>
      <c r="E918" s="3"/>
      <c r="F918" s="3"/>
      <c r="G918" s="16"/>
      <c r="H918" s="3"/>
      <c r="I918" s="3"/>
      <c r="J918" s="3"/>
      <c r="K918" s="3"/>
      <c r="L918" s="3"/>
      <c r="M918" s="3"/>
      <c r="N918" s="3"/>
    </row>
    <row r="919" spans="1:14" ht="13">
      <c r="A919" s="2"/>
      <c r="B919" s="3"/>
      <c r="C919" s="4"/>
      <c r="D919" s="4"/>
      <c r="E919" s="3"/>
      <c r="F919" s="3"/>
      <c r="G919" s="16"/>
      <c r="H919" s="3"/>
      <c r="I919" s="3"/>
      <c r="J919" s="3"/>
      <c r="K919" s="3"/>
      <c r="L919" s="3"/>
      <c r="M919" s="3"/>
      <c r="N919" s="3"/>
    </row>
    <row r="920" spans="1:14" ht="13">
      <c r="A920" s="2"/>
      <c r="B920" s="3"/>
      <c r="C920" s="4"/>
      <c r="D920" s="4"/>
      <c r="E920" s="3"/>
      <c r="F920" s="3"/>
      <c r="G920" s="16"/>
      <c r="H920" s="3"/>
      <c r="I920" s="3"/>
      <c r="J920" s="3"/>
      <c r="K920" s="3"/>
      <c r="L920" s="3"/>
      <c r="M920" s="3"/>
      <c r="N920" s="3"/>
    </row>
    <row r="921" spans="1:14" ht="13">
      <c r="A921" s="2"/>
      <c r="B921" s="3"/>
      <c r="C921" s="4"/>
      <c r="D921" s="4"/>
      <c r="E921" s="3"/>
      <c r="F921" s="3"/>
      <c r="G921" s="16"/>
      <c r="H921" s="3"/>
      <c r="I921" s="3"/>
      <c r="J921" s="3"/>
      <c r="K921" s="3"/>
      <c r="L921" s="3"/>
      <c r="M921" s="3"/>
      <c r="N921" s="3"/>
    </row>
    <row r="922" spans="1:14" ht="13">
      <c r="A922" s="2"/>
      <c r="B922" s="3"/>
      <c r="C922" s="4"/>
      <c r="D922" s="4"/>
      <c r="E922" s="3"/>
      <c r="F922" s="3"/>
      <c r="G922" s="16"/>
      <c r="H922" s="3"/>
      <c r="I922" s="3"/>
      <c r="J922" s="3"/>
      <c r="K922" s="3"/>
      <c r="L922" s="3"/>
      <c r="M922" s="3"/>
      <c r="N922" s="3"/>
    </row>
    <row r="923" spans="1:14" ht="13">
      <c r="A923" s="2"/>
      <c r="B923" s="3"/>
      <c r="C923" s="4"/>
      <c r="D923" s="4"/>
      <c r="E923" s="3"/>
      <c r="F923" s="3"/>
      <c r="G923" s="16"/>
      <c r="H923" s="3"/>
      <c r="I923" s="3"/>
      <c r="J923" s="3"/>
      <c r="K923" s="3"/>
      <c r="L923" s="3"/>
      <c r="M923" s="3"/>
      <c r="N923" s="3"/>
    </row>
    <row r="924" spans="1:14" ht="13">
      <c r="A924" s="2"/>
      <c r="B924" s="3"/>
      <c r="C924" s="4"/>
      <c r="D924" s="4"/>
      <c r="E924" s="3"/>
      <c r="F924" s="3"/>
      <c r="G924" s="16"/>
      <c r="H924" s="3"/>
      <c r="I924" s="3"/>
      <c r="J924" s="3"/>
      <c r="K924" s="3"/>
      <c r="L924" s="3"/>
      <c r="M924" s="3"/>
      <c r="N924" s="3"/>
    </row>
    <row r="925" spans="1:14" ht="13">
      <c r="A925" s="2"/>
      <c r="B925" s="3"/>
      <c r="C925" s="4"/>
      <c r="D925" s="4"/>
      <c r="E925" s="3"/>
      <c r="F925" s="3"/>
      <c r="G925" s="16"/>
      <c r="H925" s="3"/>
      <c r="I925" s="3"/>
      <c r="J925" s="3"/>
      <c r="K925" s="3"/>
      <c r="L925" s="3"/>
      <c r="M925" s="3"/>
      <c r="N925" s="3"/>
    </row>
    <row r="926" spans="1:14" ht="13">
      <c r="A926" s="2"/>
      <c r="B926" s="3"/>
      <c r="C926" s="4"/>
      <c r="D926" s="4"/>
      <c r="E926" s="3"/>
      <c r="F926" s="3"/>
      <c r="G926" s="16"/>
      <c r="H926" s="3"/>
      <c r="I926" s="3"/>
      <c r="J926" s="3"/>
      <c r="K926" s="3"/>
      <c r="L926" s="3"/>
      <c r="M926" s="3"/>
      <c r="N926" s="3"/>
    </row>
    <row r="927" spans="1:14" ht="13">
      <c r="A927" s="2"/>
      <c r="B927" s="3"/>
      <c r="C927" s="4"/>
      <c r="D927" s="4"/>
      <c r="E927" s="3"/>
      <c r="F927" s="3"/>
      <c r="G927" s="16"/>
      <c r="H927" s="3"/>
      <c r="I927" s="3"/>
      <c r="J927" s="3"/>
      <c r="K927" s="3"/>
      <c r="L927" s="3"/>
      <c r="M927" s="3"/>
      <c r="N927" s="3"/>
    </row>
    <row r="928" spans="1:14" ht="13">
      <c r="A928" s="2"/>
      <c r="B928" s="3"/>
      <c r="C928" s="4"/>
      <c r="D928" s="4"/>
      <c r="E928" s="3"/>
      <c r="F928" s="3"/>
      <c r="G928" s="16"/>
      <c r="H928" s="3"/>
      <c r="I928" s="3"/>
      <c r="J928" s="3"/>
      <c r="K928" s="3"/>
      <c r="L928" s="3"/>
      <c r="M928" s="3"/>
      <c r="N928" s="3"/>
    </row>
    <row r="929" spans="1:14" ht="13">
      <c r="A929" s="2"/>
      <c r="B929" s="3"/>
      <c r="C929" s="4"/>
      <c r="D929" s="4"/>
      <c r="E929" s="3"/>
      <c r="F929" s="3"/>
      <c r="G929" s="16"/>
      <c r="H929" s="3"/>
      <c r="I929" s="3"/>
      <c r="J929" s="3"/>
      <c r="K929" s="3"/>
      <c r="L929" s="3"/>
      <c r="M929" s="3"/>
      <c r="N929" s="3"/>
    </row>
    <row r="930" spans="1:14" ht="13">
      <c r="A930" s="2"/>
      <c r="B930" s="3"/>
      <c r="C930" s="4"/>
      <c r="D930" s="4"/>
      <c r="E930" s="3"/>
      <c r="F930" s="3"/>
      <c r="G930" s="16"/>
      <c r="H930" s="3"/>
      <c r="I930" s="3"/>
      <c r="J930" s="3"/>
      <c r="K930" s="3"/>
      <c r="L930" s="3"/>
      <c r="M930" s="3"/>
      <c r="N930" s="3"/>
    </row>
    <row r="931" spans="1:14" ht="13">
      <c r="A931" s="2"/>
      <c r="B931" s="3"/>
      <c r="C931" s="4"/>
      <c r="D931" s="4"/>
      <c r="E931" s="3"/>
      <c r="F931" s="3"/>
      <c r="G931" s="16"/>
      <c r="H931" s="3"/>
      <c r="I931" s="3"/>
      <c r="J931" s="3"/>
      <c r="K931" s="3"/>
      <c r="L931" s="3"/>
      <c r="M931" s="3"/>
      <c r="N931" s="3"/>
    </row>
    <row r="932" spans="1:14" ht="13">
      <c r="A932" s="2"/>
      <c r="B932" s="3"/>
      <c r="C932" s="4"/>
      <c r="D932" s="4"/>
      <c r="E932" s="3"/>
      <c r="F932" s="3"/>
      <c r="G932" s="16"/>
      <c r="H932" s="3"/>
      <c r="I932" s="3"/>
      <c r="J932" s="3"/>
      <c r="K932" s="3"/>
      <c r="L932" s="3"/>
      <c r="M932" s="3"/>
      <c r="N932" s="3"/>
    </row>
    <row r="933" spans="1:14" ht="13">
      <c r="A933" s="2"/>
      <c r="B933" s="3"/>
      <c r="C933" s="4"/>
      <c r="D933" s="4"/>
      <c r="E933" s="3"/>
      <c r="F933" s="3"/>
      <c r="G933" s="16"/>
      <c r="H933" s="3"/>
      <c r="I933" s="3"/>
      <c r="J933" s="3"/>
      <c r="K933" s="3"/>
      <c r="L933" s="3"/>
      <c r="M933" s="3"/>
      <c r="N933" s="3"/>
    </row>
    <row r="934" spans="1:14" ht="13">
      <c r="A934" s="2"/>
      <c r="B934" s="3"/>
      <c r="C934" s="4"/>
      <c r="D934" s="4"/>
      <c r="E934" s="3"/>
      <c r="F934" s="3"/>
      <c r="G934" s="16"/>
      <c r="H934" s="3"/>
      <c r="I934" s="3"/>
      <c r="J934" s="3"/>
      <c r="K934" s="3"/>
      <c r="L934" s="3"/>
      <c r="M934" s="3"/>
      <c r="N934" s="3"/>
    </row>
    <row r="935" spans="1:14" ht="13">
      <c r="A935" s="2"/>
      <c r="B935" s="3"/>
      <c r="C935" s="4"/>
      <c r="D935" s="4"/>
      <c r="E935" s="3"/>
      <c r="F935" s="3"/>
      <c r="G935" s="16"/>
      <c r="H935" s="3"/>
      <c r="I935" s="3"/>
      <c r="J935" s="3"/>
      <c r="K935" s="3"/>
      <c r="L935" s="3"/>
      <c r="M935" s="3"/>
      <c r="N935" s="3"/>
    </row>
    <row r="936" spans="1:14" ht="13">
      <c r="A936" s="2"/>
      <c r="B936" s="3"/>
      <c r="C936" s="4"/>
      <c r="D936" s="4"/>
      <c r="E936" s="3"/>
      <c r="F936" s="3"/>
      <c r="G936" s="16"/>
      <c r="H936" s="3"/>
      <c r="I936" s="3"/>
      <c r="J936" s="3"/>
      <c r="K936" s="3"/>
      <c r="L936" s="3"/>
      <c r="M936" s="3"/>
      <c r="N936" s="3"/>
    </row>
    <row r="937" spans="1:14" ht="13">
      <c r="A937" s="2"/>
      <c r="B937" s="3"/>
      <c r="C937" s="4"/>
      <c r="D937" s="4"/>
      <c r="E937" s="3"/>
      <c r="F937" s="3"/>
      <c r="G937" s="16"/>
      <c r="H937" s="3"/>
      <c r="I937" s="3"/>
      <c r="J937" s="3"/>
      <c r="K937" s="3"/>
      <c r="L937" s="3"/>
      <c r="M937" s="3"/>
      <c r="N937" s="3"/>
    </row>
    <row r="938" spans="1:14" ht="13">
      <c r="A938" s="2"/>
      <c r="B938" s="3"/>
      <c r="C938" s="4"/>
      <c r="D938" s="4"/>
      <c r="E938" s="3"/>
      <c r="F938" s="3"/>
      <c r="G938" s="16"/>
      <c r="H938" s="3"/>
      <c r="I938" s="3"/>
      <c r="J938" s="3"/>
      <c r="K938" s="3"/>
      <c r="L938" s="3"/>
      <c r="M938" s="3"/>
      <c r="N938" s="3"/>
    </row>
    <row r="939" spans="1:14" ht="13">
      <c r="A939" s="2"/>
      <c r="B939" s="3"/>
      <c r="C939" s="4"/>
      <c r="D939" s="4"/>
      <c r="E939" s="3"/>
      <c r="F939" s="3"/>
      <c r="G939" s="16"/>
      <c r="H939" s="3"/>
      <c r="I939" s="3"/>
      <c r="J939" s="3"/>
      <c r="K939" s="3"/>
      <c r="L939" s="3"/>
      <c r="M939" s="3"/>
      <c r="N939" s="3"/>
    </row>
    <row r="940" spans="1:14" ht="13">
      <c r="A940" s="2"/>
      <c r="B940" s="3"/>
      <c r="C940" s="4"/>
      <c r="D940" s="4"/>
      <c r="E940" s="3"/>
      <c r="F940" s="3"/>
      <c r="G940" s="16"/>
      <c r="H940" s="3"/>
      <c r="I940" s="3"/>
      <c r="J940" s="3"/>
      <c r="K940" s="3"/>
      <c r="L940" s="3"/>
      <c r="M940" s="3"/>
      <c r="N940" s="3"/>
    </row>
    <row r="941" spans="1:14" ht="13">
      <c r="A941" s="2"/>
      <c r="B941" s="3"/>
      <c r="C941" s="4"/>
      <c r="D941" s="4"/>
      <c r="E941" s="3"/>
      <c r="F941" s="3"/>
      <c r="G941" s="16"/>
      <c r="H941" s="3"/>
      <c r="I941" s="3"/>
      <c r="J941" s="3"/>
      <c r="K941" s="3"/>
      <c r="L941" s="3"/>
      <c r="M941" s="3"/>
      <c r="N941" s="3"/>
    </row>
    <row r="942" spans="1:14" ht="13">
      <c r="A942" s="2"/>
      <c r="B942" s="3"/>
      <c r="C942" s="4"/>
      <c r="D942" s="4"/>
      <c r="E942" s="3"/>
      <c r="F942" s="3"/>
      <c r="G942" s="16"/>
      <c r="H942" s="3"/>
      <c r="I942" s="3"/>
      <c r="J942" s="3"/>
      <c r="K942" s="3"/>
      <c r="L942" s="3"/>
      <c r="M942" s="3"/>
      <c r="N942" s="3"/>
    </row>
    <row r="943" spans="1:14" ht="13">
      <c r="A943" s="2"/>
      <c r="B943" s="3"/>
      <c r="C943" s="4"/>
      <c r="D943" s="4"/>
      <c r="E943" s="3"/>
      <c r="F943" s="3"/>
      <c r="G943" s="16"/>
      <c r="H943" s="3"/>
      <c r="I943" s="3"/>
      <c r="J943" s="3"/>
      <c r="K943" s="3"/>
      <c r="L943" s="3"/>
      <c r="M943" s="3"/>
      <c r="N943" s="3"/>
    </row>
    <row r="944" spans="1:14" ht="13">
      <c r="A944" s="2"/>
      <c r="B944" s="3"/>
      <c r="C944" s="4"/>
      <c r="D944" s="4"/>
      <c r="E944" s="3"/>
      <c r="F944" s="3"/>
      <c r="G944" s="16"/>
      <c r="H944" s="3"/>
      <c r="I944" s="3"/>
      <c r="J944" s="3"/>
      <c r="K944" s="3"/>
      <c r="L944" s="3"/>
      <c r="M944" s="3"/>
      <c r="N944" s="3"/>
    </row>
    <row r="945" spans="1:14" ht="13">
      <c r="A945" s="2"/>
      <c r="B945" s="3"/>
      <c r="C945" s="4"/>
      <c r="D945" s="4"/>
      <c r="E945" s="3"/>
      <c r="F945" s="3"/>
      <c r="G945" s="16"/>
      <c r="H945" s="3"/>
      <c r="I945" s="3"/>
      <c r="J945" s="3"/>
      <c r="K945" s="3"/>
      <c r="L945" s="3"/>
      <c r="M945" s="3"/>
      <c r="N945" s="3"/>
    </row>
    <row r="946" spans="1:14" ht="13">
      <c r="A946" s="2"/>
      <c r="B946" s="3"/>
      <c r="C946" s="4"/>
      <c r="D946" s="4"/>
      <c r="E946" s="3"/>
      <c r="F946" s="3"/>
      <c r="G946" s="16"/>
      <c r="H946" s="3"/>
      <c r="I946" s="3"/>
      <c r="J946" s="3"/>
      <c r="K946" s="3"/>
      <c r="L946" s="3"/>
      <c r="M946" s="3"/>
      <c r="N946" s="3"/>
    </row>
    <row r="947" spans="1:14" ht="13">
      <c r="A947" s="2"/>
      <c r="B947" s="3"/>
      <c r="C947" s="4"/>
      <c r="D947" s="4"/>
      <c r="E947" s="3"/>
      <c r="F947" s="3"/>
      <c r="G947" s="16"/>
      <c r="H947" s="3"/>
      <c r="I947" s="3"/>
      <c r="J947" s="3"/>
      <c r="K947" s="3"/>
      <c r="L947" s="3"/>
      <c r="M947" s="3"/>
      <c r="N947" s="3"/>
    </row>
    <row r="948" spans="1:14" ht="13">
      <c r="A948" s="2"/>
      <c r="B948" s="3"/>
      <c r="C948" s="4"/>
      <c r="D948" s="4"/>
      <c r="E948" s="3"/>
      <c r="F948" s="3"/>
      <c r="G948" s="16"/>
      <c r="H948" s="3"/>
      <c r="I948" s="3"/>
      <c r="J948" s="3"/>
      <c r="K948" s="3"/>
      <c r="L948" s="3"/>
      <c r="M948" s="3"/>
      <c r="N948" s="3"/>
    </row>
    <row r="949" spans="1:14" ht="13">
      <c r="A949" s="2"/>
      <c r="B949" s="3"/>
      <c r="C949" s="4"/>
      <c r="D949" s="4"/>
      <c r="E949" s="3"/>
      <c r="F949" s="3"/>
      <c r="G949" s="16"/>
      <c r="H949" s="3"/>
      <c r="I949" s="3"/>
      <c r="J949" s="3"/>
      <c r="K949" s="3"/>
      <c r="L949" s="3"/>
      <c r="M949" s="3"/>
      <c r="N949" s="3"/>
    </row>
    <row r="950" spans="1:14" ht="13">
      <c r="A950" s="2"/>
      <c r="B950" s="3"/>
      <c r="C950" s="4"/>
      <c r="D950" s="4"/>
      <c r="E950" s="3"/>
      <c r="F950" s="3"/>
      <c r="G950" s="16"/>
      <c r="H950" s="3"/>
      <c r="I950" s="3"/>
      <c r="J950" s="3"/>
      <c r="K950" s="3"/>
      <c r="L950" s="3"/>
      <c r="M950" s="3"/>
      <c r="N950" s="3"/>
    </row>
    <row r="951" spans="1:14" ht="13">
      <c r="A951" s="2"/>
      <c r="B951" s="3"/>
      <c r="C951" s="4"/>
      <c r="D951" s="4"/>
      <c r="E951" s="3"/>
      <c r="F951" s="3"/>
      <c r="G951" s="16"/>
      <c r="H951" s="3"/>
      <c r="I951" s="3"/>
      <c r="J951" s="3"/>
      <c r="K951" s="3"/>
      <c r="L951" s="3"/>
      <c r="M951" s="3"/>
      <c r="N951" s="3"/>
    </row>
    <row r="952" spans="1:14" ht="13">
      <c r="A952" s="2"/>
      <c r="B952" s="3"/>
      <c r="C952" s="4"/>
      <c r="D952" s="4"/>
      <c r="E952" s="3"/>
      <c r="F952" s="3"/>
      <c r="G952" s="16"/>
      <c r="H952" s="3"/>
      <c r="I952" s="3"/>
      <c r="J952" s="3"/>
      <c r="K952" s="3"/>
      <c r="L952" s="3"/>
      <c r="M952" s="3"/>
      <c r="N952" s="3"/>
    </row>
    <row r="953" spans="1:14" ht="13">
      <c r="A953" s="2"/>
      <c r="B953" s="3"/>
      <c r="C953" s="4"/>
      <c r="D953" s="4"/>
      <c r="E953" s="3"/>
      <c r="F953" s="3"/>
      <c r="G953" s="16"/>
      <c r="H953" s="3"/>
      <c r="I953" s="3"/>
      <c r="J953" s="3"/>
      <c r="K953" s="3"/>
      <c r="L953" s="3"/>
      <c r="M953" s="3"/>
      <c r="N953" s="3"/>
    </row>
    <row r="954" spans="1:14" ht="13">
      <c r="A954" s="2"/>
      <c r="B954" s="3"/>
      <c r="C954" s="4"/>
      <c r="D954" s="4"/>
      <c r="E954" s="3"/>
      <c r="F954" s="3"/>
      <c r="G954" s="16"/>
      <c r="H954" s="3"/>
      <c r="I954" s="3"/>
      <c r="J954" s="3"/>
      <c r="K954" s="3"/>
      <c r="L954" s="3"/>
      <c r="M954" s="3"/>
      <c r="N954" s="3"/>
    </row>
    <row r="955" spans="1:14" ht="13">
      <c r="A955" s="2"/>
      <c r="B955" s="3"/>
      <c r="C955" s="4"/>
      <c r="D955" s="4"/>
      <c r="E955" s="3"/>
      <c r="F955" s="3"/>
      <c r="G955" s="16"/>
      <c r="H955" s="3"/>
      <c r="I955" s="3"/>
      <c r="J955" s="3"/>
      <c r="K955" s="3"/>
      <c r="L955" s="3"/>
      <c r="M955" s="3"/>
      <c r="N955" s="3"/>
    </row>
    <row r="956" spans="1:14" ht="13">
      <c r="A956" s="2"/>
      <c r="B956" s="3"/>
      <c r="C956" s="4"/>
      <c r="D956" s="4"/>
      <c r="E956" s="3"/>
      <c r="F956" s="3"/>
      <c r="G956" s="16"/>
      <c r="H956" s="3"/>
      <c r="I956" s="3"/>
      <c r="J956" s="3"/>
      <c r="K956" s="3"/>
      <c r="L956" s="3"/>
      <c r="M956" s="3"/>
      <c r="N956" s="3"/>
    </row>
    <row r="957" spans="1:14" ht="13">
      <c r="A957" s="2"/>
      <c r="B957" s="3"/>
      <c r="C957" s="4"/>
      <c r="D957" s="4"/>
      <c r="E957" s="3"/>
      <c r="F957" s="3"/>
      <c r="G957" s="16"/>
      <c r="H957" s="3"/>
      <c r="I957" s="3"/>
      <c r="J957" s="3"/>
      <c r="K957" s="3"/>
      <c r="L957" s="3"/>
      <c r="M957" s="3"/>
      <c r="N957" s="3"/>
    </row>
    <row r="958" spans="1:14" ht="13">
      <c r="A958" s="2"/>
      <c r="B958" s="3"/>
      <c r="C958" s="4"/>
      <c r="D958" s="4"/>
      <c r="E958" s="3"/>
      <c r="F958" s="3"/>
      <c r="G958" s="16"/>
      <c r="H958" s="3"/>
      <c r="I958" s="3"/>
      <c r="J958" s="3"/>
      <c r="K958" s="3"/>
      <c r="L958" s="3"/>
      <c r="M958" s="3"/>
      <c r="N958" s="3"/>
    </row>
    <row r="959" spans="1:14" ht="13">
      <c r="A959" s="2"/>
      <c r="B959" s="3"/>
      <c r="C959" s="4"/>
      <c r="D959" s="4"/>
      <c r="E959" s="3"/>
      <c r="F959" s="3"/>
      <c r="G959" s="16"/>
      <c r="H959" s="3"/>
      <c r="I959" s="3"/>
      <c r="J959" s="3"/>
      <c r="K959" s="3"/>
      <c r="L959" s="3"/>
      <c r="M959" s="3"/>
      <c r="N959" s="3"/>
    </row>
    <row r="960" spans="1:14" ht="13">
      <c r="A960" s="2"/>
      <c r="B960" s="3"/>
      <c r="C960" s="4"/>
      <c r="D960" s="4"/>
      <c r="E960" s="3"/>
      <c r="F960" s="3"/>
      <c r="G960" s="16"/>
      <c r="H960" s="3"/>
      <c r="I960" s="3"/>
      <c r="J960" s="3"/>
      <c r="K960" s="3"/>
      <c r="L960" s="3"/>
      <c r="M960" s="3"/>
      <c r="N960" s="3"/>
    </row>
    <row r="961" spans="1:14" ht="13">
      <c r="A961" s="2"/>
      <c r="B961" s="3"/>
      <c r="C961" s="4"/>
      <c r="D961" s="4"/>
      <c r="E961" s="3"/>
      <c r="F961" s="3"/>
      <c r="G961" s="16"/>
      <c r="H961" s="3"/>
      <c r="I961" s="3"/>
      <c r="J961" s="3"/>
      <c r="K961" s="3"/>
      <c r="L961" s="3"/>
      <c r="M961" s="3"/>
      <c r="N961" s="3"/>
    </row>
    <row r="962" spans="1:14" ht="13">
      <c r="A962" s="2"/>
      <c r="B962" s="3"/>
      <c r="C962" s="4"/>
      <c r="D962" s="4"/>
      <c r="E962" s="3"/>
      <c r="F962" s="3"/>
      <c r="G962" s="16"/>
      <c r="H962" s="3"/>
      <c r="I962" s="3"/>
      <c r="J962" s="3"/>
      <c r="K962" s="3"/>
      <c r="L962" s="3"/>
      <c r="M962" s="3"/>
      <c r="N962" s="3"/>
    </row>
    <row r="963" spans="1:14" ht="13">
      <c r="A963" s="2"/>
      <c r="B963" s="3"/>
      <c r="C963" s="4"/>
      <c r="D963" s="4"/>
      <c r="E963" s="3"/>
      <c r="F963" s="3"/>
      <c r="G963" s="16"/>
      <c r="H963" s="3"/>
      <c r="I963" s="3"/>
      <c r="J963" s="3"/>
      <c r="K963" s="3"/>
      <c r="L963" s="3"/>
      <c r="M963" s="3"/>
      <c r="N963" s="3"/>
    </row>
    <row r="964" spans="1:14" ht="13">
      <c r="A964" s="2"/>
      <c r="B964" s="3"/>
      <c r="C964" s="4"/>
      <c r="D964" s="4"/>
      <c r="E964" s="3"/>
      <c r="F964" s="3"/>
      <c r="G964" s="16"/>
      <c r="H964" s="3"/>
      <c r="I964" s="3"/>
      <c r="J964" s="3"/>
      <c r="K964" s="3"/>
      <c r="L964" s="3"/>
      <c r="M964" s="3"/>
      <c r="N964" s="3"/>
    </row>
    <row r="965" spans="1:14" ht="13">
      <c r="A965" s="2"/>
      <c r="B965" s="3"/>
      <c r="C965" s="4"/>
      <c r="D965" s="4"/>
      <c r="E965" s="3"/>
      <c r="F965" s="3"/>
      <c r="G965" s="16"/>
      <c r="H965" s="3"/>
      <c r="I965" s="3"/>
      <c r="J965" s="3"/>
      <c r="K965" s="3"/>
      <c r="L965" s="3"/>
      <c r="M965" s="3"/>
      <c r="N965" s="3"/>
    </row>
    <row r="966" spans="1:14" ht="13">
      <c r="A966" s="2"/>
      <c r="B966" s="3"/>
      <c r="C966" s="4"/>
      <c r="D966" s="4"/>
      <c r="E966" s="3"/>
      <c r="F966" s="3"/>
      <c r="G966" s="16"/>
      <c r="H966" s="3"/>
      <c r="I966" s="3"/>
      <c r="J966" s="3"/>
      <c r="K966" s="3"/>
      <c r="L966" s="3"/>
      <c r="M966" s="3"/>
      <c r="N966" s="3"/>
    </row>
    <row r="967" spans="1:14" ht="13">
      <c r="A967" s="2"/>
      <c r="B967" s="3"/>
      <c r="C967" s="4"/>
      <c r="D967" s="4"/>
      <c r="E967" s="3"/>
      <c r="F967" s="3"/>
      <c r="G967" s="16"/>
      <c r="H967" s="3"/>
      <c r="I967" s="3"/>
      <c r="J967" s="3"/>
      <c r="K967" s="3"/>
      <c r="L967" s="3"/>
      <c r="M967" s="3"/>
      <c r="N967" s="3"/>
    </row>
    <row r="968" spans="1:14" ht="13">
      <c r="A968" s="2"/>
      <c r="B968" s="3"/>
      <c r="C968" s="4"/>
      <c r="D968" s="4"/>
      <c r="E968" s="3"/>
      <c r="F968" s="3"/>
      <c r="G968" s="16"/>
      <c r="H968" s="3"/>
      <c r="I968" s="3"/>
      <c r="J968" s="3"/>
      <c r="K968" s="3"/>
      <c r="L968" s="3"/>
      <c r="M968" s="3"/>
      <c r="N968" s="3"/>
    </row>
    <row r="969" spans="1:14" ht="13">
      <c r="A969" s="2"/>
      <c r="B969" s="3"/>
      <c r="C969" s="4"/>
      <c r="D969" s="4"/>
      <c r="E969" s="3"/>
      <c r="F969" s="3"/>
      <c r="G969" s="16"/>
      <c r="H969" s="3"/>
      <c r="I969" s="3"/>
      <c r="J969" s="3"/>
      <c r="K969" s="3"/>
      <c r="L969" s="3"/>
      <c r="M969" s="3"/>
      <c r="N969" s="3"/>
    </row>
    <row r="970" spans="1:14" ht="13">
      <c r="A970" s="2"/>
      <c r="B970" s="3"/>
      <c r="C970" s="4"/>
      <c r="D970" s="4"/>
      <c r="E970" s="3"/>
      <c r="F970" s="3"/>
      <c r="G970" s="16"/>
      <c r="H970" s="3"/>
      <c r="I970" s="3"/>
      <c r="J970" s="3"/>
      <c r="K970" s="3"/>
      <c r="L970" s="3"/>
      <c r="M970" s="3"/>
      <c r="N970" s="3"/>
    </row>
    <row r="971" spans="1:14" ht="13">
      <c r="A971" s="2"/>
      <c r="B971" s="3"/>
      <c r="C971" s="4"/>
      <c r="D971" s="4"/>
      <c r="E971" s="3"/>
      <c r="F971" s="3"/>
      <c r="G971" s="16"/>
      <c r="H971" s="3"/>
      <c r="I971" s="3"/>
      <c r="J971" s="3"/>
      <c r="K971" s="3"/>
      <c r="L971" s="3"/>
      <c r="M971" s="3"/>
      <c r="N971" s="3"/>
    </row>
    <row r="972" spans="1:14" ht="13">
      <c r="A972" s="2"/>
      <c r="B972" s="3"/>
      <c r="C972" s="4"/>
      <c r="D972" s="4"/>
      <c r="E972" s="3"/>
      <c r="F972" s="3"/>
      <c r="G972" s="16"/>
      <c r="H972" s="3"/>
      <c r="I972" s="3"/>
      <c r="J972" s="3"/>
      <c r="K972" s="3"/>
      <c r="L972" s="3"/>
      <c r="M972" s="3"/>
      <c r="N972" s="3"/>
    </row>
    <row r="973" spans="1:14" ht="13">
      <c r="A973" s="2"/>
      <c r="B973" s="3"/>
      <c r="C973" s="4"/>
      <c r="D973" s="4"/>
      <c r="E973" s="3"/>
      <c r="F973" s="3"/>
      <c r="G973" s="16"/>
      <c r="H973" s="3"/>
      <c r="I973" s="3"/>
      <c r="J973" s="3"/>
      <c r="K973" s="3"/>
      <c r="L973" s="3"/>
      <c r="M973" s="3"/>
      <c r="N973" s="3"/>
    </row>
    <row r="974" spans="1:14" ht="13">
      <c r="A974" s="2"/>
      <c r="B974" s="3"/>
      <c r="C974" s="4"/>
      <c r="D974" s="4"/>
      <c r="E974" s="3"/>
      <c r="F974" s="3"/>
      <c r="G974" s="16"/>
      <c r="H974" s="3"/>
      <c r="I974" s="3"/>
      <c r="J974" s="3"/>
      <c r="K974" s="3"/>
      <c r="L974" s="3"/>
      <c r="M974" s="3"/>
      <c r="N974" s="3"/>
    </row>
    <row r="975" spans="1:14" ht="13">
      <c r="A975" s="2"/>
      <c r="B975" s="3"/>
      <c r="C975" s="4"/>
      <c r="D975" s="4"/>
      <c r="E975" s="3"/>
      <c r="F975" s="3"/>
      <c r="G975" s="16"/>
      <c r="H975" s="3"/>
      <c r="I975" s="3"/>
      <c r="J975" s="3"/>
      <c r="K975" s="3"/>
      <c r="L975" s="3"/>
      <c r="M975" s="3"/>
      <c r="N975" s="3"/>
    </row>
    <row r="976" spans="1:14" ht="13">
      <c r="A976" s="2"/>
      <c r="B976" s="3"/>
      <c r="C976" s="4"/>
      <c r="D976" s="4"/>
      <c r="E976" s="3"/>
      <c r="F976" s="3"/>
      <c r="G976" s="16"/>
      <c r="H976" s="3"/>
      <c r="I976" s="3"/>
      <c r="J976" s="3"/>
      <c r="K976" s="3"/>
      <c r="L976" s="3"/>
      <c r="M976" s="3"/>
      <c r="N976" s="3"/>
    </row>
    <row r="977" spans="1:14" ht="13">
      <c r="A977" s="2"/>
      <c r="B977" s="3"/>
      <c r="C977" s="4"/>
      <c r="D977" s="4"/>
      <c r="E977" s="3"/>
      <c r="F977" s="3"/>
      <c r="G977" s="16"/>
      <c r="H977" s="3"/>
      <c r="I977" s="3"/>
      <c r="J977" s="3"/>
      <c r="K977" s="3"/>
      <c r="L977" s="3"/>
      <c r="M977" s="3"/>
      <c r="N977" s="3"/>
    </row>
    <row r="978" spans="1:14" ht="13">
      <c r="A978" s="2"/>
      <c r="B978" s="3"/>
      <c r="C978" s="4"/>
      <c r="D978" s="4"/>
      <c r="E978" s="3"/>
      <c r="F978" s="3"/>
      <c r="G978" s="16"/>
      <c r="H978" s="3"/>
      <c r="I978" s="3"/>
      <c r="J978" s="3"/>
      <c r="K978" s="3"/>
      <c r="L978" s="3"/>
      <c r="M978" s="3"/>
      <c r="N978" s="3"/>
    </row>
    <row r="979" spans="1:14" ht="13">
      <c r="A979" s="2"/>
      <c r="B979" s="3"/>
      <c r="C979" s="4"/>
      <c r="D979" s="4"/>
      <c r="E979" s="3"/>
      <c r="F979" s="3"/>
      <c r="G979" s="16"/>
      <c r="H979" s="3"/>
      <c r="I979" s="3"/>
      <c r="J979" s="3"/>
      <c r="K979" s="3"/>
      <c r="L979" s="3"/>
      <c r="M979" s="3"/>
      <c r="N979" s="3"/>
    </row>
    <row r="980" spans="1:14" ht="13">
      <c r="A980" s="2"/>
      <c r="B980" s="3"/>
      <c r="C980" s="4"/>
      <c r="D980" s="4"/>
      <c r="E980" s="3"/>
      <c r="F980" s="3"/>
      <c r="G980" s="16"/>
      <c r="H980" s="3"/>
      <c r="I980" s="3"/>
      <c r="J980" s="3"/>
      <c r="K980" s="3"/>
      <c r="L980" s="3"/>
      <c r="M980" s="3"/>
      <c r="N980" s="3"/>
    </row>
    <row r="981" spans="1:14" ht="13">
      <c r="A981" s="2"/>
      <c r="B981" s="3"/>
      <c r="C981" s="4"/>
      <c r="D981" s="4"/>
      <c r="E981" s="3"/>
      <c r="F981" s="3"/>
      <c r="G981" s="16"/>
      <c r="H981" s="3"/>
      <c r="I981" s="3"/>
      <c r="J981" s="3"/>
      <c r="K981" s="3"/>
      <c r="L981" s="3"/>
      <c r="M981" s="3"/>
      <c r="N981" s="3"/>
    </row>
    <row r="982" spans="1:14" ht="13">
      <c r="A982" s="2"/>
      <c r="B982" s="3"/>
      <c r="C982" s="4"/>
      <c r="D982" s="4"/>
      <c r="E982" s="3"/>
      <c r="F982" s="3"/>
      <c r="G982" s="16"/>
      <c r="H982" s="3"/>
      <c r="I982" s="3"/>
      <c r="J982" s="3"/>
      <c r="K982" s="3"/>
      <c r="L982" s="3"/>
      <c r="M982" s="3"/>
      <c r="N982" s="3"/>
    </row>
    <row r="983" spans="1:14" ht="13">
      <c r="A983" s="2"/>
      <c r="B983" s="3"/>
      <c r="C983" s="4"/>
      <c r="D983" s="4"/>
      <c r="E983" s="3"/>
      <c r="F983" s="3"/>
      <c r="G983" s="16"/>
      <c r="H983" s="3"/>
      <c r="I983" s="3"/>
      <c r="J983" s="3"/>
      <c r="K983" s="3"/>
      <c r="L983" s="3"/>
      <c r="M983" s="3"/>
      <c r="N983" s="3"/>
    </row>
    <row r="984" spans="1:14" ht="13">
      <c r="A984" s="2"/>
      <c r="B984" s="3"/>
      <c r="C984" s="4"/>
      <c r="D984" s="4"/>
      <c r="E984" s="3"/>
      <c r="F984" s="3"/>
      <c r="G984" s="16"/>
      <c r="H984" s="3"/>
      <c r="I984" s="3"/>
      <c r="J984" s="3"/>
      <c r="K984" s="3"/>
      <c r="L984" s="3"/>
      <c r="M984" s="3"/>
      <c r="N984" s="3"/>
    </row>
    <row r="985" spans="1:14" ht="13">
      <c r="A985" s="2"/>
      <c r="B985" s="3"/>
      <c r="C985" s="4"/>
      <c r="D985" s="4"/>
      <c r="E985" s="3"/>
      <c r="F985" s="3"/>
      <c r="G985" s="16"/>
      <c r="H985" s="3"/>
      <c r="I985" s="3"/>
      <c r="J985" s="3"/>
      <c r="K985" s="3"/>
      <c r="L985" s="3"/>
      <c r="M985" s="3"/>
      <c r="N985" s="3"/>
    </row>
    <row r="986" spans="1:14" ht="13">
      <c r="A986" s="2"/>
      <c r="B986" s="3"/>
      <c r="C986" s="4"/>
      <c r="D986" s="4"/>
      <c r="E986" s="3"/>
      <c r="F986" s="3"/>
      <c r="G986" s="16"/>
      <c r="H986" s="3"/>
      <c r="I986" s="3"/>
      <c r="J986" s="3"/>
      <c r="K986" s="3"/>
      <c r="L986" s="3"/>
      <c r="M986" s="3"/>
      <c r="N986" s="3"/>
    </row>
    <row r="987" spans="1:14" ht="13">
      <c r="A987" s="2"/>
      <c r="B987" s="3"/>
      <c r="C987" s="4"/>
      <c r="D987" s="4"/>
      <c r="E987" s="3"/>
      <c r="F987" s="3"/>
      <c r="G987" s="16"/>
      <c r="H987" s="3"/>
      <c r="I987" s="3"/>
      <c r="J987" s="3"/>
      <c r="K987" s="3"/>
      <c r="L987" s="3"/>
      <c r="M987" s="3"/>
      <c r="N987" s="3"/>
    </row>
    <row r="988" spans="1:14" ht="13">
      <c r="A988" s="2"/>
      <c r="B988" s="3"/>
      <c r="C988" s="4"/>
      <c r="D988" s="4"/>
      <c r="E988" s="3"/>
      <c r="F988" s="3"/>
      <c r="G988" s="16"/>
      <c r="H988" s="3"/>
      <c r="I988" s="3"/>
      <c r="J988" s="3"/>
      <c r="K988" s="3"/>
      <c r="L988" s="3"/>
      <c r="M988" s="3"/>
      <c r="N988" s="3"/>
    </row>
    <row r="989" spans="1:14" ht="13">
      <c r="A989" s="2"/>
      <c r="B989" s="3"/>
      <c r="C989" s="4"/>
      <c r="D989" s="4"/>
      <c r="E989" s="3"/>
      <c r="F989" s="3"/>
      <c r="G989" s="16"/>
      <c r="H989" s="3"/>
      <c r="I989" s="3"/>
      <c r="J989" s="3"/>
      <c r="K989" s="3"/>
      <c r="L989" s="3"/>
      <c r="M989" s="3"/>
      <c r="N989" s="3"/>
    </row>
    <row r="990" spans="1:14" ht="13">
      <c r="A990" s="2"/>
      <c r="B990" s="3"/>
      <c r="C990" s="4"/>
      <c r="D990" s="4"/>
      <c r="E990" s="3"/>
      <c r="F990" s="3"/>
      <c r="G990" s="16"/>
      <c r="H990" s="3"/>
      <c r="I990" s="3"/>
      <c r="J990" s="3"/>
      <c r="K990" s="3"/>
      <c r="L990" s="3"/>
      <c r="M990" s="3"/>
      <c r="N990" s="3"/>
    </row>
  </sheetData>
  <autoFilter ref="A1:P990" xr:uid="{00000000-0009-0000-0000-000011000000}"/>
  <customSheetViews>
    <customSheetView guid="{C6D8AC44-BC03-4E7B-80FF-BEBAE45ADEEA}" filter="1" showAutoFilter="1">
      <pageMargins left="0.7" right="0.7" top="0.75" bottom="0.75" header="0.3" footer="0.3"/>
      <autoFilter ref="A1:M979" xr:uid="{5E8CA18C-67F2-204F-AF57-7F13AB5B2B9B}">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281D47BB-9E58-EA49-8150-5766206BBC65}">
        <filterColumn colId="5">
          <filters>
            <filter val="zh"/>
          </filters>
        </filterColumn>
      </autoFilter>
    </customSheetView>
  </customSheetViews>
  <conditionalFormatting sqref="A1:H990">
    <cfRule type="expression" dxfId="132" priority="1">
      <formula>($M:$M = 1)</formula>
    </cfRule>
    <cfRule type="expression" dxfId="131" priority="2">
      <formula>COUNTIF($R:$R, $A1) &gt; 0</formula>
    </cfRule>
  </conditionalFormatting>
  <conditionalFormatting sqref="A2:H990">
    <cfRule type="expression" dxfId="130" priority="3">
      <formula>($A:$A=TODAY())</formula>
    </cfRule>
  </conditionalFormatting>
  <conditionalFormatting sqref="C2:C990">
    <cfRule type="cellIs" dxfId="129" priority="10" operator="lessThan">
      <formula>"12:00:00 PM"</formula>
    </cfRule>
  </conditionalFormatting>
  <conditionalFormatting sqref="E2:E990">
    <cfRule type="containsText" dxfId="128" priority="4" operator="containsText" text="SNFL">
      <formula>NOT(ISERROR(SEARCH(("SNFL"),(E2))))</formula>
    </cfRule>
    <cfRule type="containsText" dxfId="127" priority="5" operator="containsText" text="Chatham Sq">
      <formula>NOT(ISERROR(SEARCH(("Chatham Sq"),(E2))))</formula>
    </cfRule>
    <cfRule type="containsText" dxfId="126" priority="6" operator="containsText" text="Seward Park">
      <formula>NOT(ISERROR(SEARCH(("Seward Park"),(E2))))</formula>
    </cfRule>
  </conditionalFormatting>
  <conditionalFormatting sqref="F2:F990">
    <cfRule type="containsText" dxfId="125" priority="7" operator="containsText" text="zh">
      <formula>NOT(ISERROR(SEARCH(("zh"),(F2))))</formula>
    </cfRule>
  </conditionalFormatting>
  <conditionalFormatting sqref="R1">
    <cfRule type="expression" dxfId="124" priority="11">
      <formula>ISERROR(R2)</formula>
    </cfRule>
  </conditionalFormatting>
  <conditionalFormatting sqref="R2">
    <cfRule type="expression" dxfId="123" priority="9">
      <formula>ISERROR(R2)</formula>
    </cfRule>
  </conditionalFormatting>
  <conditionalFormatting sqref="R2:R990">
    <cfRule type="notContainsBlanks" dxfId="122" priority="8">
      <formula>LEN(TRIM(R2))&gt;0</formula>
    </cfRule>
  </conditionalFormatting>
  <dataValidations count="1">
    <dataValidation type="custom" allowBlank="1" showDropDown="1" showInputMessage="1" showErrorMessage="1" prompt="Enter a valid date" sqref="A2:A990" xr:uid="{00000000-0002-0000-1100-000000000000}">
      <formula1>OR(NOT(ISERROR(DATEVALUE(A2))), AND(ISNUMBER(A2), LEFT(CELL("format", A2))="D"))</formula1>
    </dataValidation>
  </dataValidations>
  <hyperlinks>
    <hyperlink ref="L2" r:id="rId2" xr:uid="{00000000-0004-0000-1100-000000000000}"/>
    <hyperlink ref="L3" r:id="rId3" xr:uid="{00000000-0004-0000-1100-000001000000}"/>
    <hyperlink ref="L4" r:id="rId4" xr:uid="{00000000-0004-0000-1100-000002000000}"/>
    <hyperlink ref="L5" r:id="rId5" xr:uid="{00000000-0004-0000-1100-000003000000}"/>
    <hyperlink ref="L6" r:id="rId6" xr:uid="{00000000-0004-0000-1100-000004000000}"/>
    <hyperlink ref="L7" r:id="rId7" xr:uid="{00000000-0004-0000-1100-000005000000}"/>
    <hyperlink ref="L8" r:id="rId8" xr:uid="{00000000-0004-0000-1100-000006000000}"/>
    <hyperlink ref="L9" r:id="rId9" xr:uid="{00000000-0004-0000-1100-000007000000}"/>
    <hyperlink ref="L10" r:id="rId10" xr:uid="{00000000-0004-0000-1100-000008000000}"/>
    <hyperlink ref="L11" r:id="rId11" xr:uid="{00000000-0004-0000-1100-000009000000}"/>
    <hyperlink ref="L12" r:id="rId12" xr:uid="{00000000-0004-0000-1100-00000A000000}"/>
    <hyperlink ref="L13" r:id="rId13" xr:uid="{00000000-0004-0000-1100-00000B000000}"/>
    <hyperlink ref="L14" r:id="rId14" xr:uid="{00000000-0004-0000-1100-00000C000000}"/>
    <hyperlink ref="L15" r:id="rId15" xr:uid="{00000000-0004-0000-1100-00000D000000}"/>
    <hyperlink ref="L16" r:id="rId16" xr:uid="{00000000-0004-0000-1100-00000E000000}"/>
    <hyperlink ref="L17" r:id="rId17" xr:uid="{00000000-0004-0000-1100-00000F000000}"/>
    <hyperlink ref="L18" r:id="rId18" xr:uid="{00000000-0004-0000-1100-000010000000}"/>
    <hyperlink ref="L19" r:id="rId19" xr:uid="{00000000-0004-0000-1100-000011000000}"/>
    <hyperlink ref="L20" r:id="rId20" xr:uid="{00000000-0004-0000-1100-000012000000}"/>
    <hyperlink ref="L21" r:id="rId21" xr:uid="{00000000-0004-0000-1100-000013000000}"/>
    <hyperlink ref="L22" r:id="rId22" xr:uid="{00000000-0004-0000-1100-000014000000}"/>
    <hyperlink ref="L23" r:id="rId23" xr:uid="{00000000-0004-0000-1100-000015000000}"/>
    <hyperlink ref="L24" r:id="rId24" xr:uid="{00000000-0004-0000-1100-000016000000}"/>
    <hyperlink ref="L25" r:id="rId25" xr:uid="{00000000-0004-0000-1100-000017000000}"/>
    <hyperlink ref="L26" r:id="rId26" xr:uid="{00000000-0004-0000-1100-000018000000}"/>
    <hyperlink ref="L27" r:id="rId27" xr:uid="{00000000-0004-0000-1100-000019000000}"/>
    <hyperlink ref="L28" r:id="rId28" xr:uid="{00000000-0004-0000-1100-00001A000000}"/>
    <hyperlink ref="L29" r:id="rId29" xr:uid="{00000000-0004-0000-1100-00001B000000}"/>
    <hyperlink ref="L30" r:id="rId30" xr:uid="{00000000-0004-0000-1100-00001C000000}"/>
    <hyperlink ref="L31" r:id="rId31" xr:uid="{00000000-0004-0000-1100-00001D000000}"/>
    <hyperlink ref="L32" r:id="rId32" xr:uid="{00000000-0004-0000-1100-00001E000000}"/>
    <hyperlink ref="L33" r:id="rId33" xr:uid="{00000000-0004-0000-1100-00001F000000}"/>
    <hyperlink ref="L34" r:id="rId34" xr:uid="{00000000-0004-0000-1100-000020000000}"/>
    <hyperlink ref="L35" r:id="rId35" xr:uid="{00000000-0004-0000-1100-000021000000}"/>
    <hyperlink ref="L36" r:id="rId36" xr:uid="{00000000-0004-0000-1100-000022000000}"/>
    <hyperlink ref="L37" r:id="rId37" xr:uid="{00000000-0004-0000-1100-000023000000}"/>
    <hyperlink ref="L38" r:id="rId38" xr:uid="{00000000-0004-0000-1100-000024000000}"/>
    <hyperlink ref="L39" r:id="rId39" xr:uid="{00000000-0004-0000-1100-000025000000}"/>
    <hyperlink ref="L40" r:id="rId40" xr:uid="{00000000-0004-0000-1100-000026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1100-000001000000}">
          <x14:formula1>
            <xm:f>'classes-lookup'!$A$2:$A$1000</xm:f>
          </x14:formula1>
          <xm:sqref>H2:H990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45597</v>
      </c>
      <c r="B2" s="3" t="str">
        <f t="shared" ref="B2:B256" si="0">IF(ISBLANK($A2),,CHOOSE(WEEKDAY($A2), "Sun", "Mon", "Tue", "Wed", "Thur", "Fri", "Sat"))</f>
        <v>Fri</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10</v>
      </c>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527</v>
      </c>
      <c r="M2" s="3">
        <v>0</v>
      </c>
      <c r="N2" s="3">
        <v>0</v>
      </c>
      <c r="P2" s="3" t="s">
        <v>528</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245</v>
      </c>
      <c r="W2" s="23"/>
    </row>
    <row r="3" spans="1:49" ht="15.75" customHeight="1">
      <c r="A3" s="2">
        <v>45600</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0.458333333333333)</f>
        <v>0.45833333333333298</v>
      </c>
      <c r="D3" s="4">
        <f t="shared" ref="D3:D29" ca="1" si="1">IF(ISBLANK(C3),,CHOOSE(WEEKDAY($A3),,C3+TIME(2,0,0),IF(AND($A3=$A2,$A3=$A1),C3+TIME(1,0,0),C3+TIME(1,30,0)),C3+TIME(1,30,0),C3+TIME(1,30,0),C3+TIME(2,0,0),C3+TIME(2,0,0),))</f>
        <v>0.5416666666666663</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3" s="3" t="str">
        <f t="array" ref="F3">IF(ISBLANK($A3),,CHOOSE(WEEKDAY($A3),,INDEX(location_lang_time_lookup,2,3),INDEX(location_lang_time_lookup,2,2),INDEX(location_lang_time_lookup,2,2),INDEX(location_lang_time_lookup,2,2),INDEX(location_lang_time_lookup,2,3),INDEX(location_lang_time_lookup,2,2)))</f>
        <v>zh</v>
      </c>
      <c r="G3" s="5">
        <v>9</v>
      </c>
      <c r="H3" s="3" t="s">
        <v>292</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527</v>
      </c>
      <c r="M3" s="3">
        <v>0</v>
      </c>
      <c r="N3" s="3">
        <v>0</v>
      </c>
      <c r="Q3" s="3"/>
      <c r="S3" s="142" t="s">
        <v>1404</v>
      </c>
      <c r="T3" s="143">
        <v>-2</v>
      </c>
      <c r="W3" s="23"/>
    </row>
    <row r="4" spans="1:49" ht="15.75" customHeight="1">
      <c r="A4" s="2">
        <v>45600</v>
      </c>
      <c r="B4" s="3" t="str">
        <f t="shared" si="0"/>
        <v>Mon</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0.625)</f>
        <v>0.625</v>
      </c>
      <c r="D4" s="4">
        <f t="shared" ca="1" si="1"/>
        <v>0.70833333333333337</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4" s="3" t="str">
        <f t="array" ref="F4">IF(ISBLANK($A4),,CHOOSE(WEEKDAY($A4),,INDEX(location_lang_time_lookup,2,3),INDEX(location_lang_time_lookup,2,2),INDEX(location_lang_time_lookup,2,2),INDEX(location_lang_time_lookup,2,2),INDEX(location_lang_time_lookup,2,3),INDEX(location_lang_time_lookup,2,2)))</f>
        <v>zh</v>
      </c>
      <c r="G4" s="5">
        <v>20</v>
      </c>
      <c r="H4" s="3" t="s">
        <v>107</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529</v>
      </c>
      <c r="M4" s="3">
        <v>0</v>
      </c>
      <c r="N4" s="3">
        <v>0</v>
      </c>
      <c r="Q4" s="3"/>
      <c r="W4" s="23"/>
    </row>
    <row r="5" spans="1:49" ht="15.75" customHeight="1">
      <c r="A5" s="2">
        <v>45601</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0.52083333333333304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1</v>
      </c>
      <c r="H5" s="3" t="s">
        <v>99</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530</v>
      </c>
      <c r="M5" s="3">
        <v>0</v>
      </c>
      <c r="N5" s="3">
        <v>0</v>
      </c>
      <c r="O5" s="3"/>
      <c r="Q5" s="3"/>
      <c r="U5" s="14"/>
    </row>
    <row r="6" spans="1:49">
      <c r="A6" s="26">
        <v>45601</v>
      </c>
      <c r="B6" s="3" t="str">
        <f t="shared" si="0"/>
        <v>Tue</v>
      </c>
      <c r="C6" s="4">
        <f ca="1">IFERROR(__xludf.DUMMYFUNCTION("IF(ISBLANK($A6),,CHOOSE(WEEKDAY($A6),,IF(ISDATE($A5),IF(WEEKDAY($A5)=2,INDEX(location_lang_time_lookup,1,6),INDEX(location_lang_time_lookup,1,4)),INDEX(location_lang_time_lookup,1,4)),IF(ISDATE($A5),IF(WEEKDAY($A5)=3,INDEX(location_lang_time_lookup,2,6),I"&amp;"NDEX(location_lang_time_lookup,2,4)),INDEX(location_lang_time_lookup,2,4)),IF(ISDATE($A5),IF(WEEKDAY($A5)=4,INDEX(location_lang_time_lookup,3,6),INDEX(location_lang_time_lookup,3,4)),INDEX(location_lang_time_lookup,3,4)),IF(ISDATE($A5),IF(WEEKDAY($A5)=5,I"&amp;"NDEX(location_lang_time_lookup,3,6),INDEX(location_lang_time_lookup,3,4)),INDEX(location_lang_time_lookup,3,4)),INDEX(location_lang_time_lookup,1,4),IF(ISDATE($A5),IF(WEEKDAY($A5)=7,INDEX(location_lang_time_lookup,5,6),INDEX(location_lang_time_lookup,5,4)"&amp;"),INDEX(location_lang_time_lookup,5,4))))"),0.583333333333333)</f>
        <v>0.58333333333333304</v>
      </c>
      <c r="D6" s="4">
        <f t="shared" ca="1" si="1"/>
        <v>0.64583333333333304</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3</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531</v>
      </c>
      <c r="M6" s="3">
        <v>0</v>
      </c>
      <c r="N6" s="3">
        <v>0</v>
      </c>
      <c r="O6" s="3"/>
      <c r="P6" s="14"/>
      <c r="Q6" s="3"/>
      <c r="S6" s="3"/>
      <c r="W6" s="12"/>
    </row>
    <row r="7" spans="1:49" ht="15.75" customHeight="1">
      <c r="A7" s="26">
        <v>45601</v>
      </c>
      <c r="B7" s="3" t="str">
        <f t="shared" si="0"/>
        <v>Tue</v>
      </c>
      <c r="C7" s="4">
        <v>0.64583333333333337</v>
      </c>
      <c r="D7" s="4">
        <f t="shared" si="1"/>
        <v>0.6875</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7" s="3" t="str">
        <f t="array" ref="F7">IF(ISBLANK($A7),,CHOOSE(WEEKDAY($A7),,INDEX(location_lang_time_lookup,2,3),INDEX(location_lang_time_lookup,2,2),INDEX(location_lang_time_lookup,2,2),INDEX(location_lang_time_lookup,2,2),INDEX(location_lang_time_lookup,2,3),INDEX(location_lang_time_lookup,2,2)))</f>
        <v>en</v>
      </c>
      <c r="G7" s="5">
        <v>2</v>
      </c>
      <c r="H7" s="3" t="s">
        <v>91</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531</v>
      </c>
      <c r="M7" s="3">
        <v>0</v>
      </c>
      <c r="N7" s="3">
        <v>0</v>
      </c>
      <c r="O7" s="3"/>
      <c r="P7" s="14"/>
      <c r="Q7" s="3"/>
      <c r="S7" s="3"/>
    </row>
    <row r="8" spans="1:49" ht="15.75" customHeight="1">
      <c r="A8" s="26">
        <v>45602</v>
      </c>
      <c r="B8" s="3" t="str">
        <f t="shared" si="0"/>
        <v>Wed</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0.458333333333333)</f>
        <v>0.45833333333333298</v>
      </c>
      <c r="D8" s="4">
        <f t="shared" ca="1" si="1"/>
        <v>0.52083333333333304</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7</v>
      </c>
      <c r="H8" s="3" t="s">
        <v>173</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532</v>
      </c>
      <c r="M8" s="3">
        <v>0</v>
      </c>
      <c r="N8" s="3">
        <v>0</v>
      </c>
      <c r="O8" s="3">
        <v>9</v>
      </c>
      <c r="P8" s="3"/>
      <c r="Q8" s="3"/>
      <c r="S8" s="3"/>
    </row>
    <row r="9" spans="1:49" ht="15.75" customHeight="1">
      <c r="A9" s="26">
        <v>45602</v>
      </c>
      <c r="B9" s="3" t="str">
        <f t="shared" si="0"/>
        <v>Wed</v>
      </c>
      <c r="C9" s="4">
        <v>0.64583333333333337</v>
      </c>
      <c r="D9" s="4">
        <f t="shared" si="1"/>
        <v>0.70833333333333337</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5">
        <v>7</v>
      </c>
      <c r="H9" s="3" t="s">
        <v>262</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533</v>
      </c>
      <c r="M9" s="3">
        <v>0</v>
      </c>
      <c r="N9" s="3">
        <v>0</v>
      </c>
      <c r="O9" s="3">
        <v>11</v>
      </c>
      <c r="P9" s="3"/>
      <c r="Q9" s="3"/>
      <c r="S9" s="3"/>
      <c r="T9" s="22"/>
    </row>
    <row r="10" spans="1:49" ht="15.75" customHeight="1">
      <c r="A10" s="26">
        <v>45603</v>
      </c>
      <c r="B10" s="3" t="str">
        <f t="shared" si="0"/>
        <v>Thur</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0.52083333333333304</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Online")</f>
        <v>Online</v>
      </c>
      <c r="F10" s="3" t="str">
        <f t="array" ref="F10">IF(ISBLANK($A10),,CHOOSE(WEEKDAY($A10),,INDEX(location_lang_time_lookup,2,3),INDEX(location_lang_time_lookup,2,2),INDEX(location_lang_time_lookup,2,2),INDEX(location_lang_time_lookup,2,2),INDEX(location_lang_time_lookup,2,3),INDEX(location_lang_time_lookup,2,2)))</f>
        <v>en</v>
      </c>
      <c r="G10" s="5">
        <v>15</v>
      </c>
      <c r="H10" s="3" t="s">
        <v>89</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534</v>
      </c>
      <c r="M10" s="3">
        <v>0</v>
      </c>
      <c r="N10" s="3">
        <v>0</v>
      </c>
      <c r="O10" s="3">
        <v>26</v>
      </c>
      <c r="P10" s="3"/>
      <c r="Q10" s="3"/>
    </row>
    <row r="11" spans="1:49" ht="15.75" customHeight="1">
      <c r="A11" s="26">
        <v>45608</v>
      </c>
      <c r="B11" s="3" t="str">
        <f t="shared" si="0"/>
        <v>Tue</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0.458333333333333)</f>
        <v>0.45833333333333298</v>
      </c>
      <c r="D11" s="4">
        <f t="shared" ca="1" si="1"/>
        <v>0.52083333333333304</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1" s="3" t="str">
        <f t="array" ref="F11">IF(ISBLANK($A11),,CHOOSE(WEEKDAY($A11),,INDEX(location_lang_time_lookup,2,3),INDEX(location_lang_time_lookup,2,2),INDEX(location_lang_time_lookup,2,2),INDEX(location_lang_time_lookup,2,2),INDEX(location_lang_time_lookup,2,3),INDEX(location_lang_time_lookup,2,2)))</f>
        <v>en</v>
      </c>
      <c r="G11" s="5">
        <v>3</v>
      </c>
      <c r="H11" s="3" t="s">
        <v>131</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535</v>
      </c>
      <c r="M11" s="3">
        <v>0</v>
      </c>
      <c r="N11" s="3">
        <v>0</v>
      </c>
      <c r="O11" s="3"/>
      <c r="P11" s="3"/>
      <c r="Q11" s="3"/>
    </row>
    <row r="12" spans="1:49" ht="15.75" customHeight="1">
      <c r="A12" s="2">
        <v>45608</v>
      </c>
      <c r="B12" s="3" t="str">
        <f t="shared" si="0"/>
        <v>Tue</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0.583333333333333)</f>
        <v>0.58333333333333304</v>
      </c>
      <c r="D12" s="4">
        <f t="shared" ca="1" si="1"/>
        <v>0.64583333333333304</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2" s="3" t="str">
        <f t="array" ref="F12">IF(ISBLANK($A12),,CHOOSE(WEEKDAY($A12),,INDEX(location_lang_time_lookup,2,3),INDEX(location_lang_time_lookup,2,2),INDEX(location_lang_time_lookup,2,2),INDEX(location_lang_time_lookup,2,2),INDEX(location_lang_time_lookup,2,3),INDEX(location_lang_time_lookup,2,2)))</f>
        <v>en</v>
      </c>
      <c r="G12" s="5">
        <v>3</v>
      </c>
      <c r="H12" s="3" t="s">
        <v>91</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531</v>
      </c>
      <c r="M12" s="3">
        <v>0</v>
      </c>
      <c r="N12" s="3">
        <v>0</v>
      </c>
      <c r="O12" s="3"/>
      <c r="Q12" s="3"/>
    </row>
    <row r="13" spans="1:49" ht="15.75" customHeight="1">
      <c r="A13" s="2">
        <v>45608</v>
      </c>
      <c r="B13" s="3" t="str">
        <f t="shared" si="0"/>
        <v>Tue</v>
      </c>
      <c r="C13" s="4">
        <v>0.64583333333333337</v>
      </c>
      <c r="D13" s="4">
        <f t="shared" si="1"/>
        <v>0.6875</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5">
        <v>2</v>
      </c>
      <c r="H13" s="3" t="s">
        <v>91</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531</v>
      </c>
      <c r="M13" s="3">
        <v>0</v>
      </c>
      <c r="N13" s="3">
        <v>0</v>
      </c>
      <c r="O13" s="3"/>
      <c r="P13" s="34"/>
      <c r="Q13" s="3"/>
    </row>
    <row r="14" spans="1:49" ht="15.75" customHeight="1">
      <c r="A14" s="2">
        <v>45609</v>
      </c>
      <c r="B14" s="3" t="str">
        <f t="shared" si="0"/>
        <v>Wed</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0.458333333333333)</f>
        <v>0.45833333333333298</v>
      </c>
      <c r="D14" s="4">
        <f t="shared" ca="1" si="1"/>
        <v>0.52083333333333304</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4" s="3" t="str">
        <f t="array" ref="F14">IF(ISBLANK($A14),,CHOOSE(WEEKDAY($A14),,INDEX(location_lang_time_lookup,2,3),INDEX(location_lang_time_lookup,2,2),INDEX(location_lang_time_lookup,2,2),INDEX(location_lang_time_lookup,2,2),INDEX(location_lang_time_lookup,2,3),INDEX(location_lang_time_lookup,2,2)))</f>
        <v>en</v>
      </c>
      <c r="G14" s="5">
        <v>15</v>
      </c>
      <c r="H14" s="3" t="s">
        <v>178</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536</v>
      </c>
      <c r="M14" s="3">
        <v>0</v>
      </c>
      <c r="N14" s="3">
        <v>0</v>
      </c>
      <c r="O14" s="3">
        <v>20</v>
      </c>
      <c r="P14" s="3"/>
      <c r="Q14" s="3"/>
    </row>
    <row r="15" spans="1:49" ht="15.75" customHeight="1">
      <c r="A15" s="2">
        <v>45609</v>
      </c>
      <c r="B15" s="3" t="str">
        <f t="shared" si="0"/>
        <v>Wed</v>
      </c>
      <c r="C15" s="4">
        <v>0.64583333333333337</v>
      </c>
      <c r="D15" s="4">
        <f t="shared" si="1"/>
        <v>0.70833333333333337</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5" s="3" t="str">
        <f t="array" ref="F15">IF(ISBLANK($A15),,CHOOSE(WEEKDAY($A15),,INDEX(location_lang_time_lookup,2,3),INDEX(location_lang_time_lookup,2,2),INDEX(location_lang_time_lookup,2,2),INDEX(location_lang_time_lookup,2,2),INDEX(location_lang_time_lookup,2,3),INDEX(location_lang_time_lookup,2,2)))</f>
        <v>en</v>
      </c>
      <c r="G15" s="5">
        <v>5</v>
      </c>
      <c r="H15" s="3" t="s">
        <v>274</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537</v>
      </c>
      <c r="M15" s="3">
        <v>0</v>
      </c>
      <c r="N15" s="3">
        <v>0</v>
      </c>
      <c r="O15" s="3">
        <v>4</v>
      </c>
      <c r="Q15" s="3"/>
    </row>
    <row r="16" spans="1:49" ht="15.75" customHeight="1">
      <c r="A16" s="26">
        <v>45610</v>
      </c>
      <c r="B16" s="3" t="str">
        <f t="shared" si="0"/>
        <v>Thur</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0.458333333333333)</f>
        <v>0.45833333333333298</v>
      </c>
      <c r="D16" s="4">
        <f t="shared" ca="1" si="1"/>
        <v>0.52083333333333304</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5">
        <v>12</v>
      </c>
      <c r="H16" s="3" t="s">
        <v>87</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6" t="s">
        <v>538</v>
      </c>
      <c r="M16" s="3">
        <v>0</v>
      </c>
      <c r="N16" s="3">
        <v>0</v>
      </c>
      <c r="O16" s="3">
        <v>25</v>
      </c>
      <c r="P16" s="3"/>
      <c r="Q16" s="3"/>
    </row>
    <row r="17" spans="1:19" ht="15.75" customHeight="1">
      <c r="A17" s="2">
        <v>45614</v>
      </c>
      <c r="B17" s="3" t="str">
        <f t="shared" si="0"/>
        <v>Mon</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0.458333333333333)</f>
        <v>0.45833333333333298</v>
      </c>
      <c r="D17" s="4">
        <f t="shared" ca="1" si="1"/>
        <v>0.5416666666666663</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7" s="3" t="str">
        <f t="array" ref="F17">IF(ISBLANK($A17),,CHOOSE(WEEKDAY($A17),,INDEX(location_lang_time_lookup,2,3),INDEX(location_lang_time_lookup,2,2),INDEX(location_lang_time_lookup,2,2),INDEX(location_lang_time_lookup,2,2),INDEX(location_lang_time_lookup,2,3),INDEX(location_lang_time_lookup,2,2)))</f>
        <v>zh</v>
      </c>
      <c r="G17" s="5">
        <v>12</v>
      </c>
      <c r="H17" s="3" t="s">
        <v>292</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527</v>
      </c>
      <c r="M17" s="3">
        <v>0</v>
      </c>
      <c r="N17" s="3">
        <v>0</v>
      </c>
      <c r="O17" s="3"/>
      <c r="P17" s="3" t="s">
        <v>539</v>
      </c>
      <c r="Q17" s="3"/>
      <c r="R17" s="2"/>
      <c r="S17" s="25"/>
    </row>
    <row r="18" spans="1:19" ht="15.75" customHeight="1">
      <c r="A18" s="2">
        <v>45614</v>
      </c>
      <c r="B18" s="3" t="str">
        <f t="shared" si="0"/>
        <v>Mon</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0.625)</f>
        <v>0.625</v>
      </c>
      <c r="D18" s="4">
        <f t="shared" ca="1" si="1"/>
        <v>0.70833333333333337</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8" s="3" t="str">
        <f t="array" ref="F18">IF(ISBLANK($A18),,CHOOSE(WEEKDAY($A18),,INDEX(location_lang_time_lookup,2,3),INDEX(location_lang_time_lookup,2,2),INDEX(location_lang_time_lookup,2,2),INDEX(location_lang_time_lookup,2,2),INDEX(location_lang_time_lookup,2,3),INDEX(location_lang_time_lookup,2,2)))</f>
        <v>zh</v>
      </c>
      <c r="G18" s="5">
        <v>17</v>
      </c>
      <c r="H18" s="3" t="s">
        <v>288</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10" t="s">
        <v>540</v>
      </c>
      <c r="M18" s="3">
        <v>0</v>
      </c>
      <c r="N18" s="3">
        <v>0</v>
      </c>
      <c r="O18" s="3"/>
      <c r="P18" s="3" t="s">
        <v>541</v>
      </c>
      <c r="Q18" s="3"/>
      <c r="R18" s="2"/>
      <c r="S18" s="25"/>
    </row>
    <row r="19" spans="1:19" ht="15.75" customHeight="1">
      <c r="A19" s="2">
        <v>45615</v>
      </c>
      <c r="B19" s="3" t="str">
        <f t="shared" si="0"/>
        <v>Tue</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0.458333333333333)</f>
        <v>0.45833333333333298</v>
      </c>
      <c r="D19" s="4">
        <f t="shared" ca="1" si="1"/>
        <v>0.52083333333333304</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9" s="3" t="str">
        <f t="array" ref="F19">IF(ISBLANK($A19),,CHOOSE(WEEKDAY($A19),,INDEX(location_lang_time_lookup,2,3),INDEX(location_lang_time_lookup,2,2),INDEX(location_lang_time_lookup,2,2),INDEX(location_lang_time_lookup,2,2),INDEX(location_lang_time_lookup,2,3),INDEX(location_lang_time_lookup,2,2)))</f>
        <v>en</v>
      </c>
      <c r="G19" s="16"/>
      <c r="H19" s="3" t="s">
        <v>401</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542</v>
      </c>
      <c r="M19" s="3">
        <v>1</v>
      </c>
      <c r="N19" s="3">
        <v>0</v>
      </c>
      <c r="O19" s="3"/>
      <c r="Q19" s="3"/>
      <c r="R19" s="2"/>
      <c r="S19" s="25"/>
    </row>
    <row r="20" spans="1:19" ht="15.75" customHeight="1">
      <c r="A20" s="2">
        <v>45615</v>
      </c>
      <c r="B20" s="3" t="str">
        <f t="shared" si="0"/>
        <v>Tue</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0.583333333333333)</f>
        <v>0.58333333333333304</v>
      </c>
      <c r="D20" s="4">
        <f t="shared" ca="1" si="1"/>
        <v>0.64583333333333304</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0" s="3" t="str">
        <f t="array" ref="F20">IF(ISBLANK($A20),,CHOOSE(WEEKDAY($A20),,INDEX(location_lang_time_lookup,2,3),INDEX(location_lang_time_lookup,2,2),INDEX(location_lang_time_lookup,2,2),INDEX(location_lang_time_lookup,2,2),INDEX(location_lang_time_lookup,2,3),INDEX(location_lang_time_lookup,2,2)))</f>
        <v>en</v>
      </c>
      <c r="G20" s="16"/>
      <c r="H20" s="3" t="s">
        <v>91</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3"/>
      <c r="M20" s="3">
        <v>1</v>
      </c>
      <c r="N20" s="3">
        <v>0</v>
      </c>
      <c r="O20" s="3"/>
      <c r="R20" s="2"/>
      <c r="S20" s="25"/>
    </row>
    <row r="21" spans="1:19" ht="15.75" customHeight="1">
      <c r="A21" s="2">
        <v>45615</v>
      </c>
      <c r="B21" s="3" t="str">
        <f t="shared" si="0"/>
        <v>Tue</v>
      </c>
      <c r="C21" s="4">
        <v>0.64583333333333337</v>
      </c>
      <c r="D21" s="4">
        <f t="shared" si="1"/>
        <v>0.6875</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1" s="3" t="str">
        <f t="array" ref="F21">IF(ISBLANK($A21),,CHOOSE(WEEKDAY($A21),,INDEX(location_lang_time_lookup,2,3),INDEX(location_lang_time_lookup,2,2),INDEX(location_lang_time_lookup,2,2),INDEX(location_lang_time_lookup,2,2),INDEX(location_lang_time_lookup,2,3),INDEX(location_lang_time_lookup,2,2)))</f>
        <v>en</v>
      </c>
      <c r="G21" s="16"/>
      <c r="H21" s="3" t="s">
        <v>91</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3"/>
      <c r="M21" s="3">
        <v>1</v>
      </c>
      <c r="N21" s="3">
        <v>0</v>
      </c>
      <c r="O21" s="3"/>
      <c r="R21" s="2"/>
      <c r="S21" s="25"/>
    </row>
    <row r="22" spans="1:19" ht="15.75" customHeight="1">
      <c r="A22" s="2">
        <v>45616</v>
      </c>
      <c r="B22" s="3" t="str">
        <f t="shared" si="0"/>
        <v>Wed</v>
      </c>
      <c r="C22" s="4">
        <f ca="1">IFERROR(__xludf.DUMMYFUNCTION("IF(ISBLANK($A22),,CHOOSE(WEEKDAY($A22),,IF(ISDATE($A21),IF(WEEKDAY($A21)=2,INDEX(location_lang_time_lookup,1,6),INDEX(location_lang_time_lookup,1,4)),INDEX(location_lang_time_lookup,1,4)),IF(ISDATE($A21),IF(WEEKDAY($A21)=3,INDEX(location_lang_time_lookup,"&amp;"2,6),INDEX(location_lang_time_lookup,2,4)),INDEX(location_lang_time_lookup,2,4)),IF(ISDATE($A21),IF(WEEKDAY($A21)=4,INDEX(location_lang_time_lookup,3,6),INDEX(location_lang_time_lookup,3,4)),INDEX(location_lang_time_lookup,3,4)),IF(ISDATE($A21),IF(WEEKDAY"&amp;"($A21)=5,INDEX(location_lang_time_lookup,3,6),INDEX(location_lang_time_lookup,3,4)),INDEX(location_lang_time_lookup,3,4)),INDEX(location_lang_time_lookup,1,4),IF(ISDATE($A21),IF(WEEKDAY($A21)=7,INDEX(location_lang_time_lookup,5,6),INDEX(location_lang_time"&amp;"_lookup,5,4)),INDEX(location_lang_time_lookup,5,4))))"),0.458333333333333)</f>
        <v>0.45833333333333298</v>
      </c>
      <c r="D22" s="4">
        <f t="shared" ca="1" si="1"/>
        <v>0.52083333333333304</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2" s="3" t="str">
        <f t="array" ref="F22">IF(ISBLANK($A22),,CHOOSE(WEEKDAY($A22),,INDEX(location_lang_time_lookup,2,3),INDEX(location_lang_time_lookup,2,2),INDEX(location_lang_time_lookup,2,2),INDEX(location_lang_time_lookup,2,2),INDEX(location_lang_time_lookup,2,3),INDEX(location_lang_time_lookup,2,2)))</f>
        <v>en</v>
      </c>
      <c r="G22" s="5">
        <v>15</v>
      </c>
      <c r="H22" s="3" t="s">
        <v>185</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543</v>
      </c>
      <c r="M22" s="3">
        <v>0</v>
      </c>
      <c r="N22" s="3">
        <v>0</v>
      </c>
      <c r="O22" s="3">
        <v>14</v>
      </c>
      <c r="Q22" s="14"/>
      <c r="R22" s="2"/>
      <c r="S22" s="25"/>
    </row>
    <row r="23" spans="1:19" ht="15.75" customHeight="1">
      <c r="A23" s="2">
        <v>45616</v>
      </c>
      <c r="B23" s="3" t="str">
        <f t="shared" si="0"/>
        <v>Wed</v>
      </c>
      <c r="C23" s="4">
        <v>0.64583333333333337</v>
      </c>
      <c r="D23" s="4">
        <f t="shared" si="1"/>
        <v>0.70833333333333337</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3" s="3" t="str">
        <f t="array" ref="F23">IF(ISBLANK($A23),,CHOOSE(WEEKDAY($A23),,INDEX(location_lang_time_lookup,2,3),INDEX(location_lang_time_lookup,2,2),INDEX(location_lang_time_lookup,2,2),INDEX(location_lang_time_lookup,2,2),INDEX(location_lang_time_lookup,2,3),INDEX(location_lang_time_lookup,2,2)))</f>
        <v>en</v>
      </c>
      <c r="G23" s="5">
        <v>10</v>
      </c>
      <c r="H23" s="3" t="s">
        <v>101</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6" t="s">
        <v>544</v>
      </c>
      <c r="M23" s="3">
        <v>0</v>
      </c>
      <c r="N23" s="3">
        <v>0</v>
      </c>
      <c r="O23" s="3">
        <v>15</v>
      </c>
      <c r="Q23" s="14"/>
      <c r="R23" s="2"/>
      <c r="S23" s="25"/>
    </row>
    <row r="24" spans="1:19" ht="15.75" customHeight="1">
      <c r="A24" s="2">
        <v>45617</v>
      </c>
      <c r="B24" s="3" t="str">
        <f t="shared" si="0"/>
        <v>Thur</v>
      </c>
      <c r="C24" s="4">
        <f ca="1">IFERROR(__xludf.DUMMYFUNCTION("IF(ISBLANK($A24),,CHOOSE(WEEKDAY($A24),,IF(ISDATE($A23),IF(WEEKDAY($A23)=2,INDEX(location_lang_time_lookup,1,6),INDEX(location_lang_time_lookup,1,4)),INDEX(location_lang_time_lookup,1,4)),IF(ISDATE($A23),IF(WEEKDAY($A23)=3,INDEX(location_lang_time_lookup,"&amp;"2,6),INDEX(location_lang_time_lookup,2,4)),INDEX(location_lang_time_lookup,2,4)),IF(ISDATE($A23),IF(WEEKDAY($A23)=4,INDEX(location_lang_time_lookup,3,6),INDEX(location_lang_time_lookup,3,4)),INDEX(location_lang_time_lookup,3,4)),IF(ISDATE($A23),IF(WEEKDAY"&amp;"($A23)=5,INDEX(location_lang_time_lookup,3,6),INDEX(location_lang_time_lookup,3,4)),INDEX(location_lang_time_lookup,3,4)),INDEX(location_lang_time_lookup,1,4),IF(ISDATE($A23),IF(WEEKDAY($A23)=7,INDEX(location_lang_time_lookup,5,6),INDEX(location_lang_time"&amp;"_lookup,5,4)),INDEX(location_lang_time_lookup,5,4))))"),0.458333333333333)</f>
        <v>0.45833333333333298</v>
      </c>
      <c r="D24" s="4">
        <f t="shared" ca="1" si="1"/>
        <v>0.52083333333333304</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4" s="3" t="str">
        <f t="array" ref="F24">IF(ISBLANK($A24),,CHOOSE(WEEKDAY($A24),,INDEX(location_lang_time_lookup,2,3),INDEX(location_lang_time_lookup,2,2),INDEX(location_lang_time_lookup,2,2),INDEX(location_lang_time_lookup,2,2),INDEX(location_lang_time_lookup,2,3),INDEX(location_lang_time_lookup,2,2)))</f>
        <v>en</v>
      </c>
      <c r="G24" s="5">
        <v>13</v>
      </c>
      <c r="H24" s="3" t="s">
        <v>99</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6" t="s">
        <v>545</v>
      </c>
      <c r="M24" s="3">
        <v>0</v>
      </c>
      <c r="N24" s="3">
        <v>0</v>
      </c>
      <c r="O24" s="3">
        <v>16</v>
      </c>
      <c r="R24" s="2"/>
      <c r="S24" s="25"/>
    </row>
    <row r="25" spans="1:19" ht="15.75" customHeight="1">
      <c r="A25" s="26">
        <v>45618</v>
      </c>
      <c r="B25" s="3" t="str">
        <f t="shared" si="0"/>
        <v>Fri</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0.458333333333333)</f>
        <v>0.45833333333333298</v>
      </c>
      <c r="D25" s="4">
        <f t="shared" ca="1" si="1"/>
        <v>0.5416666666666663</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5" s="3" t="str">
        <f t="array" ref="F25">IF(ISBLANK($A25),,CHOOSE(WEEKDAY($A25),,INDEX(location_lang_time_lookup,2,3),INDEX(location_lang_time_lookup,2,2),INDEX(location_lang_time_lookup,2,2),INDEX(location_lang_time_lookup,2,2),INDEX(location_lang_time_lookup,2,3),INDEX(location_lang_time_lookup,2,2)))</f>
        <v>zh</v>
      </c>
      <c r="G25" s="5">
        <v>9</v>
      </c>
      <c r="H25" s="3" t="s">
        <v>292</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6" t="s">
        <v>527</v>
      </c>
      <c r="M25" s="3">
        <v>0</v>
      </c>
      <c r="N25" s="3">
        <v>0</v>
      </c>
      <c r="O25" s="3"/>
      <c r="P25" s="3" t="s">
        <v>546</v>
      </c>
      <c r="R25" s="2"/>
      <c r="S25" s="25"/>
    </row>
    <row r="26" spans="1:19" ht="15.75" customHeight="1">
      <c r="A26" s="2">
        <v>45621</v>
      </c>
      <c r="B26" s="3" t="str">
        <f t="shared" si="0"/>
        <v>Mon</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0.458333333333333)</f>
        <v>0.45833333333333298</v>
      </c>
      <c r="D26" s="4">
        <f t="shared" ca="1" si="1"/>
        <v>0.5416666666666663</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6" s="3" t="str">
        <f t="array" ref="F26">IF(ISBLANK($A26),,CHOOSE(WEEKDAY($A26),,INDEX(location_lang_time_lookup,2,3),INDEX(location_lang_time_lookup,2,2),INDEX(location_lang_time_lookup,2,2),INDEX(location_lang_time_lookup,2,2),INDEX(location_lang_time_lookup,2,3),INDEX(location_lang_time_lookup,2,2)))</f>
        <v>zh</v>
      </c>
      <c r="G26" s="5">
        <v>12</v>
      </c>
      <c r="H26" s="3" t="s">
        <v>292</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527</v>
      </c>
      <c r="M26" s="3">
        <v>0</v>
      </c>
      <c r="N26" s="3">
        <v>0</v>
      </c>
      <c r="O26" s="3"/>
      <c r="P26" s="3" t="s">
        <v>547</v>
      </c>
      <c r="S26" s="25"/>
    </row>
    <row r="27" spans="1:19" ht="15.75" customHeight="1">
      <c r="A27" s="2">
        <v>45621</v>
      </c>
      <c r="B27" s="3" t="str">
        <f t="shared" si="0"/>
        <v>Mon</v>
      </c>
      <c r="C27" s="4">
        <f ca="1">IFERROR(__xludf.DUMMYFUNCTION("IF(ISBLANK($A27),,CHOOSE(WEEKDAY($A27),,IF(ISDATE($A26),IF(WEEKDAY($A26)=2,INDEX(location_lang_time_lookup,1,6),INDEX(location_lang_time_lookup,1,4)),INDEX(location_lang_time_lookup,1,4)),IF(ISDATE($A26),IF(WEEKDAY($A26)=3,INDEX(location_lang_time_lookup,"&amp;"2,6),INDEX(location_lang_time_lookup,2,4)),INDEX(location_lang_time_lookup,2,4)),IF(ISDATE($A26),IF(WEEKDAY($A26)=4,INDEX(location_lang_time_lookup,3,6),INDEX(location_lang_time_lookup,3,4)),INDEX(location_lang_time_lookup,3,4)),IF(ISDATE($A26),IF(WEEKDAY"&amp;"($A26)=5,INDEX(location_lang_time_lookup,3,6),INDEX(location_lang_time_lookup,3,4)),INDEX(location_lang_time_lookup,3,4)),INDEX(location_lang_time_lookup,1,4),IF(ISDATE($A26),IF(WEEKDAY($A26)=7,INDEX(location_lang_time_lookup,5,6),INDEX(location_lang_time"&amp;"_lookup,5,4)),INDEX(location_lang_time_lookup,5,4))))"),0.625)</f>
        <v>0.625</v>
      </c>
      <c r="D27" s="4">
        <f t="shared" ca="1" si="1"/>
        <v>0.70833333333333337</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7" s="3" t="str">
        <f t="array" ref="F27">IF(ISBLANK($A27),,CHOOSE(WEEKDAY($A27),,INDEX(location_lang_time_lookup,2,3),INDEX(location_lang_time_lookup,2,2),INDEX(location_lang_time_lookup,2,2),INDEX(location_lang_time_lookup,2,2),INDEX(location_lang_time_lookup,2,3),INDEX(location_lang_time_lookup,2,2)))</f>
        <v>zh</v>
      </c>
      <c r="G27" s="5">
        <v>18</v>
      </c>
      <c r="H27" s="3" t="s">
        <v>365</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10" t="s">
        <v>548</v>
      </c>
      <c r="M27" s="3">
        <v>0</v>
      </c>
      <c r="N27" s="3">
        <v>0</v>
      </c>
      <c r="O27" s="3"/>
    </row>
    <row r="28" spans="1:19" ht="15.75" customHeight="1">
      <c r="A28" s="2">
        <v>45622</v>
      </c>
      <c r="B28" s="3" t="str">
        <f t="shared" si="0"/>
        <v>Tue</v>
      </c>
      <c r="C28" s="4">
        <f ca="1">IFERROR(__xludf.DUMMYFUNCTION("IF(ISBLANK($A28),,CHOOSE(WEEKDAY($A28),,IF(ISDATE($A27),IF(WEEKDAY($A27)=2,INDEX(location_lang_time_lookup,1,6),INDEX(location_lang_time_lookup,1,4)),INDEX(location_lang_time_lookup,1,4)),IF(ISDATE($A27),IF(WEEKDAY($A27)=3,INDEX(location_lang_time_lookup,"&amp;"2,6),INDEX(location_lang_time_lookup,2,4)),INDEX(location_lang_time_lookup,2,4)),IF(ISDATE($A27),IF(WEEKDAY($A27)=4,INDEX(location_lang_time_lookup,3,6),INDEX(location_lang_time_lookup,3,4)),INDEX(location_lang_time_lookup,3,4)),IF(ISDATE($A27),IF(WEEKDAY"&amp;"($A27)=5,INDEX(location_lang_time_lookup,3,6),INDEX(location_lang_time_lookup,3,4)),INDEX(location_lang_time_lookup,3,4)),INDEX(location_lang_time_lookup,1,4),IF(ISDATE($A27),IF(WEEKDAY($A27)=7,INDEX(location_lang_time_lookup,5,6),INDEX(location_lang_time"&amp;"_lookup,5,4)),INDEX(location_lang_time_lookup,5,4))))"),0.458333333333333)</f>
        <v>0.45833333333333298</v>
      </c>
      <c r="D28" s="4">
        <f t="shared" ca="1" si="1"/>
        <v>0.52083333333333304</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8" s="3" t="str">
        <f t="array" ref="F28">IF(ISBLANK($A28),,CHOOSE(WEEKDAY($A28),,INDEX(location_lang_time_lookup,2,3),INDEX(location_lang_time_lookup,2,2),INDEX(location_lang_time_lookup,2,2),INDEX(location_lang_time_lookup,2,2),INDEX(location_lang_time_lookup,2,3),INDEX(location_lang_time_lookup,2,2)))</f>
        <v>en</v>
      </c>
      <c r="G28" s="5">
        <v>2</v>
      </c>
      <c r="H28" s="3" t="s">
        <v>125</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549</v>
      </c>
      <c r="M28" s="3">
        <v>0</v>
      </c>
      <c r="N28" s="3">
        <v>0</v>
      </c>
      <c r="O28" s="3"/>
    </row>
    <row r="29" spans="1:19" ht="15.75" customHeight="1">
      <c r="A29" s="26">
        <v>45622</v>
      </c>
      <c r="B29" s="3" t="str">
        <f t="shared" si="0"/>
        <v>Tue</v>
      </c>
      <c r="C29" s="4">
        <f ca="1">IFERROR(__xludf.DUMMYFUNCTION("IF(ISBLANK($A29),,CHOOSE(WEEKDAY($A29),,IF(ISDATE($A28),IF(WEEKDAY($A28)=2,INDEX(location_lang_time_lookup,1,6),INDEX(location_lang_time_lookup,1,4)),INDEX(location_lang_time_lookup,1,4)),IF(ISDATE($A28),IF(WEEKDAY($A28)=3,INDEX(location_lang_time_lookup,"&amp;"2,6),INDEX(location_lang_time_lookup,2,4)),INDEX(location_lang_time_lookup,2,4)),IF(ISDATE($A28),IF(WEEKDAY($A28)=4,INDEX(location_lang_time_lookup,3,6),INDEX(location_lang_time_lookup,3,4)),INDEX(location_lang_time_lookup,3,4)),IF(ISDATE($A28),IF(WEEKDAY"&amp;"($A28)=5,INDEX(location_lang_time_lookup,3,6),INDEX(location_lang_time_lookup,3,4)),INDEX(location_lang_time_lookup,3,4)),INDEX(location_lang_time_lookup,1,4),IF(ISDATE($A28),IF(WEEKDAY($A28)=7,INDEX(location_lang_time_lookup,5,6),INDEX(location_lang_time"&amp;"_lookup,5,4)),INDEX(location_lang_time_lookup,5,4))))"),0.583333333333333)</f>
        <v>0.58333333333333304</v>
      </c>
      <c r="D29" s="4">
        <f t="shared" ca="1" si="1"/>
        <v>0.64583333333333304</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9" s="3" t="str">
        <f t="array" ref="F29">IF(ISBLANK($A29),,CHOOSE(WEEKDAY($A29),,INDEX(location_lang_time_lookup,2,3),INDEX(location_lang_time_lookup,2,2),INDEX(location_lang_time_lookup,2,2),INDEX(location_lang_time_lookup,2,2),INDEX(location_lang_time_lookup,2,3),INDEX(location_lang_time_lookup,2,2)))</f>
        <v>en</v>
      </c>
      <c r="G29" s="5">
        <v>4</v>
      </c>
      <c r="H29" s="3" t="s">
        <v>91</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531</v>
      </c>
      <c r="M29" s="3">
        <v>0</v>
      </c>
      <c r="N29" s="3">
        <v>0</v>
      </c>
      <c r="P29" s="3"/>
    </row>
    <row r="30" spans="1:19" ht="15.75" customHeight="1">
      <c r="A30" s="2">
        <v>45622</v>
      </c>
      <c r="B30" s="3" t="str">
        <f t="shared" si="0"/>
        <v>Tue</v>
      </c>
      <c r="C30" s="4">
        <v>0.64583333333333337</v>
      </c>
      <c r="D30" s="4">
        <v>0.66666666666666663</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0" s="3" t="str">
        <f t="array" ref="F30">IF(ISBLANK($A30),,CHOOSE(WEEKDAY($A30),,INDEX(location_lang_time_lookup,2,3),INDEX(location_lang_time_lookup,2,2),INDEX(location_lang_time_lookup,2,2),INDEX(location_lang_time_lookup,2,2),INDEX(location_lang_time_lookup,2,3),INDEX(location_lang_time_lookup,2,2)))</f>
        <v>en</v>
      </c>
      <c r="G30" s="5">
        <v>4</v>
      </c>
      <c r="H30" s="3" t="s">
        <v>91</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531</v>
      </c>
      <c r="M30" s="3">
        <v>0</v>
      </c>
      <c r="N30" s="3">
        <v>0</v>
      </c>
    </row>
    <row r="31" spans="1:19" ht="15.75" customHeight="1">
      <c r="A31" s="26">
        <v>45623</v>
      </c>
      <c r="B31" s="3" t="str">
        <f t="shared" si="0"/>
        <v>Wed</v>
      </c>
      <c r="C31" s="4">
        <f ca="1">IFERROR(__xludf.DUMMYFUNCTION("IF(ISBLANK($A31),,CHOOSE(WEEKDAY($A31),,IF(ISDATE($A30),IF(WEEKDAY($A30)=2,INDEX(location_lang_time_lookup,1,6),INDEX(location_lang_time_lookup,1,4)),INDEX(location_lang_time_lookup,1,4)),IF(ISDATE($A30),IF(WEEKDAY($A30)=3,INDEX(location_lang_time_lookup,"&amp;"2,6),INDEX(location_lang_time_lookup,2,4)),INDEX(location_lang_time_lookup,2,4)),IF(ISDATE($A30),IF(WEEKDAY($A30)=4,INDEX(location_lang_time_lookup,3,6),INDEX(location_lang_time_lookup,3,4)),INDEX(location_lang_time_lookup,3,4)),IF(ISDATE($A30),IF(WEEKDAY"&amp;"($A30)=5,INDEX(location_lang_time_lookup,3,6),INDEX(location_lang_time_lookup,3,4)),INDEX(location_lang_time_lookup,3,4)),INDEX(location_lang_time_lookup,1,4),IF(ISDATE($A30),IF(WEEKDAY($A30)=7,INDEX(location_lang_time_lookup,5,6),INDEX(location_lang_time"&amp;"_lookup,5,4)),INDEX(location_lang_time_lookup,5,4))))"),0.458333333333333)</f>
        <v>0.45833333333333298</v>
      </c>
      <c r="D31" s="4">
        <f t="shared" ref="D31:D285" ca="1" si="2">IF(ISBLANK(C31),,CHOOSE(WEEKDAY($A31),,C31+TIME(2,0,0),IF(AND($A31=$A30,$A31=$A29),C31+TIME(1,0,0),C31+TIME(1,30,0)),C31+TIME(1,30,0),C31+TIME(1,30,0),C31+TIME(2,0,0),C31+TIME(2,0,0),))</f>
        <v>0.52083333333333304</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1" s="3" t="str">
        <f t="array" ref="F31">IF(ISBLANK($A31),,CHOOSE(WEEKDAY($A31),,INDEX(location_lang_time_lookup,2,3),INDEX(location_lang_time_lookup,2,2),INDEX(location_lang_time_lookup,2,2),INDEX(location_lang_time_lookup,2,2),INDEX(location_lang_time_lookup,2,3),INDEX(location_lang_time_lookup,2,2)))</f>
        <v>en</v>
      </c>
      <c r="G31" s="5">
        <v>10</v>
      </c>
      <c r="H31" s="3" t="s">
        <v>191</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550</v>
      </c>
      <c r="M31" s="3">
        <v>0</v>
      </c>
      <c r="N31" s="3">
        <v>0</v>
      </c>
      <c r="O31" s="3">
        <v>8</v>
      </c>
      <c r="P31" s="3"/>
    </row>
    <row r="32" spans="1:19" ht="15.75" customHeight="1">
      <c r="A32" s="2">
        <v>45623</v>
      </c>
      <c r="B32" s="3" t="str">
        <f t="shared" si="0"/>
        <v>Wed</v>
      </c>
      <c r="C32" s="4">
        <v>0.64583333333333337</v>
      </c>
      <c r="D32" s="4">
        <f t="shared" si="2"/>
        <v>0.70833333333333337</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2" s="3" t="str">
        <f t="array" ref="F32">IF(ISBLANK($A32),,CHOOSE(WEEKDAY($A32),,INDEX(location_lang_time_lookup,2,3),INDEX(location_lang_time_lookup,2,2),INDEX(location_lang_time_lookup,2,2),INDEX(location_lang_time_lookup,2,2),INDEX(location_lang_time_lookup,2,3),INDEX(location_lang_time_lookup,2,2)))</f>
        <v>en</v>
      </c>
      <c r="G32" s="5">
        <v>5</v>
      </c>
      <c r="H32" s="3" t="s">
        <v>97</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6" t="s">
        <v>551</v>
      </c>
      <c r="M32" s="3">
        <v>0</v>
      </c>
      <c r="N32" s="3">
        <v>0</v>
      </c>
      <c r="O32" s="3">
        <v>15</v>
      </c>
    </row>
    <row r="33" spans="1:16" ht="15.75" customHeight="1">
      <c r="A33" s="26"/>
      <c r="B33" s="3"/>
      <c r="C33" s="4"/>
      <c r="D33" s="4"/>
      <c r="E33" s="3"/>
      <c r="F33" s="3"/>
      <c r="G33" s="16"/>
      <c r="H33" s="3"/>
      <c r="I33" s="3"/>
      <c r="J33" s="3"/>
      <c r="K33" s="3"/>
      <c r="L33" s="3"/>
      <c r="M33" s="3"/>
      <c r="N33" s="3"/>
      <c r="O33" s="3"/>
      <c r="P33" s="3"/>
    </row>
    <row r="34" spans="1:16" ht="15.75" customHeight="1">
      <c r="A34" s="2"/>
      <c r="B34" s="3"/>
      <c r="C34" s="4"/>
      <c r="D34" s="4"/>
      <c r="E34" s="3"/>
      <c r="F34" s="3"/>
      <c r="G34" s="16"/>
      <c r="H34" s="3"/>
      <c r="I34" s="3"/>
      <c r="J34" s="3"/>
      <c r="K34" s="3"/>
      <c r="L34" s="3"/>
      <c r="M34" s="3"/>
      <c r="N34" s="3"/>
      <c r="O34" s="3"/>
    </row>
    <row r="35" spans="1:16" ht="15.75" customHeight="1">
      <c r="A35" s="2"/>
      <c r="B35" s="3"/>
      <c r="C35" s="4"/>
      <c r="D35" s="4"/>
      <c r="E35" s="3"/>
      <c r="F35" s="3"/>
      <c r="G35" s="16"/>
      <c r="H35" s="3"/>
      <c r="I35" s="3"/>
      <c r="J35" s="3"/>
      <c r="K35" s="3"/>
      <c r="L35" s="3"/>
      <c r="M35" s="3"/>
      <c r="N35" s="3"/>
      <c r="O35" s="3"/>
    </row>
    <row r="36" spans="1:16" ht="15.75" customHeight="1">
      <c r="A36" s="2"/>
      <c r="B36" s="3"/>
      <c r="C36" s="4"/>
      <c r="D36" s="4"/>
      <c r="E36" s="3"/>
      <c r="F36" s="3"/>
      <c r="G36" s="16"/>
      <c r="H36" s="3"/>
      <c r="I36" s="3"/>
      <c r="J36" s="3"/>
      <c r="K36" s="3"/>
      <c r="L36" s="3"/>
      <c r="M36" s="3"/>
      <c r="N36" s="3"/>
      <c r="O36" s="3"/>
    </row>
    <row r="37" spans="1:16" ht="15.75" customHeight="1">
      <c r="A37" s="2"/>
      <c r="B37" s="3"/>
      <c r="C37" s="4"/>
      <c r="D37" s="4"/>
      <c r="E37" s="3"/>
      <c r="F37" s="3"/>
      <c r="G37" s="16"/>
      <c r="H37" s="3"/>
      <c r="I37" s="3"/>
      <c r="J37" s="3"/>
      <c r="K37" s="3"/>
      <c r="L37" s="3"/>
      <c r="M37" s="3"/>
      <c r="N37" s="3"/>
      <c r="O37" s="3"/>
    </row>
    <row r="38" spans="1:16" ht="15.75" customHeight="1">
      <c r="A38" s="2"/>
      <c r="B38" s="3"/>
      <c r="C38" s="4"/>
      <c r="D38" s="4"/>
      <c r="E38" s="3"/>
      <c r="F38" s="3"/>
      <c r="G38" s="16"/>
      <c r="H38" s="3"/>
      <c r="I38" s="3"/>
      <c r="J38" s="3"/>
      <c r="K38" s="3"/>
      <c r="L38" s="3"/>
      <c r="M38" s="3"/>
      <c r="N38" s="3"/>
      <c r="O38" s="3"/>
    </row>
    <row r="39" spans="1:16" ht="15.75" customHeight="1">
      <c r="A39" s="2"/>
      <c r="B39" s="3"/>
      <c r="C39" s="4"/>
      <c r="D39" s="4"/>
      <c r="E39" s="3"/>
      <c r="F39" s="3"/>
      <c r="G39" s="16"/>
      <c r="H39" s="3"/>
      <c r="I39" s="3"/>
      <c r="J39" s="3"/>
      <c r="K39" s="3"/>
      <c r="L39" s="3"/>
      <c r="M39" s="3"/>
      <c r="N39" s="3"/>
      <c r="O39" s="3"/>
    </row>
    <row r="40" spans="1:16" ht="15.75" customHeight="1">
      <c r="A40" s="2"/>
      <c r="B40" s="3"/>
      <c r="C40" s="4"/>
      <c r="D40" s="4"/>
      <c r="E40" s="3"/>
      <c r="F40" s="3"/>
      <c r="G40" s="16"/>
      <c r="H40" s="3"/>
      <c r="I40" s="3"/>
      <c r="J40" s="3"/>
      <c r="K40" s="3"/>
      <c r="L40" s="3"/>
      <c r="M40" s="3"/>
      <c r="N40" s="3"/>
      <c r="O40" s="3"/>
    </row>
    <row r="41" spans="1:16" ht="15.75" customHeight="1">
      <c r="A41" s="2"/>
      <c r="B41" s="3"/>
      <c r="C41" s="4"/>
      <c r="D41" s="4"/>
      <c r="E41" s="3"/>
      <c r="F41" s="3"/>
      <c r="G41" s="16"/>
      <c r="H41" s="3"/>
      <c r="I41" s="3"/>
      <c r="J41" s="3"/>
      <c r="K41" s="3"/>
      <c r="L41" s="3"/>
      <c r="M41" s="3"/>
      <c r="N41" s="3"/>
      <c r="O41" s="3"/>
      <c r="P41" s="3"/>
    </row>
    <row r="42" spans="1:16" ht="15.75" customHeight="1">
      <c r="A42" s="2"/>
      <c r="B42" s="3"/>
      <c r="C42" s="4"/>
      <c r="D42" s="4"/>
      <c r="E42" s="3"/>
      <c r="F42" s="3"/>
      <c r="G42" s="16"/>
      <c r="H42" s="3"/>
      <c r="I42" s="3"/>
      <c r="J42" s="3"/>
      <c r="K42" s="3"/>
      <c r="L42" s="3"/>
      <c r="M42" s="3"/>
      <c r="N42" s="3"/>
      <c r="O42" s="3"/>
    </row>
    <row r="43" spans="1:16" ht="15.75" customHeight="1">
      <c r="A43" s="2"/>
      <c r="B43" s="3"/>
      <c r="C43" s="4"/>
      <c r="D43" s="4"/>
      <c r="E43" s="3"/>
      <c r="F43" s="3"/>
      <c r="G43" s="16"/>
      <c r="H43" s="3"/>
      <c r="I43" s="3"/>
      <c r="J43" s="3"/>
      <c r="K43" s="3"/>
      <c r="L43" s="3"/>
      <c r="M43" s="3"/>
      <c r="N43" s="3"/>
      <c r="O43" s="3"/>
    </row>
    <row r="44" spans="1:16" ht="15.75" customHeight="1">
      <c r="A44" s="2"/>
      <c r="B44" s="3"/>
      <c r="C44" s="4"/>
      <c r="D44" s="4"/>
      <c r="E44" s="3"/>
      <c r="F44" s="3"/>
      <c r="G44" s="16"/>
      <c r="H44" s="3"/>
      <c r="I44" s="3"/>
      <c r="J44" s="3"/>
      <c r="K44" s="3"/>
      <c r="L44" s="3"/>
      <c r="M44" s="3"/>
      <c r="N44" s="3"/>
      <c r="O44" s="3"/>
    </row>
    <row r="45" spans="1:16" ht="15.75" customHeight="1">
      <c r="A45" s="26"/>
      <c r="B45" s="3"/>
      <c r="C45" s="4"/>
      <c r="D45" s="4"/>
      <c r="E45" s="3"/>
      <c r="F45" s="3"/>
      <c r="G45" s="16"/>
      <c r="H45" s="3"/>
      <c r="I45" s="3"/>
      <c r="J45" s="3"/>
      <c r="K45" s="3"/>
      <c r="L45" s="3"/>
      <c r="M45" s="3"/>
      <c r="N45" s="3"/>
      <c r="O45" s="3"/>
    </row>
    <row r="46" spans="1:16" ht="15.75" customHeight="1">
      <c r="A46" s="2"/>
      <c r="B46" s="3"/>
      <c r="C46" s="4"/>
      <c r="D46" s="4"/>
      <c r="E46" s="3"/>
      <c r="F46" s="3"/>
      <c r="G46" s="16"/>
      <c r="H46" s="3"/>
      <c r="I46" s="3"/>
      <c r="J46" s="3"/>
      <c r="K46" s="3"/>
      <c r="L46" s="3"/>
      <c r="M46" s="3"/>
      <c r="N46" s="3"/>
      <c r="O46" s="3"/>
    </row>
    <row r="47" spans="1:16" ht="15.75" customHeight="1">
      <c r="A47" s="2"/>
      <c r="B47" s="3"/>
      <c r="C47" s="4"/>
      <c r="D47" s="4"/>
      <c r="E47" s="3"/>
      <c r="F47" s="3"/>
      <c r="G47" s="16"/>
      <c r="H47" s="3"/>
      <c r="I47" s="3"/>
      <c r="J47" s="3"/>
      <c r="K47" s="3"/>
      <c r="L47" s="3"/>
      <c r="M47" s="3"/>
      <c r="N47" s="3"/>
      <c r="O47" s="3"/>
    </row>
    <row r="48" spans="1:16" ht="15.75" customHeight="1">
      <c r="A48" s="2"/>
      <c r="B48" s="3"/>
      <c r="C48" s="4"/>
      <c r="D48" s="4"/>
      <c r="E48" s="3"/>
      <c r="F48" s="3"/>
      <c r="G48" s="16"/>
      <c r="H48" s="3"/>
      <c r="I48" s="3"/>
      <c r="J48" s="3"/>
      <c r="K48" s="3"/>
      <c r="L48" s="3"/>
      <c r="M48" s="3"/>
      <c r="N48" s="3"/>
      <c r="O48" s="3"/>
    </row>
    <row r="49" spans="1:15" ht="15.75" customHeight="1">
      <c r="A49" s="2"/>
      <c r="B49" s="3"/>
      <c r="C49" s="4"/>
      <c r="D49" s="4"/>
      <c r="E49" s="3"/>
      <c r="F49" s="3"/>
      <c r="G49" s="16"/>
      <c r="H49" s="3"/>
      <c r="I49" s="3"/>
      <c r="J49" s="3"/>
      <c r="K49" s="3"/>
      <c r="L49" s="3"/>
      <c r="M49" s="3"/>
      <c r="N49" s="3"/>
      <c r="O49" s="3"/>
    </row>
    <row r="50" spans="1:15" ht="15.75" customHeight="1">
      <c r="A50" s="2"/>
      <c r="B50" s="3"/>
      <c r="C50" s="4"/>
      <c r="D50" s="4"/>
      <c r="E50" s="3"/>
      <c r="F50" s="3"/>
      <c r="G50" s="16"/>
      <c r="H50" s="3"/>
      <c r="I50" s="3"/>
      <c r="J50" s="3"/>
      <c r="K50" s="3"/>
      <c r="L50" s="3"/>
      <c r="M50" s="3"/>
      <c r="N50" s="3"/>
      <c r="O50" s="3"/>
    </row>
    <row r="51" spans="1:15" ht="15.75" customHeight="1">
      <c r="A51" s="2"/>
      <c r="B51" s="3"/>
      <c r="C51" s="4"/>
      <c r="D51" s="4"/>
      <c r="E51" s="3"/>
      <c r="F51" s="3"/>
      <c r="G51" s="16"/>
      <c r="H51" s="3"/>
      <c r="I51" s="3"/>
      <c r="J51" s="3"/>
      <c r="K51" s="3"/>
      <c r="L51" s="3"/>
      <c r="M51" s="3"/>
      <c r="N51" s="3"/>
      <c r="O51" s="3"/>
    </row>
    <row r="52" spans="1:15" ht="15.75" customHeight="1">
      <c r="A52" s="2"/>
      <c r="B52" s="3"/>
      <c r="C52" s="4"/>
      <c r="D52" s="4"/>
      <c r="E52" s="3"/>
      <c r="F52" s="3"/>
      <c r="G52" s="16"/>
      <c r="H52" s="3"/>
      <c r="I52" s="3"/>
      <c r="J52" s="3"/>
      <c r="K52" s="3"/>
      <c r="L52" s="3"/>
      <c r="M52" s="3"/>
      <c r="N52" s="3"/>
      <c r="O52" s="3"/>
    </row>
    <row r="53" spans="1:15" ht="15.75" customHeight="1">
      <c r="A53" s="2"/>
      <c r="B53" s="3"/>
      <c r="C53" s="4"/>
      <c r="D53" s="4"/>
      <c r="E53" s="3"/>
      <c r="F53" s="3"/>
      <c r="G53" s="16"/>
      <c r="H53" s="3"/>
      <c r="I53" s="3"/>
      <c r="J53" s="3"/>
      <c r="K53" s="3"/>
      <c r="L53" s="3"/>
      <c r="M53" s="3"/>
      <c r="N53" s="3"/>
      <c r="O53" s="3"/>
    </row>
    <row r="54" spans="1:15" ht="15.75" customHeight="1">
      <c r="A54" s="2"/>
      <c r="B54" s="3"/>
      <c r="C54" s="4"/>
      <c r="D54" s="4"/>
      <c r="E54" s="3"/>
      <c r="F54" s="3"/>
      <c r="G54" s="16"/>
      <c r="H54" s="3"/>
      <c r="I54" s="3"/>
      <c r="J54" s="3"/>
      <c r="K54" s="3"/>
      <c r="L54" s="3"/>
      <c r="M54" s="3"/>
      <c r="N54" s="3"/>
      <c r="O54" s="3"/>
    </row>
    <row r="55" spans="1:15" ht="15.75" customHeight="1">
      <c r="A55" s="2"/>
      <c r="B55" s="3"/>
      <c r="C55" s="4"/>
      <c r="D55" s="4"/>
      <c r="E55" s="3"/>
      <c r="F55" s="3"/>
      <c r="G55" s="16"/>
      <c r="H55" s="3"/>
      <c r="I55" s="3"/>
      <c r="J55" s="3"/>
      <c r="K55" s="3"/>
      <c r="L55" s="3"/>
      <c r="M55" s="3"/>
      <c r="N55" s="3"/>
      <c r="O55" s="3"/>
    </row>
    <row r="56" spans="1:15" ht="15.75" customHeight="1">
      <c r="A56" s="2"/>
      <c r="B56" s="3"/>
      <c r="C56" s="4"/>
      <c r="D56" s="4"/>
      <c r="E56" s="3"/>
      <c r="F56" s="3"/>
      <c r="G56" s="16"/>
      <c r="H56" s="3"/>
      <c r="I56" s="3"/>
      <c r="J56" s="3"/>
      <c r="K56" s="3"/>
      <c r="L56" s="3"/>
      <c r="M56" s="3"/>
      <c r="N56" s="3"/>
      <c r="O56" s="3"/>
    </row>
    <row r="57" spans="1:15" ht="15.75" customHeight="1">
      <c r="A57" s="2"/>
      <c r="B57" s="3"/>
      <c r="C57" s="4"/>
      <c r="D57" s="4"/>
      <c r="E57" s="3"/>
      <c r="F57" s="3"/>
      <c r="G57" s="16"/>
      <c r="H57" s="3"/>
      <c r="I57" s="3"/>
      <c r="J57" s="3"/>
      <c r="K57" s="3"/>
      <c r="L57" s="3"/>
      <c r="M57" s="3"/>
      <c r="N57" s="3"/>
      <c r="O57" s="3"/>
    </row>
    <row r="58" spans="1:15" ht="15.75" customHeight="1">
      <c r="A58" s="2"/>
      <c r="B58" s="3"/>
      <c r="C58" s="4"/>
      <c r="D58" s="4"/>
      <c r="E58" s="3"/>
      <c r="F58" s="3"/>
      <c r="G58" s="16"/>
      <c r="H58" s="3"/>
      <c r="I58" s="3"/>
      <c r="J58" s="3"/>
      <c r="K58" s="3"/>
      <c r="L58" s="3"/>
      <c r="M58" s="3"/>
      <c r="N58" s="3"/>
      <c r="O58" s="3"/>
    </row>
    <row r="59" spans="1:15" ht="15.75" customHeight="1">
      <c r="A59" s="2"/>
      <c r="B59" s="3"/>
      <c r="C59" s="4"/>
      <c r="D59" s="4"/>
      <c r="E59" s="3"/>
      <c r="F59" s="3"/>
      <c r="G59" s="16"/>
      <c r="H59" s="3"/>
      <c r="I59" s="3"/>
      <c r="J59" s="3"/>
      <c r="K59" s="3"/>
      <c r="L59" s="3"/>
      <c r="M59" s="3"/>
      <c r="N59" s="3"/>
      <c r="O59" s="3"/>
    </row>
    <row r="60" spans="1:15" ht="15.75" customHeight="1">
      <c r="A60" s="2"/>
      <c r="B60" s="3"/>
      <c r="C60" s="4"/>
      <c r="D60" s="4"/>
      <c r="E60" s="3"/>
      <c r="F60" s="3"/>
      <c r="G60" s="16"/>
      <c r="H60" s="3"/>
      <c r="I60" s="3"/>
      <c r="J60" s="3"/>
      <c r="K60" s="3"/>
      <c r="L60" s="3"/>
      <c r="M60" s="3"/>
      <c r="N60" s="3"/>
      <c r="O60" s="3"/>
    </row>
    <row r="61" spans="1:15" ht="15.75" customHeight="1">
      <c r="A61" s="2"/>
      <c r="B61" s="3"/>
      <c r="C61" s="4"/>
      <c r="D61" s="4"/>
      <c r="E61" s="3"/>
      <c r="F61" s="3"/>
      <c r="G61" s="16"/>
      <c r="H61" s="3"/>
      <c r="I61" s="3"/>
      <c r="J61" s="3"/>
      <c r="K61" s="3"/>
      <c r="L61" s="3"/>
      <c r="M61" s="3"/>
      <c r="N61" s="3"/>
    </row>
    <row r="62" spans="1:15" ht="15.75" customHeight="1">
      <c r="A62" s="2"/>
      <c r="B62" s="3"/>
      <c r="C62" s="4"/>
      <c r="D62" s="4"/>
      <c r="E62" s="3"/>
      <c r="F62" s="3"/>
      <c r="G62" s="16"/>
      <c r="H62" s="3"/>
      <c r="I62" s="3"/>
      <c r="J62" s="3"/>
      <c r="K62" s="3"/>
      <c r="L62" s="3"/>
      <c r="M62" s="3"/>
      <c r="N62" s="3"/>
    </row>
    <row r="63" spans="1:15" ht="15.75" customHeight="1">
      <c r="A63" s="2"/>
      <c r="B63" s="3"/>
      <c r="C63" s="4"/>
      <c r="D63" s="4"/>
      <c r="E63" s="3"/>
      <c r="F63" s="3"/>
      <c r="G63" s="16"/>
      <c r="H63" s="3"/>
      <c r="I63" s="3"/>
      <c r="J63" s="3"/>
      <c r="K63" s="3"/>
      <c r="L63" s="3"/>
      <c r="M63" s="3"/>
      <c r="N63" s="3"/>
    </row>
    <row r="64" spans="1:15" ht="15.75" customHeight="1">
      <c r="A64" s="2"/>
      <c r="B64" s="3"/>
      <c r="C64" s="4"/>
      <c r="D64" s="4"/>
      <c r="E64" s="3"/>
      <c r="F64" s="3"/>
      <c r="G64" s="16"/>
      <c r="H64" s="3"/>
      <c r="I64" s="3"/>
      <c r="J64" s="3"/>
      <c r="K64" s="3"/>
      <c r="L64" s="3"/>
      <c r="M64" s="3"/>
      <c r="N64" s="3"/>
    </row>
    <row r="65" spans="1:14" ht="13">
      <c r="A65" s="2"/>
      <c r="B65" s="3"/>
      <c r="C65" s="4"/>
      <c r="D65" s="4"/>
      <c r="E65" s="3"/>
      <c r="F65" s="3"/>
      <c r="G65" s="16"/>
      <c r="H65" s="3"/>
      <c r="I65" s="3"/>
      <c r="J65" s="3"/>
      <c r="K65" s="3"/>
      <c r="L65" s="3"/>
      <c r="M65" s="3"/>
      <c r="N65" s="3"/>
    </row>
    <row r="66" spans="1:14" ht="13">
      <c r="A66" s="2"/>
      <c r="B66" s="3"/>
      <c r="C66" s="4"/>
      <c r="D66" s="4"/>
      <c r="E66" s="3"/>
      <c r="F66" s="3"/>
      <c r="G66" s="16"/>
      <c r="H66" s="3"/>
      <c r="I66" s="3"/>
      <c r="J66" s="3"/>
      <c r="K66" s="3"/>
      <c r="L66" s="3"/>
      <c r="M66" s="3"/>
      <c r="N66" s="3"/>
    </row>
    <row r="67" spans="1:14" ht="13">
      <c r="A67" s="2"/>
      <c r="B67" s="3"/>
      <c r="C67" s="4"/>
      <c r="D67" s="4"/>
      <c r="E67" s="3"/>
      <c r="F67" s="3"/>
      <c r="G67" s="16"/>
      <c r="H67" s="3"/>
      <c r="I67" s="3"/>
      <c r="J67" s="3"/>
      <c r="K67" s="3"/>
      <c r="L67" s="3"/>
      <c r="M67" s="3"/>
      <c r="N67" s="3"/>
    </row>
    <row r="68" spans="1:14" ht="13">
      <c r="A68" s="2"/>
      <c r="B68" s="3"/>
      <c r="C68" s="4"/>
      <c r="D68" s="4"/>
      <c r="E68" s="3"/>
      <c r="F68" s="3"/>
      <c r="G68" s="16"/>
      <c r="H68" s="3"/>
      <c r="I68" s="3"/>
      <c r="J68" s="3"/>
      <c r="K68" s="3"/>
      <c r="L68" s="3"/>
      <c r="M68" s="3"/>
      <c r="N68" s="3"/>
    </row>
    <row r="69" spans="1:14" ht="13">
      <c r="A69" s="2"/>
      <c r="B69" s="3"/>
      <c r="C69" s="4"/>
      <c r="D69" s="4"/>
      <c r="E69" s="3"/>
      <c r="F69" s="3"/>
      <c r="G69" s="16"/>
      <c r="H69" s="3"/>
      <c r="I69" s="3"/>
      <c r="J69" s="3"/>
      <c r="K69" s="3"/>
      <c r="L69" s="3"/>
      <c r="M69" s="3"/>
      <c r="N69" s="3"/>
    </row>
    <row r="70" spans="1:14" ht="13">
      <c r="A70" s="2"/>
      <c r="B70" s="3"/>
      <c r="C70" s="4"/>
      <c r="D70" s="4"/>
      <c r="E70" s="3"/>
      <c r="F70" s="3"/>
      <c r="G70" s="16"/>
      <c r="H70" s="3"/>
      <c r="I70" s="3"/>
      <c r="J70" s="3"/>
      <c r="K70" s="3"/>
      <c r="L70" s="3"/>
      <c r="M70" s="3"/>
      <c r="N70" s="3"/>
    </row>
    <row r="71" spans="1:14" ht="13">
      <c r="A71" s="2"/>
      <c r="B71" s="3"/>
      <c r="C71" s="4"/>
      <c r="D71" s="4"/>
      <c r="E71" s="3"/>
      <c r="F71" s="3"/>
      <c r="G71" s="16"/>
      <c r="H71" s="3"/>
      <c r="I71" s="3"/>
      <c r="J71" s="3"/>
      <c r="K71" s="3"/>
      <c r="L71" s="3"/>
      <c r="M71" s="3"/>
      <c r="N71" s="3"/>
    </row>
    <row r="72" spans="1:14" ht="13">
      <c r="A72" s="2"/>
      <c r="B72" s="3"/>
      <c r="C72" s="4"/>
      <c r="D72" s="4"/>
      <c r="E72" s="3"/>
      <c r="F72" s="3"/>
      <c r="G72" s="16"/>
      <c r="H72" s="3"/>
      <c r="I72" s="3"/>
      <c r="J72" s="3"/>
      <c r="K72" s="3"/>
      <c r="L72" s="3"/>
      <c r="M72" s="3"/>
      <c r="N72" s="3"/>
    </row>
    <row r="73" spans="1:14" ht="13">
      <c r="A73" s="2"/>
      <c r="B73" s="3"/>
      <c r="C73" s="4"/>
      <c r="D73" s="4"/>
      <c r="E73" s="3"/>
      <c r="F73" s="3"/>
      <c r="G73" s="16"/>
      <c r="H73" s="3"/>
      <c r="I73" s="3"/>
      <c r="J73" s="3"/>
      <c r="K73" s="3"/>
      <c r="L73" s="3"/>
      <c r="M73" s="3"/>
      <c r="N73" s="3"/>
    </row>
    <row r="74" spans="1:14" ht="13">
      <c r="A74" s="2"/>
      <c r="B74" s="3"/>
      <c r="C74" s="4"/>
      <c r="D74" s="4"/>
      <c r="E74" s="3"/>
      <c r="F74" s="3"/>
      <c r="G74" s="16"/>
      <c r="H74" s="3"/>
      <c r="I74" s="3"/>
      <c r="J74" s="3"/>
      <c r="K74" s="3"/>
      <c r="L74" s="3"/>
      <c r="M74" s="3"/>
      <c r="N74" s="3"/>
    </row>
    <row r="75" spans="1:14" ht="13">
      <c r="A75" s="2"/>
      <c r="B75" s="3"/>
      <c r="C75" s="4"/>
      <c r="D75" s="4"/>
      <c r="E75" s="3"/>
      <c r="F75" s="3"/>
      <c r="G75" s="16"/>
      <c r="H75" s="3"/>
      <c r="I75" s="3"/>
      <c r="J75" s="3"/>
      <c r="K75" s="3"/>
      <c r="L75" s="3"/>
      <c r="M75" s="3"/>
      <c r="N75" s="3"/>
    </row>
    <row r="76" spans="1:14" ht="13">
      <c r="A76" s="2"/>
      <c r="B76" s="3"/>
      <c r="C76" s="4"/>
      <c r="D76" s="4"/>
      <c r="E76" s="3"/>
      <c r="F76" s="3"/>
      <c r="G76" s="16"/>
      <c r="H76" s="3"/>
      <c r="I76" s="3"/>
      <c r="J76" s="3"/>
      <c r="K76" s="3"/>
      <c r="L76" s="3"/>
      <c r="M76" s="3"/>
      <c r="N76" s="3"/>
    </row>
    <row r="77" spans="1:14" ht="13">
      <c r="A77" s="2"/>
      <c r="B77" s="3"/>
      <c r="C77" s="4"/>
      <c r="D77" s="4"/>
      <c r="E77" s="3"/>
      <c r="F77" s="3"/>
      <c r="G77" s="16"/>
      <c r="H77" s="3"/>
      <c r="I77" s="3"/>
      <c r="J77" s="3"/>
      <c r="K77" s="3"/>
      <c r="L77" s="3"/>
      <c r="M77" s="3"/>
      <c r="N77" s="3"/>
    </row>
    <row r="78" spans="1:14" ht="13">
      <c r="A78" s="2"/>
      <c r="B78" s="3"/>
      <c r="C78" s="4"/>
      <c r="D78" s="4"/>
      <c r="E78" s="3"/>
      <c r="F78" s="3"/>
      <c r="G78" s="16"/>
      <c r="H78" s="3"/>
      <c r="I78" s="3"/>
      <c r="J78" s="3"/>
      <c r="K78" s="3"/>
      <c r="L78" s="3"/>
      <c r="M78" s="3"/>
      <c r="N78" s="3"/>
    </row>
    <row r="79" spans="1:14" ht="13">
      <c r="A79" s="2"/>
      <c r="B79" s="3"/>
      <c r="C79" s="4"/>
      <c r="D79" s="4"/>
      <c r="E79" s="3"/>
      <c r="F79" s="3"/>
      <c r="G79" s="16"/>
      <c r="H79" s="3"/>
      <c r="I79" s="3"/>
      <c r="J79" s="3"/>
      <c r="K79" s="3"/>
      <c r="L79" s="3"/>
      <c r="M79" s="3"/>
      <c r="N79" s="3"/>
    </row>
    <row r="80" spans="1:14" ht="13">
      <c r="A80" s="2"/>
      <c r="B80" s="3"/>
      <c r="C80" s="4"/>
      <c r="D80" s="4"/>
      <c r="E80" s="3"/>
      <c r="F80" s="3"/>
      <c r="G80" s="16"/>
      <c r="H80" s="3"/>
      <c r="I80" s="3"/>
      <c r="J80" s="3"/>
      <c r="K80" s="3"/>
      <c r="L80" s="3"/>
      <c r="M80" s="3"/>
      <c r="N80" s="3"/>
    </row>
    <row r="81" spans="1:14" ht="13">
      <c r="A81" s="2"/>
      <c r="B81" s="3"/>
      <c r="C81" s="4"/>
      <c r="D81" s="4"/>
      <c r="E81" s="3"/>
      <c r="F81" s="3"/>
      <c r="G81" s="16"/>
      <c r="H81" s="3"/>
      <c r="I81" s="3"/>
      <c r="J81" s="3"/>
      <c r="K81" s="3"/>
      <c r="L81" s="3"/>
      <c r="M81" s="3"/>
      <c r="N81" s="3"/>
    </row>
    <row r="82" spans="1:14" ht="13">
      <c r="A82" s="2"/>
      <c r="B82" s="3"/>
      <c r="C82" s="4"/>
      <c r="D82" s="4"/>
      <c r="E82" s="3"/>
      <c r="F82" s="3"/>
      <c r="G82" s="16"/>
      <c r="H82" s="3"/>
      <c r="I82" s="3"/>
      <c r="J82" s="3"/>
      <c r="K82" s="3"/>
      <c r="L82" s="3"/>
      <c r="M82" s="3"/>
      <c r="N82" s="3"/>
    </row>
    <row r="83" spans="1:14" ht="13">
      <c r="A83" s="2"/>
      <c r="B83" s="3"/>
      <c r="C83" s="4"/>
      <c r="D83" s="4"/>
      <c r="E83" s="3"/>
      <c r="F83" s="3"/>
      <c r="G83" s="16"/>
      <c r="H83" s="3"/>
      <c r="I83" s="3"/>
      <c r="J83" s="3"/>
      <c r="K83" s="3"/>
      <c r="L83" s="3"/>
      <c r="M83" s="3"/>
      <c r="N83" s="3"/>
    </row>
    <row r="84" spans="1:14" ht="13">
      <c r="A84" s="2"/>
      <c r="B84" s="3"/>
      <c r="C84" s="4"/>
      <c r="D84" s="4"/>
      <c r="E84" s="3"/>
      <c r="F84" s="3"/>
      <c r="G84" s="16"/>
      <c r="H84" s="3"/>
      <c r="I84" s="3"/>
      <c r="J84" s="3"/>
      <c r="K84" s="3"/>
      <c r="L84" s="3"/>
      <c r="M84" s="3"/>
      <c r="N84" s="3"/>
    </row>
    <row r="85" spans="1:14" ht="13">
      <c r="A85" s="2"/>
      <c r="B85" s="3"/>
      <c r="C85" s="4"/>
      <c r="D85" s="4"/>
      <c r="E85" s="3"/>
      <c r="F85" s="3"/>
      <c r="G85" s="16"/>
      <c r="H85" s="3"/>
      <c r="I85" s="3"/>
      <c r="J85" s="3"/>
      <c r="K85" s="3"/>
      <c r="L85" s="3"/>
      <c r="M85" s="3"/>
      <c r="N85" s="3"/>
    </row>
    <row r="86" spans="1:14" ht="13">
      <c r="A86" s="2"/>
      <c r="B86" s="3"/>
      <c r="C86" s="4"/>
      <c r="D86" s="4"/>
      <c r="E86" s="3"/>
      <c r="F86" s="3"/>
      <c r="G86" s="16"/>
      <c r="H86" s="3"/>
      <c r="I86" s="3"/>
      <c r="J86" s="3"/>
      <c r="K86" s="3"/>
      <c r="L86" s="3"/>
      <c r="M86" s="3"/>
      <c r="N86" s="3"/>
    </row>
    <row r="87" spans="1:14" ht="13">
      <c r="A87" s="2"/>
      <c r="B87" s="3"/>
      <c r="C87" s="4"/>
      <c r="D87" s="4"/>
      <c r="E87" s="3"/>
      <c r="F87" s="3"/>
      <c r="G87" s="16"/>
      <c r="H87" s="3"/>
      <c r="I87" s="3"/>
      <c r="J87" s="3"/>
      <c r="K87" s="3"/>
      <c r="L87" s="3"/>
      <c r="M87" s="3"/>
      <c r="N87" s="3"/>
    </row>
    <row r="88" spans="1:14" ht="13">
      <c r="A88" s="2"/>
      <c r="B88" s="3"/>
      <c r="C88" s="4"/>
      <c r="D88" s="4"/>
      <c r="E88" s="3"/>
      <c r="F88" s="3"/>
      <c r="G88" s="16"/>
      <c r="H88" s="3"/>
      <c r="I88" s="3"/>
      <c r="J88" s="3"/>
      <c r="K88" s="3"/>
      <c r="L88" s="3"/>
      <c r="M88" s="3"/>
      <c r="N88" s="3"/>
    </row>
    <row r="89" spans="1:14" ht="13">
      <c r="A89" s="2"/>
      <c r="B89" s="3"/>
      <c r="C89" s="4"/>
      <c r="D89" s="4"/>
      <c r="E89" s="3"/>
      <c r="F89" s="3"/>
      <c r="G89" s="16"/>
      <c r="H89" s="3"/>
      <c r="I89" s="3"/>
      <c r="J89" s="3"/>
      <c r="K89" s="3"/>
      <c r="L89" s="3"/>
      <c r="M89" s="3"/>
      <c r="N89" s="3"/>
    </row>
    <row r="90" spans="1:14" ht="13">
      <c r="A90" s="2"/>
      <c r="B90" s="3"/>
      <c r="C90" s="4"/>
      <c r="D90" s="4"/>
      <c r="E90" s="3"/>
      <c r="F90" s="3"/>
      <c r="G90" s="16"/>
      <c r="H90" s="3"/>
      <c r="I90" s="3"/>
      <c r="J90" s="3"/>
      <c r="K90" s="3"/>
      <c r="L90" s="3"/>
      <c r="M90" s="3"/>
      <c r="N90" s="3"/>
    </row>
    <row r="91" spans="1:14" ht="13">
      <c r="A91" s="2"/>
      <c r="B91" s="3"/>
      <c r="C91" s="4"/>
      <c r="D91" s="4"/>
      <c r="E91" s="3"/>
      <c r="F91" s="3"/>
      <c r="G91" s="16"/>
      <c r="H91" s="3"/>
      <c r="I91" s="3"/>
      <c r="J91" s="3"/>
      <c r="K91" s="3"/>
      <c r="L91" s="3"/>
      <c r="M91" s="3"/>
      <c r="N91" s="3"/>
    </row>
    <row r="92" spans="1:14" ht="13">
      <c r="A92" s="2"/>
      <c r="B92" s="3"/>
      <c r="C92" s="4"/>
      <c r="D92" s="4"/>
      <c r="E92" s="3"/>
      <c r="F92" s="3"/>
      <c r="G92" s="16"/>
      <c r="H92" s="3"/>
      <c r="I92" s="3"/>
      <c r="J92" s="3"/>
      <c r="K92" s="3"/>
      <c r="L92" s="3"/>
      <c r="M92" s="3"/>
      <c r="N92" s="3"/>
    </row>
    <row r="93" spans="1:14" ht="13">
      <c r="A93" s="2"/>
      <c r="B93" s="3"/>
      <c r="C93" s="4"/>
      <c r="D93" s="4"/>
      <c r="E93" s="3"/>
      <c r="F93" s="3"/>
      <c r="G93" s="16"/>
      <c r="H93" s="3"/>
      <c r="I93" s="3"/>
      <c r="J93" s="3"/>
      <c r="K93" s="3"/>
      <c r="L93" s="3"/>
      <c r="M93" s="3"/>
      <c r="N93" s="3"/>
    </row>
    <row r="94" spans="1:14" ht="13">
      <c r="A94" s="2"/>
      <c r="B94" s="3"/>
      <c r="C94" s="4"/>
      <c r="D94" s="4"/>
      <c r="E94" s="3"/>
      <c r="F94" s="3"/>
      <c r="G94" s="16"/>
      <c r="H94" s="3"/>
      <c r="I94" s="3"/>
      <c r="J94" s="3"/>
      <c r="K94" s="3"/>
      <c r="L94" s="3"/>
      <c r="M94" s="3"/>
      <c r="N94" s="3"/>
    </row>
    <row r="95" spans="1:14" ht="13">
      <c r="A95" s="2"/>
      <c r="B95" s="3"/>
      <c r="C95" s="4"/>
      <c r="D95" s="4"/>
      <c r="E95" s="3"/>
      <c r="F95" s="3"/>
      <c r="G95" s="16"/>
      <c r="H95" s="3"/>
      <c r="I95" s="3"/>
      <c r="J95" s="3"/>
      <c r="K95" s="3"/>
      <c r="L95" s="3"/>
      <c r="M95" s="3"/>
      <c r="N95" s="3"/>
    </row>
    <row r="96" spans="1:14" ht="13">
      <c r="A96" s="2"/>
      <c r="B96" s="3"/>
      <c r="C96" s="4"/>
      <c r="D96" s="4"/>
      <c r="E96" s="3"/>
      <c r="F96" s="3"/>
      <c r="G96" s="16"/>
      <c r="H96" s="3"/>
      <c r="I96" s="3"/>
      <c r="J96" s="3"/>
      <c r="K96" s="3"/>
      <c r="L96" s="3"/>
      <c r="M96" s="3"/>
      <c r="N96" s="3"/>
    </row>
    <row r="97" spans="1:14" ht="13">
      <c r="A97" s="2"/>
      <c r="B97" s="3"/>
      <c r="C97" s="4"/>
      <c r="D97" s="4"/>
      <c r="E97" s="3"/>
      <c r="F97" s="3"/>
      <c r="G97" s="16"/>
      <c r="H97" s="3"/>
      <c r="I97" s="3"/>
      <c r="J97" s="3"/>
      <c r="K97" s="3"/>
      <c r="L97" s="3"/>
      <c r="M97" s="3"/>
      <c r="N97" s="3"/>
    </row>
    <row r="98" spans="1:14" ht="13">
      <c r="A98" s="2"/>
      <c r="B98" s="3"/>
      <c r="C98" s="4"/>
      <c r="D98" s="4"/>
      <c r="E98" s="3"/>
      <c r="F98" s="3"/>
      <c r="G98" s="16"/>
      <c r="H98" s="3"/>
      <c r="I98" s="3"/>
      <c r="J98" s="3"/>
      <c r="K98" s="3"/>
      <c r="L98" s="3"/>
      <c r="M98" s="3"/>
      <c r="N98" s="3"/>
    </row>
    <row r="99" spans="1:14" ht="13">
      <c r="A99" s="2"/>
      <c r="B99" s="3"/>
      <c r="C99" s="4"/>
      <c r="D99" s="4"/>
      <c r="E99" s="3"/>
      <c r="F99" s="3"/>
      <c r="G99" s="16"/>
      <c r="H99" s="3"/>
      <c r="I99" s="3"/>
      <c r="J99" s="3"/>
      <c r="K99" s="3"/>
      <c r="L99" s="3"/>
      <c r="M99" s="3"/>
      <c r="N99" s="3"/>
    </row>
    <row r="100" spans="1:14" ht="13">
      <c r="A100" s="2"/>
      <c r="B100" s="3"/>
      <c r="C100" s="4"/>
      <c r="D100" s="4"/>
      <c r="E100" s="3"/>
      <c r="F100" s="3"/>
      <c r="G100" s="16"/>
      <c r="H100" s="3"/>
      <c r="I100" s="3"/>
      <c r="J100" s="3"/>
      <c r="K100" s="3"/>
      <c r="L100" s="3"/>
      <c r="M100" s="3"/>
      <c r="N100" s="3"/>
    </row>
    <row r="101" spans="1:14" ht="13">
      <c r="A101" s="2"/>
      <c r="B101" s="3"/>
      <c r="C101" s="4"/>
      <c r="D101" s="4"/>
      <c r="E101" s="3"/>
      <c r="F101" s="3"/>
      <c r="G101" s="16"/>
      <c r="H101" s="3"/>
      <c r="I101" s="3"/>
      <c r="J101" s="3"/>
      <c r="K101" s="3"/>
      <c r="L101" s="3"/>
      <c r="M101" s="3"/>
      <c r="N101" s="3"/>
    </row>
    <row r="102" spans="1:14" ht="13">
      <c r="A102" s="2"/>
      <c r="B102" s="3"/>
      <c r="C102" s="4"/>
      <c r="D102" s="4"/>
      <c r="E102" s="3"/>
      <c r="F102" s="3"/>
      <c r="G102" s="16"/>
      <c r="H102" s="3"/>
      <c r="I102" s="3"/>
      <c r="J102" s="3"/>
      <c r="K102" s="3"/>
      <c r="L102" s="3"/>
      <c r="M102" s="3"/>
      <c r="N102" s="3"/>
    </row>
    <row r="103" spans="1:14" ht="13">
      <c r="A103" s="2"/>
      <c r="B103" s="3"/>
      <c r="C103" s="4"/>
      <c r="D103" s="4"/>
      <c r="E103" s="3"/>
      <c r="F103" s="3"/>
      <c r="G103" s="16"/>
      <c r="H103" s="3"/>
      <c r="I103" s="3"/>
      <c r="J103" s="3"/>
      <c r="K103" s="3"/>
      <c r="L103" s="3"/>
      <c r="M103" s="3"/>
      <c r="N103" s="3"/>
    </row>
    <row r="104" spans="1:14" ht="13">
      <c r="A104" s="2"/>
      <c r="B104" s="3"/>
      <c r="C104" s="4"/>
      <c r="D104" s="4"/>
      <c r="E104" s="3"/>
      <c r="F104" s="3"/>
      <c r="G104" s="16"/>
      <c r="H104" s="3"/>
      <c r="I104" s="3"/>
      <c r="J104" s="3"/>
      <c r="K104" s="3"/>
      <c r="L104" s="3"/>
      <c r="M104" s="3"/>
      <c r="N104" s="3"/>
    </row>
    <row r="105" spans="1:14" ht="13">
      <c r="A105" s="2"/>
      <c r="B105" s="3"/>
      <c r="C105" s="4"/>
      <c r="D105" s="4"/>
      <c r="E105" s="3"/>
      <c r="F105" s="3"/>
      <c r="G105" s="16"/>
      <c r="H105" s="3"/>
      <c r="I105" s="3"/>
      <c r="J105" s="3"/>
      <c r="K105" s="3"/>
      <c r="L105" s="3"/>
      <c r="M105" s="3"/>
      <c r="N105" s="3"/>
    </row>
    <row r="106" spans="1:14" ht="13">
      <c r="A106" s="2"/>
      <c r="B106" s="3"/>
      <c r="C106" s="4"/>
      <c r="D106" s="4"/>
      <c r="E106" s="3"/>
      <c r="F106" s="3"/>
      <c r="G106" s="16"/>
      <c r="H106" s="3"/>
      <c r="I106" s="3"/>
      <c r="J106" s="3"/>
      <c r="K106" s="3"/>
      <c r="L106" s="3"/>
      <c r="M106" s="3"/>
      <c r="N106" s="3"/>
    </row>
    <row r="107" spans="1:14" ht="13">
      <c r="A107" s="2"/>
      <c r="B107" s="3"/>
      <c r="C107" s="4"/>
      <c r="D107" s="4"/>
      <c r="E107" s="3"/>
      <c r="F107" s="3"/>
      <c r="G107" s="16"/>
      <c r="H107" s="3"/>
      <c r="I107" s="3"/>
      <c r="J107" s="3"/>
      <c r="K107" s="3"/>
      <c r="L107" s="3"/>
      <c r="M107" s="3"/>
      <c r="N107" s="3"/>
    </row>
    <row r="108" spans="1:14" ht="13">
      <c r="A108" s="2"/>
      <c r="B108" s="3"/>
      <c r="C108" s="4"/>
      <c r="D108" s="4"/>
      <c r="E108" s="3"/>
      <c r="F108" s="3"/>
      <c r="G108" s="16"/>
      <c r="H108" s="3"/>
      <c r="I108" s="3"/>
      <c r="J108" s="3"/>
      <c r="K108" s="3"/>
      <c r="L108" s="3"/>
      <c r="M108" s="3"/>
      <c r="N108" s="3"/>
    </row>
    <row r="109" spans="1:14" ht="13">
      <c r="A109" s="2"/>
      <c r="B109" s="3"/>
      <c r="C109" s="4"/>
      <c r="D109" s="4"/>
      <c r="E109" s="3"/>
      <c r="F109" s="3"/>
      <c r="G109" s="16"/>
      <c r="H109" s="3"/>
      <c r="I109" s="3"/>
      <c r="J109" s="3"/>
      <c r="K109" s="3"/>
      <c r="L109" s="3"/>
      <c r="M109" s="3"/>
      <c r="N109" s="3"/>
    </row>
    <row r="110" spans="1:14" ht="13">
      <c r="A110" s="2"/>
      <c r="B110" s="3"/>
      <c r="C110" s="4"/>
      <c r="D110" s="4"/>
      <c r="E110" s="3"/>
      <c r="F110" s="3"/>
      <c r="G110" s="16"/>
      <c r="H110" s="3"/>
      <c r="I110" s="3"/>
      <c r="J110" s="3"/>
      <c r="K110" s="3"/>
      <c r="L110" s="3"/>
      <c r="M110" s="3"/>
      <c r="N110" s="3"/>
    </row>
    <row r="111" spans="1:14" ht="13">
      <c r="A111" s="2"/>
      <c r="B111" s="3"/>
      <c r="C111" s="4"/>
      <c r="D111" s="4"/>
      <c r="E111" s="3"/>
      <c r="F111" s="3"/>
      <c r="G111" s="16"/>
      <c r="H111" s="3"/>
      <c r="I111" s="3"/>
      <c r="J111" s="3"/>
      <c r="K111" s="3"/>
      <c r="L111" s="3"/>
      <c r="M111" s="3"/>
      <c r="N111" s="3"/>
    </row>
    <row r="112" spans="1:14" ht="13">
      <c r="A112" s="2"/>
      <c r="B112" s="3"/>
      <c r="C112" s="4"/>
      <c r="D112" s="4"/>
      <c r="E112" s="3"/>
      <c r="F112" s="3"/>
      <c r="G112" s="16"/>
      <c r="H112" s="3"/>
      <c r="I112" s="3"/>
      <c r="J112" s="3"/>
      <c r="K112" s="3"/>
      <c r="L112" s="3"/>
      <c r="M112" s="3"/>
      <c r="N112" s="3"/>
    </row>
    <row r="113" spans="1:14" ht="13">
      <c r="A113" s="2"/>
      <c r="B113" s="3"/>
      <c r="C113" s="4"/>
      <c r="D113" s="4"/>
      <c r="E113" s="3"/>
      <c r="F113" s="3"/>
      <c r="G113" s="16"/>
      <c r="H113" s="3"/>
      <c r="I113" s="3"/>
      <c r="J113" s="3"/>
      <c r="K113" s="3"/>
      <c r="L113" s="3"/>
      <c r="M113" s="3"/>
      <c r="N113" s="3"/>
    </row>
    <row r="114" spans="1:14" ht="13">
      <c r="A114" s="2"/>
      <c r="B114" s="3"/>
      <c r="C114" s="4"/>
      <c r="D114" s="4"/>
      <c r="E114" s="3"/>
      <c r="F114" s="3"/>
      <c r="G114" s="16"/>
      <c r="H114" s="3"/>
      <c r="I114" s="3"/>
      <c r="J114" s="3"/>
      <c r="K114" s="3"/>
      <c r="L114" s="3"/>
      <c r="M114" s="3"/>
      <c r="N114" s="3"/>
    </row>
    <row r="115" spans="1:14" ht="13">
      <c r="A115" s="2"/>
      <c r="B115" s="3"/>
      <c r="C115" s="4"/>
      <c r="D115" s="4"/>
      <c r="E115" s="3"/>
      <c r="F115" s="3"/>
      <c r="G115" s="16"/>
      <c r="H115" s="3"/>
      <c r="I115" s="3"/>
      <c r="J115" s="3"/>
      <c r="K115" s="3"/>
      <c r="L115" s="3"/>
      <c r="M115" s="3"/>
      <c r="N115" s="3"/>
    </row>
    <row r="116" spans="1:14" ht="13">
      <c r="A116" s="2"/>
      <c r="B116" s="3"/>
      <c r="C116" s="4"/>
      <c r="D116" s="4"/>
      <c r="E116" s="3"/>
      <c r="F116" s="3"/>
      <c r="G116" s="16"/>
      <c r="H116" s="3"/>
      <c r="I116" s="3"/>
      <c r="J116" s="3"/>
      <c r="K116" s="3"/>
      <c r="L116" s="3"/>
      <c r="M116" s="3"/>
      <c r="N116" s="3"/>
    </row>
    <row r="117" spans="1:14" ht="13">
      <c r="A117" s="2"/>
      <c r="B117" s="3"/>
      <c r="C117" s="4"/>
      <c r="D117" s="4"/>
      <c r="E117" s="3"/>
      <c r="F117" s="3"/>
      <c r="G117" s="16"/>
      <c r="H117" s="3"/>
      <c r="I117" s="3"/>
      <c r="J117" s="3"/>
      <c r="K117" s="3"/>
      <c r="L117" s="3"/>
      <c r="M117" s="3"/>
      <c r="N117" s="3"/>
    </row>
    <row r="118" spans="1:14" ht="13">
      <c r="A118" s="2"/>
      <c r="B118" s="3"/>
      <c r="C118" s="4"/>
      <c r="D118" s="4"/>
      <c r="E118" s="3"/>
      <c r="F118" s="3"/>
      <c r="G118" s="16"/>
      <c r="H118" s="3"/>
      <c r="I118" s="3"/>
      <c r="J118" s="3"/>
      <c r="K118" s="3"/>
      <c r="L118" s="3"/>
      <c r="M118" s="3"/>
      <c r="N118" s="3"/>
    </row>
    <row r="119" spans="1:14" ht="13">
      <c r="A119" s="2"/>
      <c r="B119" s="3"/>
      <c r="C119" s="4"/>
      <c r="D119" s="4"/>
      <c r="E119" s="3"/>
      <c r="F119" s="3"/>
      <c r="G119" s="16"/>
      <c r="H119" s="3"/>
      <c r="I119" s="3"/>
      <c r="J119" s="3"/>
      <c r="K119" s="3"/>
      <c r="L119" s="3"/>
      <c r="M119" s="3"/>
      <c r="N119" s="3"/>
    </row>
    <row r="120" spans="1:14" ht="13">
      <c r="A120" s="2"/>
      <c r="B120" s="3"/>
      <c r="C120" s="4"/>
      <c r="D120" s="4"/>
      <c r="E120" s="3"/>
      <c r="F120" s="3"/>
      <c r="G120" s="16"/>
      <c r="H120" s="3"/>
      <c r="I120" s="3"/>
      <c r="J120" s="3"/>
      <c r="K120" s="3"/>
      <c r="L120" s="3"/>
      <c r="M120" s="3"/>
      <c r="N120" s="3"/>
    </row>
    <row r="121" spans="1:14" ht="13">
      <c r="A121" s="2"/>
      <c r="B121" s="3"/>
      <c r="C121" s="4"/>
      <c r="D121" s="4"/>
      <c r="E121" s="3"/>
      <c r="F121" s="3"/>
      <c r="G121" s="16"/>
      <c r="H121" s="3"/>
      <c r="I121" s="3"/>
      <c r="J121" s="3"/>
      <c r="K121" s="3"/>
      <c r="L121" s="3"/>
      <c r="M121" s="3"/>
      <c r="N121" s="3"/>
    </row>
    <row r="122" spans="1:14" ht="13">
      <c r="A122" s="2"/>
      <c r="B122" s="3"/>
      <c r="C122" s="4"/>
      <c r="D122" s="4"/>
      <c r="E122" s="3"/>
      <c r="F122" s="3"/>
      <c r="G122" s="16"/>
      <c r="H122" s="3"/>
      <c r="I122" s="3"/>
      <c r="J122" s="3"/>
      <c r="K122" s="3"/>
      <c r="L122" s="3"/>
      <c r="M122" s="3"/>
      <c r="N122" s="3"/>
    </row>
    <row r="123" spans="1:14" ht="13">
      <c r="A123" s="2"/>
      <c r="B123" s="3"/>
      <c r="C123" s="4"/>
      <c r="D123" s="4"/>
      <c r="E123" s="3"/>
      <c r="F123" s="3"/>
      <c r="G123" s="16"/>
      <c r="H123" s="3"/>
      <c r="I123" s="3"/>
      <c r="J123" s="3"/>
      <c r="K123" s="3"/>
      <c r="L123" s="3"/>
      <c r="M123" s="3"/>
      <c r="N123" s="3"/>
    </row>
    <row r="124" spans="1:14" ht="13">
      <c r="A124" s="2"/>
      <c r="B124" s="3"/>
      <c r="C124" s="4"/>
      <c r="D124" s="4"/>
      <c r="E124" s="3"/>
      <c r="F124" s="3"/>
      <c r="G124" s="16"/>
      <c r="H124" s="3"/>
      <c r="I124" s="3"/>
      <c r="J124" s="3"/>
      <c r="K124" s="3"/>
      <c r="L124" s="3"/>
      <c r="M124" s="3"/>
      <c r="N124" s="3"/>
    </row>
    <row r="125" spans="1:14" ht="13">
      <c r="A125" s="2"/>
      <c r="B125" s="3"/>
      <c r="C125" s="4"/>
      <c r="D125" s="4"/>
      <c r="E125" s="3"/>
      <c r="F125" s="3"/>
      <c r="G125" s="16"/>
      <c r="H125" s="3"/>
      <c r="I125" s="3"/>
      <c r="J125" s="3"/>
      <c r="K125" s="3"/>
      <c r="L125" s="3"/>
      <c r="M125" s="3"/>
      <c r="N125" s="3"/>
    </row>
    <row r="126" spans="1:14" ht="13">
      <c r="A126" s="2"/>
      <c r="B126" s="3"/>
      <c r="C126" s="4"/>
      <c r="D126" s="4"/>
      <c r="E126" s="3"/>
      <c r="F126" s="3"/>
      <c r="G126" s="16"/>
      <c r="H126" s="3"/>
      <c r="I126" s="3"/>
      <c r="J126" s="3"/>
      <c r="K126" s="3"/>
      <c r="L126" s="3"/>
      <c r="M126" s="3"/>
      <c r="N126" s="3"/>
    </row>
    <row r="127" spans="1:14" ht="13">
      <c r="A127" s="2"/>
      <c r="B127" s="3"/>
      <c r="C127" s="4"/>
      <c r="D127" s="4"/>
      <c r="E127" s="3"/>
      <c r="F127" s="3"/>
      <c r="G127" s="16"/>
      <c r="H127" s="3"/>
      <c r="I127" s="3"/>
      <c r="J127" s="3"/>
      <c r="K127" s="3"/>
      <c r="L127" s="3"/>
      <c r="M127" s="3"/>
      <c r="N127" s="3"/>
    </row>
    <row r="128" spans="1:14" ht="13">
      <c r="A128" s="2"/>
      <c r="B128" s="3"/>
      <c r="C128" s="4"/>
      <c r="D128" s="4"/>
      <c r="E128" s="3"/>
      <c r="F128" s="3"/>
      <c r="G128" s="16"/>
      <c r="H128" s="3"/>
      <c r="I128" s="3"/>
      <c r="J128" s="3"/>
      <c r="K128" s="3"/>
      <c r="L128" s="3"/>
      <c r="M128" s="3"/>
      <c r="N128" s="3"/>
    </row>
    <row r="129" spans="1:14" ht="13">
      <c r="A129" s="2"/>
      <c r="B129" s="3"/>
      <c r="C129" s="4"/>
      <c r="D129" s="4"/>
      <c r="E129" s="3"/>
      <c r="F129" s="3"/>
      <c r="G129" s="16"/>
      <c r="H129" s="3"/>
      <c r="I129" s="3"/>
      <c r="J129" s="3"/>
      <c r="K129" s="3"/>
      <c r="L129" s="3"/>
      <c r="M129" s="3"/>
      <c r="N129" s="3"/>
    </row>
    <row r="130" spans="1:14" ht="13">
      <c r="A130" s="2"/>
      <c r="B130" s="3"/>
      <c r="C130" s="4"/>
      <c r="D130" s="4"/>
      <c r="E130" s="3"/>
      <c r="F130" s="3"/>
      <c r="G130" s="16"/>
      <c r="H130" s="3"/>
      <c r="I130" s="3"/>
      <c r="J130" s="3"/>
      <c r="K130" s="3"/>
      <c r="L130" s="3"/>
      <c r="M130" s="3"/>
      <c r="N130" s="3"/>
    </row>
    <row r="131" spans="1:14" ht="13">
      <c r="A131" s="2"/>
      <c r="B131" s="3"/>
      <c r="C131" s="4"/>
      <c r="D131" s="4"/>
      <c r="E131" s="3"/>
      <c r="F131" s="3"/>
      <c r="G131" s="16"/>
      <c r="H131" s="3"/>
      <c r="I131" s="3"/>
      <c r="J131" s="3"/>
      <c r="K131" s="3"/>
      <c r="L131" s="3"/>
      <c r="M131" s="3"/>
      <c r="N131" s="3"/>
    </row>
    <row r="132" spans="1:14" ht="13">
      <c r="A132" s="2"/>
      <c r="B132" s="3"/>
      <c r="C132" s="4"/>
      <c r="D132" s="4"/>
      <c r="E132" s="3"/>
      <c r="F132" s="3"/>
      <c r="G132" s="16"/>
      <c r="H132" s="3"/>
      <c r="I132" s="3"/>
      <c r="J132" s="3"/>
      <c r="K132" s="3"/>
      <c r="L132" s="3"/>
      <c r="M132" s="3"/>
      <c r="N132" s="3"/>
    </row>
    <row r="133" spans="1:14" ht="13">
      <c r="A133" s="2"/>
      <c r="B133" s="3"/>
      <c r="C133" s="4"/>
      <c r="D133" s="4"/>
      <c r="E133" s="3"/>
      <c r="F133" s="3"/>
      <c r="G133" s="16"/>
      <c r="H133" s="3"/>
      <c r="I133" s="3"/>
      <c r="J133" s="3"/>
      <c r="K133" s="3"/>
      <c r="L133" s="3"/>
      <c r="M133" s="3"/>
      <c r="N133" s="3"/>
    </row>
    <row r="134" spans="1:14" ht="13">
      <c r="A134" s="2"/>
      <c r="B134" s="3"/>
      <c r="C134" s="4"/>
      <c r="D134" s="4"/>
      <c r="E134" s="3"/>
      <c r="F134" s="3"/>
      <c r="G134" s="16"/>
      <c r="H134" s="3"/>
      <c r="I134" s="3"/>
      <c r="J134" s="3"/>
      <c r="K134" s="3"/>
      <c r="L134" s="3"/>
      <c r="M134" s="3"/>
      <c r="N134" s="3"/>
    </row>
    <row r="135" spans="1:14" ht="13">
      <c r="A135" s="2"/>
      <c r="B135" s="3"/>
      <c r="C135" s="4"/>
      <c r="D135" s="4"/>
      <c r="E135" s="3"/>
      <c r="F135" s="3"/>
      <c r="G135" s="16"/>
      <c r="H135" s="3"/>
      <c r="I135" s="3"/>
      <c r="J135" s="3"/>
      <c r="K135" s="3"/>
      <c r="L135" s="3"/>
      <c r="M135" s="3"/>
      <c r="N135" s="3"/>
    </row>
    <row r="136" spans="1:14" ht="13">
      <c r="A136" s="2"/>
      <c r="B136" s="3"/>
      <c r="C136" s="4"/>
      <c r="D136" s="4"/>
      <c r="E136" s="3"/>
      <c r="F136" s="3"/>
      <c r="G136" s="16"/>
      <c r="H136" s="3"/>
      <c r="I136" s="3"/>
      <c r="J136" s="3"/>
      <c r="K136" s="3"/>
      <c r="L136" s="3"/>
      <c r="M136" s="3"/>
      <c r="N136" s="3"/>
    </row>
    <row r="137" spans="1:14" ht="13">
      <c r="A137" s="2"/>
      <c r="B137" s="3"/>
      <c r="C137" s="4"/>
      <c r="D137" s="4"/>
      <c r="E137" s="3"/>
      <c r="F137" s="3"/>
      <c r="G137" s="16"/>
      <c r="H137" s="3"/>
      <c r="I137" s="3"/>
      <c r="J137" s="3"/>
      <c r="K137" s="3"/>
      <c r="L137" s="3"/>
      <c r="M137" s="3"/>
      <c r="N137" s="3"/>
    </row>
    <row r="138" spans="1:14" ht="13">
      <c r="A138" s="2"/>
      <c r="B138" s="3"/>
      <c r="C138" s="4"/>
      <c r="D138" s="4"/>
      <c r="E138" s="3"/>
      <c r="F138" s="3"/>
      <c r="G138" s="16"/>
      <c r="H138" s="3"/>
      <c r="I138" s="3"/>
      <c r="J138" s="3"/>
      <c r="K138" s="3"/>
      <c r="L138" s="3"/>
      <c r="M138" s="3"/>
      <c r="N138" s="3"/>
    </row>
    <row r="139" spans="1:14" ht="13">
      <c r="A139" s="2"/>
      <c r="B139" s="3"/>
      <c r="C139" s="4"/>
      <c r="D139" s="4"/>
      <c r="E139" s="3"/>
      <c r="F139" s="3"/>
      <c r="G139" s="16"/>
      <c r="H139" s="3"/>
      <c r="I139" s="3"/>
      <c r="J139" s="3"/>
      <c r="K139" s="3"/>
      <c r="L139" s="3"/>
      <c r="M139" s="3"/>
      <c r="N139" s="3"/>
    </row>
    <row r="140" spans="1:14" ht="13">
      <c r="A140" s="2"/>
      <c r="B140" s="3"/>
      <c r="C140" s="4"/>
      <c r="D140" s="4"/>
      <c r="E140" s="3"/>
      <c r="F140" s="3"/>
      <c r="G140" s="16"/>
      <c r="H140" s="3"/>
      <c r="I140" s="3"/>
      <c r="J140" s="3"/>
      <c r="K140" s="3"/>
      <c r="L140" s="3"/>
      <c r="M140" s="3"/>
      <c r="N140" s="3"/>
    </row>
    <row r="141" spans="1:14" ht="13">
      <c r="A141" s="2"/>
      <c r="B141" s="3"/>
      <c r="C141" s="4"/>
      <c r="D141" s="4"/>
      <c r="E141" s="3"/>
      <c r="F141" s="3"/>
      <c r="G141" s="16"/>
      <c r="H141" s="3"/>
      <c r="I141" s="3"/>
      <c r="J141" s="3"/>
      <c r="K141" s="3"/>
      <c r="L141" s="3"/>
      <c r="M141" s="3"/>
      <c r="N141" s="3"/>
    </row>
    <row r="142" spans="1:14" ht="13">
      <c r="A142" s="2"/>
      <c r="B142" s="3"/>
      <c r="C142" s="4"/>
      <c r="D142" s="4"/>
      <c r="E142" s="3"/>
      <c r="F142" s="3"/>
      <c r="G142" s="16"/>
      <c r="H142" s="3"/>
      <c r="I142" s="3"/>
      <c r="J142" s="3"/>
      <c r="K142" s="3"/>
      <c r="L142" s="3"/>
      <c r="M142" s="3"/>
      <c r="N142" s="3"/>
    </row>
    <row r="143" spans="1:14" ht="13">
      <c r="A143" s="2"/>
      <c r="B143" s="3"/>
      <c r="C143" s="4"/>
      <c r="D143" s="4"/>
      <c r="E143" s="3"/>
      <c r="F143" s="3"/>
      <c r="G143" s="16"/>
      <c r="H143" s="3"/>
      <c r="I143" s="3"/>
      <c r="J143" s="3"/>
      <c r="K143" s="3"/>
      <c r="L143" s="3"/>
      <c r="M143" s="3"/>
      <c r="N143" s="3"/>
    </row>
    <row r="144" spans="1:14" ht="13">
      <c r="A144" s="2"/>
      <c r="B144" s="3"/>
      <c r="C144" s="4"/>
      <c r="D144" s="4"/>
      <c r="E144" s="3"/>
      <c r="F144" s="3"/>
      <c r="G144" s="16"/>
      <c r="H144" s="3"/>
      <c r="I144" s="3"/>
      <c r="J144" s="3"/>
      <c r="K144" s="3"/>
      <c r="L144" s="3"/>
      <c r="M144" s="3"/>
      <c r="N144" s="3"/>
    </row>
    <row r="145" spans="1:14" ht="13">
      <c r="A145" s="2"/>
      <c r="B145" s="3"/>
      <c r="C145" s="4"/>
      <c r="D145" s="4"/>
      <c r="E145" s="3"/>
      <c r="F145" s="3"/>
      <c r="G145" s="16"/>
      <c r="H145" s="3"/>
      <c r="I145" s="3"/>
      <c r="J145" s="3"/>
      <c r="K145" s="3"/>
      <c r="L145" s="3"/>
      <c r="M145" s="3"/>
      <c r="N145" s="3"/>
    </row>
    <row r="146" spans="1:14" ht="13">
      <c r="A146" s="2"/>
      <c r="B146" s="3"/>
      <c r="C146" s="4"/>
      <c r="D146" s="4"/>
      <c r="E146" s="3"/>
      <c r="F146" s="3"/>
      <c r="G146" s="16"/>
      <c r="H146" s="3"/>
      <c r="I146" s="3"/>
      <c r="J146" s="3"/>
      <c r="K146" s="3"/>
      <c r="L146" s="3"/>
      <c r="M146" s="3"/>
      <c r="N146" s="3"/>
    </row>
    <row r="147" spans="1:14" ht="13">
      <c r="A147" s="2"/>
      <c r="B147" s="3"/>
      <c r="C147" s="4"/>
      <c r="D147" s="4"/>
      <c r="E147" s="3"/>
      <c r="F147" s="3"/>
      <c r="G147" s="16"/>
      <c r="H147" s="3"/>
      <c r="I147" s="3"/>
      <c r="J147" s="3"/>
      <c r="K147" s="3"/>
      <c r="L147" s="3"/>
      <c r="M147" s="3"/>
      <c r="N147" s="3"/>
    </row>
    <row r="148" spans="1:14" ht="13">
      <c r="A148" s="2"/>
      <c r="B148" s="3"/>
      <c r="C148" s="4"/>
      <c r="D148" s="4"/>
      <c r="E148" s="3"/>
      <c r="F148" s="3"/>
      <c r="G148" s="16"/>
      <c r="H148" s="3"/>
      <c r="I148" s="3"/>
      <c r="J148" s="3"/>
      <c r="K148" s="3"/>
      <c r="L148" s="3"/>
      <c r="M148" s="3"/>
      <c r="N148" s="3"/>
    </row>
    <row r="149" spans="1:14" ht="13">
      <c r="A149" s="2"/>
      <c r="B149" s="3"/>
      <c r="C149" s="4"/>
      <c r="D149" s="4"/>
      <c r="E149" s="3"/>
      <c r="F149" s="3"/>
      <c r="G149" s="16"/>
      <c r="H149" s="3"/>
      <c r="I149" s="3"/>
      <c r="J149" s="3"/>
      <c r="K149" s="3"/>
      <c r="L149" s="3"/>
      <c r="M149" s="3"/>
      <c r="N149" s="3"/>
    </row>
    <row r="150" spans="1:14" ht="13">
      <c r="A150" s="2"/>
      <c r="B150" s="3"/>
      <c r="C150" s="4"/>
      <c r="D150" s="4"/>
      <c r="E150" s="3"/>
      <c r="F150" s="3"/>
      <c r="G150" s="16"/>
      <c r="H150" s="3"/>
      <c r="I150" s="3"/>
      <c r="J150" s="3"/>
      <c r="K150" s="3"/>
      <c r="L150" s="3"/>
      <c r="M150" s="3"/>
      <c r="N150" s="3"/>
    </row>
    <row r="151" spans="1:14" ht="13">
      <c r="A151" s="2"/>
      <c r="B151" s="3"/>
      <c r="C151" s="4"/>
      <c r="D151" s="4"/>
      <c r="E151" s="3"/>
      <c r="F151" s="3"/>
      <c r="G151" s="16"/>
      <c r="H151" s="3"/>
      <c r="I151" s="3"/>
      <c r="J151" s="3"/>
      <c r="K151" s="3"/>
      <c r="L151" s="3"/>
      <c r="M151" s="3"/>
      <c r="N151" s="3"/>
    </row>
    <row r="152" spans="1:14" ht="13">
      <c r="A152" s="2"/>
      <c r="B152" s="3"/>
      <c r="C152" s="4"/>
      <c r="D152" s="4"/>
      <c r="E152" s="3"/>
      <c r="F152" s="3"/>
      <c r="G152" s="16"/>
      <c r="H152" s="3"/>
      <c r="I152" s="3"/>
      <c r="J152" s="3"/>
      <c r="K152" s="3"/>
      <c r="L152" s="3"/>
      <c r="M152" s="3"/>
      <c r="N152" s="3"/>
    </row>
    <row r="153" spans="1:14" ht="13">
      <c r="A153" s="2"/>
      <c r="B153" s="3"/>
      <c r="C153" s="4"/>
      <c r="D153" s="4"/>
      <c r="E153" s="3"/>
      <c r="F153" s="3"/>
      <c r="G153" s="16"/>
      <c r="H153" s="3"/>
      <c r="I153" s="3"/>
      <c r="J153" s="3"/>
      <c r="K153" s="3"/>
      <c r="L153" s="3"/>
      <c r="M153" s="3"/>
      <c r="N153" s="3"/>
    </row>
    <row r="154" spans="1:14" ht="13">
      <c r="A154" s="2"/>
      <c r="B154" s="3"/>
      <c r="C154" s="4"/>
      <c r="D154" s="4"/>
      <c r="E154" s="3"/>
      <c r="F154" s="3"/>
      <c r="G154" s="16"/>
      <c r="H154" s="3"/>
      <c r="I154" s="3"/>
      <c r="J154" s="3"/>
      <c r="K154" s="3"/>
      <c r="L154" s="3"/>
      <c r="M154" s="3"/>
      <c r="N154" s="3"/>
    </row>
    <row r="155" spans="1:14" ht="13">
      <c r="A155" s="2"/>
      <c r="B155" s="3"/>
      <c r="C155" s="4"/>
      <c r="D155" s="4"/>
      <c r="E155" s="3"/>
      <c r="F155" s="3"/>
      <c r="G155" s="16"/>
      <c r="H155" s="3"/>
      <c r="I155" s="3"/>
      <c r="J155" s="3"/>
      <c r="K155" s="3"/>
      <c r="L155" s="3"/>
      <c r="M155" s="3"/>
      <c r="N155" s="3"/>
    </row>
    <row r="156" spans="1:14" ht="13">
      <c r="A156" s="2"/>
      <c r="B156" s="3"/>
      <c r="C156" s="4"/>
      <c r="D156" s="4"/>
      <c r="E156" s="3"/>
      <c r="F156" s="3"/>
      <c r="G156" s="16"/>
      <c r="H156" s="3"/>
      <c r="I156" s="3"/>
      <c r="J156" s="3"/>
      <c r="K156" s="3"/>
      <c r="L156" s="3"/>
      <c r="M156" s="3"/>
      <c r="N156" s="3"/>
    </row>
    <row r="157" spans="1:14" ht="13">
      <c r="A157" s="2"/>
      <c r="B157" s="3"/>
      <c r="C157" s="4"/>
      <c r="D157" s="4"/>
      <c r="E157" s="3"/>
      <c r="F157" s="3"/>
      <c r="G157" s="16"/>
      <c r="H157" s="3"/>
      <c r="I157" s="3"/>
      <c r="J157" s="3"/>
      <c r="K157" s="3"/>
      <c r="L157" s="3"/>
      <c r="M157" s="3"/>
      <c r="N157" s="3"/>
    </row>
    <row r="158" spans="1:14" ht="13">
      <c r="A158" s="2"/>
      <c r="B158" s="3"/>
      <c r="C158" s="4"/>
      <c r="D158" s="4"/>
      <c r="E158" s="3"/>
      <c r="F158" s="3"/>
      <c r="G158" s="16"/>
      <c r="H158" s="3"/>
      <c r="I158" s="3"/>
      <c r="J158" s="3"/>
      <c r="K158" s="3"/>
      <c r="L158" s="3"/>
      <c r="M158" s="3"/>
      <c r="N158" s="3"/>
    </row>
    <row r="159" spans="1:14" ht="13">
      <c r="A159" s="2"/>
      <c r="B159" s="3"/>
      <c r="C159" s="4"/>
      <c r="D159" s="4"/>
      <c r="E159" s="3"/>
      <c r="F159" s="3"/>
      <c r="G159" s="16"/>
      <c r="H159" s="3"/>
      <c r="I159" s="3"/>
      <c r="J159" s="3"/>
      <c r="K159" s="3"/>
      <c r="L159" s="3"/>
      <c r="M159" s="3"/>
      <c r="N159" s="3"/>
    </row>
    <row r="160" spans="1:14" ht="13">
      <c r="A160" s="2"/>
      <c r="B160" s="3"/>
      <c r="C160" s="4"/>
      <c r="D160" s="4"/>
      <c r="E160" s="3"/>
      <c r="F160" s="3"/>
      <c r="G160" s="16"/>
      <c r="H160" s="3"/>
      <c r="I160" s="3"/>
      <c r="J160" s="3"/>
      <c r="K160" s="3"/>
      <c r="L160" s="3"/>
      <c r="M160" s="3"/>
      <c r="N160" s="3"/>
    </row>
    <row r="161" spans="1:14" ht="13">
      <c r="A161" s="2"/>
      <c r="B161" s="3"/>
      <c r="C161" s="4"/>
      <c r="D161" s="4"/>
      <c r="E161" s="3"/>
      <c r="F161" s="3"/>
      <c r="G161" s="16"/>
      <c r="H161" s="3"/>
      <c r="I161" s="3"/>
      <c r="J161" s="3"/>
      <c r="K161" s="3"/>
      <c r="L161" s="3"/>
      <c r="M161" s="3"/>
      <c r="N161" s="3"/>
    </row>
    <row r="162" spans="1:14" ht="13">
      <c r="A162" s="2"/>
      <c r="B162" s="3"/>
      <c r="C162" s="4"/>
      <c r="D162" s="4"/>
      <c r="E162" s="3"/>
      <c r="F162" s="3"/>
      <c r="G162" s="16"/>
      <c r="H162" s="3"/>
      <c r="I162" s="3"/>
      <c r="J162" s="3"/>
      <c r="K162" s="3"/>
      <c r="L162" s="3"/>
      <c r="M162" s="3"/>
      <c r="N162" s="3"/>
    </row>
    <row r="163" spans="1:14" ht="13">
      <c r="A163" s="2"/>
      <c r="B163" s="3"/>
      <c r="C163" s="4"/>
      <c r="D163" s="4"/>
      <c r="E163" s="3"/>
      <c r="F163" s="3"/>
      <c r="G163" s="16"/>
      <c r="H163" s="3"/>
      <c r="I163" s="3"/>
      <c r="J163" s="3"/>
      <c r="K163" s="3"/>
      <c r="L163" s="3"/>
      <c r="M163" s="3"/>
      <c r="N163" s="3"/>
    </row>
    <row r="164" spans="1:14" ht="13">
      <c r="A164" s="2"/>
      <c r="B164" s="3"/>
      <c r="C164" s="4"/>
      <c r="D164" s="4"/>
      <c r="E164" s="3"/>
      <c r="F164" s="3"/>
      <c r="G164" s="16"/>
      <c r="H164" s="3"/>
      <c r="I164" s="3"/>
      <c r="J164" s="3"/>
      <c r="K164" s="3"/>
      <c r="L164" s="3"/>
      <c r="M164" s="3"/>
      <c r="N164" s="3"/>
    </row>
    <row r="165" spans="1:14" ht="13">
      <c r="A165" s="2"/>
      <c r="B165" s="3"/>
      <c r="C165" s="4"/>
      <c r="D165" s="4"/>
      <c r="E165" s="3"/>
      <c r="F165" s="3"/>
      <c r="G165" s="16"/>
      <c r="H165" s="3"/>
      <c r="I165" s="3"/>
      <c r="J165" s="3"/>
      <c r="K165" s="3"/>
      <c r="L165" s="3"/>
      <c r="M165" s="3"/>
      <c r="N165" s="3"/>
    </row>
    <row r="166" spans="1:14" ht="13">
      <c r="A166" s="2"/>
      <c r="B166" s="3"/>
      <c r="C166" s="4"/>
      <c r="D166" s="4"/>
      <c r="E166" s="3"/>
      <c r="F166" s="3"/>
      <c r="G166" s="16"/>
      <c r="H166" s="3"/>
      <c r="I166" s="3"/>
      <c r="J166" s="3"/>
      <c r="K166" s="3"/>
      <c r="L166" s="3"/>
      <c r="M166" s="3"/>
      <c r="N166" s="3"/>
    </row>
    <row r="167" spans="1:14" ht="13">
      <c r="A167" s="2"/>
      <c r="B167" s="3"/>
      <c r="C167" s="4"/>
      <c r="D167" s="4"/>
      <c r="E167" s="3"/>
      <c r="F167" s="3"/>
      <c r="G167" s="16"/>
      <c r="H167" s="3"/>
      <c r="I167" s="3"/>
      <c r="J167" s="3"/>
      <c r="K167" s="3"/>
      <c r="L167" s="3"/>
      <c r="M167" s="3"/>
      <c r="N167" s="3"/>
    </row>
    <row r="168" spans="1:14" ht="13">
      <c r="A168" s="2"/>
      <c r="B168" s="3"/>
      <c r="C168" s="4"/>
      <c r="D168" s="4"/>
      <c r="E168" s="3"/>
      <c r="F168" s="3"/>
      <c r="G168" s="16"/>
      <c r="H168" s="3"/>
      <c r="I168" s="3"/>
      <c r="J168" s="3"/>
      <c r="K168" s="3"/>
      <c r="L168" s="3"/>
      <c r="M168" s="3"/>
      <c r="N168" s="3"/>
    </row>
    <row r="169" spans="1:14" ht="13">
      <c r="A169" s="2"/>
      <c r="B169" s="3"/>
      <c r="C169" s="4"/>
      <c r="D169" s="4"/>
      <c r="E169" s="3"/>
      <c r="F169" s="3"/>
      <c r="G169" s="16"/>
      <c r="H169" s="3"/>
      <c r="I169" s="3"/>
      <c r="J169" s="3"/>
      <c r="K169" s="3"/>
      <c r="L169" s="3"/>
      <c r="M169" s="3"/>
      <c r="N169" s="3"/>
    </row>
    <row r="170" spans="1:14" ht="13">
      <c r="A170" s="2"/>
      <c r="B170" s="3"/>
      <c r="C170" s="4"/>
      <c r="D170" s="4"/>
      <c r="E170" s="3"/>
      <c r="F170" s="3"/>
      <c r="G170" s="16"/>
      <c r="H170" s="3"/>
      <c r="I170" s="3"/>
      <c r="J170" s="3"/>
      <c r="K170" s="3"/>
      <c r="L170" s="3"/>
      <c r="M170" s="3"/>
      <c r="N170" s="3"/>
    </row>
    <row r="171" spans="1:14" ht="13">
      <c r="A171" s="2"/>
      <c r="B171" s="3"/>
      <c r="C171" s="4"/>
      <c r="D171" s="4"/>
      <c r="E171" s="3"/>
      <c r="F171" s="3"/>
      <c r="G171" s="16"/>
      <c r="H171" s="3"/>
      <c r="I171" s="3"/>
      <c r="J171" s="3"/>
      <c r="K171" s="3"/>
      <c r="L171" s="3"/>
      <c r="M171" s="3"/>
      <c r="N171" s="3"/>
    </row>
    <row r="172" spans="1:14" ht="13">
      <c r="A172" s="2"/>
      <c r="B172" s="3"/>
      <c r="C172" s="4"/>
      <c r="D172" s="4"/>
      <c r="E172" s="3"/>
      <c r="F172" s="3"/>
      <c r="G172" s="16"/>
      <c r="H172" s="3"/>
      <c r="I172" s="3"/>
      <c r="J172" s="3"/>
      <c r="K172" s="3"/>
      <c r="L172" s="3"/>
      <c r="M172" s="3"/>
      <c r="N172" s="3"/>
    </row>
    <row r="173" spans="1:14" ht="13">
      <c r="A173" s="2"/>
      <c r="B173" s="3"/>
      <c r="C173" s="4"/>
      <c r="D173" s="4"/>
      <c r="E173" s="3"/>
      <c r="F173" s="3"/>
      <c r="G173" s="16"/>
      <c r="H173" s="3"/>
      <c r="I173" s="3"/>
      <c r="J173" s="3"/>
      <c r="K173" s="3"/>
      <c r="L173" s="3"/>
      <c r="M173" s="3"/>
      <c r="N173" s="3"/>
    </row>
    <row r="174" spans="1:14" ht="13">
      <c r="A174" s="2"/>
      <c r="B174" s="3"/>
      <c r="C174" s="4"/>
      <c r="D174" s="4"/>
      <c r="E174" s="3"/>
      <c r="F174" s="3"/>
      <c r="G174" s="16"/>
      <c r="H174" s="3"/>
      <c r="I174" s="3"/>
      <c r="J174" s="3"/>
      <c r="K174" s="3"/>
      <c r="L174" s="3"/>
      <c r="M174" s="3"/>
      <c r="N174" s="3"/>
    </row>
    <row r="175" spans="1:14" ht="13">
      <c r="A175" s="2"/>
      <c r="B175" s="3"/>
      <c r="C175" s="4"/>
      <c r="D175" s="4"/>
      <c r="E175" s="3"/>
      <c r="F175" s="3"/>
      <c r="G175" s="16"/>
      <c r="H175" s="3"/>
      <c r="I175" s="3"/>
      <c r="J175" s="3"/>
      <c r="K175" s="3"/>
      <c r="L175" s="3"/>
      <c r="M175" s="3"/>
      <c r="N175" s="3"/>
    </row>
    <row r="176" spans="1:14" ht="13">
      <c r="A176" s="2"/>
      <c r="B176" s="3"/>
      <c r="C176" s="4"/>
      <c r="D176" s="4"/>
      <c r="E176" s="3"/>
      <c r="F176" s="3"/>
      <c r="G176" s="16"/>
      <c r="H176" s="3"/>
      <c r="I176" s="3"/>
      <c r="J176" s="3"/>
      <c r="K176" s="3"/>
      <c r="L176" s="3"/>
      <c r="M176" s="3"/>
      <c r="N176" s="3"/>
    </row>
    <row r="177" spans="1:14" ht="13">
      <c r="A177" s="2"/>
      <c r="B177" s="3"/>
      <c r="C177" s="4"/>
      <c r="D177" s="4"/>
      <c r="E177" s="3"/>
      <c r="F177" s="3"/>
      <c r="G177" s="16"/>
      <c r="H177" s="3"/>
      <c r="I177" s="3"/>
      <c r="J177" s="3"/>
      <c r="K177" s="3"/>
      <c r="L177" s="3"/>
      <c r="M177" s="3"/>
      <c r="N177" s="3"/>
    </row>
    <row r="178" spans="1:14" ht="13">
      <c r="A178" s="2"/>
      <c r="B178" s="3"/>
      <c r="C178" s="4"/>
      <c r="D178" s="4"/>
      <c r="E178" s="3"/>
      <c r="F178" s="3"/>
      <c r="G178" s="16"/>
      <c r="H178" s="3"/>
      <c r="I178" s="3"/>
      <c r="J178" s="3"/>
      <c r="K178" s="3"/>
      <c r="L178" s="3"/>
      <c r="M178" s="3"/>
      <c r="N178" s="3"/>
    </row>
    <row r="179" spans="1:14" ht="13">
      <c r="A179" s="2"/>
      <c r="B179" s="3"/>
      <c r="C179" s="4"/>
      <c r="D179" s="4"/>
      <c r="E179" s="3"/>
      <c r="F179" s="3"/>
      <c r="G179" s="16"/>
      <c r="H179" s="3"/>
      <c r="I179" s="3"/>
      <c r="J179" s="3"/>
      <c r="K179" s="3"/>
      <c r="L179" s="3"/>
      <c r="M179" s="3"/>
      <c r="N179" s="3"/>
    </row>
    <row r="180" spans="1:14" ht="13">
      <c r="A180" s="2"/>
      <c r="B180" s="3"/>
      <c r="C180" s="4"/>
      <c r="D180" s="4"/>
      <c r="E180" s="3"/>
      <c r="F180" s="3"/>
      <c r="G180" s="16"/>
      <c r="H180" s="3"/>
      <c r="I180" s="3"/>
      <c r="J180" s="3"/>
      <c r="K180" s="3"/>
      <c r="L180" s="3"/>
      <c r="M180" s="3"/>
      <c r="N180" s="3"/>
    </row>
    <row r="181" spans="1:14" ht="13">
      <c r="A181" s="2"/>
      <c r="B181" s="3"/>
      <c r="C181" s="4"/>
      <c r="D181" s="4"/>
      <c r="E181" s="3"/>
      <c r="F181" s="3"/>
      <c r="G181" s="16"/>
      <c r="H181" s="3"/>
      <c r="I181" s="3"/>
      <c r="J181" s="3"/>
      <c r="K181" s="3"/>
      <c r="L181" s="3"/>
      <c r="M181" s="3"/>
      <c r="N181" s="3"/>
    </row>
    <row r="182" spans="1:14" ht="13">
      <c r="A182" s="2"/>
      <c r="B182" s="3"/>
      <c r="C182" s="4"/>
      <c r="D182" s="4"/>
      <c r="E182" s="3"/>
      <c r="F182" s="3"/>
      <c r="G182" s="16"/>
      <c r="H182" s="3"/>
      <c r="I182" s="3"/>
      <c r="J182" s="3"/>
      <c r="K182" s="3"/>
      <c r="L182" s="3"/>
      <c r="M182" s="3"/>
      <c r="N182" s="3"/>
    </row>
    <row r="183" spans="1:14" ht="13">
      <c r="A183" s="2"/>
      <c r="B183" s="3"/>
      <c r="C183" s="4"/>
      <c r="D183" s="4"/>
      <c r="E183" s="3"/>
      <c r="F183" s="3"/>
      <c r="G183" s="16"/>
      <c r="H183" s="3"/>
      <c r="I183" s="3"/>
      <c r="J183" s="3"/>
      <c r="K183" s="3"/>
      <c r="L183" s="3"/>
      <c r="M183" s="3"/>
      <c r="N183" s="3"/>
    </row>
    <row r="184" spans="1:14" ht="13">
      <c r="A184" s="2"/>
      <c r="B184" s="3"/>
      <c r="C184" s="4"/>
      <c r="D184" s="4"/>
      <c r="E184" s="3"/>
      <c r="F184" s="3"/>
      <c r="G184" s="16"/>
      <c r="H184" s="3"/>
      <c r="I184" s="3"/>
      <c r="J184" s="3"/>
      <c r="K184" s="3"/>
      <c r="L184" s="3"/>
      <c r="M184" s="3"/>
      <c r="N184" s="3"/>
    </row>
    <row r="185" spans="1:14" ht="13">
      <c r="A185" s="2"/>
      <c r="B185" s="3"/>
      <c r="C185" s="4"/>
      <c r="D185" s="4"/>
      <c r="E185" s="3"/>
      <c r="F185" s="3"/>
      <c r="G185" s="16"/>
      <c r="H185" s="3"/>
      <c r="I185" s="3"/>
      <c r="J185" s="3"/>
      <c r="K185" s="3"/>
      <c r="L185" s="3"/>
      <c r="M185" s="3"/>
      <c r="N185" s="3"/>
    </row>
    <row r="186" spans="1:14" ht="13">
      <c r="A186" s="2"/>
      <c r="B186" s="3"/>
      <c r="C186" s="4"/>
      <c r="D186" s="4"/>
      <c r="E186" s="3"/>
      <c r="F186" s="3"/>
      <c r="G186" s="16"/>
      <c r="H186" s="3"/>
      <c r="I186" s="3"/>
      <c r="J186" s="3"/>
      <c r="K186" s="3"/>
      <c r="L186" s="3"/>
      <c r="M186" s="3"/>
      <c r="N186" s="3"/>
    </row>
    <row r="187" spans="1:14" ht="13">
      <c r="A187" s="2"/>
      <c r="B187" s="3"/>
      <c r="C187" s="4"/>
      <c r="D187" s="4"/>
      <c r="E187" s="3"/>
      <c r="F187" s="3"/>
      <c r="G187" s="16"/>
      <c r="H187" s="3"/>
      <c r="I187" s="3"/>
      <c r="J187" s="3"/>
      <c r="K187" s="3"/>
      <c r="L187" s="3"/>
      <c r="M187" s="3"/>
      <c r="N187" s="3"/>
    </row>
    <row r="188" spans="1:14" ht="13">
      <c r="A188" s="2"/>
      <c r="B188" s="3"/>
      <c r="C188" s="4"/>
      <c r="D188" s="4"/>
      <c r="E188" s="3"/>
      <c r="F188" s="3"/>
      <c r="G188" s="16"/>
      <c r="H188" s="3"/>
      <c r="I188" s="3"/>
      <c r="J188" s="3"/>
      <c r="K188" s="3"/>
      <c r="L188" s="3"/>
      <c r="M188" s="3"/>
      <c r="N188" s="3"/>
    </row>
    <row r="189" spans="1:14" ht="13">
      <c r="A189" s="2"/>
      <c r="B189" s="3"/>
      <c r="C189" s="4"/>
      <c r="D189" s="4"/>
      <c r="E189" s="3"/>
      <c r="F189" s="3"/>
      <c r="G189" s="16"/>
      <c r="H189" s="3"/>
      <c r="I189" s="3"/>
      <c r="J189" s="3"/>
      <c r="K189" s="3"/>
      <c r="L189" s="3"/>
      <c r="M189" s="3"/>
      <c r="N189" s="3"/>
    </row>
    <row r="190" spans="1:14" ht="13">
      <c r="A190" s="2"/>
      <c r="B190" s="3"/>
      <c r="C190" s="4"/>
      <c r="D190" s="4"/>
      <c r="E190" s="3"/>
      <c r="F190" s="3"/>
      <c r="G190" s="16"/>
      <c r="H190" s="3"/>
      <c r="I190" s="3"/>
      <c r="J190" s="3"/>
      <c r="K190" s="3"/>
      <c r="L190" s="3"/>
      <c r="M190" s="3"/>
      <c r="N190" s="3"/>
    </row>
    <row r="191" spans="1:14" ht="13">
      <c r="A191" s="2"/>
      <c r="B191" s="3"/>
      <c r="C191" s="4"/>
      <c r="D191" s="4"/>
      <c r="E191" s="3"/>
      <c r="F191" s="3"/>
      <c r="G191" s="16"/>
      <c r="H191" s="3"/>
      <c r="I191" s="3"/>
      <c r="J191" s="3"/>
      <c r="K191" s="3"/>
      <c r="L191" s="3"/>
      <c r="M191" s="3"/>
      <c r="N191" s="3"/>
    </row>
    <row r="192" spans="1:14" ht="13">
      <c r="A192" s="2"/>
      <c r="B192" s="3"/>
      <c r="C192" s="4"/>
      <c r="D192" s="4"/>
      <c r="E192" s="3"/>
      <c r="F192" s="3"/>
      <c r="G192" s="16"/>
      <c r="H192" s="3"/>
      <c r="I192" s="3"/>
      <c r="J192" s="3"/>
      <c r="K192" s="3"/>
      <c r="L192" s="3"/>
      <c r="M192" s="3"/>
      <c r="N192" s="3"/>
    </row>
    <row r="193" spans="1:14" ht="13">
      <c r="A193" s="2"/>
      <c r="B193" s="3"/>
      <c r="C193" s="4"/>
      <c r="D193" s="4"/>
      <c r="E193" s="3"/>
      <c r="F193" s="3"/>
      <c r="G193" s="16"/>
      <c r="H193" s="3"/>
      <c r="I193" s="3"/>
      <c r="J193" s="3"/>
      <c r="K193" s="3"/>
      <c r="L193" s="3"/>
      <c r="M193" s="3"/>
      <c r="N193" s="3"/>
    </row>
    <row r="194" spans="1:14" ht="13">
      <c r="A194" s="2"/>
      <c r="B194" s="3"/>
      <c r="C194" s="4"/>
      <c r="D194" s="4"/>
      <c r="E194" s="3"/>
      <c r="F194" s="3"/>
      <c r="G194" s="16"/>
      <c r="H194" s="3"/>
      <c r="I194" s="3"/>
      <c r="J194" s="3"/>
      <c r="K194" s="3"/>
      <c r="L194" s="3"/>
      <c r="M194" s="3"/>
      <c r="N194" s="3"/>
    </row>
    <row r="195" spans="1:14" ht="13">
      <c r="A195" s="2"/>
      <c r="B195" s="3"/>
      <c r="C195" s="4"/>
      <c r="D195" s="4"/>
      <c r="E195" s="3"/>
      <c r="F195" s="3"/>
      <c r="G195" s="16"/>
      <c r="H195" s="3"/>
      <c r="I195" s="3"/>
      <c r="J195" s="3"/>
      <c r="K195" s="3"/>
      <c r="L195" s="3"/>
      <c r="M195" s="3"/>
      <c r="N195" s="3"/>
    </row>
    <row r="196" spans="1:14" ht="13">
      <c r="A196" s="2"/>
      <c r="B196" s="3"/>
      <c r="C196" s="4"/>
      <c r="D196" s="4"/>
      <c r="E196" s="3"/>
      <c r="F196" s="3"/>
      <c r="G196" s="16"/>
      <c r="H196" s="3"/>
      <c r="I196" s="3"/>
      <c r="J196" s="3"/>
      <c r="K196" s="3"/>
      <c r="L196" s="3"/>
      <c r="M196" s="3"/>
      <c r="N196" s="3"/>
    </row>
    <row r="197" spans="1:14" ht="13">
      <c r="A197" s="2"/>
      <c r="B197" s="3"/>
      <c r="C197" s="4"/>
      <c r="D197" s="4"/>
      <c r="E197" s="3"/>
      <c r="F197" s="3"/>
      <c r="G197" s="16"/>
      <c r="H197" s="3"/>
      <c r="I197" s="3"/>
      <c r="J197" s="3"/>
      <c r="K197" s="3"/>
      <c r="L197" s="3"/>
      <c r="M197" s="3"/>
      <c r="N197" s="3"/>
    </row>
    <row r="198" spans="1:14" ht="13">
      <c r="A198" s="2"/>
      <c r="B198" s="3"/>
      <c r="C198" s="4"/>
      <c r="D198" s="4"/>
      <c r="E198" s="3"/>
      <c r="F198" s="3"/>
      <c r="G198" s="16"/>
      <c r="H198" s="3"/>
      <c r="I198" s="3"/>
      <c r="J198" s="3"/>
      <c r="K198" s="3"/>
      <c r="L198" s="3"/>
      <c r="M198" s="3"/>
      <c r="N198" s="3"/>
    </row>
    <row r="199" spans="1:14" ht="13">
      <c r="A199" s="2"/>
      <c r="B199" s="3"/>
      <c r="C199" s="4"/>
      <c r="D199" s="4"/>
      <c r="E199" s="3"/>
      <c r="F199" s="3"/>
      <c r="G199" s="16"/>
      <c r="H199" s="3"/>
      <c r="I199" s="3"/>
      <c r="J199" s="3"/>
      <c r="K199" s="3"/>
      <c r="L199" s="3"/>
      <c r="M199" s="3"/>
      <c r="N199" s="3"/>
    </row>
    <row r="200" spans="1:14" ht="13">
      <c r="A200" s="2"/>
      <c r="B200" s="3"/>
      <c r="C200" s="4"/>
      <c r="D200" s="4"/>
      <c r="E200" s="3"/>
      <c r="F200" s="3"/>
      <c r="G200" s="16"/>
      <c r="H200" s="3"/>
      <c r="I200" s="3"/>
      <c r="J200" s="3"/>
      <c r="K200" s="3"/>
      <c r="L200" s="3"/>
      <c r="M200" s="3"/>
      <c r="N200" s="3"/>
    </row>
    <row r="201" spans="1:14" ht="13">
      <c r="A201" s="2"/>
      <c r="B201" s="3"/>
      <c r="C201" s="4"/>
      <c r="D201" s="4"/>
      <c r="E201" s="3"/>
      <c r="F201" s="3"/>
      <c r="G201" s="16"/>
      <c r="H201" s="3"/>
      <c r="I201" s="3"/>
      <c r="J201" s="3"/>
      <c r="K201" s="3"/>
      <c r="L201" s="3"/>
      <c r="M201" s="3"/>
      <c r="N201" s="3"/>
    </row>
    <row r="202" spans="1:14" ht="13">
      <c r="A202" s="2"/>
      <c r="B202" s="3"/>
      <c r="C202" s="4"/>
      <c r="D202" s="4"/>
      <c r="E202" s="3"/>
      <c r="F202" s="3"/>
      <c r="G202" s="16"/>
      <c r="H202" s="3"/>
      <c r="I202" s="3"/>
      <c r="J202" s="3"/>
      <c r="K202" s="3"/>
      <c r="L202" s="3"/>
      <c r="M202" s="3"/>
      <c r="N202" s="3"/>
    </row>
    <row r="203" spans="1:14" ht="13">
      <c r="A203" s="2"/>
      <c r="B203" s="3"/>
      <c r="C203" s="4"/>
      <c r="D203" s="4"/>
      <c r="E203" s="3"/>
      <c r="F203" s="3"/>
      <c r="G203" s="16"/>
      <c r="H203" s="3"/>
      <c r="I203" s="3"/>
      <c r="J203" s="3"/>
      <c r="K203" s="3"/>
      <c r="L203" s="3"/>
      <c r="M203" s="3"/>
      <c r="N203" s="3"/>
    </row>
    <row r="204" spans="1:14" ht="13">
      <c r="A204" s="2"/>
      <c r="B204" s="3"/>
      <c r="C204" s="4"/>
      <c r="D204" s="4"/>
      <c r="E204" s="3"/>
      <c r="F204" s="3"/>
      <c r="G204" s="16"/>
      <c r="H204" s="3"/>
      <c r="I204" s="3"/>
      <c r="J204" s="3"/>
      <c r="K204" s="3"/>
      <c r="L204" s="3"/>
      <c r="M204" s="3"/>
      <c r="N204" s="3"/>
    </row>
    <row r="205" spans="1:14" ht="13">
      <c r="A205" s="2"/>
      <c r="B205" s="3"/>
      <c r="C205" s="4"/>
      <c r="D205" s="4"/>
      <c r="E205" s="3"/>
      <c r="F205" s="3"/>
      <c r="G205" s="16"/>
      <c r="H205" s="3"/>
      <c r="I205" s="3"/>
      <c r="J205" s="3"/>
      <c r="K205" s="3"/>
      <c r="L205" s="3"/>
      <c r="M205" s="3"/>
      <c r="N205" s="3"/>
    </row>
    <row r="206" spans="1:14" ht="13">
      <c r="A206" s="2"/>
      <c r="B206" s="3"/>
      <c r="C206" s="4"/>
      <c r="D206" s="4"/>
      <c r="E206" s="3"/>
      <c r="F206" s="3"/>
      <c r="G206" s="16"/>
      <c r="H206" s="3"/>
      <c r="I206" s="3"/>
      <c r="J206" s="3"/>
      <c r="K206" s="3"/>
      <c r="L206" s="3"/>
      <c r="M206" s="3"/>
      <c r="N206" s="3"/>
    </row>
    <row r="207" spans="1:14" ht="13">
      <c r="A207" s="2"/>
      <c r="B207" s="3"/>
      <c r="C207" s="4"/>
      <c r="D207" s="4"/>
      <c r="E207" s="3"/>
      <c r="F207" s="3"/>
      <c r="G207" s="16"/>
      <c r="H207" s="3"/>
      <c r="I207" s="3"/>
      <c r="J207" s="3"/>
      <c r="K207" s="3"/>
      <c r="L207" s="3"/>
      <c r="M207" s="3"/>
      <c r="N207" s="3"/>
    </row>
    <row r="208" spans="1:14" ht="13">
      <c r="A208" s="2"/>
      <c r="B208" s="3"/>
      <c r="C208" s="4"/>
      <c r="D208" s="4"/>
      <c r="E208" s="3"/>
      <c r="F208" s="3"/>
      <c r="G208" s="16"/>
      <c r="H208" s="3"/>
      <c r="I208" s="3"/>
      <c r="J208" s="3"/>
      <c r="K208" s="3"/>
      <c r="L208" s="3"/>
      <c r="M208" s="3"/>
      <c r="N208" s="3"/>
    </row>
    <row r="209" spans="1:14" ht="13">
      <c r="A209" s="2"/>
      <c r="B209" s="3"/>
      <c r="C209" s="4"/>
      <c r="D209" s="4"/>
      <c r="E209" s="3"/>
      <c r="F209" s="3"/>
      <c r="G209" s="16"/>
      <c r="H209" s="3"/>
      <c r="I209" s="3"/>
      <c r="J209" s="3"/>
      <c r="K209" s="3"/>
      <c r="L209" s="3"/>
      <c r="M209" s="3"/>
      <c r="N209" s="3"/>
    </row>
    <row r="210" spans="1:14" ht="13">
      <c r="A210" s="2"/>
      <c r="B210" s="3"/>
      <c r="C210" s="4"/>
      <c r="D210" s="4"/>
      <c r="E210" s="3"/>
      <c r="F210" s="3"/>
      <c r="G210" s="16"/>
      <c r="H210" s="3"/>
      <c r="I210" s="3"/>
      <c r="J210" s="3"/>
      <c r="K210" s="3"/>
      <c r="L210" s="3"/>
      <c r="M210" s="3"/>
      <c r="N210" s="3"/>
    </row>
    <row r="211" spans="1:14" ht="13">
      <c r="A211" s="2"/>
      <c r="B211" s="3"/>
      <c r="C211" s="4"/>
      <c r="D211" s="4"/>
      <c r="E211" s="3"/>
      <c r="F211" s="3"/>
      <c r="G211" s="16"/>
      <c r="H211" s="3"/>
      <c r="I211" s="3"/>
      <c r="J211" s="3"/>
      <c r="K211" s="3"/>
      <c r="L211" s="3"/>
      <c r="M211" s="3"/>
      <c r="N211" s="3"/>
    </row>
    <row r="212" spans="1:14" ht="13">
      <c r="A212" s="2"/>
      <c r="B212" s="3"/>
      <c r="C212" s="4"/>
      <c r="D212" s="4"/>
      <c r="E212" s="3"/>
      <c r="F212" s="3"/>
      <c r="G212" s="16"/>
      <c r="H212" s="3"/>
      <c r="I212" s="3"/>
      <c r="J212" s="3"/>
      <c r="K212" s="3"/>
      <c r="L212" s="3"/>
      <c r="M212" s="3"/>
      <c r="N212" s="3"/>
    </row>
    <row r="213" spans="1:14" ht="13">
      <c r="A213" s="2"/>
      <c r="B213" s="3"/>
      <c r="C213" s="4"/>
      <c r="D213" s="4"/>
      <c r="E213" s="3"/>
      <c r="F213" s="3"/>
      <c r="G213" s="16"/>
      <c r="H213" s="3"/>
      <c r="I213" s="3"/>
      <c r="J213" s="3"/>
      <c r="K213" s="3"/>
      <c r="L213" s="3"/>
      <c r="M213" s="3"/>
      <c r="N213" s="3"/>
    </row>
    <row r="214" spans="1:14" ht="13">
      <c r="A214" s="2"/>
      <c r="B214" s="3"/>
      <c r="C214" s="4"/>
      <c r="D214" s="4"/>
      <c r="E214" s="3"/>
      <c r="F214" s="3"/>
      <c r="G214" s="16"/>
      <c r="H214" s="3"/>
      <c r="I214" s="3"/>
      <c r="J214" s="3"/>
      <c r="K214" s="3"/>
      <c r="L214" s="3"/>
      <c r="M214" s="3"/>
      <c r="N214" s="3"/>
    </row>
    <row r="215" spans="1:14" ht="13">
      <c r="A215" s="2"/>
      <c r="B215" s="3"/>
      <c r="C215" s="4"/>
      <c r="D215" s="4"/>
      <c r="E215" s="3"/>
      <c r="F215" s="3"/>
      <c r="G215" s="16"/>
      <c r="H215" s="3"/>
      <c r="I215" s="3"/>
      <c r="J215" s="3"/>
      <c r="K215" s="3"/>
      <c r="L215" s="3"/>
      <c r="M215" s="3"/>
      <c r="N215" s="3"/>
    </row>
    <row r="216" spans="1:14" ht="13">
      <c r="A216" s="2"/>
      <c r="B216" s="3"/>
      <c r="C216" s="4"/>
      <c r="D216" s="4"/>
      <c r="E216" s="3"/>
      <c r="F216" s="3"/>
      <c r="G216" s="16"/>
      <c r="H216" s="3"/>
      <c r="I216" s="3"/>
      <c r="J216" s="3"/>
      <c r="K216" s="3"/>
      <c r="L216" s="3"/>
      <c r="M216" s="3"/>
      <c r="N216" s="3"/>
    </row>
    <row r="217" spans="1:14" ht="13">
      <c r="A217" s="2"/>
      <c r="B217" s="3"/>
      <c r="C217" s="4"/>
      <c r="D217" s="4"/>
      <c r="E217" s="3"/>
      <c r="F217" s="3"/>
      <c r="G217" s="16"/>
      <c r="H217" s="3"/>
      <c r="I217" s="3"/>
      <c r="J217" s="3"/>
      <c r="K217" s="3"/>
      <c r="L217" s="3"/>
      <c r="M217" s="3"/>
      <c r="N217" s="3"/>
    </row>
    <row r="218" spans="1:14" ht="13">
      <c r="A218" s="2"/>
      <c r="B218" s="3"/>
      <c r="C218" s="4"/>
      <c r="D218" s="4"/>
      <c r="E218" s="3"/>
      <c r="F218" s="3"/>
      <c r="G218" s="16"/>
      <c r="H218" s="3"/>
      <c r="I218" s="3"/>
      <c r="J218" s="3"/>
      <c r="K218" s="3"/>
      <c r="L218" s="3"/>
      <c r="M218" s="3"/>
      <c r="N218" s="3"/>
    </row>
    <row r="219" spans="1:14" ht="13">
      <c r="A219" s="2"/>
      <c r="B219" s="3"/>
      <c r="C219" s="4"/>
      <c r="D219" s="4"/>
      <c r="E219" s="3"/>
      <c r="F219" s="3"/>
      <c r="G219" s="16"/>
      <c r="H219" s="3"/>
      <c r="I219" s="3"/>
      <c r="J219" s="3"/>
      <c r="K219" s="3"/>
      <c r="L219" s="3"/>
      <c r="M219" s="3"/>
      <c r="N219" s="3"/>
    </row>
    <row r="220" spans="1:14" ht="13">
      <c r="A220" s="2"/>
      <c r="B220" s="3"/>
      <c r="C220" s="4"/>
      <c r="D220" s="4"/>
      <c r="E220" s="3"/>
      <c r="F220" s="3"/>
      <c r="G220" s="16"/>
      <c r="H220" s="3"/>
      <c r="I220" s="3"/>
      <c r="J220" s="3"/>
      <c r="K220" s="3"/>
      <c r="L220" s="3"/>
      <c r="M220" s="3"/>
      <c r="N220" s="3"/>
    </row>
    <row r="221" spans="1:14" ht="13">
      <c r="A221" s="2"/>
      <c r="B221" s="3"/>
      <c r="C221" s="4"/>
      <c r="D221" s="4"/>
      <c r="E221" s="3"/>
      <c r="F221" s="3"/>
      <c r="G221" s="16"/>
      <c r="H221" s="3"/>
      <c r="I221" s="3"/>
      <c r="J221" s="3"/>
      <c r="K221" s="3"/>
      <c r="L221" s="3"/>
      <c r="M221" s="3"/>
      <c r="N221" s="3"/>
    </row>
    <row r="222" spans="1:14" ht="13">
      <c r="A222" s="2"/>
      <c r="B222" s="3"/>
      <c r="C222" s="4"/>
      <c r="D222" s="4"/>
      <c r="E222" s="3"/>
      <c r="F222" s="3"/>
      <c r="G222" s="16"/>
      <c r="H222" s="3"/>
      <c r="I222" s="3"/>
      <c r="J222" s="3"/>
      <c r="K222" s="3"/>
      <c r="L222" s="3"/>
      <c r="M222" s="3"/>
      <c r="N222" s="3"/>
    </row>
    <row r="223" spans="1:14" ht="13">
      <c r="A223" s="2"/>
      <c r="B223" s="3"/>
      <c r="C223" s="4"/>
      <c r="D223" s="4"/>
      <c r="E223" s="3"/>
      <c r="F223" s="3"/>
      <c r="G223" s="16"/>
      <c r="H223" s="3"/>
      <c r="I223" s="3"/>
      <c r="J223" s="3"/>
      <c r="K223" s="3"/>
      <c r="L223" s="3"/>
      <c r="M223" s="3"/>
      <c r="N223" s="3"/>
    </row>
    <row r="224" spans="1:14" ht="13">
      <c r="A224" s="2"/>
      <c r="B224" s="3"/>
      <c r="C224" s="4"/>
      <c r="D224" s="4"/>
      <c r="E224" s="3"/>
      <c r="F224" s="3"/>
      <c r="G224" s="16"/>
      <c r="H224" s="3"/>
      <c r="I224" s="3"/>
      <c r="J224" s="3"/>
      <c r="K224" s="3"/>
      <c r="L224" s="3"/>
      <c r="M224" s="3"/>
      <c r="N224" s="3"/>
    </row>
    <row r="225" spans="1:14" ht="13">
      <c r="A225" s="2"/>
      <c r="B225" s="3"/>
      <c r="C225" s="4"/>
      <c r="D225" s="4"/>
      <c r="E225" s="3"/>
      <c r="F225" s="3"/>
      <c r="G225" s="16"/>
      <c r="H225" s="3"/>
      <c r="I225" s="3"/>
      <c r="J225" s="3"/>
      <c r="K225" s="3"/>
      <c r="L225" s="3"/>
      <c r="M225" s="3"/>
      <c r="N225" s="3"/>
    </row>
    <row r="226" spans="1:14" ht="13">
      <c r="A226" s="2"/>
      <c r="B226" s="3"/>
      <c r="C226" s="4"/>
      <c r="D226" s="4"/>
      <c r="E226" s="3"/>
      <c r="F226" s="3"/>
      <c r="G226" s="16"/>
      <c r="H226" s="3"/>
      <c r="I226" s="3"/>
      <c r="J226" s="3"/>
      <c r="K226" s="3"/>
      <c r="L226" s="3"/>
      <c r="M226" s="3"/>
      <c r="N226" s="3"/>
    </row>
    <row r="227" spans="1:14" ht="13">
      <c r="A227" s="2"/>
      <c r="B227" s="3"/>
      <c r="C227" s="4"/>
      <c r="D227" s="4"/>
      <c r="E227" s="3"/>
      <c r="F227" s="3"/>
      <c r="G227" s="16"/>
      <c r="H227" s="3"/>
      <c r="I227" s="3"/>
      <c r="J227" s="3"/>
      <c r="K227" s="3"/>
      <c r="L227" s="3"/>
      <c r="M227" s="3"/>
      <c r="N227" s="3"/>
    </row>
    <row r="228" spans="1:14" ht="13">
      <c r="A228" s="2"/>
      <c r="B228" s="3"/>
      <c r="C228" s="4"/>
      <c r="D228" s="4"/>
      <c r="E228" s="3"/>
      <c r="F228" s="3"/>
      <c r="G228" s="16"/>
      <c r="H228" s="3"/>
      <c r="I228" s="3"/>
      <c r="J228" s="3"/>
      <c r="K228" s="3"/>
      <c r="L228" s="3"/>
      <c r="M228" s="3"/>
      <c r="N228" s="3"/>
    </row>
    <row r="229" spans="1:14" ht="13">
      <c r="A229" s="2"/>
      <c r="B229" s="3"/>
      <c r="C229" s="4"/>
      <c r="D229" s="4"/>
      <c r="E229" s="3"/>
      <c r="F229" s="3"/>
      <c r="G229" s="16"/>
      <c r="H229" s="3"/>
      <c r="I229" s="3"/>
      <c r="J229" s="3"/>
      <c r="K229" s="3"/>
      <c r="L229" s="3"/>
      <c r="M229" s="3"/>
      <c r="N229" s="3"/>
    </row>
    <row r="230" spans="1:14" ht="13">
      <c r="A230" s="2"/>
      <c r="B230" s="3"/>
      <c r="C230" s="4"/>
      <c r="D230" s="4"/>
      <c r="E230" s="3"/>
      <c r="F230" s="3"/>
      <c r="G230" s="16"/>
      <c r="H230" s="3"/>
      <c r="I230" s="3"/>
      <c r="J230" s="3"/>
      <c r="K230" s="3"/>
      <c r="L230" s="3"/>
      <c r="M230" s="3"/>
      <c r="N230" s="3"/>
    </row>
    <row r="231" spans="1:14" ht="13">
      <c r="A231" s="2"/>
      <c r="B231" s="3"/>
      <c r="C231" s="4"/>
      <c r="D231" s="4"/>
      <c r="E231" s="3"/>
      <c r="F231" s="3"/>
      <c r="G231" s="16"/>
      <c r="H231" s="3"/>
      <c r="I231" s="3"/>
      <c r="J231" s="3"/>
      <c r="K231" s="3"/>
      <c r="L231" s="3"/>
      <c r="M231" s="3"/>
      <c r="N231" s="3"/>
    </row>
    <row r="232" spans="1:14" ht="13">
      <c r="A232" s="2"/>
      <c r="B232" s="3"/>
      <c r="C232" s="4"/>
      <c r="D232" s="4"/>
      <c r="E232" s="3"/>
      <c r="F232" s="3"/>
      <c r="G232" s="16"/>
      <c r="H232" s="3"/>
      <c r="I232" s="3"/>
      <c r="J232" s="3"/>
      <c r="K232" s="3"/>
      <c r="L232" s="3"/>
      <c r="M232" s="3"/>
      <c r="N232" s="3"/>
    </row>
    <row r="233" spans="1:14" ht="13">
      <c r="A233" s="2"/>
      <c r="B233" s="3"/>
      <c r="C233" s="4"/>
      <c r="D233" s="4"/>
      <c r="E233" s="3"/>
      <c r="F233" s="3"/>
      <c r="G233" s="16"/>
      <c r="H233" s="3"/>
      <c r="I233" s="3"/>
      <c r="J233" s="3"/>
      <c r="K233" s="3"/>
      <c r="L233" s="3"/>
      <c r="M233" s="3"/>
      <c r="N233" s="3"/>
    </row>
    <row r="234" spans="1:14" ht="13">
      <c r="A234" s="2"/>
      <c r="B234" s="3"/>
      <c r="C234" s="4"/>
      <c r="D234" s="4"/>
      <c r="E234" s="3"/>
      <c r="F234" s="3"/>
      <c r="G234" s="16"/>
      <c r="H234" s="3"/>
      <c r="I234" s="3"/>
      <c r="J234" s="3"/>
      <c r="K234" s="3"/>
      <c r="L234" s="3"/>
      <c r="M234" s="3"/>
      <c r="N234" s="3"/>
    </row>
    <row r="235" spans="1:14" ht="13">
      <c r="A235" s="2"/>
      <c r="B235" s="3"/>
      <c r="C235" s="4"/>
      <c r="D235" s="4"/>
      <c r="E235" s="3"/>
      <c r="F235" s="3"/>
      <c r="G235" s="16"/>
      <c r="H235" s="3"/>
      <c r="I235" s="3"/>
      <c r="J235" s="3"/>
      <c r="K235" s="3"/>
      <c r="L235" s="3"/>
      <c r="M235" s="3"/>
      <c r="N235" s="3"/>
    </row>
    <row r="236" spans="1:14" ht="13">
      <c r="A236" s="2"/>
      <c r="B236" s="3"/>
      <c r="C236" s="4"/>
      <c r="D236" s="4"/>
      <c r="E236" s="3"/>
      <c r="F236" s="3"/>
      <c r="G236" s="16"/>
      <c r="H236" s="3"/>
      <c r="I236" s="3"/>
      <c r="J236" s="3"/>
      <c r="K236" s="3"/>
      <c r="L236" s="3"/>
      <c r="M236" s="3"/>
      <c r="N236" s="3"/>
    </row>
    <row r="237" spans="1:14" ht="13">
      <c r="A237" s="2"/>
      <c r="B237" s="3"/>
      <c r="C237" s="4"/>
      <c r="D237" s="4"/>
      <c r="E237" s="3"/>
      <c r="F237" s="3"/>
      <c r="G237" s="16"/>
      <c r="H237" s="3"/>
      <c r="I237" s="3"/>
      <c r="J237" s="3"/>
      <c r="K237" s="3"/>
      <c r="L237" s="3"/>
      <c r="M237" s="3"/>
      <c r="N237" s="3"/>
    </row>
    <row r="238" spans="1:14" ht="13">
      <c r="A238" s="2"/>
      <c r="B238" s="3"/>
      <c r="C238" s="4"/>
      <c r="D238" s="4"/>
      <c r="E238" s="3"/>
      <c r="F238" s="3"/>
      <c r="G238" s="16"/>
      <c r="H238" s="3"/>
      <c r="I238" s="3"/>
      <c r="J238" s="3"/>
      <c r="K238" s="3"/>
      <c r="L238" s="3"/>
      <c r="M238" s="3"/>
      <c r="N238" s="3"/>
    </row>
    <row r="239" spans="1:14" ht="13">
      <c r="A239" s="2"/>
      <c r="B239" s="3"/>
      <c r="C239" s="4"/>
      <c r="D239" s="4"/>
      <c r="E239" s="3"/>
      <c r="F239" s="3"/>
      <c r="G239" s="16"/>
      <c r="H239" s="3"/>
      <c r="I239" s="3"/>
      <c r="J239" s="3"/>
      <c r="K239" s="3"/>
      <c r="L239" s="3"/>
      <c r="M239" s="3"/>
      <c r="N239" s="3"/>
    </row>
    <row r="240" spans="1:14" ht="13">
      <c r="A240" s="2"/>
      <c r="B240" s="3"/>
      <c r="C240" s="4"/>
      <c r="D240" s="4"/>
      <c r="E240" s="3"/>
      <c r="F240" s="3"/>
      <c r="G240" s="16"/>
      <c r="H240" s="3"/>
      <c r="I240" s="3"/>
      <c r="J240" s="3"/>
      <c r="K240" s="3"/>
      <c r="L240" s="3"/>
      <c r="M240" s="3"/>
      <c r="N240" s="3"/>
    </row>
    <row r="241" spans="1:14" ht="13">
      <c r="A241" s="2"/>
      <c r="B241" s="3"/>
      <c r="C241" s="4"/>
      <c r="D241" s="4"/>
      <c r="E241" s="3"/>
      <c r="F241" s="3"/>
      <c r="G241" s="16"/>
      <c r="H241" s="3"/>
      <c r="I241" s="3"/>
      <c r="J241" s="3"/>
      <c r="K241" s="3"/>
      <c r="L241" s="3"/>
      <c r="M241" s="3"/>
      <c r="N241" s="3"/>
    </row>
    <row r="242" spans="1:14" ht="13">
      <c r="A242" s="2"/>
      <c r="B242" s="3"/>
      <c r="C242" s="4"/>
      <c r="D242" s="4"/>
      <c r="E242" s="3"/>
      <c r="F242" s="3"/>
      <c r="G242" s="16"/>
      <c r="H242" s="3"/>
      <c r="I242" s="3"/>
      <c r="J242" s="3"/>
      <c r="K242" s="3"/>
      <c r="L242" s="3"/>
      <c r="M242" s="3"/>
      <c r="N242" s="3"/>
    </row>
    <row r="243" spans="1:14" ht="13">
      <c r="A243" s="2"/>
      <c r="B243" s="3"/>
      <c r="C243" s="4"/>
      <c r="D243" s="4"/>
      <c r="E243" s="3"/>
      <c r="F243" s="3"/>
      <c r="G243" s="16"/>
      <c r="H243" s="3"/>
      <c r="I243" s="3"/>
      <c r="J243" s="3"/>
      <c r="K243" s="3"/>
      <c r="L243" s="3"/>
      <c r="M243" s="3"/>
      <c r="N243" s="3"/>
    </row>
    <row r="244" spans="1:14" ht="13">
      <c r="A244" s="2"/>
      <c r="B244" s="3"/>
      <c r="C244" s="4"/>
      <c r="D244" s="4"/>
      <c r="E244" s="3"/>
      <c r="F244" s="3"/>
      <c r="G244" s="16"/>
      <c r="H244" s="3"/>
      <c r="I244" s="3"/>
      <c r="J244" s="3"/>
      <c r="K244" s="3"/>
      <c r="L244" s="3"/>
      <c r="M244" s="3"/>
      <c r="N244" s="3"/>
    </row>
    <row r="245" spans="1:14" ht="13">
      <c r="A245" s="2"/>
      <c r="B245" s="3"/>
      <c r="C245" s="4"/>
      <c r="D245" s="4"/>
      <c r="E245" s="3"/>
      <c r="F245" s="3"/>
      <c r="G245" s="16"/>
      <c r="H245" s="3"/>
      <c r="I245" s="3"/>
      <c r="J245" s="3"/>
      <c r="K245" s="3"/>
      <c r="L245" s="3"/>
      <c r="M245" s="3"/>
      <c r="N245" s="3"/>
    </row>
    <row r="246" spans="1:14" ht="13">
      <c r="A246" s="2"/>
      <c r="B246" s="3"/>
      <c r="C246" s="4"/>
      <c r="D246" s="4"/>
      <c r="E246" s="3"/>
      <c r="F246" s="3"/>
      <c r="G246" s="16"/>
      <c r="H246" s="3"/>
      <c r="I246" s="3"/>
      <c r="J246" s="3"/>
      <c r="K246" s="3"/>
      <c r="L246" s="3"/>
      <c r="M246" s="3"/>
      <c r="N246" s="3"/>
    </row>
    <row r="247" spans="1:14" ht="13">
      <c r="A247" s="2"/>
      <c r="B247" s="3"/>
      <c r="C247" s="4"/>
      <c r="D247" s="4"/>
      <c r="E247" s="3"/>
      <c r="F247" s="3"/>
      <c r="G247" s="16"/>
      <c r="H247" s="3"/>
      <c r="I247" s="3"/>
      <c r="J247" s="3"/>
      <c r="K247" s="3"/>
      <c r="L247" s="3"/>
      <c r="M247" s="3"/>
      <c r="N247" s="3"/>
    </row>
    <row r="248" spans="1:14" ht="13">
      <c r="A248" s="2"/>
      <c r="B248" s="3"/>
      <c r="C248" s="4"/>
      <c r="D248" s="4"/>
      <c r="E248" s="3"/>
      <c r="F248" s="3"/>
      <c r="G248" s="16"/>
      <c r="H248" s="3"/>
      <c r="I248" s="3"/>
      <c r="J248" s="3"/>
      <c r="K248" s="3"/>
      <c r="L248" s="3"/>
      <c r="M248" s="3"/>
      <c r="N248" s="3"/>
    </row>
    <row r="249" spans="1:14" ht="13">
      <c r="A249" s="2"/>
      <c r="B249" s="3"/>
      <c r="C249" s="4"/>
      <c r="D249" s="4"/>
      <c r="E249" s="3"/>
      <c r="F249" s="3"/>
      <c r="G249" s="16"/>
      <c r="H249" s="3"/>
      <c r="I249" s="3"/>
      <c r="J249" s="3"/>
      <c r="K249" s="3"/>
      <c r="L249" s="3"/>
      <c r="M249" s="3"/>
      <c r="N249" s="3"/>
    </row>
    <row r="250" spans="1:14" ht="13">
      <c r="A250" s="2"/>
      <c r="B250" s="3"/>
      <c r="C250" s="4"/>
      <c r="D250" s="4"/>
      <c r="E250" s="3"/>
      <c r="F250" s="3"/>
      <c r="G250" s="16"/>
      <c r="H250" s="3"/>
      <c r="I250" s="3"/>
      <c r="J250" s="3"/>
      <c r="K250" s="3"/>
      <c r="L250" s="3"/>
      <c r="M250" s="3"/>
      <c r="N250" s="3"/>
    </row>
    <row r="251" spans="1:14" ht="13">
      <c r="A251" s="2"/>
      <c r="B251" s="3"/>
      <c r="C251" s="4"/>
      <c r="D251" s="4"/>
      <c r="E251" s="3"/>
      <c r="F251" s="3"/>
      <c r="G251" s="16"/>
      <c r="H251" s="3"/>
      <c r="I251" s="3"/>
      <c r="J251" s="3"/>
      <c r="K251" s="3"/>
      <c r="L251" s="3"/>
      <c r="M251" s="3"/>
      <c r="N251" s="3"/>
    </row>
    <row r="252" spans="1:14" ht="13">
      <c r="A252" s="2"/>
      <c r="B252" s="3"/>
      <c r="C252" s="4"/>
      <c r="D252" s="4"/>
      <c r="E252" s="3"/>
      <c r="F252" s="3"/>
      <c r="G252" s="16"/>
      <c r="H252" s="3"/>
      <c r="I252" s="3"/>
      <c r="J252" s="3"/>
      <c r="K252" s="3"/>
      <c r="L252" s="3"/>
      <c r="M252" s="3"/>
      <c r="N252" s="3"/>
    </row>
    <row r="253" spans="1:14" ht="13">
      <c r="A253" s="2"/>
      <c r="B253" s="3"/>
      <c r="C253" s="4"/>
      <c r="D253" s="4"/>
      <c r="E253" s="3"/>
      <c r="F253" s="3"/>
      <c r="G253" s="16"/>
      <c r="H253" s="3"/>
      <c r="I253" s="3"/>
      <c r="J253" s="3"/>
      <c r="K253" s="3"/>
      <c r="L253" s="3"/>
      <c r="M253" s="3"/>
      <c r="N253" s="3"/>
    </row>
    <row r="254" spans="1:14" ht="13">
      <c r="A254" s="2"/>
      <c r="B254" s="3"/>
      <c r="C254" s="4"/>
      <c r="D254" s="4"/>
      <c r="E254" s="3"/>
      <c r="F254" s="3"/>
      <c r="G254" s="16"/>
      <c r="H254" s="3"/>
      <c r="I254" s="3"/>
      <c r="J254" s="3"/>
      <c r="K254" s="3"/>
      <c r="L254" s="3"/>
      <c r="M254" s="3"/>
      <c r="N254" s="3"/>
    </row>
    <row r="255" spans="1:14" ht="13">
      <c r="A255" s="2"/>
      <c r="B255" s="3"/>
      <c r="C255" s="4"/>
      <c r="D255" s="4"/>
      <c r="E255" s="3"/>
      <c r="F255" s="3"/>
      <c r="G255" s="16"/>
      <c r="H255" s="3"/>
      <c r="I255" s="3"/>
      <c r="J255" s="3"/>
      <c r="K255" s="3"/>
      <c r="L255" s="3"/>
      <c r="M255" s="3"/>
      <c r="N255" s="3"/>
    </row>
    <row r="256" spans="1:14" ht="13">
      <c r="A256" s="2"/>
      <c r="B256" s="3"/>
      <c r="C256" s="4"/>
      <c r="D256" s="4"/>
      <c r="E256" s="3"/>
      <c r="F256" s="3"/>
      <c r="G256" s="16"/>
      <c r="H256" s="3"/>
      <c r="I256" s="3"/>
      <c r="J256" s="3"/>
      <c r="K256" s="3"/>
      <c r="L256" s="3"/>
      <c r="M256" s="3"/>
      <c r="N256" s="3"/>
    </row>
    <row r="257" spans="1:14" ht="13">
      <c r="A257" s="2"/>
      <c r="B257" s="3"/>
      <c r="C257" s="4"/>
      <c r="D257" s="4"/>
      <c r="E257" s="3"/>
      <c r="F257" s="3"/>
      <c r="G257" s="16"/>
      <c r="H257" s="3"/>
      <c r="I257" s="3"/>
      <c r="J257" s="3"/>
      <c r="K257" s="3"/>
      <c r="L257" s="3"/>
      <c r="M257" s="3"/>
      <c r="N257" s="3"/>
    </row>
    <row r="258" spans="1:14" ht="13">
      <c r="A258" s="2"/>
      <c r="B258" s="3"/>
      <c r="C258" s="4"/>
      <c r="D258" s="4"/>
      <c r="E258" s="3"/>
      <c r="F258" s="3"/>
      <c r="G258" s="16"/>
      <c r="H258" s="3"/>
      <c r="I258" s="3"/>
      <c r="J258" s="3"/>
      <c r="K258" s="3"/>
      <c r="L258" s="3"/>
      <c r="M258" s="3"/>
      <c r="N258" s="3"/>
    </row>
    <row r="259" spans="1:14" ht="13">
      <c r="A259" s="2"/>
      <c r="B259" s="3"/>
      <c r="C259" s="4"/>
      <c r="D259" s="4"/>
      <c r="E259" s="3"/>
      <c r="F259" s="3"/>
      <c r="G259" s="16"/>
      <c r="H259" s="3"/>
      <c r="I259" s="3"/>
      <c r="J259" s="3"/>
      <c r="K259" s="3"/>
      <c r="L259" s="3"/>
      <c r="M259" s="3"/>
      <c r="N259" s="3"/>
    </row>
    <row r="260" spans="1:14" ht="13">
      <c r="A260" s="2"/>
      <c r="B260" s="3"/>
      <c r="C260" s="4"/>
      <c r="D260" s="4"/>
      <c r="E260" s="3"/>
      <c r="F260" s="3"/>
      <c r="G260" s="16"/>
      <c r="H260" s="3"/>
      <c r="I260" s="3"/>
      <c r="J260" s="3"/>
      <c r="K260" s="3"/>
      <c r="L260" s="3"/>
      <c r="M260" s="3"/>
      <c r="N260" s="3"/>
    </row>
    <row r="261" spans="1:14" ht="13">
      <c r="A261" s="2"/>
      <c r="B261" s="3"/>
      <c r="C261" s="4"/>
      <c r="D261" s="4"/>
      <c r="E261" s="3"/>
      <c r="F261" s="3"/>
      <c r="G261" s="16"/>
      <c r="H261" s="3"/>
      <c r="I261" s="3"/>
      <c r="J261" s="3"/>
      <c r="K261" s="3"/>
      <c r="L261" s="3"/>
      <c r="M261" s="3"/>
      <c r="N261" s="3"/>
    </row>
    <row r="262" spans="1:14" ht="13">
      <c r="A262" s="2"/>
      <c r="B262" s="3"/>
      <c r="C262" s="4"/>
      <c r="D262" s="4"/>
      <c r="E262" s="3"/>
      <c r="F262" s="3"/>
      <c r="G262" s="16"/>
      <c r="H262" s="3"/>
      <c r="I262" s="3"/>
      <c r="J262" s="3"/>
      <c r="K262" s="3"/>
      <c r="L262" s="3"/>
      <c r="M262" s="3"/>
      <c r="N262" s="3"/>
    </row>
    <row r="263" spans="1:14" ht="13">
      <c r="A263" s="2"/>
      <c r="B263" s="3"/>
      <c r="C263" s="4"/>
      <c r="D263" s="4"/>
      <c r="E263" s="3"/>
      <c r="F263" s="3"/>
      <c r="G263" s="16"/>
      <c r="H263" s="3"/>
      <c r="I263" s="3"/>
      <c r="J263" s="3"/>
      <c r="K263" s="3"/>
      <c r="L263" s="3"/>
      <c r="M263" s="3"/>
      <c r="N263" s="3"/>
    </row>
    <row r="264" spans="1:14" ht="13">
      <c r="A264" s="2"/>
      <c r="B264" s="3"/>
      <c r="C264" s="4"/>
      <c r="D264" s="4"/>
      <c r="E264" s="3"/>
      <c r="F264" s="3"/>
      <c r="G264" s="16"/>
      <c r="H264" s="3"/>
      <c r="I264" s="3"/>
      <c r="J264" s="3"/>
      <c r="K264" s="3"/>
      <c r="L264" s="3"/>
      <c r="M264" s="3"/>
      <c r="N264" s="3"/>
    </row>
    <row r="265" spans="1:14" ht="13">
      <c r="A265" s="2"/>
      <c r="B265" s="3"/>
      <c r="C265" s="4"/>
      <c r="D265" s="4"/>
      <c r="E265" s="3"/>
      <c r="F265" s="3"/>
      <c r="G265" s="16"/>
      <c r="H265" s="3"/>
      <c r="I265" s="3"/>
      <c r="J265" s="3"/>
      <c r="K265" s="3"/>
      <c r="L265" s="3"/>
      <c r="M265" s="3"/>
      <c r="N265" s="3"/>
    </row>
    <row r="266" spans="1:14" ht="13">
      <c r="A266" s="2"/>
      <c r="B266" s="3"/>
      <c r="C266" s="4"/>
      <c r="D266" s="4"/>
      <c r="E266" s="3"/>
      <c r="F266" s="3"/>
      <c r="G266" s="16"/>
      <c r="H266" s="3"/>
      <c r="I266" s="3"/>
      <c r="J266" s="3"/>
      <c r="K266" s="3"/>
      <c r="L266" s="3"/>
      <c r="M266" s="3"/>
      <c r="N266" s="3"/>
    </row>
    <row r="267" spans="1:14" ht="13">
      <c r="A267" s="2"/>
      <c r="B267" s="3"/>
      <c r="C267" s="4"/>
      <c r="D267" s="4"/>
      <c r="E267" s="3"/>
      <c r="F267" s="3"/>
      <c r="G267" s="16"/>
      <c r="H267" s="3"/>
      <c r="I267" s="3"/>
      <c r="J267" s="3"/>
      <c r="K267" s="3"/>
      <c r="L267" s="3"/>
      <c r="M267" s="3"/>
      <c r="N267" s="3"/>
    </row>
    <row r="268" spans="1:14" ht="13">
      <c r="A268" s="2"/>
      <c r="B268" s="3"/>
      <c r="C268" s="4"/>
      <c r="D268" s="4"/>
      <c r="E268" s="3"/>
      <c r="F268" s="3"/>
      <c r="G268" s="16"/>
      <c r="H268" s="3"/>
      <c r="I268" s="3"/>
      <c r="J268" s="3"/>
      <c r="K268" s="3"/>
      <c r="L268" s="3"/>
      <c r="M268" s="3"/>
      <c r="N268" s="3"/>
    </row>
    <row r="269" spans="1:14" ht="13">
      <c r="A269" s="2"/>
      <c r="B269" s="3"/>
      <c r="C269" s="4"/>
      <c r="D269" s="4"/>
      <c r="E269" s="3"/>
      <c r="F269" s="3"/>
      <c r="G269" s="16"/>
      <c r="H269" s="3"/>
      <c r="I269" s="3"/>
      <c r="J269" s="3"/>
      <c r="K269" s="3"/>
      <c r="L269" s="3"/>
      <c r="M269" s="3"/>
      <c r="N269" s="3"/>
    </row>
    <row r="270" spans="1:14" ht="13">
      <c r="A270" s="2"/>
      <c r="B270" s="3"/>
      <c r="C270" s="4"/>
      <c r="D270" s="4"/>
      <c r="E270" s="3"/>
      <c r="F270" s="3"/>
      <c r="G270" s="16"/>
      <c r="H270" s="3"/>
      <c r="I270" s="3"/>
      <c r="J270" s="3"/>
      <c r="K270" s="3"/>
      <c r="L270" s="3"/>
      <c r="M270" s="3"/>
      <c r="N270" s="3"/>
    </row>
    <row r="271" spans="1:14" ht="13">
      <c r="A271" s="2"/>
      <c r="B271" s="3"/>
      <c r="C271" s="4"/>
      <c r="D271" s="4"/>
      <c r="E271" s="3"/>
      <c r="F271" s="3"/>
      <c r="G271" s="16"/>
      <c r="H271" s="3"/>
      <c r="I271" s="3"/>
      <c r="J271" s="3"/>
      <c r="K271" s="3"/>
      <c r="L271" s="3"/>
      <c r="M271" s="3"/>
      <c r="N271" s="3"/>
    </row>
    <row r="272" spans="1:14" ht="13">
      <c r="A272" s="2"/>
      <c r="B272" s="3"/>
      <c r="C272" s="4"/>
      <c r="D272" s="4"/>
      <c r="E272" s="3"/>
      <c r="F272" s="3"/>
      <c r="G272" s="16"/>
      <c r="H272" s="3"/>
      <c r="I272" s="3"/>
      <c r="J272" s="3"/>
      <c r="K272" s="3"/>
      <c r="L272" s="3"/>
      <c r="M272" s="3"/>
      <c r="N272" s="3"/>
    </row>
    <row r="273" spans="1:14" ht="13">
      <c r="A273" s="2"/>
      <c r="B273" s="3"/>
      <c r="C273" s="4"/>
      <c r="D273" s="4"/>
      <c r="E273" s="3"/>
      <c r="F273" s="3"/>
      <c r="G273" s="16"/>
      <c r="H273" s="3"/>
      <c r="I273" s="3"/>
      <c r="J273" s="3"/>
      <c r="K273" s="3"/>
      <c r="L273" s="3"/>
      <c r="M273" s="3"/>
      <c r="N273" s="3"/>
    </row>
    <row r="274" spans="1:14" ht="13">
      <c r="A274" s="2"/>
      <c r="B274" s="3"/>
      <c r="C274" s="4"/>
      <c r="D274" s="4"/>
      <c r="E274" s="3"/>
      <c r="F274" s="3"/>
      <c r="G274" s="16"/>
      <c r="H274" s="3"/>
      <c r="I274" s="3"/>
      <c r="J274" s="3"/>
      <c r="K274" s="3"/>
      <c r="L274" s="3"/>
      <c r="M274" s="3"/>
      <c r="N274" s="3"/>
    </row>
    <row r="275" spans="1:14" ht="13">
      <c r="A275" s="2"/>
      <c r="B275" s="3"/>
      <c r="C275" s="4"/>
      <c r="D275" s="4"/>
      <c r="E275" s="3"/>
      <c r="F275" s="3"/>
      <c r="G275" s="16"/>
      <c r="H275" s="3"/>
      <c r="I275" s="3"/>
      <c r="J275" s="3"/>
      <c r="K275" s="3"/>
      <c r="L275" s="3"/>
      <c r="M275" s="3"/>
      <c r="N275" s="3"/>
    </row>
    <row r="276" spans="1:14" ht="13">
      <c r="A276" s="2"/>
      <c r="B276" s="3"/>
      <c r="C276" s="4"/>
      <c r="D276" s="4"/>
      <c r="E276" s="3"/>
      <c r="F276" s="3"/>
      <c r="G276" s="16"/>
      <c r="H276" s="3"/>
      <c r="I276" s="3"/>
      <c r="J276" s="3"/>
      <c r="K276" s="3"/>
      <c r="L276" s="3"/>
      <c r="M276" s="3"/>
      <c r="N276" s="3"/>
    </row>
    <row r="277" spans="1:14" ht="13">
      <c r="A277" s="2"/>
      <c r="B277" s="3"/>
      <c r="C277" s="4"/>
      <c r="D277" s="4"/>
      <c r="E277" s="3"/>
      <c r="F277" s="3"/>
      <c r="G277" s="16"/>
      <c r="H277" s="3"/>
      <c r="I277" s="3"/>
      <c r="J277" s="3"/>
      <c r="K277" s="3"/>
      <c r="L277" s="3"/>
      <c r="M277" s="3"/>
      <c r="N277" s="3"/>
    </row>
    <row r="278" spans="1:14" ht="13">
      <c r="A278" s="2"/>
      <c r="B278" s="3"/>
      <c r="C278" s="4"/>
      <c r="D278" s="4"/>
      <c r="E278" s="3"/>
      <c r="F278" s="3"/>
      <c r="G278" s="16"/>
      <c r="H278" s="3"/>
      <c r="I278" s="3"/>
      <c r="J278" s="3"/>
      <c r="K278" s="3"/>
      <c r="L278" s="3"/>
      <c r="M278" s="3"/>
      <c r="N278" s="3"/>
    </row>
    <row r="279" spans="1:14" ht="13">
      <c r="A279" s="2"/>
      <c r="B279" s="3"/>
      <c r="C279" s="4"/>
      <c r="D279" s="4"/>
      <c r="E279" s="3"/>
      <c r="F279" s="3"/>
      <c r="G279" s="16"/>
      <c r="H279" s="3"/>
      <c r="I279" s="3"/>
      <c r="J279" s="3"/>
      <c r="K279" s="3"/>
      <c r="L279" s="3"/>
      <c r="M279" s="3"/>
      <c r="N279" s="3"/>
    </row>
    <row r="280" spans="1:14" ht="13">
      <c r="A280" s="2"/>
      <c r="B280" s="3"/>
      <c r="C280" s="4"/>
      <c r="D280" s="4"/>
      <c r="E280" s="3"/>
      <c r="F280" s="3"/>
      <c r="G280" s="16"/>
      <c r="H280" s="3"/>
      <c r="I280" s="3"/>
      <c r="J280" s="3"/>
      <c r="K280" s="3"/>
      <c r="L280" s="3"/>
      <c r="M280" s="3"/>
      <c r="N280" s="3"/>
    </row>
    <row r="281" spans="1:14" ht="13">
      <c r="A281" s="2"/>
      <c r="B281" s="3"/>
      <c r="C281" s="4"/>
      <c r="D281" s="4"/>
      <c r="E281" s="3"/>
      <c r="F281" s="3"/>
      <c r="G281" s="16"/>
      <c r="H281" s="3"/>
      <c r="I281" s="3"/>
      <c r="J281" s="3"/>
      <c r="K281" s="3"/>
      <c r="L281" s="3"/>
      <c r="M281" s="3"/>
      <c r="N281" s="3"/>
    </row>
    <row r="282" spans="1:14" ht="13">
      <c r="A282" s="2"/>
      <c r="B282" s="3"/>
      <c r="C282" s="4"/>
      <c r="D282" s="4"/>
      <c r="E282" s="3"/>
      <c r="F282" s="3"/>
      <c r="G282" s="16"/>
      <c r="H282" s="3"/>
      <c r="I282" s="3"/>
      <c r="J282" s="3"/>
      <c r="K282" s="3"/>
      <c r="L282" s="3"/>
      <c r="M282" s="3"/>
      <c r="N282" s="3"/>
    </row>
    <row r="283" spans="1:14" ht="13">
      <c r="A283" s="2"/>
      <c r="B283" s="3"/>
      <c r="C283" s="4"/>
      <c r="D283" s="4"/>
      <c r="E283" s="3"/>
      <c r="F283" s="3"/>
      <c r="G283" s="16"/>
      <c r="H283" s="3"/>
      <c r="I283" s="3"/>
      <c r="J283" s="3"/>
      <c r="K283" s="3"/>
      <c r="L283" s="3"/>
      <c r="M283" s="3"/>
      <c r="N283" s="3"/>
    </row>
    <row r="284" spans="1:14" ht="13">
      <c r="A284" s="2"/>
      <c r="B284" s="3"/>
      <c r="C284" s="4"/>
      <c r="D284" s="4"/>
      <c r="E284" s="3"/>
      <c r="F284" s="3"/>
      <c r="G284" s="16"/>
      <c r="H284" s="3"/>
      <c r="I284" s="3"/>
      <c r="J284" s="3"/>
      <c r="K284" s="3"/>
      <c r="L284" s="3"/>
      <c r="M284" s="3"/>
      <c r="N284" s="3"/>
    </row>
    <row r="285" spans="1:14" ht="13">
      <c r="A285" s="2"/>
      <c r="B285" s="3"/>
      <c r="C285" s="4"/>
      <c r="D285" s="4"/>
      <c r="E285" s="3"/>
      <c r="F285" s="3"/>
      <c r="G285" s="16"/>
      <c r="H285" s="3"/>
      <c r="I285" s="3"/>
      <c r="J285" s="3"/>
      <c r="K285" s="3"/>
      <c r="L285" s="3"/>
      <c r="M285" s="3"/>
      <c r="N285" s="3"/>
    </row>
    <row r="286" spans="1:14" ht="13">
      <c r="A286" s="2"/>
      <c r="B286" s="3"/>
      <c r="C286" s="4"/>
      <c r="D286" s="4"/>
      <c r="E286" s="3"/>
      <c r="F286" s="3"/>
      <c r="G286" s="16"/>
      <c r="H286" s="3"/>
      <c r="I286" s="3"/>
      <c r="J286" s="3"/>
      <c r="K286" s="3"/>
      <c r="L286" s="3"/>
      <c r="M286" s="3"/>
      <c r="N286" s="3"/>
    </row>
    <row r="287" spans="1:14" ht="13">
      <c r="A287" s="2"/>
      <c r="B287" s="3"/>
      <c r="C287" s="4"/>
      <c r="D287" s="4"/>
      <c r="E287" s="3"/>
      <c r="F287" s="3"/>
      <c r="G287" s="16"/>
      <c r="H287" s="3"/>
      <c r="I287" s="3"/>
      <c r="J287" s="3"/>
      <c r="K287" s="3"/>
      <c r="L287" s="3"/>
      <c r="M287" s="3"/>
      <c r="N287" s="3"/>
    </row>
    <row r="288" spans="1:14" ht="13">
      <c r="A288" s="2"/>
      <c r="B288" s="3"/>
      <c r="C288" s="4"/>
      <c r="D288" s="4"/>
      <c r="E288" s="3"/>
      <c r="F288" s="3"/>
      <c r="G288" s="16"/>
      <c r="H288" s="3"/>
      <c r="I288" s="3"/>
      <c r="J288" s="3"/>
      <c r="K288" s="3"/>
      <c r="L288" s="3"/>
      <c r="M288" s="3"/>
      <c r="N288" s="3"/>
    </row>
    <row r="289" spans="1:14" ht="13">
      <c r="A289" s="2"/>
      <c r="B289" s="3"/>
      <c r="C289" s="4"/>
      <c r="D289" s="4"/>
      <c r="E289" s="3"/>
      <c r="F289" s="3"/>
      <c r="G289" s="16"/>
      <c r="H289" s="3"/>
      <c r="I289" s="3"/>
      <c r="J289" s="3"/>
      <c r="K289" s="3"/>
      <c r="L289" s="3"/>
      <c r="M289" s="3"/>
      <c r="N289" s="3"/>
    </row>
    <row r="290" spans="1:14" ht="13">
      <c r="A290" s="2"/>
      <c r="B290" s="3"/>
      <c r="C290" s="4"/>
      <c r="D290" s="4"/>
      <c r="E290" s="3"/>
      <c r="F290" s="3"/>
      <c r="G290" s="16"/>
      <c r="H290" s="3"/>
      <c r="I290" s="3"/>
      <c r="J290" s="3"/>
      <c r="K290" s="3"/>
      <c r="L290" s="3"/>
      <c r="M290" s="3"/>
      <c r="N290" s="3"/>
    </row>
    <row r="291" spans="1:14" ht="13">
      <c r="A291" s="2"/>
      <c r="B291" s="3"/>
      <c r="C291" s="4"/>
      <c r="D291" s="4"/>
      <c r="E291" s="3"/>
      <c r="F291" s="3"/>
      <c r="G291" s="16"/>
      <c r="H291" s="3"/>
      <c r="I291" s="3"/>
      <c r="J291" s="3"/>
      <c r="K291" s="3"/>
      <c r="L291" s="3"/>
      <c r="M291" s="3"/>
      <c r="N291" s="3"/>
    </row>
    <row r="292" spans="1:14" ht="13">
      <c r="A292" s="2"/>
      <c r="B292" s="3"/>
      <c r="C292" s="4"/>
      <c r="D292" s="4"/>
      <c r="E292" s="3"/>
      <c r="F292" s="3"/>
      <c r="G292" s="16"/>
      <c r="H292" s="3"/>
      <c r="I292" s="3"/>
      <c r="J292" s="3"/>
      <c r="K292" s="3"/>
      <c r="L292" s="3"/>
      <c r="M292" s="3"/>
      <c r="N292" s="3"/>
    </row>
    <row r="293" spans="1:14" ht="13">
      <c r="A293" s="2"/>
      <c r="B293" s="3"/>
      <c r="C293" s="4"/>
      <c r="D293" s="4"/>
      <c r="E293" s="3"/>
      <c r="F293" s="3"/>
      <c r="G293" s="16"/>
      <c r="H293" s="3"/>
      <c r="I293" s="3"/>
      <c r="J293" s="3"/>
      <c r="K293" s="3"/>
      <c r="L293" s="3"/>
      <c r="M293" s="3"/>
      <c r="N293" s="3"/>
    </row>
    <row r="294" spans="1:14" ht="13">
      <c r="A294" s="2"/>
      <c r="B294" s="3"/>
      <c r="C294" s="4"/>
      <c r="D294" s="4"/>
      <c r="E294" s="3"/>
      <c r="F294" s="3"/>
      <c r="G294" s="16"/>
      <c r="H294" s="3"/>
      <c r="I294" s="3"/>
      <c r="J294" s="3"/>
      <c r="K294" s="3"/>
      <c r="L294" s="3"/>
      <c r="M294" s="3"/>
      <c r="N294" s="3"/>
    </row>
    <row r="295" spans="1:14" ht="13">
      <c r="A295" s="2"/>
      <c r="B295" s="3"/>
      <c r="C295" s="4"/>
      <c r="D295" s="4"/>
      <c r="E295" s="3"/>
      <c r="F295" s="3"/>
      <c r="G295" s="16"/>
      <c r="H295" s="3"/>
      <c r="I295" s="3"/>
      <c r="J295" s="3"/>
      <c r="K295" s="3"/>
      <c r="L295" s="3"/>
      <c r="M295" s="3"/>
      <c r="N295" s="3"/>
    </row>
    <row r="296" spans="1:14" ht="13">
      <c r="A296" s="2"/>
      <c r="B296" s="3"/>
      <c r="C296" s="4"/>
      <c r="D296" s="4"/>
      <c r="E296" s="3"/>
      <c r="F296" s="3"/>
      <c r="G296" s="16"/>
      <c r="H296" s="3"/>
      <c r="I296" s="3"/>
      <c r="J296" s="3"/>
      <c r="K296" s="3"/>
      <c r="L296" s="3"/>
      <c r="M296" s="3"/>
      <c r="N296" s="3"/>
    </row>
    <row r="297" spans="1:14" ht="13">
      <c r="A297" s="2"/>
      <c r="B297" s="3"/>
      <c r="C297" s="4"/>
      <c r="D297" s="4"/>
      <c r="E297" s="3"/>
      <c r="F297" s="3"/>
      <c r="G297" s="16"/>
      <c r="H297" s="3"/>
      <c r="I297" s="3"/>
      <c r="J297" s="3"/>
      <c r="K297" s="3"/>
      <c r="L297" s="3"/>
      <c r="M297" s="3"/>
      <c r="N297" s="3"/>
    </row>
    <row r="298" spans="1:14" ht="13">
      <c r="A298" s="2"/>
      <c r="B298" s="3"/>
      <c r="C298" s="4"/>
      <c r="D298" s="4"/>
      <c r="E298" s="3"/>
      <c r="F298" s="3"/>
      <c r="G298" s="16"/>
      <c r="H298" s="3"/>
      <c r="I298" s="3"/>
      <c r="J298" s="3"/>
      <c r="K298" s="3"/>
      <c r="L298" s="3"/>
      <c r="M298" s="3"/>
      <c r="N298" s="3"/>
    </row>
    <row r="299" spans="1:14" ht="13">
      <c r="A299" s="2"/>
      <c r="B299" s="3"/>
      <c r="C299" s="4"/>
      <c r="D299" s="4"/>
      <c r="E299" s="3"/>
      <c r="F299" s="3"/>
      <c r="G299" s="16"/>
      <c r="H299" s="3"/>
      <c r="I299" s="3"/>
      <c r="J299" s="3"/>
      <c r="K299" s="3"/>
      <c r="L299" s="3"/>
      <c r="M299" s="3"/>
      <c r="N299" s="3"/>
    </row>
    <row r="300" spans="1:14" ht="13">
      <c r="A300" s="2"/>
      <c r="B300" s="3"/>
      <c r="C300" s="4"/>
      <c r="D300" s="4"/>
      <c r="E300" s="3"/>
      <c r="F300" s="3"/>
      <c r="G300" s="16"/>
      <c r="H300" s="3"/>
      <c r="I300" s="3"/>
      <c r="J300" s="3"/>
      <c r="K300" s="3"/>
      <c r="L300" s="3"/>
      <c r="M300" s="3"/>
      <c r="N300" s="3"/>
    </row>
    <row r="301" spans="1:14" ht="13">
      <c r="A301" s="2"/>
      <c r="B301" s="3"/>
      <c r="C301" s="4"/>
      <c r="D301" s="4"/>
      <c r="E301" s="3"/>
      <c r="F301" s="3"/>
      <c r="G301" s="16"/>
      <c r="H301" s="3"/>
      <c r="I301" s="3"/>
      <c r="J301" s="3"/>
      <c r="K301" s="3"/>
      <c r="L301" s="3"/>
      <c r="M301" s="3"/>
      <c r="N301" s="3"/>
    </row>
    <row r="302" spans="1:14" ht="13">
      <c r="A302" s="2"/>
      <c r="B302" s="3"/>
      <c r="C302" s="4"/>
      <c r="D302" s="4"/>
      <c r="E302" s="3"/>
      <c r="F302" s="3"/>
      <c r="G302" s="16"/>
      <c r="H302" s="3"/>
      <c r="I302" s="3"/>
      <c r="J302" s="3"/>
      <c r="K302" s="3"/>
      <c r="L302" s="3"/>
      <c r="M302" s="3"/>
      <c r="N302" s="3"/>
    </row>
    <row r="303" spans="1:14" ht="13">
      <c r="A303" s="2"/>
      <c r="B303" s="3"/>
      <c r="C303" s="4"/>
      <c r="D303" s="4"/>
      <c r="E303" s="3"/>
      <c r="F303" s="3"/>
      <c r="G303" s="16"/>
      <c r="H303" s="3"/>
      <c r="I303" s="3"/>
      <c r="J303" s="3"/>
      <c r="K303" s="3"/>
      <c r="L303" s="3"/>
      <c r="M303" s="3"/>
      <c r="N303" s="3"/>
    </row>
    <row r="304" spans="1:14" ht="13">
      <c r="A304" s="2"/>
      <c r="B304" s="3"/>
      <c r="C304" s="4"/>
      <c r="D304" s="4"/>
      <c r="E304" s="3"/>
      <c r="F304" s="3"/>
      <c r="G304" s="16"/>
      <c r="H304" s="3"/>
      <c r="I304" s="3"/>
      <c r="J304" s="3"/>
      <c r="K304" s="3"/>
      <c r="L304" s="3"/>
      <c r="M304" s="3"/>
      <c r="N304" s="3"/>
    </row>
    <row r="305" spans="1:14" ht="13">
      <c r="A305" s="2"/>
      <c r="B305" s="3"/>
      <c r="C305" s="4"/>
      <c r="D305" s="4"/>
      <c r="E305" s="3"/>
      <c r="F305" s="3"/>
      <c r="G305" s="16"/>
      <c r="H305" s="3"/>
      <c r="I305" s="3"/>
      <c r="J305" s="3"/>
      <c r="K305" s="3"/>
      <c r="L305" s="3"/>
      <c r="M305" s="3"/>
      <c r="N305" s="3"/>
    </row>
    <row r="306" spans="1:14" ht="13">
      <c r="A306" s="2"/>
      <c r="B306" s="3"/>
      <c r="C306" s="4"/>
      <c r="D306" s="4"/>
      <c r="E306" s="3"/>
      <c r="F306" s="3"/>
      <c r="G306" s="16"/>
      <c r="H306" s="3"/>
      <c r="I306" s="3"/>
      <c r="J306" s="3"/>
      <c r="K306" s="3"/>
      <c r="L306" s="3"/>
      <c r="M306" s="3"/>
      <c r="N306" s="3"/>
    </row>
    <row r="307" spans="1:14" ht="13">
      <c r="A307" s="2"/>
      <c r="B307" s="3"/>
      <c r="C307" s="4"/>
      <c r="D307" s="4"/>
      <c r="E307" s="3"/>
      <c r="F307" s="3"/>
      <c r="G307" s="16"/>
      <c r="H307" s="3"/>
      <c r="I307" s="3"/>
      <c r="J307" s="3"/>
      <c r="K307" s="3"/>
      <c r="L307" s="3"/>
      <c r="M307" s="3"/>
      <c r="N307" s="3"/>
    </row>
    <row r="308" spans="1:14" ht="13">
      <c r="A308" s="2"/>
      <c r="B308" s="3"/>
      <c r="C308" s="4"/>
      <c r="D308" s="4"/>
      <c r="E308" s="3"/>
      <c r="F308" s="3"/>
      <c r="G308" s="16"/>
      <c r="H308" s="3"/>
      <c r="I308" s="3"/>
      <c r="J308" s="3"/>
      <c r="K308" s="3"/>
      <c r="L308" s="3"/>
      <c r="M308" s="3"/>
      <c r="N308" s="3"/>
    </row>
    <row r="309" spans="1:14" ht="13">
      <c r="A309" s="2"/>
      <c r="B309" s="3"/>
      <c r="C309" s="4"/>
      <c r="D309" s="4"/>
      <c r="E309" s="3"/>
      <c r="F309" s="3"/>
      <c r="G309" s="16"/>
      <c r="H309" s="3"/>
      <c r="I309" s="3"/>
      <c r="J309" s="3"/>
      <c r="K309" s="3"/>
      <c r="L309" s="3"/>
      <c r="M309" s="3"/>
      <c r="N309" s="3"/>
    </row>
    <row r="310" spans="1:14" ht="13">
      <c r="A310" s="2"/>
      <c r="B310" s="3"/>
      <c r="C310" s="4"/>
      <c r="D310" s="4"/>
      <c r="E310" s="3"/>
      <c r="F310" s="3"/>
      <c r="G310" s="16"/>
      <c r="H310" s="3"/>
      <c r="I310" s="3"/>
      <c r="J310" s="3"/>
      <c r="K310" s="3"/>
      <c r="L310" s="3"/>
      <c r="M310" s="3"/>
      <c r="N310" s="3"/>
    </row>
    <row r="311" spans="1:14" ht="13">
      <c r="A311" s="2"/>
      <c r="B311" s="3"/>
      <c r="C311" s="4"/>
      <c r="D311" s="4"/>
      <c r="E311" s="3"/>
      <c r="F311" s="3"/>
      <c r="G311" s="16"/>
      <c r="H311" s="3"/>
      <c r="I311" s="3"/>
      <c r="J311" s="3"/>
      <c r="K311" s="3"/>
      <c r="L311" s="3"/>
      <c r="M311" s="3"/>
      <c r="N311" s="3"/>
    </row>
    <row r="312" spans="1:14" ht="13">
      <c r="A312" s="2"/>
      <c r="B312" s="3"/>
      <c r="C312" s="4"/>
      <c r="D312" s="4"/>
      <c r="E312" s="3"/>
      <c r="F312" s="3"/>
      <c r="G312" s="16"/>
      <c r="H312" s="3"/>
      <c r="I312" s="3"/>
      <c r="J312" s="3"/>
      <c r="K312" s="3"/>
      <c r="L312" s="3"/>
      <c r="M312" s="3"/>
      <c r="N312" s="3"/>
    </row>
    <row r="313" spans="1:14" ht="13">
      <c r="A313" s="2"/>
      <c r="B313" s="3"/>
      <c r="C313" s="4"/>
      <c r="D313" s="4"/>
      <c r="E313" s="3"/>
      <c r="F313" s="3"/>
      <c r="G313" s="16"/>
      <c r="H313" s="3"/>
      <c r="I313" s="3"/>
      <c r="J313" s="3"/>
      <c r="K313" s="3"/>
      <c r="L313" s="3"/>
      <c r="M313" s="3"/>
      <c r="N313" s="3"/>
    </row>
    <row r="314" spans="1:14" ht="13">
      <c r="A314" s="2"/>
      <c r="B314" s="3"/>
      <c r="C314" s="4"/>
      <c r="D314" s="4"/>
      <c r="E314" s="3"/>
      <c r="F314" s="3"/>
      <c r="G314" s="16"/>
      <c r="H314" s="3"/>
      <c r="I314" s="3"/>
      <c r="J314" s="3"/>
      <c r="K314" s="3"/>
      <c r="L314" s="3"/>
      <c r="M314" s="3"/>
      <c r="N314" s="3"/>
    </row>
    <row r="315" spans="1:14" ht="13">
      <c r="A315" s="2"/>
      <c r="B315" s="3"/>
      <c r="C315" s="4"/>
      <c r="D315" s="4"/>
      <c r="E315" s="3"/>
      <c r="F315" s="3"/>
      <c r="G315" s="16"/>
      <c r="H315" s="3"/>
      <c r="I315" s="3"/>
      <c r="J315" s="3"/>
      <c r="K315" s="3"/>
      <c r="L315" s="3"/>
      <c r="M315" s="3"/>
      <c r="N315" s="3"/>
    </row>
    <row r="316" spans="1:14" ht="13">
      <c r="A316" s="2"/>
      <c r="B316" s="3"/>
      <c r="C316" s="4"/>
      <c r="D316" s="4"/>
      <c r="E316" s="3"/>
      <c r="F316" s="3"/>
      <c r="G316" s="16"/>
      <c r="H316" s="3"/>
      <c r="I316" s="3"/>
      <c r="J316" s="3"/>
      <c r="K316" s="3"/>
      <c r="L316" s="3"/>
      <c r="M316" s="3"/>
      <c r="N316" s="3"/>
    </row>
    <row r="317" spans="1:14" ht="13">
      <c r="A317" s="2"/>
      <c r="B317" s="3"/>
      <c r="C317" s="4"/>
      <c r="D317" s="4"/>
      <c r="E317" s="3"/>
      <c r="F317" s="3"/>
      <c r="G317" s="16"/>
      <c r="H317" s="3"/>
      <c r="I317" s="3"/>
      <c r="J317" s="3"/>
      <c r="K317" s="3"/>
      <c r="L317" s="3"/>
      <c r="M317" s="3"/>
      <c r="N317" s="3"/>
    </row>
    <row r="318" spans="1:14" ht="13">
      <c r="A318" s="2"/>
      <c r="B318" s="3"/>
      <c r="C318" s="4"/>
      <c r="D318" s="4"/>
      <c r="E318" s="3"/>
      <c r="F318" s="3"/>
      <c r="G318" s="16"/>
      <c r="H318" s="3"/>
      <c r="I318" s="3"/>
      <c r="J318" s="3"/>
      <c r="K318" s="3"/>
      <c r="L318" s="3"/>
      <c r="M318" s="3"/>
      <c r="N318" s="3"/>
    </row>
    <row r="319" spans="1:14" ht="13">
      <c r="A319" s="2"/>
      <c r="B319" s="3"/>
      <c r="C319" s="4"/>
      <c r="D319" s="4"/>
      <c r="E319" s="3"/>
      <c r="F319" s="3"/>
      <c r="G319" s="16"/>
      <c r="H319" s="3"/>
      <c r="I319" s="3"/>
      <c r="J319" s="3"/>
      <c r="K319" s="3"/>
      <c r="L319" s="3"/>
      <c r="M319" s="3"/>
      <c r="N319" s="3"/>
    </row>
    <row r="320" spans="1:14" ht="13">
      <c r="A320" s="2"/>
      <c r="B320" s="3"/>
      <c r="C320" s="4"/>
      <c r="D320" s="4"/>
      <c r="E320" s="3"/>
      <c r="F320" s="3"/>
      <c r="G320" s="16"/>
      <c r="H320" s="3"/>
      <c r="I320" s="3"/>
      <c r="J320" s="3"/>
      <c r="K320" s="3"/>
      <c r="L320" s="3"/>
      <c r="M320" s="3"/>
      <c r="N320" s="3"/>
    </row>
    <row r="321" spans="1:14" ht="13">
      <c r="A321" s="2"/>
      <c r="B321" s="3"/>
      <c r="C321" s="4"/>
      <c r="D321" s="4"/>
      <c r="E321" s="3"/>
      <c r="F321" s="3"/>
      <c r="G321" s="16"/>
      <c r="H321" s="3"/>
      <c r="I321" s="3"/>
      <c r="J321" s="3"/>
      <c r="K321" s="3"/>
      <c r="L321" s="3"/>
      <c r="M321" s="3"/>
      <c r="N321" s="3"/>
    </row>
    <row r="322" spans="1:14" ht="13">
      <c r="A322" s="2"/>
      <c r="B322" s="3"/>
      <c r="C322" s="4"/>
      <c r="D322" s="4"/>
      <c r="E322" s="3"/>
      <c r="F322" s="3"/>
      <c r="G322" s="16"/>
      <c r="H322" s="3"/>
      <c r="I322" s="3"/>
      <c r="J322" s="3"/>
      <c r="K322" s="3"/>
      <c r="L322" s="3"/>
      <c r="M322" s="3"/>
      <c r="N322" s="3"/>
    </row>
    <row r="323" spans="1:14" ht="13">
      <c r="A323" s="2"/>
      <c r="B323" s="3"/>
      <c r="C323" s="4"/>
      <c r="D323" s="4"/>
      <c r="E323" s="3"/>
      <c r="F323" s="3"/>
      <c r="G323" s="16"/>
      <c r="H323" s="3"/>
      <c r="I323" s="3"/>
      <c r="J323" s="3"/>
      <c r="K323" s="3"/>
      <c r="L323" s="3"/>
      <c r="M323" s="3"/>
      <c r="N323" s="3"/>
    </row>
    <row r="324" spans="1:14" ht="13">
      <c r="A324" s="2"/>
      <c r="B324" s="3"/>
      <c r="C324" s="4"/>
      <c r="D324" s="4"/>
      <c r="E324" s="3"/>
      <c r="F324" s="3"/>
      <c r="G324" s="16"/>
      <c r="H324" s="3"/>
      <c r="I324" s="3"/>
      <c r="J324" s="3"/>
      <c r="K324" s="3"/>
      <c r="L324" s="3"/>
      <c r="M324" s="3"/>
      <c r="N324" s="3"/>
    </row>
    <row r="325" spans="1:14" ht="13">
      <c r="A325" s="2"/>
      <c r="B325" s="3"/>
      <c r="C325" s="4"/>
      <c r="D325" s="4"/>
      <c r="E325" s="3"/>
      <c r="F325" s="3"/>
      <c r="G325" s="16"/>
      <c r="H325" s="3"/>
      <c r="I325" s="3"/>
      <c r="J325" s="3"/>
      <c r="K325" s="3"/>
      <c r="L325" s="3"/>
      <c r="M325" s="3"/>
      <c r="N325" s="3"/>
    </row>
    <row r="326" spans="1:14" ht="13">
      <c r="A326" s="2"/>
      <c r="B326" s="3"/>
      <c r="C326" s="4"/>
      <c r="D326" s="4"/>
      <c r="E326" s="3"/>
      <c r="F326" s="3"/>
      <c r="G326" s="16"/>
      <c r="H326" s="3"/>
      <c r="I326" s="3"/>
      <c r="J326" s="3"/>
      <c r="K326" s="3"/>
      <c r="L326" s="3"/>
      <c r="M326" s="3"/>
      <c r="N326" s="3"/>
    </row>
    <row r="327" spans="1:14" ht="13">
      <c r="A327" s="2"/>
      <c r="B327" s="3"/>
      <c r="C327" s="4"/>
      <c r="D327" s="4"/>
      <c r="E327" s="3"/>
      <c r="F327" s="3"/>
      <c r="G327" s="16"/>
      <c r="H327" s="3"/>
      <c r="I327" s="3"/>
      <c r="J327" s="3"/>
      <c r="K327" s="3"/>
      <c r="L327" s="3"/>
      <c r="M327" s="3"/>
      <c r="N327" s="3"/>
    </row>
    <row r="328" spans="1:14" ht="13">
      <c r="A328" s="2"/>
      <c r="B328" s="3"/>
      <c r="C328" s="4"/>
      <c r="D328" s="4"/>
      <c r="E328" s="3"/>
      <c r="F328" s="3"/>
      <c r="G328" s="16"/>
      <c r="H328" s="3"/>
      <c r="I328" s="3"/>
      <c r="J328" s="3"/>
      <c r="K328" s="3"/>
      <c r="L328" s="3"/>
      <c r="M328" s="3"/>
      <c r="N328" s="3"/>
    </row>
    <row r="329" spans="1:14" ht="13">
      <c r="A329" s="2"/>
      <c r="B329" s="3"/>
      <c r="C329" s="4"/>
      <c r="D329" s="4"/>
      <c r="E329" s="3"/>
      <c r="F329" s="3"/>
      <c r="G329" s="16"/>
      <c r="H329" s="3"/>
      <c r="I329" s="3"/>
      <c r="J329" s="3"/>
      <c r="K329" s="3"/>
      <c r="L329" s="3"/>
      <c r="M329" s="3"/>
      <c r="N329" s="3"/>
    </row>
    <row r="330" spans="1:14" ht="13">
      <c r="A330" s="2"/>
      <c r="B330" s="3"/>
      <c r="C330" s="4"/>
      <c r="D330" s="4"/>
      <c r="E330" s="3"/>
      <c r="F330" s="3"/>
      <c r="G330" s="16"/>
      <c r="H330" s="3"/>
      <c r="I330" s="3"/>
      <c r="J330" s="3"/>
      <c r="K330" s="3"/>
      <c r="L330" s="3"/>
      <c r="M330" s="3"/>
      <c r="N330" s="3"/>
    </row>
    <row r="331" spans="1:14" ht="13">
      <c r="A331" s="2"/>
      <c r="B331" s="3"/>
      <c r="C331" s="4"/>
      <c r="D331" s="4"/>
      <c r="E331" s="3"/>
      <c r="F331" s="3"/>
      <c r="G331" s="16"/>
      <c r="H331" s="3"/>
      <c r="I331" s="3"/>
      <c r="J331" s="3"/>
      <c r="K331" s="3"/>
      <c r="L331" s="3"/>
      <c r="M331" s="3"/>
      <c r="N331" s="3"/>
    </row>
    <row r="332" spans="1:14" ht="13">
      <c r="A332" s="2"/>
      <c r="B332" s="3"/>
      <c r="C332" s="4"/>
      <c r="D332" s="4"/>
      <c r="E332" s="3"/>
      <c r="F332" s="3"/>
      <c r="G332" s="16"/>
      <c r="H332" s="3"/>
      <c r="I332" s="3"/>
      <c r="J332" s="3"/>
      <c r="K332" s="3"/>
      <c r="L332" s="3"/>
      <c r="M332" s="3"/>
      <c r="N332" s="3"/>
    </row>
    <row r="333" spans="1:14" ht="13">
      <c r="A333" s="2"/>
      <c r="B333" s="3"/>
      <c r="C333" s="4"/>
      <c r="D333" s="4"/>
      <c r="E333" s="3"/>
      <c r="F333" s="3"/>
      <c r="G333" s="16"/>
      <c r="H333" s="3"/>
      <c r="I333" s="3"/>
      <c r="J333" s="3"/>
      <c r="K333" s="3"/>
      <c r="L333" s="3"/>
      <c r="M333" s="3"/>
      <c r="N333" s="3"/>
    </row>
    <row r="334" spans="1:14" ht="13">
      <c r="A334" s="2"/>
      <c r="B334" s="3"/>
      <c r="C334" s="4"/>
      <c r="D334" s="4"/>
      <c r="E334" s="3"/>
      <c r="F334" s="3"/>
      <c r="G334" s="16"/>
      <c r="H334" s="3"/>
      <c r="I334" s="3"/>
      <c r="J334" s="3"/>
      <c r="K334" s="3"/>
      <c r="L334" s="3"/>
      <c r="M334" s="3"/>
      <c r="N334" s="3"/>
    </row>
    <row r="335" spans="1:14" ht="13">
      <c r="A335" s="2"/>
      <c r="B335" s="3"/>
      <c r="C335" s="4"/>
      <c r="D335" s="4"/>
      <c r="E335" s="3"/>
      <c r="F335" s="3"/>
      <c r="G335" s="16"/>
      <c r="H335" s="3"/>
      <c r="I335" s="3"/>
      <c r="J335" s="3"/>
      <c r="K335" s="3"/>
      <c r="L335" s="3"/>
      <c r="M335" s="3"/>
      <c r="N335" s="3"/>
    </row>
    <row r="336" spans="1:14" ht="13">
      <c r="A336" s="2"/>
      <c r="B336" s="3"/>
      <c r="C336" s="4"/>
      <c r="D336" s="4"/>
      <c r="E336" s="3"/>
      <c r="F336" s="3"/>
      <c r="G336" s="16"/>
      <c r="H336" s="3"/>
      <c r="I336" s="3"/>
      <c r="J336" s="3"/>
      <c r="K336" s="3"/>
      <c r="L336" s="3"/>
      <c r="M336" s="3"/>
      <c r="N336" s="3"/>
    </row>
    <row r="337" spans="1:14" ht="13">
      <c r="A337" s="2"/>
      <c r="B337" s="3"/>
      <c r="C337" s="4"/>
      <c r="D337" s="4"/>
      <c r="E337" s="3"/>
      <c r="F337" s="3"/>
      <c r="G337" s="16"/>
      <c r="H337" s="3"/>
      <c r="I337" s="3"/>
      <c r="J337" s="3"/>
      <c r="K337" s="3"/>
      <c r="L337" s="3"/>
      <c r="M337" s="3"/>
      <c r="N337" s="3"/>
    </row>
    <row r="338" spans="1:14" ht="13">
      <c r="A338" s="2"/>
      <c r="B338" s="3"/>
      <c r="C338" s="4"/>
      <c r="D338" s="4"/>
      <c r="E338" s="3"/>
      <c r="F338" s="3"/>
      <c r="G338" s="16"/>
      <c r="H338" s="3"/>
      <c r="I338" s="3"/>
      <c r="J338" s="3"/>
      <c r="K338" s="3"/>
      <c r="L338" s="3"/>
      <c r="M338" s="3"/>
      <c r="N338" s="3"/>
    </row>
    <row r="339" spans="1:14" ht="13">
      <c r="A339" s="2"/>
      <c r="B339" s="3"/>
      <c r="C339" s="4"/>
      <c r="D339" s="4"/>
      <c r="E339" s="3"/>
      <c r="F339" s="3"/>
      <c r="G339" s="16"/>
      <c r="H339" s="3"/>
      <c r="I339" s="3"/>
      <c r="J339" s="3"/>
      <c r="K339" s="3"/>
      <c r="L339" s="3"/>
      <c r="M339" s="3"/>
      <c r="N339" s="3"/>
    </row>
    <row r="340" spans="1:14" ht="13">
      <c r="A340" s="2"/>
      <c r="B340" s="3"/>
      <c r="C340" s="4"/>
      <c r="D340" s="4"/>
      <c r="E340" s="3"/>
      <c r="F340" s="3"/>
      <c r="G340" s="16"/>
      <c r="H340" s="3"/>
      <c r="I340" s="3"/>
      <c r="J340" s="3"/>
      <c r="K340" s="3"/>
      <c r="L340" s="3"/>
      <c r="M340" s="3"/>
      <c r="N340" s="3"/>
    </row>
    <row r="341" spans="1:14" ht="13">
      <c r="A341" s="2"/>
      <c r="B341" s="3"/>
      <c r="C341" s="4"/>
      <c r="D341" s="4"/>
      <c r="E341" s="3"/>
      <c r="F341" s="3"/>
      <c r="G341" s="16"/>
      <c r="H341" s="3"/>
      <c r="I341" s="3"/>
      <c r="J341" s="3"/>
      <c r="K341" s="3"/>
      <c r="L341" s="3"/>
      <c r="M341" s="3"/>
      <c r="N341" s="3"/>
    </row>
    <row r="342" spans="1:14" ht="13">
      <c r="A342" s="2"/>
      <c r="B342" s="3"/>
      <c r="C342" s="4"/>
      <c r="D342" s="4"/>
      <c r="E342" s="3"/>
      <c r="F342" s="3"/>
      <c r="G342" s="16"/>
      <c r="H342" s="3"/>
      <c r="I342" s="3"/>
      <c r="J342" s="3"/>
      <c r="K342" s="3"/>
      <c r="L342" s="3"/>
      <c r="M342" s="3"/>
      <c r="N342" s="3"/>
    </row>
    <row r="343" spans="1:14" ht="13">
      <c r="A343" s="2"/>
      <c r="B343" s="3"/>
      <c r="C343" s="4"/>
      <c r="D343" s="4"/>
      <c r="E343" s="3"/>
      <c r="F343" s="3"/>
      <c r="G343" s="16"/>
      <c r="H343" s="3"/>
      <c r="I343" s="3"/>
      <c r="J343" s="3"/>
      <c r="K343" s="3"/>
      <c r="L343" s="3"/>
      <c r="M343" s="3"/>
      <c r="N343" s="3"/>
    </row>
    <row r="344" spans="1:14" ht="13">
      <c r="A344" s="2"/>
      <c r="B344" s="3"/>
      <c r="C344" s="4"/>
      <c r="D344" s="4"/>
      <c r="E344" s="3"/>
      <c r="F344" s="3"/>
      <c r="G344" s="16"/>
      <c r="H344" s="3"/>
      <c r="I344" s="3"/>
      <c r="J344" s="3"/>
      <c r="K344" s="3"/>
      <c r="L344" s="3"/>
      <c r="M344" s="3"/>
      <c r="N344" s="3"/>
    </row>
    <row r="345" spans="1:14" ht="13">
      <c r="A345" s="2"/>
      <c r="B345" s="3"/>
      <c r="C345" s="4"/>
      <c r="D345" s="4"/>
      <c r="E345" s="3"/>
      <c r="F345" s="3"/>
      <c r="G345" s="16"/>
      <c r="H345" s="3"/>
      <c r="I345" s="3"/>
      <c r="J345" s="3"/>
      <c r="K345" s="3"/>
      <c r="L345" s="3"/>
      <c r="M345" s="3"/>
      <c r="N345" s="3"/>
    </row>
    <row r="346" spans="1:14" ht="13">
      <c r="A346" s="2"/>
      <c r="B346" s="3"/>
      <c r="C346" s="4"/>
      <c r="D346" s="4"/>
      <c r="E346" s="3"/>
      <c r="F346" s="3"/>
      <c r="G346" s="16"/>
      <c r="H346" s="3"/>
      <c r="I346" s="3"/>
      <c r="J346" s="3"/>
      <c r="K346" s="3"/>
      <c r="L346" s="3"/>
      <c r="M346" s="3"/>
      <c r="N346" s="3"/>
    </row>
    <row r="347" spans="1:14" ht="13">
      <c r="A347" s="2"/>
      <c r="B347" s="3"/>
      <c r="C347" s="4"/>
      <c r="D347" s="4"/>
      <c r="E347" s="3"/>
      <c r="F347" s="3"/>
      <c r="G347" s="16"/>
      <c r="H347" s="3"/>
      <c r="I347" s="3"/>
      <c r="J347" s="3"/>
      <c r="K347" s="3"/>
      <c r="L347" s="3"/>
      <c r="M347" s="3"/>
      <c r="N347" s="3"/>
    </row>
    <row r="348" spans="1:14" ht="13">
      <c r="A348" s="2"/>
      <c r="B348" s="3"/>
      <c r="C348" s="4"/>
      <c r="D348" s="4"/>
      <c r="E348" s="3"/>
      <c r="F348" s="3"/>
      <c r="G348" s="16"/>
      <c r="H348" s="3"/>
      <c r="I348" s="3"/>
      <c r="J348" s="3"/>
      <c r="K348" s="3"/>
      <c r="L348" s="3"/>
      <c r="M348" s="3"/>
      <c r="N348" s="3"/>
    </row>
    <row r="349" spans="1:14" ht="13">
      <c r="A349" s="2"/>
      <c r="B349" s="3"/>
      <c r="C349" s="4"/>
      <c r="D349" s="4"/>
      <c r="E349" s="3"/>
      <c r="F349" s="3"/>
      <c r="G349" s="16"/>
      <c r="H349" s="3"/>
      <c r="I349" s="3"/>
      <c r="J349" s="3"/>
      <c r="K349" s="3"/>
      <c r="L349" s="3"/>
      <c r="M349" s="3"/>
      <c r="N349" s="3"/>
    </row>
    <row r="350" spans="1:14" ht="13">
      <c r="A350" s="2"/>
      <c r="B350" s="3"/>
      <c r="C350" s="4"/>
      <c r="D350" s="4"/>
      <c r="E350" s="3"/>
      <c r="F350" s="3"/>
      <c r="G350" s="16"/>
      <c r="H350" s="3"/>
      <c r="I350" s="3"/>
      <c r="J350" s="3"/>
      <c r="K350" s="3"/>
      <c r="L350" s="3"/>
      <c r="M350" s="3"/>
      <c r="N350" s="3"/>
    </row>
    <row r="351" spans="1:14" ht="13">
      <c r="A351" s="2"/>
      <c r="B351" s="3"/>
      <c r="C351" s="4"/>
      <c r="D351" s="4"/>
      <c r="E351" s="3"/>
      <c r="F351" s="3"/>
      <c r="G351" s="16"/>
      <c r="H351" s="3"/>
      <c r="I351" s="3"/>
      <c r="J351" s="3"/>
      <c r="K351" s="3"/>
      <c r="L351" s="3"/>
      <c r="M351" s="3"/>
      <c r="N351" s="3"/>
    </row>
    <row r="352" spans="1:14" ht="13">
      <c r="A352" s="2"/>
      <c r="B352" s="3"/>
      <c r="C352" s="4"/>
      <c r="D352" s="4"/>
      <c r="E352" s="3"/>
      <c r="F352" s="3"/>
      <c r="G352" s="16"/>
      <c r="H352" s="3"/>
      <c r="I352" s="3"/>
      <c r="J352" s="3"/>
      <c r="K352" s="3"/>
      <c r="L352" s="3"/>
      <c r="M352" s="3"/>
      <c r="N352" s="3"/>
    </row>
    <row r="353" spans="1:14" ht="13">
      <c r="A353" s="2"/>
      <c r="B353" s="3"/>
      <c r="C353" s="4"/>
      <c r="D353" s="4"/>
      <c r="E353" s="3"/>
      <c r="F353" s="3"/>
      <c r="G353" s="16"/>
      <c r="H353" s="3"/>
      <c r="I353" s="3"/>
      <c r="J353" s="3"/>
      <c r="K353" s="3"/>
      <c r="L353" s="3"/>
      <c r="M353" s="3"/>
      <c r="N353" s="3"/>
    </row>
    <row r="354" spans="1:14" ht="13">
      <c r="A354" s="2"/>
      <c r="B354" s="3"/>
      <c r="C354" s="4"/>
      <c r="D354" s="4"/>
      <c r="E354" s="3"/>
      <c r="F354" s="3"/>
      <c r="G354" s="16"/>
      <c r="H354" s="3"/>
      <c r="I354" s="3"/>
      <c r="J354" s="3"/>
      <c r="K354" s="3"/>
      <c r="L354" s="3"/>
      <c r="M354" s="3"/>
      <c r="N354" s="3"/>
    </row>
    <row r="355" spans="1:14" ht="13">
      <c r="A355" s="2"/>
      <c r="B355" s="3"/>
      <c r="C355" s="4"/>
      <c r="D355" s="4"/>
      <c r="E355" s="3"/>
      <c r="F355" s="3"/>
      <c r="G355" s="16"/>
      <c r="H355" s="3"/>
      <c r="I355" s="3"/>
      <c r="J355" s="3"/>
      <c r="K355" s="3"/>
      <c r="L355" s="3"/>
      <c r="M355" s="3"/>
      <c r="N355" s="3"/>
    </row>
    <row r="356" spans="1:14" ht="13">
      <c r="A356" s="2"/>
      <c r="B356" s="3"/>
      <c r="C356" s="4"/>
      <c r="D356" s="4"/>
      <c r="E356" s="3"/>
      <c r="F356" s="3"/>
      <c r="G356" s="16"/>
      <c r="H356" s="3"/>
      <c r="I356" s="3"/>
      <c r="J356" s="3"/>
      <c r="K356" s="3"/>
      <c r="L356" s="3"/>
      <c r="M356" s="3"/>
      <c r="N356" s="3"/>
    </row>
    <row r="357" spans="1:14" ht="13">
      <c r="A357" s="2"/>
      <c r="B357" s="3"/>
      <c r="C357" s="4"/>
      <c r="D357" s="4"/>
      <c r="E357" s="3"/>
      <c r="F357" s="3"/>
      <c r="G357" s="16"/>
      <c r="H357" s="3"/>
      <c r="I357" s="3"/>
      <c r="J357" s="3"/>
      <c r="K357" s="3"/>
      <c r="L357" s="3"/>
      <c r="M357" s="3"/>
      <c r="N357" s="3"/>
    </row>
    <row r="358" spans="1:14" ht="13">
      <c r="A358" s="2"/>
      <c r="B358" s="3"/>
      <c r="C358" s="4"/>
      <c r="D358" s="4"/>
      <c r="E358" s="3"/>
      <c r="F358" s="3"/>
      <c r="G358" s="16"/>
      <c r="H358" s="3"/>
      <c r="I358" s="3"/>
      <c r="J358" s="3"/>
      <c r="K358" s="3"/>
      <c r="L358" s="3"/>
      <c r="M358" s="3"/>
      <c r="N358" s="3"/>
    </row>
    <row r="359" spans="1:14" ht="13">
      <c r="A359" s="2"/>
      <c r="B359" s="3"/>
      <c r="C359" s="4"/>
      <c r="D359" s="4"/>
      <c r="E359" s="3"/>
      <c r="F359" s="3"/>
      <c r="G359" s="16"/>
      <c r="H359" s="3"/>
      <c r="I359" s="3"/>
      <c r="J359" s="3"/>
      <c r="K359" s="3"/>
      <c r="L359" s="3"/>
      <c r="M359" s="3"/>
      <c r="N359" s="3"/>
    </row>
    <row r="360" spans="1:14" ht="13">
      <c r="A360" s="2"/>
      <c r="B360" s="3"/>
      <c r="C360" s="4"/>
      <c r="D360" s="4"/>
      <c r="E360" s="3"/>
      <c r="F360" s="3"/>
      <c r="G360" s="16"/>
      <c r="H360" s="3"/>
      <c r="I360" s="3"/>
      <c r="J360" s="3"/>
      <c r="K360" s="3"/>
      <c r="L360" s="3"/>
      <c r="M360" s="3"/>
      <c r="N360" s="3"/>
    </row>
    <row r="361" spans="1:14" ht="13">
      <c r="A361" s="2"/>
      <c r="B361" s="3"/>
      <c r="C361" s="4"/>
      <c r="D361" s="4"/>
      <c r="E361" s="3"/>
      <c r="F361" s="3"/>
      <c r="G361" s="16"/>
      <c r="H361" s="3"/>
      <c r="I361" s="3"/>
      <c r="J361" s="3"/>
      <c r="K361" s="3"/>
      <c r="L361" s="3"/>
      <c r="M361" s="3"/>
      <c r="N361" s="3"/>
    </row>
    <row r="362" spans="1:14" ht="13">
      <c r="A362" s="2"/>
      <c r="B362" s="3"/>
      <c r="C362" s="4"/>
      <c r="D362" s="4"/>
      <c r="E362" s="3"/>
      <c r="F362" s="3"/>
      <c r="G362" s="16"/>
      <c r="H362" s="3"/>
      <c r="I362" s="3"/>
      <c r="J362" s="3"/>
      <c r="K362" s="3"/>
      <c r="L362" s="3"/>
      <c r="M362" s="3"/>
      <c r="N362" s="3"/>
    </row>
    <row r="363" spans="1:14" ht="13">
      <c r="A363" s="2"/>
      <c r="B363" s="3"/>
      <c r="C363" s="4"/>
      <c r="D363" s="4"/>
      <c r="E363" s="3"/>
      <c r="F363" s="3"/>
      <c r="G363" s="16"/>
      <c r="H363" s="3"/>
      <c r="I363" s="3"/>
      <c r="J363" s="3"/>
      <c r="K363" s="3"/>
      <c r="L363" s="3"/>
      <c r="M363" s="3"/>
      <c r="N363" s="3"/>
    </row>
    <row r="364" spans="1:14" ht="13">
      <c r="A364" s="2"/>
      <c r="B364" s="3"/>
      <c r="C364" s="4"/>
      <c r="D364" s="4"/>
      <c r="E364" s="3"/>
      <c r="F364" s="3"/>
      <c r="G364" s="16"/>
      <c r="H364" s="3"/>
      <c r="I364" s="3"/>
      <c r="J364" s="3"/>
      <c r="K364" s="3"/>
      <c r="L364" s="3"/>
      <c r="M364" s="3"/>
      <c r="N364" s="3"/>
    </row>
    <row r="365" spans="1:14" ht="13">
      <c r="A365" s="2"/>
      <c r="B365" s="3"/>
      <c r="C365" s="4"/>
      <c r="D365" s="4"/>
      <c r="E365" s="3"/>
      <c r="F365" s="3"/>
      <c r="G365" s="16"/>
      <c r="H365" s="3"/>
      <c r="I365" s="3"/>
      <c r="J365" s="3"/>
      <c r="K365" s="3"/>
      <c r="L365" s="3"/>
      <c r="M365" s="3"/>
      <c r="N365" s="3"/>
    </row>
    <row r="366" spans="1:14" ht="13">
      <c r="A366" s="2"/>
      <c r="B366" s="3"/>
      <c r="C366" s="4"/>
      <c r="D366" s="4"/>
      <c r="E366" s="3"/>
      <c r="F366" s="3"/>
      <c r="G366" s="16"/>
      <c r="H366" s="3"/>
      <c r="I366" s="3"/>
      <c r="J366" s="3"/>
      <c r="K366" s="3"/>
      <c r="L366" s="3"/>
      <c r="M366" s="3"/>
      <c r="N366" s="3"/>
    </row>
    <row r="367" spans="1:14" ht="13">
      <c r="A367" s="2"/>
      <c r="B367" s="3"/>
      <c r="C367" s="4"/>
      <c r="D367" s="4"/>
      <c r="E367" s="3"/>
      <c r="F367" s="3"/>
      <c r="G367" s="16"/>
      <c r="H367" s="3"/>
      <c r="I367" s="3"/>
      <c r="J367" s="3"/>
      <c r="K367" s="3"/>
      <c r="L367" s="3"/>
      <c r="M367" s="3"/>
      <c r="N367" s="3"/>
    </row>
    <row r="368" spans="1:14" ht="13">
      <c r="A368" s="2"/>
      <c r="B368" s="3"/>
      <c r="C368" s="4"/>
      <c r="D368" s="4"/>
      <c r="E368" s="3"/>
      <c r="F368" s="3"/>
      <c r="G368" s="16"/>
      <c r="H368" s="3"/>
      <c r="I368" s="3"/>
      <c r="J368" s="3"/>
      <c r="K368" s="3"/>
      <c r="L368" s="3"/>
      <c r="M368" s="3"/>
      <c r="N368" s="3"/>
    </row>
    <row r="369" spans="1:14" ht="13">
      <c r="A369" s="2"/>
      <c r="B369" s="3"/>
      <c r="C369" s="4"/>
      <c r="D369" s="4"/>
      <c r="E369" s="3"/>
      <c r="F369" s="3"/>
      <c r="G369" s="16"/>
      <c r="H369" s="3"/>
      <c r="I369" s="3"/>
      <c r="J369" s="3"/>
      <c r="K369" s="3"/>
      <c r="L369" s="3"/>
      <c r="M369" s="3"/>
      <c r="N369" s="3"/>
    </row>
    <row r="370" spans="1:14" ht="13">
      <c r="A370" s="2"/>
      <c r="B370" s="3"/>
      <c r="C370" s="4"/>
      <c r="D370" s="4"/>
      <c r="E370" s="3"/>
      <c r="F370" s="3"/>
      <c r="G370" s="16"/>
      <c r="H370" s="3"/>
      <c r="I370" s="3"/>
      <c r="J370" s="3"/>
      <c r="K370" s="3"/>
      <c r="L370" s="3"/>
      <c r="M370" s="3"/>
      <c r="N370" s="3"/>
    </row>
    <row r="371" spans="1:14" ht="13">
      <c r="A371" s="2"/>
      <c r="B371" s="3"/>
      <c r="C371" s="4"/>
      <c r="D371" s="4"/>
      <c r="E371" s="3"/>
      <c r="F371" s="3"/>
      <c r="G371" s="16"/>
      <c r="H371" s="3"/>
      <c r="I371" s="3"/>
      <c r="J371" s="3"/>
      <c r="K371" s="3"/>
      <c r="L371" s="3"/>
      <c r="M371" s="3"/>
      <c r="N371" s="3"/>
    </row>
    <row r="372" spans="1:14" ht="13">
      <c r="A372" s="2"/>
      <c r="B372" s="3"/>
      <c r="C372" s="4"/>
      <c r="D372" s="4"/>
      <c r="E372" s="3"/>
      <c r="F372" s="3"/>
      <c r="G372" s="16"/>
      <c r="H372" s="3"/>
      <c r="I372" s="3"/>
      <c r="J372" s="3"/>
      <c r="K372" s="3"/>
      <c r="L372" s="3"/>
      <c r="M372" s="3"/>
      <c r="N372" s="3"/>
    </row>
    <row r="373" spans="1:14" ht="13">
      <c r="A373" s="2"/>
      <c r="B373" s="3"/>
      <c r="C373" s="4"/>
      <c r="D373" s="4"/>
      <c r="E373" s="3"/>
      <c r="F373" s="3"/>
      <c r="G373" s="16"/>
      <c r="H373" s="3"/>
      <c r="I373" s="3"/>
      <c r="J373" s="3"/>
      <c r="K373" s="3"/>
      <c r="L373" s="3"/>
      <c r="M373" s="3"/>
      <c r="N373" s="3"/>
    </row>
    <row r="374" spans="1:14" ht="13">
      <c r="A374" s="2"/>
      <c r="B374" s="3"/>
      <c r="C374" s="4"/>
      <c r="D374" s="4"/>
      <c r="E374" s="3"/>
      <c r="F374" s="3"/>
      <c r="G374" s="16"/>
      <c r="H374" s="3"/>
      <c r="I374" s="3"/>
      <c r="J374" s="3"/>
      <c r="K374" s="3"/>
      <c r="L374" s="3"/>
      <c r="M374" s="3"/>
      <c r="N374" s="3"/>
    </row>
    <row r="375" spans="1:14" ht="13">
      <c r="A375" s="2"/>
      <c r="B375" s="3"/>
      <c r="C375" s="4"/>
      <c r="D375" s="4"/>
      <c r="E375" s="3"/>
      <c r="F375" s="3"/>
      <c r="G375" s="16"/>
      <c r="H375" s="3"/>
      <c r="I375" s="3"/>
      <c r="J375" s="3"/>
      <c r="K375" s="3"/>
      <c r="L375" s="3"/>
      <c r="M375" s="3"/>
      <c r="N375" s="3"/>
    </row>
    <row r="376" spans="1:14" ht="13">
      <c r="A376" s="2"/>
      <c r="B376" s="3"/>
      <c r="C376" s="4"/>
      <c r="D376" s="4"/>
      <c r="E376" s="3"/>
      <c r="F376" s="3"/>
      <c r="G376" s="16"/>
      <c r="H376" s="3"/>
      <c r="I376" s="3"/>
      <c r="J376" s="3"/>
      <c r="K376" s="3"/>
      <c r="L376" s="3"/>
      <c r="M376" s="3"/>
      <c r="N376" s="3"/>
    </row>
    <row r="377" spans="1:14" ht="13">
      <c r="A377" s="2"/>
      <c r="B377" s="3"/>
      <c r="C377" s="4"/>
      <c r="D377" s="4"/>
      <c r="E377" s="3"/>
      <c r="F377" s="3"/>
      <c r="G377" s="16"/>
      <c r="H377" s="3"/>
      <c r="I377" s="3"/>
      <c r="J377" s="3"/>
      <c r="K377" s="3"/>
      <c r="L377" s="3"/>
      <c r="M377" s="3"/>
      <c r="N377" s="3"/>
    </row>
    <row r="378" spans="1:14" ht="13">
      <c r="A378" s="2"/>
      <c r="B378" s="3"/>
      <c r="C378" s="4"/>
      <c r="D378" s="4"/>
      <c r="E378" s="3"/>
      <c r="F378" s="3"/>
      <c r="G378" s="16"/>
      <c r="H378" s="3"/>
      <c r="I378" s="3"/>
      <c r="J378" s="3"/>
      <c r="K378" s="3"/>
      <c r="L378" s="3"/>
      <c r="M378" s="3"/>
      <c r="N378" s="3"/>
    </row>
    <row r="379" spans="1:14" ht="13">
      <c r="A379" s="2"/>
      <c r="B379" s="3"/>
      <c r="C379" s="4"/>
      <c r="D379" s="4"/>
      <c r="E379" s="3"/>
      <c r="F379" s="3"/>
      <c r="G379" s="16"/>
      <c r="H379" s="3"/>
      <c r="I379" s="3"/>
      <c r="J379" s="3"/>
      <c r="K379" s="3"/>
      <c r="L379" s="3"/>
      <c r="M379" s="3"/>
      <c r="N379" s="3"/>
    </row>
    <row r="380" spans="1:14" ht="13">
      <c r="A380" s="2"/>
      <c r="B380" s="3"/>
      <c r="C380" s="4"/>
      <c r="D380" s="4"/>
      <c r="E380" s="3"/>
      <c r="F380" s="3"/>
      <c r="G380" s="16"/>
      <c r="H380" s="3"/>
      <c r="I380" s="3"/>
      <c r="J380" s="3"/>
      <c r="K380" s="3"/>
      <c r="L380" s="3"/>
      <c r="M380" s="3"/>
      <c r="N380" s="3"/>
    </row>
    <row r="381" spans="1:14" ht="13">
      <c r="A381" s="2"/>
      <c r="B381" s="3"/>
      <c r="C381" s="4"/>
      <c r="D381" s="4"/>
      <c r="E381" s="3"/>
      <c r="F381" s="3"/>
      <c r="G381" s="16"/>
      <c r="H381" s="3"/>
      <c r="I381" s="3"/>
      <c r="J381" s="3"/>
      <c r="K381" s="3"/>
      <c r="L381" s="3"/>
      <c r="M381" s="3"/>
      <c r="N381" s="3"/>
    </row>
    <row r="382" spans="1:14" ht="13">
      <c r="A382" s="2"/>
      <c r="B382" s="3"/>
      <c r="C382" s="4"/>
      <c r="D382" s="4"/>
      <c r="E382" s="3"/>
      <c r="F382" s="3"/>
      <c r="G382" s="16"/>
      <c r="H382" s="3"/>
      <c r="I382" s="3"/>
      <c r="J382" s="3"/>
      <c r="K382" s="3"/>
      <c r="L382" s="3"/>
      <c r="M382" s="3"/>
      <c r="N382" s="3"/>
    </row>
    <row r="383" spans="1:14" ht="13">
      <c r="A383" s="2"/>
      <c r="B383" s="3"/>
      <c r="C383" s="4"/>
      <c r="D383" s="4"/>
      <c r="E383" s="3"/>
      <c r="F383" s="3"/>
      <c r="G383" s="16"/>
      <c r="H383" s="3"/>
      <c r="I383" s="3"/>
      <c r="J383" s="3"/>
      <c r="K383" s="3"/>
      <c r="L383" s="3"/>
      <c r="M383" s="3"/>
      <c r="N383" s="3"/>
    </row>
    <row r="384" spans="1:14" ht="13">
      <c r="A384" s="2"/>
      <c r="B384" s="3"/>
      <c r="C384" s="4"/>
      <c r="D384" s="4"/>
      <c r="E384" s="3"/>
      <c r="F384" s="3"/>
      <c r="G384" s="16"/>
      <c r="H384" s="3"/>
      <c r="I384" s="3"/>
      <c r="J384" s="3"/>
      <c r="K384" s="3"/>
      <c r="L384" s="3"/>
      <c r="M384" s="3"/>
      <c r="N384" s="3"/>
    </row>
    <row r="385" spans="1:14" ht="13">
      <c r="A385" s="2"/>
      <c r="B385" s="3"/>
      <c r="C385" s="4"/>
      <c r="D385" s="4"/>
      <c r="E385" s="3"/>
      <c r="F385" s="3"/>
      <c r="G385" s="16"/>
      <c r="H385" s="3"/>
      <c r="I385" s="3"/>
      <c r="J385" s="3"/>
      <c r="K385" s="3"/>
      <c r="L385" s="3"/>
      <c r="M385" s="3"/>
      <c r="N385" s="3"/>
    </row>
    <row r="386" spans="1:14" ht="13">
      <c r="A386" s="2"/>
      <c r="B386" s="3"/>
      <c r="C386" s="4"/>
      <c r="D386" s="4"/>
      <c r="E386" s="3"/>
      <c r="F386" s="3"/>
      <c r="G386" s="16"/>
      <c r="H386" s="3"/>
      <c r="I386" s="3"/>
      <c r="J386" s="3"/>
      <c r="K386" s="3"/>
      <c r="L386" s="3"/>
      <c r="M386" s="3"/>
      <c r="N386" s="3"/>
    </row>
    <row r="387" spans="1:14" ht="13">
      <c r="A387" s="2"/>
      <c r="B387" s="3"/>
      <c r="C387" s="4"/>
      <c r="D387" s="4"/>
      <c r="E387" s="3"/>
      <c r="F387" s="3"/>
      <c r="G387" s="16"/>
      <c r="H387" s="3"/>
      <c r="I387" s="3"/>
      <c r="J387" s="3"/>
      <c r="K387" s="3"/>
      <c r="L387" s="3"/>
      <c r="M387" s="3"/>
      <c r="N387" s="3"/>
    </row>
    <row r="388" spans="1:14" ht="13">
      <c r="A388" s="2"/>
      <c r="B388" s="3"/>
      <c r="C388" s="4"/>
      <c r="D388" s="4"/>
      <c r="E388" s="3"/>
      <c r="F388" s="3"/>
      <c r="G388" s="16"/>
      <c r="H388" s="3"/>
      <c r="I388" s="3"/>
      <c r="J388" s="3"/>
      <c r="K388" s="3"/>
      <c r="L388" s="3"/>
      <c r="M388" s="3"/>
      <c r="N388" s="3"/>
    </row>
    <row r="389" spans="1:14" ht="13">
      <c r="A389" s="2"/>
      <c r="B389" s="3"/>
      <c r="C389" s="4"/>
      <c r="D389" s="4"/>
      <c r="E389" s="3"/>
      <c r="F389" s="3"/>
      <c r="G389" s="16"/>
      <c r="H389" s="3"/>
      <c r="I389" s="3"/>
      <c r="J389" s="3"/>
      <c r="K389" s="3"/>
      <c r="L389" s="3"/>
      <c r="M389" s="3"/>
      <c r="N389" s="3"/>
    </row>
    <row r="390" spans="1:14" ht="13">
      <c r="A390" s="2"/>
      <c r="B390" s="3"/>
      <c r="C390" s="4"/>
      <c r="D390" s="4"/>
      <c r="E390" s="3"/>
      <c r="F390" s="3"/>
      <c r="G390" s="16"/>
      <c r="H390" s="3"/>
      <c r="I390" s="3"/>
      <c r="J390" s="3"/>
      <c r="K390" s="3"/>
      <c r="L390" s="3"/>
      <c r="M390" s="3"/>
      <c r="N390" s="3"/>
    </row>
    <row r="391" spans="1:14" ht="13">
      <c r="A391" s="2"/>
      <c r="B391" s="3"/>
      <c r="C391" s="4"/>
      <c r="D391" s="4"/>
      <c r="E391" s="3"/>
      <c r="F391" s="3"/>
      <c r="G391" s="16"/>
      <c r="H391" s="3"/>
      <c r="I391" s="3"/>
      <c r="J391" s="3"/>
      <c r="K391" s="3"/>
      <c r="L391" s="3"/>
      <c r="M391" s="3"/>
      <c r="N391" s="3"/>
    </row>
    <row r="392" spans="1:14" ht="13">
      <c r="A392" s="2"/>
      <c r="B392" s="3"/>
      <c r="C392" s="4"/>
      <c r="D392" s="4"/>
      <c r="E392" s="3"/>
      <c r="F392" s="3"/>
      <c r="G392" s="16"/>
      <c r="H392" s="3"/>
      <c r="I392" s="3"/>
      <c r="J392" s="3"/>
      <c r="K392" s="3"/>
      <c r="L392" s="3"/>
      <c r="M392" s="3"/>
      <c r="N392" s="3"/>
    </row>
    <row r="393" spans="1:14" ht="13">
      <c r="A393" s="2"/>
      <c r="B393" s="3"/>
      <c r="C393" s="4"/>
      <c r="D393" s="4"/>
      <c r="E393" s="3"/>
      <c r="F393" s="3"/>
      <c r="G393" s="16"/>
      <c r="H393" s="3"/>
      <c r="I393" s="3"/>
      <c r="J393" s="3"/>
      <c r="K393" s="3"/>
      <c r="L393" s="3"/>
      <c r="M393" s="3"/>
      <c r="N393" s="3"/>
    </row>
    <row r="394" spans="1:14" ht="13">
      <c r="A394" s="2"/>
      <c r="B394" s="3"/>
      <c r="C394" s="4"/>
      <c r="D394" s="4"/>
      <c r="E394" s="3"/>
      <c r="F394" s="3"/>
      <c r="G394" s="16"/>
      <c r="H394" s="3"/>
      <c r="I394" s="3"/>
      <c r="J394" s="3"/>
      <c r="K394" s="3"/>
      <c r="L394" s="3"/>
      <c r="M394" s="3"/>
      <c r="N394" s="3"/>
    </row>
    <row r="395" spans="1:14" ht="13">
      <c r="A395" s="2"/>
      <c r="B395" s="3"/>
      <c r="C395" s="4"/>
      <c r="D395" s="4"/>
      <c r="E395" s="3"/>
      <c r="F395" s="3"/>
      <c r="G395" s="16"/>
      <c r="H395" s="3"/>
      <c r="I395" s="3"/>
      <c r="J395" s="3"/>
      <c r="K395" s="3"/>
      <c r="L395" s="3"/>
      <c r="M395" s="3"/>
      <c r="N395" s="3"/>
    </row>
    <row r="396" spans="1:14" ht="13">
      <c r="A396" s="2"/>
      <c r="B396" s="3"/>
      <c r="C396" s="4"/>
      <c r="D396" s="4"/>
      <c r="E396" s="3"/>
      <c r="F396" s="3"/>
      <c r="G396" s="16"/>
      <c r="H396" s="3"/>
      <c r="I396" s="3"/>
      <c r="J396" s="3"/>
      <c r="K396" s="3"/>
      <c r="L396" s="3"/>
      <c r="M396" s="3"/>
      <c r="N396" s="3"/>
    </row>
    <row r="397" spans="1:14" ht="13">
      <c r="A397" s="2"/>
      <c r="B397" s="3"/>
      <c r="C397" s="4"/>
      <c r="D397" s="4"/>
      <c r="E397" s="3"/>
      <c r="F397" s="3"/>
      <c r="G397" s="16"/>
      <c r="H397" s="3"/>
      <c r="I397" s="3"/>
      <c r="J397" s="3"/>
      <c r="K397" s="3"/>
      <c r="L397" s="3"/>
      <c r="M397" s="3"/>
      <c r="N397" s="3"/>
    </row>
    <row r="398" spans="1:14" ht="13">
      <c r="A398" s="2"/>
      <c r="B398" s="3"/>
      <c r="C398" s="4"/>
      <c r="D398" s="4"/>
      <c r="E398" s="3"/>
      <c r="F398" s="3"/>
      <c r="G398" s="16"/>
      <c r="H398" s="3"/>
      <c r="I398" s="3"/>
      <c r="J398" s="3"/>
      <c r="K398" s="3"/>
      <c r="L398" s="3"/>
      <c r="M398" s="3"/>
      <c r="N398" s="3"/>
    </row>
    <row r="399" spans="1:14" ht="13">
      <c r="A399" s="2"/>
      <c r="B399" s="3"/>
      <c r="C399" s="4"/>
      <c r="D399" s="4"/>
      <c r="E399" s="3"/>
      <c r="F399" s="3"/>
      <c r="G399" s="16"/>
      <c r="H399" s="3"/>
      <c r="I399" s="3"/>
      <c r="J399" s="3"/>
      <c r="K399" s="3"/>
      <c r="L399" s="3"/>
      <c r="M399" s="3"/>
      <c r="N399" s="3"/>
    </row>
    <row r="400" spans="1:14" ht="13">
      <c r="A400" s="2"/>
      <c r="B400" s="3"/>
      <c r="C400" s="4"/>
      <c r="D400" s="4"/>
      <c r="E400" s="3"/>
      <c r="F400" s="3"/>
      <c r="G400" s="16"/>
      <c r="H400" s="3"/>
      <c r="I400" s="3"/>
      <c r="J400" s="3"/>
      <c r="K400" s="3"/>
      <c r="L400" s="3"/>
      <c r="M400" s="3"/>
      <c r="N400" s="3"/>
    </row>
    <row r="401" spans="1:14" ht="13">
      <c r="A401" s="2"/>
      <c r="B401" s="3"/>
      <c r="C401" s="4"/>
      <c r="D401" s="4"/>
      <c r="E401" s="3"/>
      <c r="F401" s="3"/>
      <c r="G401" s="16"/>
      <c r="H401" s="3"/>
      <c r="I401" s="3"/>
      <c r="J401" s="3"/>
      <c r="K401" s="3"/>
      <c r="L401" s="3"/>
      <c r="M401" s="3"/>
      <c r="N401" s="3"/>
    </row>
    <row r="402" spans="1:14" ht="13">
      <c r="A402" s="2"/>
      <c r="B402" s="3"/>
      <c r="C402" s="4"/>
      <c r="D402" s="4"/>
      <c r="E402" s="3"/>
      <c r="F402" s="3"/>
      <c r="G402" s="16"/>
      <c r="H402" s="3"/>
      <c r="I402" s="3"/>
      <c r="J402" s="3"/>
      <c r="K402" s="3"/>
      <c r="L402" s="3"/>
      <c r="M402" s="3"/>
      <c r="N402" s="3"/>
    </row>
    <row r="403" spans="1:14" ht="13">
      <c r="A403" s="2"/>
      <c r="B403" s="3"/>
      <c r="C403" s="4"/>
      <c r="D403" s="4"/>
      <c r="E403" s="3"/>
      <c r="F403" s="3"/>
      <c r="G403" s="16"/>
      <c r="H403" s="3"/>
      <c r="I403" s="3"/>
      <c r="J403" s="3"/>
      <c r="K403" s="3"/>
      <c r="L403" s="3"/>
      <c r="M403" s="3"/>
      <c r="N403" s="3"/>
    </row>
    <row r="404" spans="1:14" ht="13">
      <c r="A404" s="2"/>
      <c r="B404" s="3"/>
      <c r="C404" s="4"/>
      <c r="D404" s="4"/>
      <c r="E404" s="3"/>
      <c r="F404" s="3"/>
      <c r="G404" s="16"/>
      <c r="H404" s="3"/>
      <c r="I404" s="3"/>
      <c r="J404" s="3"/>
      <c r="K404" s="3"/>
      <c r="L404" s="3"/>
      <c r="M404" s="3"/>
      <c r="N404" s="3"/>
    </row>
    <row r="405" spans="1:14" ht="13">
      <c r="A405" s="2"/>
      <c r="B405" s="3"/>
      <c r="C405" s="4"/>
      <c r="D405" s="4"/>
      <c r="E405" s="3"/>
      <c r="F405" s="3"/>
      <c r="G405" s="16"/>
      <c r="H405" s="3"/>
      <c r="I405" s="3"/>
      <c r="J405" s="3"/>
      <c r="K405" s="3"/>
      <c r="L405" s="3"/>
      <c r="M405" s="3"/>
      <c r="N405" s="3"/>
    </row>
    <row r="406" spans="1:14" ht="13">
      <c r="A406" s="2"/>
      <c r="B406" s="3"/>
      <c r="C406" s="4"/>
      <c r="D406" s="4"/>
      <c r="E406" s="3"/>
      <c r="F406" s="3"/>
      <c r="G406" s="16"/>
      <c r="H406" s="3"/>
      <c r="I406" s="3"/>
      <c r="J406" s="3"/>
      <c r="K406" s="3"/>
      <c r="L406" s="3"/>
      <c r="M406" s="3"/>
      <c r="N406" s="3"/>
    </row>
    <row r="407" spans="1:14" ht="13">
      <c r="A407" s="2"/>
      <c r="B407" s="3"/>
      <c r="C407" s="4"/>
      <c r="D407" s="4"/>
      <c r="E407" s="3"/>
      <c r="F407" s="3"/>
      <c r="G407" s="16"/>
      <c r="H407" s="3"/>
      <c r="I407" s="3"/>
      <c r="J407" s="3"/>
      <c r="K407" s="3"/>
      <c r="L407" s="3"/>
      <c r="M407" s="3"/>
      <c r="N407" s="3"/>
    </row>
    <row r="408" spans="1:14" ht="13">
      <c r="A408" s="2"/>
      <c r="B408" s="3"/>
      <c r="C408" s="4"/>
      <c r="D408" s="4"/>
      <c r="E408" s="3"/>
      <c r="F408" s="3"/>
      <c r="G408" s="16"/>
      <c r="H408" s="3"/>
      <c r="I408" s="3"/>
      <c r="J408" s="3"/>
      <c r="K408" s="3"/>
      <c r="L408" s="3"/>
      <c r="M408" s="3"/>
      <c r="N408" s="3"/>
    </row>
    <row r="409" spans="1:14" ht="13">
      <c r="A409" s="2"/>
      <c r="B409" s="3"/>
      <c r="C409" s="4"/>
      <c r="D409" s="4"/>
      <c r="E409" s="3"/>
      <c r="F409" s="3"/>
      <c r="G409" s="16"/>
      <c r="H409" s="3"/>
      <c r="I409" s="3"/>
      <c r="J409" s="3"/>
      <c r="K409" s="3"/>
      <c r="L409" s="3"/>
      <c r="M409" s="3"/>
      <c r="N409" s="3"/>
    </row>
    <row r="410" spans="1:14" ht="13">
      <c r="A410" s="2"/>
      <c r="B410" s="3"/>
      <c r="C410" s="4"/>
      <c r="D410" s="4"/>
      <c r="E410" s="3"/>
      <c r="F410" s="3"/>
      <c r="G410" s="16"/>
      <c r="H410" s="3"/>
      <c r="I410" s="3"/>
      <c r="J410" s="3"/>
      <c r="K410" s="3"/>
      <c r="L410" s="3"/>
      <c r="M410" s="3"/>
      <c r="N410" s="3"/>
    </row>
    <row r="411" spans="1:14" ht="13">
      <c r="A411" s="2"/>
      <c r="B411" s="3"/>
      <c r="C411" s="4"/>
      <c r="D411" s="4"/>
      <c r="E411" s="3"/>
      <c r="F411" s="3"/>
      <c r="G411" s="16"/>
      <c r="H411" s="3"/>
      <c r="I411" s="3"/>
      <c r="J411" s="3"/>
      <c r="K411" s="3"/>
      <c r="L411" s="3"/>
      <c r="M411" s="3"/>
      <c r="N411" s="3"/>
    </row>
    <row r="412" spans="1:14" ht="13">
      <c r="A412" s="2"/>
      <c r="B412" s="3"/>
      <c r="C412" s="4"/>
      <c r="D412" s="4"/>
      <c r="E412" s="3"/>
      <c r="F412" s="3"/>
      <c r="G412" s="16"/>
      <c r="H412" s="3"/>
      <c r="I412" s="3"/>
      <c r="J412" s="3"/>
      <c r="K412" s="3"/>
      <c r="L412" s="3"/>
      <c r="M412" s="3"/>
      <c r="N412" s="3"/>
    </row>
    <row r="413" spans="1:14" ht="13">
      <c r="A413" s="2"/>
      <c r="B413" s="3"/>
      <c r="C413" s="4"/>
      <c r="D413" s="4"/>
      <c r="E413" s="3"/>
      <c r="F413" s="3"/>
      <c r="G413" s="16"/>
      <c r="H413" s="3"/>
      <c r="I413" s="3"/>
      <c r="J413" s="3"/>
      <c r="K413" s="3"/>
      <c r="L413" s="3"/>
      <c r="M413" s="3"/>
      <c r="N413" s="3"/>
    </row>
    <row r="414" spans="1:14" ht="13">
      <c r="A414" s="2"/>
      <c r="B414" s="3"/>
      <c r="C414" s="4"/>
      <c r="D414" s="4"/>
      <c r="E414" s="3"/>
      <c r="F414" s="3"/>
      <c r="G414" s="16"/>
      <c r="H414" s="3"/>
      <c r="I414" s="3"/>
      <c r="J414" s="3"/>
      <c r="K414" s="3"/>
      <c r="L414" s="3"/>
      <c r="M414" s="3"/>
      <c r="N414" s="3"/>
    </row>
    <row r="415" spans="1:14" ht="13">
      <c r="A415" s="2"/>
      <c r="B415" s="3"/>
      <c r="C415" s="4"/>
      <c r="D415" s="4"/>
      <c r="E415" s="3"/>
      <c r="F415" s="3"/>
      <c r="G415" s="16"/>
      <c r="H415" s="3"/>
      <c r="I415" s="3"/>
      <c r="J415" s="3"/>
      <c r="K415" s="3"/>
      <c r="L415" s="3"/>
      <c r="M415" s="3"/>
      <c r="N415" s="3"/>
    </row>
    <row r="416" spans="1:14" ht="13">
      <c r="A416" s="2"/>
      <c r="B416" s="3"/>
      <c r="C416" s="4"/>
      <c r="D416" s="4"/>
      <c r="E416" s="3"/>
      <c r="F416" s="3"/>
      <c r="G416" s="16"/>
      <c r="H416" s="3"/>
      <c r="I416" s="3"/>
      <c r="J416" s="3"/>
      <c r="K416" s="3"/>
      <c r="L416" s="3"/>
      <c r="M416" s="3"/>
      <c r="N416" s="3"/>
    </row>
    <row r="417" spans="1:14" ht="13">
      <c r="A417" s="2"/>
      <c r="B417" s="3"/>
      <c r="C417" s="4"/>
      <c r="D417" s="4"/>
      <c r="E417" s="3"/>
      <c r="F417" s="3"/>
      <c r="G417" s="16"/>
      <c r="H417" s="3"/>
      <c r="I417" s="3"/>
      <c r="J417" s="3"/>
      <c r="K417" s="3"/>
      <c r="L417" s="3"/>
      <c r="M417" s="3"/>
      <c r="N417" s="3"/>
    </row>
    <row r="418" spans="1:14" ht="13">
      <c r="A418" s="2"/>
      <c r="B418" s="3"/>
      <c r="C418" s="4"/>
      <c r="D418" s="4"/>
      <c r="E418" s="3"/>
      <c r="F418" s="3"/>
      <c r="G418" s="16"/>
      <c r="H418" s="3"/>
      <c r="I418" s="3"/>
      <c r="J418" s="3"/>
      <c r="K418" s="3"/>
      <c r="L418" s="3"/>
      <c r="M418" s="3"/>
      <c r="N418" s="3"/>
    </row>
    <row r="419" spans="1:14" ht="13">
      <c r="A419" s="2"/>
      <c r="B419" s="3"/>
      <c r="C419" s="4"/>
      <c r="D419" s="4"/>
      <c r="E419" s="3"/>
      <c r="F419" s="3"/>
      <c r="G419" s="16"/>
      <c r="H419" s="3"/>
      <c r="I419" s="3"/>
      <c r="J419" s="3"/>
      <c r="K419" s="3"/>
      <c r="L419" s="3"/>
      <c r="M419" s="3"/>
      <c r="N419" s="3"/>
    </row>
    <row r="420" spans="1:14" ht="13">
      <c r="A420" s="2"/>
      <c r="B420" s="3"/>
      <c r="C420" s="4"/>
      <c r="D420" s="4"/>
      <c r="E420" s="3"/>
      <c r="F420" s="3"/>
      <c r="G420" s="16"/>
      <c r="H420" s="3"/>
      <c r="I420" s="3"/>
      <c r="J420" s="3"/>
      <c r="K420" s="3"/>
      <c r="L420" s="3"/>
      <c r="M420" s="3"/>
      <c r="N420" s="3"/>
    </row>
    <row r="421" spans="1:14" ht="13">
      <c r="A421" s="2"/>
      <c r="B421" s="3"/>
      <c r="C421" s="4"/>
      <c r="D421" s="4"/>
      <c r="E421" s="3"/>
      <c r="F421" s="3"/>
      <c r="G421" s="16"/>
      <c r="H421" s="3"/>
      <c r="I421" s="3"/>
      <c r="J421" s="3"/>
      <c r="K421" s="3"/>
      <c r="L421" s="3"/>
      <c r="M421" s="3"/>
      <c r="N421" s="3"/>
    </row>
    <row r="422" spans="1:14" ht="13">
      <c r="A422" s="2"/>
      <c r="B422" s="3"/>
      <c r="C422" s="4"/>
      <c r="D422" s="4"/>
      <c r="E422" s="3"/>
      <c r="F422" s="3"/>
      <c r="G422" s="16"/>
      <c r="H422" s="3"/>
      <c r="I422" s="3"/>
      <c r="J422" s="3"/>
      <c r="K422" s="3"/>
      <c r="L422" s="3"/>
      <c r="M422" s="3"/>
      <c r="N422" s="3"/>
    </row>
    <row r="423" spans="1:14" ht="13">
      <c r="A423" s="2"/>
      <c r="B423" s="3"/>
      <c r="C423" s="4"/>
      <c r="D423" s="4"/>
      <c r="E423" s="3"/>
      <c r="F423" s="3"/>
      <c r="G423" s="16"/>
      <c r="H423" s="3"/>
      <c r="I423" s="3"/>
      <c r="J423" s="3"/>
      <c r="K423" s="3"/>
      <c r="L423" s="3"/>
      <c r="M423" s="3"/>
      <c r="N423" s="3"/>
    </row>
    <row r="424" spans="1:14" ht="13">
      <c r="A424" s="2"/>
      <c r="B424" s="3"/>
      <c r="C424" s="4"/>
      <c r="D424" s="4"/>
      <c r="E424" s="3"/>
      <c r="F424" s="3"/>
      <c r="G424" s="16"/>
      <c r="H424" s="3"/>
      <c r="I424" s="3"/>
      <c r="J424" s="3"/>
      <c r="K424" s="3"/>
      <c r="L424" s="3"/>
      <c r="M424" s="3"/>
      <c r="N424" s="3"/>
    </row>
    <row r="425" spans="1:14" ht="13">
      <c r="A425" s="2"/>
      <c r="B425" s="3"/>
      <c r="C425" s="4"/>
      <c r="D425" s="4"/>
      <c r="E425" s="3"/>
      <c r="F425" s="3"/>
      <c r="G425" s="16"/>
      <c r="H425" s="3"/>
      <c r="I425" s="3"/>
      <c r="J425" s="3"/>
      <c r="K425" s="3"/>
      <c r="L425" s="3"/>
      <c r="M425" s="3"/>
      <c r="N425" s="3"/>
    </row>
    <row r="426" spans="1:14" ht="13">
      <c r="A426" s="2"/>
      <c r="B426" s="3"/>
      <c r="C426" s="4"/>
      <c r="D426" s="4"/>
      <c r="E426" s="3"/>
      <c r="F426" s="3"/>
      <c r="G426" s="16"/>
      <c r="H426" s="3"/>
      <c r="I426" s="3"/>
      <c r="J426" s="3"/>
      <c r="K426" s="3"/>
      <c r="L426" s="3"/>
      <c r="M426" s="3"/>
      <c r="N426" s="3"/>
    </row>
    <row r="427" spans="1:14" ht="13">
      <c r="A427" s="2"/>
      <c r="B427" s="3"/>
      <c r="C427" s="4"/>
      <c r="D427" s="4"/>
      <c r="E427" s="3"/>
      <c r="F427" s="3"/>
      <c r="G427" s="16"/>
      <c r="H427" s="3"/>
      <c r="I427" s="3"/>
      <c r="J427" s="3"/>
      <c r="K427" s="3"/>
      <c r="L427" s="3"/>
      <c r="M427" s="3"/>
      <c r="N427" s="3"/>
    </row>
    <row r="428" spans="1:14" ht="13">
      <c r="A428" s="2"/>
      <c r="B428" s="3"/>
      <c r="C428" s="4"/>
      <c r="D428" s="4"/>
      <c r="E428" s="3"/>
      <c r="F428" s="3"/>
      <c r="G428" s="16"/>
      <c r="H428" s="3"/>
      <c r="I428" s="3"/>
      <c r="J428" s="3"/>
      <c r="K428" s="3"/>
      <c r="L428" s="3"/>
      <c r="M428" s="3"/>
      <c r="N428" s="3"/>
    </row>
    <row r="429" spans="1:14" ht="13">
      <c r="A429" s="2"/>
      <c r="B429" s="3"/>
      <c r="C429" s="4"/>
      <c r="D429" s="4"/>
      <c r="E429" s="3"/>
      <c r="F429" s="3"/>
      <c r="G429" s="16"/>
      <c r="H429" s="3"/>
      <c r="I429" s="3"/>
      <c r="J429" s="3"/>
      <c r="K429" s="3"/>
      <c r="L429" s="3"/>
      <c r="M429" s="3"/>
      <c r="N429" s="3"/>
    </row>
    <row r="430" spans="1:14" ht="13">
      <c r="A430" s="2"/>
      <c r="B430" s="3"/>
      <c r="C430" s="4"/>
      <c r="D430" s="4"/>
      <c r="E430" s="3"/>
      <c r="F430" s="3"/>
      <c r="G430" s="16"/>
      <c r="H430" s="3"/>
      <c r="I430" s="3"/>
      <c r="J430" s="3"/>
      <c r="K430" s="3"/>
      <c r="L430" s="3"/>
      <c r="M430" s="3"/>
      <c r="N430" s="3"/>
    </row>
    <row r="431" spans="1:14" ht="13">
      <c r="A431" s="2"/>
      <c r="B431" s="3"/>
      <c r="C431" s="4"/>
      <c r="D431" s="4"/>
      <c r="E431" s="3"/>
      <c r="F431" s="3"/>
      <c r="G431" s="16"/>
      <c r="H431" s="3"/>
      <c r="I431" s="3"/>
      <c r="J431" s="3"/>
      <c r="K431" s="3"/>
      <c r="L431" s="3"/>
      <c r="M431" s="3"/>
      <c r="N431" s="3"/>
    </row>
    <row r="432" spans="1:14" ht="13">
      <c r="A432" s="2"/>
      <c r="B432" s="3"/>
      <c r="C432" s="4"/>
      <c r="D432" s="4"/>
      <c r="E432" s="3"/>
      <c r="F432" s="3"/>
      <c r="G432" s="16"/>
      <c r="H432" s="3"/>
      <c r="I432" s="3"/>
      <c r="J432" s="3"/>
      <c r="K432" s="3"/>
      <c r="L432" s="3"/>
      <c r="M432" s="3"/>
      <c r="N432" s="3"/>
    </row>
    <row r="433" spans="1:14" ht="13">
      <c r="A433" s="2"/>
      <c r="B433" s="3"/>
      <c r="C433" s="4"/>
      <c r="D433" s="4"/>
      <c r="E433" s="3"/>
      <c r="F433" s="3"/>
      <c r="G433" s="16"/>
      <c r="H433" s="3"/>
      <c r="I433" s="3"/>
      <c r="J433" s="3"/>
      <c r="K433" s="3"/>
      <c r="L433" s="3"/>
      <c r="M433" s="3"/>
      <c r="N433" s="3"/>
    </row>
    <row r="434" spans="1:14" ht="13">
      <c r="A434" s="2"/>
      <c r="B434" s="3"/>
      <c r="C434" s="4"/>
      <c r="D434" s="4"/>
      <c r="E434" s="3"/>
      <c r="F434" s="3"/>
      <c r="G434" s="16"/>
      <c r="H434" s="3"/>
      <c r="I434" s="3"/>
      <c r="J434" s="3"/>
      <c r="K434" s="3"/>
      <c r="L434" s="3"/>
      <c r="M434" s="3"/>
      <c r="N434" s="3"/>
    </row>
    <row r="435" spans="1:14" ht="13">
      <c r="A435" s="2"/>
      <c r="B435" s="3"/>
      <c r="C435" s="4"/>
      <c r="D435" s="4"/>
      <c r="E435" s="3"/>
      <c r="F435" s="3"/>
      <c r="G435" s="16"/>
      <c r="H435" s="3"/>
      <c r="I435" s="3"/>
      <c r="J435" s="3"/>
      <c r="K435" s="3"/>
      <c r="L435" s="3"/>
      <c r="M435" s="3"/>
      <c r="N435" s="3"/>
    </row>
    <row r="436" spans="1:14" ht="13">
      <c r="A436" s="2"/>
      <c r="B436" s="3"/>
      <c r="C436" s="4"/>
      <c r="D436" s="4"/>
      <c r="E436" s="3"/>
      <c r="F436" s="3"/>
      <c r="G436" s="16"/>
      <c r="H436" s="3"/>
      <c r="I436" s="3"/>
      <c r="J436" s="3"/>
      <c r="K436" s="3"/>
      <c r="L436" s="3"/>
      <c r="M436" s="3"/>
      <c r="N436" s="3"/>
    </row>
    <row r="437" spans="1:14" ht="13">
      <c r="A437" s="2"/>
      <c r="B437" s="3"/>
      <c r="C437" s="4"/>
      <c r="D437" s="4"/>
      <c r="E437" s="3"/>
      <c r="F437" s="3"/>
      <c r="G437" s="16"/>
      <c r="H437" s="3"/>
      <c r="I437" s="3"/>
      <c r="J437" s="3"/>
      <c r="K437" s="3"/>
      <c r="L437" s="3"/>
      <c r="M437" s="3"/>
      <c r="N437" s="3"/>
    </row>
    <row r="438" spans="1:14" ht="13">
      <c r="A438" s="2"/>
      <c r="B438" s="3"/>
      <c r="C438" s="4"/>
      <c r="D438" s="4"/>
      <c r="E438" s="3"/>
      <c r="F438" s="3"/>
      <c r="G438" s="16"/>
      <c r="H438" s="3"/>
      <c r="I438" s="3"/>
      <c r="J438" s="3"/>
      <c r="K438" s="3"/>
      <c r="L438" s="3"/>
      <c r="M438" s="3"/>
      <c r="N438" s="3"/>
    </row>
    <row r="439" spans="1:14" ht="13">
      <c r="A439" s="2"/>
      <c r="B439" s="3"/>
      <c r="C439" s="4"/>
      <c r="D439" s="4"/>
      <c r="E439" s="3"/>
      <c r="F439" s="3"/>
      <c r="G439" s="16"/>
      <c r="H439" s="3"/>
      <c r="I439" s="3"/>
      <c r="J439" s="3"/>
      <c r="K439" s="3"/>
      <c r="L439" s="3"/>
      <c r="M439" s="3"/>
      <c r="N439" s="3"/>
    </row>
    <row r="440" spans="1:14" ht="13">
      <c r="A440" s="2"/>
      <c r="B440" s="3"/>
      <c r="C440" s="4"/>
      <c r="D440" s="4"/>
      <c r="E440" s="3"/>
      <c r="F440" s="3"/>
      <c r="G440" s="16"/>
      <c r="H440" s="3"/>
      <c r="I440" s="3"/>
      <c r="J440" s="3"/>
      <c r="K440" s="3"/>
      <c r="L440" s="3"/>
      <c r="M440" s="3"/>
      <c r="N440" s="3"/>
    </row>
    <row r="441" spans="1:14" ht="13">
      <c r="A441" s="2"/>
      <c r="B441" s="3"/>
      <c r="C441" s="4"/>
      <c r="D441" s="4"/>
      <c r="E441" s="3"/>
      <c r="F441" s="3"/>
      <c r="G441" s="16"/>
      <c r="H441" s="3"/>
      <c r="I441" s="3"/>
      <c r="J441" s="3"/>
      <c r="K441" s="3"/>
      <c r="L441" s="3"/>
      <c r="M441" s="3"/>
      <c r="N441" s="3"/>
    </row>
    <row r="442" spans="1:14" ht="13">
      <c r="A442" s="2"/>
      <c r="B442" s="3"/>
      <c r="C442" s="4"/>
      <c r="D442" s="4"/>
      <c r="E442" s="3"/>
      <c r="F442" s="3"/>
      <c r="G442" s="16"/>
      <c r="H442" s="3"/>
      <c r="I442" s="3"/>
      <c r="J442" s="3"/>
      <c r="K442" s="3"/>
      <c r="L442" s="3"/>
      <c r="M442" s="3"/>
      <c r="N442" s="3"/>
    </row>
    <row r="443" spans="1:14" ht="13">
      <c r="A443" s="2"/>
      <c r="B443" s="3"/>
      <c r="C443" s="4"/>
      <c r="D443" s="4"/>
      <c r="E443" s="3"/>
      <c r="F443" s="3"/>
      <c r="G443" s="16"/>
      <c r="H443" s="3"/>
      <c r="I443" s="3"/>
      <c r="J443" s="3"/>
      <c r="K443" s="3"/>
      <c r="L443" s="3"/>
      <c r="M443" s="3"/>
      <c r="N443" s="3"/>
    </row>
    <row r="444" spans="1:14" ht="13">
      <c r="A444" s="2"/>
      <c r="B444" s="3"/>
      <c r="C444" s="4"/>
      <c r="D444" s="4"/>
      <c r="E444" s="3"/>
      <c r="F444" s="3"/>
      <c r="G444" s="16"/>
      <c r="H444" s="3"/>
      <c r="I444" s="3"/>
      <c r="J444" s="3"/>
      <c r="K444" s="3"/>
      <c r="L444" s="3"/>
      <c r="M444" s="3"/>
      <c r="N444" s="3"/>
    </row>
    <row r="445" spans="1:14" ht="13">
      <c r="A445" s="2"/>
      <c r="B445" s="3"/>
      <c r="C445" s="4"/>
      <c r="D445" s="4"/>
      <c r="E445" s="3"/>
      <c r="F445" s="3"/>
      <c r="G445" s="16"/>
      <c r="H445" s="3"/>
      <c r="I445" s="3"/>
      <c r="J445" s="3"/>
      <c r="K445" s="3"/>
      <c r="L445" s="3"/>
      <c r="M445" s="3"/>
      <c r="N445" s="3"/>
    </row>
    <row r="446" spans="1:14" ht="13">
      <c r="A446" s="2"/>
      <c r="B446" s="3"/>
      <c r="C446" s="4"/>
      <c r="D446" s="4"/>
      <c r="E446" s="3"/>
      <c r="F446" s="3"/>
      <c r="G446" s="16"/>
      <c r="H446" s="3"/>
      <c r="I446" s="3"/>
      <c r="J446" s="3"/>
      <c r="K446" s="3"/>
      <c r="L446" s="3"/>
      <c r="M446" s="3"/>
      <c r="N446" s="3"/>
    </row>
    <row r="447" spans="1:14" ht="13">
      <c r="A447" s="2"/>
      <c r="B447" s="3"/>
      <c r="C447" s="4"/>
      <c r="D447" s="4"/>
      <c r="E447" s="3"/>
      <c r="F447" s="3"/>
      <c r="G447" s="16"/>
      <c r="H447" s="3"/>
      <c r="I447" s="3"/>
      <c r="J447" s="3"/>
      <c r="K447" s="3"/>
      <c r="L447" s="3"/>
      <c r="M447" s="3"/>
      <c r="N447" s="3"/>
    </row>
    <row r="448" spans="1:14" ht="13">
      <c r="A448" s="2"/>
      <c r="B448" s="3"/>
      <c r="C448" s="4"/>
      <c r="D448" s="4"/>
      <c r="E448" s="3"/>
      <c r="F448" s="3"/>
      <c r="G448" s="16"/>
      <c r="H448" s="3"/>
      <c r="I448" s="3"/>
      <c r="J448" s="3"/>
      <c r="K448" s="3"/>
      <c r="L448" s="3"/>
      <c r="M448" s="3"/>
      <c r="N448" s="3"/>
    </row>
    <row r="449" spans="1:14" ht="13">
      <c r="A449" s="2"/>
      <c r="B449" s="3"/>
      <c r="C449" s="4"/>
      <c r="D449" s="4"/>
      <c r="E449" s="3"/>
      <c r="F449" s="3"/>
      <c r="G449" s="16"/>
      <c r="H449" s="3"/>
      <c r="I449" s="3"/>
      <c r="J449" s="3"/>
      <c r="K449" s="3"/>
      <c r="L449" s="3"/>
      <c r="M449" s="3"/>
      <c r="N449" s="3"/>
    </row>
    <row r="450" spans="1:14" ht="13">
      <c r="A450" s="2"/>
      <c r="B450" s="3"/>
      <c r="C450" s="4"/>
      <c r="D450" s="4"/>
      <c r="E450" s="3"/>
      <c r="F450" s="3"/>
      <c r="G450" s="16"/>
      <c r="H450" s="3"/>
      <c r="I450" s="3"/>
      <c r="J450" s="3"/>
      <c r="K450" s="3"/>
      <c r="L450" s="3"/>
      <c r="M450" s="3"/>
      <c r="N450" s="3"/>
    </row>
    <row r="451" spans="1:14" ht="13">
      <c r="A451" s="2"/>
      <c r="B451" s="3"/>
      <c r="C451" s="4"/>
      <c r="D451" s="4"/>
      <c r="E451" s="3"/>
      <c r="F451" s="3"/>
      <c r="G451" s="16"/>
      <c r="H451" s="3"/>
      <c r="I451" s="3"/>
      <c r="J451" s="3"/>
      <c r="K451" s="3"/>
      <c r="L451" s="3"/>
      <c r="M451" s="3"/>
      <c r="N451" s="3"/>
    </row>
    <row r="452" spans="1:14" ht="13">
      <c r="A452" s="2"/>
      <c r="B452" s="3"/>
      <c r="C452" s="4"/>
      <c r="D452" s="4"/>
      <c r="E452" s="3"/>
      <c r="F452" s="3"/>
      <c r="G452" s="16"/>
      <c r="H452" s="3"/>
      <c r="I452" s="3"/>
      <c r="J452" s="3"/>
      <c r="K452" s="3"/>
      <c r="L452" s="3"/>
      <c r="M452" s="3"/>
      <c r="N452" s="3"/>
    </row>
    <row r="453" spans="1:14" ht="13">
      <c r="A453" s="2"/>
      <c r="B453" s="3"/>
      <c r="C453" s="4"/>
      <c r="D453" s="4"/>
      <c r="E453" s="3"/>
      <c r="F453" s="3"/>
      <c r="G453" s="16"/>
      <c r="H453" s="3"/>
      <c r="I453" s="3"/>
      <c r="J453" s="3"/>
      <c r="K453" s="3"/>
      <c r="L453" s="3"/>
      <c r="M453" s="3"/>
      <c r="N453" s="3"/>
    </row>
    <row r="454" spans="1:14" ht="13">
      <c r="A454" s="2"/>
      <c r="B454" s="3"/>
      <c r="C454" s="4"/>
      <c r="D454" s="4"/>
      <c r="E454" s="3"/>
      <c r="F454" s="3"/>
      <c r="G454" s="16"/>
      <c r="H454" s="3"/>
      <c r="I454" s="3"/>
      <c r="J454" s="3"/>
      <c r="K454" s="3"/>
      <c r="L454" s="3"/>
      <c r="M454" s="3"/>
      <c r="N454" s="3"/>
    </row>
    <row r="455" spans="1:14" ht="13">
      <c r="A455" s="2"/>
      <c r="B455" s="3"/>
      <c r="C455" s="4"/>
      <c r="D455" s="4"/>
      <c r="E455" s="3"/>
      <c r="F455" s="3"/>
      <c r="G455" s="16"/>
      <c r="H455" s="3"/>
      <c r="I455" s="3"/>
      <c r="J455" s="3"/>
      <c r="K455" s="3"/>
      <c r="L455" s="3"/>
      <c r="M455" s="3"/>
      <c r="N455" s="3"/>
    </row>
    <row r="456" spans="1:14" ht="13">
      <c r="A456" s="2"/>
      <c r="B456" s="3"/>
      <c r="C456" s="4"/>
      <c r="D456" s="4"/>
      <c r="E456" s="3"/>
      <c r="F456" s="3"/>
      <c r="G456" s="16"/>
      <c r="H456" s="3"/>
      <c r="I456" s="3"/>
      <c r="J456" s="3"/>
      <c r="K456" s="3"/>
      <c r="L456" s="3"/>
      <c r="M456" s="3"/>
      <c r="N456" s="3"/>
    </row>
    <row r="457" spans="1:14" ht="13">
      <c r="A457" s="2"/>
      <c r="B457" s="3"/>
      <c r="C457" s="4"/>
      <c r="D457" s="4"/>
      <c r="E457" s="3"/>
      <c r="F457" s="3"/>
      <c r="G457" s="16"/>
      <c r="H457" s="3"/>
      <c r="I457" s="3"/>
      <c r="J457" s="3"/>
      <c r="K457" s="3"/>
      <c r="L457" s="3"/>
      <c r="M457" s="3"/>
      <c r="N457" s="3"/>
    </row>
    <row r="458" spans="1:14" ht="13">
      <c r="A458" s="2"/>
      <c r="B458" s="3"/>
      <c r="C458" s="4"/>
      <c r="D458" s="4"/>
      <c r="E458" s="3"/>
      <c r="F458" s="3"/>
      <c r="G458" s="16"/>
      <c r="H458" s="3"/>
      <c r="I458" s="3"/>
      <c r="J458" s="3"/>
      <c r="K458" s="3"/>
      <c r="L458" s="3"/>
      <c r="M458" s="3"/>
      <c r="N458" s="3"/>
    </row>
    <row r="459" spans="1:14" ht="13">
      <c r="A459" s="2"/>
      <c r="B459" s="3"/>
      <c r="C459" s="4"/>
      <c r="D459" s="4"/>
      <c r="E459" s="3"/>
      <c r="F459" s="3"/>
      <c r="G459" s="16"/>
      <c r="H459" s="3"/>
      <c r="I459" s="3"/>
      <c r="J459" s="3"/>
      <c r="K459" s="3"/>
      <c r="L459" s="3"/>
      <c r="M459" s="3"/>
      <c r="N459" s="3"/>
    </row>
    <row r="460" spans="1:14" ht="13">
      <c r="A460" s="2"/>
      <c r="B460" s="3"/>
      <c r="C460" s="4"/>
      <c r="D460" s="4"/>
      <c r="E460" s="3"/>
      <c r="F460" s="3"/>
      <c r="G460" s="16"/>
      <c r="H460" s="3"/>
      <c r="I460" s="3"/>
      <c r="J460" s="3"/>
      <c r="K460" s="3"/>
      <c r="L460" s="3"/>
      <c r="M460" s="3"/>
      <c r="N460" s="3"/>
    </row>
    <row r="461" spans="1:14" ht="13">
      <c r="A461" s="2"/>
      <c r="B461" s="3"/>
      <c r="C461" s="4"/>
      <c r="D461" s="4"/>
      <c r="E461" s="3"/>
      <c r="F461" s="3"/>
      <c r="G461" s="16"/>
      <c r="H461" s="3"/>
      <c r="I461" s="3"/>
      <c r="J461" s="3"/>
      <c r="K461" s="3"/>
      <c r="L461" s="3"/>
      <c r="M461" s="3"/>
      <c r="N461" s="3"/>
    </row>
    <row r="462" spans="1:14" ht="13">
      <c r="A462" s="2"/>
      <c r="B462" s="3"/>
      <c r="C462" s="4"/>
      <c r="D462" s="4"/>
      <c r="E462" s="3"/>
      <c r="F462" s="3"/>
      <c r="G462" s="16"/>
      <c r="H462" s="3"/>
      <c r="I462" s="3"/>
      <c r="J462" s="3"/>
      <c r="K462" s="3"/>
      <c r="L462" s="3"/>
      <c r="M462" s="3"/>
      <c r="N462" s="3"/>
    </row>
    <row r="463" spans="1:14" ht="13">
      <c r="A463" s="2"/>
      <c r="B463" s="3"/>
      <c r="C463" s="4"/>
      <c r="D463" s="4"/>
      <c r="E463" s="3"/>
      <c r="F463" s="3"/>
      <c r="G463" s="16"/>
      <c r="H463" s="3"/>
      <c r="I463" s="3"/>
      <c r="J463" s="3"/>
      <c r="K463" s="3"/>
      <c r="L463" s="3"/>
      <c r="M463" s="3"/>
      <c r="N463" s="3"/>
    </row>
    <row r="464" spans="1:14" ht="13">
      <c r="A464" s="2"/>
      <c r="B464" s="3"/>
      <c r="C464" s="4"/>
      <c r="D464" s="4"/>
      <c r="E464" s="3"/>
      <c r="F464" s="3"/>
      <c r="G464" s="16"/>
      <c r="H464" s="3"/>
      <c r="I464" s="3"/>
      <c r="J464" s="3"/>
      <c r="K464" s="3"/>
      <c r="L464" s="3"/>
      <c r="M464" s="3"/>
      <c r="N464" s="3"/>
    </row>
    <row r="465" spans="1:14" ht="13">
      <c r="A465" s="2"/>
      <c r="B465" s="3"/>
      <c r="C465" s="4"/>
      <c r="D465" s="4"/>
      <c r="E465" s="3"/>
      <c r="F465" s="3"/>
      <c r="G465" s="16"/>
      <c r="H465" s="3"/>
      <c r="I465" s="3"/>
      <c r="J465" s="3"/>
      <c r="K465" s="3"/>
      <c r="L465" s="3"/>
      <c r="M465" s="3"/>
      <c r="N465" s="3"/>
    </row>
    <row r="466" spans="1:14" ht="13">
      <c r="A466" s="2"/>
      <c r="B466" s="3"/>
      <c r="C466" s="4"/>
      <c r="D466" s="4"/>
      <c r="E466" s="3"/>
      <c r="F466" s="3"/>
      <c r="G466" s="16"/>
      <c r="H466" s="3"/>
      <c r="I466" s="3"/>
      <c r="J466" s="3"/>
      <c r="K466" s="3"/>
      <c r="L466" s="3"/>
      <c r="M466" s="3"/>
      <c r="N466" s="3"/>
    </row>
    <row r="467" spans="1:14" ht="13">
      <c r="A467" s="2"/>
      <c r="B467" s="3"/>
      <c r="C467" s="4"/>
      <c r="D467" s="4"/>
      <c r="E467" s="3"/>
      <c r="F467" s="3"/>
      <c r="G467" s="16"/>
      <c r="H467" s="3"/>
      <c r="I467" s="3"/>
      <c r="J467" s="3"/>
      <c r="K467" s="3"/>
      <c r="L467" s="3"/>
      <c r="M467" s="3"/>
      <c r="N467" s="3"/>
    </row>
    <row r="468" spans="1:14" ht="13">
      <c r="A468" s="2"/>
      <c r="B468" s="3"/>
      <c r="C468" s="4"/>
      <c r="D468" s="4"/>
      <c r="E468" s="3"/>
      <c r="F468" s="3"/>
      <c r="G468" s="16"/>
      <c r="H468" s="3"/>
      <c r="I468" s="3"/>
      <c r="J468" s="3"/>
      <c r="K468" s="3"/>
      <c r="L468" s="3"/>
      <c r="M468" s="3"/>
      <c r="N468" s="3"/>
    </row>
    <row r="469" spans="1:14" ht="13">
      <c r="A469" s="2"/>
      <c r="B469" s="3"/>
      <c r="C469" s="4"/>
      <c r="D469" s="4"/>
      <c r="E469" s="3"/>
      <c r="F469" s="3"/>
      <c r="G469" s="16"/>
      <c r="H469" s="3"/>
      <c r="I469" s="3"/>
      <c r="J469" s="3"/>
      <c r="K469" s="3"/>
      <c r="L469" s="3"/>
      <c r="M469" s="3"/>
      <c r="N469" s="3"/>
    </row>
    <row r="470" spans="1:14" ht="13">
      <c r="A470" s="2"/>
      <c r="B470" s="3"/>
      <c r="C470" s="4"/>
      <c r="D470" s="4"/>
      <c r="E470" s="3"/>
      <c r="F470" s="3"/>
      <c r="G470" s="16"/>
      <c r="H470" s="3"/>
      <c r="I470" s="3"/>
      <c r="J470" s="3"/>
      <c r="K470" s="3"/>
      <c r="L470" s="3"/>
      <c r="M470" s="3"/>
      <c r="N470" s="3"/>
    </row>
    <row r="471" spans="1:14" ht="13">
      <c r="A471" s="2"/>
      <c r="B471" s="3"/>
      <c r="C471" s="4"/>
      <c r="D471" s="4"/>
      <c r="E471" s="3"/>
      <c r="F471" s="3"/>
      <c r="G471" s="16"/>
      <c r="H471" s="3"/>
      <c r="I471" s="3"/>
      <c r="J471" s="3"/>
      <c r="K471" s="3"/>
      <c r="L471" s="3"/>
      <c r="M471" s="3"/>
      <c r="N471" s="3"/>
    </row>
    <row r="472" spans="1:14" ht="13">
      <c r="A472" s="2"/>
      <c r="B472" s="3"/>
      <c r="C472" s="4"/>
      <c r="D472" s="4"/>
      <c r="E472" s="3"/>
      <c r="F472" s="3"/>
      <c r="G472" s="16"/>
      <c r="H472" s="3"/>
      <c r="I472" s="3"/>
      <c r="J472" s="3"/>
      <c r="K472" s="3"/>
      <c r="L472" s="3"/>
      <c r="M472" s="3"/>
      <c r="N472" s="3"/>
    </row>
    <row r="473" spans="1:14" ht="13">
      <c r="A473" s="2"/>
      <c r="B473" s="3"/>
      <c r="C473" s="4"/>
      <c r="D473" s="4"/>
      <c r="E473" s="3"/>
      <c r="F473" s="3"/>
      <c r="G473" s="16"/>
      <c r="H473" s="3"/>
      <c r="I473" s="3"/>
      <c r="J473" s="3"/>
      <c r="K473" s="3"/>
      <c r="L473" s="3"/>
      <c r="M473" s="3"/>
      <c r="N473" s="3"/>
    </row>
    <row r="474" spans="1:14" ht="13">
      <c r="A474" s="2"/>
      <c r="B474" s="3"/>
      <c r="C474" s="4"/>
      <c r="D474" s="4"/>
      <c r="E474" s="3"/>
      <c r="F474" s="3"/>
      <c r="G474" s="16"/>
      <c r="H474" s="3"/>
      <c r="I474" s="3"/>
      <c r="J474" s="3"/>
      <c r="K474" s="3"/>
      <c r="L474" s="3"/>
      <c r="M474" s="3"/>
      <c r="N474" s="3"/>
    </row>
    <row r="475" spans="1:14" ht="13">
      <c r="A475" s="2"/>
      <c r="B475" s="3"/>
      <c r="C475" s="4"/>
      <c r="D475" s="4"/>
      <c r="E475" s="3"/>
      <c r="F475" s="3"/>
      <c r="G475" s="16"/>
      <c r="H475" s="3"/>
      <c r="I475" s="3"/>
      <c r="J475" s="3"/>
      <c r="K475" s="3"/>
      <c r="L475" s="3"/>
      <c r="M475" s="3"/>
      <c r="N475" s="3"/>
    </row>
    <row r="476" spans="1:14" ht="13">
      <c r="A476" s="2"/>
      <c r="B476" s="3"/>
      <c r="C476" s="4"/>
      <c r="D476" s="4"/>
      <c r="E476" s="3"/>
      <c r="F476" s="3"/>
      <c r="G476" s="16"/>
      <c r="H476" s="3"/>
      <c r="I476" s="3"/>
      <c r="J476" s="3"/>
      <c r="K476" s="3"/>
      <c r="L476" s="3"/>
      <c r="M476" s="3"/>
      <c r="N476" s="3"/>
    </row>
    <row r="477" spans="1:14" ht="13">
      <c r="A477" s="2"/>
      <c r="B477" s="3"/>
      <c r="C477" s="4"/>
      <c r="D477" s="4"/>
      <c r="E477" s="3"/>
      <c r="F477" s="3"/>
      <c r="G477" s="16"/>
      <c r="H477" s="3"/>
      <c r="I477" s="3"/>
      <c r="J477" s="3"/>
      <c r="K477" s="3"/>
      <c r="L477" s="3"/>
      <c r="M477" s="3"/>
      <c r="N477" s="3"/>
    </row>
    <row r="478" spans="1:14" ht="13">
      <c r="A478" s="2"/>
      <c r="B478" s="3"/>
      <c r="C478" s="4"/>
      <c r="D478" s="4"/>
      <c r="E478" s="3"/>
      <c r="F478" s="3"/>
      <c r="G478" s="16"/>
      <c r="H478" s="3"/>
      <c r="I478" s="3"/>
      <c r="J478" s="3"/>
      <c r="K478" s="3"/>
      <c r="L478" s="3"/>
      <c r="M478" s="3"/>
      <c r="N478" s="3"/>
    </row>
    <row r="479" spans="1:14" ht="13">
      <c r="A479" s="2"/>
      <c r="B479" s="3"/>
      <c r="C479" s="4"/>
      <c r="D479" s="4"/>
      <c r="E479" s="3"/>
      <c r="F479" s="3"/>
      <c r="G479" s="16"/>
      <c r="H479" s="3"/>
      <c r="I479" s="3"/>
      <c r="J479" s="3"/>
      <c r="K479" s="3"/>
      <c r="L479" s="3"/>
      <c r="M479" s="3"/>
      <c r="N479" s="3"/>
    </row>
    <row r="480" spans="1:14" ht="13">
      <c r="A480" s="2"/>
      <c r="B480" s="3"/>
      <c r="C480" s="4"/>
      <c r="D480" s="4"/>
      <c r="E480" s="3"/>
      <c r="F480" s="3"/>
      <c r="G480" s="16"/>
      <c r="H480" s="3"/>
      <c r="I480" s="3"/>
      <c r="J480" s="3"/>
      <c r="K480" s="3"/>
      <c r="L480" s="3"/>
      <c r="M480" s="3"/>
      <c r="N480" s="3"/>
    </row>
    <row r="481" spans="1:14" ht="13">
      <c r="A481" s="2"/>
      <c r="B481" s="3"/>
      <c r="C481" s="4"/>
      <c r="D481" s="4"/>
      <c r="E481" s="3"/>
      <c r="F481" s="3"/>
      <c r="G481" s="16"/>
      <c r="H481" s="3"/>
      <c r="I481" s="3"/>
      <c r="J481" s="3"/>
      <c r="K481" s="3"/>
      <c r="L481" s="3"/>
      <c r="M481" s="3"/>
      <c r="N481" s="3"/>
    </row>
    <row r="482" spans="1:14" ht="13">
      <c r="A482" s="2"/>
      <c r="B482" s="3"/>
      <c r="C482" s="4"/>
      <c r="D482" s="4"/>
      <c r="E482" s="3"/>
      <c r="F482" s="3"/>
      <c r="G482" s="16"/>
      <c r="H482" s="3"/>
      <c r="I482" s="3"/>
      <c r="J482" s="3"/>
      <c r="K482" s="3"/>
      <c r="L482" s="3"/>
      <c r="M482" s="3"/>
      <c r="N482" s="3"/>
    </row>
    <row r="483" spans="1:14" ht="13">
      <c r="A483" s="2"/>
      <c r="B483" s="3"/>
      <c r="C483" s="4"/>
      <c r="D483" s="4"/>
      <c r="E483" s="3"/>
      <c r="F483" s="3"/>
      <c r="G483" s="16"/>
      <c r="H483" s="3"/>
      <c r="I483" s="3"/>
      <c r="J483" s="3"/>
      <c r="K483" s="3"/>
      <c r="L483" s="3"/>
      <c r="M483" s="3"/>
      <c r="N483" s="3"/>
    </row>
    <row r="484" spans="1:14" ht="13">
      <c r="A484" s="2"/>
      <c r="B484" s="3"/>
      <c r="C484" s="4"/>
      <c r="D484" s="4"/>
      <c r="E484" s="3"/>
      <c r="F484" s="3"/>
      <c r="G484" s="16"/>
      <c r="H484" s="3"/>
      <c r="I484" s="3"/>
      <c r="J484" s="3"/>
      <c r="K484" s="3"/>
      <c r="L484" s="3"/>
      <c r="M484" s="3"/>
      <c r="N484" s="3"/>
    </row>
    <row r="485" spans="1:14" ht="13">
      <c r="A485" s="2"/>
      <c r="B485" s="3"/>
      <c r="C485" s="4"/>
      <c r="D485" s="4"/>
      <c r="E485" s="3"/>
      <c r="F485" s="3"/>
      <c r="G485" s="16"/>
      <c r="H485" s="3"/>
      <c r="I485" s="3"/>
      <c r="J485" s="3"/>
      <c r="K485" s="3"/>
      <c r="L485" s="3"/>
      <c r="M485" s="3"/>
      <c r="N485" s="3"/>
    </row>
    <row r="486" spans="1:14" ht="13">
      <c r="A486" s="2"/>
      <c r="B486" s="3"/>
      <c r="C486" s="4"/>
      <c r="D486" s="4"/>
      <c r="E486" s="3"/>
      <c r="F486" s="3"/>
      <c r="G486" s="16"/>
      <c r="H486" s="3"/>
      <c r="I486" s="3"/>
      <c r="J486" s="3"/>
      <c r="K486" s="3"/>
      <c r="L486" s="3"/>
      <c r="M486" s="3"/>
      <c r="N486" s="3"/>
    </row>
    <row r="487" spans="1:14" ht="13">
      <c r="A487" s="2"/>
      <c r="B487" s="3"/>
      <c r="C487" s="4"/>
      <c r="D487" s="4"/>
      <c r="E487" s="3"/>
      <c r="F487" s="3"/>
      <c r="G487" s="16"/>
      <c r="H487" s="3"/>
      <c r="I487" s="3"/>
      <c r="J487" s="3"/>
      <c r="K487" s="3"/>
      <c r="L487" s="3"/>
      <c r="M487" s="3"/>
      <c r="N487" s="3"/>
    </row>
    <row r="488" spans="1:14" ht="13">
      <c r="A488" s="2"/>
      <c r="B488" s="3"/>
      <c r="C488" s="4"/>
      <c r="D488" s="4"/>
      <c r="E488" s="3"/>
      <c r="F488" s="3"/>
      <c r="G488" s="16"/>
      <c r="H488" s="3"/>
      <c r="I488" s="3"/>
      <c r="J488" s="3"/>
      <c r="K488" s="3"/>
      <c r="L488" s="3"/>
      <c r="M488" s="3"/>
      <c r="N488" s="3"/>
    </row>
    <row r="489" spans="1:14" ht="13">
      <c r="A489" s="2"/>
      <c r="B489" s="3"/>
      <c r="C489" s="4"/>
      <c r="D489" s="4"/>
      <c r="E489" s="3"/>
      <c r="F489" s="3"/>
      <c r="G489" s="16"/>
      <c r="H489" s="3"/>
      <c r="I489" s="3"/>
      <c r="J489" s="3"/>
      <c r="K489" s="3"/>
      <c r="L489" s="3"/>
      <c r="M489" s="3"/>
      <c r="N489" s="3"/>
    </row>
    <row r="490" spans="1:14" ht="13">
      <c r="A490" s="2"/>
      <c r="B490" s="3"/>
      <c r="C490" s="4"/>
      <c r="D490" s="4"/>
      <c r="E490" s="3"/>
      <c r="F490" s="3"/>
      <c r="G490" s="16"/>
      <c r="H490" s="3"/>
      <c r="I490" s="3"/>
      <c r="J490" s="3"/>
      <c r="K490" s="3"/>
      <c r="L490" s="3"/>
      <c r="M490" s="3"/>
      <c r="N490" s="3"/>
    </row>
    <row r="491" spans="1:14" ht="13">
      <c r="A491" s="2"/>
      <c r="B491" s="3"/>
      <c r="C491" s="4"/>
      <c r="D491" s="4"/>
      <c r="E491" s="3"/>
      <c r="F491" s="3"/>
      <c r="G491" s="16"/>
      <c r="H491" s="3"/>
      <c r="I491" s="3"/>
      <c r="J491" s="3"/>
      <c r="K491" s="3"/>
      <c r="L491" s="3"/>
      <c r="M491" s="3"/>
      <c r="N491" s="3"/>
    </row>
    <row r="492" spans="1:14" ht="13">
      <c r="A492" s="2"/>
      <c r="B492" s="3"/>
      <c r="C492" s="4"/>
      <c r="D492" s="4"/>
      <c r="E492" s="3"/>
      <c r="F492" s="3"/>
      <c r="G492" s="16"/>
      <c r="H492" s="3"/>
      <c r="I492" s="3"/>
      <c r="J492" s="3"/>
      <c r="K492" s="3"/>
      <c r="L492" s="3"/>
      <c r="M492" s="3"/>
      <c r="N492" s="3"/>
    </row>
    <row r="493" spans="1:14" ht="13">
      <c r="A493" s="2"/>
      <c r="B493" s="3"/>
      <c r="C493" s="4"/>
      <c r="D493" s="4"/>
      <c r="E493" s="3"/>
      <c r="F493" s="3"/>
      <c r="G493" s="16"/>
      <c r="H493" s="3"/>
      <c r="I493" s="3"/>
      <c r="J493" s="3"/>
      <c r="K493" s="3"/>
      <c r="L493" s="3"/>
      <c r="M493" s="3"/>
      <c r="N493" s="3"/>
    </row>
    <row r="494" spans="1:14" ht="13">
      <c r="A494" s="2"/>
      <c r="B494" s="3"/>
      <c r="C494" s="4"/>
      <c r="D494" s="4"/>
      <c r="E494" s="3"/>
      <c r="F494" s="3"/>
      <c r="G494" s="16"/>
      <c r="H494" s="3"/>
      <c r="I494" s="3"/>
      <c r="J494" s="3"/>
      <c r="K494" s="3"/>
      <c r="L494" s="3"/>
      <c r="M494" s="3"/>
      <c r="N494" s="3"/>
    </row>
    <row r="495" spans="1:14" ht="13">
      <c r="A495" s="2"/>
      <c r="B495" s="3"/>
      <c r="C495" s="4"/>
      <c r="D495" s="4"/>
      <c r="E495" s="3"/>
      <c r="F495" s="3"/>
      <c r="G495" s="16"/>
      <c r="H495" s="3"/>
      <c r="I495" s="3"/>
      <c r="J495" s="3"/>
      <c r="K495" s="3"/>
      <c r="L495" s="3"/>
      <c r="M495" s="3"/>
      <c r="N495" s="3"/>
    </row>
    <row r="496" spans="1:14" ht="13">
      <c r="A496" s="2"/>
      <c r="B496" s="3"/>
      <c r="C496" s="4"/>
      <c r="D496" s="4"/>
      <c r="E496" s="3"/>
      <c r="F496" s="3"/>
      <c r="G496" s="16"/>
      <c r="H496" s="3"/>
      <c r="I496" s="3"/>
      <c r="J496" s="3"/>
      <c r="K496" s="3"/>
      <c r="L496" s="3"/>
      <c r="M496" s="3"/>
      <c r="N496" s="3"/>
    </row>
    <row r="497" spans="1:14" ht="13">
      <c r="A497" s="2"/>
      <c r="B497" s="3"/>
      <c r="C497" s="4"/>
      <c r="D497" s="4"/>
      <c r="E497" s="3"/>
      <c r="F497" s="3"/>
      <c r="G497" s="16"/>
      <c r="H497" s="3"/>
      <c r="I497" s="3"/>
      <c r="J497" s="3"/>
      <c r="K497" s="3"/>
      <c r="L497" s="3"/>
      <c r="M497" s="3"/>
      <c r="N497" s="3"/>
    </row>
    <row r="498" spans="1:14" ht="13">
      <c r="A498" s="2"/>
      <c r="B498" s="3"/>
      <c r="C498" s="4"/>
      <c r="D498" s="4"/>
      <c r="E498" s="3"/>
      <c r="F498" s="3"/>
      <c r="G498" s="16"/>
      <c r="H498" s="3"/>
      <c r="I498" s="3"/>
      <c r="J498" s="3"/>
      <c r="K498" s="3"/>
      <c r="L498" s="3"/>
      <c r="M498" s="3"/>
      <c r="N498" s="3"/>
    </row>
    <row r="499" spans="1:14" ht="13">
      <c r="A499" s="2"/>
      <c r="B499" s="3"/>
      <c r="C499" s="4"/>
      <c r="D499" s="4"/>
      <c r="E499" s="3"/>
      <c r="F499" s="3"/>
      <c r="G499" s="16"/>
      <c r="H499" s="3"/>
      <c r="I499" s="3"/>
      <c r="J499" s="3"/>
      <c r="K499" s="3"/>
      <c r="L499" s="3"/>
      <c r="M499" s="3"/>
      <c r="N499" s="3"/>
    </row>
    <row r="500" spans="1:14" ht="13">
      <c r="A500" s="2"/>
      <c r="B500" s="3"/>
      <c r="C500" s="4"/>
      <c r="D500" s="4"/>
      <c r="E500" s="3"/>
      <c r="F500" s="3"/>
      <c r="G500" s="16"/>
      <c r="H500" s="3"/>
      <c r="I500" s="3"/>
      <c r="J500" s="3"/>
      <c r="K500" s="3"/>
      <c r="L500" s="3"/>
      <c r="M500" s="3"/>
      <c r="N500" s="3"/>
    </row>
    <row r="501" spans="1:14" ht="13">
      <c r="A501" s="2"/>
      <c r="B501" s="3"/>
      <c r="C501" s="4"/>
      <c r="D501" s="4"/>
      <c r="E501" s="3"/>
      <c r="F501" s="3"/>
      <c r="G501" s="16"/>
      <c r="H501" s="3"/>
      <c r="I501" s="3"/>
      <c r="J501" s="3"/>
      <c r="K501" s="3"/>
      <c r="L501" s="3"/>
      <c r="M501" s="3"/>
      <c r="N501" s="3"/>
    </row>
    <row r="502" spans="1:14" ht="13">
      <c r="A502" s="2"/>
      <c r="B502" s="3"/>
      <c r="C502" s="4"/>
      <c r="D502" s="4"/>
      <c r="E502" s="3"/>
      <c r="F502" s="3"/>
      <c r="G502" s="16"/>
      <c r="H502" s="3"/>
      <c r="I502" s="3"/>
      <c r="J502" s="3"/>
      <c r="K502" s="3"/>
      <c r="L502" s="3"/>
      <c r="M502" s="3"/>
      <c r="N502" s="3"/>
    </row>
    <row r="503" spans="1:14" ht="13">
      <c r="A503" s="2"/>
      <c r="B503" s="3"/>
      <c r="C503" s="4"/>
      <c r="D503" s="4"/>
      <c r="E503" s="3"/>
      <c r="F503" s="3"/>
      <c r="G503" s="16"/>
      <c r="H503" s="3"/>
      <c r="I503" s="3"/>
      <c r="J503" s="3"/>
      <c r="K503" s="3"/>
      <c r="L503" s="3"/>
      <c r="M503" s="3"/>
      <c r="N503" s="3"/>
    </row>
    <row r="504" spans="1:14" ht="13">
      <c r="A504" s="2"/>
      <c r="B504" s="3"/>
      <c r="C504" s="4"/>
      <c r="D504" s="4"/>
      <c r="E504" s="3"/>
      <c r="F504" s="3"/>
      <c r="G504" s="16"/>
      <c r="H504" s="3"/>
      <c r="I504" s="3"/>
      <c r="J504" s="3"/>
      <c r="K504" s="3"/>
      <c r="L504" s="3"/>
      <c r="M504" s="3"/>
      <c r="N504" s="3"/>
    </row>
    <row r="505" spans="1:14" ht="13">
      <c r="A505" s="2"/>
      <c r="B505" s="3"/>
      <c r="C505" s="4"/>
      <c r="D505" s="4"/>
      <c r="E505" s="3"/>
      <c r="F505" s="3"/>
      <c r="G505" s="16"/>
      <c r="H505" s="3"/>
      <c r="I505" s="3"/>
      <c r="J505" s="3"/>
      <c r="K505" s="3"/>
      <c r="L505" s="3"/>
      <c r="M505" s="3"/>
      <c r="N505" s="3"/>
    </row>
    <row r="506" spans="1:14" ht="13">
      <c r="A506" s="2"/>
      <c r="B506" s="3"/>
      <c r="C506" s="4"/>
      <c r="D506" s="4"/>
      <c r="E506" s="3"/>
      <c r="F506" s="3"/>
      <c r="G506" s="16"/>
      <c r="H506" s="3"/>
      <c r="I506" s="3"/>
      <c r="J506" s="3"/>
      <c r="K506" s="3"/>
      <c r="L506" s="3"/>
      <c r="M506" s="3"/>
      <c r="N506" s="3"/>
    </row>
    <row r="507" spans="1:14" ht="13">
      <c r="A507" s="2"/>
      <c r="B507" s="3"/>
      <c r="C507" s="4"/>
      <c r="D507" s="4"/>
      <c r="E507" s="3"/>
      <c r="F507" s="3"/>
      <c r="G507" s="16"/>
      <c r="H507" s="3"/>
      <c r="I507" s="3"/>
      <c r="J507" s="3"/>
      <c r="K507" s="3"/>
      <c r="L507" s="3"/>
      <c r="M507" s="3"/>
      <c r="N507" s="3"/>
    </row>
    <row r="508" spans="1:14" ht="13">
      <c r="A508" s="2"/>
      <c r="B508" s="3"/>
      <c r="C508" s="4"/>
      <c r="D508" s="4"/>
      <c r="E508" s="3"/>
      <c r="F508" s="3"/>
      <c r="G508" s="16"/>
      <c r="H508" s="3"/>
      <c r="I508" s="3"/>
      <c r="J508" s="3"/>
      <c r="K508" s="3"/>
      <c r="L508" s="3"/>
      <c r="M508" s="3"/>
      <c r="N508" s="3"/>
    </row>
    <row r="509" spans="1:14" ht="13">
      <c r="A509" s="2"/>
      <c r="B509" s="3"/>
      <c r="C509" s="4"/>
      <c r="D509" s="4"/>
      <c r="E509" s="3"/>
      <c r="F509" s="3"/>
      <c r="G509" s="16"/>
      <c r="H509" s="3"/>
      <c r="I509" s="3"/>
      <c r="J509" s="3"/>
      <c r="K509" s="3"/>
      <c r="L509" s="3"/>
      <c r="M509" s="3"/>
      <c r="N509" s="3"/>
    </row>
    <row r="510" spans="1:14" ht="13">
      <c r="A510" s="2"/>
      <c r="B510" s="3"/>
      <c r="C510" s="4"/>
      <c r="D510" s="4"/>
      <c r="E510" s="3"/>
      <c r="F510" s="3"/>
      <c r="G510" s="16"/>
      <c r="H510" s="3"/>
      <c r="I510" s="3"/>
      <c r="J510" s="3"/>
      <c r="K510" s="3"/>
      <c r="L510" s="3"/>
      <c r="M510" s="3"/>
      <c r="N510" s="3"/>
    </row>
    <row r="511" spans="1:14" ht="13">
      <c r="A511" s="2"/>
      <c r="B511" s="3"/>
      <c r="C511" s="4"/>
      <c r="D511" s="4"/>
      <c r="E511" s="3"/>
      <c r="F511" s="3"/>
      <c r="G511" s="16"/>
      <c r="H511" s="3"/>
      <c r="I511" s="3"/>
      <c r="J511" s="3"/>
      <c r="K511" s="3"/>
      <c r="L511" s="3"/>
      <c r="M511" s="3"/>
      <c r="N511" s="3"/>
    </row>
    <row r="512" spans="1:14" ht="13">
      <c r="A512" s="2"/>
      <c r="B512" s="3"/>
      <c r="C512" s="4"/>
      <c r="D512" s="4"/>
      <c r="E512" s="3"/>
      <c r="F512" s="3"/>
      <c r="G512" s="16"/>
      <c r="H512" s="3"/>
      <c r="I512" s="3"/>
      <c r="J512" s="3"/>
      <c r="K512" s="3"/>
      <c r="L512" s="3"/>
      <c r="M512" s="3"/>
      <c r="N512" s="3"/>
    </row>
    <row r="513" spans="1:14" ht="13">
      <c r="A513" s="2"/>
      <c r="B513" s="3"/>
      <c r="C513" s="4"/>
      <c r="D513" s="4"/>
      <c r="E513" s="3"/>
      <c r="F513" s="3"/>
      <c r="G513" s="16"/>
      <c r="H513" s="3"/>
      <c r="I513" s="3"/>
      <c r="J513" s="3"/>
      <c r="K513" s="3"/>
      <c r="L513" s="3"/>
      <c r="M513" s="3"/>
      <c r="N513" s="3"/>
    </row>
    <row r="514" spans="1:14" ht="13">
      <c r="A514" s="2"/>
      <c r="B514" s="3"/>
      <c r="C514" s="4"/>
      <c r="D514" s="4"/>
      <c r="E514" s="3"/>
      <c r="F514" s="3"/>
      <c r="G514" s="16"/>
      <c r="H514" s="3"/>
      <c r="I514" s="3"/>
      <c r="J514" s="3"/>
      <c r="K514" s="3"/>
      <c r="L514" s="3"/>
      <c r="M514" s="3"/>
      <c r="N514" s="3"/>
    </row>
    <row r="515" spans="1:14" ht="13">
      <c r="A515" s="2"/>
      <c r="B515" s="3"/>
      <c r="C515" s="4"/>
      <c r="D515" s="4"/>
      <c r="E515" s="3"/>
      <c r="F515" s="3"/>
      <c r="G515" s="16"/>
      <c r="H515" s="3"/>
      <c r="I515" s="3"/>
      <c r="J515" s="3"/>
      <c r="K515" s="3"/>
      <c r="L515" s="3"/>
      <c r="M515" s="3"/>
      <c r="N515" s="3"/>
    </row>
    <row r="516" spans="1:14" ht="13">
      <c r="A516" s="2"/>
      <c r="B516" s="3"/>
      <c r="C516" s="4"/>
      <c r="D516" s="4"/>
      <c r="E516" s="3"/>
      <c r="F516" s="3"/>
      <c r="G516" s="16"/>
      <c r="H516" s="3"/>
      <c r="I516" s="3"/>
      <c r="J516" s="3"/>
      <c r="K516" s="3"/>
      <c r="L516" s="3"/>
      <c r="M516" s="3"/>
      <c r="N516" s="3"/>
    </row>
    <row r="517" spans="1:14" ht="13">
      <c r="A517" s="2"/>
      <c r="B517" s="3"/>
      <c r="C517" s="4"/>
      <c r="D517" s="4"/>
      <c r="E517" s="3"/>
      <c r="F517" s="3"/>
      <c r="G517" s="16"/>
      <c r="H517" s="3"/>
      <c r="I517" s="3"/>
      <c r="J517" s="3"/>
      <c r="K517" s="3"/>
      <c r="L517" s="3"/>
      <c r="M517" s="3"/>
      <c r="N517" s="3"/>
    </row>
    <row r="518" spans="1:14" ht="13">
      <c r="A518" s="2"/>
      <c r="B518" s="3"/>
      <c r="C518" s="4"/>
      <c r="D518" s="4"/>
      <c r="E518" s="3"/>
      <c r="F518" s="3"/>
      <c r="G518" s="16"/>
      <c r="H518" s="3"/>
      <c r="I518" s="3"/>
      <c r="J518" s="3"/>
      <c r="K518" s="3"/>
      <c r="L518" s="3"/>
      <c r="M518" s="3"/>
      <c r="N518" s="3"/>
    </row>
    <row r="519" spans="1:14" ht="13">
      <c r="A519" s="2"/>
      <c r="B519" s="3"/>
      <c r="C519" s="4"/>
      <c r="D519" s="4"/>
      <c r="E519" s="3"/>
      <c r="F519" s="3"/>
      <c r="G519" s="16"/>
      <c r="H519" s="3"/>
      <c r="I519" s="3"/>
      <c r="J519" s="3"/>
      <c r="K519" s="3"/>
      <c r="L519" s="3"/>
      <c r="M519" s="3"/>
      <c r="N519" s="3"/>
    </row>
    <row r="520" spans="1:14" ht="13">
      <c r="A520" s="2"/>
      <c r="B520" s="3"/>
      <c r="C520" s="4"/>
      <c r="D520" s="4"/>
      <c r="E520" s="3"/>
      <c r="F520" s="3"/>
      <c r="G520" s="16"/>
      <c r="H520" s="3"/>
      <c r="I520" s="3"/>
      <c r="J520" s="3"/>
      <c r="K520" s="3"/>
      <c r="L520" s="3"/>
      <c r="M520" s="3"/>
      <c r="N520" s="3"/>
    </row>
    <row r="521" spans="1:14" ht="13">
      <c r="A521" s="2"/>
      <c r="B521" s="3"/>
      <c r="C521" s="4"/>
      <c r="D521" s="4"/>
      <c r="E521" s="3"/>
      <c r="F521" s="3"/>
      <c r="G521" s="16"/>
      <c r="H521" s="3"/>
      <c r="I521" s="3"/>
      <c r="J521" s="3"/>
      <c r="K521" s="3"/>
      <c r="L521" s="3"/>
      <c r="M521" s="3"/>
      <c r="N521" s="3"/>
    </row>
    <row r="522" spans="1:14" ht="13">
      <c r="A522" s="2"/>
      <c r="B522" s="3"/>
      <c r="C522" s="4"/>
      <c r="D522" s="4"/>
      <c r="E522" s="3"/>
      <c r="F522" s="3"/>
      <c r="G522" s="16"/>
      <c r="H522" s="3"/>
      <c r="I522" s="3"/>
      <c r="J522" s="3"/>
      <c r="K522" s="3"/>
      <c r="L522" s="3"/>
      <c r="M522" s="3"/>
      <c r="N522" s="3"/>
    </row>
    <row r="523" spans="1:14" ht="13">
      <c r="A523" s="2"/>
      <c r="B523" s="3"/>
      <c r="C523" s="4"/>
      <c r="D523" s="4"/>
      <c r="E523" s="3"/>
      <c r="F523" s="3"/>
      <c r="G523" s="16"/>
      <c r="H523" s="3"/>
      <c r="I523" s="3"/>
      <c r="J523" s="3"/>
      <c r="K523" s="3"/>
      <c r="L523" s="3"/>
      <c r="M523" s="3"/>
      <c r="N523" s="3"/>
    </row>
    <row r="524" spans="1:14" ht="13">
      <c r="A524" s="2"/>
      <c r="B524" s="3"/>
      <c r="C524" s="4"/>
      <c r="D524" s="4"/>
      <c r="E524" s="3"/>
      <c r="F524" s="3"/>
      <c r="G524" s="16"/>
      <c r="H524" s="3"/>
      <c r="I524" s="3"/>
      <c r="J524" s="3"/>
      <c r="K524" s="3"/>
      <c r="L524" s="3"/>
      <c r="M524" s="3"/>
      <c r="N524" s="3"/>
    </row>
    <row r="525" spans="1:14" ht="13">
      <c r="A525" s="2"/>
      <c r="B525" s="3"/>
      <c r="C525" s="4"/>
      <c r="D525" s="4"/>
      <c r="E525" s="3"/>
      <c r="F525" s="3"/>
      <c r="G525" s="16"/>
      <c r="H525" s="3"/>
      <c r="I525" s="3"/>
      <c r="J525" s="3"/>
      <c r="K525" s="3"/>
      <c r="L525" s="3"/>
      <c r="M525" s="3"/>
      <c r="N525" s="3"/>
    </row>
    <row r="526" spans="1:14" ht="13">
      <c r="A526" s="2"/>
      <c r="B526" s="3"/>
      <c r="C526" s="4"/>
      <c r="D526" s="4"/>
      <c r="E526" s="3"/>
      <c r="F526" s="3"/>
      <c r="G526" s="16"/>
      <c r="H526" s="3"/>
      <c r="I526" s="3"/>
      <c r="J526" s="3"/>
      <c r="K526" s="3"/>
      <c r="L526" s="3"/>
      <c r="M526" s="3"/>
      <c r="N526" s="3"/>
    </row>
    <row r="527" spans="1:14" ht="13">
      <c r="A527" s="2"/>
      <c r="B527" s="3"/>
      <c r="C527" s="4"/>
      <c r="D527" s="4"/>
      <c r="E527" s="3"/>
      <c r="F527" s="3"/>
      <c r="G527" s="16"/>
      <c r="H527" s="3"/>
      <c r="I527" s="3"/>
      <c r="J527" s="3"/>
      <c r="K527" s="3"/>
      <c r="L527" s="3"/>
      <c r="M527" s="3"/>
      <c r="N527" s="3"/>
    </row>
    <row r="528" spans="1:14" ht="13">
      <c r="A528" s="2"/>
      <c r="B528" s="3"/>
      <c r="C528" s="4"/>
      <c r="D528" s="4"/>
      <c r="E528" s="3"/>
      <c r="F528" s="3"/>
      <c r="G528" s="16"/>
      <c r="H528" s="3"/>
      <c r="I528" s="3"/>
      <c r="J528" s="3"/>
      <c r="K528" s="3"/>
      <c r="L528" s="3"/>
      <c r="M528" s="3"/>
      <c r="N528" s="3"/>
    </row>
    <row r="529" spans="1:14" ht="13">
      <c r="A529" s="2"/>
      <c r="B529" s="3"/>
      <c r="C529" s="4"/>
      <c r="D529" s="4"/>
      <c r="E529" s="3"/>
      <c r="F529" s="3"/>
      <c r="G529" s="16"/>
      <c r="H529" s="3"/>
      <c r="I529" s="3"/>
      <c r="J529" s="3"/>
      <c r="K529" s="3"/>
      <c r="L529" s="3"/>
      <c r="M529" s="3"/>
      <c r="N529" s="3"/>
    </row>
    <row r="530" spans="1:14" ht="13">
      <c r="A530" s="2"/>
      <c r="B530" s="3"/>
      <c r="C530" s="4"/>
      <c r="D530" s="4"/>
      <c r="E530" s="3"/>
      <c r="F530" s="3"/>
      <c r="G530" s="16"/>
      <c r="H530" s="3"/>
      <c r="I530" s="3"/>
      <c r="J530" s="3"/>
      <c r="K530" s="3"/>
      <c r="L530" s="3"/>
      <c r="M530" s="3"/>
      <c r="N530" s="3"/>
    </row>
    <row r="531" spans="1:14" ht="13">
      <c r="A531" s="2"/>
      <c r="B531" s="3"/>
      <c r="C531" s="4"/>
      <c r="D531" s="4"/>
      <c r="E531" s="3"/>
      <c r="F531" s="3"/>
      <c r="G531" s="16"/>
      <c r="H531" s="3"/>
      <c r="I531" s="3"/>
      <c r="J531" s="3"/>
      <c r="K531" s="3"/>
      <c r="L531" s="3"/>
      <c r="M531" s="3"/>
      <c r="N531" s="3"/>
    </row>
    <row r="532" spans="1:14" ht="13">
      <c r="A532" s="2"/>
      <c r="B532" s="3"/>
      <c r="C532" s="4"/>
      <c r="D532" s="4"/>
      <c r="E532" s="3"/>
      <c r="F532" s="3"/>
      <c r="G532" s="16"/>
      <c r="H532" s="3"/>
      <c r="I532" s="3"/>
      <c r="J532" s="3"/>
      <c r="K532" s="3"/>
      <c r="L532" s="3"/>
      <c r="M532" s="3"/>
      <c r="N532" s="3"/>
    </row>
    <row r="533" spans="1:14" ht="13">
      <c r="A533" s="2"/>
      <c r="B533" s="3"/>
      <c r="C533" s="4"/>
      <c r="D533" s="4"/>
      <c r="E533" s="3"/>
      <c r="F533" s="3"/>
      <c r="G533" s="16"/>
      <c r="H533" s="3"/>
      <c r="I533" s="3"/>
      <c r="J533" s="3"/>
      <c r="K533" s="3"/>
      <c r="L533" s="3"/>
      <c r="M533" s="3"/>
      <c r="N533" s="3"/>
    </row>
    <row r="534" spans="1:14" ht="13">
      <c r="A534" s="2"/>
      <c r="B534" s="3"/>
      <c r="C534" s="4"/>
      <c r="D534" s="4"/>
      <c r="E534" s="3"/>
      <c r="F534" s="3"/>
      <c r="G534" s="16"/>
      <c r="H534" s="3"/>
      <c r="I534" s="3"/>
      <c r="J534" s="3"/>
      <c r="K534" s="3"/>
      <c r="L534" s="3"/>
      <c r="M534" s="3"/>
      <c r="N534" s="3"/>
    </row>
    <row r="535" spans="1:14" ht="13">
      <c r="A535" s="2"/>
      <c r="B535" s="3"/>
      <c r="C535" s="4"/>
      <c r="D535" s="4"/>
      <c r="E535" s="3"/>
      <c r="F535" s="3"/>
      <c r="G535" s="16"/>
      <c r="H535" s="3"/>
      <c r="I535" s="3"/>
      <c r="J535" s="3"/>
      <c r="K535" s="3"/>
      <c r="L535" s="3"/>
      <c r="M535" s="3"/>
      <c r="N535" s="3"/>
    </row>
    <row r="536" spans="1:14" ht="13">
      <c r="A536" s="2"/>
      <c r="B536" s="3"/>
      <c r="C536" s="4"/>
      <c r="D536" s="4"/>
      <c r="E536" s="3"/>
      <c r="F536" s="3"/>
      <c r="G536" s="16"/>
      <c r="H536" s="3"/>
      <c r="I536" s="3"/>
      <c r="J536" s="3"/>
      <c r="K536" s="3"/>
      <c r="L536" s="3"/>
      <c r="M536" s="3"/>
      <c r="N536" s="3"/>
    </row>
    <row r="537" spans="1:14" ht="13">
      <c r="A537" s="2"/>
      <c r="B537" s="3"/>
      <c r="C537" s="4"/>
      <c r="D537" s="4"/>
      <c r="E537" s="3"/>
      <c r="F537" s="3"/>
      <c r="G537" s="16"/>
      <c r="H537" s="3"/>
      <c r="I537" s="3"/>
      <c r="J537" s="3"/>
      <c r="K537" s="3"/>
      <c r="L537" s="3"/>
      <c r="M537" s="3"/>
      <c r="N537" s="3"/>
    </row>
    <row r="538" spans="1:14" ht="13">
      <c r="A538" s="2"/>
      <c r="B538" s="3"/>
      <c r="C538" s="4"/>
      <c r="D538" s="4"/>
      <c r="E538" s="3"/>
      <c r="F538" s="3"/>
      <c r="G538" s="16"/>
      <c r="H538" s="3"/>
      <c r="I538" s="3"/>
      <c r="J538" s="3"/>
      <c r="K538" s="3"/>
      <c r="L538" s="3"/>
      <c r="M538" s="3"/>
      <c r="N538" s="3"/>
    </row>
    <row r="539" spans="1:14" ht="13">
      <c r="A539" s="2"/>
      <c r="B539" s="3"/>
      <c r="C539" s="4"/>
      <c r="D539" s="4"/>
      <c r="E539" s="3"/>
      <c r="F539" s="3"/>
      <c r="G539" s="16"/>
      <c r="H539" s="3"/>
      <c r="I539" s="3"/>
      <c r="J539" s="3"/>
      <c r="K539" s="3"/>
      <c r="L539" s="3"/>
      <c r="M539" s="3"/>
      <c r="N539" s="3"/>
    </row>
    <row r="540" spans="1:14" ht="13">
      <c r="A540" s="2"/>
      <c r="B540" s="3"/>
      <c r="C540" s="4"/>
      <c r="D540" s="4"/>
      <c r="E540" s="3"/>
      <c r="F540" s="3"/>
      <c r="G540" s="16"/>
      <c r="H540" s="3"/>
      <c r="I540" s="3"/>
      <c r="J540" s="3"/>
      <c r="K540" s="3"/>
      <c r="L540" s="3"/>
      <c r="M540" s="3"/>
      <c r="N540" s="3"/>
    </row>
    <row r="541" spans="1:14" ht="13">
      <c r="A541" s="2"/>
      <c r="B541" s="3"/>
      <c r="C541" s="4"/>
      <c r="D541" s="4"/>
      <c r="E541" s="3"/>
      <c r="F541" s="3"/>
      <c r="G541" s="16"/>
      <c r="H541" s="3"/>
      <c r="I541" s="3"/>
      <c r="J541" s="3"/>
      <c r="K541" s="3"/>
      <c r="L541" s="3"/>
      <c r="M541" s="3"/>
      <c r="N541" s="3"/>
    </row>
    <row r="542" spans="1:14" ht="13">
      <c r="A542" s="2"/>
      <c r="B542" s="3"/>
      <c r="C542" s="4"/>
      <c r="D542" s="4"/>
      <c r="E542" s="3"/>
      <c r="F542" s="3"/>
      <c r="G542" s="16"/>
      <c r="H542" s="3"/>
      <c r="I542" s="3"/>
      <c r="J542" s="3"/>
      <c r="K542" s="3"/>
      <c r="L542" s="3"/>
      <c r="M542" s="3"/>
      <c r="N542" s="3"/>
    </row>
    <row r="543" spans="1:14" ht="13">
      <c r="A543" s="2"/>
      <c r="B543" s="3"/>
      <c r="C543" s="4"/>
      <c r="D543" s="4"/>
      <c r="E543" s="3"/>
      <c r="F543" s="3"/>
      <c r="G543" s="16"/>
      <c r="H543" s="3"/>
      <c r="I543" s="3"/>
      <c r="J543" s="3"/>
      <c r="K543" s="3"/>
      <c r="L543" s="3"/>
      <c r="M543" s="3"/>
      <c r="N543" s="3"/>
    </row>
    <row r="544" spans="1:14" ht="13">
      <c r="A544" s="2"/>
      <c r="B544" s="3"/>
      <c r="C544" s="4"/>
      <c r="D544" s="4"/>
      <c r="E544" s="3"/>
      <c r="F544" s="3"/>
      <c r="G544" s="16"/>
      <c r="H544" s="3"/>
      <c r="I544" s="3"/>
      <c r="J544" s="3"/>
      <c r="K544" s="3"/>
      <c r="L544" s="3"/>
      <c r="M544" s="3"/>
      <c r="N544" s="3"/>
    </row>
    <row r="545" spans="1:14" ht="13">
      <c r="A545" s="2"/>
      <c r="B545" s="3"/>
      <c r="C545" s="4"/>
      <c r="D545" s="4"/>
      <c r="E545" s="3"/>
      <c r="F545" s="3"/>
      <c r="G545" s="16"/>
      <c r="H545" s="3"/>
      <c r="I545" s="3"/>
      <c r="J545" s="3"/>
      <c r="K545" s="3"/>
      <c r="L545" s="3"/>
      <c r="M545" s="3"/>
      <c r="N545" s="3"/>
    </row>
    <row r="546" spans="1:14" ht="13">
      <c r="A546" s="2"/>
      <c r="B546" s="3"/>
      <c r="C546" s="4"/>
      <c r="D546" s="4"/>
      <c r="E546" s="3"/>
      <c r="F546" s="3"/>
      <c r="G546" s="16"/>
      <c r="H546" s="3"/>
      <c r="I546" s="3"/>
      <c r="J546" s="3"/>
      <c r="K546" s="3"/>
      <c r="L546" s="3"/>
      <c r="M546" s="3"/>
      <c r="N546" s="3"/>
    </row>
    <row r="547" spans="1:14" ht="13">
      <c r="A547" s="2"/>
      <c r="B547" s="3"/>
      <c r="C547" s="4"/>
      <c r="D547" s="4"/>
      <c r="E547" s="3"/>
      <c r="F547" s="3"/>
      <c r="G547" s="16"/>
      <c r="H547" s="3"/>
      <c r="I547" s="3"/>
      <c r="J547" s="3"/>
      <c r="K547" s="3"/>
      <c r="L547" s="3"/>
      <c r="M547" s="3"/>
      <c r="N547" s="3"/>
    </row>
    <row r="548" spans="1:14" ht="13">
      <c r="A548" s="2"/>
      <c r="B548" s="3"/>
      <c r="C548" s="4"/>
      <c r="D548" s="4"/>
      <c r="E548" s="3"/>
      <c r="F548" s="3"/>
      <c r="G548" s="16"/>
      <c r="H548" s="3"/>
      <c r="I548" s="3"/>
      <c r="J548" s="3"/>
      <c r="K548" s="3"/>
      <c r="L548" s="3"/>
      <c r="M548" s="3"/>
      <c r="N548" s="3"/>
    </row>
    <row r="549" spans="1:14" ht="13">
      <c r="A549" s="2"/>
      <c r="B549" s="3"/>
      <c r="C549" s="4"/>
      <c r="D549" s="4"/>
      <c r="E549" s="3"/>
      <c r="F549" s="3"/>
      <c r="G549" s="16"/>
      <c r="H549" s="3"/>
      <c r="I549" s="3"/>
      <c r="J549" s="3"/>
      <c r="K549" s="3"/>
      <c r="L549" s="3"/>
      <c r="M549" s="3"/>
      <c r="N549" s="3"/>
    </row>
    <row r="550" spans="1:14" ht="13">
      <c r="A550" s="2"/>
      <c r="B550" s="3"/>
      <c r="C550" s="4"/>
      <c r="D550" s="4"/>
      <c r="E550" s="3"/>
      <c r="F550" s="3"/>
      <c r="G550" s="16"/>
      <c r="H550" s="3"/>
      <c r="I550" s="3"/>
      <c r="J550" s="3"/>
      <c r="K550" s="3"/>
      <c r="L550" s="3"/>
      <c r="M550" s="3"/>
      <c r="N550" s="3"/>
    </row>
    <row r="551" spans="1:14" ht="13">
      <c r="A551" s="2"/>
      <c r="B551" s="3"/>
      <c r="C551" s="4"/>
      <c r="D551" s="4"/>
      <c r="E551" s="3"/>
      <c r="F551" s="3"/>
      <c r="G551" s="16"/>
      <c r="H551" s="3"/>
      <c r="I551" s="3"/>
      <c r="J551" s="3"/>
      <c r="K551" s="3"/>
      <c r="L551" s="3"/>
      <c r="M551" s="3"/>
      <c r="N551" s="3"/>
    </row>
    <row r="552" spans="1:14" ht="13">
      <c r="A552" s="2"/>
      <c r="B552" s="3"/>
      <c r="C552" s="4"/>
      <c r="D552" s="4"/>
      <c r="E552" s="3"/>
      <c r="F552" s="3"/>
      <c r="G552" s="16"/>
      <c r="H552" s="3"/>
      <c r="I552" s="3"/>
      <c r="J552" s="3"/>
      <c r="K552" s="3"/>
      <c r="L552" s="3"/>
      <c r="M552" s="3"/>
      <c r="N552" s="3"/>
    </row>
    <row r="553" spans="1:14" ht="13">
      <c r="A553" s="2"/>
      <c r="B553" s="3"/>
      <c r="C553" s="4"/>
      <c r="D553" s="4"/>
      <c r="E553" s="3"/>
      <c r="F553" s="3"/>
      <c r="G553" s="16"/>
      <c r="H553" s="3"/>
      <c r="I553" s="3"/>
      <c r="J553" s="3"/>
      <c r="K553" s="3"/>
      <c r="L553" s="3"/>
      <c r="M553" s="3"/>
      <c r="N553" s="3"/>
    </row>
    <row r="554" spans="1:14" ht="13">
      <c r="A554" s="2"/>
      <c r="B554" s="3"/>
      <c r="C554" s="4"/>
      <c r="D554" s="4"/>
      <c r="E554" s="3"/>
      <c r="F554" s="3"/>
      <c r="G554" s="16"/>
      <c r="H554" s="3"/>
      <c r="I554" s="3"/>
      <c r="J554" s="3"/>
      <c r="K554" s="3"/>
      <c r="L554" s="3"/>
      <c r="M554" s="3"/>
      <c r="N554" s="3"/>
    </row>
    <row r="555" spans="1:14" ht="13">
      <c r="A555" s="2"/>
      <c r="B555" s="3"/>
      <c r="C555" s="4"/>
      <c r="D555" s="4"/>
      <c r="E555" s="3"/>
      <c r="F555" s="3"/>
      <c r="G555" s="16"/>
      <c r="H555" s="3"/>
      <c r="I555" s="3"/>
      <c r="J555" s="3"/>
      <c r="K555" s="3"/>
      <c r="L555" s="3"/>
      <c r="M555" s="3"/>
      <c r="N555" s="3"/>
    </row>
    <row r="556" spans="1:14" ht="13">
      <c r="A556" s="2"/>
      <c r="B556" s="3"/>
      <c r="C556" s="4"/>
      <c r="D556" s="4"/>
      <c r="E556" s="3"/>
      <c r="F556" s="3"/>
      <c r="G556" s="16"/>
      <c r="H556" s="3"/>
      <c r="I556" s="3"/>
      <c r="J556" s="3"/>
      <c r="K556" s="3"/>
      <c r="L556" s="3"/>
      <c r="M556" s="3"/>
      <c r="N556" s="3"/>
    </row>
    <row r="557" spans="1:14" ht="13">
      <c r="A557" s="2"/>
      <c r="B557" s="3"/>
      <c r="C557" s="4"/>
      <c r="D557" s="4"/>
      <c r="E557" s="3"/>
      <c r="F557" s="3"/>
      <c r="G557" s="16"/>
      <c r="H557" s="3"/>
      <c r="I557" s="3"/>
      <c r="J557" s="3"/>
      <c r="K557" s="3"/>
      <c r="L557" s="3"/>
      <c r="M557" s="3"/>
      <c r="N557" s="3"/>
    </row>
    <row r="558" spans="1:14" ht="13">
      <c r="A558" s="2"/>
      <c r="B558" s="3"/>
      <c r="C558" s="4"/>
      <c r="D558" s="4"/>
      <c r="E558" s="3"/>
      <c r="F558" s="3"/>
      <c r="G558" s="16"/>
      <c r="H558" s="3"/>
      <c r="I558" s="3"/>
      <c r="J558" s="3"/>
      <c r="K558" s="3"/>
      <c r="L558" s="3"/>
      <c r="M558" s="3"/>
      <c r="N558" s="3"/>
    </row>
    <row r="559" spans="1:14" ht="13">
      <c r="A559" s="2"/>
      <c r="B559" s="3"/>
      <c r="C559" s="4"/>
      <c r="D559" s="4"/>
      <c r="E559" s="3"/>
      <c r="F559" s="3"/>
      <c r="G559" s="16"/>
      <c r="H559" s="3"/>
      <c r="I559" s="3"/>
      <c r="J559" s="3"/>
      <c r="K559" s="3"/>
      <c r="L559" s="3"/>
      <c r="M559" s="3"/>
      <c r="N559" s="3"/>
    </row>
    <row r="560" spans="1:14" ht="13">
      <c r="A560" s="2"/>
      <c r="B560" s="3"/>
      <c r="C560" s="4"/>
      <c r="D560" s="4"/>
      <c r="E560" s="3"/>
      <c r="F560" s="3"/>
      <c r="G560" s="16"/>
      <c r="H560" s="3"/>
      <c r="I560" s="3"/>
      <c r="J560" s="3"/>
      <c r="K560" s="3"/>
      <c r="L560" s="3"/>
      <c r="M560" s="3"/>
      <c r="N560" s="3"/>
    </row>
    <row r="561" spans="1:14" ht="13">
      <c r="A561" s="2"/>
      <c r="B561" s="3"/>
      <c r="C561" s="4"/>
      <c r="D561" s="4"/>
      <c r="E561" s="3"/>
      <c r="F561" s="3"/>
      <c r="G561" s="16"/>
      <c r="H561" s="3"/>
      <c r="I561" s="3"/>
      <c r="J561" s="3"/>
      <c r="K561" s="3"/>
      <c r="L561" s="3"/>
      <c r="M561" s="3"/>
      <c r="N561" s="3"/>
    </row>
    <row r="562" spans="1:14" ht="13">
      <c r="A562" s="2"/>
      <c r="B562" s="3"/>
      <c r="C562" s="4"/>
      <c r="D562" s="4"/>
      <c r="E562" s="3"/>
      <c r="F562" s="3"/>
      <c r="G562" s="16"/>
      <c r="H562" s="3"/>
      <c r="I562" s="3"/>
      <c r="J562" s="3"/>
      <c r="K562" s="3"/>
      <c r="L562" s="3"/>
      <c r="M562" s="3"/>
      <c r="N562" s="3"/>
    </row>
    <row r="563" spans="1:14" ht="13">
      <c r="A563" s="2"/>
      <c r="B563" s="3"/>
      <c r="C563" s="4"/>
      <c r="D563" s="4"/>
      <c r="E563" s="3"/>
      <c r="F563" s="3"/>
      <c r="G563" s="16"/>
      <c r="H563" s="3"/>
      <c r="I563" s="3"/>
      <c r="J563" s="3"/>
      <c r="K563" s="3"/>
      <c r="L563" s="3"/>
      <c r="M563" s="3"/>
      <c r="N563" s="3"/>
    </row>
    <row r="564" spans="1:14" ht="13">
      <c r="A564" s="2"/>
      <c r="B564" s="3"/>
      <c r="C564" s="4"/>
      <c r="D564" s="4"/>
      <c r="E564" s="3"/>
      <c r="F564" s="3"/>
      <c r="G564" s="16"/>
      <c r="H564" s="3"/>
      <c r="I564" s="3"/>
      <c r="J564" s="3"/>
      <c r="K564" s="3"/>
      <c r="L564" s="3"/>
      <c r="M564" s="3"/>
      <c r="N564" s="3"/>
    </row>
    <row r="565" spans="1:14" ht="13">
      <c r="A565" s="2"/>
      <c r="B565" s="3"/>
      <c r="C565" s="4"/>
      <c r="D565" s="4"/>
      <c r="E565" s="3"/>
      <c r="F565" s="3"/>
      <c r="G565" s="16"/>
      <c r="H565" s="3"/>
      <c r="I565" s="3"/>
      <c r="J565" s="3"/>
      <c r="K565" s="3"/>
      <c r="L565" s="3"/>
      <c r="M565" s="3"/>
      <c r="N565" s="3"/>
    </row>
    <row r="566" spans="1:14" ht="13">
      <c r="A566" s="2"/>
      <c r="B566" s="3"/>
      <c r="C566" s="4"/>
      <c r="D566" s="4"/>
      <c r="E566" s="3"/>
      <c r="F566" s="3"/>
      <c r="G566" s="16"/>
      <c r="H566" s="3"/>
      <c r="I566" s="3"/>
      <c r="J566" s="3"/>
      <c r="K566" s="3"/>
      <c r="L566" s="3"/>
      <c r="M566" s="3"/>
      <c r="N566" s="3"/>
    </row>
    <row r="567" spans="1:14" ht="13">
      <c r="A567" s="2"/>
      <c r="B567" s="3"/>
      <c r="C567" s="4"/>
      <c r="D567" s="4"/>
      <c r="E567" s="3"/>
      <c r="F567" s="3"/>
      <c r="G567" s="16"/>
      <c r="H567" s="3"/>
      <c r="I567" s="3"/>
      <c r="J567" s="3"/>
      <c r="K567" s="3"/>
      <c r="L567" s="3"/>
      <c r="M567" s="3"/>
      <c r="N567" s="3"/>
    </row>
    <row r="568" spans="1:14" ht="13">
      <c r="A568" s="2"/>
      <c r="B568" s="3"/>
      <c r="C568" s="4"/>
      <c r="D568" s="4"/>
      <c r="E568" s="3"/>
      <c r="F568" s="3"/>
      <c r="G568" s="16"/>
      <c r="H568" s="3"/>
      <c r="I568" s="3"/>
      <c r="J568" s="3"/>
      <c r="K568" s="3"/>
      <c r="L568" s="3"/>
      <c r="M568" s="3"/>
      <c r="N568" s="3"/>
    </row>
    <row r="569" spans="1:14" ht="13">
      <c r="A569" s="2"/>
      <c r="B569" s="3"/>
      <c r="C569" s="4"/>
      <c r="D569" s="4"/>
      <c r="E569" s="3"/>
      <c r="F569" s="3"/>
      <c r="G569" s="16"/>
      <c r="H569" s="3"/>
      <c r="I569" s="3"/>
      <c r="J569" s="3"/>
      <c r="K569" s="3"/>
      <c r="L569" s="3"/>
      <c r="M569" s="3"/>
      <c r="N569" s="3"/>
    </row>
    <row r="570" spans="1:14" ht="13">
      <c r="A570" s="2"/>
      <c r="B570" s="3"/>
      <c r="C570" s="4"/>
      <c r="D570" s="4"/>
      <c r="E570" s="3"/>
      <c r="F570" s="3"/>
      <c r="G570" s="16"/>
      <c r="H570" s="3"/>
      <c r="I570" s="3"/>
      <c r="J570" s="3"/>
      <c r="K570" s="3"/>
      <c r="L570" s="3"/>
      <c r="M570" s="3"/>
      <c r="N570" s="3"/>
    </row>
    <row r="571" spans="1:14" ht="13">
      <c r="A571" s="2"/>
      <c r="B571" s="3"/>
      <c r="C571" s="4"/>
      <c r="D571" s="4"/>
      <c r="E571" s="3"/>
      <c r="F571" s="3"/>
      <c r="G571" s="16"/>
      <c r="H571" s="3"/>
      <c r="I571" s="3"/>
      <c r="J571" s="3"/>
      <c r="K571" s="3"/>
      <c r="L571" s="3"/>
      <c r="M571" s="3"/>
      <c r="N571" s="3"/>
    </row>
    <row r="572" spans="1:14" ht="13">
      <c r="A572" s="2"/>
      <c r="B572" s="3"/>
      <c r="C572" s="4"/>
      <c r="D572" s="4"/>
      <c r="E572" s="3"/>
      <c r="F572" s="3"/>
      <c r="G572" s="16"/>
      <c r="H572" s="3"/>
      <c r="I572" s="3"/>
      <c r="J572" s="3"/>
      <c r="K572" s="3"/>
      <c r="L572" s="3"/>
      <c r="M572" s="3"/>
      <c r="N572" s="3"/>
    </row>
    <row r="573" spans="1:14" ht="13">
      <c r="A573" s="2"/>
      <c r="B573" s="3"/>
      <c r="C573" s="4"/>
      <c r="D573" s="4"/>
      <c r="E573" s="3"/>
      <c r="F573" s="3"/>
      <c r="G573" s="16"/>
      <c r="H573" s="3"/>
      <c r="I573" s="3"/>
      <c r="J573" s="3"/>
      <c r="K573" s="3"/>
      <c r="L573" s="3"/>
      <c r="M573" s="3"/>
      <c r="N573" s="3"/>
    </row>
    <row r="574" spans="1:14" ht="13">
      <c r="A574" s="2"/>
      <c r="B574" s="3"/>
      <c r="C574" s="4"/>
      <c r="D574" s="4"/>
      <c r="E574" s="3"/>
      <c r="F574" s="3"/>
      <c r="G574" s="16"/>
      <c r="H574" s="3"/>
      <c r="I574" s="3"/>
      <c r="J574" s="3"/>
      <c r="K574" s="3"/>
      <c r="L574" s="3"/>
      <c r="M574" s="3"/>
      <c r="N574" s="3"/>
    </row>
    <row r="575" spans="1:14" ht="13">
      <c r="A575" s="2"/>
      <c r="B575" s="3"/>
      <c r="C575" s="4"/>
      <c r="D575" s="4"/>
      <c r="E575" s="3"/>
      <c r="F575" s="3"/>
      <c r="G575" s="16"/>
      <c r="H575" s="3"/>
      <c r="I575" s="3"/>
      <c r="J575" s="3"/>
      <c r="K575" s="3"/>
      <c r="L575" s="3"/>
      <c r="M575" s="3"/>
      <c r="N575" s="3"/>
    </row>
    <row r="576" spans="1:14" ht="13">
      <c r="A576" s="2"/>
      <c r="B576" s="3"/>
      <c r="C576" s="4"/>
      <c r="D576" s="4"/>
      <c r="E576" s="3"/>
      <c r="F576" s="3"/>
      <c r="G576" s="16"/>
      <c r="H576" s="3"/>
      <c r="I576" s="3"/>
      <c r="J576" s="3"/>
      <c r="K576" s="3"/>
      <c r="L576" s="3"/>
      <c r="M576" s="3"/>
      <c r="N576" s="3"/>
    </row>
    <row r="577" spans="1:14" ht="13">
      <c r="A577" s="2"/>
      <c r="B577" s="3"/>
      <c r="C577" s="4"/>
      <c r="D577" s="4"/>
      <c r="E577" s="3"/>
      <c r="F577" s="3"/>
      <c r="G577" s="16"/>
      <c r="H577" s="3"/>
      <c r="I577" s="3"/>
      <c r="J577" s="3"/>
      <c r="K577" s="3"/>
      <c r="L577" s="3"/>
      <c r="M577" s="3"/>
      <c r="N577" s="3"/>
    </row>
    <row r="578" spans="1:14" ht="13">
      <c r="A578" s="2"/>
      <c r="B578" s="3"/>
      <c r="C578" s="4"/>
      <c r="D578" s="4"/>
      <c r="E578" s="3"/>
      <c r="F578" s="3"/>
      <c r="G578" s="16"/>
      <c r="H578" s="3"/>
      <c r="I578" s="3"/>
      <c r="J578" s="3"/>
      <c r="K578" s="3"/>
      <c r="L578" s="3"/>
      <c r="M578" s="3"/>
      <c r="N578" s="3"/>
    </row>
    <row r="579" spans="1:14" ht="13">
      <c r="A579" s="2"/>
      <c r="B579" s="3"/>
      <c r="C579" s="4"/>
      <c r="D579" s="4"/>
      <c r="E579" s="3"/>
      <c r="F579" s="3"/>
      <c r="G579" s="16"/>
      <c r="H579" s="3"/>
      <c r="I579" s="3"/>
      <c r="J579" s="3"/>
      <c r="K579" s="3"/>
      <c r="L579" s="3"/>
      <c r="M579" s="3"/>
      <c r="N579" s="3"/>
    </row>
    <row r="580" spans="1:14" ht="13">
      <c r="A580" s="2"/>
      <c r="B580" s="3"/>
      <c r="C580" s="4"/>
      <c r="D580" s="4"/>
      <c r="E580" s="3"/>
      <c r="F580" s="3"/>
      <c r="G580" s="16"/>
      <c r="H580" s="3"/>
      <c r="I580" s="3"/>
      <c r="J580" s="3"/>
      <c r="K580" s="3"/>
      <c r="L580" s="3"/>
      <c r="M580" s="3"/>
      <c r="N580" s="3"/>
    </row>
    <row r="581" spans="1:14" ht="13">
      <c r="A581" s="2"/>
      <c r="B581" s="3"/>
      <c r="C581" s="4"/>
      <c r="D581" s="4"/>
      <c r="E581" s="3"/>
      <c r="F581" s="3"/>
      <c r="G581" s="16"/>
      <c r="H581" s="3"/>
      <c r="I581" s="3"/>
      <c r="J581" s="3"/>
      <c r="K581" s="3"/>
      <c r="L581" s="3"/>
      <c r="M581" s="3"/>
      <c r="N581" s="3"/>
    </row>
    <row r="582" spans="1:14" ht="13">
      <c r="A582" s="2"/>
      <c r="B582" s="3"/>
      <c r="C582" s="4"/>
      <c r="D582" s="4"/>
      <c r="E582" s="3"/>
      <c r="F582" s="3"/>
      <c r="G582" s="16"/>
      <c r="H582" s="3"/>
      <c r="I582" s="3"/>
      <c r="J582" s="3"/>
      <c r="K582" s="3"/>
      <c r="L582" s="3"/>
      <c r="M582" s="3"/>
      <c r="N582" s="3"/>
    </row>
    <row r="583" spans="1:14" ht="13">
      <c r="A583" s="2"/>
      <c r="B583" s="3"/>
      <c r="C583" s="4"/>
      <c r="D583" s="4"/>
      <c r="E583" s="3"/>
      <c r="F583" s="3"/>
      <c r="G583" s="16"/>
      <c r="H583" s="3"/>
      <c r="I583" s="3"/>
      <c r="J583" s="3"/>
      <c r="K583" s="3"/>
      <c r="L583" s="3"/>
      <c r="M583" s="3"/>
      <c r="N583" s="3"/>
    </row>
    <row r="584" spans="1:14" ht="13">
      <c r="A584" s="2"/>
      <c r="B584" s="3"/>
      <c r="C584" s="4"/>
      <c r="D584" s="4"/>
      <c r="E584" s="3"/>
      <c r="F584" s="3"/>
      <c r="G584" s="16"/>
      <c r="H584" s="3"/>
      <c r="I584" s="3"/>
      <c r="J584" s="3"/>
      <c r="K584" s="3"/>
      <c r="L584" s="3"/>
      <c r="M584" s="3"/>
      <c r="N584" s="3"/>
    </row>
    <row r="585" spans="1:14" ht="13">
      <c r="A585" s="2"/>
      <c r="B585" s="3"/>
      <c r="C585" s="4"/>
      <c r="D585" s="4"/>
      <c r="E585" s="3"/>
      <c r="F585" s="3"/>
      <c r="G585" s="16"/>
      <c r="H585" s="3"/>
      <c r="I585" s="3"/>
      <c r="J585" s="3"/>
      <c r="K585" s="3"/>
      <c r="L585" s="3"/>
      <c r="M585" s="3"/>
      <c r="N585" s="3"/>
    </row>
    <row r="586" spans="1:14" ht="13">
      <c r="A586" s="2"/>
      <c r="B586" s="3"/>
      <c r="C586" s="4"/>
      <c r="D586" s="4"/>
      <c r="E586" s="3"/>
      <c r="F586" s="3"/>
      <c r="G586" s="16"/>
      <c r="H586" s="3"/>
      <c r="I586" s="3"/>
      <c r="J586" s="3"/>
      <c r="K586" s="3"/>
      <c r="L586" s="3"/>
      <c r="M586" s="3"/>
      <c r="N586" s="3"/>
    </row>
    <row r="587" spans="1:14" ht="13">
      <c r="A587" s="2"/>
      <c r="B587" s="3"/>
      <c r="C587" s="4"/>
      <c r="D587" s="4"/>
      <c r="E587" s="3"/>
      <c r="F587" s="3"/>
      <c r="G587" s="16"/>
      <c r="H587" s="3"/>
      <c r="I587" s="3"/>
      <c r="J587" s="3"/>
      <c r="K587" s="3"/>
      <c r="L587" s="3"/>
      <c r="M587" s="3"/>
      <c r="N587" s="3"/>
    </row>
    <row r="588" spans="1:14" ht="13">
      <c r="A588" s="2"/>
      <c r="B588" s="3"/>
      <c r="C588" s="4"/>
      <c r="D588" s="4"/>
      <c r="E588" s="3"/>
      <c r="F588" s="3"/>
      <c r="G588" s="16"/>
      <c r="H588" s="3"/>
      <c r="I588" s="3"/>
      <c r="J588" s="3"/>
      <c r="K588" s="3"/>
      <c r="L588" s="3"/>
      <c r="M588" s="3"/>
      <c r="N588" s="3"/>
    </row>
    <row r="589" spans="1:14" ht="13">
      <c r="A589" s="2"/>
      <c r="B589" s="3"/>
      <c r="C589" s="4"/>
      <c r="D589" s="4"/>
      <c r="E589" s="3"/>
      <c r="F589" s="3"/>
      <c r="G589" s="16"/>
      <c r="H589" s="3"/>
      <c r="I589" s="3"/>
      <c r="J589" s="3"/>
      <c r="K589" s="3"/>
      <c r="L589" s="3"/>
      <c r="M589" s="3"/>
      <c r="N589" s="3"/>
    </row>
    <row r="590" spans="1:14" ht="13">
      <c r="A590" s="2"/>
      <c r="B590" s="3"/>
      <c r="C590" s="4"/>
      <c r="D590" s="4"/>
      <c r="E590" s="3"/>
      <c r="F590" s="3"/>
      <c r="G590" s="16"/>
      <c r="H590" s="3"/>
      <c r="I590" s="3"/>
      <c r="J590" s="3"/>
      <c r="K590" s="3"/>
      <c r="L590" s="3"/>
      <c r="M590" s="3"/>
      <c r="N590" s="3"/>
    </row>
    <row r="591" spans="1:14" ht="13">
      <c r="A591" s="2"/>
      <c r="B591" s="3"/>
      <c r="C591" s="4"/>
      <c r="D591" s="4"/>
      <c r="E591" s="3"/>
      <c r="F591" s="3"/>
      <c r="G591" s="16"/>
      <c r="H591" s="3"/>
      <c r="I591" s="3"/>
      <c r="J591" s="3"/>
      <c r="K591" s="3"/>
      <c r="L591" s="3"/>
      <c r="M591" s="3"/>
      <c r="N591" s="3"/>
    </row>
    <row r="592" spans="1:14" ht="13">
      <c r="A592" s="2"/>
      <c r="B592" s="3"/>
      <c r="C592" s="4"/>
      <c r="D592" s="4"/>
      <c r="E592" s="3"/>
      <c r="F592" s="3"/>
      <c r="G592" s="16"/>
      <c r="H592" s="3"/>
      <c r="I592" s="3"/>
      <c r="J592" s="3"/>
      <c r="K592" s="3"/>
      <c r="L592" s="3"/>
      <c r="M592" s="3"/>
      <c r="N592" s="3"/>
    </row>
    <row r="593" spans="1:14" ht="13">
      <c r="A593" s="2"/>
      <c r="B593" s="3"/>
      <c r="C593" s="4"/>
      <c r="D593" s="4"/>
      <c r="E593" s="3"/>
      <c r="F593" s="3"/>
      <c r="G593" s="16"/>
      <c r="H593" s="3"/>
      <c r="I593" s="3"/>
      <c r="J593" s="3"/>
      <c r="K593" s="3"/>
      <c r="L593" s="3"/>
      <c r="M593" s="3"/>
      <c r="N593" s="3"/>
    </row>
    <row r="594" spans="1:14" ht="13">
      <c r="A594" s="2"/>
      <c r="B594" s="3"/>
      <c r="C594" s="4"/>
      <c r="D594" s="4"/>
      <c r="E594" s="3"/>
      <c r="F594" s="3"/>
      <c r="G594" s="16"/>
      <c r="H594" s="3"/>
      <c r="I594" s="3"/>
      <c r="J594" s="3"/>
      <c r="K594" s="3"/>
      <c r="L594" s="3"/>
      <c r="M594" s="3"/>
      <c r="N594" s="3"/>
    </row>
    <row r="595" spans="1:14" ht="13">
      <c r="A595" s="2"/>
      <c r="B595" s="3"/>
      <c r="C595" s="4"/>
      <c r="D595" s="4"/>
      <c r="E595" s="3"/>
      <c r="F595" s="3"/>
      <c r="G595" s="16"/>
      <c r="H595" s="3"/>
      <c r="I595" s="3"/>
      <c r="J595" s="3"/>
      <c r="K595" s="3"/>
      <c r="L595" s="3"/>
      <c r="M595" s="3"/>
      <c r="N595" s="3"/>
    </row>
    <row r="596" spans="1:14" ht="13">
      <c r="A596" s="2"/>
      <c r="B596" s="3"/>
      <c r="C596" s="4"/>
      <c r="D596" s="4"/>
      <c r="E596" s="3"/>
      <c r="F596" s="3"/>
      <c r="G596" s="16"/>
      <c r="H596" s="3"/>
      <c r="I596" s="3"/>
      <c r="J596" s="3"/>
      <c r="K596" s="3"/>
      <c r="L596" s="3"/>
      <c r="M596" s="3"/>
      <c r="N596" s="3"/>
    </row>
    <row r="597" spans="1:14" ht="13">
      <c r="A597" s="2"/>
      <c r="B597" s="3"/>
      <c r="C597" s="4"/>
      <c r="D597" s="4"/>
      <c r="E597" s="3"/>
      <c r="F597" s="3"/>
      <c r="G597" s="16"/>
      <c r="H597" s="3"/>
      <c r="I597" s="3"/>
      <c r="J597" s="3"/>
      <c r="K597" s="3"/>
      <c r="L597" s="3"/>
      <c r="M597" s="3"/>
      <c r="N597" s="3"/>
    </row>
    <row r="598" spans="1:14" ht="13">
      <c r="A598" s="2"/>
      <c r="B598" s="3"/>
      <c r="C598" s="4"/>
      <c r="D598" s="4"/>
      <c r="E598" s="3"/>
      <c r="F598" s="3"/>
      <c r="G598" s="16"/>
      <c r="H598" s="3"/>
      <c r="I598" s="3"/>
      <c r="J598" s="3"/>
      <c r="K598" s="3"/>
      <c r="L598" s="3"/>
      <c r="M598" s="3"/>
      <c r="N598" s="3"/>
    </row>
    <row r="599" spans="1:14" ht="13">
      <c r="A599" s="2"/>
      <c r="B599" s="3"/>
      <c r="C599" s="4"/>
      <c r="D599" s="4"/>
      <c r="E599" s="3"/>
      <c r="F599" s="3"/>
      <c r="G599" s="16"/>
      <c r="H599" s="3"/>
      <c r="I599" s="3"/>
      <c r="J599" s="3"/>
      <c r="K599" s="3"/>
      <c r="L599" s="3"/>
      <c r="M599" s="3"/>
      <c r="N599" s="3"/>
    </row>
    <row r="600" spans="1:14" ht="13">
      <c r="A600" s="2"/>
      <c r="B600" s="3"/>
      <c r="C600" s="4"/>
      <c r="D600" s="4"/>
      <c r="E600" s="3"/>
      <c r="F600" s="3"/>
      <c r="G600" s="16"/>
      <c r="H600" s="3"/>
      <c r="I600" s="3"/>
      <c r="J600" s="3"/>
      <c r="K600" s="3"/>
      <c r="L600" s="3"/>
      <c r="M600" s="3"/>
      <c r="N600" s="3"/>
    </row>
    <row r="601" spans="1:14" ht="13">
      <c r="A601" s="2"/>
      <c r="B601" s="3"/>
      <c r="C601" s="4"/>
      <c r="D601" s="4"/>
      <c r="E601" s="3"/>
      <c r="F601" s="3"/>
      <c r="G601" s="16"/>
      <c r="H601" s="3"/>
      <c r="I601" s="3"/>
      <c r="J601" s="3"/>
      <c r="K601" s="3"/>
      <c r="L601" s="3"/>
      <c r="M601" s="3"/>
      <c r="N601" s="3"/>
    </row>
    <row r="602" spans="1:14" ht="13">
      <c r="A602" s="2"/>
      <c r="B602" s="3"/>
      <c r="C602" s="4"/>
      <c r="D602" s="4"/>
      <c r="E602" s="3"/>
      <c r="F602" s="3"/>
      <c r="G602" s="16"/>
      <c r="H602" s="3"/>
      <c r="I602" s="3"/>
      <c r="J602" s="3"/>
      <c r="K602" s="3"/>
      <c r="L602" s="3"/>
      <c r="M602" s="3"/>
      <c r="N602" s="3"/>
    </row>
    <row r="603" spans="1:14" ht="13">
      <c r="A603" s="2"/>
      <c r="B603" s="3"/>
      <c r="C603" s="4"/>
      <c r="D603" s="4"/>
      <c r="E603" s="3"/>
      <c r="F603" s="3"/>
      <c r="G603" s="16"/>
      <c r="H603" s="3"/>
      <c r="I603" s="3"/>
      <c r="J603" s="3"/>
      <c r="K603" s="3"/>
      <c r="L603" s="3"/>
      <c r="M603" s="3"/>
      <c r="N603" s="3"/>
    </row>
    <row r="604" spans="1:14" ht="13">
      <c r="A604" s="2"/>
      <c r="B604" s="3"/>
      <c r="C604" s="4"/>
      <c r="D604" s="4"/>
      <c r="E604" s="3"/>
      <c r="F604" s="3"/>
      <c r="G604" s="16"/>
      <c r="H604" s="3"/>
      <c r="I604" s="3"/>
      <c r="J604" s="3"/>
      <c r="K604" s="3"/>
      <c r="L604" s="3"/>
      <c r="M604" s="3"/>
      <c r="N604" s="3"/>
    </row>
    <row r="605" spans="1:14" ht="13">
      <c r="A605" s="2"/>
      <c r="B605" s="3"/>
      <c r="C605" s="4"/>
      <c r="D605" s="4"/>
      <c r="E605" s="3"/>
      <c r="F605" s="3"/>
      <c r="G605" s="16"/>
      <c r="H605" s="3"/>
      <c r="I605" s="3"/>
      <c r="J605" s="3"/>
      <c r="K605" s="3"/>
      <c r="L605" s="3"/>
      <c r="M605" s="3"/>
      <c r="N605" s="3"/>
    </row>
    <row r="606" spans="1:14" ht="13">
      <c r="A606" s="2"/>
      <c r="B606" s="3"/>
      <c r="C606" s="4"/>
      <c r="D606" s="4"/>
      <c r="E606" s="3"/>
      <c r="F606" s="3"/>
      <c r="G606" s="16"/>
      <c r="H606" s="3"/>
      <c r="I606" s="3"/>
      <c r="J606" s="3"/>
      <c r="K606" s="3"/>
      <c r="L606" s="3"/>
      <c r="M606" s="3"/>
      <c r="N606" s="3"/>
    </row>
    <row r="607" spans="1:14" ht="13">
      <c r="A607" s="2"/>
      <c r="B607" s="3"/>
      <c r="C607" s="4"/>
      <c r="D607" s="4"/>
      <c r="E607" s="3"/>
      <c r="F607" s="3"/>
      <c r="G607" s="16"/>
      <c r="H607" s="3"/>
      <c r="I607" s="3"/>
      <c r="J607" s="3"/>
      <c r="K607" s="3"/>
      <c r="L607" s="3"/>
      <c r="M607" s="3"/>
      <c r="N607" s="3"/>
    </row>
    <row r="608" spans="1:14" ht="13">
      <c r="A608" s="2"/>
      <c r="B608" s="3"/>
      <c r="C608" s="4"/>
      <c r="D608" s="4"/>
      <c r="E608" s="3"/>
      <c r="F608" s="3"/>
      <c r="G608" s="16"/>
      <c r="H608" s="3"/>
      <c r="I608" s="3"/>
      <c r="J608" s="3"/>
      <c r="K608" s="3"/>
      <c r="L608" s="3"/>
      <c r="M608" s="3"/>
      <c r="N608" s="3"/>
    </row>
    <row r="609" spans="1:14" ht="13">
      <c r="A609" s="2"/>
      <c r="B609" s="3"/>
      <c r="C609" s="4"/>
      <c r="D609" s="4"/>
      <c r="E609" s="3"/>
      <c r="F609" s="3"/>
      <c r="G609" s="16"/>
      <c r="H609" s="3"/>
      <c r="I609" s="3"/>
      <c r="J609" s="3"/>
      <c r="K609" s="3"/>
      <c r="L609" s="3"/>
      <c r="M609" s="3"/>
      <c r="N609" s="3"/>
    </row>
    <row r="610" spans="1:14" ht="13">
      <c r="A610" s="2"/>
      <c r="B610" s="3"/>
      <c r="C610" s="4"/>
      <c r="D610" s="4"/>
      <c r="E610" s="3"/>
      <c r="F610" s="3"/>
      <c r="G610" s="16"/>
      <c r="H610" s="3"/>
      <c r="I610" s="3"/>
      <c r="J610" s="3"/>
      <c r="K610" s="3"/>
      <c r="L610" s="3"/>
      <c r="M610" s="3"/>
      <c r="N610" s="3"/>
    </row>
    <row r="611" spans="1:14" ht="13">
      <c r="A611" s="2"/>
      <c r="B611" s="3"/>
      <c r="C611" s="4"/>
      <c r="D611" s="4"/>
      <c r="E611" s="3"/>
      <c r="F611" s="3"/>
      <c r="G611" s="16"/>
      <c r="H611" s="3"/>
      <c r="I611" s="3"/>
      <c r="J611" s="3"/>
      <c r="K611" s="3"/>
      <c r="L611" s="3"/>
      <c r="M611" s="3"/>
      <c r="N611" s="3"/>
    </row>
    <row r="612" spans="1:14" ht="13">
      <c r="A612" s="2"/>
      <c r="B612" s="3"/>
      <c r="C612" s="4"/>
      <c r="D612" s="4"/>
      <c r="E612" s="3"/>
      <c r="F612" s="3"/>
      <c r="G612" s="16"/>
      <c r="H612" s="3"/>
      <c r="I612" s="3"/>
      <c r="J612" s="3"/>
      <c r="K612" s="3"/>
      <c r="L612" s="3"/>
      <c r="M612" s="3"/>
      <c r="N612" s="3"/>
    </row>
    <row r="613" spans="1:14" ht="13">
      <c r="A613" s="2"/>
      <c r="B613" s="3"/>
      <c r="C613" s="4"/>
      <c r="D613" s="4"/>
      <c r="E613" s="3"/>
      <c r="F613" s="3"/>
      <c r="G613" s="16"/>
      <c r="H613" s="3"/>
      <c r="I613" s="3"/>
      <c r="J613" s="3"/>
      <c r="K613" s="3"/>
      <c r="L613" s="3"/>
      <c r="M613" s="3"/>
      <c r="N613" s="3"/>
    </row>
    <row r="614" spans="1:14" ht="13">
      <c r="A614" s="2"/>
      <c r="B614" s="3"/>
      <c r="C614" s="4"/>
      <c r="D614" s="4"/>
      <c r="E614" s="3"/>
      <c r="F614" s="3"/>
      <c r="G614" s="16"/>
      <c r="H614" s="3"/>
      <c r="I614" s="3"/>
      <c r="J614" s="3"/>
      <c r="K614" s="3"/>
      <c r="L614" s="3"/>
      <c r="M614" s="3"/>
      <c r="N614" s="3"/>
    </row>
    <row r="615" spans="1:14" ht="13">
      <c r="A615" s="2"/>
      <c r="B615" s="3"/>
      <c r="C615" s="4"/>
      <c r="D615" s="4"/>
      <c r="E615" s="3"/>
      <c r="F615" s="3"/>
      <c r="G615" s="16"/>
      <c r="H615" s="3"/>
      <c r="I615" s="3"/>
      <c r="J615" s="3"/>
      <c r="K615" s="3"/>
      <c r="L615" s="3"/>
      <c r="M615" s="3"/>
      <c r="N615" s="3"/>
    </row>
    <row r="616" spans="1:14" ht="13">
      <c r="A616" s="2"/>
      <c r="B616" s="3"/>
      <c r="C616" s="4"/>
      <c r="D616" s="4"/>
      <c r="E616" s="3"/>
      <c r="F616" s="3"/>
      <c r="G616" s="16"/>
      <c r="H616" s="3"/>
      <c r="I616" s="3"/>
      <c r="J616" s="3"/>
      <c r="K616" s="3"/>
      <c r="L616" s="3"/>
      <c r="M616" s="3"/>
      <c r="N616" s="3"/>
    </row>
    <row r="617" spans="1:14" ht="13">
      <c r="A617" s="2"/>
      <c r="B617" s="3"/>
      <c r="C617" s="4"/>
      <c r="D617" s="4"/>
      <c r="E617" s="3"/>
      <c r="F617" s="3"/>
      <c r="G617" s="16"/>
      <c r="H617" s="3"/>
      <c r="I617" s="3"/>
      <c r="J617" s="3"/>
      <c r="K617" s="3"/>
      <c r="L617" s="3"/>
      <c r="M617" s="3"/>
      <c r="N617" s="3"/>
    </row>
    <row r="618" spans="1:14" ht="13">
      <c r="A618" s="2"/>
      <c r="B618" s="3"/>
      <c r="C618" s="4"/>
      <c r="D618" s="4"/>
      <c r="E618" s="3"/>
      <c r="F618" s="3"/>
      <c r="G618" s="16"/>
      <c r="H618" s="3"/>
      <c r="I618" s="3"/>
      <c r="J618" s="3"/>
      <c r="K618" s="3"/>
      <c r="L618" s="3"/>
      <c r="M618" s="3"/>
      <c r="N618" s="3"/>
    </row>
    <row r="619" spans="1:14" ht="13">
      <c r="A619" s="2"/>
      <c r="B619" s="3"/>
      <c r="C619" s="4"/>
      <c r="D619" s="4"/>
      <c r="E619" s="3"/>
      <c r="F619" s="3"/>
      <c r="G619" s="16"/>
      <c r="H619" s="3"/>
      <c r="I619" s="3"/>
      <c r="J619" s="3"/>
      <c r="K619" s="3"/>
      <c r="L619" s="3"/>
      <c r="M619" s="3"/>
      <c r="N619" s="3"/>
    </row>
    <row r="620" spans="1:14" ht="13">
      <c r="A620" s="2"/>
      <c r="B620" s="3"/>
      <c r="C620" s="4"/>
      <c r="D620" s="4"/>
      <c r="E620" s="3"/>
      <c r="F620" s="3"/>
      <c r="G620" s="16"/>
      <c r="H620" s="3"/>
      <c r="I620" s="3"/>
      <c r="J620" s="3"/>
      <c r="K620" s="3"/>
      <c r="L620" s="3"/>
      <c r="M620" s="3"/>
      <c r="N620" s="3"/>
    </row>
    <row r="621" spans="1:14" ht="13">
      <c r="A621" s="2"/>
      <c r="B621" s="3"/>
      <c r="C621" s="4"/>
      <c r="D621" s="4"/>
      <c r="E621" s="3"/>
      <c r="F621" s="3"/>
      <c r="G621" s="16"/>
      <c r="H621" s="3"/>
      <c r="I621" s="3"/>
      <c r="J621" s="3"/>
      <c r="K621" s="3"/>
      <c r="L621" s="3"/>
      <c r="M621" s="3"/>
      <c r="N621" s="3"/>
    </row>
    <row r="622" spans="1:14" ht="13">
      <c r="A622" s="2"/>
      <c r="B622" s="3"/>
      <c r="C622" s="4"/>
      <c r="D622" s="4"/>
      <c r="E622" s="3"/>
      <c r="F622" s="3"/>
      <c r="G622" s="16"/>
      <c r="H622" s="3"/>
      <c r="I622" s="3"/>
      <c r="J622" s="3"/>
      <c r="K622" s="3"/>
      <c r="L622" s="3"/>
      <c r="M622" s="3"/>
      <c r="N622" s="3"/>
    </row>
    <row r="623" spans="1:14" ht="13">
      <c r="A623" s="2"/>
      <c r="B623" s="3"/>
      <c r="C623" s="4"/>
      <c r="D623" s="4"/>
      <c r="E623" s="3"/>
      <c r="F623" s="3"/>
      <c r="G623" s="16"/>
      <c r="H623" s="3"/>
      <c r="I623" s="3"/>
      <c r="J623" s="3"/>
      <c r="K623" s="3"/>
      <c r="L623" s="3"/>
      <c r="M623" s="3"/>
      <c r="N623" s="3"/>
    </row>
    <row r="624" spans="1:14" ht="13">
      <c r="A624" s="2"/>
      <c r="B624" s="3"/>
      <c r="C624" s="4"/>
      <c r="D624" s="4"/>
      <c r="E624" s="3"/>
      <c r="F624" s="3"/>
      <c r="G624" s="16"/>
      <c r="H624" s="3"/>
      <c r="I624" s="3"/>
      <c r="J624" s="3"/>
      <c r="K624" s="3"/>
      <c r="L624" s="3"/>
      <c r="M624" s="3"/>
      <c r="N624" s="3"/>
    </row>
    <row r="625" spans="1:14" ht="13">
      <c r="A625" s="2"/>
      <c r="B625" s="3"/>
      <c r="C625" s="4"/>
      <c r="D625" s="4"/>
      <c r="E625" s="3"/>
      <c r="F625" s="3"/>
      <c r="G625" s="16"/>
      <c r="H625" s="3"/>
      <c r="I625" s="3"/>
      <c r="J625" s="3"/>
      <c r="K625" s="3"/>
      <c r="L625" s="3"/>
      <c r="M625" s="3"/>
      <c r="N625" s="3"/>
    </row>
    <row r="626" spans="1:14" ht="13">
      <c r="A626" s="2"/>
      <c r="B626" s="3"/>
      <c r="C626" s="4"/>
      <c r="D626" s="4"/>
      <c r="E626" s="3"/>
      <c r="F626" s="3"/>
      <c r="G626" s="16"/>
      <c r="H626" s="3"/>
      <c r="I626" s="3"/>
      <c r="J626" s="3"/>
      <c r="K626" s="3"/>
      <c r="L626" s="3"/>
      <c r="M626" s="3"/>
      <c r="N626" s="3"/>
    </row>
    <row r="627" spans="1:14" ht="13">
      <c r="A627" s="2"/>
      <c r="B627" s="3"/>
      <c r="C627" s="4"/>
      <c r="D627" s="4"/>
      <c r="E627" s="3"/>
      <c r="F627" s="3"/>
      <c r="G627" s="16"/>
      <c r="H627" s="3"/>
      <c r="I627" s="3"/>
      <c r="J627" s="3"/>
      <c r="K627" s="3"/>
      <c r="L627" s="3"/>
      <c r="M627" s="3"/>
      <c r="N627" s="3"/>
    </row>
    <row r="628" spans="1:14" ht="13">
      <c r="A628" s="2"/>
      <c r="B628" s="3"/>
      <c r="C628" s="4"/>
      <c r="D628" s="4"/>
      <c r="E628" s="3"/>
      <c r="F628" s="3"/>
      <c r="G628" s="16"/>
      <c r="H628" s="3"/>
      <c r="I628" s="3"/>
      <c r="J628" s="3"/>
      <c r="K628" s="3"/>
      <c r="L628" s="3"/>
      <c r="M628" s="3"/>
      <c r="N628" s="3"/>
    </row>
    <row r="629" spans="1:14" ht="13">
      <c r="A629" s="2"/>
      <c r="B629" s="3"/>
      <c r="C629" s="4"/>
      <c r="D629" s="4"/>
      <c r="E629" s="3"/>
      <c r="F629" s="3"/>
      <c r="G629" s="16"/>
      <c r="H629" s="3"/>
      <c r="I629" s="3"/>
      <c r="J629" s="3"/>
      <c r="K629" s="3"/>
      <c r="L629" s="3"/>
      <c r="M629" s="3"/>
      <c r="N629" s="3"/>
    </row>
    <row r="630" spans="1:14" ht="13">
      <c r="A630" s="2"/>
      <c r="B630" s="3"/>
      <c r="C630" s="4"/>
      <c r="D630" s="4"/>
      <c r="E630" s="3"/>
      <c r="F630" s="3"/>
      <c r="G630" s="16"/>
      <c r="H630" s="3"/>
      <c r="I630" s="3"/>
      <c r="J630" s="3"/>
      <c r="K630" s="3"/>
      <c r="L630" s="3"/>
      <c r="M630" s="3"/>
      <c r="N630" s="3"/>
    </row>
    <row r="631" spans="1:14" ht="13">
      <c r="A631" s="2"/>
      <c r="B631" s="3"/>
      <c r="C631" s="4"/>
      <c r="D631" s="4"/>
      <c r="E631" s="3"/>
      <c r="F631" s="3"/>
      <c r="G631" s="16"/>
      <c r="H631" s="3"/>
      <c r="I631" s="3"/>
      <c r="J631" s="3"/>
      <c r="K631" s="3"/>
      <c r="L631" s="3"/>
      <c r="M631" s="3"/>
      <c r="N631" s="3"/>
    </row>
    <row r="632" spans="1:14" ht="13">
      <c r="A632" s="2"/>
      <c r="B632" s="3"/>
      <c r="C632" s="4"/>
      <c r="D632" s="4"/>
      <c r="E632" s="3"/>
      <c r="F632" s="3"/>
      <c r="G632" s="16"/>
      <c r="H632" s="3"/>
      <c r="I632" s="3"/>
      <c r="J632" s="3"/>
      <c r="K632" s="3"/>
      <c r="L632" s="3"/>
      <c r="M632" s="3"/>
      <c r="N632" s="3"/>
    </row>
    <row r="633" spans="1:14" ht="13">
      <c r="A633" s="2"/>
      <c r="B633" s="3"/>
      <c r="C633" s="4"/>
      <c r="D633" s="4"/>
      <c r="E633" s="3"/>
      <c r="F633" s="3"/>
      <c r="G633" s="16"/>
      <c r="H633" s="3"/>
      <c r="I633" s="3"/>
      <c r="J633" s="3"/>
      <c r="K633" s="3"/>
      <c r="L633" s="3"/>
      <c r="M633" s="3"/>
      <c r="N633" s="3"/>
    </row>
    <row r="634" spans="1:14" ht="13">
      <c r="A634" s="2"/>
      <c r="B634" s="3"/>
      <c r="C634" s="4"/>
      <c r="D634" s="4"/>
      <c r="E634" s="3"/>
      <c r="F634" s="3"/>
      <c r="G634" s="16"/>
      <c r="H634" s="3"/>
      <c r="I634" s="3"/>
      <c r="J634" s="3"/>
      <c r="K634" s="3"/>
      <c r="L634" s="3"/>
      <c r="M634" s="3"/>
      <c r="N634" s="3"/>
    </row>
    <row r="635" spans="1:14" ht="13">
      <c r="A635" s="2"/>
      <c r="B635" s="3"/>
      <c r="C635" s="4"/>
      <c r="D635" s="4"/>
      <c r="E635" s="3"/>
      <c r="F635" s="3"/>
      <c r="G635" s="16"/>
      <c r="H635" s="3"/>
      <c r="I635" s="3"/>
      <c r="J635" s="3"/>
      <c r="K635" s="3"/>
      <c r="L635" s="3"/>
      <c r="M635" s="3"/>
      <c r="N635" s="3"/>
    </row>
    <row r="636" spans="1:14" ht="13">
      <c r="A636" s="2"/>
      <c r="B636" s="3"/>
      <c r="C636" s="4"/>
      <c r="D636" s="4"/>
      <c r="E636" s="3"/>
      <c r="F636" s="3"/>
      <c r="G636" s="16"/>
      <c r="H636" s="3"/>
      <c r="I636" s="3"/>
      <c r="J636" s="3"/>
      <c r="K636" s="3"/>
      <c r="L636" s="3"/>
      <c r="M636" s="3"/>
      <c r="N636" s="3"/>
    </row>
    <row r="637" spans="1:14" ht="13">
      <c r="A637" s="2"/>
      <c r="B637" s="3"/>
      <c r="C637" s="4"/>
      <c r="D637" s="4"/>
      <c r="E637" s="3"/>
      <c r="F637" s="3"/>
      <c r="G637" s="16"/>
      <c r="H637" s="3"/>
      <c r="I637" s="3"/>
      <c r="J637" s="3"/>
      <c r="K637" s="3"/>
      <c r="L637" s="3"/>
      <c r="M637" s="3"/>
      <c r="N637" s="3"/>
    </row>
    <row r="638" spans="1:14" ht="13">
      <c r="A638" s="2"/>
      <c r="B638" s="3"/>
      <c r="C638" s="4"/>
      <c r="D638" s="4"/>
      <c r="E638" s="3"/>
      <c r="F638" s="3"/>
      <c r="G638" s="16"/>
      <c r="H638" s="3"/>
      <c r="I638" s="3"/>
      <c r="J638" s="3"/>
      <c r="K638" s="3"/>
      <c r="L638" s="3"/>
      <c r="M638" s="3"/>
      <c r="N638" s="3"/>
    </row>
    <row r="639" spans="1:14" ht="13">
      <c r="A639" s="2"/>
      <c r="B639" s="3"/>
      <c r="C639" s="4"/>
      <c r="D639" s="4"/>
      <c r="E639" s="3"/>
      <c r="F639" s="3"/>
      <c r="G639" s="16"/>
      <c r="H639" s="3"/>
      <c r="I639" s="3"/>
      <c r="J639" s="3"/>
      <c r="K639" s="3"/>
      <c r="L639" s="3"/>
      <c r="M639" s="3"/>
      <c r="N639" s="3"/>
    </row>
    <row r="640" spans="1:14" ht="13">
      <c r="A640" s="2"/>
      <c r="B640" s="3"/>
      <c r="C640" s="4"/>
      <c r="D640" s="4"/>
      <c r="E640" s="3"/>
      <c r="F640" s="3"/>
      <c r="G640" s="16"/>
      <c r="H640" s="3"/>
      <c r="I640" s="3"/>
      <c r="J640" s="3"/>
      <c r="K640" s="3"/>
      <c r="L640" s="3"/>
      <c r="M640" s="3"/>
      <c r="N640" s="3"/>
    </row>
    <row r="641" spans="1:14" ht="13">
      <c r="A641" s="2"/>
      <c r="B641" s="3"/>
      <c r="C641" s="4"/>
      <c r="D641" s="4"/>
      <c r="E641" s="3"/>
      <c r="F641" s="3"/>
      <c r="G641" s="16"/>
      <c r="H641" s="3"/>
      <c r="I641" s="3"/>
      <c r="J641" s="3"/>
      <c r="K641" s="3"/>
      <c r="L641" s="3"/>
      <c r="M641" s="3"/>
      <c r="N641" s="3"/>
    </row>
    <row r="642" spans="1:14" ht="13">
      <c r="A642" s="2"/>
      <c r="B642" s="3"/>
      <c r="C642" s="4"/>
      <c r="D642" s="4"/>
      <c r="E642" s="3"/>
      <c r="F642" s="3"/>
      <c r="G642" s="16"/>
      <c r="H642" s="3"/>
      <c r="I642" s="3"/>
      <c r="J642" s="3"/>
      <c r="K642" s="3"/>
      <c r="L642" s="3"/>
      <c r="M642" s="3"/>
      <c r="N642" s="3"/>
    </row>
    <row r="643" spans="1:14" ht="13">
      <c r="A643" s="2"/>
      <c r="B643" s="3"/>
      <c r="C643" s="4"/>
      <c r="D643" s="4"/>
      <c r="E643" s="3"/>
      <c r="F643" s="3"/>
      <c r="G643" s="16"/>
      <c r="H643" s="3"/>
      <c r="I643" s="3"/>
      <c r="J643" s="3"/>
      <c r="K643" s="3"/>
      <c r="L643" s="3"/>
      <c r="M643" s="3"/>
      <c r="N643" s="3"/>
    </row>
    <row r="644" spans="1:14" ht="13">
      <c r="A644" s="2"/>
      <c r="B644" s="3"/>
      <c r="C644" s="4"/>
      <c r="D644" s="4"/>
      <c r="E644" s="3"/>
      <c r="F644" s="3"/>
      <c r="G644" s="16"/>
      <c r="H644" s="3"/>
      <c r="I644" s="3"/>
      <c r="J644" s="3"/>
      <c r="K644" s="3"/>
      <c r="L644" s="3"/>
      <c r="M644" s="3"/>
      <c r="N644" s="3"/>
    </row>
    <row r="645" spans="1:14" ht="13">
      <c r="A645" s="2"/>
      <c r="B645" s="3"/>
      <c r="C645" s="4"/>
      <c r="D645" s="4"/>
      <c r="E645" s="3"/>
      <c r="F645" s="3"/>
      <c r="G645" s="16"/>
      <c r="H645" s="3"/>
      <c r="I645" s="3"/>
      <c r="J645" s="3"/>
      <c r="K645" s="3"/>
      <c r="L645" s="3"/>
      <c r="M645" s="3"/>
      <c r="N645" s="3"/>
    </row>
    <row r="646" spans="1:14" ht="13">
      <c r="A646" s="2"/>
      <c r="B646" s="3"/>
      <c r="C646" s="4"/>
      <c r="D646" s="4"/>
      <c r="E646" s="3"/>
      <c r="F646" s="3"/>
      <c r="G646" s="16"/>
      <c r="H646" s="3"/>
      <c r="I646" s="3"/>
      <c r="J646" s="3"/>
      <c r="K646" s="3"/>
      <c r="L646" s="3"/>
      <c r="M646" s="3"/>
      <c r="N646" s="3"/>
    </row>
    <row r="647" spans="1:14" ht="13">
      <c r="A647" s="2"/>
      <c r="B647" s="3"/>
      <c r="C647" s="4"/>
      <c r="D647" s="4"/>
      <c r="E647" s="3"/>
      <c r="F647" s="3"/>
      <c r="G647" s="16"/>
      <c r="H647" s="3"/>
      <c r="I647" s="3"/>
      <c r="J647" s="3"/>
      <c r="K647" s="3"/>
      <c r="L647" s="3"/>
      <c r="M647" s="3"/>
      <c r="N647" s="3"/>
    </row>
    <row r="648" spans="1:14" ht="13">
      <c r="A648" s="2"/>
      <c r="B648" s="3"/>
      <c r="C648" s="4"/>
      <c r="D648" s="4"/>
      <c r="E648" s="3"/>
      <c r="F648" s="3"/>
      <c r="G648" s="16"/>
      <c r="H648" s="3"/>
      <c r="I648" s="3"/>
      <c r="J648" s="3"/>
      <c r="K648" s="3"/>
      <c r="L648" s="3"/>
      <c r="M648" s="3"/>
      <c r="N648" s="3"/>
    </row>
    <row r="649" spans="1:14" ht="13">
      <c r="A649" s="2"/>
      <c r="B649" s="3"/>
      <c r="C649" s="4"/>
      <c r="D649" s="4"/>
      <c r="E649" s="3"/>
      <c r="F649" s="3"/>
      <c r="G649" s="16"/>
      <c r="H649" s="3"/>
      <c r="I649" s="3"/>
      <c r="J649" s="3"/>
      <c r="K649" s="3"/>
      <c r="L649" s="3"/>
      <c r="M649" s="3"/>
      <c r="N649" s="3"/>
    </row>
    <row r="650" spans="1:14" ht="13">
      <c r="A650" s="2"/>
      <c r="B650" s="3"/>
      <c r="C650" s="4"/>
      <c r="D650" s="4"/>
      <c r="E650" s="3"/>
      <c r="F650" s="3"/>
      <c r="G650" s="16"/>
      <c r="H650" s="3"/>
      <c r="I650" s="3"/>
      <c r="J650" s="3"/>
      <c r="K650" s="3"/>
      <c r="L650" s="3"/>
      <c r="M650" s="3"/>
      <c r="N650" s="3"/>
    </row>
    <row r="651" spans="1:14" ht="13">
      <c r="A651" s="2"/>
      <c r="B651" s="3"/>
      <c r="C651" s="4"/>
      <c r="D651" s="4"/>
      <c r="E651" s="3"/>
      <c r="F651" s="3"/>
      <c r="G651" s="16"/>
      <c r="H651" s="3"/>
      <c r="I651" s="3"/>
      <c r="J651" s="3"/>
      <c r="K651" s="3"/>
      <c r="L651" s="3"/>
      <c r="M651" s="3"/>
      <c r="N651" s="3"/>
    </row>
    <row r="652" spans="1:14" ht="13">
      <c r="A652" s="2"/>
      <c r="B652" s="3"/>
      <c r="C652" s="4"/>
      <c r="D652" s="4"/>
      <c r="E652" s="3"/>
      <c r="F652" s="3"/>
      <c r="G652" s="16"/>
      <c r="H652" s="3"/>
      <c r="I652" s="3"/>
      <c r="J652" s="3"/>
      <c r="K652" s="3"/>
      <c r="L652" s="3"/>
      <c r="M652" s="3"/>
      <c r="N652" s="3"/>
    </row>
    <row r="653" spans="1:14" ht="13">
      <c r="A653" s="2"/>
      <c r="B653" s="3"/>
      <c r="C653" s="4"/>
      <c r="D653" s="4"/>
      <c r="E653" s="3"/>
      <c r="F653" s="3"/>
      <c r="G653" s="16"/>
      <c r="H653" s="3"/>
      <c r="I653" s="3"/>
      <c r="J653" s="3"/>
      <c r="K653" s="3"/>
      <c r="L653" s="3"/>
      <c r="M653" s="3"/>
      <c r="N653" s="3"/>
    </row>
    <row r="654" spans="1:14" ht="13">
      <c r="A654" s="2"/>
      <c r="B654" s="3"/>
      <c r="C654" s="4"/>
      <c r="D654" s="4"/>
      <c r="E654" s="3"/>
      <c r="F654" s="3"/>
      <c r="G654" s="16"/>
      <c r="H654" s="3"/>
      <c r="I654" s="3"/>
      <c r="J654" s="3"/>
      <c r="K654" s="3"/>
      <c r="L654" s="3"/>
      <c r="M654" s="3"/>
      <c r="N654" s="3"/>
    </row>
    <row r="655" spans="1:14" ht="13">
      <c r="A655" s="2"/>
      <c r="B655" s="3"/>
      <c r="C655" s="4"/>
      <c r="D655" s="4"/>
      <c r="E655" s="3"/>
      <c r="F655" s="3"/>
      <c r="G655" s="16"/>
      <c r="H655" s="3"/>
      <c r="I655" s="3"/>
      <c r="J655" s="3"/>
      <c r="K655" s="3"/>
      <c r="L655" s="3"/>
      <c r="M655" s="3"/>
      <c r="N655" s="3"/>
    </row>
    <row r="656" spans="1:14" ht="13">
      <c r="A656" s="2"/>
      <c r="B656" s="3"/>
      <c r="C656" s="4"/>
      <c r="D656" s="4"/>
      <c r="E656" s="3"/>
      <c r="F656" s="3"/>
      <c r="G656" s="16"/>
      <c r="H656" s="3"/>
      <c r="I656" s="3"/>
      <c r="J656" s="3"/>
      <c r="K656" s="3"/>
      <c r="L656" s="3"/>
      <c r="M656" s="3"/>
      <c r="N656" s="3"/>
    </row>
    <row r="657" spans="1:14" ht="13">
      <c r="A657" s="2"/>
      <c r="B657" s="3"/>
      <c r="C657" s="4"/>
      <c r="D657" s="4"/>
      <c r="E657" s="3"/>
      <c r="F657" s="3"/>
      <c r="G657" s="16"/>
      <c r="H657" s="3"/>
      <c r="I657" s="3"/>
      <c r="J657" s="3"/>
      <c r="K657" s="3"/>
      <c r="L657" s="3"/>
      <c r="M657" s="3"/>
      <c r="N657" s="3"/>
    </row>
    <row r="658" spans="1:14" ht="13">
      <c r="A658" s="2"/>
      <c r="B658" s="3"/>
      <c r="C658" s="4"/>
      <c r="D658" s="4"/>
      <c r="E658" s="3"/>
      <c r="F658" s="3"/>
      <c r="G658" s="16"/>
      <c r="H658" s="3"/>
      <c r="I658" s="3"/>
      <c r="J658" s="3"/>
      <c r="K658" s="3"/>
      <c r="L658" s="3"/>
      <c r="M658" s="3"/>
      <c r="N658" s="3"/>
    </row>
    <row r="659" spans="1:14" ht="13">
      <c r="A659" s="2"/>
      <c r="B659" s="3"/>
      <c r="C659" s="4"/>
      <c r="D659" s="4"/>
      <c r="E659" s="3"/>
      <c r="F659" s="3"/>
      <c r="G659" s="16"/>
      <c r="H659" s="3"/>
      <c r="I659" s="3"/>
      <c r="J659" s="3"/>
      <c r="K659" s="3"/>
      <c r="L659" s="3"/>
      <c r="M659" s="3"/>
      <c r="N659" s="3"/>
    </row>
    <row r="660" spans="1:14" ht="13">
      <c r="A660" s="2"/>
      <c r="B660" s="3"/>
      <c r="C660" s="4"/>
      <c r="D660" s="4"/>
      <c r="E660" s="3"/>
      <c r="F660" s="3"/>
      <c r="G660" s="16"/>
      <c r="H660" s="3"/>
      <c r="I660" s="3"/>
      <c r="J660" s="3"/>
      <c r="K660" s="3"/>
      <c r="L660" s="3"/>
      <c r="M660" s="3"/>
      <c r="N660" s="3"/>
    </row>
    <row r="661" spans="1:14" ht="13">
      <c r="A661" s="2"/>
      <c r="B661" s="3"/>
      <c r="C661" s="4"/>
      <c r="D661" s="4"/>
      <c r="E661" s="3"/>
      <c r="F661" s="3"/>
      <c r="G661" s="16"/>
      <c r="H661" s="3"/>
      <c r="I661" s="3"/>
      <c r="J661" s="3"/>
      <c r="K661" s="3"/>
      <c r="L661" s="3"/>
      <c r="M661" s="3"/>
      <c r="N661" s="3"/>
    </row>
    <row r="662" spans="1:14" ht="13">
      <c r="A662" s="2"/>
      <c r="B662" s="3"/>
      <c r="C662" s="4"/>
      <c r="D662" s="4"/>
      <c r="E662" s="3"/>
      <c r="F662" s="3"/>
      <c r="G662" s="16"/>
      <c r="H662" s="3"/>
      <c r="I662" s="3"/>
      <c r="J662" s="3"/>
      <c r="K662" s="3"/>
      <c r="L662" s="3"/>
      <c r="M662" s="3"/>
      <c r="N662" s="3"/>
    </row>
    <row r="663" spans="1:14" ht="13">
      <c r="A663" s="2"/>
      <c r="B663" s="3"/>
      <c r="C663" s="4"/>
      <c r="D663" s="4"/>
      <c r="E663" s="3"/>
      <c r="F663" s="3"/>
      <c r="G663" s="16"/>
      <c r="H663" s="3"/>
      <c r="I663" s="3"/>
      <c r="J663" s="3"/>
      <c r="K663" s="3"/>
      <c r="L663" s="3"/>
      <c r="M663" s="3"/>
      <c r="N663" s="3"/>
    </row>
    <row r="664" spans="1:14" ht="13">
      <c r="A664" s="2"/>
      <c r="B664" s="3"/>
      <c r="C664" s="4"/>
      <c r="D664" s="4"/>
      <c r="E664" s="3"/>
      <c r="F664" s="3"/>
      <c r="G664" s="16"/>
      <c r="H664" s="3"/>
      <c r="I664" s="3"/>
      <c r="J664" s="3"/>
      <c r="K664" s="3"/>
      <c r="L664" s="3"/>
      <c r="M664" s="3"/>
      <c r="N664" s="3"/>
    </row>
    <row r="665" spans="1:14" ht="13">
      <c r="A665" s="2"/>
      <c r="B665" s="3"/>
      <c r="C665" s="4"/>
      <c r="D665" s="4"/>
      <c r="E665" s="3"/>
      <c r="F665" s="3"/>
      <c r="G665" s="16"/>
      <c r="H665" s="3"/>
      <c r="I665" s="3"/>
      <c r="J665" s="3"/>
      <c r="K665" s="3"/>
      <c r="L665" s="3"/>
      <c r="M665" s="3"/>
      <c r="N665" s="3"/>
    </row>
    <row r="666" spans="1:14" ht="13">
      <c r="A666" s="2"/>
      <c r="B666" s="3"/>
      <c r="C666" s="4"/>
      <c r="D666" s="4"/>
      <c r="E666" s="3"/>
      <c r="F666" s="3"/>
      <c r="G666" s="16"/>
      <c r="H666" s="3"/>
      <c r="I666" s="3"/>
      <c r="J666" s="3"/>
      <c r="K666" s="3"/>
      <c r="L666" s="3"/>
      <c r="M666" s="3"/>
      <c r="N666" s="3"/>
    </row>
    <row r="667" spans="1:14" ht="13">
      <c r="A667" s="2"/>
      <c r="B667" s="3"/>
      <c r="C667" s="4"/>
      <c r="D667" s="4"/>
      <c r="E667" s="3"/>
      <c r="F667" s="3"/>
      <c r="G667" s="16"/>
      <c r="H667" s="3"/>
      <c r="I667" s="3"/>
      <c r="J667" s="3"/>
      <c r="K667" s="3"/>
      <c r="L667" s="3"/>
      <c r="M667" s="3"/>
      <c r="N667" s="3"/>
    </row>
    <row r="668" spans="1:14" ht="13">
      <c r="A668" s="2"/>
      <c r="B668" s="3"/>
      <c r="C668" s="4"/>
      <c r="D668" s="4"/>
      <c r="E668" s="3"/>
      <c r="F668" s="3"/>
      <c r="G668" s="16"/>
      <c r="H668" s="3"/>
      <c r="I668" s="3"/>
      <c r="J668" s="3"/>
      <c r="K668" s="3"/>
      <c r="L668" s="3"/>
      <c r="M668" s="3"/>
      <c r="N668" s="3"/>
    </row>
    <row r="669" spans="1:14" ht="13">
      <c r="A669" s="2"/>
      <c r="B669" s="3"/>
      <c r="C669" s="4"/>
      <c r="D669" s="4"/>
      <c r="E669" s="3"/>
      <c r="F669" s="3"/>
      <c r="G669" s="16"/>
      <c r="H669" s="3"/>
      <c r="I669" s="3"/>
      <c r="J669" s="3"/>
      <c r="K669" s="3"/>
      <c r="L669" s="3"/>
      <c r="M669" s="3"/>
      <c r="N669" s="3"/>
    </row>
    <row r="670" spans="1:14" ht="13">
      <c r="A670" s="2"/>
      <c r="B670" s="3"/>
      <c r="C670" s="4"/>
      <c r="D670" s="4"/>
      <c r="E670" s="3"/>
      <c r="F670" s="3"/>
      <c r="G670" s="16"/>
      <c r="H670" s="3"/>
      <c r="I670" s="3"/>
      <c r="J670" s="3"/>
      <c r="K670" s="3"/>
      <c r="L670" s="3"/>
      <c r="M670" s="3"/>
      <c r="N670" s="3"/>
    </row>
    <row r="671" spans="1:14" ht="13">
      <c r="A671" s="2"/>
      <c r="B671" s="3"/>
      <c r="C671" s="4"/>
      <c r="D671" s="4"/>
      <c r="E671" s="3"/>
      <c r="F671" s="3"/>
      <c r="G671" s="16"/>
      <c r="H671" s="3"/>
      <c r="I671" s="3"/>
      <c r="J671" s="3"/>
      <c r="K671" s="3"/>
      <c r="L671" s="3"/>
      <c r="M671" s="3"/>
      <c r="N671" s="3"/>
    </row>
    <row r="672" spans="1:14" ht="13">
      <c r="A672" s="2"/>
      <c r="B672" s="3"/>
      <c r="C672" s="4"/>
      <c r="D672" s="4"/>
      <c r="E672" s="3"/>
      <c r="F672" s="3"/>
      <c r="G672" s="16"/>
      <c r="H672" s="3"/>
      <c r="I672" s="3"/>
      <c r="J672" s="3"/>
      <c r="K672" s="3"/>
      <c r="L672" s="3"/>
      <c r="M672" s="3"/>
      <c r="N672" s="3"/>
    </row>
    <row r="673" spans="1:14" ht="13">
      <c r="A673" s="2"/>
      <c r="B673" s="3"/>
      <c r="C673" s="4"/>
      <c r="D673" s="4"/>
      <c r="E673" s="3"/>
      <c r="F673" s="3"/>
      <c r="G673" s="16"/>
      <c r="H673" s="3"/>
      <c r="I673" s="3"/>
      <c r="J673" s="3"/>
      <c r="K673" s="3"/>
      <c r="L673" s="3"/>
      <c r="M673" s="3"/>
      <c r="N673" s="3"/>
    </row>
    <row r="674" spans="1:14" ht="13">
      <c r="A674" s="2"/>
      <c r="B674" s="3"/>
      <c r="C674" s="4"/>
      <c r="D674" s="4"/>
      <c r="E674" s="3"/>
      <c r="F674" s="3"/>
      <c r="G674" s="16"/>
      <c r="H674" s="3"/>
      <c r="I674" s="3"/>
      <c r="J674" s="3"/>
      <c r="K674" s="3"/>
      <c r="L674" s="3"/>
      <c r="M674" s="3"/>
      <c r="N674" s="3"/>
    </row>
    <row r="675" spans="1:14" ht="13">
      <c r="A675" s="2"/>
      <c r="B675" s="3"/>
      <c r="C675" s="4"/>
      <c r="D675" s="4"/>
      <c r="E675" s="3"/>
      <c r="F675" s="3"/>
      <c r="G675" s="16"/>
      <c r="H675" s="3"/>
      <c r="I675" s="3"/>
      <c r="J675" s="3"/>
      <c r="K675" s="3"/>
      <c r="L675" s="3"/>
      <c r="M675" s="3"/>
      <c r="N675" s="3"/>
    </row>
    <row r="676" spans="1:14" ht="13">
      <c r="A676" s="2"/>
      <c r="B676" s="3"/>
      <c r="C676" s="4"/>
      <c r="D676" s="4"/>
      <c r="E676" s="3"/>
      <c r="F676" s="3"/>
      <c r="G676" s="16"/>
      <c r="H676" s="3"/>
      <c r="I676" s="3"/>
      <c r="J676" s="3"/>
      <c r="K676" s="3"/>
      <c r="L676" s="3"/>
      <c r="M676" s="3"/>
      <c r="N676" s="3"/>
    </row>
    <row r="677" spans="1:14" ht="13">
      <c r="A677" s="2"/>
      <c r="B677" s="3"/>
      <c r="C677" s="4"/>
      <c r="D677" s="4"/>
      <c r="E677" s="3"/>
      <c r="F677" s="3"/>
      <c r="G677" s="16"/>
      <c r="H677" s="3"/>
      <c r="I677" s="3"/>
      <c r="J677" s="3"/>
      <c r="K677" s="3"/>
      <c r="L677" s="3"/>
      <c r="M677" s="3"/>
      <c r="N677" s="3"/>
    </row>
    <row r="678" spans="1:14" ht="13">
      <c r="A678" s="2"/>
      <c r="B678" s="3"/>
      <c r="C678" s="4"/>
      <c r="D678" s="4"/>
      <c r="E678" s="3"/>
      <c r="F678" s="3"/>
      <c r="G678" s="16"/>
      <c r="H678" s="3"/>
      <c r="I678" s="3"/>
      <c r="J678" s="3"/>
      <c r="K678" s="3"/>
      <c r="L678" s="3"/>
      <c r="M678" s="3"/>
      <c r="N678" s="3"/>
    </row>
    <row r="679" spans="1:14" ht="13">
      <c r="A679" s="2"/>
      <c r="B679" s="3"/>
      <c r="C679" s="4"/>
      <c r="D679" s="4"/>
      <c r="E679" s="3"/>
      <c r="F679" s="3"/>
      <c r="G679" s="16"/>
      <c r="H679" s="3"/>
      <c r="I679" s="3"/>
      <c r="J679" s="3"/>
      <c r="K679" s="3"/>
      <c r="L679" s="3"/>
      <c r="M679" s="3"/>
      <c r="N679" s="3"/>
    </row>
    <row r="680" spans="1:14" ht="13">
      <c r="A680" s="2"/>
      <c r="B680" s="3"/>
      <c r="C680" s="4"/>
      <c r="D680" s="4"/>
      <c r="E680" s="3"/>
      <c r="F680" s="3"/>
      <c r="G680" s="16"/>
      <c r="H680" s="3"/>
      <c r="I680" s="3"/>
      <c r="J680" s="3"/>
      <c r="K680" s="3"/>
      <c r="L680" s="3"/>
      <c r="M680" s="3"/>
      <c r="N680" s="3"/>
    </row>
    <row r="681" spans="1:14" ht="13">
      <c r="A681" s="2"/>
      <c r="B681" s="3"/>
      <c r="C681" s="4"/>
      <c r="D681" s="4"/>
      <c r="E681" s="3"/>
      <c r="F681" s="3"/>
      <c r="G681" s="16"/>
      <c r="H681" s="3"/>
      <c r="I681" s="3"/>
      <c r="J681" s="3"/>
      <c r="K681" s="3"/>
      <c r="L681" s="3"/>
      <c r="M681" s="3"/>
      <c r="N681" s="3"/>
    </row>
    <row r="682" spans="1:14" ht="13">
      <c r="A682" s="2"/>
      <c r="B682" s="3"/>
      <c r="C682" s="4"/>
      <c r="D682" s="4"/>
      <c r="E682" s="3"/>
      <c r="F682" s="3"/>
      <c r="G682" s="16"/>
      <c r="H682" s="3"/>
      <c r="I682" s="3"/>
      <c r="J682" s="3"/>
      <c r="K682" s="3"/>
      <c r="L682" s="3"/>
      <c r="M682" s="3"/>
      <c r="N682" s="3"/>
    </row>
    <row r="683" spans="1:14" ht="13">
      <c r="A683" s="2"/>
      <c r="B683" s="3"/>
      <c r="C683" s="4"/>
      <c r="D683" s="4"/>
      <c r="E683" s="3"/>
      <c r="F683" s="3"/>
      <c r="G683" s="16"/>
      <c r="H683" s="3"/>
      <c r="I683" s="3"/>
      <c r="J683" s="3"/>
      <c r="K683" s="3"/>
      <c r="L683" s="3"/>
      <c r="M683" s="3"/>
      <c r="N683" s="3"/>
    </row>
    <row r="684" spans="1:14" ht="13">
      <c r="A684" s="2"/>
      <c r="B684" s="3"/>
      <c r="C684" s="4"/>
      <c r="D684" s="4"/>
      <c r="E684" s="3"/>
      <c r="F684" s="3"/>
      <c r="G684" s="16"/>
      <c r="H684" s="3"/>
      <c r="I684" s="3"/>
      <c r="J684" s="3"/>
      <c r="K684" s="3"/>
      <c r="L684" s="3"/>
      <c r="M684" s="3"/>
      <c r="N684" s="3"/>
    </row>
    <row r="685" spans="1:14" ht="13">
      <c r="A685" s="2"/>
      <c r="B685" s="3"/>
      <c r="C685" s="4"/>
      <c r="D685" s="4"/>
      <c r="E685" s="3"/>
      <c r="F685" s="3"/>
      <c r="G685" s="16"/>
      <c r="H685" s="3"/>
      <c r="I685" s="3"/>
      <c r="J685" s="3"/>
      <c r="K685" s="3"/>
      <c r="L685" s="3"/>
      <c r="M685" s="3"/>
      <c r="N685" s="3"/>
    </row>
    <row r="686" spans="1:14" ht="13">
      <c r="A686" s="2"/>
      <c r="B686" s="3"/>
      <c r="C686" s="4"/>
      <c r="D686" s="4"/>
      <c r="E686" s="3"/>
      <c r="F686" s="3"/>
      <c r="G686" s="16"/>
      <c r="H686" s="3"/>
      <c r="I686" s="3"/>
      <c r="J686" s="3"/>
      <c r="K686" s="3"/>
      <c r="L686" s="3"/>
      <c r="M686" s="3"/>
      <c r="N686" s="3"/>
    </row>
    <row r="687" spans="1:14" ht="13">
      <c r="A687" s="2"/>
      <c r="B687" s="3"/>
      <c r="C687" s="4"/>
      <c r="D687" s="4"/>
      <c r="E687" s="3"/>
      <c r="F687" s="3"/>
      <c r="G687" s="16"/>
      <c r="H687" s="3"/>
      <c r="I687" s="3"/>
      <c r="J687" s="3"/>
      <c r="K687" s="3"/>
      <c r="L687" s="3"/>
      <c r="M687" s="3"/>
      <c r="N687" s="3"/>
    </row>
    <row r="688" spans="1:14" ht="13">
      <c r="A688" s="2"/>
      <c r="B688" s="3"/>
      <c r="C688" s="4"/>
      <c r="D688" s="4"/>
      <c r="E688" s="3"/>
      <c r="F688" s="3"/>
      <c r="G688" s="16"/>
      <c r="H688" s="3"/>
      <c r="I688" s="3"/>
      <c r="J688" s="3"/>
      <c r="K688" s="3"/>
      <c r="L688" s="3"/>
      <c r="M688" s="3"/>
      <c r="N688" s="3"/>
    </row>
    <row r="689" spans="1:14" ht="13">
      <c r="A689" s="2"/>
      <c r="B689" s="3"/>
      <c r="C689" s="4"/>
      <c r="D689" s="4"/>
      <c r="E689" s="3"/>
      <c r="F689" s="3"/>
      <c r="G689" s="16"/>
      <c r="H689" s="3"/>
      <c r="I689" s="3"/>
      <c r="J689" s="3"/>
      <c r="K689" s="3"/>
      <c r="L689" s="3"/>
      <c r="M689" s="3"/>
      <c r="N689" s="3"/>
    </row>
    <row r="690" spans="1:14" ht="13">
      <c r="A690" s="2"/>
      <c r="B690" s="3"/>
      <c r="C690" s="4"/>
      <c r="D690" s="4"/>
      <c r="E690" s="3"/>
      <c r="F690" s="3"/>
      <c r="G690" s="16"/>
      <c r="H690" s="3"/>
      <c r="I690" s="3"/>
      <c r="J690" s="3"/>
      <c r="K690" s="3"/>
      <c r="L690" s="3"/>
      <c r="M690" s="3"/>
      <c r="N690" s="3"/>
    </row>
    <row r="691" spans="1:14" ht="13">
      <c r="A691" s="2"/>
      <c r="B691" s="3"/>
      <c r="C691" s="4"/>
      <c r="D691" s="4"/>
      <c r="E691" s="3"/>
      <c r="F691" s="3"/>
      <c r="G691" s="16"/>
      <c r="H691" s="3"/>
      <c r="I691" s="3"/>
      <c r="J691" s="3"/>
      <c r="K691" s="3"/>
      <c r="L691" s="3"/>
      <c r="M691" s="3"/>
      <c r="N691" s="3"/>
    </row>
    <row r="692" spans="1:14" ht="13">
      <c r="A692" s="2"/>
      <c r="B692" s="3"/>
      <c r="C692" s="4"/>
      <c r="D692" s="4"/>
      <c r="E692" s="3"/>
      <c r="F692" s="3"/>
      <c r="G692" s="16"/>
      <c r="H692" s="3"/>
      <c r="I692" s="3"/>
      <c r="J692" s="3"/>
      <c r="K692" s="3"/>
      <c r="L692" s="3"/>
      <c r="M692" s="3"/>
      <c r="N692" s="3"/>
    </row>
    <row r="693" spans="1:14" ht="13">
      <c r="A693" s="2"/>
      <c r="B693" s="3"/>
      <c r="C693" s="4"/>
      <c r="D693" s="4"/>
      <c r="E693" s="3"/>
      <c r="F693" s="3"/>
      <c r="G693" s="16"/>
      <c r="H693" s="3"/>
      <c r="I693" s="3"/>
      <c r="J693" s="3"/>
      <c r="K693" s="3"/>
      <c r="L693" s="3"/>
      <c r="M693" s="3"/>
      <c r="N693" s="3"/>
    </row>
    <row r="694" spans="1:14" ht="13">
      <c r="A694" s="2"/>
      <c r="B694" s="3"/>
      <c r="C694" s="4"/>
      <c r="D694" s="4"/>
      <c r="E694" s="3"/>
      <c r="F694" s="3"/>
      <c r="G694" s="16"/>
      <c r="H694" s="3"/>
      <c r="I694" s="3"/>
      <c r="J694" s="3"/>
      <c r="K694" s="3"/>
      <c r="L694" s="3"/>
      <c r="M694" s="3"/>
      <c r="N694" s="3"/>
    </row>
    <row r="695" spans="1:14" ht="13">
      <c r="A695" s="2"/>
      <c r="B695" s="3"/>
      <c r="C695" s="4"/>
      <c r="D695" s="4"/>
      <c r="E695" s="3"/>
      <c r="F695" s="3"/>
      <c r="G695" s="16"/>
      <c r="H695" s="3"/>
      <c r="I695" s="3"/>
      <c r="J695" s="3"/>
      <c r="K695" s="3"/>
      <c r="L695" s="3"/>
      <c r="M695" s="3"/>
      <c r="N695" s="3"/>
    </row>
    <row r="696" spans="1:14" ht="13">
      <c r="A696" s="2"/>
      <c r="B696" s="3"/>
      <c r="C696" s="4"/>
      <c r="D696" s="4"/>
      <c r="E696" s="3"/>
      <c r="F696" s="3"/>
      <c r="G696" s="16"/>
      <c r="H696" s="3"/>
      <c r="I696" s="3"/>
      <c r="J696" s="3"/>
      <c r="K696" s="3"/>
      <c r="L696" s="3"/>
      <c r="M696" s="3"/>
      <c r="N696" s="3"/>
    </row>
    <row r="697" spans="1:14" ht="13">
      <c r="A697" s="2"/>
      <c r="B697" s="3"/>
      <c r="C697" s="4"/>
      <c r="D697" s="4"/>
      <c r="E697" s="3"/>
      <c r="F697" s="3"/>
      <c r="G697" s="16"/>
      <c r="H697" s="3"/>
      <c r="I697" s="3"/>
      <c r="J697" s="3"/>
      <c r="K697" s="3"/>
      <c r="L697" s="3"/>
      <c r="M697" s="3"/>
      <c r="N697" s="3"/>
    </row>
    <row r="698" spans="1:14" ht="13">
      <c r="A698" s="2"/>
      <c r="B698" s="3"/>
      <c r="C698" s="4"/>
      <c r="D698" s="4"/>
      <c r="E698" s="3"/>
      <c r="F698" s="3"/>
      <c r="G698" s="16"/>
      <c r="H698" s="3"/>
      <c r="I698" s="3"/>
      <c r="J698" s="3"/>
      <c r="K698" s="3"/>
      <c r="L698" s="3"/>
      <c r="M698" s="3"/>
      <c r="N698" s="3"/>
    </row>
    <row r="699" spans="1:14" ht="13">
      <c r="A699" s="2"/>
      <c r="B699" s="3"/>
      <c r="C699" s="4"/>
      <c r="D699" s="4"/>
      <c r="E699" s="3"/>
      <c r="F699" s="3"/>
      <c r="G699" s="16"/>
      <c r="H699" s="3"/>
      <c r="I699" s="3"/>
      <c r="J699" s="3"/>
      <c r="K699" s="3"/>
      <c r="L699" s="3"/>
      <c r="M699" s="3"/>
      <c r="N699" s="3"/>
    </row>
    <row r="700" spans="1:14" ht="13">
      <c r="A700" s="2"/>
      <c r="B700" s="3"/>
      <c r="C700" s="4"/>
      <c r="D700" s="4"/>
      <c r="E700" s="3"/>
      <c r="F700" s="3"/>
      <c r="G700" s="16"/>
      <c r="H700" s="3"/>
      <c r="I700" s="3"/>
      <c r="J700" s="3"/>
      <c r="K700" s="3"/>
      <c r="L700" s="3"/>
      <c r="M700" s="3"/>
      <c r="N700" s="3"/>
    </row>
    <row r="701" spans="1:14" ht="13">
      <c r="A701" s="2"/>
      <c r="B701" s="3"/>
      <c r="C701" s="4"/>
      <c r="D701" s="4"/>
      <c r="E701" s="3"/>
      <c r="F701" s="3"/>
      <c r="G701" s="16"/>
      <c r="H701" s="3"/>
      <c r="I701" s="3"/>
      <c r="J701" s="3"/>
      <c r="K701" s="3"/>
      <c r="L701" s="3"/>
      <c r="M701" s="3"/>
      <c r="N701" s="3"/>
    </row>
    <row r="702" spans="1:14" ht="13">
      <c r="A702" s="2"/>
      <c r="B702" s="3"/>
      <c r="C702" s="4"/>
      <c r="D702" s="4"/>
      <c r="E702" s="3"/>
      <c r="F702" s="3"/>
      <c r="G702" s="16"/>
      <c r="H702" s="3"/>
      <c r="I702" s="3"/>
      <c r="J702" s="3"/>
      <c r="K702" s="3"/>
      <c r="L702" s="3"/>
      <c r="M702" s="3"/>
      <c r="N702" s="3"/>
    </row>
    <row r="703" spans="1:14" ht="13">
      <c r="A703" s="2"/>
      <c r="B703" s="3"/>
      <c r="C703" s="4"/>
      <c r="D703" s="4"/>
      <c r="E703" s="3"/>
      <c r="F703" s="3"/>
      <c r="G703" s="16"/>
      <c r="H703" s="3"/>
      <c r="I703" s="3"/>
      <c r="J703" s="3"/>
      <c r="K703" s="3"/>
      <c r="L703" s="3"/>
      <c r="M703" s="3"/>
      <c r="N703" s="3"/>
    </row>
    <row r="704" spans="1:14" ht="13">
      <c r="A704" s="2"/>
      <c r="B704" s="3"/>
      <c r="C704" s="4"/>
      <c r="D704" s="4"/>
      <c r="E704" s="3"/>
      <c r="F704" s="3"/>
      <c r="G704" s="16"/>
      <c r="H704" s="3"/>
      <c r="I704" s="3"/>
      <c r="J704" s="3"/>
      <c r="K704" s="3"/>
      <c r="L704" s="3"/>
      <c r="M704" s="3"/>
      <c r="N704" s="3"/>
    </row>
    <row r="705" spans="1:14" ht="13">
      <c r="A705" s="2"/>
      <c r="B705" s="3"/>
      <c r="C705" s="4"/>
      <c r="D705" s="4"/>
      <c r="E705" s="3"/>
      <c r="F705" s="3"/>
      <c r="G705" s="16"/>
      <c r="H705" s="3"/>
      <c r="I705" s="3"/>
      <c r="J705" s="3"/>
      <c r="K705" s="3"/>
      <c r="L705" s="3"/>
      <c r="M705" s="3"/>
      <c r="N705" s="3"/>
    </row>
    <row r="706" spans="1:14" ht="13">
      <c r="A706" s="2"/>
      <c r="B706" s="3"/>
      <c r="C706" s="4"/>
      <c r="D706" s="4"/>
      <c r="E706" s="3"/>
      <c r="F706" s="3"/>
      <c r="G706" s="16"/>
      <c r="H706" s="3"/>
      <c r="I706" s="3"/>
      <c r="J706" s="3"/>
      <c r="K706" s="3"/>
      <c r="L706" s="3"/>
      <c r="M706" s="3"/>
      <c r="N706" s="3"/>
    </row>
    <row r="707" spans="1:14" ht="13">
      <c r="A707" s="2"/>
      <c r="B707" s="3"/>
      <c r="C707" s="4"/>
      <c r="D707" s="4"/>
      <c r="E707" s="3"/>
      <c r="F707" s="3"/>
      <c r="G707" s="16"/>
      <c r="H707" s="3"/>
      <c r="I707" s="3"/>
      <c r="J707" s="3"/>
      <c r="K707" s="3"/>
      <c r="L707" s="3"/>
      <c r="M707" s="3"/>
      <c r="N707" s="3"/>
    </row>
    <row r="708" spans="1:14" ht="13">
      <c r="A708" s="2"/>
      <c r="B708" s="3"/>
      <c r="C708" s="4"/>
      <c r="D708" s="4"/>
      <c r="E708" s="3"/>
      <c r="F708" s="3"/>
      <c r="G708" s="16"/>
      <c r="H708" s="3"/>
      <c r="I708" s="3"/>
      <c r="J708" s="3"/>
      <c r="K708" s="3"/>
      <c r="L708" s="3"/>
      <c r="M708" s="3"/>
      <c r="N708" s="3"/>
    </row>
    <row r="709" spans="1:14" ht="13">
      <c r="A709" s="2"/>
      <c r="B709" s="3"/>
      <c r="C709" s="4"/>
      <c r="D709" s="4"/>
      <c r="E709" s="3"/>
      <c r="F709" s="3"/>
      <c r="G709" s="16"/>
      <c r="H709" s="3"/>
      <c r="I709" s="3"/>
      <c r="J709" s="3"/>
      <c r="K709" s="3"/>
      <c r="L709" s="3"/>
      <c r="M709" s="3"/>
      <c r="N709" s="3"/>
    </row>
    <row r="710" spans="1:14" ht="13">
      <c r="A710" s="2"/>
      <c r="B710" s="3"/>
      <c r="C710" s="4"/>
      <c r="D710" s="4"/>
      <c r="E710" s="3"/>
      <c r="F710" s="3"/>
      <c r="G710" s="16"/>
      <c r="H710" s="3"/>
      <c r="I710" s="3"/>
      <c r="J710" s="3"/>
      <c r="K710" s="3"/>
      <c r="L710" s="3"/>
      <c r="M710" s="3"/>
      <c r="N710" s="3"/>
    </row>
    <row r="711" spans="1:14" ht="13">
      <c r="A711" s="2"/>
      <c r="B711" s="3"/>
      <c r="C711" s="4"/>
      <c r="D711" s="4"/>
      <c r="E711" s="3"/>
      <c r="F711" s="3"/>
      <c r="G711" s="16"/>
      <c r="H711" s="3"/>
      <c r="I711" s="3"/>
      <c r="J711" s="3"/>
      <c r="K711" s="3"/>
      <c r="L711" s="3"/>
      <c r="M711" s="3"/>
      <c r="N711" s="3"/>
    </row>
    <row r="712" spans="1:14" ht="13">
      <c r="A712" s="2"/>
      <c r="B712" s="3"/>
      <c r="C712" s="4"/>
      <c r="D712" s="4"/>
      <c r="E712" s="3"/>
      <c r="F712" s="3"/>
      <c r="G712" s="16"/>
      <c r="H712" s="3"/>
      <c r="I712" s="3"/>
      <c r="J712" s="3"/>
      <c r="K712" s="3"/>
      <c r="L712" s="3"/>
      <c r="M712" s="3"/>
      <c r="N712" s="3"/>
    </row>
    <row r="713" spans="1:14" ht="13">
      <c r="A713" s="2"/>
      <c r="B713" s="3"/>
      <c r="C713" s="4"/>
      <c r="D713" s="4"/>
      <c r="E713" s="3"/>
      <c r="F713" s="3"/>
      <c r="G713" s="16"/>
      <c r="H713" s="3"/>
      <c r="I713" s="3"/>
      <c r="J713" s="3"/>
      <c r="K713" s="3"/>
      <c r="L713" s="3"/>
      <c r="M713" s="3"/>
      <c r="N713" s="3"/>
    </row>
    <row r="714" spans="1:14" ht="13">
      <c r="A714" s="2"/>
      <c r="B714" s="3"/>
      <c r="C714" s="4"/>
      <c r="D714" s="4"/>
      <c r="E714" s="3"/>
      <c r="F714" s="3"/>
      <c r="G714" s="16"/>
      <c r="H714" s="3"/>
      <c r="I714" s="3"/>
      <c r="J714" s="3"/>
      <c r="K714" s="3"/>
      <c r="L714" s="3"/>
      <c r="M714" s="3"/>
      <c r="N714" s="3"/>
    </row>
    <row r="715" spans="1:14" ht="13">
      <c r="A715" s="2"/>
      <c r="B715" s="3"/>
      <c r="C715" s="4"/>
      <c r="D715" s="4"/>
      <c r="E715" s="3"/>
      <c r="F715" s="3"/>
      <c r="G715" s="16"/>
      <c r="H715" s="3"/>
      <c r="I715" s="3"/>
      <c r="J715" s="3"/>
      <c r="K715" s="3"/>
      <c r="L715" s="3"/>
      <c r="M715" s="3"/>
      <c r="N715" s="3"/>
    </row>
    <row r="716" spans="1:14" ht="13">
      <c r="A716" s="2"/>
      <c r="B716" s="3"/>
      <c r="C716" s="4"/>
      <c r="D716" s="4"/>
      <c r="E716" s="3"/>
      <c r="F716" s="3"/>
      <c r="G716" s="16"/>
      <c r="H716" s="3"/>
      <c r="I716" s="3"/>
      <c r="J716" s="3"/>
      <c r="K716" s="3"/>
      <c r="L716" s="3"/>
      <c r="M716" s="3"/>
      <c r="N716" s="3"/>
    </row>
    <row r="717" spans="1:14" ht="13">
      <c r="A717" s="2"/>
      <c r="B717" s="3"/>
      <c r="C717" s="4"/>
      <c r="D717" s="4"/>
      <c r="E717" s="3"/>
      <c r="F717" s="3"/>
      <c r="G717" s="16"/>
      <c r="H717" s="3"/>
      <c r="I717" s="3"/>
      <c r="J717" s="3"/>
      <c r="K717" s="3"/>
      <c r="L717" s="3"/>
      <c r="M717" s="3"/>
      <c r="N717" s="3"/>
    </row>
    <row r="718" spans="1:14" ht="13">
      <c r="A718" s="2"/>
      <c r="B718" s="3"/>
      <c r="C718" s="4"/>
      <c r="D718" s="4"/>
      <c r="E718" s="3"/>
      <c r="F718" s="3"/>
      <c r="G718" s="16"/>
      <c r="H718" s="3"/>
      <c r="I718" s="3"/>
      <c r="J718" s="3"/>
      <c r="K718" s="3"/>
      <c r="L718" s="3"/>
      <c r="M718" s="3"/>
      <c r="N718" s="3"/>
    </row>
    <row r="719" spans="1:14" ht="13">
      <c r="A719" s="2"/>
      <c r="B719" s="3"/>
      <c r="C719" s="4"/>
      <c r="D719" s="4"/>
      <c r="E719" s="3"/>
      <c r="F719" s="3"/>
      <c r="G719" s="16"/>
      <c r="H719" s="3"/>
      <c r="I719" s="3"/>
      <c r="J719" s="3"/>
      <c r="K719" s="3"/>
      <c r="L719" s="3"/>
      <c r="M719" s="3"/>
      <c r="N719" s="3"/>
    </row>
    <row r="720" spans="1:14" ht="13">
      <c r="A720" s="2"/>
      <c r="B720" s="3"/>
      <c r="C720" s="4"/>
      <c r="D720" s="4"/>
      <c r="E720" s="3"/>
      <c r="F720" s="3"/>
      <c r="G720" s="16"/>
      <c r="H720" s="3"/>
      <c r="I720" s="3"/>
      <c r="J720" s="3"/>
      <c r="K720" s="3"/>
      <c r="L720" s="3"/>
      <c r="M720" s="3"/>
      <c r="N720" s="3"/>
    </row>
    <row r="721" spans="1:14" ht="13">
      <c r="A721" s="2"/>
      <c r="B721" s="3"/>
      <c r="C721" s="4"/>
      <c r="D721" s="4"/>
      <c r="E721" s="3"/>
      <c r="F721" s="3"/>
      <c r="G721" s="16"/>
      <c r="H721" s="3"/>
      <c r="I721" s="3"/>
      <c r="J721" s="3"/>
      <c r="K721" s="3"/>
      <c r="L721" s="3"/>
      <c r="M721" s="3"/>
      <c r="N721" s="3"/>
    </row>
    <row r="722" spans="1:14" ht="13">
      <c r="A722" s="2"/>
      <c r="B722" s="3"/>
      <c r="C722" s="4"/>
      <c r="D722" s="4"/>
      <c r="E722" s="3"/>
      <c r="F722" s="3"/>
      <c r="G722" s="16"/>
      <c r="H722" s="3"/>
      <c r="I722" s="3"/>
      <c r="J722" s="3"/>
      <c r="K722" s="3"/>
      <c r="L722" s="3"/>
      <c r="M722" s="3"/>
      <c r="N722" s="3"/>
    </row>
    <row r="723" spans="1:14" ht="13">
      <c r="A723" s="2"/>
      <c r="B723" s="3"/>
      <c r="C723" s="4"/>
      <c r="D723" s="4"/>
      <c r="E723" s="3"/>
      <c r="F723" s="3"/>
      <c r="G723" s="16"/>
      <c r="H723" s="3"/>
      <c r="I723" s="3"/>
      <c r="J723" s="3"/>
      <c r="K723" s="3"/>
      <c r="L723" s="3"/>
      <c r="M723" s="3"/>
      <c r="N723" s="3"/>
    </row>
    <row r="724" spans="1:14" ht="13">
      <c r="A724" s="2"/>
      <c r="B724" s="3"/>
      <c r="C724" s="4"/>
      <c r="D724" s="4"/>
      <c r="E724" s="3"/>
      <c r="F724" s="3"/>
      <c r="G724" s="16"/>
      <c r="H724" s="3"/>
      <c r="I724" s="3"/>
      <c r="J724" s="3"/>
      <c r="K724" s="3"/>
      <c r="L724" s="3"/>
      <c r="M724" s="3"/>
      <c r="N724" s="3"/>
    </row>
    <row r="725" spans="1:14" ht="13">
      <c r="A725" s="2"/>
      <c r="B725" s="3"/>
      <c r="C725" s="4"/>
      <c r="D725" s="4"/>
      <c r="E725" s="3"/>
      <c r="F725" s="3"/>
      <c r="G725" s="16"/>
      <c r="H725" s="3"/>
      <c r="I725" s="3"/>
      <c r="J725" s="3"/>
      <c r="K725" s="3"/>
      <c r="L725" s="3"/>
      <c r="M725" s="3"/>
      <c r="N725" s="3"/>
    </row>
    <row r="726" spans="1:14" ht="13">
      <c r="A726" s="2"/>
      <c r="B726" s="3"/>
      <c r="C726" s="4"/>
      <c r="D726" s="4"/>
      <c r="E726" s="3"/>
      <c r="F726" s="3"/>
      <c r="G726" s="16"/>
      <c r="H726" s="3"/>
      <c r="I726" s="3"/>
      <c r="J726" s="3"/>
      <c r="K726" s="3"/>
      <c r="L726" s="3"/>
      <c r="M726" s="3"/>
      <c r="N726" s="3"/>
    </row>
    <row r="727" spans="1:14" ht="13">
      <c r="A727" s="2"/>
      <c r="B727" s="3"/>
      <c r="C727" s="4"/>
      <c r="D727" s="4"/>
      <c r="E727" s="3"/>
      <c r="F727" s="3"/>
      <c r="G727" s="16"/>
      <c r="H727" s="3"/>
      <c r="I727" s="3"/>
      <c r="J727" s="3"/>
      <c r="K727" s="3"/>
      <c r="L727" s="3"/>
      <c r="M727" s="3"/>
      <c r="N727" s="3"/>
    </row>
    <row r="728" spans="1:14" ht="13">
      <c r="A728" s="2"/>
      <c r="B728" s="3"/>
      <c r="C728" s="4"/>
      <c r="D728" s="4"/>
      <c r="E728" s="3"/>
      <c r="F728" s="3"/>
      <c r="G728" s="16"/>
      <c r="H728" s="3"/>
      <c r="I728" s="3"/>
      <c r="J728" s="3"/>
      <c r="K728" s="3"/>
      <c r="L728" s="3"/>
      <c r="M728" s="3"/>
      <c r="N728" s="3"/>
    </row>
    <row r="729" spans="1:14" ht="13">
      <c r="A729" s="2"/>
      <c r="B729" s="3"/>
      <c r="C729" s="4"/>
      <c r="D729" s="4"/>
      <c r="E729" s="3"/>
      <c r="F729" s="3"/>
      <c r="G729" s="16"/>
      <c r="H729" s="3"/>
      <c r="I729" s="3"/>
      <c r="J729" s="3"/>
      <c r="K729" s="3"/>
      <c r="L729" s="3"/>
      <c r="M729" s="3"/>
      <c r="N729" s="3"/>
    </row>
    <row r="730" spans="1:14" ht="13">
      <c r="A730" s="2"/>
      <c r="B730" s="3"/>
      <c r="C730" s="4"/>
      <c r="D730" s="4"/>
      <c r="E730" s="3"/>
      <c r="F730" s="3"/>
      <c r="G730" s="16"/>
      <c r="H730" s="3"/>
      <c r="I730" s="3"/>
      <c r="J730" s="3"/>
      <c r="K730" s="3"/>
      <c r="L730" s="3"/>
      <c r="M730" s="3"/>
      <c r="N730" s="3"/>
    </row>
    <row r="731" spans="1:14" ht="13">
      <c r="A731" s="2"/>
      <c r="B731" s="3"/>
      <c r="C731" s="4"/>
      <c r="D731" s="4"/>
      <c r="E731" s="3"/>
      <c r="F731" s="3"/>
      <c r="G731" s="16"/>
      <c r="H731" s="3"/>
      <c r="I731" s="3"/>
      <c r="J731" s="3"/>
      <c r="K731" s="3"/>
      <c r="L731" s="3"/>
      <c r="M731" s="3"/>
      <c r="N731" s="3"/>
    </row>
    <row r="732" spans="1:14" ht="13">
      <c r="A732" s="2"/>
      <c r="B732" s="3"/>
      <c r="C732" s="4"/>
      <c r="D732" s="4"/>
      <c r="E732" s="3"/>
      <c r="F732" s="3"/>
      <c r="G732" s="16"/>
      <c r="H732" s="3"/>
      <c r="I732" s="3"/>
      <c r="J732" s="3"/>
      <c r="K732" s="3"/>
      <c r="L732" s="3"/>
      <c r="M732" s="3"/>
      <c r="N732" s="3"/>
    </row>
    <row r="733" spans="1:14" ht="13">
      <c r="A733" s="2"/>
      <c r="B733" s="3"/>
      <c r="C733" s="4"/>
      <c r="D733" s="4"/>
      <c r="E733" s="3"/>
      <c r="F733" s="3"/>
      <c r="G733" s="16"/>
      <c r="H733" s="3"/>
      <c r="I733" s="3"/>
      <c r="J733" s="3"/>
      <c r="K733" s="3"/>
      <c r="L733" s="3"/>
      <c r="M733" s="3"/>
      <c r="N733" s="3"/>
    </row>
    <row r="734" spans="1:14" ht="13">
      <c r="A734" s="2"/>
      <c r="B734" s="3"/>
      <c r="C734" s="4"/>
      <c r="D734" s="4"/>
      <c r="E734" s="3"/>
      <c r="F734" s="3"/>
      <c r="G734" s="16"/>
      <c r="H734" s="3"/>
      <c r="I734" s="3"/>
      <c r="J734" s="3"/>
      <c r="K734" s="3"/>
      <c r="L734" s="3"/>
      <c r="M734" s="3"/>
      <c r="N734" s="3"/>
    </row>
    <row r="735" spans="1:14" ht="13">
      <c r="A735" s="2"/>
      <c r="B735" s="3"/>
      <c r="C735" s="4"/>
      <c r="D735" s="4"/>
      <c r="E735" s="3"/>
      <c r="F735" s="3"/>
      <c r="G735" s="16"/>
      <c r="H735" s="3"/>
      <c r="I735" s="3"/>
      <c r="J735" s="3"/>
      <c r="K735" s="3"/>
      <c r="L735" s="3"/>
      <c r="M735" s="3"/>
      <c r="N735" s="3"/>
    </row>
    <row r="736" spans="1:14" ht="13">
      <c r="A736" s="2"/>
      <c r="B736" s="3"/>
      <c r="C736" s="4"/>
      <c r="D736" s="4"/>
      <c r="E736" s="3"/>
      <c r="F736" s="3"/>
      <c r="G736" s="16"/>
      <c r="H736" s="3"/>
      <c r="I736" s="3"/>
      <c r="J736" s="3"/>
      <c r="K736" s="3"/>
      <c r="L736" s="3"/>
      <c r="M736" s="3"/>
      <c r="N736" s="3"/>
    </row>
    <row r="737" spans="1:14" ht="13">
      <c r="A737" s="2"/>
      <c r="B737" s="3"/>
      <c r="C737" s="4"/>
      <c r="D737" s="4"/>
      <c r="E737" s="3"/>
      <c r="F737" s="3"/>
      <c r="G737" s="16"/>
      <c r="H737" s="3"/>
      <c r="I737" s="3"/>
      <c r="J737" s="3"/>
      <c r="K737" s="3"/>
      <c r="L737" s="3"/>
      <c r="M737" s="3"/>
      <c r="N737" s="3"/>
    </row>
    <row r="738" spans="1:14" ht="13">
      <c r="A738" s="2"/>
      <c r="B738" s="3"/>
      <c r="C738" s="4"/>
      <c r="D738" s="4"/>
      <c r="E738" s="3"/>
      <c r="F738" s="3"/>
      <c r="G738" s="16"/>
      <c r="H738" s="3"/>
      <c r="I738" s="3"/>
      <c r="J738" s="3"/>
      <c r="K738" s="3"/>
      <c r="L738" s="3"/>
      <c r="M738" s="3"/>
      <c r="N738" s="3"/>
    </row>
    <row r="739" spans="1:14" ht="13">
      <c r="A739" s="2"/>
      <c r="B739" s="3"/>
      <c r="C739" s="4"/>
      <c r="D739" s="4"/>
      <c r="E739" s="3"/>
      <c r="F739" s="3"/>
      <c r="G739" s="16"/>
      <c r="H739" s="3"/>
      <c r="I739" s="3"/>
      <c r="J739" s="3"/>
      <c r="K739" s="3"/>
      <c r="L739" s="3"/>
      <c r="M739" s="3"/>
      <c r="N739" s="3"/>
    </row>
    <row r="740" spans="1:14" ht="13">
      <c r="A740" s="2"/>
      <c r="B740" s="3"/>
      <c r="C740" s="4"/>
      <c r="D740" s="4"/>
      <c r="E740" s="3"/>
      <c r="F740" s="3"/>
      <c r="G740" s="16"/>
      <c r="H740" s="3"/>
      <c r="I740" s="3"/>
      <c r="J740" s="3"/>
      <c r="K740" s="3"/>
      <c r="L740" s="3"/>
      <c r="M740" s="3"/>
      <c r="N740" s="3"/>
    </row>
    <row r="741" spans="1:14" ht="13">
      <c r="A741" s="2"/>
      <c r="B741" s="3"/>
      <c r="C741" s="4"/>
      <c r="D741" s="4"/>
      <c r="E741" s="3"/>
      <c r="F741" s="3"/>
      <c r="G741" s="16"/>
      <c r="H741" s="3"/>
      <c r="I741" s="3"/>
      <c r="J741" s="3"/>
      <c r="K741" s="3"/>
      <c r="L741" s="3"/>
      <c r="M741" s="3"/>
      <c r="N741" s="3"/>
    </row>
    <row r="742" spans="1:14" ht="13">
      <c r="A742" s="2"/>
      <c r="B742" s="3"/>
      <c r="C742" s="4"/>
      <c r="D742" s="4"/>
      <c r="E742" s="3"/>
      <c r="F742" s="3"/>
      <c r="G742" s="16"/>
      <c r="H742" s="3"/>
      <c r="I742" s="3"/>
      <c r="J742" s="3"/>
      <c r="K742" s="3"/>
      <c r="L742" s="3"/>
      <c r="M742" s="3"/>
      <c r="N742" s="3"/>
    </row>
    <row r="743" spans="1:14" ht="13">
      <c r="A743" s="2"/>
      <c r="B743" s="3"/>
      <c r="C743" s="4"/>
      <c r="D743" s="4"/>
      <c r="E743" s="3"/>
      <c r="F743" s="3"/>
      <c r="G743" s="16"/>
      <c r="H743" s="3"/>
      <c r="I743" s="3"/>
      <c r="J743" s="3"/>
      <c r="K743" s="3"/>
      <c r="L743" s="3"/>
      <c r="M743" s="3"/>
      <c r="N743" s="3"/>
    </row>
    <row r="744" spans="1:14" ht="13">
      <c r="A744" s="2"/>
      <c r="B744" s="3"/>
      <c r="C744" s="4"/>
      <c r="D744" s="4"/>
      <c r="E744" s="3"/>
      <c r="F744" s="3"/>
      <c r="G744" s="16"/>
      <c r="H744" s="3"/>
      <c r="I744" s="3"/>
      <c r="J744" s="3"/>
      <c r="K744" s="3"/>
      <c r="L744" s="3"/>
      <c r="M744" s="3"/>
      <c r="N744" s="3"/>
    </row>
    <row r="745" spans="1:14" ht="13">
      <c r="A745" s="2"/>
      <c r="B745" s="3"/>
      <c r="C745" s="4"/>
      <c r="D745" s="4"/>
      <c r="E745" s="3"/>
      <c r="F745" s="3"/>
      <c r="G745" s="16"/>
      <c r="H745" s="3"/>
      <c r="I745" s="3"/>
      <c r="J745" s="3"/>
      <c r="K745" s="3"/>
      <c r="L745" s="3"/>
      <c r="M745" s="3"/>
      <c r="N745" s="3"/>
    </row>
    <row r="746" spans="1:14" ht="13">
      <c r="A746" s="2"/>
      <c r="B746" s="3"/>
      <c r="C746" s="4"/>
      <c r="D746" s="4"/>
      <c r="E746" s="3"/>
      <c r="F746" s="3"/>
      <c r="G746" s="16"/>
      <c r="H746" s="3"/>
      <c r="I746" s="3"/>
      <c r="J746" s="3"/>
      <c r="K746" s="3"/>
      <c r="L746" s="3"/>
      <c r="M746" s="3"/>
      <c r="N746" s="3"/>
    </row>
    <row r="747" spans="1:14" ht="13">
      <c r="A747" s="2"/>
      <c r="B747" s="3"/>
      <c r="C747" s="4"/>
      <c r="D747" s="4"/>
      <c r="E747" s="3"/>
      <c r="F747" s="3"/>
      <c r="G747" s="16"/>
      <c r="H747" s="3"/>
      <c r="I747" s="3"/>
      <c r="J747" s="3"/>
      <c r="K747" s="3"/>
      <c r="L747" s="3"/>
      <c r="M747" s="3"/>
      <c r="N747" s="3"/>
    </row>
    <row r="748" spans="1:14" ht="13">
      <c r="A748" s="2"/>
      <c r="B748" s="3"/>
      <c r="C748" s="4"/>
      <c r="D748" s="4"/>
      <c r="E748" s="3"/>
      <c r="F748" s="3"/>
      <c r="G748" s="16"/>
      <c r="H748" s="3"/>
      <c r="I748" s="3"/>
      <c r="J748" s="3"/>
      <c r="K748" s="3"/>
      <c r="L748" s="3"/>
      <c r="M748" s="3"/>
      <c r="N748" s="3"/>
    </row>
    <row r="749" spans="1:14" ht="13">
      <c r="A749" s="2"/>
      <c r="B749" s="3"/>
      <c r="C749" s="4"/>
      <c r="D749" s="4"/>
      <c r="E749" s="3"/>
      <c r="F749" s="3"/>
      <c r="G749" s="16"/>
      <c r="H749" s="3"/>
      <c r="I749" s="3"/>
      <c r="J749" s="3"/>
      <c r="K749" s="3"/>
      <c r="L749" s="3"/>
      <c r="M749" s="3"/>
      <c r="N749" s="3"/>
    </row>
    <row r="750" spans="1:14" ht="13">
      <c r="A750" s="2"/>
      <c r="B750" s="3"/>
      <c r="C750" s="4"/>
      <c r="D750" s="4"/>
      <c r="E750" s="3"/>
      <c r="F750" s="3"/>
      <c r="G750" s="16"/>
      <c r="H750" s="3"/>
      <c r="I750" s="3"/>
      <c r="J750" s="3"/>
      <c r="K750" s="3"/>
      <c r="L750" s="3"/>
      <c r="M750" s="3"/>
      <c r="N750" s="3"/>
    </row>
    <row r="751" spans="1:14" ht="13">
      <c r="A751" s="2"/>
      <c r="B751" s="3"/>
      <c r="C751" s="4"/>
      <c r="D751" s="4"/>
      <c r="E751" s="3"/>
      <c r="F751" s="3"/>
      <c r="G751" s="16"/>
      <c r="H751" s="3"/>
      <c r="I751" s="3"/>
      <c r="J751" s="3"/>
      <c r="K751" s="3"/>
      <c r="L751" s="3"/>
      <c r="M751" s="3"/>
      <c r="N751" s="3"/>
    </row>
    <row r="752" spans="1:14" ht="13">
      <c r="A752" s="2"/>
      <c r="B752" s="3"/>
      <c r="C752" s="4"/>
      <c r="D752" s="4"/>
      <c r="E752" s="3"/>
      <c r="F752" s="3"/>
      <c r="G752" s="16"/>
      <c r="H752" s="3"/>
      <c r="I752" s="3"/>
      <c r="J752" s="3"/>
      <c r="K752" s="3"/>
      <c r="L752" s="3"/>
      <c r="M752" s="3"/>
      <c r="N752" s="3"/>
    </row>
    <row r="753" spans="1:14" ht="13">
      <c r="A753" s="2"/>
      <c r="B753" s="3"/>
      <c r="C753" s="4"/>
      <c r="D753" s="4"/>
      <c r="E753" s="3"/>
      <c r="F753" s="3"/>
      <c r="G753" s="16"/>
      <c r="H753" s="3"/>
      <c r="I753" s="3"/>
      <c r="J753" s="3"/>
      <c r="K753" s="3"/>
      <c r="L753" s="3"/>
      <c r="M753" s="3"/>
      <c r="N753" s="3"/>
    </row>
    <row r="754" spans="1:14" ht="13">
      <c r="A754" s="2"/>
      <c r="B754" s="3"/>
      <c r="C754" s="4"/>
      <c r="D754" s="4"/>
      <c r="E754" s="3"/>
      <c r="F754" s="3"/>
      <c r="G754" s="16"/>
      <c r="H754" s="3"/>
      <c r="I754" s="3"/>
      <c r="J754" s="3"/>
      <c r="K754" s="3"/>
      <c r="L754" s="3"/>
      <c r="M754" s="3"/>
      <c r="N754" s="3"/>
    </row>
    <row r="755" spans="1:14" ht="13">
      <c r="A755" s="2"/>
      <c r="B755" s="3"/>
      <c r="C755" s="4"/>
      <c r="D755" s="4"/>
      <c r="E755" s="3"/>
      <c r="F755" s="3"/>
      <c r="G755" s="16"/>
      <c r="H755" s="3"/>
      <c r="I755" s="3"/>
      <c r="J755" s="3"/>
      <c r="K755" s="3"/>
      <c r="L755" s="3"/>
      <c r="M755" s="3"/>
      <c r="N755" s="3"/>
    </row>
    <row r="756" spans="1:14" ht="13">
      <c r="A756" s="2"/>
      <c r="B756" s="3"/>
      <c r="C756" s="4"/>
      <c r="D756" s="4"/>
      <c r="E756" s="3"/>
      <c r="F756" s="3"/>
      <c r="G756" s="16"/>
      <c r="H756" s="3"/>
      <c r="I756" s="3"/>
      <c r="J756" s="3"/>
      <c r="K756" s="3"/>
      <c r="L756" s="3"/>
      <c r="M756" s="3"/>
      <c r="N756" s="3"/>
    </row>
    <row r="757" spans="1:14" ht="13">
      <c r="A757" s="2"/>
      <c r="B757" s="3"/>
      <c r="C757" s="4"/>
      <c r="D757" s="4"/>
      <c r="E757" s="3"/>
      <c r="F757" s="3"/>
      <c r="G757" s="16"/>
      <c r="H757" s="3"/>
      <c r="I757" s="3"/>
      <c r="J757" s="3"/>
      <c r="K757" s="3"/>
      <c r="L757" s="3"/>
      <c r="M757" s="3"/>
      <c r="N757" s="3"/>
    </row>
    <row r="758" spans="1:14" ht="13">
      <c r="A758" s="2"/>
      <c r="B758" s="3"/>
      <c r="C758" s="4"/>
      <c r="D758" s="4"/>
      <c r="E758" s="3"/>
      <c r="F758" s="3"/>
      <c r="G758" s="16"/>
      <c r="H758" s="3"/>
      <c r="I758" s="3"/>
      <c r="J758" s="3"/>
      <c r="K758" s="3"/>
      <c r="L758" s="3"/>
      <c r="M758" s="3"/>
      <c r="N758" s="3"/>
    </row>
    <row r="759" spans="1:14" ht="13">
      <c r="A759" s="2"/>
      <c r="B759" s="3"/>
      <c r="C759" s="4"/>
      <c r="D759" s="4"/>
      <c r="E759" s="3"/>
      <c r="F759" s="3"/>
      <c r="G759" s="16"/>
      <c r="H759" s="3"/>
      <c r="I759" s="3"/>
      <c r="J759" s="3"/>
      <c r="K759" s="3"/>
      <c r="L759" s="3"/>
      <c r="M759" s="3"/>
      <c r="N759" s="3"/>
    </row>
    <row r="760" spans="1:14" ht="13">
      <c r="A760" s="2"/>
      <c r="B760" s="3"/>
      <c r="C760" s="4"/>
      <c r="D760" s="4"/>
      <c r="E760" s="3"/>
      <c r="F760" s="3"/>
      <c r="G760" s="16"/>
      <c r="H760" s="3"/>
      <c r="I760" s="3"/>
      <c r="J760" s="3"/>
      <c r="K760" s="3"/>
      <c r="L760" s="3"/>
      <c r="M760" s="3"/>
      <c r="N760" s="3"/>
    </row>
    <row r="761" spans="1:14" ht="13">
      <c r="A761" s="2"/>
      <c r="B761" s="3"/>
      <c r="C761" s="4"/>
      <c r="D761" s="4"/>
      <c r="E761" s="3"/>
      <c r="F761" s="3"/>
      <c r="G761" s="16"/>
      <c r="H761" s="3"/>
      <c r="I761" s="3"/>
      <c r="J761" s="3"/>
      <c r="K761" s="3"/>
      <c r="L761" s="3"/>
      <c r="M761" s="3"/>
      <c r="N761" s="3"/>
    </row>
    <row r="762" spans="1:14" ht="13">
      <c r="A762" s="2"/>
      <c r="B762" s="3"/>
      <c r="C762" s="4"/>
      <c r="D762" s="4"/>
      <c r="E762" s="3"/>
      <c r="F762" s="3"/>
      <c r="G762" s="16"/>
      <c r="H762" s="3"/>
      <c r="I762" s="3"/>
      <c r="J762" s="3"/>
      <c r="K762" s="3"/>
      <c r="L762" s="3"/>
      <c r="M762" s="3"/>
      <c r="N762" s="3"/>
    </row>
    <row r="763" spans="1:14" ht="13">
      <c r="A763" s="2"/>
      <c r="B763" s="3"/>
      <c r="C763" s="4"/>
      <c r="D763" s="4"/>
      <c r="E763" s="3"/>
      <c r="F763" s="3"/>
      <c r="G763" s="16"/>
      <c r="H763" s="3"/>
      <c r="I763" s="3"/>
      <c r="J763" s="3"/>
      <c r="K763" s="3"/>
      <c r="L763" s="3"/>
      <c r="M763" s="3"/>
      <c r="N763" s="3"/>
    </row>
    <row r="764" spans="1:14" ht="13">
      <c r="A764" s="2"/>
      <c r="B764" s="3"/>
      <c r="C764" s="4"/>
      <c r="D764" s="4"/>
      <c r="E764" s="3"/>
      <c r="F764" s="3"/>
      <c r="G764" s="16"/>
      <c r="H764" s="3"/>
      <c r="I764" s="3"/>
      <c r="J764" s="3"/>
      <c r="K764" s="3"/>
      <c r="L764" s="3"/>
      <c r="M764" s="3"/>
      <c r="N764" s="3"/>
    </row>
    <row r="765" spans="1:14" ht="13">
      <c r="A765" s="2"/>
      <c r="B765" s="3"/>
      <c r="C765" s="4"/>
      <c r="D765" s="4"/>
      <c r="E765" s="3"/>
      <c r="F765" s="3"/>
      <c r="G765" s="16"/>
      <c r="H765" s="3"/>
      <c r="I765" s="3"/>
      <c r="J765" s="3"/>
      <c r="K765" s="3"/>
      <c r="L765" s="3"/>
      <c r="M765" s="3"/>
      <c r="N765" s="3"/>
    </row>
    <row r="766" spans="1:14" ht="13">
      <c r="A766" s="2"/>
      <c r="B766" s="3"/>
      <c r="C766" s="4"/>
      <c r="D766" s="4"/>
      <c r="E766" s="3"/>
      <c r="F766" s="3"/>
      <c r="G766" s="16"/>
      <c r="H766" s="3"/>
      <c r="I766" s="3"/>
      <c r="J766" s="3"/>
      <c r="K766" s="3"/>
      <c r="L766" s="3"/>
      <c r="M766" s="3"/>
      <c r="N766" s="3"/>
    </row>
    <row r="767" spans="1:14" ht="13">
      <c r="A767" s="2"/>
      <c r="B767" s="3"/>
      <c r="C767" s="4"/>
      <c r="D767" s="4"/>
      <c r="E767" s="3"/>
      <c r="F767" s="3"/>
      <c r="G767" s="16"/>
      <c r="H767" s="3"/>
      <c r="I767" s="3"/>
      <c r="J767" s="3"/>
      <c r="K767" s="3"/>
      <c r="L767" s="3"/>
      <c r="M767" s="3"/>
      <c r="N767" s="3"/>
    </row>
    <row r="768" spans="1:14" ht="13">
      <c r="A768" s="2"/>
      <c r="B768" s="3"/>
      <c r="C768" s="4"/>
      <c r="D768" s="4"/>
      <c r="E768" s="3"/>
      <c r="F768" s="3"/>
      <c r="G768" s="16"/>
      <c r="H768" s="3"/>
      <c r="I768" s="3"/>
      <c r="J768" s="3"/>
      <c r="K768" s="3"/>
      <c r="L768" s="3"/>
      <c r="M768" s="3"/>
      <c r="N768" s="3"/>
    </row>
    <row r="769" spans="1:14" ht="13">
      <c r="A769" s="2"/>
      <c r="B769" s="3"/>
      <c r="C769" s="4"/>
      <c r="D769" s="4"/>
      <c r="E769" s="3"/>
      <c r="F769" s="3"/>
      <c r="G769" s="16"/>
      <c r="H769" s="3"/>
      <c r="I769" s="3"/>
      <c r="J769" s="3"/>
      <c r="K769" s="3"/>
      <c r="L769" s="3"/>
      <c r="M769" s="3"/>
      <c r="N769" s="3"/>
    </row>
    <row r="770" spans="1:14" ht="13">
      <c r="A770" s="2"/>
      <c r="B770" s="3"/>
      <c r="C770" s="4"/>
      <c r="D770" s="4"/>
      <c r="E770" s="3"/>
      <c r="F770" s="3"/>
      <c r="G770" s="16"/>
      <c r="H770" s="3"/>
      <c r="I770" s="3"/>
      <c r="J770" s="3"/>
      <c r="K770" s="3"/>
      <c r="L770" s="3"/>
      <c r="M770" s="3"/>
      <c r="N770" s="3"/>
    </row>
    <row r="771" spans="1:14" ht="13">
      <c r="A771" s="2"/>
      <c r="B771" s="3"/>
      <c r="C771" s="4"/>
      <c r="D771" s="4"/>
      <c r="E771" s="3"/>
      <c r="F771" s="3"/>
      <c r="G771" s="16"/>
      <c r="H771" s="3"/>
      <c r="I771" s="3"/>
      <c r="J771" s="3"/>
      <c r="K771" s="3"/>
      <c r="L771" s="3"/>
      <c r="M771" s="3"/>
      <c r="N771" s="3"/>
    </row>
    <row r="772" spans="1:14" ht="13">
      <c r="A772" s="2"/>
      <c r="B772" s="3"/>
      <c r="C772" s="4"/>
      <c r="D772" s="4"/>
      <c r="E772" s="3"/>
      <c r="F772" s="3"/>
      <c r="G772" s="16"/>
      <c r="H772" s="3"/>
      <c r="I772" s="3"/>
      <c r="J772" s="3"/>
      <c r="K772" s="3"/>
      <c r="L772" s="3"/>
      <c r="M772" s="3"/>
      <c r="N772" s="3"/>
    </row>
    <row r="773" spans="1:14" ht="13">
      <c r="A773" s="2"/>
      <c r="B773" s="3"/>
      <c r="C773" s="4"/>
      <c r="D773" s="4"/>
      <c r="E773" s="3"/>
      <c r="F773" s="3"/>
      <c r="G773" s="16"/>
      <c r="H773" s="3"/>
      <c r="I773" s="3"/>
      <c r="J773" s="3"/>
      <c r="K773" s="3"/>
      <c r="L773" s="3"/>
      <c r="M773" s="3"/>
      <c r="N773" s="3"/>
    </row>
    <row r="774" spans="1:14" ht="13">
      <c r="A774" s="2"/>
      <c r="B774" s="3"/>
      <c r="C774" s="4"/>
      <c r="D774" s="4"/>
      <c r="E774" s="3"/>
      <c r="F774" s="3"/>
      <c r="G774" s="16"/>
      <c r="H774" s="3"/>
      <c r="I774" s="3"/>
      <c r="J774" s="3"/>
      <c r="K774" s="3"/>
      <c r="L774" s="3"/>
      <c r="M774" s="3"/>
      <c r="N774" s="3"/>
    </row>
    <row r="775" spans="1:14" ht="13">
      <c r="A775" s="2"/>
      <c r="B775" s="3"/>
      <c r="C775" s="4"/>
      <c r="D775" s="4"/>
      <c r="E775" s="3"/>
      <c r="F775" s="3"/>
      <c r="G775" s="16"/>
      <c r="H775" s="3"/>
      <c r="I775" s="3"/>
      <c r="J775" s="3"/>
      <c r="K775" s="3"/>
      <c r="L775" s="3"/>
      <c r="M775" s="3"/>
      <c r="N775" s="3"/>
    </row>
    <row r="776" spans="1:14" ht="13">
      <c r="A776" s="2"/>
      <c r="B776" s="3"/>
      <c r="C776" s="4"/>
      <c r="D776" s="4"/>
      <c r="E776" s="3"/>
      <c r="F776" s="3"/>
      <c r="G776" s="16"/>
      <c r="H776" s="3"/>
      <c r="I776" s="3"/>
      <c r="J776" s="3"/>
      <c r="K776" s="3"/>
      <c r="L776" s="3"/>
      <c r="M776" s="3"/>
      <c r="N776" s="3"/>
    </row>
    <row r="777" spans="1:14" ht="13">
      <c r="A777" s="2"/>
      <c r="B777" s="3"/>
      <c r="C777" s="4"/>
      <c r="D777" s="4"/>
      <c r="E777" s="3"/>
      <c r="F777" s="3"/>
      <c r="G777" s="16"/>
      <c r="H777" s="3"/>
      <c r="I777" s="3"/>
      <c r="J777" s="3"/>
      <c r="K777" s="3"/>
      <c r="L777" s="3"/>
      <c r="M777" s="3"/>
      <c r="N777" s="3"/>
    </row>
    <row r="778" spans="1:14" ht="13">
      <c r="A778" s="2"/>
      <c r="B778" s="3"/>
      <c r="C778" s="4"/>
      <c r="D778" s="4"/>
      <c r="E778" s="3"/>
      <c r="F778" s="3"/>
      <c r="G778" s="16"/>
      <c r="H778" s="3"/>
      <c r="I778" s="3"/>
      <c r="J778" s="3"/>
      <c r="K778" s="3"/>
      <c r="L778" s="3"/>
      <c r="M778" s="3"/>
      <c r="N778" s="3"/>
    </row>
    <row r="779" spans="1:14" ht="13">
      <c r="A779" s="2"/>
      <c r="B779" s="3"/>
      <c r="C779" s="4"/>
      <c r="D779" s="4"/>
      <c r="E779" s="3"/>
      <c r="F779" s="3"/>
      <c r="G779" s="16"/>
      <c r="H779" s="3"/>
      <c r="I779" s="3"/>
      <c r="J779" s="3"/>
      <c r="K779" s="3"/>
      <c r="L779" s="3"/>
      <c r="M779" s="3"/>
      <c r="N779" s="3"/>
    </row>
    <row r="780" spans="1:14" ht="13">
      <c r="A780" s="2"/>
      <c r="B780" s="3"/>
      <c r="C780" s="4"/>
      <c r="D780" s="4"/>
      <c r="E780" s="3"/>
      <c r="F780" s="3"/>
      <c r="G780" s="16"/>
      <c r="H780" s="3"/>
      <c r="I780" s="3"/>
      <c r="J780" s="3"/>
      <c r="K780" s="3"/>
      <c r="L780" s="3"/>
      <c r="M780" s="3"/>
      <c r="N780" s="3"/>
    </row>
    <row r="781" spans="1:14" ht="13">
      <c r="A781" s="2"/>
      <c r="B781" s="3"/>
      <c r="C781" s="4"/>
      <c r="D781" s="4"/>
      <c r="E781" s="3"/>
      <c r="F781" s="3"/>
      <c r="G781" s="16"/>
      <c r="H781" s="3"/>
      <c r="I781" s="3"/>
      <c r="J781" s="3"/>
      <c r="K781" s="3"/>
      <c r="L781" s="3"/>
      <c r="M781" s="3"/>
      <c r="N781" s="3"/>
    </row>
    <row r="782" spans="1:14" ht="13">
      <c r="A782" s="2"/>
      <c r="B782" s="3"/>
      <c r="C782" s="4"/>
      <c r="D782" s="4"/>
      <c r="E782" s="3"/>
      <c r="F782" s="3"/>
      <c r="G782" s="16"/>
      <c r="H782" s="3"/>
      <c r="I782" s="3"/>
      <c r="J782" s="3"/>
      <c r="K782" s="3"/>
      <c r="L782" s="3"/>
      <c r="M782" s="3"/>
      <c r="N782" s="3"/>
    </row>
    <row r="783" spans="1:14" ht="13">
      <c r="A783" s="2"/>
      <c r="B783" s="3"/>
      <c r="C783" s="4"/>
      <c r="D783" s="4"/>
      <c r="E783" s="3"/>
      <c r="F783" s="3"/>
      <c r="G783" s="16"/>
      <c r="H783" s="3"/>
      <c r="I783" s="3"/>
      <c r="J783" s="3"/>
      <c r="K783" s="3"/>
      <c r="L783" s="3"/>
      <c r="M783" s="3"/>
      <c r="N783" s="3"/>
    </row>
    <row r="784" spans="1:14" ht="13">
      <c r="A784" s="2"/>
      <c r="B784" s="3"/>
      <c r="C784" s="4"/>
      <c r="D784" s="4"/>
      <c r="E784" s="3"/>
      <c r="F784" s="3"/>
      <c r="G784" s="16"/>
      <c r="H784" s="3"/>
      <c r="I784" s="3"/>
      <c r="J784" s="3"/>
      <c r="K784" s="3"/>
      <c r="L784" s="3"/>
      <c r="M784" s="3"/>
      <c r="N784" s="3"/>
    </row>
    <row r="785" spans="1:14" ht="13">
      <c r="A785" s="2"/>
      <c r="B785" s="3"/>
      <c r="C785" s="4"/>
      <c r="D785" s="4"/>
      <c r="E785" s="3"/>
      <c r="F785" s="3"/>
      <c r="G785" s="16"/>
      <c r="H785" s="3"/>
      <c r="I785" s="3"/>
      <c r="J785" s="3"/>
      <c r="K785" s="3"/>
      <c r="L785" s="3"/>
      <c r="M785" s="3"/>
      <c r="N785" s="3"/>
    </row>
    <row r="786" spans="1:14" ht="13">
      <c r="A786" s="2"/>
      <c r="B786" s="3"/>
      <c r="C786" s="4"/>
      <c r="D786" s="4"/>
      <c r="E786" s="3"/>
      <c r="F786" s="3"/>
      <c r="G786" s="16"/>
      <c r="H786" s="3"/>
      <c r="I786" s="3"/>
      <c r="J786" s="3"/>
      <c r="K786" s="3"/>
      <c r="L786" s="3"/>
      <c r="M786" s="3"/>
      <c r="N786" s="3"/>
    </row>
    <row r="787" spans="1:14" ht="13">
      <c r="A787" s="2"/>
      <c r="B787" s="3"/>
      <c r="C787" s="4"/>
      <c r="D787" s="4"/>
      <c r="E787" s="3"/>
      <c r="F787" s="3"/>
      <c r="G787" s="16"/>
      <c r="H787" s="3"/>
      <c r="I787" s="3"/>
      <c r="J787" s="3"/>
      <c r="K787" s="3"/>
      <c r="L787" s="3"/>
      <c r="M787" s="3"/>
      <c r="N787" s="3"/>
    </row>
    <row r="788" spans="1:14" ht="13">
      <c r="A788" s="2"/>
      <c r="B788" s="3"/>
      <c r="C788" s="4"/>
      <c r="D788" s="4"/>
      <c r="E788" s="3"/>
      <c r="F788" s="3"/>
      <c r="G788" s="16"/>
      <c r="H788" s="3"/>
      <c r="I788" s="3"/>
      <c r="J788" s="3"/>
      <c r="K788" s="3"/>
      <c r="L788" s="3"/>
      <c r="M788" s="3"/>
      <c r="N788" s="3"/>
    </row>
    <row r="789" spans="1:14" ht="13">
      <c r="A789" s="2"/>
      <c r="B789" s="3"/>
      <c r="C789" s="4"/>
      <c r="D789" s="4"/>
      <c r="E789" s="3"/>
      <c r="F789" s="3"/>
      <c r="G789" s="16"/>
      <c r="H789" s="3"/>
      <c r="I789" s="3"/>
      <c r="J789" s="3"/>
      <c r="K789" s="3"/>
      <c r="L789" s="3"/>
      <c r="M789" s="3"/>
      <c r="N789" s="3"/>
    </row>
    <row r="790" spans="1:14" ht="13">
      <c r="A790" s="2"/>
      <c r="B790" s="3"/>
      <c r="C790" s="4"/>
      <c r="D790" s="4"/>
      <c r="E790" s="3"/>
      <c r="F790" s="3"/>
      <c r="G790" s="16"/>
      <c r="H790" s="3"/>
      <c r="I790" s="3"/>
      <c r="J790" s="3"/>
      <c r="K790" s="3"/>
      <c r="L790" s="3"/>
      <c r="M790" s="3"/>
      <c r="N790" s="3"/>
    </row>
    <row r="791" spans="1:14" ht="13">
      <c r="A791" s="2"/>
      <c r="B791" s="3"/>
      <c r="C791" s="4"/>
      <c r="D791" s="4"/>
      <c r="E791" s="3"/>
      <c r="F791" s="3"/>
      <c r="G791" s="16"/>
      <c r="H791" s="3"/>
      <c r="I791" s="3"/>
      <c r="J791" s="3"/>
      <c r="K791" s="3"/>
      <c r="L791" s="3"/>
      <c r="M791" s="3"/>
      <c r="N791" s="3"/>
    </row>
    <row r="792" spans="1:14" ht="13">
      <c r="A792" s="2"/>
      <c r="B792" s="3"/>
      <c r="C792" s="4"/>
      <c r="D792" s="4"/>
      <c r="E792" s="3"/>
      <c r="F792" s="3"/>
      <c r="G792" s="16"/>
      <c r="H792" s="3"/>
      <c r="I792" s="3"/>
      <c r="J792" s="3"/>
      <c r="K792" s="3"/>
      <c r="L792" s="3"/>
      <c r="M792" s="3"/>
      <c r="N792" s="3"/>
    </row>
    <row r="793" spans="1:14" ht="13">
      <c r="A793" s="2"/>
      <c r="B793" s="3"/>
      <c r="C793" s="4"/>
      <c r="D793" s="4"/>
      <c r="E793" s="3"/>
      <c r="F793" s="3"/>
      <c r="G793" s="16"/>
      <c r="H793" s="3"/>
      <c r="I793" s="3"/>
      <c r="J793" s="3"/>
      <c r="K793" s="3"/>
      <c r="L793" s="3"/>
      <c r="M793" s="3"/>
      <c r="N793" s="3"/>
    </row>
    <row r="794" spans="1:14" ht="13">
      <c r="A794" s="2"/>
      <c r="B794" s="3"/>
      <c r="C794" s="4"/>
      <c r="D794" s="4"/>
      <c r="E794" s="3"/>
      <c r="F794" s="3"/>
      <c r="G794" s="16"/>
      <c r="H794" s="3"/>
      <c r="I794" s="3"/>
      <c r="J794" s="3"/>
      <c r="K794" s="3"/>
      <c r="L794" s="3"/>
      <c r="M794" s="3"/>
      <c r="N794" s="3"/>
    </row>
    <row r="795" spans="1:14" ht="13">
      <c r="A795" s="2"/>
      <c r="B795" s="3"/>
      <c r="C795" s="4"/>
      <c r="D795" s="4"/>
      <c r="E795" s="3"/>
      <c r="F795" s="3"/>
      <c r="G795" s="16"/>
      <c r="H795" s="3"/>
      <c r="I795" s="3"/>
      <c r="J795" s="3"/>
      <c r="K795" s="3"/>
      <c r="L795" s="3"/>
      <c r="M795" s="3"/>
      <c r="N795" s="3"/>
    </row>
    <row r="796" spans="1:14" ht="13">
      <c r="A796" s="2"/>
      <c r="B796" s="3"/>
      <c r="C796" s="4"/>
      <c r="D796" s="4"/>
      <c r="E796" s="3"/>
      <c r="F796" s="3"/>
      <c r="G796" s="16"/>
      <c r="H796" s="3"/>
      <c r="I796" s="3"/>
      <c r="J796" s="3"/>
      <c r="K796" s="3"/>
      <c r="L796" s="3"/>
      <c r="M796" s="3"/>
      <c r="N796" s="3"/>
    </row>
    <row r="797" spans="1:14" ht="13">
      <c r="A797" s="2"/>
      <c r="B797" s="3"/>
      <c r="C797" s="4"/>
      <c r="D797" s="4"/>
      <c r="E797" s="3"/>
      <c r="F797" s="3"/>
      <c r="G797" s="16"/>
      <c r="H797" s="3"/>
      <c r="I797" s="3"/>
      <c r="J797" s="3"/>
      <c r="K797" s="3"/>
      <c r="L797" s="3"/>
      <c r="M797" s="3"/>
      <c r="N797" s="3"/>
    </row>
    <row r="798" spans="1:14" ht="13">
      <c r="A798" s="2"/>
      <c r="B798" s="3"/>
      <c r="C798" s="4"/>
      <c r="D798" s="4"/>
      <c r="E798" s="3"/>
      <c r="F798" s="3"/>
      <c r="G798" s="16"/>
      <c r="H798" s="3"/>
      <c r="I798" s="3"/>
      <c r="J798" s="3"/>
      <c r="K798" s="3"/>
      <c r="L798" s="3"/>
      <c r="M798" s="3"/>
      <c r="N798" s="3"/>
    </row>
    <row r="799" spans="1:14" ht="13">
      <c r="A799" s="2"/>
      <c r="B799" s="3"/>
      <c r="C799" s="4"/>
      <c r="D799" s="4"/>
      <c r="E799" s="3"/>
      <c r="F799" s="3"/>
      <c r="G799" s="16"/>
      <c r="H799" s="3"/>
      <c r="I799" s="3"/>
      <c r="J799" s="3"/>
      <c r="K799" s="3"/>
      <c r="L799" s="3"/>
      <c r="M799" s="3"/>
      <c r="N799" s="3"/>
    </row>
    <row r="800" spans="1:14" ht="13">
      <c r="A800" s="2"/>
      <c r="B800" s="3"/>
      <c r="C800" s="4"/>
      <c r="D800" s="4"/>
      <c r="E800" s="3"/>
      <c r="F800" s="3"/>
      <c r="G800" s="16"/>
      <c r="H800" s="3"/>
      <c r="I800" s="3"/>
      <c r="J800" s="3"/>
      <c r="K800" s="3"/>
      <c r="L800" s="3"/>
      <c r="M800" s="3"/>
      <c r="N800" s="3"/>
    </row>
    <row r="801" spans="1:14" ht="13">
      <c r="A801" s="2"/>
      <c r="B801" s="3"/>
      <c r="C801" s="4"/>
      <c r="D801" s="4"/>
      <c r="E801" s="3"/>
      <c r="F801" s="3"/>
      <c r="G801" s="16"/>
      <c r="H801" s="3"/>
      <c r="I801" s="3"/>
      <c r="J801" s="3"/>
      <c r="K801" s="3"/>
      <c r="L801" s="3"/>
      <c r="M801" s="3"/>
      <c r="N801" s="3"/>
    </row>
    <row r="802" spans="1:14" ht="13">
      <c r="A802" s="2"/>
      <c r="B802" s="3"/>
      <c r="C802" s="4"/>
      <c r="D802" s="4"/>
      <c r="E802" s="3"/>
      <c r="F802" s="3"/>
      <c r="G802" s="16"/>
      <c r="H802" s="3"/>
      <c r="I802" s="3"/>
      <c r="J802" s="3"/>
      <c r="K802" s="3"/>
      <c r="L802" s="3"/>
      <c r="M802" s="3"/>
      <c r="N802" s="3"/>
    </row>
    <row r="803" spans="1:14" ht="13">
      <c r="A803" s="2"/>
      <c r="B803" s="3"/>
      <c r="C803" s="4"/>
      <c r="D803" s="4"/>
      <c r="E803" s="3"/>
      <c r="F803" s="3"/>
      <c r="G803" s="16"/>
      <c r="H803" s="3"/>
      <c r="I803" s="3"/>
      <c r="J803" s="3"/>
      <c r="K803" s="3"/>
      <c r="L803" s="3"/>
      <c r="M803" s="3"/>
      <c r="N803" s="3"/>
    </row>
    <row r="804" spans="1:14" ht="13">
      <c r="A804" s="2"/>
      <c r="B804" s="3"/>
      <c r="C804" s="4"/>
      <c r="D804" s="4"/>
      <c r="E804" s="3"/>
      <c r="F804" s="3"/>
      <c r="G804" s="16"/>
      <c r="H804" s="3"/>
      <c r="I804" s="3"/>
      <c r="J804" s="3"/>
      <c r="K804" s="3"/>
      <c r="L804" s="3"/>
      <c r="M804" s="3"/>
      <c r="N804" s="3"/>
    </row>
    <row r="805" spans="1:14" ht="13">
      <c r="A805" s="2"/>
      <c r="B805" s="3"/>
      <c r="C805" s="4"/>
      <c r="D805" s="4"/>
      <c r="E805" s="3"/>
      <c r="F805" s="3"/>
      <c r="G805" s="16"/>
      <c r="H805" s="3"/>
      <c r="I805" s="3"/>
      <c r="J805" s="3"/>
      <c r="K805" s="3"/>
      <c r="L805" s="3"/>
      <c r="M805" s="3"/>
      <c r="N805" s="3"/>
    </row>
    <row r="806" spans="1:14" ht="13">
      <c r="A806" s="2"/>
      <c r="B806" s="3"/>
      <c r="C806" s="4"/>
      <c r="D806" s="4"/>
      <c r="E806" s="3"/>
      <c r="F806" s="3"/>
      <c r="G806" s="16"/>
      <c r="H806" s="3"/>
      <c r="I806" s="3"/>
      <c r="J806" s="3"/>
      <c r="K806" s="3"/>
      <c r="L806" s="3"/>
      <c r="M806" s="3"/>
      <c r="N806" s="3"/>
    </row>
    <row r="807" spans="1:14" ht="13">
      <c r="A807" s="2"/>
      <c r="B807" s="3"/>
      <c r="C807" s="4"/>
      <c r="D807" s="4"/>
      <c r="E807" s="3"/>
      <c r="F807" s="3"/>
      <c r="G807" s="16"/>
      <c r="H807" s="3"/>
      <c r="I807" s="3"/>
      <c r="J807" s="3"/>
      <c r="K807" s="3"/>
      <c r="L807" s="3"/>
      <c r="M807" s="3"/>
      <c r="N807" s="3"/>
    </row>
    <row r="808" spans="1:14" ht="13">
      <c r="A808" s="2"/>
      <c r="B808" s="3"/>
      <c r="C808" s="4"/>
      <c r="D808" s="4"/>
      <c r="E808" s="3"/>
      <c r="F808" s="3"/>
      <c r="G808" s="16"/>
      <c r="H808" s="3"/>
      <c r="I808" s="3"/>
      <c r="J808" s="3"/>
      <c r="K808" s="3"/>
      <c r="L808" s="3"/>
      <c r="M808" s="3"/>
      <c r="N808" s="3"/>
    </row>
    <row r="809" spans="1:14" ht="13">
      <c r="A809" s="2"/>
      <c r="B809" s="3"/>
      <c r="C809" s="4"/>
      <c r="D809" s="4"/>
      <c r="E809" s="3"/>
      <c r="F809" s="3"/>
      <c r="G809" s="16"/>
      <c r="H809" s="3"/>
      <c r="I809" s="3"/>
      <c r="J809" s="3"/>
      <c r="K809" s="3"/>
      <c r="L809" s="3"/>
      <c r="M809" s="3"/>
      <c r="N809" s="3"/>
    </row>
    <row r="810" spans="1:14" ht="13">
      <c r="A810" s="2"/>
      <c r="B810" s="3"/>
      <c r="C810" s="4"/>
      <c r="D810" s="4"/>
      <c r="E810" s="3"/>
      <c r="F810" s="3"/>
      <c r="G810" s="16"/>
      <c r="H810" s="3"/>
      <c r="I810" s="3"/>
      <c r="J810" s="3"/>
      <c r="K810" s="3"/>
      <c r="L810" s="3"/>
      <c r="M810" s="3"/>
      <c r="N810" s="3"/>
    </row>
    <row r="811" spans="1:14" ht="13">
      <c r="A811" s="2"/>
      <c r="B811" s="3"/>
      <c r="C811" s="4"/>
      <c r="D811" s="4"/>
      <c r="E811" s="3"/>
      <c r="F811" s="3"/>
      <c r="G811" s="16"/>
      <c r="H811" s="3"/>
      <c r="I811" s="3"/>
      <c r="J811" s="3"/>
      <c r="K811" s="3"/>
      <c r="L811" s="3"/>
      <c r="M811" s="3"/>
      <c r="N811" s="3"/>
    </row>
    <row r="812" spans="1:14" ht="13">
      <c r="A812" s="2"/>
      <c r="B812" s="3"/>
      <c r="C812" s="4"/>
      <c r="D812" s="4"/>
      <c r="E812" s="3"/>
      <c r="F812" s="3"/>
      <c r="G812" s="16"/>
      <c r="H812" s="3"/>
      <c r="I812" s="3"/>
      <c r="J812" s="3"/>
      <c r="K812" s="3"/>
      <c r="L812" s="3"/>
      <c r="M812" s="3"/>
      <c r="N812" s="3"/>
    </row>
    <row r="813" spans="1:14" ht="13">
      <c r="A813" s="2"/>
      <c r="B813" s="3"/>
      <c r="C813" s="4"/>
      <c r="D813" s="4"/>
      <c r="E813" s="3"/>
      <c r="F813" s="3"/>
      <c r="G813" s="16"/>
      <c r="H813" s="3"/>
      <c r="I813" s="3"/>
      <c r="J813" s="3"/>
      <c r="K813" s="3"/>
      <c r="L813" s="3"/>
      <c r="M813" s="3"/>
      <c r="N813" s="3"/>
    </row>
    <row r="814" spans="1:14" ht="13">
      <c r="A814" s="2"/>
      <c r="B814" s="3"/>
      <c r="C814" s="4"/>
      <c r="D814" s="4"/>
      <c r="E814" s="3"/>
      <c r="F814" s="3"/>
      <c r="G814" s="16"/>
      <c r="H814" s="3"/>
      <c r="I814" s="3"/>
      <c r="J814" s="3"/>
      <c r="K814" s="3"/>
      <c r="L814" s="3"/>
      <c r="M814" s="3"/>
      <c r="N814" s="3"/>
    </row>
    <row r="815" spans="1:14" ht="13">
      <c r="A815" s="2"/>
      <c r="B815" s="3"/>
      <c r="C815" s="4"/>
      <c r="D815" s="4"/>
      <c r="E815" s="3"/>
      <c r="F815" s="3"/>
      <c r="G815" s="16"/>
      <c r="H815" s="3"/>
      <c r="I815" s="3"/>
      <c r="J815" s="3"/>
      <c r="K815" s="3"/>
      <c r="L815" s="3"/>
      <c r="M815" s="3"/>
      <c r="N815" s="3"/>
    </row>
    <row r="816" spans="1:14" ht="13">
      <c r="A816" s="2"/>
      <c r="B816" s="3"/>
      <c r="C816" s="4"/>
      <c r="D816" s="4"/>
      <c r="E816" s="3"/>
      <c r="F816" s="3"/>
      <c r="G816" s="16"/>
      <c r="H816" s="3"/>
      <c r="I816" s="3"/>
      <c r="J816" s="3"/>
      <c r="K816" s="3"/>
      <c r="L816" s="3"/>
      <c r="M816" s="3"/>
      <c r="N816" s="3"/>
    </row>
    <row r="817" spans="1:14" ht="13">
      <c r="A817" s="2"/>
      <c r="B817" s="3"/>
      <c r="C817" s="4"/>
      <c r="D817" s="4"/>
      <c r="E817" s="3"/>
      <c r="F817" s="3"/>
      <c r="G817" s="16"/>
      <c r="H817" s="3"/>
      <c r="I817" s="3"/>
      <c r="J817" s="3"/>
      <c r="K817" s="3"/>
      <c r="L817" s="3"/>
      <c r="M817" s="3"/>
      <c r="N817" s="3"/>
    </row>
    <row r="818" spans="1:14" ht="13">
      <c r="A818" s="2"/>
      <c r="B818" s="3"/>
      <c r="C818" s="4"/>
      <c r="D818" s="4"/>
      <c r="E818" s="3"/>
      <c r="F818" s="3"/>
      <c r="G818" s="16"/>
      <c r="H818" s="3"/>
      <c r="I818" s="3"/>
      <c r="J818" s="3"/>
      <c r="K818" s="3"/>
      <c r="L818" s="3"/>
      <c r="M818" s="3"/>
      <c r="N818" s="3"/>
    </row>
    <row r="819" spans="1:14" ht="13">
      <c r="A819" s="2"/>
      <c r="B819" s="3"/>
      <c r="C819" s="4"/>
      <c r="D819" s="4"/>
      <c r="E819" s="3"/>
      <c r="F819" s="3"/>
      <c r="G819" s="16"/>
      <c r="H819" s="3"/>
      <c r="I819" s="3"/>
      <c r="J819" s="3"/>
      <c r="K819" s="3"/>
      <c r="L819" s="3"/>
      <c r="M819" s="3"/>
      <c r="N819" s="3"/>
    </row>
    <row r="820" spans="1:14" ht="13">
      <c r="A820" s="2"/>
      <c r="B820" s="3"/>
      <c r="C820" s="4"/>
      <c r="D820" s="4"/>
      <c r="E820" s="3"/>
      <c r="F820" s="3"/>
      <c r="G820" s="16"/>
      <c r="H820" s="3"/>
      <c r="I820" s="3"/>
      <c r="J820" s="3"/>
      <c r="K820" s="3"/>
      <c r="L820" s="3"/>
      <c r="M820" s="3"/>
      <c r="N820" s="3"/>
    </row>
    <row r="821" spans="1:14" ht="13">
      <c r="A821" s="2"/>
      <c r="B821" s="3"/>
      <c r="C821" s="4"/>
      <c r="D821" s="4"/>
      <c r="E821" s="3"/>
      <c r="F821" s="3"/>
      <c r="G821" s="16"/>
      <c r="H821" s="3"/>
      <c r="I821" s="3"/>
      <c r="J821" s="3"/>
      <c r="K821" s="3"/>
      <c r="L821" s="3"/>
      <c r="M821" s="3"/>
      <c r="N821" s="3"/>
    </row>
    <row r="822" spans="1:14" ht="13">
      <c r="A822" s="2"/>
      <c r="B822" s="3"/>
      <c r="C822" s="4"/>
      <c r="D822" s="4"/>
      <c r="E822" s="3"/>
      <c r="F822" s="3"/>
      <c r="G822" s="16"/>
      <c r="H822" s="3"/>
      <c r="I822" s="3"/>
      <c r="J822" s="3"/>
      <c r="K822" s="3"/>
      <c r="L822" s="3"/>
      <c r="M822" s="3"/>
      <c r="N822" s="3"/>
    </row>
    <row r="823" spans="1:14" ht="13">
      <c r="A823" s="2"/>
      <c r="B823" s="3"/>
      <c r="C823" s="4"/>
      <c r="D823" s="4"/>
      <c r="E823" s="3"/>
      <c r="F823" s="3"/>
      <c r="G823" s="16"/>
      <c r="H823" s="3"/>
      <c r="I823" s="3"/>
      <c r="J823" s="3"/>
      <c r="K823" s="3"/>
      <c r="L823" s="3"/>
      <c r="M823" s="3"/>
      <c r="N823" s="3"/>
    </row>
    <row r="824" spans="1:14" ht="13">
      <c r="A824" s="2"/>
      <c r="B824" s="3"/>
      <c r="C824" s="4"/>
      <c r="D824" s="4"/>
      <c r="E824" s="3"/>
      <c r="F824" s="3"/>
      <c r="G824" s="16"/>
      <c r="H824" s="3"/>
      <c r="I824" s="3"/>
      <c r="J824" s="3"/>
      <c r="K824" s="3"/>
      <c r="L824" s="3"/>
      <c r="M824" s="3"/>
      <c r="N824" s="3"/>
    </row>
    <row r="825" spans="1:14" ht="13">
      <c r="A825" s="2"/>
      <c r="B825" s="3"/>
      <c r="C825" s="4"/>
      <c r="D825" s="4"/>
      <c r="E825" s="3"/>
      <c r="F825" s="3"/>
      <c r="G825" s="16"/>
      <c r="H825" s="3"/>
      <c r="I825" s="3"/>
      <c r="J825" s="3"/>
      <c r="K825" s="3"/>
      <c r="L825" s="3"/>
      <c r="M825" s="3"/>
      <c r="N825" s="3"/>
    </row>
    <row r="826" spans="1:14" ht="13">
      <c r="A826" s="2"/>
      <c r="B826" s="3"/>
      <c r="C826" s="4"/>
      <c r="D826" s="4"/>
      <c r="E826" s="3"/>
      <c r="F826" s="3"/>
      <c r="G826" s="16"/>
      <c r="H826" s="3"/>
      <c r="I826" s="3"/>
      <c r="J826" s="3"/>
      <c r="K826" s="3"/>
      <c r="L826" s="3"/>
      <c r="M826" s="3"/>
      <c r="N826" s="3"/>
    </row>
    <row r="827" spans="1:14" ht="13">
      <c r="A827" s="2"/>
      <c r="B827" s="3"/>
      <c r="C827" s="4"/>
      <c r="D827" s="4"/>
      <c r="E827" s="3"/>
      <c r="F827" s="3"/>
      <c r="G827" s="16"/>
      <c r="H827" s="3"/>
      <c r="I827" s="3"/>
      <c r="J827" s="3"/>
      <c r="K827" s="3"/>
      <c r="L827" s="3"/>
      <c r="M827" s="3"/>
      <c r="N827" s="3"/>
    </row>
    <row r="828" spans="1:14" ht="13">
      <c r="A828" s="2"/>
      <c r="B828" s="3"/>
      <c r="C828" s="4"/>
      <c r="D828" s="4"/>
      <c r="E828" s="3"/>
      <c r="F828" s="3"/>
      <c r="G828" s="16"/>
      <c r="H828" s="3"/>
      <c r="I828" s="3"/>
      <c r="J828" s="3"/>
      <c r="K828" s="3"/>
      <c r="L828" s="3"/>
      <c r="M828" s="3"/>
      <c r="N828" s="3"/>
    </row>
    <row r="829" spans="1:14" ht="13">
      <c r="A829" s="2"/>
      <c r="B829" s="3"/>
      <c r="C829" s="4"/>
      <c r="D829" s="4"/>
      <c r="E829" s="3"/>
      <c r="F829" s="3"/>
      <c r="G829" s="16"/>
      <c r="H829" s="3"/>
      <c r="I829" s="3"/>
      <c r="J829" s="3"/>
      <c r="K829" s="3"/>
      <c r="L829" s="3"/>
      <c r="M829" s="3"/>
      <c r="N829" s="3"/>
    </row>
    <row r="830" spans="1:14" ht="13">
      <c r="A830" s="2"/>
      <c r="B830" s="3"/>
      <c r="C830" s="4"/>
      <c r="D830" s="4"/>
      <c r="E830" s="3"/>
      <c r="F830" s="3"/>
      <c r="G830" s="16"/>
      <c r="H830" s="3"/>
      <c r="I830" s="3"/>
      <c r="J830" s="3"/>
      <c r="K830" s="3"/>
      <c r="L830" s="3"/>
      <c r="M830" s="3"/>
      <c r="N830" s="3"/>
    </row>
    <row r="831" spans="1:14" ht="13">
      <c r="A831" s="2"/>
      <c r="B831" s="3"/>
      <c r="C831" s="4"/>
      <c r="D831" s="4"/>
      <c r="E831" s="3"/>
      <c r="F831" s="3"/>
      <c r="G831" s="16"/>
      <c r="H831" s="3"/>
      <c r="I831" s="3"/>
      <c r="J831" s="3"/>
      <c r="K831" s="3"/>
      <c r="L831" s="3"/>
      <c r="M831" s="3"/>
      <c r="N831" s="3"/>
    </row>
    <row r="832" spans="1:14" ht="13">
      <c r="A832" s="2"/>
      <c r="B832" s="3"/>
      <c r="C832" s="4"/>
      <c r="D832" s="4"/>
      <c r="E832" s="3"/>
      <c r="F832" s="3"/>
      <c r="G832" s="16"/>
      <c r="H832" s="3"/>
      <c r="I832" s="3"/>
      <c r="J832" s="3"/>
      <c r="K832" s="3"/>
      <c r="L832" s="3"/>
      <c r="M832" s="3"/>
      <c r="N832" s="3"/>
    </row>
    <row r="833" spans="1:14" ht="13">
      <c r="A833" s="2"/>
      <c r="B833" s="3"/>
      <c r="C833" s="4"/>
      <c r="D833" s="4"/>
      <c r="E833" s="3"/>
      <c r="F833" s="3"/>
      <c r="G833" s="16"/>
      <c r="H833" s="3"/>
      <c r="I833" s="3"/>
      <c r="J833" s="3"/>
      <c r="K833" s="3"/>
      <c r="L833" s="3"/>
      <c r="M833" s="3"/>
      <c r="N833" s="3"/>
    </row>
    <row r="834" spans="1:14" ht="13">
      <c r="A834" s="2"/>
      <c r="B834" s="3"/>
      <c r="C834" s="4"/>
      <c r="D834" s="4"/>
      <c r="E834" s="3"/>
      <c r="F834" s="3"/>
      <c r="G834" s="16"/>
      <c r="H834" s="3"/>
      <c r="I834" s="3"/>
      <c r="J834" s="3"/>
      <c r="K834" s="3"/>
      <c r="L834" s="3"/>
      <c r="M834" s="3"/>
      <c r="N834" s="3"/>
    </row>
    <row r="835" spans="1:14" ht="13">
      <c r="A835" s="2"/>
      <c r="B835" s="3"/>
      <c r="C835" s="4"/>
      <c r="D835" s="4"/>
      <c r="E835" s="3"/>
      <c r="F835" s="3"/>
      <c r="G835" s="16"/>
      <c r="H835" s="3"/>
      <c r="I835" s="3"/>
      <c r="J835" s="3"/>
      <c r="K835" s="3"/>
      <c r="L835" s="3"/>
      <c r="M835" s="3"/>
      <c r="N835" s="3"/>
    </row>
    <row r="836" spans="1:14" ht="13">
      <c r="A836" s="2"/>
      <c r="B836" s="3"/>
      <c r="C836" s="4"/>
      <c r="D836" s="4"/>
      <c r="E836" s="3"/>
      <c r="F836" s="3"/>
      <c r="G836" s="16"/>
      <c r="H836" s="3"/>
      <c r="I836" s="3"/>
      <c r="J836" s="3"/>
      <c r="K836" s="3"/>
      <c r="L836" s="3"/>
      <c r="M836" s="3"/>
      <c r="N836" s="3"/>
    </row>
    <row r="837" spans="1:14" ht="13">
      <c r="A837" s="2"/>
      <c r="B837" s="3"/>
      <c r="C837" s="4"/>
      <c r="D837" s="4"/>
      <c r="E837" s="3"/>
      <c r="F837" s="3"/>
      <c r="G837" s="16"/>
      <c r="H837" s="3"/>
      <c r="I837" s="3"/>
      <c r="J837" s="3"/>
      <c r="K837" s="3"/>
      <c r="L837" s="3"/>
      <c r="M837" s="3"/>
      <c r="N837" s="3"/>
    </row>
    <row r="838" spans="1:14" ht="13">
      <c r="A838" s="2"/>
      <c r="B838" s="3"/>
      <c r="C838" s="4"/>
      <c r="D838" s="4"/>
      <c r="E838" s="3"/>
      <c r="F838" s="3"/>
      <c r="G838" s="16"/>
      <c r="H838" s="3"/>
      <c r="I838" s="3"/>
      <c r="J838" s="3"/>
      <c r="K838" s="3"/>
      <c r="L838" s="3"/>
      <c r="M838" s="3"/>
      <c r="N838" s="3"/>
    </row>
    <row r="839" spans="1:14" ht="13">
      <c r="A839" s="2"/>
      <c r="B839" s="3"/>
      <c r="C839" s="4"/>
      <c r="D839" s="4"/>
      <c r="E839" s="3"/>
      <c r="F839" s="3"/>
      <c r="G839" s="16"/>
      <c r="H839" s="3"/>
      <c r="I839" s="3"/>
      <c r="J839" s="3"/>
      <c r="K839" s="3"/>
      <c r="L839" s="3"/>
      <c r="M839" s="3"/>
      <c r="N839" s="3"/>
    </row>
    <row r="840" spans="1:14" ht="13">
      <c r="A840" s="2"/>
      <c r="B840" s="3"/>
      <c r="C840" s="4"/>
      <c r="D840" s="4"/>
      <c r="E840" s="3"/>
      <c r="F840" s="3"/>
      <c r="G840" s="16"/>
      <c r="H840" s="3"/>
      <c r="I840" s="3"/>
      <c r="J840" s="3"/>
      <c r="K840" s="3"/>
      <c r="L840" s="3"/>
      <c r="M840" s="3"/>
      <c r="N840" s="3"/>
    </row>
    <row r="841" spans="1:14" ht="13">
      <c r="A841" s="2"/>
      <c r="B841" s="3"/>
      <c r="C841" s="4"/>
      <c r="D841" s="4"/>
      <c r="E841" s="3"/>
      <c r="F841" s="3"/>
      <c r="G841" s="16"/>
      <c r="H841" s="3"/>
      <c r="I841" s="3"/>
      <c r="J841" s="3"/>
      <c r="K841" s="3"/>
      <c r="L841" s="3"/>
      <c r="M841" s="3"/>
      <c r="N841" s="3"/>
    </row>
    <row r="842" spans="1:14" ht="13">
      <c r="A842" s="2"/>
      <c r="B842" s="3"/>
      <c r="C842" s="4"/>
      <c r="D842" s="4"/>
      <c r="E842" s="3"/>
      <c r="F842" s="3"/>
      <c r="G842" s="16"/>
      <c r="H842" s="3"/>
      <c r="I842" s="3"/>
      <c r="J842" s="3"/>
      <c r="K842" s="3"/>
      <c r="L842" s="3"/>
      <c r="M842" s="3"/>
      <c r="N842" s="3"/>
    </row>
    <row r="843" spans="1:14" ht="13">
      <c r="A843" s="2"/>
      <c r="B843" s="3"/>
      <c r="C843" s="4"/>
      <c r="D843" s="4"/>
      <c r="E843" s="3"/>
      <c r="F843" s="3"/>
      <c r="G843" s="16"/>
      <c r="H843" s="3"/>
      <c r="I843" s="3"/>
      <c r="J843" s="3"/>
      <c r="K843" s="3"/>
      <c r="L843" s="3"/>
      <c r="M843" s="3"/>
      <c r="N843" s="3"/>
    </row>
    <row r="844" spans="1:14" ht="13">
      <c r="A844" s="2"/>
      <c r="B844" s="3"/>
      <c r="C844" s="4"/>
      <c r="D844" s="4"/>
      <c r="E844" s="3"/>
      <c r="F844" s="3"/>
      <c r="G844" s="16"/>
      <c r="H844" s="3"/>
      <c r="I844" s="3"/>
      <c r="J844" s="3"/>
      <c r="K844" s="3"/>
      <c r="L844" s="3"/>
      <c r="M844" s="3"/>
      <c r="N844" s="3"/>
    </row>
    <row r="845" spans="1:14" ht="13">
      <c r="A845" s="2"/>
      <c r="B845" s="3"/>
      <c r="C845" s="4"/>
      <c r="D845" s="4"/>
      <c r="E845" s="3"/>
      <c r="F845" s="3"/>
      <c r="G845" s="16"/>
      <c r="H845" s="3"/>
      <c r="I845" s="3"/>
      <c r="J845" s="3"/>
      <c r="K845" s="3"/>
      <c r="L845" s="3"/>
      <c r="M845" s="3"/>
      <c r="N845" s="3"/>
    </row>
    <row r="846" spans="1:14" ht="13">
      <c r="A846" s="2"/>
      <c r="B846" s="3"/>
      <c r="C846" s="4"/>
      <c r="D846" s="4"/>
      <c r="E846" s="3"/>
      <c r="F846" s="3"/>
      <c r="G846" s="16"/>
      <c r="H846" s="3"/>
      <c r="I846" s="3"/>
      <c r="J846" s="3"/>
      <c r="K846" s="3"/>
      <c r="L846" s="3"/>
      <c r="M846" s="3"/>
      <c r="N846" s="3"/>
    </row>
    <row r="847" spans="1:14" ht="13">
      <c r="A847" s="2"/>
      <c r="B847" s="3"/>
      <c r="C847" s="4"/>
      <c r="D847" s="4"/>
      <c r="E847" s="3"/>
      <c r="F847" s="3"/>
      <c r="G847" s="16"/>
      <c r="H847" s="3"/>
      <c r="I847" s="3"/>
      <c r="J847" s="3"/>
      <c r="K847" s="3"/>
      <c r="L847" s="3"/>
      <c r="M847" s="3"/>
      <c r="N847" s="3"/>
    </row>
    <row r="848" spans="1:14" ht="13">
      <c r="A848" s="2"/>
      <c r="B848" s="3"/>
      <c r="C848" s="4"/>
      <c r="D848" s="4"/>
      <c r="E848" s="3"/>
      <c r="F848" s="3"/>
      <c r="G848" s="16"/>
      <c r="H848" s="3"/>
      <c r="I848" s="3"/>
      <c r="J848" s="3"/>
      <c r="K848" s="3"/>
      <c r="L848" s="3"/>
      <c r="M848" s="3"/>
      <c r="N848" s="3"/>
    </row>
    <row r="849" spans="1:14" ht="13">
      <c r="A849" s="2"/>
      <c r="B849" s="3"/>
      <c r="C849" s="4"/>
      <c r="D849" s="4"/>
      <c r="E849" s="3"/>
      <c r="F849" s="3"/>
      <c r="G849" s="16"/>
      <c r="H849" s="3"/>
      <c r="I849" s="3"/>
      <c r="J849" s="3"/>
      <c r="K849" s="3"/>
      <c r="L849" s="3"/>
      <c r="M849" s="3"/>
      <c r="N849" s="3"/>
    </row>
    <row r="850" spans="1:14" ht="13">
      <c r="A850" s="2"/>
      <c r="B850" s="3"/>
      <c r="C850" s="4"/>
      <c r="D850" s="4"/>
      <c r="E850" s="3"/>
      <c r="F850" s="3"/>
      <c r="G850" s="16"/>
      <c r="H850" s="3"/>
      <c r="I850" s="3"/>
      <c r="J850" s="3"/>
      <c r="K850" s="3"/>
      <c r="L850" s="3"/>
      <c r="M850" s="3"/>
      <c r="N850" s="3"/>
    </row>
    <row r="851" spans="1:14" ht="13">
      <c r="A851" s="2"/>
      <c r="B851" s="3"/>
      <c r="C851" s="4"/>
      <c r="D851" s="4"/>
      <c r="E851" s="3"/>
      <c r="F851" s="3"/>
      <c r="G851" s="16"/>
      <c r="H851" s="3"/>
      <c r="I851" s="3"/>
      <c r="J851" s="3"/>
      <c r="K851" s="3"/>
      <c r="L851" s="3"/>
      <c r="M851" s="3"/>
      <c r="N851" s="3"/>
    </row>
    <row r="852" spans="1:14" ht="13">
      <c r="A852" s="2"/>
      <c r="B852" s="3"/>
      <c r="C852" s="4"/>
      <c r="D852" s="4"/>
      <c r="E852" s="3"/>
      <c r="F852" s="3"/>
      <c r="G852" s="16"/>
      <c r="H852" s="3"/>
      <c r="I852" s="3"/>
      <c r="J852" s="3"/>
      <c r="K852" s="3"/>
      <c r="L852" s="3"/>
      <c r="M852" s="3"/>
      <c r="N852" s="3"/>
    </row>
    <row r="853" spans="1:14" ht="13">
      <c r="A853" s="2"/>
      <c r="B853" s="3"/>
      <c r="C853" s="4"/>
      <c r="D853" s="4"/>
      <c r="E853" s="3"/>
      <c r="F853" s="3"/>
      <c r="G853" s="16"/>
      <c r="H853" s="3"/>
      <c r="I853" s="3"/>
      <c r="J853" s="3"/>
      <c r="K853" s="3"/>
      <c r="L853" s="3"/>
      <c r="M853" s="3"/>
      <c r="N853" s="3"/>
    </row>
    <row r="854" spans="1:14" ht="13">
      <c r="A854" s="2"/>
      <c r="B854" s="3"/>
      <c r="C854" s="4"/>
      <c r="D854" s="4"/>
      <c r="E854" s="3"/>
      <c r="F854" s="3"/>
      <c r="G854" s="16"/>
      <c r="H854" s="3"/>
      <c r="I854" s="3"/>
      <c r="J854" s="3"/>
      <c r="K854" s="3"/>
      <c r="L854" s="3"/>
      <c r="M854" s="3"/>
      <c r="N854" s="3"/>
    </row>
    <row r="855" spans="1:14" ht="13">
      <c r="A855" s="2"/>
      <c r="B855" s="3"/>
      <c r="C855" s="4"/>
      <c r="D855" s="4"/>
      <c r="E855" s="3"/>
      <c r="F855" s="3"/>
      <c r="G855" s="16"/>
      <c r="H855" s="3"/>
      <c r="I855" s="3"/>
      <c r="J855" s="3"/>
      <c r="K855" s="3"/>
      <c r="L855" s="3"/>
      <c r="M855" s="3"/>
      <c r="N855" s="3"/>
    </row>
    <row r="856" spans="1:14" ht="13">
      <c r="A856" s="2"/>
      <c r="B856" s="3"/>
      <c r="C856" s="4"/>
      <c r="D856" s="4"/>
      <c r="E856" s="3"/>
      <c r="F856" s="3"/>
      <c r="G856" s="16"/>
      <c r="H856" s="3"/>
      <c r="I856" s="3"/>
      <c r="J856" s="3"/>
      <c r="K856" s="3"/>
      <c r="L856" s="3"/>
      <c r="M856" s="3"/>
      <c r="N856" s="3"/>
    </row>
    <row r="857" spans="1:14" ht="13">
      <c r="A857" s="2"/>
      <c r="B857" s="3"/>
      <c r="C857" s="4"/>
      <c r="D857" s="4"/>
      <c r="E857" s="3"/>
      <c r="F857" s="3"/>
      <c r="G857" s="16"/>
      <c r="H857" s="3"/>
      <c r="I857" s="3"/>
      <c r="J857" s="3"/>
      <c r="K857" s="3"/>
      <c r="L857" s="3"/>
      <c r="M857" s="3"/>
      <c r="N857" s="3"/>
    </row>
    <row r="858" spans="1:14" ht="13">
      <c r="A858" s="2"/>
      <c r="B858" s="3"/>
      <c r="C858" s="4"/>
      <c r="D858" s="4"/>
      <c r="E858" s="3"/>
      <c r="F858" s="3"/>
      <c r="G858" s="16"/>
      <c r="H858" s="3"/>
      <c r="I858" s="3"/>
      <c r="J858" s="3"/>
      <c r="K858" s="3"/>
      <c r="L858" s="3"/>
      <c r="M858" s="3"/>
      <c r="N858" s="3"/>
    </row>
    <row r="859" spans="1:14" ht="13">
      <c r="A859" s="2"/>
      <c r="B859" s="3"/>
      <c r="C859" s="4"/>
      <c r="D859" s="4"/>
      <c r="E859" s="3"/>
      <c r="F859" s="3"/>
      <c r="G859" s="16"/>
      <c r="H859" s="3"/>
      <c r="I859" s="3"/>
      <c r="J859" s="3"/>
      <c r="K859" s="3"/>
      <c r="L859" s="3"/>
      <c r="M859" s="3"/>
      <c r="N859" s="3"/>
    </row>
    <row r="860" spans="1:14" ht="13">
      <c r="A860" s="2"/>
      <c r="B860" s="3"/>
      <c r="C860" s="4"/>
      <c r="D860" s="4"/>
      <c r="E860" s="3"/>
      <c r="F860" s="3"/>
      <c r="G860" s="16"/>
      <c r="H860" s="3"/>
      <c r="I860" s="3"/>
      <c r="J860" s="3"/>
      <c r="K860" s="3"/>
      <c r="L860" s="3"/>
      <c r="M860" s="3"/>
      <c r="N860" s="3"/>
    </row>
    <row r="861" spans="1:14" ht="13">
      <c r="A861" s="2"/>
      <c r="B861" s="3"/>
      <c r="C861" s="4"/>
      <c r="D861" s="4"/>
      <c r="E861" s="3"/>
      <c r="F861" s="3"/>
      <c r="G861" s="16"/>
      <c r="H861" s="3"/>
      <c r="I861" s="3"/>
      <c r="J861" s="3"/>
      <c r="K861" s="3"/>
      <c r="L861" s="3"/>
      <c r="M861" s="3"/>
      <c r="N861" s="3"/>
    </row>
    <row r="862" spans="1:14" ht="13">
      <c r="A862" s="2"/>
      <c r="B862" s="3"/>
      <c r="C862" s="4"/>
      <c r="D862" s="4"/>
      <c r="E862" s="3"/>
      <c r="F862" s="3"/>
      <c r="G862" s="16"/>
      <c r="H862" s="3"/>
      <c r="I862" s="3"/>
      <c r="J862" s="3"/>
      <c r="K862" s="3"/>
      <c r="L862" s="3"/>
      <c r="M862" s="3"/>
      <c r="N862" s="3"/>
    </row>
    <row r="863" spans="1:14" ht="13">
      <c r="A863" s="2"/>
      <c r="B863" s="3"/>
      <c r="C863" s="4"/>
      <c r="D863" s="4"/>
      <c r="E863" s="3"/>
      <c r="F863" s="3"/>
      <c r="G863" s="16"/>
      <c r="H863" s="3"/>
      <c r="I863" s="3"/>
      <c r="J863" s="3"/>
      <c r="K863" s="3"/>
      <c r="L863" s="3"/>
      <c r="M863" s="3"/>
      <c r="N863" s="3"/>
    </row>
    <row r="864" spans="1:14" ht="13">
      <c r="A864" s="2"/>
      <c r="B864" s="3"/>
      <c r="C864" s="4"/>
      <c r="D864" s="4"/>
      <c r="E864" s="3"/>
      <c r="F864" s="3"/>
      <c r="G864" s="16"/>
      <c r="H864" s="3"/>
      <c r="I864" s="3"/>
      <c r="J864" s="3"/>
      <c r="K864" s="3"/>
      <c r="L864" s="3"/>
      <c r="M864" s="3"/>
      <c r="N864" s="3"/>
    </row>
    <row r="865" spans="1:14" ht="13">
      <c r="A865" s="2"/>
      <c r="B865" s="3"/>
      <c r="C865" s="4"/>
      <c r="D865" s="4"/>
      <c r="E865" s="3"/>
      <c r="F865" s="3"/>
      <c r="G865" s="16"/>
      <c r="H865" s="3"/>
      <c r="I865" s="3"/>
      <c r="J865" s="3"/>
      <c r="K865" s="3"/>
      <c r="L865" s="3"/>
      <c r="M865" s="3"/>
      <c r="N865" s="3"/>
    </row>
    <row r="866" spans="1:14" ht="13">
      <c r="A866" s="2"/>
      <c r="B866" s="3"/>
      <c r="C866" s="4"/>
      <c r="D866" s="4"/>
      <c r="E866" s="3"/>
      <c r="F866" s="3"/>
      <c r="G866" s="16"/>
      <c r="H866" s="3"/>
      <c r="I866" s="3"/>
      <c r="J866" s="3"/>
      <c r="K866" s="3"/>
      <c r="L866" s="3"/>
      <c r="M866" s="3"/>
      <c r="N866" s="3"/>
    </row>
    <row r="867" spans="1:14" ht="13">
      <c r="A867" s="2"/>
      <c r="B867" s="3"/>
      <c r="C867" s="4"/>
      <c r="D867" s="4"/>
      <c r="E867" s="3"/>
      <c r="F867" s="3"/>
      <c r="G867" s="16"/>
      <c r="H867" s="3"/>
      <c r="I867" s="3"/>
      <c r="J867" s="3"/>
      <c r="K867" s="3"/>
      <c r="L867" s="3"/>
      <c r="M867" s="3"/>
      <c r="N867" s="3"/>
    </row>
    <row r="868" spans="1:14" ht="13">
      <c r="A868" s="2"/>
      <c r="B868" s="3"/>
      <c r="C868" s="4"/>
      <c r="D868" s="4"/>
      <c r="E868" s="3"/>
      <c r="F868" s="3"/>
      <c r="G868" s="16"/>
      <c r="H868" s="3"/>
      <c r="I868" s="3"/>
      <c r="J868" s="3"/>
      <c r="K868" s="3"/>
      <c r="L868" s="3"/>
      <c r="M868" s="3"/>
      <c r="N868" s="3"/>
    </row>
    <row r="869" spans="1:14" ht="13">
      <c r="A869" s="2"/>
      <c r="B869" s="3"/>
      <c r="C869" s="4"/>
      <c r="D869" s="4"/>
      <c r="E869" s="3"/>
      <c r="F869" s="3"/>
      <c r="G869" s="16"/>
      <c r="H869" s="3"/>
      <c r="I869" s="3"/>
      <c r="J869" s="3"/>
      <c r="K869" s="3"/>
      <c r="L869" s="3"/>
      <c r="M869" s="3"/>
      <c r="N869" s="3"/>
    </row>
    <row r="870" spans="1:14" ht="13">
      <c r="A870" s="2"/>
      <c r="B870" s="3"/>
      <c r="C870" s="4"/>
      <c r="D870" s="4"/>
      <c r="E870" s="3"/>
      <c r="F870" s="3"/>
      <c r="G870" s="16"/>
      <c r="H870" s="3"/>
      <c r="I870" s="3"/>
      <c r="J870" s="3"/>
      <c r="K870" s="3"/>
      <c r="L870" s="3"/>
      <c r="M870" s="3"/>
      <c r="N870" s="3"/>
    </row>
    <row r="871" spans="1:14" ht="13">
      <c r="A871" s="2"/>
      <c r="B871" s="3"/>
      <c r="C871" s="4"/>
      <c r="D871" s="4"/>
      <c r="E871" s="3"/>
      <c r="F871" s="3"/>
      <c r="G871" s="16"/>
      <c r="H871" s="3"/>
      <c r="I871" s="3"/>
      <c r="J871" s="3"/>
      <c r="K871" s="3"/>
      <c r="L871" s="3"/>
      <c r="M871" s="3"/>
      <c r="N871" s="3"/>
    </row>
    <row r="872" spans="1:14" ht="13">
      <c r="A872" s="2"/>
      <c r="B872" s="3"/>
      <c r="C872" s="4"/>
      <c r="D872" s="4"/>
      <c r="E872" s="3"/>
      <c r="F872" s="3"/>
      <c r="G872" s="16"/>
      <c r="H872" s="3"/>
      <c r="I872" s="3"/>
      <c r="J872" s="3"/>
      <c r="K872" s="3"/>
      <c r="L872" s="3"/>
      <c r="M872" s="3"/>
      <c r="N872" s="3"/>
    </row>
    <row r="873" spans="1:14" ht="13">
      <c r="A873" s="2"/>
      <c r="B873" s="3"/>
      <c r="C873" s="4"/>
      <c r="D873" s="4"/>
      <c r="E873" s="3"/>
      <c r="F873" s="3"/>
      <c r="G873" s="16"/>
      <c r="H873" s="3"/>
      <c r="I873" s="3"/>
      <c r="J873" s="3"/>
      <c r="K873" s="3"/>
      <c r="L873" s="3"/>
      <c r="M873" s="3"/>
      <c r="N873" s="3"/>
    </row>
    <row r="874" spans="1:14" ht="13">
      <c r="A874" s="2"/>
      <c r="B874" s="3"/>
      <c r="C874" s="4"/>
      <c r="D874" s="4"/>
      <c r="E874" s="3"/>
      <c r="F874" s="3"/>
      <c r="G874" s="16"/>
      <c r="H874" s="3"/>
      <c r="I874" s="3"/>
      <c r="J874" s="3"/>
      <c r="K874" s="3"/>
      <c r="L874" s="3"/>
      <c r="M874" s="3"/>
      <c r="N874" s="3"/>
    </row>
    <row r="875" spans="1:14" ht="13">
      <c r="A875" s="2"/>
      <c r="B875" s="3"/>
      <c r="C875" s="4"/>
      <c r="D875" s="4"/>
      <c r="E875" s="3"/>
      <c r="F875" s="3"/>
      <c r="G875" s="16"/>
      <c r="H875" s="3"/>
      <c r="I875" s="3"/>
      <c r="J875" s="3"/>
      <c r="K875" s="3"/>
      <c r="L875" s="3"/>
      <c r="M875" s="3"/>
      <c r="N875" s="3"/>
    </row>
    <row r="876" spans="1:14" ht="13">
      <c r="A876" s="2"/>
      <c r="B876" s="3"/>
      <c r="C876" s="4"/>
      <c r="D876" s="4"/>
      <c r="E876" s="3"/>
      <c r="F876" s="3"/>
      <c r="G876" s="16"/>
      <c r="H876" s="3"/>
      <c r="I876" s="3"/>
      <c r="J876" s="3"/>
      <c r="K876" s="3"/>
      <c r="L876" s="3"/>
      <c r="M876" s="3"/>
      <c r="N876" s="3"/>
    </row>
    <row r="877" spans="1:14" ht="13">
      <c r="A877" s="2"/>
      <c r="B877" s="3"/>
      <c r="C877" s="4"/>
      <c r="D877" s="4"/>
      <c r="E877" s="3"/>
      <c r="F877" s="3"/>
      <c r="G877" s="16"/>
      <c r="H877" s="3"/>
      <c r="I877" s="3"/>
      <c r="J877" s="3"/>
      <c r="K877" s="3"/>
      <c r="L877" s="3"/>
      <c r="M877" s="3"/>
      <c r="N877" s="3"/>
    </row>
    <row r="878" spans="1:14" ht="13">
      <c r="A878" s="2"/>
      <c r="B878" s="3"/>
      <c r="C878" s="4"/>
      <c r="D878" s="4"/>
      <c r="E878" s="3"/>
      <c r="F878" s="3"/>
      <c r="G878" s="16"/>
      <c r="H878" s="3"/>
      <c r="I878" s="3"/>
      <c r="J878" s="3"/>
      <c r="K878" s="3"/>
      <c r="L878" s="3"/>
      <c r="M878" s="3"/>
      <c r="N878" s="3"/>
    </row>
    <row r="879" spans="1:14" ht="13">
      <c r="A879" s="2"/>
      <c r="B879" s="3"/>
      <c r="C879" s="4"/>
      <c r="D879" s="4"/>
      <c r="E879" s="3"/>
      <c r="F879" s="3"/>
      <c r="G879" s="16"/>
      <c r="H879" s="3"/>
      <c r="I879" s="3"/>
      <c r="J879" s="3"/>
      <c r="K879" s="3"/>
      <c r="L879" s="3"/>
      <c r="M879" s="3"/>
      <c r="N879" s="3"/>
    </row>
    <row r="880" spans="1:14" ht="13">
      <c r="A880" s="2"/>
      <c r="B880" s="3"/>
      <c r="C880" s="4"/>
      <c r="D880" s="4"/>
      <c r="E880" s="3"/>
      <c r="F880" s="3"/>
      <c r="G880" s="16"/>
      <c r="H880" s="3"/>
      <c r="I880" s="3"/>
      <c r="J880" s="3"/>
      <c r="K880" s="3"/>
      <c r="L880" s="3"/>
      <c r="M880" s="3"/>
      <c r="N880" s="3"/>
    </row>
    <row r="881" spans="1:14" ht="13">
      <c r="A881" s="2"/>
      <c r="B881" s="3"/>
      <c r="C881" s="4"/>
      <c r="D881" s="4"/>
      <c r="E881" s="3"/>
      <c r="F881" s="3"/>
      <c r="G881" s="16"/>
      <c r="H881" s="3"/>
      <c r="I881" s="3"/>
      <c r="J881" s="3"/>
      <c r="K881" s="3"/>
      <c r="L881" s="3"/>
      <c r="M881" s="3"/>
      <c r="N881" s="3"/>
    </row>
    <row r="882" spans="1:14" ht="13">
      <c r="A882" s="2"/>
      <c r="B882" s="3"/>
      <c r="C882" s="4"/>
      <c r="D882" s="4"/>
      <c r="E882" s="3"/>
      <c r="F882" s="3"/>
      <c r="G882" s="16"/>
      <c r="H882" s="3"/>
      <c r="I882" s="3"/>
      <c r="J882" s="3"/>
      <c r="K882" s="3"/>
      <c r="L882" s="3"/>
      <c r="M882" s="3"/>
      <c r="N882" s="3"/>
    </row>
    <row r="883" spans="1:14" ht="13">
      <c r="A883" s="2"/>
      <c r="B883" s="3"/>
      <c r="C883" s="4"/>
      <c r="D883" s="4"/>
      <c r="E883" s="3"/>
      <c r="F883" s="3"/>
      <c r="G883" s="16"/>
      <c r="H883" s="3"/>
      <c r="I883" s="3"/>
      <c r="J883" s="3"/>
      <c r="K883" s="3"/>
      <c r="L883" s="3"/>
      <c r="M883" s="3"/>
      <c r="N883" s="3"/>
    </row>
    <row r="884" spans="1:14" ht="13">
      <c r="A884" s="2"/>
      <c r="B884" s="3"/>
      <c r="C884" s="4"/>
      <c r="D884" s="4"/>
      <c r="E884" s="3"/>
      <c r="F884" s="3"/>
      <c r="G884" s="16"/>
      <c r="H884" s="3"/>
      <c r="I884" s="3"/>
      <c r="J884" s="3"/>
      <c r="K884" s="3"/>
      <c r="L884" s="3"/>
      <c r="M884" s="3"/>
      <c r="N884" s="3"/>
    </row>
    <row r="885" spans="1:14" ht="13">
      <c r="A885" s="2"/>
      <c r="B885" s="3"/>
      <c r="C885" s="4"/>
      <c r="D885" s="4"/>
      <c r="E885" s="3"/>
      <c r="F885" s="3"/>
      <c r="G885" s="16"/>
      <c r="H885" s="3"/>
      <c r="I885" s="3"/>
      <c r="J885" s="3"/>
      <c r="K885" s="3"/>
      <c r="L885" s="3"/>
      <c r="M885" s="3"/>
      <c r="N885" s="3"/>
    </row>
    <row r="886" spans="1:14" ht="13">
      <c r="A886" s="2"/>
      <c r="B886" s="3"/>
      <c r="C886" s="4"/>
      <c r="D886" s="4"/>
      <c r="E886" s="3"/>
      <c r="F886" s="3"/>
      <c r="G886" s="16"/>
      <c r="H886" s="3"/>
      <c r="I886" s="3"/>
      <c r="J886" s="3"/>
      <c r="K886" s="3"/>
      <c r="L886" s="3"/>
      <c r="M886" s="3"/>
      <c r="N886" s="3"/>
    </row>
    <row r="887" spans="1:14" ht="13">
      <c r="A887" s="2"/>
      <c r="B887" s="3"/>
      <c r="C887" s="4"/>
      <c r="D887" s="4"/>
      <c r="E887" s="3"/>
      <c r="F887" s="3"/>
      <c r="G887" s="16"/>
      <c r="H887" s="3"/>
      <c r="I887" s="3"/>
      <c r="J887" s="3"/>
      <c r="K887" s="3"/>
      <c r="L887" s="3"/>
      <c r="M887" s="3"/>
      <c r="N887" s="3"/>
    </row>
    <row r="888" spans="1:14" ht="13">
      <c r="A888" s="2"/>
      <c r="B888" s="3"/>
      <c r="C888" s="4"/>
      <c r="D888" s="4"/>
      <c r="E888" s="3"/>
      <c r="F888" s="3"/>
      <c r="G888" s="16"/>
      <c r="H888" s="3"/>
      <c r="I888" s="3"/>
      <c r="J888" s="3"/>
      <c r="K888" s="3"/>
      <c r="L888" s="3"/>
      <c r="M888" s="3"/>
      <c r="N888" s="3"/>
    </row>
    <row r="889" spans="1:14" ht="13">
      <c r="A889" s="2"/>
      <c r="B889" s="3"/>
      <c r="C889" s="4"/>
      <c r="D889" s="4"/>
      <c r="E889" s="3"/>
      <c r="F889" s="3"/>
      <c r="G889" s="16"/>
      <c r="H889" s="3"/>
      <c r="I889" s="3"/>
      <c r="J889" s="3"/>
      <c r="K889" s="3"/>
      <c r="L889" s="3"/>
      <c r="M889" s="3"/>
      <c r="N889" s="3"/>
    </row>
    <row r="890" spans="1:14" ht="13">
      <c r="A890" s="2"/>
      <c r="B890" s="3"/>
      <c r="C890" s="4"/>
      <c r="D890" s="4"/>
      <c r="E890" s="3"/>
      <c r="F890" s="3"/>
      <c r="G890" s="16"/>
      <c r="H890" s="3"/>
      <c r="I890" s="3"/>
      <c r="J890" s="3"/>
      <c r="K890" s="3"/>
      <c r="L890" s="3"/>
      <c r="M890" s="3"/>
      <c r="N890" s="3"/>
    </row>
    <row r="891" spans="1:14" ht="13">
      <c r="A891" s="2"/>
      <c r="B891" s="3"/>
      <c r="C891" s="4"/>
      <c r="D891" s="4"/>
      <c r="E891" s="3"/>
      <c r="F891" s="3"/>
      <c r="G891" s="16"/>
      <c r="H891" s="3"/>
      <c r="I891" s="3"/>
      <c r="J891" s="3"/>
      <c r="K891" s="3"/>
      <c r="L891" s="3"/>
      <c r="M891" s="3"/>
      <c r="N891" s="3"/>
    </row>
    <row r="892" spans="1:14" ht="13">
      <c r="A892" s="2"/>
      <c r="B892" s="3"/>
      <c r="C892" s="4"/>
      <c r="D892" s="4"/>
      <c r="E892" s="3"/>
      <c r="F892" s="3"/>
      <c r="G892" s="16"/>
      <c r="H892" s="3"/>
      <c r="I892" s="3"/>
      <c r="J892" s="3"/>
      <c r="K892" s="3"/>
      <c r="L892" s="3"/>
      <c r="M892" s="3"/>
      <c r="N892" s="3"/>
    </row>
    <row r="893" spans="1:14" ht="13">
      <c r="A893" s="2"/>
      <c r="B893" s="3"/>
      <c r="C893" s="4"/>
      <c r="D893" s="4"/>
      <c r="E893" s="3"/>
      <c r="F893" s="3"/>
      <c r="G893" s="16"/>
      <c r="H893" s="3"/>
      <c r="I893" s="3"/>
      <c r="J893" s="3"/>
      <c r="K893" s="3"/>
      <c r="L893" s="3"/>
      <c r="M893" s="3"/>
      <c r="N893" s="3"/>
    </row>
    <row r="894" spans="1:14" ht="13">
      <c r="A894" s="2"/>
      <c r="B894" s="3"/>
      <c r="C894" s="4"/>
      <c r="D894" s="4"/>
      <c r="E894" s="3"/>
      <c r="F894" s="3"/>
      <c r="G894" s="16"/>
      <c r="H894" s="3"/>
      <c r="I894" s="3"/>
      <c r="J894" s="3"/>
      <c r="K894" s="3"/>
      <c r="L894" s="3"/>
      <c r="M894" s="3"/>
      <c r="N894" s="3"/>
    </row>
    <row r="895" spans="1:14" ht="13">
      <c r="A895" s="2"/>
      <c r="B895" s="3"/>
      <c r="C895" s="4"/>
      <c r="D895" s="4"/>
      <c r="E895" s="3"/>
      <c r="F895" s="3"/>
      <c r="G895" s="16"/>
      <c r="H895" s="3"/>
      <c r="I895" s="3"/>
      <c r="J895" s="3"/>
      <c r="K895" s="3"/>
      <c r="L895" s="3"/>
      <c r="M895" s="3"/>
      <c r="N895" s="3"/>
    </row>
    <row r="896" spans="1:14" ht="13">
      <c r="A896" s="2"/>
      <c r="B896" s="3"/>
      <c r="C896" s="4"/>
      <c r="D896" s="4"/>
      <c r="E896" s="3"/>
      <c r="F896" s="3"/>
      <c r="G896" s="16"/>
      <c r="H896" s="3"/>
      <c r="I896" s="3"/>
      <c r="J896" s="3"/>
      <c r="K896" s="3"/>
      <c r="L896" s="3"/>
      <c r="M896" s="3"/>
      <c r="N896" s="3"/>
    </row>
    <row r="897" spans="1:14" ht="13">
      <c r="A897" s="2"/>
      <c r="B897" s="3"/>
      <c r="C897" s="4"/>
      <c r="D897" s="4"/>
      <c r="E897" s="3"/>
      <c r="F897" s="3"/>
      <c r="G897" s="16"/>
      <c r="H897" s="3"/>
      <c r="I897" s="3"/>
      <c r="J897" s="3"/>
      <c r="K897" s="3"/>
      <c r="L897" s="3"/>
      <c r="M897" s="3"/>
      <c r="N897" s="3"/>
    </row>
    <row r="898" spans="1:14" ht="13">
      <c r="A898" s="2"/>
      <c r="B898" s="3"/>
      <c r="C898" s="4"/>
      <c r="D898" s="4"/>
      <c r="E898" s="3"/>
      <c r="F898" s="3"/>
      <c r="G898" s="16"/>
      <c r="H898" s="3"/>
      <c r="I898" s="3"/>
      <c r="J898" s="3"/>
      <c r="K898" s="3"/>
      <c r="L898" s="3"/>
      <c r="M898" s="3"/>
      <c r="N898" s="3"/>
    </row>
    <row r="899" spans="1:14" ht="13">
      <c r="A899" s="2"/>
      <c r="B899" s="3"/>
      <c r="C899" s="4"/>
      <c r="D899" s="4"/>
      <c r="E899" s="3"/>
      <c r="F899" s="3"/>
      <c r="G899" s="16"/>
      <c r="H899" s="3"/>
      <c r="I899" s="3"/>
      <c r="J899" s="3"/>
      <c r="K899" s="3"/>
      <c r="L899" s="3"/>
      <c r="M899" s="3"/>
      <c r="N899" s="3"/>
    </row>
    <row r="900" spans="1:14" ht="13">
      <c r="A900" s="2"/>
      <c r="B900" s="3"/>
      <c r="C900" s="4"/>
      <c r="D900" s="4"/>
      <c r="E900" s="3"/>
      <c r="F900" s="3"/>
      <c r="G900" s="16"/>
      <c r="H900" s="3"/>
      <c r="I900" s="3"/>
      <c r="J900" s="3"/>
      <c r="K900" s="3"/>
      <c r="L900" s="3"/>
      <c r="M900" s="3"/>
      <c r="N900" s="3"/>
    </row>
    <row r="901" spans="1:14" ht="13">
      <c r="A901" s="2"/>
      <c r="B901" s="3"/>
      <c r="C901" s="4"/>
      <c r="D901" s="4"/>
      <c r="E901" s="3"/>
      <c r="F901" s="3"/>
      <c r="G901" s="16"/>
      <c r="H901" s="3"/>
      <c r="I901" s="3"/>
      <c r="J901" s="3"/>
      <c r="K901" s="3"/>
      <c r="L901" s="3"/>
      <c r="M901" s="3"/>
      <c r="N901" s="3"/>
    </row>
    <row r="902" spans="1:14" ht="13">
      <c r="A902" s="2"/>
      <c r="B902" s="3"/>
      <c r="C902" s="4"/>
      <c r="D902" s="4"/>
      <c r="E902" s="3"/>
      <c r="F902" s="3"/>
      <c r="G902" s="16"/>
      <c r="H902" s="3"/>
      <c r="I902" s="3"/>
      <c r="J902" s="3"/>
      <c r="K902" s="3"/>
      <c r="L902" s="3"/>
      <c r="M902" s="3"/>
      <c r="N902" s="3"/>
    </row>
    <row r="903" spans="1:14" ht="13">
      <c r="A903" s="2"/>
      <c r="B903" s="3"/>
      <c r="C903" s="4"/>
      <c r="D903" s="4"/>
      <c r="E903" s="3"/>
      <c r="F903" s="3"/>
      <c r="G903" s="16"/>
      <c r="H903" s="3"/>
      <c r="I903" s="3"/>
      <c r="J903" s="3"/>
      <c r="K903" s="3"/>
      <c r="L903" s="3"/>
      <c r="M903" s="3"/>
      <c r="N903" s="3"/>
    </row>
    <row r="904" spans="1:14" ht="13">
      <c r="A904" s="2"/>
      <c r="B904" s="3"/>
      <c r="C904" s="4"/>
      <c r="D904" s="4"/>
      <c r="E904" s="3"/>
      <c r="F904" s="3"/>
      <c r="G904" s="16"/>
      <c r="H904" s="3"/>
      <c r="I904" s="3"/>
      <c r="J904" s="3"/>
      <c r="K904" s="3"/>
      <c r="L904" s="3"/>
      <c r="M904" s="3"/>
      <c r="N904" s="3"/>
    </row>
    <row r="905" spans="1:14" ht="13">
      <c r="A905" s="2"/>
      <c r="B905" s="3"/>
      <c r="C905" s="4"/>
      <c r="D905" s="4"/>
      <c r="E905" s="3"/>
      <c r="F905" s="3"/>
      <c r="G905" s="16"/>
      <c r="H905" s="3"/>
      <c r="I905" s="3"/>
      <c r="J905" s="3"/>
      <c r="K905" s="3"/>
      <c r="L905" s="3"/>
      <c r="M905" s="3"/>
      <c r="N905" s="3"/>
    </row>
    <row r="906" spans="1:14" ht="13">
      <c r="A906" s="2"/>
      <c r="B906" s="3"/>
      <c r="C906" s="4"/>
      <c r="D906" s="4"/>
      <c r="E906" s="3"/>
      <c r="F906" s="3"/>
      <c r="G906" s="16"/>
      <c r="H906" s="3"/>
      <c r="I906" s="3"/>
      <c r="J906" s="3"/>
      <c r="K906" s="3"/>
      <c r="L906" s="3"/>
      <c r="M906" s="3"/>
      <c r="N906" s="3"/>
    </row>
    <row r="907" spans="1:14" ht="13">
      <c r="A907" s="2"/>
      <c r="B907" s="3"/>
      <c r="C907" s="4"/>
      <c r="D907" s="4"/>
      <c r="E907" s="3"/>
      <c r="F907" s="3"/>
      <c r="G907" s="16"/>
      <c r="H907" s="3"/>
      <c r="I907" s="3"/>
      <c r="J907" s="3"/>
      <c r="K907" s="3"/>
      <c r="L907" s="3"/>
      <c r="M907" s="3"/>
      <c r="N907" s="3"/>
    </row>
    <row r="908" spans="1:14" ht="13">
      <c r="A908" s="2"/>
      <c r="B908" s="3"/>
      <c r="C908" s="4"/>
      <c r="D908" s="4"/>
      <c r="E908" s="3"/>
      <c r="F908" s="3"/>
      <c r="G908" s="16"/>
      <c r="H908" s="3"/>
      <c r="I908" s="3"/>
      <c r="J908" s="3"/>
      <c r="K908" s="3"/>
      <c r="L908" s="3"/>
      <c r="M908" s="3"/>
      <c r="N908" s="3"/>
    </row>
    <row r="909" spans="1:14" ht="13">
      <c r="A909" s="2"/>
      <c r="B909" s="3"/>
      <c r="C909" s="4"/>
      <c r="D909" s="4"/>
      <c r="E909" s="3"/>
      <c r="F909" s="3"/>
      <c r="G909" s="16"/>
      <c r="H909" s="3"/>
      <c r="I909" s="3"/>
      <c r="J909" s="3"/>
      <c r="K909" s="3"/>
      <c r="L909" s="3"/>
      <c r="M909" s="3"/>
      <c r="N909" s="3"/>
    </row>
    <row r="910" spans="1:14" ht="13">
      <c r="A910" s="2"/>
      <c r="B910" s="3"/>
      <c r="C910" s="4"/>
      <c r="D910" s="4"/>
      <c r="E910" s="3"/>
      <c r="F910" s="3"/>
      <c r="G910" s="16"/>
      <c r="H910" s="3"/>
      <c r="I910" s="3"/>
      <c r="J910" s="3"/>
      <c r="K910" s="3"/>
      <c r="L910" s="3"/>
      <c r="M910" s="3"/>
      <c r="N910" s="3"/>
    </row>
    <row r="911" spans="1:14" ht="13">
      <c r="A911" s="2"/>
      <c r="B911" s="3"/>
      <c r="C911" s="4"/>
      <c r="D911" s="4"/>
      <c r="E911" s="3"/>
      <c r="F911" s="3"/>
      <c r="G911" s="16"/>
      <c r="H911" s="3"/>
      <c r="I911" s="3"/>
      <c r="J911" s="3"/>
      <c r="K911" s="3"/>
      <c r="L911" s="3"/>
      <c r="M911" s="3"/>
      <c r="N911" s="3"/>
    </row>
    <row r="912" spans="1:14" ht="13">
      <c r="A912" s="2"/>
      <c r="B912" s="3"/>
      <c r="C912" s="4"/>
      <c r="D912" s="4"/>
      <c r="E912" s="3"/>
      <c r="F912" s="3"/>
      <c r="G912" s="16"/>
      <c r="H912" s="3"/>
      <c r="I912" s="3"/>
      <c r="J912" s="3"/>
      <c r="K912" s="3"/>
      <c r="L912" s="3"/>
      <c r="M912" s="3"/>
      <c r="N912" s="3"/>
    </row>
    <row r="913" spans="1:14" ht="13">
      <c r="A913" s="2"/>
      <c r="B913" s="3"/>
      <c r="C913" s="4"/>
      <c r="D913" s="4"/>
      <c r="E913" s="3"/>
      <c r="F913" s="3"/>
      <c r="G913" s="16"/>
      <c r="H913" s="3"/>
      <c r="I913" s="3"/>
      <c r="J913" s="3"/>
      <c r="K913" s="3"/>
      <c r="L913" s="3"/>
      <c r="M913" s="3"/>
      <c r="N913" s="3"/>
    </row>
    <row r="914" spans="1:14" ht="13">
      <c r="A914" s="2"/>
      <c r="B914" s="3"/>
      <c r="C914" s="4"/>
      <c r="D914" s="4"/>
      <c r="E914" s="3"/>
      <c r="F914" s="3"/>
      <c r="G914" s="16"/>
      <c r="H914" s="3"/>
      <c r="I914" s="3"/>
      <c r="J914" s="3"/>
      <c r="K914" s="3"/>
      <c r="L914" s="3"/>
      <c r="M914" s="3"/>
      <c r="N914" s="3"/>
    </row>
    <row r="915" spans="1:14" ht="13">
      <c r="A915" s="2"/>
      <c r="B915" s="3"/>
      <c r="C915" s="4"/>
      <c r="D915" s="4"/>
      <c r="E915" s="3"/>
      <c r="F915" s="3"/>
      <c r="G915" s="16"/>
      <c r="H915" s="3"/>
      <c r="I915" s="3"/>
      <c r="J915" s="3"/>
      <c r="K915" s="3"/>
      <c r="L915" s="3"/>
      <c r="M915" s="3"/>
      <c r="N915" s="3"/>
    </row>
    <row r="916" spans="1:14" ht="13">
      <c r="A916" s="2"/>
      <c r="B916" s="3"/>
      <c r="C916" s="4"/>
      <c r="D916" s="4"/>
      <c r="E916" s="3"/>
      <c r="F916" s="3"/>
      <c r="G916" s="16"/>
      <c r="H916" s="3"/>
      <c r="I916" s="3"/>
      <c r="J916" s="3"/>
      <c r="K916" s="3"/>
      <c r="L916" s="3"/>
      <c r="M916" s="3"/>
      <c r="N916" s="3"/>
    </row>
    <row r="917" spans="1:14" ht="13">
      <c r="A917" s="2"/>
      <c r="B917" s="3"/>
      <c r="C917" s="4"/>
      <c r="D917" s="4"/>
      <c r="E917" s="3"/>
      <c r="F917" s="3"/>
      <c r="G917" s="16"/>
      <c r="H917" s="3"/>
      <c r="I917" s="3"/>
      <c r="J917" s="3"/>
      <c r="K917" s="3"/>
      <c r="L917" s="3"/>
      <c r="M917" s="3"/>
      <c r="N917" s="3"/>
    </row>
    <row r="918" spans="1:14" ht="13">
      <c r="A918" s="2"/>
      <c r="B918" s="3"/>
      <c r="C918" s="4"/>
      <c r="D918" s="4"/>
      <c r="E918" s="3"/>
      <c r="F918" s="3"/>
      <c r="G918" s="16"/>
      <c r="H918" s="3"/>
      <c r="I918" s="3"/>
      <c r="J918" s="3"/>
      <c r="K918" s="3"/>
      <c r="L918" s="3"/>
      <c r="M918" s="3"/>
      <c r="N918" s="3"/>
    </row>
    <row r="919" spans="1:14" ht="13">
      <c r="A919" s="2"/>
      <c r="B919" s="3"/>
      <c r="C919" s="4"/>
      <c r="D919" s="4"/>
      <c r="E919" s="3"/>
      <c r="F919" s="3"/>
      <c r="G919" s="16"/>
      <c r="H919" s="3"/>
      <c r="I919" s="3"/>
      <c r="J919" s="3"/>
      <c r="K919" s="3"/>
      <c r="L919" s="3"/>
      <c r="M919" s="3"/>
      <c r="N919" s="3"/>
    </row>
    <row r="920" spans="1:14" ht="13">
      <c r="A920" s="2"/>
      <c r="B920" s="3"/>
      <c r="C920" s="4"/>
      <c r="D920" s="4"/>
      <c r="E920" s="3"/>
      <c r="F920" s="3"/>
      <c r="G920" s="16"/>
      <c r="H920" s="3"/>
      <c r="I920" s="3"/>
      <c r="J920" s="3"/>
      <c r="K920" s="3"/>
      <c r="L920" s="3"/>
      <c r="M920" s="3"/>
      <c r="N920" s="3"/>
    </row>
    <row r="921" spans="1:14" ht="13">
      <c r="A921" s="2"/>
      <c r="B921" s="3"/>
      <c r="C921" s="4"/>
      <c r="D921" s="4"/>
      <c r="E921" s="3"/>
      <c r="F921" s="3"/>
      <c r="G921" s="16"/>
      <c r="H921" s="3"/>
      <c r="I921" s="3"/>
      <c r="J921" s="3"/>
      <c r="K921" s="3"/>
      <c r="L921" s="3"/>
      <c r="M921" s="3"/>
      <c r="N921" s="3"/>
    </row>
    <row r="922" spans="1:14" ht="13">
      <c r="A922" s="2"/>
      <c r="B922" s="3"/>
      <c r="C922" s="4"/>
      <c r="D922" s="4"/>
      <c r="E922" s="3"/>
      <c r="F922" s="3"/>
      <c r="G922" s="16"/>
      <c r="H922" s="3"/>
      <c r="I922" s="3"/>
      <c r="J922" s="3"/>
      <c r="K922" s="3"/>
      <c r="L922" s="3"/>
      <c r="M922" s="3"/>
      <c r="N922" s="3"/>
    </row>
    <row r="923" spans="1:14" ht="13">
      <c r="A923" s="2"/>
      <c r="B923" s="3"/>
      <c r="C923" s="4"/>
      <c r="D923" s="4"/>
      <c r="E923" s="3"/>
      <c r="F923" s="3"/>
      <c r="G923" s="16"/>
      <c r="H923" s="3"/>
      <c r="I923" s="3"/>
      <c r="J923" s="3"/>
      <c r="K923" s="3"/>
      <c r="L923" s="3"/>
      <c r="M923" s="3"/>
      <c r="N923" s="3"/>
    </row>
    <row r="924" spans="1:14" ht="13">
      <c r="A924" s="2"/>
      <c r="B924" s="3"/>
      <c r="C924" s="4"/>
      <c r="D924" s="4"/>
      <c r="E924" s="3"/>
      <c r="F924" s="3"/>
      <c r="G924" s="16"/>
      <c r="H924" s="3"/>
      <c r="I924" s="3"/>
      <c r="J924" s="3"/>
      <c r="K924" s="3"/>
      <c r="L924" s="3"/>
      <c r="M924" s="3"/>
      <c r="N924" s="3"/>
    </row>
    <row r="925" spans="1:14" ht="13">
      <c r="A925" s="2"/>
      <c r="B925" s="3"/>
      <c r="C925" s="4"/>
      <c r="D925" s="4"/>
      <c r="E925" s="3"/>
      <c r="F925" s="3"/>
      <c r="G925" s="16"/>
      <c r="H925" s="3"/>
      <c r="I925" s="3"/>
      <c r="J925" s="3"/>
      <c r="K925" s="3"/>
      <c r="L925" s="3"/>
      <c r="M925" s="3"/>
      <c r="N925" s="3"/>
    </row>
    <row r="926" spans="1:14" ht="13">
      <c r="A926" s="2"/>
      <c r="B926" s="3"/>
      <c r="C926" s="4"/>
      <c r="D926" s="4"/>
      <c r="E926" s="3"/>
      <c r="F926" s="3"/>
      <c r="G926" s="16"/>
      <c r="H926" s="3"/>
      <c r="I926" s="3"/>
      <c r="J926" s="3"/>
      <c r="K926" s="3"/>
      <c r="L926" s="3"/>
      <c r="M926" s="3"/>
      <c r="N926" s="3"/>
    </row>
    <row r="927" spans="1:14" ht="13">
      <c r="A927" s="2"/>
      <c r="B927" s="3"/>
      <c r="C927" s="4"/>
      <c r="D927" s="4"/>
      <c r="E927" s="3"/>
      <c r="F927" s="3"/>
      <c r="G927" s="16"/>
      <c r="H927" s="3"/>
      <c r="I927" s="3"/>
      <c r="J927" s="3"/>
      <c r="K927" s="3"/>
      <c r="L927" s="3"/>
      <c r="M927" s="3"/>
      <c r="N927" s="3"/>
    </row>
    <row r="928" spans="1:14" ht="13">
      <c r="A928" s="2"/>
      <c r="B928" s="3"/>
      <c r="C928" s="4"/>
      <c r="D928" s="4"/>
      <c r="E928" s="3"/>
      <c r="F928" s="3"/>
      <c r="G928" s="16"/>
      <c r="H928" s="3"/>
      <c r="I928" s="3"/>
      <c r="J928" s="3"/>
      <c r="K928" s="3"/>
      <c r="L928" s="3"/>
      <c r="M928" s="3"/>
      <c r="N928" s="3"/>
    </row>
    <row r="929" spans="1:14" ht="13">
      <c r="A929" s="2"/>
      <c r="B929" s="3"/>
      <c r="C929" s="4"/>
      <c r="D929" s="4"/>
      <c r="E929" s="3"/>
      <c r="F929" s="3"/>
      <c r="G929" s="16"/>
      <c r="H929" s="3"/>
      <c r="I929" s="3"/>
      <c r="J929" s="3"/>
      <c r="K929" s="3"/>
      <c r="L929" s="3"/>
      <c r="M929" s="3"/>
      <c r="N929" s="3"/>
    </row>
    <row r="930" spans="1:14" ht="13">
      <c r="A930" s="2"/>
      <c r="B930" s="3"/>
      <c r="C930" s="4"/>
      <c r="D930" s="4"/>
      <c r="E930" s="3"/>
      <c r="F930" s="3"/>
      <c r="G930" s="16"/>
      <c r="H930" s="3"/>
      <c r="I930" s="3"/>
      <c r="J930" s="3"/>
      <c r="K930" s="3"/>
      <c r="L930" s="3"/>
      <c r="M930" s="3"/>
      <c r="N930" s="3"/>
    </row>
    <row r="931" spans="1:14" ht="13">
      <c r="A931" s="2"/>
      <c r="B931" s="3"/>
      <c r="C931" s="4"/>
      <c r="D931" s="4"/>
      <c r="E931" s="3"/>
      <c r="F931" s="3"/>
      <c r="G931" s="16"/>
      <c r="H931" s="3"/>
      <c r="I931" s="3"/>
      <c r="J931" s="3"/>
      <c r="K931" s="3"/>
      <c r="L931" s="3"/>
      <c r="M931" s="3"/>
      <c r="N931" s="3"/>
    </row>
    <row r="932" spans="1:14" ht="13">
      <c r="A932" s="2"/>
      <c r="B932" s="3"/>
      <c r="C932" s="4"/>
      <c r="D932" s="4"/>
      <c r="E932" s="3"/>
      <c r="F932" s="3"/>
      <c r="G932" s="16"/>
      <c r="H932" s="3"/>
      <c r="I932" s="3"/>
      <c r="J932" s="3"/>
      <c r="K932" s="3"/>
      <c r="L932" s="3"/>
      <c r="M932" s="3"/>
      <c r="N932" s="3"/>
    </row>
    <row r="933" spans="1:14" ht="13">
      <c r="A933" s="2"/>
      <c r="B933" s="3"/>
      <c r="C933" s="4"/>
      <c r="D933" s="4"/>
      <c r="E933" s="3"/>
      <c r="F933" s="3"/>
      <c r="G933" s="16"/>
      <c r="H933" s="3"/>
      <c r="I933" s="3"/>
      <c r="J933" s="3"/>
      <c r="K933" s="3"/>
      <c r="L933" s="3"/>
      <c r="M933" s="3"/>
      <c r="N933" s="3"/>
    </row>
    <row r="934" spans="1:14" ht="13">
      <c r="A934" s="2"/>
      <c r="B934" s="3"/>
      <c r="C934" s="4"/>
      <c r="D934" s="4"/>
      <c r="E934" s="3"/>
      <c r="F934" s="3"/>
      <c r="G934" s="16"/>
      <c r="H934" s="3"/>
      <c r="I934" s="3"/>
      <c r="J934" s="3"/>
      <c r="K934" s="3"/>
      <c r="L934" s="3"/>
      <c r="M934" s="3"/>
      <c r="N934" s="3"/>
    </row>
    <row r="935" spans="1:14" ht="13">
      <c r="A935" s="2"/>
      <c r="B935" s="3"/>
      <c r="C935" s="4"/>
      <c r="D935" s="4"/>
      <c r="E935" s="3"/>
      <c r="F935" s="3"/>
      <c r="G935" s="16"/>
      <c r="H935" s="3"/>
      <c r="I935" s="3"/>
      <c r="J935" s="3"/>
      <c r="K935" s="3"/>
      <c r="L935" s="3"/>
      <c r="M935" s="3"/>
      <c r="N935" s="3"/>
    </row>
    <row r="936" spans="1:14" ht="13">
      <c r="A936" s="2"/>
      <c r="B936" s="3"/>
      <c r="C936" s="4"/>
      <c r="D936" s="4"/>
      <c r="E936" s="3"/>
      <c r="F936" s="3"/>
      <c r="G936" s="16"/>
      <c r="H936" s="3"/>
      <c r="I936" s="3"/>
      <c r="J936" s="3"/>
      <c r="K936" s="3"/>
      <c r="L936" s="3"/>
      <c r="M936" s="3"/>
      <c r="N936" s="3"/>
    </row>
    <row r="937" spans="1:14" ht="13">
      <c r="A937" s="2"/>
      <c r="B937" s="3"/>
      <c r="C937" s="4"/>
      <c r="D937" s="4"/>
      <c r="E937" s="3"/>
      <c r="F937" s="3"/>
      <c r="G937" s="16"/>
      <c r="H937" s="3"/>
      <c r="I937" s="3"/>
      <c r="J937" s="3"/>
      <c r="K937" s="3"/>
      <c r="L937" s="3"/>
      <c r="M937" s="3"/>
      <c r="N937" s="3"/>
    </row>
    <row r="938" spans="1:14" ht="13">
      <c r="A938" s="2"/>
      <c r="B938" s="3"/>
      <c r="C938" s="4"/>
      <c r="D938" s="4"/>
      <c r="E938" s="3"/>
      <c r="F938" s="3"/>
      <c r="G938" s="16"/>
      <c r="H938" s="3"/>
      <c r="I938" s="3"/>
      <c r="J938" s="3"/>
      <c r="K938" s="3"/>
      <c r="L938" s="3"/>
      <c r="M938" s="3"/>
      <c r="N938" s="3"/>
    </row>
    <row r="939" spans="1:14" ht="13">
      <c r="A939" s="2"/>
      <c r="B939" s="3"/>
      <c r="C939" s="4"/>
      <c r="D939" s="4"/>
      <c r="E939" s="3"/>
      <c r="F939" s="3"/>
      <c r="G939" s="16"/>
      <c r="H939" s="3"/>
      <c r="I939" s="3"/>
      <c r="J939" s="3"/>
      <c r="K939" s="3"/>
      <c r="L939" s="3"/>
      <c r="M939" s="3"/>
      <c r="N939" s="3"/>
    </row>
    <row r="940" spans="1:14" ht="13">
      <c r="A940" s="2"/>
      <c r="B940" s="3"/>
      <c r="C940" s="4"/>
      <c r="D940" s="4"/>
      <c r="E940" s="3"/>
      <c r="F940" s="3"/>
      <c r="G940" s="16"/>
      <c r="H940" s="3"/>
      <c r="I940" s="3"/>
      <c r="J940" s="3"/>
      <c r="K940" s="3"/>
      <c r="L940" s="3"/>
      <c r="M940" s="3"/>
      <c r="N940" s="3"/>
    </row>
    <row r="941" spans="1:14" ht="13">
      <c r="A941" s="2"/>
      <c r="B941" s="3"/>
      <c r="C941" s="4"/>
      <c r="D941" s="4"/>
      <c r="E941" s="3"/>
      <c r="F941" s="3"/>
      <c r="G941" s="16"/>
      <c r="H941" s="3"/>
      <c r="I941" s="3"/>
      <c r="J941" s="3"/>
      <c r="K941" s="3"/>
      <c r="L941" s="3"/>
      <c r="M941" s="3"/>
      <c r="N941" s="3"/>
    </row>
    <row r="942" spans="1:14" ht="13">
      <c r="A942" s="2"/>
      <c r="B942" s="3"/>
      <c r="C942" s="4"/>
      <c r="D942" s="4"/>
      <c r="E942" s="3"/>
      <c r="F942" s="3"/>
      <c r="G942" s="16"/>
      <c r="H942" s="3"/>
      <c r="I942" s="3"/>
      <c r="J942" s="3"/>
      <c r="K942" s="3"/>
      <c r="L942" s="3"/>
      <c r="M942" s="3"/>
      <c r="N942" s="3"/>
    </row>
    <row r="943" spans="1:14" ht="13">
      <c r="A943" s="2"/>
      <c r="B943" s="3"/>
      <c r="C943" s="4"/>
      <c r="D943" s="4"/>
      <c r="E943" s="3"/>
      <c r="F943" s="3"/>
      <c r="G943" s="16"/>
      <c r="H943" s="3"/>
      <c r="I943" s="3"/>
      <c r="J943" s="3"/>
      <c r="K943" s="3"/>
      <c r="L943" s="3"/>
      <c r="M943" s="3"/>
      <c r="N943" s="3"/>
    </row>
    <row r="944" spans="1:14" ht="13">
      <c r="A944" s="2"/>
      <c r="B944" s="3"/>
      <c r="C944" s="4"/>
      <c r="D944" s="4"/>
      <c r="E944" s="3"/>
      <c r="F944" s="3"/>
      <c r="G944" s="16"/>
      <c r="H944" s="3"/>
      <c r="I944" s="3"/>
      <c r="J944" s="3"/>
      <c r="K944" s="3"/>
      <c r="L944" s="3"/>
      <c r="M944" s="3"/>
      <c r="N944" s="3"/>
    </row>
    <row r="945" spans="1:14" ht="13">
      <c r="A945" s="2"/>
      <c r="B945" s="3"/>
      <c r="C945" s="4"/>
      <c r="D945" s="4"/>
      <c r="E945" s="3"/>
      <c r="F945" s="3"/>
      <c r="G945" s="16"/>
      <c r="H945" s="3"/>
      <c r="I945" s="3"/>
      <c r="J945" s="3"/>
      <c r="K945" s="3"/>
      <c r="L945" s="3"/>
      <c r="M945" s="3"/>
      <c r="N945" s="3"/>
    </row>
    <row r="946" spans="1:14" ht="13">
      <c r="A946" s="2"/>
      <c r="B946" s="3"/>
      <c r="C946" s="4"/>
      <c r="D946" s="4"/>
      <c r="E946" s="3"/>
      <c r="F946" s="3"/>
      <c r="G946" s="16"/>
      <c r="H946" s="3"/>
      <c r="I946" s="3"/>
      <c r="J946" s="3"/>
      <c r="K946" s="3"/>
      <c r="L946" s="3"/>
      <c r="M946" s="3"/>
      <c r="N946" s="3"/>
    </row>
    <row r="947" spans="1:14" ht="13">
      <c r="A947" s="2"/>
      <c r="B947" s="3"/>
      <c r="C947" s="4"/>
      <c r="D947" s="4"/>
      <c r="E947" s="3"/>
      <c r="F947" s="3"/>
      <c r="G947" s="16"/>
      <c r="H947" s="3"/>
      <c r="I947" s="3"/>
      <c r="J947" s="3"/>
      <c r="K947" s="3"/>
      <c r="L947" s="3"/>
      <c r="M947" s="3"/>
      <c r="N947" s="3"/>
    </row>
    <row r="948" spans="1:14" ht="13">
      <c r="A948" s="2"/>
      <c r="B948" s="3"/>
      <c r="C948" s="4"/>
      <c r="D948" s="4"/>
      <c r="E948" s="3"/>
      <c r="F948" s="3"/>
      <c r="G948" s="16"/>
      <c r="H948" s="3"/>
      <c r="I948" s="3"/>
      <c r="J948" s="3"/>
      <c r="K948" s="3"/>
      <c r="L948" s="3"/>
      <c r="M948" s="3"/>
      <c r="N948" s="3"/>
    </row>
    <row r="949" spans="1:14" ht="13">
      <c r="A949" s="2"/>
      <c r="B949" s="3"/>
      <c r="C949" s="4"/>
      <c r="D949" s="4"/>
      <c r="E949" s="3"/>
      <c r="F949" s="3"/>
      <c r="G949" s="16"/>
      <c r="H949" s="3"/>
      <c r="I949" s="3"/>
      <c r="J949" s="3"/>
      <c r="K949" s="3"/>
      <c r="L949" s="3"/>
      <c r="M949" s="3"/>
      <c r="N949" s="3"/>
    </row>
    <row r="950" spans="1:14" ht="13">
      <c r="A950" s="2"/>
      <c r="B950" s="3"/>
      <c r="C950" s="4"/>
      <c r="D950" s="4"/>
      <c r="E950" s="3"/>
      <c r="F950" s="3"/>
      <c r="G950" s="16"/>
      <c r="H950" s="3"/>
      <c r="I950" s="3"/>
      <c r="J950" s="3"/>
      <c r="K950" s="3"/>
      <c r="L950" s="3"/>
      <c r="M950" s="3"/>
      <c r="N950" s="3"/>
    </row>
    <row r="951" spans="1:14" ht="13">
      <c r="A951" s="2"/>
      <c r="B951" s="3"/>
      <c r="C951" s="4"/>
      <c r="D951" s="4"/>
      <c r="E951" s="3"/>
      <c r="F951" s="3"/>
      <c r="G951" s="16"/>
      <c r="H951" s="3"/>
      <c r="I951" s="3"/>
      <c r="J951" s="3"/>
      <c r="K951" s="3"/>
      <c r="L951" s="3"/>
      <c r="M951" s="3"/>
      <c r="N951" s="3"/>
    </row>
    <row r="952" spans="1:14" ht="13">
      <c r="A952" s="2"/>
      <c r="B952" s="3"/>
      <c r="C952" s="4"/>
      <c r="D952" s="4"/>
      <c r="E952" s="3"/>
      <c r="F952" s="3"/>
      <c r="G952" s="16"/>
      <c r="H952" s="3"/>
      <c r="I952" s="3"/>
      <c r="J952" s="3"/>
      <c r="K952" s="3"/>
      <c r="L952" s="3"/>
      <c r="M952" s="3"/>
      <c r="N952" s="3"/>
    </row>
    <row r="953" spans="1:14" ht="13">
      <c r="A953" s="2"/>
      <c r="B953" s="3"/>
      <c r="C953" s="4"/>
      <c r="D953" s="4"/>
      <c r="E953" s="3"/>
      <c r="F953" s="3"/>
      <c r="G953" s="16"/>
      <c r="H953" s="3"/>
      <c r="I953" s="3"/>
      <c r="J953" s="3"/>
      <c r="K953" s="3"/>
      <c r="L953" s="3"/>
      <c r="M953" s="3"/>
      <c r="N953" s="3"/>
    </row>
    <row r="954" spans="1:14" ht="13">
      <c r="A954" s="2"/>
      <c r="B954" s="3"/>
      <c r="C954" s="4"/>
      <c r="D954" s="4"/>
      <c r="E954" s="3"/>
      <c r="F954" s="3"/>
      <c r="G954" s="16"/>
      <c r="H954" s="3"/>
      <c r="I954" s="3"/>
      <c r="J954" s="3"/>
      <c r="K954" s="3"/>
      <c r="L954" s="3"/>
      <c r="M954" s="3"/>
      <c r="N954" s="3"/>
    </row>
    <row r="955" spans="1:14" ht="13">
      <c r="A955" s="2"/>
      <c r="B955" s="3"/>
      <c r="C955" s="4"/>
      <c r="D955" s="4"/>
      <c r="E955" s="3"/>
      <c r="F955" s="3"/>
      <c r="G955" s="16"/>
      <c r="H955" s="3"/>
      <c r="I955" s="3"/>
      <c r="J955" s="3"/>
      <c r="K955" s="3"/>
      <c r="L955" s="3"/>
      <c r="M955" s="3"/>
      <c r="N955" s="3"/>
    </row>
    <row r="956" spans="1:14" ht="13">
      <c r="A956" s="2"/>
      <c r="B956" s="3"/>
      <c r="C956" s="4"/>
      <c r="D956" s="4"/>
      <c r="E956" s="3"/>
      <c r="F956" s="3"/>
      <c r="G956" s="16"/>
      <c r="H956" s="3"/>
      <c r="I956" s="3"/>
      <c r="J956" s="3"/>
      <c r="K956" s="3"/>
      <c r="L956" s="3"/>
      <c r="M956" s="3"/>
      <c r="N956" s="3"/>
    </row>
    <row r="957" spans="1:14" ht="13">
      <c r="A957" s="2"/>
      <c r="B957" s="3"/>
      <c r="C957" s="4"/>
      <c r="D957" s="4"/>
      <c r="E957" s="3"/>
      <c r="F957" s="3"/>
      <c r="G957" s="16"/>
      <c r="H957" s="3"/>
      <c r="I957" s="3"/>
      <c r="J957" s="3"/>
      <c r="K957" s="3"/>
      <c r="L957" s="3"/>
      <c r="M957" s="3"/>
      <c r="N957" s="3"/>
    </row>
    <row r="958" spans="1:14" ht="13">
      <c r="A958" s="2"/>
      <c r="B958" s="3"/>
      <c r="C958" s="4"/>
      <c r="D958" s="4"/>
      <c r="E958" s="3"/>
      <c r="F958" s="3"/>
      <c r="G958" s="16"/>
      <c r="H958" s="3"/>
      <c r="I958" s="3"/>
      <c r="J958" s="3"/>
      <c r="K958" s="3"/>
      <c r="L958" s="3"/>
      <c r="M958" s="3"/>
      <c r="N958" s="3"/>
    </row>
    <row r="959" spans="1:14" ht="13">
      <c r="A959" s="2"/>
      <c r="B959" s="3"/>
      <c r="C959" s="4"/>
      <c r="D959" s="4"/>
      <c r="E959" s="3"/>
      <c r="F959" s="3"/>
      <c r="G959" s="16"/>
      <c r="H959" s="3"/>
      <c r="I959" s="3"/>
      <c r="J959" s="3"/>
      <c r="K959" s="3"/>
      <c r="L959" s="3"/>
      <c r="M959" s="3"/>
      <c r="N959" s="3"/>
    </row>
    <row r="960" spans="1:14" ht="13">
      <c r="A960" s="2"/>
      <c r="B960" s="3"/>
      <c r="C960" s="4"/>
      <c r="D960" s="4"/>
      <c r="E960" s="3"/>
      <c r="F960" s="3"/>
      <c r="G960" s="16"/>
      <c r="H960" s="3"/>
      <c r="I960" s="3"/>
      <c r="J960" s="3"/>
      <c r="K960" s="3"/>
      <c r="L960" s="3"/>
      <c r="M960" s="3"/>
      <c r="N960" s="3"/>
    </row>
    <row r="961" spans="1:14" ht="13">
      <c r="A961" s="2"/>
      <c r="B961" s="3"/>
      <c r="C961" s="4"/>
      <c r="D961" s="4"/>
      <c r="E961" s="3"/>
      <c r="F961" s="3"/>
      <c r="G961" s="16"/>
      <c r="H961" s="3"/>
      <c r="I961" s="3"/>
      <c r="J961" s="3"/>
      <c r="K961" s="3"/>
      <c r="L961" s="3"/>
      <c r="M961" s="3"/>
      <c r="N961" s="3"/>
    </row>
    <row r="962" spans="1:14" ht="13">
      <c r="A962" s="2"/>
      <c r="B962" s="3"/>
      <c r="C962" s="4"/>
      <c r="D962" s="4"/>
      <c r="E962" s="3"/>
      <c r="F962" s="3"/>
      <c r="G962" s="16"/>
      <c r="H962" s="3"/>
      <c r="I962" s="3"/>
      <c r="J962" s="3"/>
      <c r="K962" s="3"/>
      <c r="L962" s="3"/>
      <c r="M962" s="3"/>
      <c r="N962" s="3"/>
    </row>
    <row r="963" spans="1:14" ht="13">
      <c r="A963" s="2"/>
      <c r="B963" s="3"/>
      <c r="C963" s="4"/>
      <c r="D963" s="4"/>
      <c r="E963" s="3"/>
      <c r="F963" s="3"/>
      <c r="G963" s="16"/>
      <c r="H963" s="3"/>
      <c r="I963" s="3"/>
      <c r="J963" s="3"/>
      <c r="K963" s="3"/>
      <c r="L963" s="3"/>
      <c r="M963" s="3"/>
      <c r="N963" s="3"/>
    </row>
    <row r="964" spans="1:14" ht="13">
      <c r="A964" s="2"/>
      <c r="B964" s="3"/>
      <c r="C964" s="4"/>
      <c r="D964" s="4"/>
      <c r="E964" s="3"/>
      <c r="F964" s="3"/>
      <c r="G964" s="16"/>
      <c r="H964" s="3"/>
      <c r="I964" s="3"/>
      <c r="J964" s="3"/>
      <c r="K964" s="3"/>
      <c r="L964" s="3"/>
      <c r="M964" s="3"/>
      <c r="N964" s="3"/>
    </row>
    <row r="965" spans="1:14" ht="13">
      <c r="A965" s="2"/>
      <c r="B965" s="3"/>
      <c r="C965" s="4"/>
      <c r="D965" s="4"/>
      <c r="E965" s="3"/>
      <c r="F965" s="3"/>
      <c r="G965" s="16"/>
      <c r="H965" s="3"/>
      <c r="I965" s="3"/>
      <c r="J965" s="3"/>
      <c r="K965" s="3"/>
      <c r="L965" s="3"/>
      <c r="M965" s="3"/>
      <c r="N965" s="3"/>
    </row>
    <row r="966" spans="1:14" ht="13">
      <c r="A966" s="2"/>
      <c r="B966" s="3"/>
      <c r="C966" s="4"/>
      <c r="D966" s="4"/>
      <c r="E966" s="3"/>
      <c r="F966" s="3"/>
      <c r="G966" s="16"/>
      <c r="H966" s="3"/>
      <c r="I966" s="3"/>
      <c r="J966" s="3"/>
      <c r="K966" s="3"/>
      <c r="L966" s="3"/>
      <c r="M966" s="3"/>
      <c r="N966" s="3"/>
    </row>
    <row r="967" spans="1:14" ht="13">
      <c r="A967" s="2"/>
      <c r="B967" s="3"/>
      <c r="C967" s="4"/>
      <c r="D967" s="4"/>
      <c r="E967" s="3"/>
      <c r="F967" s="3"/>
      <c r="G967" s="16"/>
      <c r="H967" s="3"/>
      <c r="I967" s="3"/>
      <c r="J967" s="3"/>
      <c r="K967" s="3"/>
      <c r="L967" s="3"/>
      <c r="M967" s="3"/>
      <c r="N967" s="3"/>
    </row>
    <row r="968" spans="1:14" ht="13">
      <c r="A968" s="2"/>
      <c r="B968" s="3"/>
      <c r="C968" s="4"/>
      <c r="D968" s="4"/>
      <c r="E968" s="3"/>
      <c r="F968" s="3"/>
      <c r="G968" s="16"/>
      <c r="H968" s="3"/>
      <c r="I968" s="3"/>
      <c r="J968" s="3"/>
      <c r="K968" s="3"/>
      <c r="L968" s="3"/>
      <c r="M968" s="3"/>
      <c r="N968" s="3"/>
    </row>
    <row r="969" spans="1:14" ht="13">
      <c r="A969" s="2"/>
      <c r="B969" s="3"/>
      <c r="C969" s="4"/>
      <c r="D969" s="4"/>
      <c r="E969" s="3"/>
      <c r="F969" s="3"/>
      <c r="G969" s="16"/>
      <c r="H969" s="3"/>
      <c r="I969" s="3"/>
      <c r="J969" s="3"/>
      <c r="K969" s="3"/>
      <c r="L969" s="3"/>
      <c r="M969" s="3"/>
      <c r="N969" s="3"/>
    </row>
    <row r="970" spans="1:14" ht="13">
      <c r="A970" s="2"/>
      <c r="B970" s="3"/>
      <c r="C970" s="4"/>
      <c r="D970" s="4"/>
      <c r="E970" s="3"/>
      <c r="F970" s="3"/>
      <c r="G970" s="16"/>
      <c r="H970" s="3"/>
      <c r="I970" s="3"/>
      <c r="J970" s="3"/>
      <c r="K970" s="3"/>
      <c r="L970" s="3"/>
      <c r="M970" s="3"/>
      <c r="N970" s="3"/>
    </row>
    <row r="971" spans="1:14" ht="13">
      <c r="A971" s="2"/>
      <c r="B971" s="3"/>
      <c r="C971" s="4"/>
      <c r="D971" s="4"/>
      <c r="E971" s="3"/>
      <c r="F971" s="3"/>
      <c r="G971" s="16"/>
      <c r="H971" s="3"/>
      <c r="I971" s="3"/>
      <c r="J971" s="3"/>
      <c r="K971" s="3"/>
      <c r="L971" s="3"/>
      <c r="M971" s="3"/>
      <c r="N971" s="3"/>
    </row>
    <row r="972" spans="1:14" ht="13">
      <c r="A972" s="2"/>
      <c r="B972" s="3"/>
      <c r="C972" s="4"/>
      <c r="D972" s="4"/>
      <c r="E972" s="3"/>
      <c r="F972" s="3"/>
      <c r="G972" s="16"/>
      <c r="H972" s="3"/>
      <c r="I972" s="3"/>
      <c r="J972" s="3"/>
      <c r="K972" s="3"/>
      <c r="L972" s="3"/>
      <c r="M972" s="3"/>
      <c r="N972" s="3"/>
    </row>
    <row r="973" spans="1:14" ht="13">
      <c r="A973" s="2"/>
      <c r="B973" s="3"/>
      <c r="C973" s="4"/>
      <c r="D973" s="4"/>
      <c r="E973" s="3"/>
      <c r="F973" s="3"/>
      <c r="G973" s="16"/>
      <c r="H973" s="3"/>
      <c r="I973" s="3"/>
      <c r="J973" s="3"/>
      <c r="K973" s="3"/>
      <c r="L973" s="3"/>
      <c r="M973" s="3"/>
      <c r="N973" s="3"/>
    </row>
    <row r="974" spans="1:14" ht="13">
      <c r="A974" s="2"/>
      <c r="B974" s="3"/>
      <c r="C974" s="4"/>
      <c r="D974" s="4"/>
      <c r="E974" s="3"/>
      <c r="F974" s="3"/>
      <c r="G974" s="16"/>
      <c r="H974" s="3"/>
      <c r="I974" s="3"/>
      <c r="J974" s="3"/>
      <c r="K974" s="3"/>
      <c r="L974" s="3"/>
      <c r="M974" s="3"/>
      <c r="N974" s="3"/>
    </row>
    <row r="975" spans="1:14" ht="13">
      <c r="A975" s="2"/>
      <c r="B975" s="3"/>
      <c r="C975" s="4"/>
      <c r="D975" s="4"/>
      <c r="E975" s="3"/>
      <c r="F975" s="3"/>
      <c r="G975" s="16"/>
      <c r="H975" s="3"/>
      <c r="I975" s="3"/>
      <c r="J975" s="3"/>
      <c r="K975" s="3"/>
      <c r="L975" s="3"/>
      <c r="M975" s="3"/>
      <c r="N975" s="3"/>
    </row>
    <row r="976" spans="1:14" ht="13">
      <c r="A976" s="2"/>
      <c r="B976" s="3"/>
      <c r="C976" s="4"/>
      <c r="D976" s="4"/>
      <c r="E976" s="3"/>
      <c r="F976" s="3"/>
      <c r="G976" s="16"/>
      <c r="H976" s="3"/>
      <c r="I976" s="3"/>
      <c r="J976" s="3"/>
      <c r="K976" s="3"/>
      <c r="L976" s="3"/>
      <c r="M976" s="3"/>
      <c r="N976" s="3"/>
    </row>
    <row r="977" spans="1:14" ht="13">
      <c r="A977" s="2"/>
      <c r="B977" s="3"/>
      <c r="C977" s="4"/>
      <c r="D977" s="4"/>
      <c r="E977" s="3"/>
      <c r="F977" s="3"/>
      <c r="G977" s="16"/>
      <c r="H977" s="3"/>
      <c r="I977" s="3"/>
      <c r="J977" s="3"/>
      <c r="K977" s="3"/>
      <c r="L977" s="3"/>
      <c r="M977" s="3"/>
      <c r="N977" s="3"/>
    </row>
    <row r="978" spans="1:14" ht="13">
      <c r="A978" s="2"/>
      <c r="B978" s="3"/>
      <c r="C978" s="4"/>
      <c r="D978" s="4"/>
      <c r="E978" s="3"/>
      <c r="F978" s="3"/>
      <c r="G978" s="16"/>
      <c r="H978" s="3"/>
      <c r="I978" s="3"/>
      <c r="J978" s="3"/>
      <c r="K978" s="3"/>
      <c r="L978" s="3"/>
      <c r="M978" s="3"/>
      <c r="N978" s="3"/>
    </row>
    <row r="979" spans="1:14" ht="13">
      <c r="A979" s="2"/>
      <c r="B979" s="3"/>
      <c r="C979" s="4"/>
      <c r="D979" s="4"/>
      <c r="E979" s="3"/>
      <c r="F979" s="3"/>
      <c r="G979" s="16"/>
      <c r="H979" s="3"/>
      <c r="I979" s="3"/>
      <c r="J979" s="3"/>
      <c r="K979" s="3"/>
      <c r="L979" s="3"/>
      <c r="M979" s="3"/>
      <c r="N979" s="3"/>
    </row>
    <row r="980" spans="1:14" ht="13">
      <c r="A980" s="2"/>
      <c r="B980" s="3"/>
      <c r="C980" s="4"/>
      <c r="D980" s="4"/>
      <c r="E980" s="3"/>
      <c r="F980" s="3"/>
      <c r="G980" s="16"/>
      <c r="H980" s="3"/>
      <c r="I980" s="3"/>
      <c r="J980" s="3"/>
      <c r="K980" s="3"/>
      <c r="L980" s="3"/>
      <c r="M980" s="3"/>
      <c r="N980" s="3"/>
    </row>
    <row r="981" spans="1:14" ht="13">
      <c r="A981" s="2"/>
      <c r="B981" s="3"/>
      <c r="C981" s="4"/>
      <c r="D981" s="4"/>
      <c r="E981" s="3"/>
      <c r="F981" s="3"/>
      <c r="G981" s="16"/>
      <c r="H981" s="3"/>
      <c r="I981" s="3"/>
      <c r="J981" s="3"/>
      <c r="K981" s="3"/>
      <c r="L981" s="3"/>
      <c r="M981" s="3"/>
      <c r="N981" s="3"/>
    </row>
    <row r="982" spans="1:14" ht="13">
      <c r="A982" s="2"/>
      <c r="B982" s="3"/>
      <c r="C982" s="4"/>
      <c r="D982" s="4"/>
      <c r="E982" s="3"/>
      <c r="F982" s="3"/>
      <c r="G982" s="16"/>
      <c r="H982" s="3"/>
      <c r="I982" s="3"/>
      <c r="J982" s="3"/>
      <c r="K982" s="3"/>
      <c r="L982" s="3"/>
      <c r="M982" s="3"/>
      <c r="N982" s="3"/>
    </row>
    <row r="983" spans="1:14" ht="13">
      <c r="A983" s="2"/>
      <c r="B983" s="3"/>
      <c r="C983" s="4"/>
      <c r="D983" s="4"/>
      <c r="E983" s="3"/>
      <c r="F983" s="3"/>
      <c r="G983" s="16"/>
      <c r="H983" s="3"/>
      <c r="I983" s="3"/>
      <c r="J983" s="3"/>
      <c r="K983" s="3"/>
      <c r="L983" s="3"/>
      <c r="M983" s="3"/>
      <c r="N983" s="3"/>
    </row>
    <row r="984" spans="1:14" ht="13">
      <c r="A984" s="2"/>
      <c r="B984" s="3"/>
      <c r="C984" s="4"/>
      <c r="D984" s="4"/>
      <c r="E984" s="3"/>
      <c r="F984" s="3"/>
      <c r="G984" s="16"/>
      <c r="H984" s="3"/>
      <c r="I984" s="3"/>
      <c r="J984" s="3"/>
      <c r="K984" s="3"/>
      <c r="L984" s="3"/>
      <c r="M984" s="3"/>
      <c r="N984" s="3"/>
    </row>
    <row r="985" spans="1:14" ht="13">
      <c r="A985" s="2"/>
      <c r="B985" s="3"/>
      <c r="C985" s="4"/>
      <c r="D985" s="4"/>
      <c r="E985" s="3"/>
      <c r="F985" s="3"/>
      <c r="G985" s="16"/>
      <c r="H985" s="3"/>
      <c r="I985" s="3"/>
      <c r="J985" s="3"/>
      <c r="K985" s="3"/>
      <c r="L985" s="3"/>
      <c r="M985" s="3"/>
      <c r="N985" s="3"/>
    </row>
    <row r="986" spans="1:14" ht="13">
      <c r="A986" s="2"/>
      <c r="B986" s="3"/>
      <c r="C986" s="4"/>
      <c r="D986" s="4"/>
      <c r="E986" s="3"/>
      <c r="F986" s="3"/>
      <c r="G986" s="16"/>
      <c r="H986" s="3"/>
      <c r="I986" s="3"/>
      <c r="J986" s="3"/>
      <c r="K986" s="3"/>
      <c r="L986" s="3"/>
      <c r="M986" s="3"/>
      <c r="N986" s="3"/>
    </row>
    <row r="987" spans="1:14" ht="13">
      <c r="A987" s="2"/>
      <c r="B987" s="3"/>
      <c r="C987" s="4"/>
      <c r="D987" s="4"/>
      <c r="E987" s="3"/>
      <c r="F987" s="3"/>
      <c r="G987" s="16"/>
      <c r="H987" s="3"/>
      <c r="I987" s="3"/>
      <c r="J987" s="3"/>
      <c r="K987" s="3"/>
      <c r="L987" s="3"/>
      <c r="M987" s="3"/>
      <c r="N987" s="3"/>
    </row>
    <row r="988" spans="1:14" ht="13">
      <c r="A988" s="2"/>
      <c r="B988" s="3"/>
      <c r="C988" s="4"/>
      <c r="D988" s="4"/>
      <c r="E988" s="3"/>
      <c r="F988" s="3"/>
      <c r="G988" s="16"/>
      <c r="H988" s="3"/>
      <c r="I988" s="3"/>
      <c r="J988" s="3"/>
      <c r="K988" s="3"/>
      <c r="L988" s="3"/>
      <c r="M988" s="3"/>
      <c r="N988" s="3"/>
    </row>
    <row r="989" spans="1:14" ht="13">
      <c r="A989" s="2"/>
      <c r="B989" s="3"/>
      <c r="C989" s="4"/>
      <c r="D989" s="4"/>
      <c r="E989" s="3"/>
      <c r="F989" s="3"/>
      <c r="G989" s="16"/>
      <c r="H989" s="3"/>
      <c r="I989" s="3"/>
      <c r="J989" s="3"/>
      <c r="K989" s="3"/>
      <c r="L989" s="3"/>
      <c r="M989" s="3"/>
      <c r="N989" s="3"/>
    </row>
    <row r="990" spans="1:14" ht="13">
      <c r="A990" s="2"/>
      <c r="B990" s="3"/>
      <c r="C990" s="4"/>
      <c r="D990" s="4"/>
      <c r="E990" s="3"/>
      <c r="F990" s="3"/>
      <c r="G990" s="16"/>
      <c r="H990" s="3"/>
      <c r="I990" s="3"/>
      <c r="J990" s="3"/>
      <c r="K990" s="3"/>
      <c r="L990" s="3"/>
      <c r="M990" s="3"/>
      <c r="N990" s="3"/>
    </row>
  </sheetData>
  <autoFilter ref="A1:P990" xr:uid="{00000000-0009-0000-0000-000012000000}"/>
  <customSheetViews>
    <customSheetView guid="{01185B4F-FE60-45DB-AE62-FC7050C41E24}" filter="1" showAutoFilter="1">
      <pageMargins left="0.7" right="0.7" top="0.75" bottom="0.75" header="0.3" footer="0.3"/>
      <autoFilter ref="A1:P990" xr:uid="{4AC9F125-A4E7-4A45-9AFE-2C0611AA5F82}">
        <filterColumn colId="5">
          <filters>
            <filter val="zh"/>
          </filters>
        </filterColumn>
      </autoFilter>
    </customSheetView>
    <customSheetView guid="{C6D8AC44-BC03-4E7B-80FF-BEBAE45ADEEA}" filter="1" showAutoFilter="1">
      <pageMargins left="0.7" right="0.7" top="0.75" bottom="0.75" header="0.3" footer="0.3"/>
      <autoFilter ref="A1:M979" xr:uid="{C34C2E2E-512A-614C-886F-AD8C03EE9D81}">
        <filterColumn colId="4">
          <filters blank="1">
            <filter val="Chatham Sq"/>
            <filter val="Online"/>
            <filter val="Seward Park"/>
          </filters>
        </filterColumn>
        <filterColumn colId="5">
          <filters>
            <filter val="en"/>
          </filters>
        </filterColumn>
      </autoFilter>
    </customSheetView>
  </customSheetViews>
  <conditionalFormatting sqref="C2:C990">
    <cfRule type="cellIs" dxfId="119" priority="10" operator="lessThan">
      <formula>"12:00:00 PM"</formula>
    </cfRule>
  </conditionalFormatting>
  <conditionalFormatting sqref="E2:E990">
    <cfRule type="containsText" dxfId="118" priority="4" operator="containsText" text="SNFL">
      <formula>NOT(ISERROR(SEARCH(("SNFL"),(E2))))</formula>
    </cfRule>
    <cfRule type="containsText" dxfId="117" priority="5" operator="containsText" text="Chatham Sq">
      <formula>NOT(ISERROR(SEARCH(("Chatham Sq"),(E2))))</formula>
    </cfRule>
    <cfRule type="containsText" dxfId="116" priority="6" operator="containsText" text="Seward Park">
      <formula>NOT(ISERROR(SEARCH(("Seward Park"),(E2))))</formula>
    </cfRule>
  </conditionalFormatting>
  <conditionalFormatting sqref="F2:F990">
    <cfRule type="containsText" dxfId="115" priority="7" operator="containsText" text="zh">
      <formula>NOT(ISERROR(SEARCH(("zh"),(F2))))</formula>
    </cfRule>
  </conditionalFormatting>
  <conditionalFormatting sqref="H1:H3 A1:G990 H5:H990">
    <cfRule type="expression" dxfId="114" priority="1">
      <formula>($M:$M = 1)</formula>
    </cfRule>
    <cfRule type="expression" dxfId="113" priority="2">
      <formula>COUNTIF($R:$R, $A1) &gt; 0</formula>
    </cfRule>
  </conditionalFormatting>
  <conditionalFormatting sqref="H2:H3 A2:G990 H5:H990">
    <cfRule type="expression" dxfId="112" priority="3">
      <formula>($A:$A=TODAY())</formula>
    </cfRule>
  </conditionalFormatting>
  <conditionalFormatting sqref="R1">
    <cfRule type="expression" dxfId="111" priority="11">
      <formula>ISERROR(R2)</formula>
    </cfRule>
  </conditionalFormatting>
  <conditionalFormatting sqref="R2">
    <cfRule type="expression" dxfId="110" priority="9">
      <formula>ISERROR(R2)</formula>
    </cfRule>
  </conditionalFormatting>
  <conditionalFormatting sqref="R2:R990">
    <cfRule type="notContainsBlanks" dxfId="109" priority="8">
      <formula>LEN(TRIM(R2))&gt;0</formula>
    </cfRule>
  </conditionalFormatting>
  <dataValidations count="1">
    <dataValidation type="custom" allowBlank="1" showDropDown="1" showInputMessage="1" showErrorMessage="1" prompt="Enter a valid date" sqref="A2:A990" xr:uid="{00000000-0002-0000-1200-000000000000}">
      <formula1>OR(NOT(ISERROR(DATEVALUE(A2))), AND(ISNUMBER(A2), LEFT(CELL("format", A2))="D"))</formula1>
    </dataValidation>
  </dataValidations>
  <hyperlinks>
    <hyperlink ref="L2" r:id="rId2" xr:uid="{00000000-0004-0000-1200-000000000000}"/>
    <hyperlink ref="L3" r:id="rId3" xr:uid="{00000000-0004-0000-1200-000001000000}"/>
    <hyperlink ref="L4" r:id="rId4" xr:uid="{00000000-0004-0000-1200-000002000000}"/>
    <hyperlink ref="L5" r:id="rId5" xr:uid="{00000000-0004-0000-1200-000003000000}"/>
    <hyperlink ref="L6" r:id="rId6" xr:uid="{00000000-0004-0000-1200-000004000000}"/>
    <hyperlink ref="L7" r:id="rId7" xr:uid="{00000000-0004-0000-1200-000005000000}"/>
    <hyperlink ref="L8" r:id="rId8" xr:uid="{00000000-0004-0000-1200-000006000000}"/>
    <hyperlink ref="L9" r:id="rId9" xr:uid="{00000000-0004-0000-1200-000007000000}"/>
    <hyperlink ref="L10" r:id="rId10" xr:uid="{00000000-0004-0000-1200-000008000000}"/>
    <hyperlink ref="L11" r:id="rId11" xr:uid="{00000000-0004-0000-1200-000009000000}"/>
    <hyperlink ref="L12" r:id="rId12" xr:uid="{00000000-0004-0000-1200-00000A000000}"/>
    <hyperlink ref="L13" r:id="rId13" xr:uid="{00000000-0004-0000-1200-00000B000000}"/>
    <hyperlink ref="L14" r:id="rId14" xr:uid="{00000000-0004-0000-1200-00000C000000}"/>
    <hyperlink ref="L15" r:id="rId15" xr:uid="{00000000-0004-0000-1200-00000D000000}"/>
    <hyperlink ref="L16" r:id="rId16" xr:uid="{00000000-0004-0000-1200-00000E000000}"/>
    <hyperlink ref="L17" r:id="rId17" xr:uid="{00000000-0004-0000-1200-00000F000000}"/>
    <hyperlink ref="L18" r:id="rId18" xr:uid="{00000000-0004-0000-1200-000010000000}"/>
    <hyperlink ref="L19" r:id="rId19" xr:uid="{00000000-0004-0000-1200-000011000000}"/>
    <hyperlink ref="L22" r:id="rId20" xr:uid="{00000000-0004-0000-1200-000012000000}"/>
    <hyperlink ref="L23" r:id="rId21" xr:uid="{00000000-0004-0000-1200-000013000000}"/>
    <hyperlink ref="L24" r:id="rId22" xr:uid="{00000000-0004-0000-1200-000014000000}"/>
    <hyperlink ref="L25" r:id="rId23" xr:uid="{00000000-0004-0000-1200-000015000000}"/>
    <hyperlink ref="L26" r:id="rId24" xr:uid="{00000000-0004-0000-1200-000016000000}"/>
    <hyperlink ref="L27" r:id="rId25" xr:uid="{00000000-0004-0000-1200-000017000000}"/>
    <hyperlink ref="L28" r:id="rId26" xr:uid="{00000000-0004-0000-1200-000018000000}"/>
    <hyperlink ref="L29" r:id="rId27" xr:uid="{00000000-0004-0000-1200-000019000000}"/>
    <hyperlink ref="L30" r:id="rId28" xr:uid="{00000000-0004-0000-1200-00001A000000}"/>
    <hyperlink ref="L31" r:id="rId29" xr:uid="{00000000-0004-0000-1200-00001B000000}"/>
    <hyperlink ref="L32" r:id="rId30" xr:uid="{00000000-0004-0000-1200-00001C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DropDown="1" showInputMessage="1" showErrorMessage="1" prompt="Put in valid class title or choose from dropdown" xr:uid="{00000000-0002-0000-1200-000001000000}">
          <x14:formula1>
            <xm:f>'classes-lookup'!$A$2:$A$1000</xm:f>
          </x14:formula1>
          <xm:sqref>H2:H3 H5:H990</xm:sqref>
        </x14:dataValidation>
        <x14:dataValidation type="list" allowBlank="1" showDropDown="1" showErrorMessage="1" xr:uid="{00000000-0002-0000-1200-000002000000}">
          <x14:formula1>
            <xm:f>'classes-lookup'!$A$2:$A$1000</xm:f>
          </x14:formula1>
          <xm:sqref>H4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6.83203125"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26">
        <v>45628</v>
      </c>
      <c r="B2" s="3" t="str">
        <f t="shared" ref="B2:B256" si="0">IF(ISBLANK($A2),,CHOOSE(WEEKDAY($A2), "Sun", "Mon", "Tue", "Wed", "Thur", "Fri", "Sat"))</f>
        <v>Mon</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10</v>
      </c>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552</v>
      </c>
      <c r="M2" s="3">
        <v>0</v>
      </c>
      <c r="N2" s="3">
        <v>0</v>
      </c>
      <c r="P2" s="3"/>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123</v>
      </c>
      <c r="W2" s="23"/>
    </row>
    <row r="3" spans="1:49" ht="15.75" customHeight="1">
      <c r="A3" s="2">
        <v>45628</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0.625)</f>
        <v>0.625</v>
      </c>
      <c r="D3" s="4">
        <f t="shared" ref="D3:D257" ca="1" si="1">IF(ISBLANK(C3),,CHOOSE(WEEKDAY($A3),,C3+TIME(2,0,0),IF(AND($A3=$A2,$A3=$A1),C3+TIME(1,0,0),C3+TIME(1,30,0)),C3+TIME(1,30,0),C3+TIME(1,30,0),C3+TIME(2,0,0),C3+TIME(2,0,0),))</f>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zh</v>
      </c>
      <c r="G3" s="5">
        <v>20</v>
      </c>
      <c r="H3" s="3" t="s">
        <v>112</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553</v>
      </c>
      <c r="M3" s="3">
        <v>0</v>
      </c>
      <c r="N3" s="3">
        <v>0</v>
      </c>
      <c r="P3" s="3" t="s">
        <v>554</v>
      </c>
      <c r="Q3" s="3"/>
      <c r="S3" s="142" t="s">
        <v>1404</v>
      </c>
      <c r="T3" s="143">
        <v>-2</v>
      </c>
      <c r="W3" s="23"/>
    </row>
    <row r="4" spans="1:49" ht="15.75" customHeight="1">
      <c r="A4" s="2">
        <v>45629</v>
      </c>
      <c r="B4" s="3" t="str">
        <f t="shared" si="0"/>
        <v>Tue</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0.458333333333333)</f>
        <v>0.45833333333333298</v>
      </c>
      <c r="D4" s="4">
        <f t="shared" ca="1" si="1"/>
        <v>0.52083333333333304</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1</v>
      </c>
      <c r="H4" s="3" t="s">
        <v>187</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555</v>
      </c>
      <c r="M4" s="3">
        <v>0</v>
      </c>
      <c r="N4" s="3">
        <v>0</v>
      </c>
      <c r="Q4" s="3"/>
      <c r="W4" s="23"/>
    </row>
    <row r="5" spans="1:49" ht="15.75" customHeight="1">
      <c r="A5" s="2">
        <v>45629</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0.583333333333333)</f>
        <v>0.58333333333333304</v>
      </c>
      <c r="D5" s="4">
        <f t="shared" ca="1" si="1"/>
        <v>0.64583333333333304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3</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556</v>
      </c>
      <c r="M5" s="3">
        <v>0</v>
      </c>
      <c r="N5" s="3">
        <v>0</v>
      </c>
      <c r="O5" s="3"/>
      <c r="Q5" s="3"/>
      <c r="U5" s="14"/>
    </row>
    <row r="6" spans="1:49">
      <c r="A6" s="26">
        <v>45629</v>
      </c>
      <c r="B6" s="3" t="str">
        <f t="shared" si="0"/>
        <v>Tue</v>
      </c>
      <c r="C6" s="4">
        <v>0.64583333333333337</v>
      </c>
      <c r="D6" s="4">
        <f t="shared" si="1"/>
        <v>0.6875</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4</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556</v>
      </c>
      <c r="M6" s="3">
        <v>0</v>
      </c>
      <c r="N6" s="3">
        <v>0</v>
      </c>
      <c r="O6" s="3"/>
      <c r="P6" s="14"/>
      <c r="Q6" s="3"/>
      <c r="S6" s="3"/>
      <c r="W6" s="12"/>
    </row>
    <row r="7" spans="1:49" ht="15.75" customHeight="1">
      <c r="A7" s="26">
        <v>45630</v>
      </c>
      <c r="B7" s="3" t="str">
        <f t="shared" si="0"/>
        <v>Wed</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0.52083333333333304</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7" s="3" t="str">
        <f t="array" ref="F7">IF(ISBLANK($A7),,CHOOSE(WEEKDAY($A7),,INDEX(location_lang_time_lookup,2,3),INDEX(location_lang_time_lookup,2,2),INDEX(location_lang_time_lookup,2,2),INDEX(location_lang_time_lookup,2,2),INDEX(location_lang_time_lookup,2,3),INDEX(location_lang_time_lookup,2,2)))</f>
        <v>en</v>
      </c>
      <c r="G7" s="5">
        <v>9</v>
      </c>
      <c r="H7" s="3" t="s">
        <v>211</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557</v>
      </c>
      <c r="M7" s="3">
        <v>0</v>
      </c>
      <c r="N7" s="3">
        <v>0</v>
      </c>
      <c r="O7" s="3">
        <v>13</v>
      </c>
      <c r="P7" s="14"/>
      <c r="Q7" s="3"/>
      <c r="S7" s="3"/>
    </row>
    <row r="8" spans="1:49" ht="15.75" customHeight="1">
      <c r="A8" s="26">
        <v>45630</v>
      </c>
      <c r="B8" s="3" t="str">
        <f t="shared" si="0"/>
        <v>Wed</v>
      </c>
      <c r="C8" s="4">
        <v>0.64583333333333337</v>
      </c>
      <c r="D8" s="4">
        <f t="shared" si="1"/>
        <v>0.70833333333333337</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5</v>
      </c>
      <c r="H8" s="3" t="s">
        <v>101</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558</v>
      </c>
      <c r="M8" s="3">
        <v>0</v>
      </c>
      <c r="N8" s="3">
        <v>0</v>
      </c>
      <c r="O8" s="3">
        <v>5</v>
      </c>
      <c r="P8" s="3"/>
      <c r="Q8" s="3"/>
      <c r="S8" s="3"/>
    </row>
    <row r="9" spans="1:49" ht="15.75" customHeight="1">
      <c r="A9" s="26">
        <v>45631</v>
      </c>
      <c r="B9" s="3" t="str">
        <f t="shared" si="0"/>
        <v>Thur</v>
      </c>
      <c r="C9" s="4">
        <f ca="1">IFERROR(__xludf.DUMMYFUNCTION("IF(ISBLANK($A9),,CHOOSE(WEEKDAY($A9),,IF(ISDATE($A8),IF(WEEKDAY($A8)=2,INDEX(location_lang_time_lookup,1,6),INDEX(location_lang_time_lookup,1,4)),INDEX(location_lang_time_lookup,1,4)),IF(ISDATE($A8),IF(WEEKDAY($A8)=3,INDEX(location_lang_time_lookup,2,6),I"&amp;"NDEX(location_lang_time_lookup,2,4)),INDEX(location_lang_time_lookup,2,4)),IF(ISDATE($A8),IF(WEEKDAY($A8)=4,INDEX(location_lang_time_lookup,3,6),INDEX(location_lang_time_lookup,3,4)),INDEX(location_lang_time_lookup,3,4)),IF(ISDATE($A8),IF(WEEKDAY($A8)=5,I"&amp;"NDEX(location_lang_time_lookup,3,6),INDEX(location_lang_time_lookup,3,4)),INDEX(location_lang_time_lookup,3,4)),INDEX(location_lang_time_lookup,1,4),IF(ISDATE($A8),IF(WEEKDAY($A8)=7,INDEX(location_lang_time_lookup,5,6),INDEX(location_lang_time_lookup,5,4)"&amp;"),INDEX(location_lang_time_lookup,5,4))))"),0.458333333333333)</f>
        <v>0.45833333333333298</v>
      </c>
      <c r="D9" s="4">
        <f t="shared" ca="1" si="1"/>
        <v>0.52083333333333304</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5">
        <v>7</v>
      </c>
      <c r="H9" s="3" t="s">
        <v>105</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559</v>
      </c>
      <c r="M9" s="3">
        <v>0</v>
      </c>
      <c r="N9" s="3">
        <v>0</v>
      </c>
      <c r="O9" s="3">
        <v>14</v>
      </c>
      <c r="P9" s="3"/>
      <c r="Q9" s="3"/>
      <c r="S9" s="3"/>
      <c r="T9" s="22"/>
    </row>
    <row r="10" spans="1:49" ht="15.75" customHeight="1">
      <c r="A10" s="26">
        <v>45635</v>
      </c>
      <c r="B10" s="3" t="str">
        <f t="shared" si="0"/>
        <v>Mon</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0.5416666666666663</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Chatham Sq")</f>
        <v>Chatham Sq</v>
      </c>
      <c r="F10" s="3" t="str">
        <f t="array" ref="F10">IF(ISBLANK($A10),,CHOOSE(WEEKDAY($A10),,INDEX(location_lang_time_lookup,2,3),INDEX(location_lang_time_lookup,2,2),INDEX(location_lang_time_lookup,2,2),INDEX(location_lang_time_lookup,2,2),INDEX(location_lang_time_lookup,2,3),INDEX(location_lang_time_lookup,2,2)))</f>
        <v>zh</v>
      </c>
      <c r="G10" s="5">
        <v>12</v>
      </c>
      <c r="H10" s="3" t="s">
        <v>292</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552</v>
      </c>
      <c r="M10" s="3">
        <v>0</v>
      </c>
      <c r="N10" s="3">
        <v>0</v>
      </c>
      <c r="O10" s="3"/>
      <c r="P10" s="3"/>
      <c r="Q10" s="3"/>
    </row>
    <row r="11" spans="1:49" ht="15.75" customHeight="1">
      <c r="A11" s="2">
        <v>45635</v>
      </c>
      <c r="B11" s="3" t="str">
        <f t="shared" si="0"/>
        <v>Mon</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0.625)</f>
        <v>0.625</v>
      </c>
      <c r="D11" s="4">
        <f t="shared" ca="1" si="1"/>
        <v>0.70833333333333337</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1" s="3" t="str">
        <f t="array" ref="F11">IF(ISBLANK($A11),,CHOOSE(WEEKDAY($A11),,INDEX(location_lang_time_lookup,2,3),INDEX(location_lang_time_lookup,2,2),INDEX(location_lang_time_lookup,2,2),INDEX(location_lang_time_lookup,2,2),INDEX(location_lang_time_lookup,2,3),INDEX(location_lang_time_lookup,2,2)))</f>
        <v>zh</v>
      </c>
      <c r="G11" s="5">
        <v>19</v>
      </c>
      <c r="H11" s="3" t="s">
        <v>209</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560</v>
      </c>
      <c r="M11" s="3">
        <v>0</v>
      </c>
      <c r="N11" s="3">
        <v>0</v>
      </c>
      <c r="O11" s="3"/>
      <c r="Q11" s="3"/>
    </row>
    <row r="12" spans="1:49" ht="15.75" customHeight="1">
      <c r="A12" s="2">
        <v>45636</v>
      </c>
      <c r="B12" s="3" t="str">
        <f t="shared" si="0"/>
        <v>Tue</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0.458333333333333)</f>
        <v>0.45833333333333298</v>
      </c>
      <c r="D12" s="4">
        <f t="shared" ca="1" si="1"/>
        <v>0.52083333333333304</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2" s="3" t="str">
        <f t="array" ref="F12">IF(ISBLANK($A12),,CHOOSE(WEEKDAY($A12),,INDEX(location_lang_time_lookup,2,3),INDEX(location_lang_time_lookup,2,2),INDEX(location_lang_time_lookup,2,2),INDEX(location_lang_time_lookup,2,2),INDEX(location_lang_time_lookup,2,3),INDEX(location_lang_time_lookup,2,2)))</f>
        <v>en</v>
      </c>
      <c r="G12" s="16"/>
      <c r="H12" s="3" t="s">
        <v>379</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561</v>
      </c>
      <c r="M12" s="3">
        <v>1</v>
      </c>
      <c r="N12" s="3">
        <v>0</v>
      </c>
      <c r="O12" s="3"/>
      <c r="P12" s="34"/>
      <c r="Q12" s="3"/>
    </row>
    <row r="13" spans="1:49" ht="15.75" customHeight="1">
      <c r="A13" s="2">
        <v>45636</v>
      </c>
      <c r="B13" s="3" t="str">
        <f t="shared" si="0"/>
        <v>Tue</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0.583333333333333)</f>
        <v>0.58333333333333304</v>
      </c>
      <c r="D13" s="4">
        <f t="shared" ca="1" si="1"/>
        <v>0.64583333333333304</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16"/>
      <c r="H13" s="3" t="s">
        <v>91</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556</v>
      </c>
      <c r="M13" s="3">
        <v>1</v>
      </c>
      <c r="N13" s="3">
        <v>0</v>
      </c>
      <c r="O13" s="3"/>
      <c r="P13" s="3"/>
      <c r="Q13" s="3"/>
    </row>
    <row r="14" spans="1:49" ht="15.75" customHeight="1">
      <c r="A14" s="2">
        <v>45636</v>
      </c>
      <c r="B14" s="3" t="str">
        <f t="shared" si="0"/>
        <v>Tue</v>
      </c>
      <c r="C14" s="4">
        <v>0.64583333333333337</v>
      </c>
      <c r="D14" s="4">
        <f t="shared" si="1"/>
        <v>0.6875</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16"/>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556</v>
      </c>
      <c r="M14" s="3">
        <v>1</v>
      </c>
      <c r="N14" s="3">
        <v>0</v>
      </c>
      <c r="O14" s="3"/>
      <c r="Q14" s="3"/>
    </row>
    <row r="15" spans="1:49" ht="15.75" customHeight="1">
      <c r="A15" s="2">
        <v>45649</v>
      </c>
      <c r="B15" s="3" t="str">
        <f t="shared" si="0"/>
        <v>Mon</v>
      </c>
      <c r="C15" s="4">
        <f ca="1">IFERROR(__xludf.DUMMYFUNCTION("IF(ISBLANK($A15),,CHOOSE(WEEKDAY($A15),,IF(ISDATE($A14),IF(WEEKDAY($A14)=2,INDEX(location_lang_time_lookup,1,6),INDEX(location_lang_time_lookup,1,4)),INDEX(location_lang_time_lookup,1,4)),IF(ISDATE($A14),IF(WEEKDAY($A14)=3,INDEX(location_lang_time_lookup,"&amp;"2,6),INDEX(location_lang_time_lookup,2,4)),INDEX(location_lang_time_lookup,2,4)),IF(ISDATE($A14),IF(WEEKDAY($A14)=4,INDEX(location_lang_time_lookup,3,6),INDEX(location_lang_time_lookup,3,4)),INDEX(location_lang_time_lookup,3,4)),IF(ISDATE($A14),IF(WEEKDAY"&amp;"($A14)=5,INDEX(location_lang_time_lookup,3,6),INDEX(location_lang_time_lookup,3,4)),INDEX(location_lang_time_lookup,3,4)),INDEX(location_lang_time_lookup,1,4),IF(ISDATE($A14),IF(WEEKDAY($A14)=7,INDEX(location_lang_time_lookup,5,6),INDEX(location_lang_time"&amp;"_lookup,5,4)),INDEX(location_lang_time_lookup,5,4))))"),0.458333333333333)</f>
        <v>0.45833333333333298</v>
      </c>
      <c r="D15" s="4">
        <f t="shared" ca="1" si="1"/>
        <v>0.5416666666666663</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5" s="3" t="str">
        <f t="array" ref="F15">IF(ISBLANK($A15),,CHOOSE(WEEKDAY($A15),,INDEX(location_lang_time_lookup,2,3),INDEX(location_lang_time_lookup,2,2),INDEX(location_lang_time_lookup,2,2),INDEX(location_lang_time_lookup,2,2),INDEX(location_lang_time_lookup,2,3),INDEX(location_lang_time_lookup,2,2)))</f>
        <v>zh</v>
      </c>
      <c r="G15" s="5">
        <v>9</v>
      </c>
      <c r="H15" s="3" t="s">
        <v>292</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552</v>
      </c>
      <c r="M15" s="3">
        <v>0</v>
      </c>
      <c r="N15" s="3">
        <v>0</v>
      </c>
      <c r="O15" s="3"/>
      <c r="Q15" s="3"/>
    </row>
    <row r="16" spans="1:49" ht="15.75" customHeight="1">
      <c r="A16" s="26">
        <v>45649</v>
      </c>
      <c r="B16" s="3" t="str">
        <f t="shared" si="0"/>
        <v>Mon</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0.625)</f>
        <v>0.625</v>
      </c>
      <c r="D16" s="4">
        <f t="shared" ca="1" si="1"/>
        <v>0.70833333333333337</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zh</v>
      </c>
      <c r="G16" s="5">
        <v>18</v>
      </c>
      <c r="H16" s="3" t="s">
        <v>209</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562</v>
      </c>
      <c r="M16" s="3">
        <v>0</v>
      </c>
      <c r="N16" s="3">
        <v>0</v>
      </c>
      <c r="Q16" s="3"/>
    </row>
    <row r="17" spans="1:19" ht="15.75" customHeight="1">
      <c r="A17" s="26">
        <v>45650</v>
      </c>
      <c r="B17" s="3" t="str">
        <f t="shared" si="0"/>
        <v>Tue</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0.458333333333333)</f>
        <v>0.45833333333333298</v>
      </c>
      <c r="D17" s="4">
        <f t="shared" ca="1" si="1"/>
        <v>0.52083333333333304</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7" s="3" t="str">
        <f t="array" ref="F17">IF(ISBLANK($A17),,CHOOSE(WEEKDAY($A17),,INDEX(location_lang_time_lookup,2,3),INDEX(location_lang_time_lookup,2,2),INDEX(location_lang_time_lookup,2,2),INDEX(location_lang_time_lookup,2,2),INDEX(location_lang_time_lookup,2,3),INDEX(location_lang_time_lookup,2,2)))</f>
        <v>en</v>
      </c>
      <c r="G17" s="5">
        <v>0</v>
      </c>
      <c r="H17" s="3" t="s">
        <v>388</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563</v>
      </c>
      <c r="M17" s="3">
        <v>0</v>
      </c>
      <c r="N17" s="3">
        <v>0</v>
      </c>
      <c r="Q17" s="3"/>
      <c r="R17" s="2"/>
      <c r="S17" s="25"/>
    </row>
    <row r="18" spans="1:19" ht="15.75" customHeight="1">
      <c r="A18" s="26">
        <v>45652</v>
      </c>
      <c r="B18" s="3" t="str">
        <f t="shared" si="0"/>
        <v>Thur</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0.458333333333333)</f>
        <v>0.45833333333333298</v>
      </c>
      <c r="D18" s="4">
        <f t="shared" ca="1" si="1"/>
        <v>0.52083333333333304</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8" s="3" t="str">
        <f t="array" ref="F18">IF(ISBLANK($A18),,CHOOSE(WEEKDAY($A18),,INDEX(location_lang_time_lookup,2,3),INDEX(location_lang_time_lookup,2,2),INDEX(location_lang_time_lookup,2,2),INDEX(location_lang_time_lookup,2,2),INDEX(location_lang_time_lookup,2,3),INDEX(location_lang_time_lookup,2,2)))</f>
        <v>en</v>
      </c>
      <c r="G18" s="5">
        <v>6</v>
      </c>
      <c r="H18" s="3" t="s">
        <v>149</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564</v>
      </c>
      <c r="M18" s="3">
        <v>0</v>
      </c>
      <c r="N18" s="3">
        <v>0</v>
      </c>
      <c r="O18" s="3"/>
      <c r="Q18" s="3"/>
      <c r="R18" s="2"/>
      <c r="S18" s="25"/>
    </row>
    <row r="19" spans="1:19" ht="15.75" customHeight="1">
      <c r="A19" s="26"/>
      <c r="B19" s="3"/>
      <c r="C19" s="4"/>
      <c r="D19" s="4"/>
      <c r="E19" s="3"/>
      <c r="F19" s="3"/>
      <c r="G19" s="16"/>
      <c r="H19" s="3"/>
      <c r="I19" s="3"/>
      <c r="J19" s="3"/>
      <c r="K19" s="3"/>
      <c r="L19" s="3"/>
      <c r="M19" s="3"/>
      <c r="N19" s="3"/>
      <c r="O19" s="3"/>
      <c r="P19" s="3"/>
      <c r="Q19" s="3"/>
      <c r="R19" s="2"/>
      <c r="S19" s="25"/>
    </row>
    <row r="20" spans="1:19" ht="15.75" customHeight="1">
      <c r="A20" s="26"/>
      <c r="B20" s="3"/>
      <c r="C20" s="4"/>
      <c r="D20" s="4"/>
      <c r="E20" s="3"/>
      <c r="F20" s="3"/>
      <c r="G20" s="16"/>
      <c r="H20" s="3"/>
      <c r="I20" s="3"/>
      <c r="J20" s="3"/>
      <c r="K20" s="3"/>
      <c r="L20" s="3"/>
      <c r="M20" s="3"/>
      <c r="N20" s="3"/>
      <c r="O20" s="3"/>
      <c r="P20" s="3"/>
      <c r="R20" s="2"/>
      <c r="S20" s="25"/>
    </row>
    <row r="21" spans="1:19" ht="15.75" customHeight="1">
      <c r="A21" s="2"/>
      <c r="B21" s="3"/>
      <c r="C21" s="4"/>
      <c r="D21" s="4"/>
      <c r="E21" s="3"/>
      <c r="F21" s="3"/>
      <c r="G21" s="16"/>
      <c r="H21" s="3"/>
      <c r="I21" s="3"/>
      <c r="J21" s="3"/>
      <c r="K21" s="3"/>
      <c r="L21" s="3"/>
      <c r="M21" s="3"/>
      <c r="N21" s="3"/>
      <c r="O21" s="3"/>
      <c r="R21" s="2"/>
      <c r="S21" s="25"/>
    </row>
    <row r="22" spans="1:19" ht="15.75" customHeight="1">
      <c r="A22" s="2"/>
      <c r="B22" s="3"/>
      <c r="C22" s="4"/>
      <c r="D22" s="4"/>
      <c r="E22" s="3"/>
      <c r="F22" s="3"/>
      <c r="G22" s="16"/>
      <c r="H22" s="3"/>
      <c r="I22" s="3"/>
      <c r="J22" s="3"/>
      <c r="K22" s="3"/>
      <c r="L22" s="3"/>
      <c r="M22" s="3"/>
      <c r="N22" s="3"/>
      <c r="O22" s="3"/>
      <c r="P22" s="3"/>
      <c r="Q22" s="14"/>
      <c r="R22" s="2"/>
      <c r="S22" s="25"/>
    </row>
    <row r="23" spans="1:19" ht="15.75" customHeight="1">
      <c r="A23" s="2"/>
      <c r="B23" s="3"/>
      <c r="C23" s="4"/>
      <c r="D23" s="4"/>
      <c r="E23" s="3"/>
      <c r="F23" s="3"/>
      <c r="G23" s="16"/>
      <c r="H23" s="3"/>
      <c r="I23" s="3"/>
      <c r="J23" s="3"/>
      <c r="K23" s="3"/>
      <c r="L23" s="3"/>
      <c r="M23" s="3"/>
      <c r="N23" s="3"/>
      <c r="O23" s="3"/>
      <c r="Q23" s="14"/>
      <c r="R23" s="2"/>
      <c r="S23" s="25"/>
    </row>
    <row r="24" spans="1:19" ht="15.75" customHeight="1">
      <c r="A24" s="2"/>
      <c r="B24" s="3"/>
      <c r="C24" s="4"/>
      <c r="D24" s="4"/>
      <c r="E24" s="3"/>
      <c r="F24" s="3"/>
      <c r="G24" s="16"/>
      <c r="H24" s="3"/>
      <c r="I24" s="3"/>
      <c r="J24" s="3"/>
      <c r="K24" s="3"/>
      <c r="L24" s="3"/>
      <c r="M24" s="3"/>
      <c r="N24" s="3"/>
      <c r="O24" s="3"/>
      <c r="R24" s="2"/>
      <c r="S24" s="25"/>
    </row>
    <row r="25" spans="1:19" ht="15.75" customHeight="1">
      <c r="A25" s="2"/>
      <c r="B25" s="3"/>
      <c r="C25" s="4"/>
      <c r="D25" s="4"/>
      <c r="E25" s="3"/>
      <c r="F25" s="3"/>
      <c r="G25" s="16"/>
      <c r="H25" s="3"/>
      <c r="I25" s="3"/>
      <c r="J25" s="3"/>
      <c r="K25" s="3"/>
      <c r="L25" s="3"/>
      <c r="M25" s="3"/>
      <c r="N25" s="3"/>
      <c r="O25" s="3"/>
      <c r="R25" s="2"/>
      <c r="S25" s="25"/>
    </row>
    <row r="26" spans="1:19" ht="15.75" customHeight="1">
      <c r="A26" s="2"/>
      <c r="B26" s="3"/>
      <c r="C26" s="4"/>
      <c r="D26" s="4"/>
      <c r="E26" s="3"/>
      <c r="F26" s="3"/>
      <c r="G26" s="16"/>
      <c r="H26" s="3"/>
      <c r="I26" s="3"/>
      <c r="J26" s="3"/>
      <c r="K26" s="3"/>
      <c r="L26" s="3"/>
      <c r="M26" s="3"/>
      <c r="N26" s="3"/>
      <c r="O26" s="3"/>
      <c r="S26" s="25"/>
    </row>
    <row r="27" spans="1:19" ht="15.75" customHeight="1">
      <c r="A27" s="2"/>
      <c r="B27" s="3"/>
      <c r="C27" s="4"/>
      <c r="D27" s="4"/>
      <c r="E27" s="3"/>
      <c r="F27" s="3"/>
      <c r="G27" s="16"/>
      <c r="H27" s="3"/>
      <c r="I27" s="3"/>
      <c r="J27" s="3"/>
      <c r="K27" s="3"/>
      <c r="L27" s="3"/>
      <c r="M27" s="3"/>
      <c r="N27" s="3"/>
      <c r="O27" s="3"/>
    </row>
    <row r="28" spans="1:19" ht="15.75" customHeight="1">
      <c r="A28" s="26"/>
      <c r="B28" s="3"/>
      <c r="C28" s="4"/>
      <c r="D28" s="4"/>
      <c r="E28" s="3"/>
      <c r="F28" s="3"/>
      <c r="G28" s="16"/>
      <c r="H28" s="3"/>
      <c r="I28" s="3"/>
      <c r="J28" s="3"/>
      <c r="K28" s="3"/>
      <c r="L28" s="3"/>
      <c r="M28" s="3"/>
      <c r="N28" s="3"/>
      <c r="O28" s="3"/>
      <c r="P28" s="3"/>
    </row>
    <row r="29" spans="1:19" ht="15.75" customHeight="1">
      <c r="A29" s="2"/>
      <c r="B29" s="3"/>
      <c r="C29" s="4"/>
      <c r="D29" s="4"/>
      <c r="E29" s="3"/>
      <c r="F29" s="3"/>
      <c r="G29" s="16"/>
      <c r="H29" s="3"/>
      <c r="I29" s="3"/>
      <c r="J29" s="3"/>
      <c r="K29" s="3"/>
      <c r="L29" s="3"/>
      <c r="M29" s="3"/>
      <c r="N29" s="3"/>
      <c r="O29" s="3"/>
    </row>
    <row r="30" spans="1:19" ht="15.75" customHeight="1">
      <c r="A30" s="2"/>
      <c r="B30" s="3"/>
      <c r="C30" s="4"/>
      <c r="D30" s="4"/>
      <c r="E30" s="3"/>
      <c r="F30" s="3"/>
      <c r="G30" s="16"/>
      <c r="H30" s="3"/>
      <c r="I30" s="3"/>
      <c r="J30" s="3"/>
      <c r="K30" s="3"/>
      <c r="L30" s="3"/>
      <c r="M30" s="3"/>
      <c r="N30" s="3"/>
      <c r="O30" s="3"/>
    </row>
    <row r="31" spans="1:19" ht="15.75" customHeight="1">
      <c r="A31" s="2"/>
      <c r="B31" s="3"/>
      <c r="C31" s="4"/>
      <c r="D31" s="4"/>
      <c r="E31" s="3"/>
      <c r="F31" s="3"/>
      <c r="G31" s="16"/>
      <c r="H31" s="3"/>
      <c r="I31" s="3"/>
      <c r="J31" s="3"/>
      <c r="K31" s="3"/>
      <c r="L31" s="3"/>
      <c r="M31" s="3"/>
      <c r="N31" s="3"/>
      <c r="O31" s="3"/>
    </row>
    <row r="32" spans="1:19" ht="15.75" customHeight="1">
      <c r="A32" s="2"/>
      <c r="B32" s="3"/>
      <c r="C32" s="4"/>
      <c r="D32" s="4"/>
      <c r="E32" s="3"/>
      <c r="F32" s="3"/>
      <c r="G32" s="16"/>
      <c r="H32" s="3"/>
      <c r="I32" s="3"/>
      <c r="J32" s="3"/>
      <c r="K32" s="3"/>
      <c r="L32" s="3"/>
      <c r="M32" s="3"/>
      <c r="N32" s="3"/>
      <c r="O32" s="3"/>
    </row>
    <row r="33" spans="1:16" ht="15.75" customHeight="1">
      <c r="A33" s="2"/>
      <c r="B33" s="3"/>
      <c r="C33" s="4"/>
      <c r="D33" s="4"/>
      <c r="E33" s="3"/>
      <c r="F33" s="3"/>
      <c r="G33" s="16"/>
      <c r="H33" s="3"/>
      <c r="I33" s="3"/>
      <c r="J33" s="3"/>
      <c r="K33" s="3"/>
      <c r="L33" s="3"/>
      <c r="M33" s="3"/>
      <c r="N33" s="3"/>
      <c r="O33" s="3"/>
      <c r="P33" s="3"/>
    </row>
    <row r="34" spans="1:16" ht="15.75" customHeight="1">
      <c r="A34" s="2"/>
      <c r="B34" s="3"/>
      <c r="C34" s="4"/>
      <c r="D34" s="4"/>
      <c r="E34" s="3"/>
      <c r="F34" s="3"/>
      <c r="G34" s="16"/>
      <c r="H34" s="3"/>
      <c r="I34" s="3"/>
      <c r="J34" s="3"/>
      <c r="K34" s="3"/>
      <c r="L34" s="3"/>
      <c r="M34" s="3"/>
      <c r="N34" s="3"/>
      <c r="O34" s="3"/>
    </row>
    <row r="35" spans="1:16" ht="15.75" customHeight="1">
      <c r="A35" s="26"/>
      <c r="B35" s="3"/>
      <c r="C35" s="4"/>
      <c r="D35" s="4"/>
      <c r="E35" s="3"/>
      <c r="F35" s="3"/>
      <c r="G35" s="16"/>
      <c r="H35" s="3"/>
      <c r="I35" s="3"/>
      <c r="J35" s="3"/>
      <c r="K35" s="3"/>
      <c r="L35" s="3"/>
      <c r="M35" s="3"/>
      <c r="N35" s="3"/>
      <c r="O35" s="3"/>
      <c r="P35" s="3"/>
    </row>
    <row r="36" spans="1:16" ht="15.75" customHeight="1">
      <c r="A36" s="2"/>
      <c r="B36" s="3"/>
      <c r="C36" s="4"/>
      <c r="D36" s="4"/>
      <c r="E36" s="3"/>
      <c r="F36" s="3"/>
      <c r="G36" s="16"/>
      <c r="H36" s="3"/>
      <c r="I36" s="3"/>
      <c r="J36" s="3"/>
      <c r="K36" s="3"/>
      <c r="L36" s="3"/>
      <c r="M36" s="3"/>
      <c r="N36" s="3"/>
      <c r="O36" s="3"/>
    </row>
    <row r="37" spans="1:16" ht="15.75" customHeight="1">
      <c r="A37" s="26"/>
      <c r="B37" s="3"/>
      <c r="C37" s="4"/>
      <c r="D37" s="4"/>
      <c r="E37" s="3"/>
      <c r="F37" s="3"/>
      <c r="G37" s="16"/>
      <c r="H37" s="3"/>
      <c r="I37" s="3"/>
      <c r="J37" s="3"/>
      <c r="K37" s="3"/>
      <c r="L37" s="3"/>
      <c r="M37" s="3"/>
      <c r="N37" s="3"/>
      <c r="O37" s="3"/>
    </row>
    <row r="38" spans="1:16" ht="15.75" customHeight="1">
      <c r="A38" s="2"/>
      <c r="B38" s="3"/>
      <c r="C38" s="4"/>
      <c r="D38" s="4"/>
      <c r="E38" s="3"/>
      <c r="F38" s="3"/>
      <c r="G38" s="16"/>
      <c r="H38" s="3"/>
      <c r="I38" s="3"/>
      <c r="J38" s="3"/>
      <c r="K38" s="3"/>
      <c r="L38" s="3"/>
      <c r="M38" s="3"/>
      <c r="N38" s="3"/>
      <c r="O38" s="3"/>
    </row>
    <row r="39" spans="1:16" ht="15.75" customHeight="1">
      <c r="A39" s="2"/>
      <c r="B39" s="3"/>
      <c r="C39" s="4"/>
      <c r="D39" s="4"/>
      <c r="E39" s="3"/>
      <c r="F39" s="3"/>
      <c r="G39" s="16"/>
      <c r="H39" s="3"/>
      <c r="I39" s="3"/>
      <c r="J39" s="3"/>
      <c r="K39" s="3"/>
      <c r="L39" s="3"/>
      <c r="M39" s="3"/>
      <c r="N39" s="3"/>
      <c r="O39" s="3"/>
    </row>
    <row r="40" spans="1:16" ht="15.75" customHeight="1">
      <c r="A40" s="2"/>
      <c r="B40" s="3"/>
      <c r="C40" s="4"/>
      <c r="D40" s="4"/>
      <c r="E40" s="3"/>
      <c r="F40" s="3"/>
      <c r="G40" s="16"/>
      <c r="H40" s="3"/>
      <c r="I40" s="3"/>
      <c r="J40" s="3"/>
      <c r="K40" s="3"/>
      <c r="L40" s="3"/>
      <c r="M40" s="3"/>
      <c r="N40" s="3"/>
      <c r="O40" s="3"/>
    </row>
    <row r="41" spans="1:16" ht="15.75" customHeight="1">
      <c r="A41" s="2"/>
      <c r="B41" s="3"/>
      <c r="C41" s="4"/>
      <c r="D41" s="4"/>
      <c r="E41" s="3"/>
      <c r="F41" s="3"/>
      <c r="G41" s="16"/>
      <c r="H41" s="3"/>
      <c r="I41" s="3"/>
      <c r="J41" s="3"/>
      <c r="K41" s="3"/>
      <c r="L41" s="3"/>
      <c r="M41" s="3"/>
      <c r="N41" s="3"/>
      <c r="O41" s="3"/>
    </row>
    <row r="42" spans="1:16" ht="15.75" customHeight="1">
      <c r="A42" s="2"/>
      <c r="B42" s="3"/>
      <c r="C42" s="4"/>
      <c r="D42" s="4"/>
      <c r="E42" s="3"/>
      <c r="F42" s="3"/>
      <c r="G42" s="16"/>
      <c r="H42" s="3"/>
      <c r="I42" s="3"/>
      <c r="J42" s="3"/>
      <c r="K42" s="3"/>
      <c r="L42" s="3"/>
      <c r="M42" s="3"/>
      <c r="N42" s="3"/>
      <c r="O42" s="3"/>
    </row>
    <row r="43" spans="1:16" ht="15.75" customHeight="1">
      <c r="A43" s="2"/>
      <c r="B43" s="3"/>
      <c r="C43" s="4"/>
      <c r="D43" s="4"/>
      <c r="E43" s="3"/>
      <c r="F43" s="3"/>
      <c r="G43" s="16"/>
      <c r="H43" s="3"/>
      <c r="I43" s="3"/>
      <c r="J43" s="3"/>
      <c r="K43" s="3"/>
      <c r="L43" s="3"/>
      <c r="M43" s="3"/>
      <c r="N43" s="3"/>
      <c r="O43" s="3"/>
    </row>
    <row r="44" spans="1:16" ht="15.75" customHeight="1">
      <c r="A44" s="2"/>
      <c r="B44" s="3"/>
      <c r="C44" s="4"/>
      <c r="D44" s="4"/>
      <c r="E44" s="3"/>
      <c r="F44" s="3"/>
      <c r="G44" s="16"/>
      <c r="H44" s="3"/>
      <c r="I44" s="3"/>
      <c r="J44" s="3"/>
      <c r="K44" s="3"/>
      <c r="L44" s="3"/>
      <c r="M44" s="3"/>
      <c r="N44" s="3"/>
      <c r="O44" s="3"/>
    </row>
    <row r="45" spans="1:16" ht="15.75" customHeight="1">
      <c r="A45" s="26"/>
      <c r="B45" s="3"/>
      <c r="C45" s="4"/>
      <c r="D45" s="4"/>
      <c r="E45" s="3"/>
      <c r="F45" s="3"/>
      <c r="G45" s="16"/>
      <c r="H45" s="3"/>
      <c r="I45" s="3"/>
      <c r="J45" s="3"/>
      <c r="K45" s="3"/>
      <c r="L45" s="3"/>
      <c r="M45" s="3"/>
      <c r="N45" s="3"/>
      <c r="O45" s="3"/>
    </row>
    <row r="46" spans="1:16" ht="15.75" customHeight="1">
      <c r="A46" s="2"/>
      <c r="B46" s="3"/>
      <c r="C46" s="4"/>
      <c r="D46" s="4"/>
      <c r="E46" s="3"/>
      <c r="F46" s="3"/>
      <c r="G46" s="16"/>
      <c r="H46" s="3"/>
      <c r="I46" s="3"/>
      <c r="J46" s="3"/>
      <c r="K46" s="3"/>
      <c r="L46" s="3"/>
      <c r="M46" s="3"/>
      <c r="N46" s="3"/>
      <c r="O46" s="3"/>
    </row>
    <row r="47" spans="1:16" ht="15.75" customHeight="1">
      <c r="A47" s="2"/>
      <c r="B47" s="3"/>
      <c r="C47" s="4"/>
      <c r="D47" s="4"/>
      <c r="E47" s="3"/>
      <c r="F47" s="3"/>
      <c r="G47" s="16"/>
      <c r="H47" s="3"/>
      <c r="I47" s="3"/>
      <c r="J47" s="3"/>
      <c r="K47" s="3"/>
      <c r="L47" s="3"/>
      <c r="M47" s="3"/>
      <c r="N47" s="3"/>
      <c r="O47" s="3"/>
    </row>
    <row r="48" spans="1:16" ht="15.75" customHeight="1">
      <c r="A48" s="2"/>
      <c r="B48" s="3"/>
      <c r="C48" s="4"/>
      <c r="D48" s="4"/>
      <c r="E48" s="3"/>
      <c r="F48" s="3"/>
      <c r="G48" s="16"/>
      <c r="H48" s="3"/>
      <c r="I48" s="3"/>
      <c r="J48" s="3"/>
      <c r="K48" s="3"/>
      <c r="L48" s="3"/>
      <c r="M48" s="3"/>
      <c r="N48" s="3"/>
      <c r="O48" s="3"/>
    </row>
    <row r="49" spans="1:15" ht="15.75" customHeight="1">
      <c r="A49" s="2"/>
      <c r="B49" s="3"/>
      <c r="C49" s="4"/>
      <c r="D49" s="4"/>
      <c r="E49" s="3"/>
      <c r="F49" s="3"/>
      <c r="G49" s="16"/>
      <c r="H49" s="3"/>
      <c r="I49" s="3"/>
      <c r="J49" s="3"/>
      <c r="K49" s="3"/>
      <c r="L49" s="3"/>
      <c r="M49" s="3"/>
      <c r="N49" s="3"/>
      <c r="O49" s="3"/>
    </row>
    <row r="50" spans="1:15" ht="15.75" customHeight="1">
      <c r="A50" s="2"/>
      <c r="B50" s="3"/>
      <c r="C50" s="4"/>
      <c r="D50" s="4"/>
      <c r="E50" s="3"/>
      <c r="F50" s="3"/>
      <c r="G50" s="16"/>
      <c r="H50" s="3"/>
      <c r="I50" s="3"/>
      <c r="J50" s="3"/>
      <c r="K50" s="3"/>
      <c r="L50" s="3"/>
      <c r="M50" s="3"/>
      <c r="N50" s="3"/>
      <c r="O50" s="3"/>
    </row>
    <row r="51" spans="1:15" ht="15.75" customHeight="1">
      <c r="A51" s="2"/>
      <c r="B51" s="3"/>
      <c r="C51" s="4"/>
      <c r="D51" s="4"/>
      <c r="E51" s="3"/>
      <c r="F51" s="3"/>
      <c r="G51" s="16"/>
      <c r="H51" s="3"/>
      <c r="I51" s="3"/>
      <c r="J51" s="3"/>
      <c r="K51" s="3"/>
      <c r="L51" s="3"/>
      <c r="M51" s="3"/>
      <c r="N51" s="3"/>
      <c r="O51" s="3"/>
    </row>
    <row r="52" spans="1:15" ht="15.75" customHeight="1">
      <c r="A52" s="2"/>
      <c r="B52" s="3"/>
      <c r="C52" s="4"/>
      <c r="D52" s="4"/>
      <c r="E52" s="3"/>
      <c r="F52" s="3"/>
      <c r="G52" s="16"/>
      <c r="H52" s="3"/>
      <c r="I52" s="3"/>
      <c r="J52" s="3"/>
      <c r="K52" s="3"/>
      <c r="L52" s="3"/>
      <c r="M52" s="3"/>
      <c r="N52" s="3"/>
      <c r="O52" s="3"/>
    </row>
    <row r="53" spans="1:15" ht="15.75" customHeight="1">
      <c r="A53" s="2"/>
      <c r="B53" s="3"/>
      <c r="C53" s="4"/>
      <c r="D53" s="4"/>
      <c r="E53" s="3"/>
      <c r="F53" s="3"/>
      <c r="G53" s="16"/>
      <c r="H53" s="3"/>
      <c r="I53" s="3"/>
      <c r="J53" s="3"/>
      <c r="K53" s="3"/>
      <c r="L53" s="3"/>
      <c r="M53" s="3"/>
      <c r="N53" s="3"/>
      <c r="O53" s="3"/>
    </row>
    <row r="54" spans="1:15" ht="15.75" customHeight="1">
      <c r="A54" s="2"/>
      <c r="B54" s="3"/>
      <c r="C54" s="4"/>
      <c r="D54" s="4"/>
      <c r="E54" s="3"/>
      <c r="F54" s="3"/>
      <c r="G54" s="16"/>
      <c r="H54" s="3"/>
      <c r="I54" s="3"/>
      <c r="J54" s="3"/>
      <c r="K54" s="3"/>
      <c r="L54" s="3"/>
      <c r="M54" s="3"/>
      <c r="N54" s="3"/>
      <c r="O54" s="3"/>
    </row>
    <row r="55" spans="1:15" ht="15.75" customHeight="1">
      <c r="A55" s="2"/>
      <c r="B55" s="3"/>
      <c r="C55" s="4"/>
      <c r="D55" s="4"/>
      <c r="E55" s="3"/>
      <c r="F55" s="3"/>
      <c r="G55" s="16"/>
      <c r="H55" s="3"/>
      <c r="I55" s="3"/>
      <c r="J55" s="3"/>
      <c r="K55" s="3"/>
      <c r="L55" s="3"/>
      <c r="M55" s="3"/>
      <c r="N55" s="3"/>
      <c r="O55" s="3"/>
    </row>
    <row r="56" spans="1:15" ht="15.75" customHeight="1">
      <c r="A56" s="2"/>
      <c r="B56" s="3"/>
      <c r="C56" s="4"/>
      <c r="D56" s="4"/>
      <c r="E56" s="3"/>
      <c r="F56" s="3"/>
      <c r="G56" s="16"/>
      <c r="H56" s="3"/>
      <c r="I56" s="3"/>
      <c r="J56" s="3"/>
      <c r="K56" s="3"/>
      <c r="L56" s="3"/>
      <c r="M56" s="3"/>
      <c r="N56" s="3"/>
      <c r="O56" s="3"/>
    </row>
    <row r="57" spans="1:15" ht="15.75" customHeight="1">
      <c r="A57" s="2"/>
      <c r="B57" s="3"/>
      <c r="C57" s="4"/>
      <c r="D57" s="4"/>
      <c r="E57" s="3"/>
      <c r="F57" s="3"/>
      <c r="G57" s="16"/>
      <c r="H57" s="3"/>
      <c r="I57" s="3"/>
      <c r="J57" s="3"/>
      <c r="K57" s="3"/>
      <c r="L57" s="3"/>
      <c r="M57" s="3"/>
      <c r="N57" s="3"/>
      <c r="O57" s="3"/>
    </row>
    <row r="58" spans="1:15" ht="15.75" customHeight="1">
      <c r="A58" s="2"/>
      <c r="B58" s="3"/>
      <c r="C58" s="4"/>
      <c r="D58" s="4"/>
      <c r="E58" s="3"/>
      <c r="F58" s="3"/>
      <c r="G58" s="16"/>
      <c r="H58" s="3"/>
      <c r="I58" s="3"/>
      <c r="J58" s="3"/>
      <c r="K58" s="3"/>
      <c r="L58" s="3"/>
      <c r="M58" s="3"/>
      <c r="N58" s="3"/>
      <c r="O58" s="3"/>
    </row>
    <row r="59" spans="1:15" ht="15.75" customHeight="1">
      <c r="A59" s="2"/>
      <c r="B59" s="3"/>
      <c r="C59" s="4"/>
      <c r="D59" s="4"/>
      <c r="E59" s="3"/>
      <c r="F59" s="3"/>
      <c r="G59" s="16"/>
      <c r="H59" s="3"/>
      <c r="I59" s="3"/>
      <c r="J59" s="3"/>
      <c r="K59" s="3"/>
      <c r="L59" s="3"/>
      <c r="M59" s="3"/>
      <c r="N59" s="3"/>
      <c r="O59" s="3"/>
    </row>
    <row r="60" spans="1:15" ht="15.75" customHeight="1">
      <c r="A60" s="2"/>
      <c r="B60" s="3"/>
      <c r="C60" s="4"/>
      <c r="D60" s="4"/>
      <c r="E60" s="3"/>
      <c r="F60" s="3"/>
      <c r="G60" s="16"/>
      <c r="H60" s="3"/>
      <c r="I60" s="3"/>
      <c r="J60" s="3"/>
      <c r="K60" s="3"/>
      <c r="L60" s="3"/>
      <c r="M60" s="3"/>
      <c r="N60" s="3"/>
      <c r="O60" s="3"/>
    </row>
    <row r="61" spans="1:15" ht="15.75" customHeight="1">
      <c r="A61" s="2"/>
      <c r="B61" s="3"/>
      <c r="C61" s="4"/>
      <c r="D61" s="4"/>
      <c r="E61" s="3"/>
      <c r="F61" s="3"/>
      <c r="G61" s="16"/>
      <c r="H61" s="3"/>
      <c r="I61" s="3"/>
      <c r="J61" s="3"/>
      <c r="K61" s="3"/>
      <c r="L61" s="3"/>
      <c r="M61" s="3"/>
      <c r="N61" s="3"/>
    </row>
    <row r="62" spans="1:15" ht="15.75" customHeight="1">
      <c r="A62" s="2"/>
      <c r="B62" s="3"/>
      <c r="C62" s="4"/>
      <c r="D62" s="4"/>
      <c r="E62" s="3"/>
      <c r="F62" s="3"/>
      <c r="G62" s="16"/>
      <c r="H62" s="3"/>
      <c r="I62" s="3"/>
      <c r="J62" s="3"/>
      <c r="K62" s="3"/>
      <c r="L62" s="3"/>
      <c r="M62" s="3"/>
      <c r="N62" s="3"/>
    </row>
    <row r="63" spans="1:15" ht="15.75" customHeight="1">
      <c r="A63" s="2"/>
      <c r="B63" s="3"/>
      <c r="C63" s="4"/>
      <c r="D63" s="4"/>
      <c r="E63" s="3"/>
      <c r="F63" s="3"/>
      <c r="G63" s="16"/>
      <c r="H63" s="3"/>
      <c r="I63" s="3"/>
      <c r="J63" s="3"/>
      <c r="K63" s="3"/>
      <c r="L63" s="3"/>
      <c r="M63" s="3"/>
      <c r="N63" s="3"/>
    </row>
    <row r="64" spans="1:15" ht="15.75" customHeight="1">
      <c r="A64" s="2"/>
      <c r="B64" s="3"/>
      <c r="C64" s="4"/>
      <c r="D64" s="4"/>
      <c r="E64" s="3"/>
      <c r="F64" s="3"/>
      <c r="G64" s="16"/>
      <c r="H64" s="3"/>
      <c r="I64" s="3"/>
      <c r="J64" s="3"/>
      <c r="K64" s="3"/>
      <c r="L64" s="3"/>
      <c r="M64" s="3"/>
      <c r="N64" s="3"/>
    </row>
    <row r="65" spans="1:14" ht="13">
      <c r="A65" s="2"/>
      <c r="B65" s="3"/>
      <c r="C65" s="4"/>
      <c r="D65" s="4"/>
      <c r="E65" s="3"/>
      <c r="F65" s="3"/>
      <c r="G65" s="16"/>
      <c r="H65" s="3"/>
      <c r="I65" s="3"/>
      <c r="J65" s="3"/>
      <c r="K65" s="3"/>
      <c r="L65" s="3"/>
      <c r="M65" s="3"/>
      <c r="N65" s="3"/>
    </row>
    <row r="66" spans="1:14" ht="13">
      <c r="A66" s="2"/>
      <c r="B66" s="3"/>
      <c r="C66" s="4"/>
      <c r="D66" s="4"/>
      <c r="E66" s="3"/>
      <c r="F66" s="3"/>
      <c r="G66" s="16"/>
      <c r="H66" s="3"/>
      <c r="I66" s="3"/>
      <c r="J66" s="3"/>
      <c r="K66" s="3"/>
      <c r="L66" s="3"/>
      <c r="M66" s="3"/>
      <c r="N66" s="3"/>
    </row>
    <row r="67" spans="1:14" ht="13">
      <c r="A67" s="2"/>
      <c r="B67" s="3"/>
      <c r="C67" s="4"/>
      <c r="D67" s="4"/>
      <c r="E67" s="3"/>
      <c r="F67" s="3"/>
      <c r="G67" s="16"/>
      <c r="H67" s="3"/>
      <c r="I67" s="3"/>
      <c r="J67" s="3"/>
      <c r="K67" s="3"/>
      <c r="L67" s="3"/>
      <c r="M67" s="3"/>
      <c r="N67" s="3"/>
    </row>
    <row r="68" spans="1:14" ht="13">
      <c r="A68" s="2"/>
      <c r="B68" s="3"/>
      <c r="C68" s="4"/>
      <c r="D68" s="4"/>
      <c r="E68" s="3"/>
      <c r="F68" s="3"/>
      <c r="G68" s="16"/>
      <c r="H68" s="3"/>
      <c r="I68" s="3"/>
      <c r="J68" s="3"/>
      <c r="K68" s="3"/>
      <c r="L68" s="3"/>
      <c r="M68" s="3"/>
      <c r="N68" s="3"/>
    </row>
    <row r="69" spans="1:14" ht="13">
      <c r="A69" s="2"/>
      <c r="B69" s="3"/>
      <c r="C69" s="4"/>
      <c r="D69" s="4"/>
      <c r="E69" s="3"/>
      <c r="F69" s="3"/>
      <c r="G69" s="16"/>
      <c r="H69" s="3"/>
      <c r="I69" s="3"/>
      <c r="J69" s="3"/>
      <c r="K69" s="3"/>
      <c r="L69" s="3"/>
      <c r="M69" s="3"/>
      <c r="N69" s="3"/>
    </row>
    <row r="70" spans="1:14" ht="13">
      <c r="A70" s="2"/>
      <c r="B70" s="3"/>
      <c r="C70" s="4"/>
      <c r="D70" s="4"/>
      <c r="E70" s="3"/>
      <c r="F70" s="3"/>
      <c r="G70" s="16"/>
      <c r="H70" s="3"/>
      <c r="I70" s="3"/>
      <c r="J70" s="3"/>
      <c r="K70" s="3"/>
      <c r="L70" s="3"/>
      <c r="M70" s="3"/>
      <c r="N70" s="3"/>
    </row>
    <row r="71" spans="1:14" ht="13">
      <c r="A71" s="2"/>
      <c r="B71" s="3"/>
      <c r="C71" s="4"/>
      <c r="D71" s="4"/>
      <c r="E71" s="3"/>
      <c r="F71" s="3"/>
      <c r="G71" s="16"/>
      <c r="H71" s="3"/>
      <c r="I71" s="3"/>
      <c r="J71" s="3"/>
      <c r="K71" s="3"/>
      <c r="L71" s="3"/>
      <c r="M71" s="3"/>
      <c r="N71" s="3"/>
    </row>
    <row r="72" spans="1:14" ht="13">
      <c r="A72" s="2"/>
      <c r="B72" s="3"/>
      <c r="C72" s="4"/>
      <c r="D72" s="4"/>
      <c r="E72" s="3"/>
      <c r="F72" s="3"/>
      <c r="G72" s="16"/>
      <c r="H72" s="3"/>
      <c r="I72" s="3"/>
      <c r="J72" s="3"/>
      <c r="K72" s="3"/>
      <c r="L72" s="3"/>
      <c r="M72" s="3"/>
      <c r="N72" s="3"/>
    </row>
    <row r="73" spans="1:14" ht="13">
      <c r="A73" s="2"/>
      <c r="B73" s="3"/>
      <c r="C73" s="4"/>
      <c r="D73" s="4"/>
      <c r="E73" s="3"/>
      <c r="F73" s="3"/>
      <c r="G73" s="16"/>
      <c r="H73" s="3"/>
      <c r="I73" s="3"/>
      <c r="J73" s="3"/>
      <c r="K73" s="3"/>
      <c r="L73" s="3"/>
      <c r="M73" s="3"/>
      <c r="N73" s="3"/>
    </row>
    <row r="74" spans="1:14" ht="13">
      <c r="A74" s="2"/>
      <c r="B74" s="3"/>
      <c r="C74" s="4"/>
      <c r="D74" s="4"/>
      <c r="E74" s="3"/>
      <c r="F74" s="3"/>
      <c r="G74" s="16"/>
      <c r="H74" s="3"/>
      <c r="I74" s="3"/>
      <c r="J74" s="3"/>
      <c r="K74" s="3"/>
      <c r="L74" s="3"/>
      <c r="M74" s="3"/>
      <c r="N74" s="3"/>
    </row>
    <row r="75" spans="1:14" ht="13">
      <c r="A75" s="2"/>
      <c r="B75" s="3"/>
      <c r="C75" s="4"/>
      <c r="D75" s="4"/>
      <c r="E75" s="3"/>
      <c r="F75" s="3"/>
      <c r="G75" s="16"/>
      <c r="H75" s="3"/>
      <c r="I75" s="3"/>
      <c r="J75" s="3"/>
      <c r="K75" s="3"/>
      <c r="L75" s="3"/>
      <c r="M75" s="3"/>
      <c r="N75" s="3"/>
    </row>
    <row r="76" spans="1:14" ht="13">
      <c r="A76" s="2"/>
      <c r="B76" s="3"/>
      <c r="C76" s="4"/>
      <c r="D76" s="4"/>
      <c r="E76" s="3"/>
      <c r="F76" s="3"/>
      <c r="G76" s="16"/>
      <c r="H76" s="3"/>
      <c r="I76" s="3"/>
      <c r="J76" s="3"/>
      <c r="K76" s="3"/>
      <c r="L76" s="3"/>
      <c r="M76" s="3"/>
      <c r="N76" s="3"/>
    </row>
    <row r="77" spans="1:14" ht="13">
      <c r="A77" s="2"/>
      <c r="B77" s="3"/>
      <c r="C77" s="4"/>
      <c r="D77" s="4"/>
      <c r="E77" s="3"/>
      <c r="F77" s="3"/>
      <c r="G77" s="16"/>
      <c r="H77" s="3"/>
      <c r="I77" s="3"/>
      <c r="J77" s="3"/>
      <c r="K77" s="3"/>
      <c r="L77" s="3"/>
      <c r="M77" s="3"/>
      <c r="N77" s="3"/>
    </row>
    <row r="78" spans="1:14" ht="13">
      <c r="A78" s="2"/>
      <c r="B78" s="3"/>
      <c r="C78" s="4"/>
      <c r="D78" s="4"/>
      <c r="E78" s="3"/>
      <c r="F78" s="3"/>
      <c r="G78" s="16"/>
      <c r="H78" s="3"/>
      <c r="I78" s="3"/>
      <c r="J78" s="3"/>
      <c r="K78" s="3"/>
      <c r="L78" s="3"/>
      <c r="M78" s="3"/>
      <c r="N78" s="3"/>
    </row>
    <row r="79" spans="1:14" ht="13">
      <c r="A79" s="2"/>
      <c r="B79" s="3"/>
      <c r="C79" s="4"/>
      <c r="D79" s="4"/>
      <c r="E79" s="3"/>
      <c r="F79" s="3"/>
      <c r="G79" s="16"/>
      <c r="H79" s="3"/>
      <c r="I79" s="3"/>
      <c r="J79" s="3"/>
      <c r="K79" s="3"/>
      <c r="L79" s="3"/>
      <c r="M79" s="3"/>
      <c r="N79" s="3"/>
    </row>
    <row r="80" spans="1:14" ht="13">
      <c r="A80" s="2"/>
      <c r="B80" s="3"/>
      <c r="C80" s="4"/>
      <c r="D80" s="4"/>
      <c r="E80" s="3"/>
      <c r="F80" s="3"/>
      <c r="G80" s="16"/>
      <c r="H80" s="3"/>
      <c r="I80" s="3"/>
      <c r="J80" s="3"/>
      <c r="K80" s="3"/>
      <c r="L80" s="3"/>
      <c r="M80" s="3"/>
      <c r="N80" s="3"/>
    </row>
    <row r="81" spans="1:14" ht="13">
      <c r="A81" s="2"/>
      <c r="B81" s="3"/>
      <c r="C81" s="4"/>
      <c r="D81" s="4"/>
      <c r="E81" s="3"/>
      <c r="F81" s="3"/>
      <c r="G81" s="16"/>
      <c r="H81" s="3"/>
      <c r="I81" s="3"/>
      <c r="J81" s="3"/>
      <c r="K81" s="3"/>
      <c r="L81" s="3"/>
      <c r="M81" s="3"/>
      <c r="N81" s="3"/>
    </row>
    <row r="82" spans="1:14" ht="13">
      <c r="A82" s="2"/>
      <c r="B82" s="3"/>
      <c r="C82" s="4"/>
      <c r="D82" s="4"/>
      <c r="E82" s="3"/>
      <c r="F82" s="3"/>
      <c r="G82" s="16"/>
      <c r="H82" s="3"/>
      <c r="I82" s="3"/>
      <c r="J82" s="3"/>
      <c r="K82" s="3"/>
      <c r="L82" s="3"/>
      <c r="M82" s="3"/>
      <c r="N82" s="3"/>
    </row>
    <row r="83" spans="1:14" ht="13">
      <c r="A83" s="2"/>
      <c r="B83" s="3"/>
      <c r="C83" s="4"/>
      <c r="D83" s="4"/>
      <c r="E83" s="3"/>
      <c r="F83" s="3"/>
      <c r="G83" s="16"/>
      <c r="H83" s="3"/>
      <c r="I83" s="3"/>
      <c r="J83" s="3"/>
      <c r="K83" s="3"/>
      <c r="L83" s="3"/>
      <c r="M83" s="3"/>
      <c r="N83" s="3"/>
    </row>
    <row r="84" spans="1:14" ht="13">
      <c r="A84" s="2"/>
      <c r="B84" s="3"/>
      <c r="C84" s="4"/>
      <c r="D84" s="4"/>
      <c r="E84" s="3"/>
      <c r="F84" s="3"/>
      <c r="G84" s="16"/>
      <c r="H84" s="3"/>
      <c r="I84" s="3"/>
      <c r="J84" s="3"/>
      <c r="K84" s="3"/>
      <c r="L84" s="3"/>
      <c r="M84" s="3"/>
      <c r="N84" s="3"/>
    </row>
    <row r="85" spans="1:14" ht="13">
      <c r="A85" s="2"/>
      <c r="B85" s="3"/>
      <c r="C85" s="4"/>
      <c r="D85" s="4"/>
      <c r="E85" s="3"/>
      <c r="F85" s="3"/>
      <c r="G85" s="16"/>
      <c r="H85" s="3"/>
      <c r="I85" s="3"/>
      <c r="J85" s="3"/>
      <c r="K85" s="3"/>
      <c r="L85" s="3"/>
      <c r="M85" s="3"/>
      <c r="N85" s="3"/>
    </row>
    <row r="86" spans="1:14" ht="13">
      <c r="A86" s="2"/>
      <c r="B86" s="3"/>
      <c r="C86" s="4"/>
      <c r="D86" s="4"/>
      <c r="E86" s="3"/>
      <c r="F86" s="3"/>
      <c r="G86" s="16"/>
      <c r="H86" s="3"/>
      <c r="I86" s="3"/>
      <c r="J86" s="3"/>
      <c r="K86" s="3"/>
      <c r="L86" s="3"/>
      <c r="M86" s="3"/>
      <c r="N86" s="3"/>
    </row>
    <row r="87" spans="1:14" ht="13">
      <c r="A87" s="2"/>
      <c r="B87" s="3"/>
      <c r="C87" s="4"/>
      <c r="D87" s="4"/>
      <c r="E87" s="3"/>
      <c r="F87" s="3"/>
      <c r="G87" s="16"/>
      <c r="H87" s="3"/>
      <c r="I87" s="3"/>
      <c r="J87" s="3"/>
      <c r="K87" s="3"/>
      <c r="L87" s="3"/>
      <c r="M87" s="3"/>
      <c r="N87" s="3"/>
    </row>
    <row r="88" spans="1:14" ht="13">
      <c r="A88" s="2"/>
      <c r="B88" s="3"/>
      <c r="C88" s="4"/>
      <c r="D88" s="4"/>
      <c r="E88" s="3"/>
      <c r="F88" s="3"/>
      <c r="G88" s="16"/>
      <c r="H88" s="3"/>
      <c r="I88" s="3"/>
      <c r="J88" s="3"/>
      <c r="K88" s="3"/>
      <c r="L88" s="3"/>
      <c r="M88" s="3"/>
      <c r="N88" s="3"/>
    </row>
    <row r="89" spans="1:14" ht="13">
      <c r="A89" s="2"/>
      <c r="B89" s="3"/>
      <c r="C89" s="4"/>
      <c r="D89" s="4"/>
      <c r="E89" s="3"/>
      <c r="F89" s="3"/>
      <c r="G89" s="16"/>
      <c r="H89" s="3"/>
      <c r="I89" s="3"/>
      <c r="J89" s="3"/>
      <c r="K89" s="3"/>
      <c r="L89" s="3"/>
      <c r="M89" s="3"/>
      <c r="N89" s="3"/>
    </row>
    <row r="90" spans="1:14" ht="13">
      <c r="A90" s="2"/>
      <c r="B90" s="3"/>
      <c r="C90" s="4"/>
      <c r="D90" s="4"/>
      <c r="E90" s="3"/>
      <c r="F90" s="3"/>
      <c r="G90" s="16"/>
      <c r="H90" s="3"/>
      <c r="I90" s="3"/>
      <c r="J90" s="3"/>
      <c r="K90" s="3"/>
      <c r="L90" s="3"/>
      <c r="M90" s="3"/>
      <c r="N90" s="3"/>
    </row>
    <row r="91" spans="1:14" ht="13">
      <c r="A91" s="2"/>
      <c r="B91" s="3"/>
      <c r="C91" s="4"/>
      <c r="D91" s="4"/>
      <c r="E91" s="3"/>
      <c r="F91" s="3"/>
      <c r="G91" s="16"/>
      <c r="H91" s="3"/>
      <c r="I91" s="3"/>
      <c r="J91" s="3"/>
      <c r="K91" s="3"/>
      <c r="L91" s="3"/>
      <c r="M91" s="3"/>
      <c r="N91" s="3"/>
    </row>
    <row r="92" spans="1:14" ht="13">
      <c r="A92" s="2"/>
      <c r="B92" s="3"/>
      <c r="C92" s="4"/>
      <c r="D92" s="4"/>
      <c r="E92" s="3"/>
      <c r="F92" s="3"/>
      <c r="G92" s="16"/>
      <c r="H92" s="3"/>
      <c r="I92" s="3"/>
      <c r="J92" s="3"/>
      <c r="K92" s="3"/>
      <c r="L92" s="3"/>
      <c r="M92" s="3"/>
      <c r="N92" s="3"/>
    </row>
    <row r="93" spans="1:14" ht="13">
      <c r="A93" s="2"/>
      <c r="B93" s="3"/>
      <c r="C93" s="4"/>
      <c r="D93" s="4"/>
      <c r="E93" s="3"/>
      <c r="F93" s="3"/>
      <c r="G93" s="16"/>
      <c r="H93" s="3"/>
      <c r="I93" s="3"/>
      <c r="J93" s="3"/>
      <c r="K93" s="3"/>
      <c r="L93" s="3"/>
      <c r="M93" s="3"/>
      <c r="N93" s="3"/>
    </row>
    <row r="94" spans="1:14" ht="13">
      <c r="A94" s="2"/>
      <c r="B94" s="3"/>
      <c r="C94" s="4"/>
      <c r="D94" s="4"/>
      <c r="E94" s="3"/>
      <c r="F94" s="3"/>
      <c r="G94" s="16"/>
      <c r="H94" s="3"/>
      <c r="I94" s="3"/>
      <c r="J94" s="3"/>
      <c r="K94" s="3"/>
      <c r="L94" s="3"/>
      <c r="M94" s="3"/>
      <c r="N94" s="3"/>
    </row>
    <row r="95" spans="1:14" ht="13">
      <c r="A95" s="2"/>
      <c r="B95" s="3"/>
      <c r="C95" s="4"/>
      <c r="D95" s="4"/>
      <c r="E95" s="3"/>
      <c r="F95" s="3"/>
      <c r="G95" s="16"/>
      <c r="H95" s="3"/>
      <c r="I95" s="3"/>
      <c r="J95" s="3"/>
      <c r="K95" s="3"/>
      <c r="L95" s="3"/>
      <c r="M95" s="3"/>
      <c r="N95" s="3"/>
    </row>
    <row r="96" spans="1:14" ht="13">
      <c r="A96" s="2"/>
      <c r="B96" s="3"/>
      <c r="C96" s="4"/>
      <c r="D96" s="4"/>
      <c r="E96" s="3"/>
      <c r="F96" s="3"/>
      <c r="G96" s="16"/>
      <c r="H96" s="3"/>
      <c r="I96" s="3"/>
      <c r="J96" s="3"/>
      <c r="K96" s="3"/>
      <c r="L96" s="3"/>
      <c r="M96" s="3"/>
      <c r="N96" s="3"/>
    </row>
    <row r="97" spans="1:14" ht="13">
      <c r="A97" s="2"/>
      <c r="B97" s="3"/>
      <c r="C97" s="4"/>
      <c r="D97" s="4"/>
      <c r="E97" s="3"/>
      <c r="F97" s="3"/>
      <c r="G97" s="16"/>
      <c r="H97" s="3"/>
      <c r="I97" s="3"/>
      <c r="J97" s="3"/>
      <c r="K97" s="3"/>
      <c r="L97" s="3"/>
      <c r="M97" s="3"/>
      <c r="N97" s="3"/>
    </row>
    <row r="98" spans="1:14" ht="13">
      <c r="A98" s="2"/>
      <c r="B98" s="3"/>
      <c r="C98" s="4"/>
      <c r="D98" s="4"/>
      <c r="E98" s="3"/>
      <c r="F98" s="3"/>
      <c r="G98" s="16"/>
      <c r="H98" s="3"/>
      <c r="I98" s="3"/>
      <c r="J98" s="3"/>
      <c r="K98" s="3"/>
      <c r="L98" s="3"/>
      <c r="M98" s="3"/>
      <c r="N98" s="3"/>
    </row>
    <row r="99" spans="1:14" ht="13">
      <c r="A99" s="2"/>
      <c r="B99" s="3"/>
      <c r="C99" s="4"/>
      <c r="D99" s="4"/>
      <c r="E99" s="3"/>
      <c r="F99" s="3"/>
      <c r="G99" s="16"/>
      <c r="H99" s="3"/>
      <c r="I99" s="3"/>
      <c r="J99" s="3"/>
      <c r="K99" s="3"/>
      <c r="L99" s="3"/>
      <c r="M99" s="3"/>
      <c r="N99" s="3"/>
    </row>
    <row r="100" spans="1:14" ht="13">
      <c r="A100" s="2"/>
      <c r="B100" s="3"/>
      <c r="C100" s="4"/>
      <c r="D100" s="4"/>
      <c r="E100" s="3"/>
      <c r="F100" s="3"/>
      <c r="G100" s="16"/>
      <c r="H100" s="3"/>
      <c r="I100" s="3"/>
      <c r="J100" s="3"/>
      <c r="K100" s="3"/>
      <c r="L100" s="3"/>
      <c r="M100" s="3"/>
      <c r="N100" s="3"/>
    </row>
    <row r="101" spans="1:14" ht="13">
      <c r="A101" s="2"/>
      <c r="B101" s="3"/>
      <c r="C101" s="4"/>
      <c r="D101" s="4"/>
      <c r="E101" s="3"/>
      <c r="F101" s="3"/>
      <c r="G101" s="16"/>
      <c r="H101" s="3"/>
      <c r="I101" s="3"/>
      <c r="J101" s="3"/>
      <c r="K101" s="3"/>
      <c r="L101" s="3"/>
      <c r="M101" s="3"/>
      <c r="N101" s="3"/>
    </row>
    <row r="102" spans="1:14" ht="13">
      <c r="A102" s="2"/>
      <c r="B102" s="3"/>
      <c r="C102" s="4"/>
      <c r="D102" s="4"/>
      <c r="E102" s="3"/>
      <c r="F102" s="3"/>
      <c r="G102" s="16"/>
      <c r="H102" s="3"/>
      <c r="I102" s="3"/>
      <c r="J102" s="3"/>
      <c r="K102" s="3"/>
      <c r="L102" s="3"/>
      <c r="M102" s="3"/>
      <c r="N102" s="3"/>
    </row>
    <row r="103" spans="1:14" ht="13">
      <c r="A103" s="2"/>
      <c r="B103" s="3"/>
      <c r="C103" s="4"/>
      <c r="D103" s="4"/>
      <c r="E103" s="3"/>
      <c r="F103" s="3"/>
      <c r="G103" s="16"/>
      <c r="H103" s="3"/>
      <c r="I103" s="3"/>
      <c r="J103" s="3"/>
      <c r="K103" s="3"/>
      <c r="L103" s="3"/>
      <c r="M103" s="3"/>
      <c r="N103" s="3"/>
    </row>
    <row r="104" spans="1:14" ht="13">
      <c r="A104" s="2"/>
      <c r="B104" s="3"/>
      <c r="C104" s="4"/>
      <c r="D104" s="4"/>
      <c r="E104" s="3"/>
      <c r="F104" s="3"/>
      <c r="G104" s="16"/>
      <c r="H104" s="3"/>
      <c r="I104" s="3"/>
      <c r="J104" s="3"/>
      <c r="K104" s="3"/>
      <c r="L104" s="3"/>
      <c r="M104" s="3"/>
      <c r="N104" s="3"/>
    </row>
    <row r="105" spans="1:14" ht="13">
      <c r="A105" s="2"/>
      <c r="B105" s="3"/>
      <c r="C105" s="4"/>
      <c r="D105" s="4"/>
      <c r="E105" s="3"/>
      <c r="F105" s="3"/>
      <c r="G105" s="16"/>
      <c r="H105" s="3"/>
      <c r="I105" s="3"/>
      <c r="J105" s="3"/>
      <c r="K105" s="3"/>
      <c r="L105" s="3"/>
      <c r="M105" s="3"/>
      <c r="N105" s="3"/>
    </row>
    <row r="106" spans="1:14" ht="13">
      <c r="A106" s="2"/>
      <c r="B106" s="3"/>
      <c r="C106" s="4"/>
      <c r="D106" s="4"/>
      <c r="E106" s="3"/>
      <c r="F106" s="3"/>
      <c r="G106" s="16"/>
      <c r="H106" s="3"/>
      <c r="I106" s="3"/>
      <c r="J106" s="3"/>
      <c r="K106" s="3"/>
      <c r="L106" s="3"/>
      <c r="M106" s="3"/>
      <c r="N106" s="3"/>
    </row>
    <row r="107" spans="1:14" ht="13">
      <c r="A107" s="2"/>
      <c r="B107" s="3"/>
      <c r="C107" s="4"/>
      <c r="D107" s="4"/>
      <c r="E107" s="3"/>
      <c r="F107" s="3"/>
      <c r="G107" s="16"/>
      <c r="H107" s="3"/>
      <c r="I107" s="3"/>
      <c r="J107" s="3"/>
      <c r="K107" s="3"/>
      <c r="L107" s="3"/>
      <c r="M107" s="3"/>
      <c r="N107" s="3"/>
    </row>
    <row r="108" spans="1:14" ht="13">
      <c r="A108" s="2"/>
      <c r="B108" s="3"/>
      <c r="C108" s="4"/>
      <c r="D108" s="4"/>
      <c r="E108" s="3"/>
      <c r="F108" s="3"/>
      <c r="G108" s="16"/>
      <c r="H108" s="3"/>
      <c r="I108" s="3"/>
      <c r="J108" s="3"/>
      <c r="K108" s="3"/>
      <c r="L108" s="3"/>
      <c r="M108" s="3"/>
      <c r="N108" s="3"/>
    </row>
    <row r="109" spans="1:14" ht="13">
      <c r="A109" s="2"/>
      <c r="B109" s="3"/>
      <c r="C109" s="4"/>
      <c r="D109" s="4"/>
      <c r="E109" s="3"/>
      <c r="F109" s="3"/>
      <c r="G109" s="16"/>
      <c r="H109" s="3"/>
      <c r="I109" s="3"/>
      <c r="J109" s="3"/>
      <c r="K109" s="3"/>
      <c r="L109" s="3"/>
      <c r="M109" s="3"/>
      <c r="N109" s="3"/>
    </row>
    <row r="110" spans="1:14" ht="13">
      <c r="A110" s="2"/>
      <c r="B110" s="3"/>
      <c r="C110" s="4"/>
      <c r="D110" s="4"/>
      <c r="E110" s="3"/>
      <c r="F110" s="3"/>
      <c r="G110" s="16"/>
      <c r="H110" s="3"/>
      <c r="I110" s="3"/>
      <c r="J110" s="3"/>
      <c r="K110" s="3"/>
      <c r="L110" s="3"/>
      <c r="M110" s="3"/>
      <c r="N110" s="3"/>
    </row>
    <row r="111" spans="1:14" ht="13">
      <c r="A111" s="2"/>
      <c r="B111" s="3"/>
      <c r="C111" s="4"/>
      <c r="D111" s="4"/>
      <c r="E111" s="3"/>
      <c r="F111" s="3"/>
      <c r="G111" s="16"/>
      <c r="H111" s="3"/>
      <c r="I111" s="3"/>
      <c r="J111" s="3"/>
      <c r="K111" s="3"/>
      <c r="L111" s="3"/>
      <c r="M111" s="3"/>
      <c r="N111" s="3"/>
    </row>
    <row r="112" spans="1:14" ht="13">
      <c r="A112" s="2"/>
      <c r="B112" s="3"/>
      <c r="C112" s="4"/>
      <c r="D112" s="4"/>
      <c r="E112" s="3"/>
      <c r="F112" s="3"/>
      <c r="G112" s="16"/>
      <c r="H112" s="3"/>
      <c r="I112" s="3"/>
      <c r="J112" s="3"/>
      <c r="K112" s="3"/>
      <c r="L112" s="3"/>
      <c r="M112" s="3"/>
      <c r="N112" s="3"/>
    </row>
    <row r="113" spans="1:14" ht="13">
      <c r="A113" s="2"/>
      <c r="B113" s="3"/>
      <c r="C113" s="4"/>
      <c r="D113" s="4"/>
      <c r="E113" s="3"/>
      <c r="F113" s="3"/>
      <c r="G113" s="16"/>
      <c r="H113" s="3"/>
      <c r="I113" s="3"/>
      <c r="J113" s="3"/>
      <c r="K113" s="3"/>
      <c r="L113" s="3"/>
      <c r="M113" s="3"/>
      <c r="N113" s="3"/>
    </row>
    <row r="114" spans="1:14" ht="13">
      <c r="A114" s="2"/>
      <c r="B114" s="3"/>
      <c r="C114" s="4"/>
      <c r="D114" s="4"/>
      <c r="E114" s="3"/>
      <c r="F114" s="3"/>
      <c r="G114" s="16"/>
      <c r="H114" s="3"/>
      <c r="I114" s="3"/>
      <c r="J114" s="3"/>
      <c r="K114" s="3"/>
      <c r="L114" s="3"/>
      <c r="M114" s="3"/>
      <c r="N114" s="3"/>
    </row>
    <row r="115" spans="1:14" ht="13">
      <c r="A115" s="2"/>
      <c r="B115" s="3"/>
      <c r="C115" s="4"/>
      <c r="D115" s="4"/>
      <c r="E115" s="3"/>
      <c r="F115" s="3"/>
      <c r="G115" s="16"/>
      <c r="H115" s="3"/>
      <c r="I115" s="3"/>
      <c r="J115" s="3"/>
      <c r="K115" s="3"/>
      <c r="L115" s="3"/>
      <c r="M115" s="3"/>
      <c r="N115" s="3"/>
    </row>
    <row r="116" spans="1:14" ht="13">
      <c r="A116" s="2"/>
      <c r="B116" s="3"/>
      <c r="C116" s="4"/>
      <c r="D116" s="4"/>
      <c r="E116" s="3"/>
      <c r="F116" s="3"/>
      <c r="G116" s="16"/>
      <c r="H116" s="3"/>
      <c r="I116" s="3"/>
      <c r="J116" s="3"/>
      <c r="K116" s="3"/>
      <c r="L116" s="3"/>
      <c r="M116" s="3"/>
      <c r="N116" s="3"/>
    </row>
    <row r="117" spans="1:14" ht="13">
      <c r="A117" s="2"/>
      <c r="B117" s="3"/>
      <c r="C117" s="4"/>
      <c r="D117" s="4"/>
      <c r="E117" s="3"/>
      <c r="F117" s="3"/>
      <c r="G117" s="16"/>
      <c r="H117" s="3"/>
      <c r="I117" s="3"/>
      <c r="J117" s="3"/>
      <c r="K117" s="3"/>
      <c r="L117" s="3"/>
      <c r="M117" s="3"/>
      <c r="N117" s="3"/>
    </row>
    <row r="118" spans="1:14" ht="13">
      <c r="A118" s="2"/>
      <c r="B118" s="3"/>
      <c r="C118" s="4"/>
      <c r="D118" s="4"/>
      <c r="E118" s="3"/>
      <c r="F118" s="3"/>
      <c r="G118" s="16"/>
      <c r="H118" s="3"/>
      <c r="I118" s="3"/>
      <c r="J118" s="3"/>
      <c r="K118" s="3"/>
      <c r="L118" s="3"/>
      <c r="M118" s="3"/>
      <c r="N118" s="3"/>
    </row>
    <row r="119" spans="1:14" ht="13">
      <c r="A119" s="2"/>
      <c r="B119" s="3"/>
      <c r="C119" s="4"/>
      <c r="D119" s="4"/>
      <c r="E119" s="3"/>
      <c r="F119" s="3"/>
      <c r="G119" s="16"/>
      <c r="H119" s="3"/>
      <c r="I119" s="3"/>
      <c r="J119" s="3"/>
      <c r="K119" s="3"/>
      <c r="L119" s="3"/>
      <c r="M119" s="3"/>
      <c r="N119" s="3"/>
    </row>
    <row r="120" spans="1:14" ht="13">
      <c r="A120" s="2"/>
      <c r="B120" s="3"/>
      <c r="C120" s="4"/>
      <c r="D120" s="4"/>
      <c r="E120" s="3"/>
      <c r="F120" s="3"/>
      <c r="G120" s="16"/>
      <c r="H120" s="3"/>
      <c r="I120" s="3"/>
      <c r="J120" s="3"/>
      <c r="K120" s="3"/>
      <c r="L120" s="3"/>
      <c r="M120" s="3"/>
      <c r="N120" s="3"/>
    </row>
    <row r="121" spans="1:14" ht="13">
      <c r="A121" s="2"/>
      <c r="B121" s="3"/>
      <c r="C121" s="4"/>
      <c r="D121" s="4"/>
      <c r="E121" s="3"/>
      <c r="F121" s="3"/>
      <c r="G121" s="16"/>
      <c r="H121" s="3"/>
      <c r="I121" s="3"/>
      <c r="J121" s="3"/>
      <c r="K121" s="3"/>
      <c r="L121" s="3"/>
      <c r="M121" s="3"/>
      <c r="N121" s="3"/>
    </row>
    <row r="122" spans="1:14" ht="13">
      <c r="A122" s="2"/>
      <c r="B122" s="3"/>
      <c r="C122" s="4"/>
      <c r="D122" s="4"/>
      <c r="E122" s="3"/>
      <c r="F122" s="3"/>
      <c r="G122" s="16"/>
      <c r="H122" s="3"/>
      <c r="I122" s="3"/>
      <c r="J122" s="3"/>
      <c r="K122" s="3"/>
      <c r="L122" s="3"/>
      <c r="M122" s="3"/>
      <c r="N122" s="3"/>
    </row>
    <row r="123" spans="1:14" ht="13">
      <c r="A123" s="2"/>
      <c r="B123" s="3"/>
      <c r="C123" s="4"/>
      <c r="D123" s="4"/>
      <c r="E123" s="3"/>
      <c r="F123" s="3"/>
      <c r="G123" s="16"/>
      <c r="H123" s="3"/>
      <c r="I123" s="3"/>
      <c r="J123" s="3"/>
      <c r="K123" s="3"/>
      <c r="L123" s="3"/>
      <c r="M123" s="3"/>
      <c r="N123" s="3"/>
    </row>
    <row r="124" spans="1:14" ht="13">
      <c r="A124" s="2"/>
      <c r="B124" s="3"/>
      <c r="C124" s="4"/>
      <c r="D124" s="4"/>
      <c r="E124" s="3"/>
      <c r="F124" s="3"/>
      <c r="G124" s="16"/>
      <c r="H124" s="3"/>
      <c r="I124" s="3"/>
      <c r="J124" s="3"/>
      <c r="K124" s="3"/>
      <c r="L124" s="3"/>
      <c r="M124" s="3"/>
      <c r="N124" s="3"/>
    </row>
    <row r="125" spans="1:14" ht="13">
      <c r="A125" s="2"/>
      <c r="B125" s="3"/>
      <c r="C125" s="4"/>
      <c r="D125" s="4"/>
      <c r="E125" s="3"/>
      <c r="F125" s="3"/>
      <c r="G125" s="16"/>
      <c r="H125" s="3"/>
      <c r="I125" s="3"/>
      <c r="J125" s="3"/>
      <c r="K125" s="3"/>
      <c r="L125" s="3"/>
      <c r="M125" s="3"/>
      <c r="N125" s="3"/>
    </row>
    <row r="126" spans="1:14" ht="13">
      <c r="A126" s="2"/>
      <c r="B126" s="3"/>
      <c r="C126" s="4"/>
      <c r="D126" s="4"/>
      <c r="E126" s="3"/>
      <c r="F126" s="3"/>
      <c r="G126" s="16"/>
      <c r="H126" s="3"/>
      <c r="I126" s="3"/>
      <c r="J126" s="3"/>
      <c r="K126" s="3"/>
      <c r="L126" s="3"/>
      <c r="M126" s="3"/>
      <c r="N126" s="3"/>
    </row>
    <row r="127" spans="1:14" ht="13">
      <c r="A127" s="2"/>
      <c r="B127" s="3"/>
      <c r="C127" s="4"/>
      <c r="D127" s="4"/>
      <c r="E127" s="3"/>
      <c r="F127" s="3"/>
      <c r="G127" s="16"/>
      <c r="H127" s="3"/>
      <c r="I127" s="3"/>
      <c r="J127" s="3"/>
      <c r="K127" s="3"/>
      <c r="L127" s="3"/>
      <c r="M127" s="3"/>
      <c r="N127" s="3"/>
    </row>
    <row r="128" spans="1:14" ht="13">
      <c r="A128" s="2"/>
      <c r="B128" s="3"/>
      <c r="C128" s="4"/>
      <c r="D128" s="4"/>
      <c r="E128" s="3"/>
      <c r="F128" s="3"/>
      <c r="G128" s="16"/>
      <c r="H128" s="3"/>
      <c r="I128" s="3"/>
      <c r="J128" s="3"/>
      <c r="K128" s="3"/>
      <c r="L128" s="3"/>
      <c r="M128" s="3"/>
      <c r="N128" s="3"/>
    </row>
    <row r="129" spans="1:14" ht="13">
      <c r="A129" s="2"/>
      <c r="B129" s="3"/>
      <c r="C129" s="4"/>
      <c r="D129" s="4"/>
      <c r="E129" s="3"/>
      <c r="F129" s="3"/>
      <c r="G129" s="16"/>
      <c r="H129" s="3"/>
      <c r="I129" s="3"/>
      <c r="J129" s="3"/>
      <c r="K129" s="3"/>
      <c r="L129" s="3"/>
      <c r="M129" s="3"/>
      <c r="N129" s="3"/>
    </row>
    <row r="130" spans="1:14" ht="13">
      <c r="A130" s="2"/>
      <c r="B130" s="3"/>
      <c r="C130" s="4"/>
      <c r="D130" s="4"/>
      <c r="E130" s="3"/>
      <c r="F130" s="3"/>
      <c r="G130" s="16"/>
      <c r="H130" s="3"/>
      <c r="I130" s="3"/>
      <c r="J130" s="3"/>
      <c r="K130" s="3"/>
      <c r="L130" s="3"/>
      <c r="M130" s="3"/>
      <c r="N130" s="3"/>
    </row>
    <row r="131" spans="1:14" ht="13">
      <c r="A131" s="2"/>
      <c r="B131" s="3"/>
      <c r="C131" s="4"/>
      <c r="D131" s="4"/>
      <c r="E131" s="3"/>
      <c r="F131" s="3"/>
      <c r="G131" s="16"/>
      <c r="H131" s="3"/>
      <c r="I131" s="3"/>
      <c r="J131" s="3"/>
      <c r="K131" s="3"/>
      <c r="L131" s="3"/>
      <c r="M131" s="3"/>
      <c r="N131" s="3"/>
    </row>
    <row r="132" spans="1:14" ht="13">
      <c r="A132" s="2"/>
      <c r="B132" s="3"/>
      <c r="C132" s="4"/>
      <c r="D132" s="4"/>
      <c r="E132" s="3"/>
      <c r="F132" s="3"/>
      <c r="G132" s="16"/>
      <c r="H132" s="3"/>
      <c r="I132" s="3"/>
      <c r="J132" s="3"/>
      <c r="K132" s="3"/>
      <c r="L132" s="3"/>
      <c r="M132" s="3"/>
      <c r="N132" s="3"/>
    </row>
    <row r="133" spans="1:14" ht="13">
      <c r="A133" s="2"/>
      <c r="B133" s="3"/>
      <c r="C133" s="4"/>
      <c r="D133" s="4"/>
      <c r="E133" s="3"/>
      <c r="F133" s="3"/>
      <c r="G133" s="16"/>
      <c r="H133" s="3"/>
      <c r="I133" s="3"/>
      <c r="J133" s="3"/>
      <c r="K133" s="3"/>
      <c r="L133" s="3"/>
      <c r="M133" s="3"/>
      <c r="N133" s="3"/>
    </row>
    <row r="134" spans="1:14" ht="13">
      <c r="A134" s="2"/>
      <c r="B134" s="3"/>
      <c r="C134" s="4"/>
      <c r="D134" s="4"/>
      <c r="E134" s="3"/>
      <c r="F134" s="3"/>
      <c r="G134" s="16"/>
      <c r="H134" s="3"/>
      <c r="I134" s="3"/>
      <c r="J134" s="3"/>
      <c r="K134" s="3"/>
      <c r="L134" s="3"/>
      <c r="M134" s="3"/>
      <c r="N134" s="3"/>
    </row>
    <row r="135" spans="1:14" ht="13">
      <c r="A135" s="2"/>
      <c r="B135" s="3"/>
      <c r="C135" s="4"/>
      <c r="D135" s="4"/>
      <c r="E135" s="3"/>
      <c r="F135" s="3"/>
      <c r="G135" s="16"/>
      <c r="H135" s="3"/>
      <c r="I135" s="3"/>
      <c r="J135" s="3"/>
      <c r="K135" s="3"/>
      <c r="L135" s="3"/>
      <c r="M135" s="3"/>
      <c r="N135" s="3"/>
    </row>
    <row r="136" spans="1:14" ht="13">
      <c r="A136" s="2"/>
      <c r="B136" s="3"/>
      <c r="C136" s="4"/>
      <c r="D136" s="4"/>
      <c r="E136" s="3"/>
      <c r="F136" s="3"/>
      <c r="G136" s="16"/>
      <c r="H136" s="3"/>
      <c r="I136" s="3"/>
      <c r="J136" s="3"/>
      <c r="K136" s="3"/>
      <c r="L136" s="3"/>
      <c r="M136" s="3"/>
      <c r="N136" s="3"/>
    </row>
    <row r="137" spans="1:14" ht="13">
      <c r="A137" s="2"/>
      <c r="B137" s="3"/>
      <c r="C137" s="4"/>
      <c r="D137" s="4"/>
      <c r="E137" s="3"/>
      <c r="F137" s="3"/>
      <c r="G137" s="16"/>
      <c r="H137" s="3"/>
      <c r="I137" s="3"/>
      <c r="J137" s="3"/>
      <c r="K137" s="3"/>
      <c r="L137" s="3"/>
      <c r="M137" s="3"/>
      <c r="N137" s="3"/>
    </row>
    <row r="138" spans="1:14" ht="13">
      <c r="A138" s="2"/>
      <c r="B138" s="3"/>
      <c r="C138" s="4"/>
      <c r="D138" s="4"/>
      <c r="E138" s="3"/>
      <c r="F138" s="3"/>
      <c r="G138" s="16"/>
      <c r="H138" s="3"/>
      <c r="I138" s="3"/>
      <c r="J138" s="3"/>
      <c r="K138" s="3"/>
      <c r="L138" s="3"/>
      <c r="M138" s="3"/>
      <c r="N138" s="3"/>
    </row>
    <row r="139" spans="1:14" ht="13">
      <c r="A139" s="2"/>
      <c r="B139" s="3"/>
      <c r="C139" s="4"/>
      <c r="D139" s="4"/>
      <c r="E139" s="3"/>
      <c r="F139" s="3"/>
      <c r="G139" s="16"/>
      <c r="H139" s="3"/>
      <c r="I139" s="3"/>
      <c r="J139" s="3"/>
      <c r="K139" s="3"/>
      <c r="L139" s="3"/>
      <c r="M139" s="3"/>
      <c r="N139" s="3"/>
    </row>
    <row r="140" spans="1:14" ht="13">
      <c r="A140" s="2"/>
      <c r="B140" s="3"/>
      <c r="C140" s="4"/>
      <c r="D140" s="4"/>
      <c r="E140" s="3"/>
      <c r="F140" s="3"/>
      <c r="G140" s="16"/>
      <c r="H140" s="3"/>
      <c r="I140" s="3"/>
      <c r="J140" s="3"/>
      <c r="K140" s="3"/>
      <c r="L140" s="3"/>
      <c r="M140" s="3"/>
      <c r="N140" s="3"/>
    </row>
    <row r="141" spans="1:14" ht="13">
      <c r="A141" s="2"/>
      <c r="B141" s="3"/>
      <c r="C141" s="4"/>
      <c r="D141" s="4"/>
      <c r="E141" s="3"/>
      <c r="F141" s="3"/>
      <c r="G141" s="16"/>
      <c r="H141" s="3"/>
      <c r="I141" s="3"/>
      <c r="J141" s="3"/>
      <c r="K141" s="3"/>
      <c r="L141" s="3"/>
      <c r="M141" s="3"/>
      <c r="N141" s="3"/>
    </row>
    <row r="142" spans="1:14" ht="13">
      <c r="A142" s="2"/>
      <c r="B142" s="3"/>
      <c r="C142" s="4"/>
      <c r="D142" s="4"/>
      <c r="E142" s="3"/>
      <c r="F142" s="3"/>
      <c r="G142" s="16"/>
      <c r="H142" s="3"/>
      <c r="I142" s="3"/>
      <c r="J142" s="3"/>
      <c r="K142" s="3"/>
      <c r="L142" s="3"/>
      <c r="M142" s="3"/>
      <c r="N142" s="3"/>
    </row>
    <row r="143" spans="1:14" ht="13">
      <c r="A143" s="2"/>
      <c r="B143" s="3"/>
      <c r="C143" s="4"/>
      <c r="D143" s="4"/>
      <c r="E143" s="3"/>
      <c r="F143" s="3"/>
      <c r="G143" s="16"/>
      <c r="H143" s="3"/>
      <c r="I143" s="3"/>
      <c r="J143" s="3"/>
      <c r="K143" s="3"/>
      <c r="L143" s="3"/>
      <c r="M143" s="3"/>
      <c r="N143" s="3"/>
    </row>
    <row r="144" spans="1:14" ht="13">
      <c r="A144" s="2"/>
      <c r="B144" s="3"/>
      <c r="C144" s="4"/>
      <c r="D144" s="4"/>
      <c r="E144" s="3"/>
      <c r="F144" s="3"/>
      <c r="G144" s="16"/>
      <c r="H144" s="3"/>
      <c r="I144" s="3"/>
      <c r="J144" s="3"/>
      <c r="K144" s="3"/>
      <c r="L144" s="3"/>
      <c r="M144" s="3"/>
      <c r="N144" s="3"/>
    </row>
    <row r="145" spans="1:14" ht="13">
      <c r="A145" s="2"/>
      <c r="B145" s="3"/>
      <c r="C145" s="4"/>
      <c r="D145" s="4"/>
      <c r="E145" s="3"/>
      <c r="F145" s="3"/>
      <c r="G145" s="16"/>
      <c r="H145" s="3"/>
      <c r="I145" s="3"/>
      <c r="J145" s="3"/>
      <c r="K145" s="3"/>
      <c r="L145" s="3"/>
      <c r="M145" s="3"/>
      <c r="N145" s="3"/>
    </row>
    <row r="146" spans="1:14" ht="13">
      <c r="A146" s="2"/>
      <c r="B146" s="3"/>
      <c r="C146" s="4"/>
      <c r="D146" s="4"/>
      <c r="E146" s="3"/>
      <c r="F146" s="3"/>
      <c r="G146" s="16"/>
      <c r="H146" s="3"/>
      <c r="I146" s="3"/>
      <c r="J146" s="3"/>
      <c r="K146" s="3"/>
      <c r="L146" s="3"/>
      <c r="M146" s="3"/>
      <c r="N146" s="3"/>
    </row>
    <row r="147" spans="1:14" ht="13">
      <c r="A147" s="2"/>
      <c r="B147" s="3"/>
      <c r="C147" s="4"/>
      <c r="D147" s="4"/>
      <c r="E147" s="3"/>
      <c r="F147" s="3"/>
      <c r="G147" s="16"/>
      <c r="H147" s="3"/>
      <c r="I147" s="3"/>
      <c r="J147" s="3"/>
      <c r="K147" s="3"/>
      <c r="L147" s="3"/>
      <c r="M147" s="3"/>
      <c r="N147" s="3"/>
    </row>
    <row r="148" spans="1:14" ht="13">
      <c r="A148" s="2"/>
      <c r="B148" s="3"/>
      <c r="C148" s="4"/>
      <c r="D148" s="4"/>
      <c r="E148" s="3"/>
      <c r="F148" s="3"/>
      <c r="G148" s="16"/>
      <c r="H148" s="3"/>
      <c r="I148" s="3"/>
      <c r="J148" s="3"/>
      <c r="K148" s="3"/>
      <c r="L148" s="3"/>
      <c r="M148" s="3"/>
      <c r="N148" s="3"/>
    </row>
    <row r="149" spans="1:14" ht="13">
      <c r="A149" s="2"/>
      <c r="B149" s="3"/>
      <c r="C149" s="4"/>
      <c r="D149" s="4"/>
      <c r="E149" s="3"/>
      <c r="F149" s="3"/>
      <c r="G149" s="16"/>
      <c r="H149" s="3"/>
      <c r="I149" s="3"/>
      <c r="J149" s="3"/>
      <c r="K149" s="3"/>
      <c r="L149" s="3"/>
      <c r="M149" s="3"/>
      <c r="N149" s="3"/>
    </row>
    <row r="150" spans="1:14" ht="13">
      <c r="A150" s="2"/>
      <c r="B150" s="3"/>
      <c r="C150" s="4"/>
      <c r="D150" s="4"/>
      <c r="E150" s="3"/>
      <c r="F150" s="3"/>
      <c r="G150" s="16"/>
      <c r="H150" s="3"/>
      <c r="I150" s="3"/>
      <c r="J150" s="3"/>
      <c r="K150" s="3"/>
      <c r="L150" s="3"/>
      <c r="M150" s="3"/>
      <c r="N150" s="3"/>
    </row>
    <row r="151" spans="1:14" ht="13">
      <c r="A151" s="2"/>
      <c r="B151" s="3"/>
      <c r="C151" s="4"/>
      <c r="D151" s="4"/>
      <c r="E151" s="3"/>
      <c r="F151" s="3"/>
      <c r="G151" s="16"/>
      <c r="H151" s="3"/>
      <c r="I151" s="3"/>
      <c r="J151" s="3"/>
      <c r="K151" s="3"/>
      <c r="L151" s="3"/>
      <c r="M151" s="3"/>
      <c r="N151" s="3"/>
    </row>
    <row r="152" spans="1:14" ht="13">
      <c r="A152" s="2"/>
      <c r="B152" s="3"/>
      <c r="C152" s="4"/>
      <c r="D152" s="4"/>
      <c r="E152" s="3"/>
      <c r="F152" s="3"/>
      <c r="G152" s="16"/>
      <c r="H152" s="3"/>
      <c r="I152" s="3"/>
      <c r="J152" s="3"/>
      <c r="K152" s="3"/>
      <c r="L152" s="3"/>
      <c r="M152" s="3"/>
      <c r="N152" s="3"/>
    </row>
    <row r="153" spans="1:14" ht="13">
      <c r="A153" s="2"/>
      <c r="B153" s="3"/>
      <c r="C153" s="4"/>
      <c r="D153" s="4"/>
      <c r="E153" s="3"/>
      <c r="F153" s="3"/>
      <c r="G153" s="16"/>
      <c r="H153" s="3"/>
      <c r="I153" s="3"/>
      <c r="J153" s="3"/>
      <c r="K153" s="3"/>
      <c r="L153" s="3"/>
      <c r="M153" s="3"/>
      <c r="N153" s="3"/>
    </row>
    <row r="154" spans="1:14" ht="13">
      <c r="A154" s="2"/>
      <c r="B154" s="3"/>
      <c r="C154" s="4"/>
      <c r="D154" s="4"/>
      <c r="E154" s="3"/>
      <c r="F154" s="3"/>
      <c r="G154" s="16"/>
      <c r="H154" s="3"/>
      <c r="I154" s="3"/>
      <c r="J154" s="3"/>
      <c r="K154" s="3"/>
      <c r="L154" s="3"/>
      <c r="M154" s="3"/>
      <c r="N154" s="3"/>
    </row>
    <row r="155" spans="1:14" ht="13">
      <c r="A155" s="2"/>
      <c r="B155" s="3"/>
      <c r="C155" s="4"/>
      <c r="D155" s="4"/>
      <c r="E155" s="3"/>
      <c r="F155" s="3"/>
      <c r="G155" s="16"/>
      <c r="H155" s="3"/>
      <c r="I155" s="3"/>
      <c r="J155" s="3"/>
      <c r="K155" s="3"/>
      <c r="L155" s="3"/>
      <c r="M155" s="3"/>
      <c r="N155" s="3"/>
    </row>
    <row r="156" spans="1:14" ht="13">
      <c r="A156" s="2"/>
      <c r="B156" s="3"/>
      <c r="C156" s="4"/>
      <c r="D156" s="4"/>
      <c r="E156" s="3"/>
      <c r="F156" s="3"/>
      <c r="G156" s="16"/>
      <c r="H156" s="3"/>
      <c r="I156" s="3"/>
      <c r="J156" s="3"/>
      <c r="K156" s="3"/>
      <c r="L156" s="3"/>
      <c r="M156" s="3"/>
      <c r="N156" s="3"/>
    </row>
    <row r="157" spans="1:14" ht="13">
      <c r="A157" s="2"/>
      <c r="B157" s="3"/>
      <c r="C157" s="4"/>
      <c r="D157" s="4"/>
      <c r="E157" s="3"/>
      <c r="F157" s="3"/>
      <c r="G157" s="16"/>
      <c r="H157" s="3"/>
      <c r="I157" s="3"/>
      <c r="J157" s="3"/>
      <c r="K157" s="3"/>
      <c r="L157" s="3"/>
      <c r="M157" s="3"/>
      <c r="N157" s="3"/>
    </row>
    <row r="158" spans="1:14" ht="13">
      <c r="A158" s="2"/>
      <c r="B158" s="3"/>
      <c r="C158" s="4"/>
      <c r="D158" s="4"/>
      <c r="E158" s="3"/>
      <c r="F158" s="3"/>
      <c r="G158" s="16"/>
      <c r="H158" s="3"/>
      <c r="I158" s="3"/>
      <c r="J158" s="3"/>
      <c r="K158" s="3"/>
      <c r="L158" s="3"/>
      <c r="M158" s="3"/>
      <c r="N158" s="3"/>
    </row>
    <row r="159" spans="1:14" ht="13">
      <c r="A159" s="2"/>
      <c r="B159" s="3"/>
      <c r="C159" s="4"/>
      <c r="D159" s="4"/>
      <c r="E159" s="3"/>
      <c r="F159" s="3"/>
      <c r="G159" s="16"/>
      <c r="H159" s="3"/>
      <c r="I159" s="3"/>
      <c r="J159" s="3"/>
      <c r="K159" s="3"/>
      <c r="L159" s="3"/>
      <c r="M159" s="3"/>
      <c r="N159" s="3"/>
    </row>
    <row r="160" spans="1:14" ht="13">
      <c r="A160" s="2"/>
      <c r="B160" s="3"/>
      <c r="C160" s="4"/>
      <c r="D160" s="4"/>
      <c r="E160" s="3"/>
      <c r="F160" s="3"/>
      <c r="G160" s="16"/>
      <c r="H160" s="3"/>
      <c r="I160" s="3"/>
      <c r="J160" s="3"/>
      <c r="K160" s="3"/>
      <c r="L160" s="3"/>
      <c r="M160" s="3"/>
      <c r="N160" s="3"/>
    </row>
    <row r="161" spans="1:14" ht="13">
      <c r="A161" s="2"/>
      <c r="B161" s="3"/>
      <c r="C161" s="4"/>
      <c r="D161" s="4"/>
      <c r="E161" s="3"/>
      <c r="F161" s="3"/>
      <c r="G161" s="16"/>
      <c r="H161" s="3"/>
      <c r="I161" s="3"/>
      <c r="J161" s="3"/>
      <c r="K161" s="3"/>
      <c r="L161" s="3"/>
      <c r="M161" s="3"/>
      <c r="N161" s="3"/>
    </row>
    <row r="162" spans="1:14" ht="13">
      <c r="A162" s="2"/>
      <c r="B162" s="3"/>
      <c r="C162" s="4"/>
      <c r="D162" s="4"/>
      <c r="E162" s="3"/>
      <c r="F162" s="3"/>
      <c r="G162" s="16"/>
      <c r="H162" s="3"/>
      <c r="I162" s="3"/>
      <c r="J162" s="3"/>
      <c r="K162" s="3"/>
      <c r="L162" s="3"/>
      <c r="M162" s="3"/>
      <c r="N162" s="3"/>
    </row>
    <row r="163" spans="1:14" ht="13">
      <c r="A163" s="2"/>
      <c r="B163" s="3"/>
      <c r="C163" s="4"/>
      <c r="D163" s="4"/>
      <c r="E163" s="3"/>
      <c r="F163" s="3"/>
      <c r="G163" s="16"/>
      <c r="H163" s="3"/>
      <c r="I163" s="3"/>
      <c r="J163" s="3"/>
      <c r="K163" s="3"/>
      <c r="L163" s="3"/>
      <c r="M163" s="3"/>
      <c r="N163" s="3"/>
    </row>
    <row r="164" spans="1:14" ht="13">
      <c r="A164" s="2"/>
      <c r="B164" s="3"/>
      <c r="C164" s="4"/>
      <c r="D164" s="4"/>
      <c r="E164" s="3"/>
      <c r="F164" s="3"/>
      <c r="G164" s="16"/>
      <c r="H164" s="3"/>
      <c r="I164" s="3"/>
      <c r="J164" s="3"/>
      <c r="K164" s="3"/>
      <c r="L164" s="3"/>
      <c r="M164" s="3"/>
      <c r="N164" s="3"/>
    </row>
    <row r="165" spans="1:14" ht="13">
      <c r="A165" s="2"/>
      <c r="B165" s="3"/>
      <c r="C165" s="4"/>
      <c r="D165" s="4"/>
      <c r="E165" s="3"/>
      <c r="F165" s="3"/>
      <c r="G165" s="16"/>
      <c r="H165" s="3"/>
      <c r="I165" s="3"/>
      <c r="J165" s="3"/>
      <c r="K165" s="3"/>
      <c r="L165" s="3"/>
      <c r="M165" s="3"/>
      <c r="N165" s="3"/>
    </row>
    <row r="166" spans="1:14" ht="13">
      <c r="A166" s="2"/>
      <c r="B166" s="3"/>
      <c r="C166" s="4"/>
      <c r="D166" s="4"/>
      <c r="E166" s="3"/>
      <c r="F166" s="3"/>
      <c r="G166" s="16"/>
      <c r="H166" s="3"/>
      <c r="I166" s="3"/>
      <c r="J166" s="3"/>
      <c r="K166" s="3"/>
      <c r="L166" s="3"/>
      <c r="M166" s="3"/>
      <c r="N166" s="3"/>
    </row>
    <row r="167" spans="1:14" ht="13">
      <c r="A167" s="2"/>
      <c r="B167" s="3"/>
      <c r="C167" s="4"/>
      <c r="D167" s="4"/>
      <c r="E167" s="3"/>
      <c r="F167" s="3"/>
      <c r="G167" s="16"/>
      <c r="H167" s="3"/>
      <c r="I167" s="3"/>
      <c r="J167" s="3"/>
      <c r="K167" s="3"/>
      <c r="L167" s="3"/>
      <c r="M167" s="3"/>
      <c r="N167" s="3"/>
    </row>
    <row r="168" spans="1:14" ht="13">
      <c r="A168" s="2"/>
      <c r="B168" s="3"/>
      <c r="C168" s="4"/>
      <c r="D168" s="4"/>
      <c r="E168" s="3"/>
      <c r="F168" s="3"/>
      <c r="G168" s="16"/>
      <c r="H168" s="3"/>
      <c r="I168" s="3"/>
      <c r="J168" s="3"/>
      <c r="K168" s="3"/>
      <c r="L168" s="3"/>
      <c r="M168" s="3"/>
      <c r="N168" s="3"/>
    </row>
    <row r="169" spans="1:14" ht="13">
      <c r="A169" s="2"/>
      <c r="B169" s="3"/>
      <c r="C169" s="4"/>
      <c r="D169" s="4"/>
      <c r="E169" s="3"/>
      <c r="F169" s="3"/>
      <c r="G169" s="16"/>
      <c r="H169" s="3"/>
      <c r="I169" s="3"/>
      <c r="J169" s="3"/>
      <c r="K169" s="3"/>
      <c r="L169" s="3"/>
      <c r="M169" s="3"/>
      <c r="N169" s="3"/>
    </row>
    <row r="170" spans="1:14" ht="13">
      <c r="A170" s="2"/>
      <c r="B170" s="3"/>
      <c r="C170" s="4"/>
      <c r="D170" s="4"/>
      <c r="E170" s="3"/>
      <c r="F170" s="3"/>
      <c r="G170" s="16"/>
      <c r="H170" s="3"/>
      <c r="I170" s="3"/>
      <c r="J170" s="3"/>
      <c r="K170" s="3"/>
      <c r="L170" s="3"/>
      <c r="M170" s="3"/>
      <c r="N170" s="3"/>
    </row>
    <row r="171" spans="1:14" ht="13">
      <c r="A171" s="2"/>
      <c r="B171" s="3"/>
      <c r="C171" s="4"/>
      <c r="D171" s="4"/>
      <c r="E171" s="3"/>
      <c r="F171" s="3"/>
      <c r="G171" s="16"/>
      <c r="H171" s="3"/>
      <c r="I171" s="3"/>
      <c r="J171" s="3"/>
      <c r="K171" s="3"/>
      <c r="L171" s="3"/>
      <c r="M171" s="3"/>
      <c r="N171" s="3"/>
    </row>
    <row r="172" spans="1:14" ht="13">
      <c r="A172" s="2"/>
      <c r="B172" s="3"/>
      <c r="C172" s="4"/>
      <c r="D172" s="4"/>
      <c r="E172" s="3"/>
      <c r="F172" s="3"/>
      <c r="G172" s="16"/>
      <c r="H172" s="3"/>
      <c r="I172" s="3"/>
      <c r="J172" s="3"/>
      <c r="K172" s="3"/>
      <c r="L172" s="3"/>
      <c r="M172" s="3"/>
      <c r="N172" s="3"/>
    </row>
    <row r="173" spans="1:14" ht="13">
      <c r="A173" s="2"/>
      <c r="B173" s="3"/>
      <c r="C173" s="4"/>
      <c r="D173" s="4"/>
      <c r="E173" s="3"/>
      <c r="F173" s="3"/>
      <c r="G173" s="16"/>
      <c r="H173" s="3"/>
      <c r="I173" s="3"/>
      <c r="J173" s="3"/>
      <c r="K173" s="3"/>
      <c r="L173" s="3"/>
      <c r="M173" s="3"/>
      <c r="N173" s="3"/>
    </row>
    <row r="174" spans="1:14" ht="13">
      <c r="A174" s="2"/>
      <c r="B174" s="3"/>
      <c r="C174" s="4"/>
      <c r="D174" s="4"/>
      <c r="E174" s="3"/>
      <c r="F174" s="3"/>
      <c r="G174" s="16"/>
      <c r="H174" s="3"/>
      <c r="I174" s="3"/>
      <c r="J174" s="3"/>
      <c r="K174" s="3"/>
      <c r="L174" s="3"/>
      <c r="M174" s="3"/>
      <c r="N174" s="3"/>
    </row>
    <row r="175" spans="1:14" ht="13">
      <c r="A175" s="2"/>
      <c r="B175" s="3"/>
      <c r="C175" s="4"/>
      <c r="D175" s="4"/>
      <c r="E175" s="3"/>
      <c r="F175" s="3"/>
      <c r="G175" s="16"/>
      <c r="H175" s="3"/>
      <c r="I175" s="3"/>
      <c r="J175" s="3"/>
      <c r="K175" s="3"/>
      <c r="L175" s="3"/>
      <c r="M175" s="3"/>
      <c r="N175" s="3"/>
    </row>
    <row r="176" spans="1:14" ht="13">
      <c r="A176" s="2"/>
      <c r="B176" s="3"/>
      <c r="C176" s="4"/>
      <c r="D176" s="4"/>
      <c r="E176" s="3"/>
      <c r="F176" s="3"/>
      <c r="G176" s="16"/>
      <c r="H176" s="3"/>
      <c r="I176" s="3"/>
      <c r="J176" s="3"/>
      <c r="K176" s="3"/>
      <c r="L176" s="3"/>
      <c r="M176" s="3"/>
      <c r="N176" s="3"/>
    </row>
    <row r="177" spans="1:14" ht="13">
      <c r="A177" s="2"/>
      <c r="B177" s="3"/>
      <c r="C177" s="4"/>
      <c r="D177" s="4"/>
      <c r="E177" s="3"/>
      <c r="F177" s="3"/>
      <c r="G177" s="16"/>
      <c r="H177" s="3"/>
      <c r="I177" s="3"/>
      <c r="J177" s="3"/>
      <c r="K177" s="3"/>
      <c r="L177" s="3"/>
      <c r="M177" s="3"/>
      <c r="N177" s="3"/>
    </row>
    <row r="178" spans="1:14" ht="13">
      <c r="A178" s="2"/>
      <c r="B178" s="3"/>
      <c r="C178" s="4"/>
      <c r="D178" s="4"/>
      <c r="E178" s="3"/>
      <c r="F178" s="3"/>
      <c r="G178" s="16"/>
      <c r="H178" s="3"/>
      <c r="I178" s="3"/>
      <c r="J178" s="3"/>
      <c r="K178" s="3"/>
      <c r="L178" s="3"/>
      <c r="M178" s="3"/>
      <c r="N178" s="3"/>
    </row>
    <row r="179" spans="1:14" ht="13">
      <c r="A179" s="2"/>
      <c r="B179" s="3"/>
      <c r="C179" s="4"/>
      <c r="D179" s="4"/>
      <c r="E179" s="3"/>
      <c r="F179" s="3"/>
      <c r="G179" s="16"/>
      <c r="H179" s="3"/>
      <c r="I179" s="3"/>
      <c r="J179" s="3"/>
      <c r="K179" s="3"/>
      <c r="L179" s="3"/>
      <c r="M179" s="3"/>
      <c r="N179" s="3"/>
    </row>
    <row r="180" spans="1:14" ht="13">
      <c r="A180" s="2"/>
      <c r="B180" s="3"/>
      <c r="C180" s="4"/>
      <c r="D180" s="4"/>
      <c r="E180" s="3"/>
      <c r="F180" s="3"/>
      <c r="G180" s="16"/>
      <c r="H180" s="3"/>
      <c r="I180" s="3"/>
      <c r="J180" s="3"/>
      <c r="K180" s="3"/>
      <c r="L180" s="3"/>
      <c r="M180" s="3"/>
      <c r="N180" s="3"/>
    </row>
    <row r="181" spans="1:14" ht="13">
      <c r="A181" s="2"/>
      <c r="B181" s="3"/>
      <c r="C181" s="4"/>
      <c r="D181" s="4"/>
      <c r="E181" s="3"/>
      <c r="F181" s="3"/>
      <c r="G181" s="16"/>
      <c r="H181" s="3"/>
      <c r="I181" s="3"/>
      <c r="J181" s="3"/>
      <c r="K181" s="3"/>
      <c r="L181" s="3"/>
      <c r="M181" s="3"/>
      <c r="N181" s="3"/>
    </row>
    <row r="182" spans="1:14" ht="13">
      <c r="A182" s="2"/>
      <c r="B182" s="3"/>
      <c r="C182" s="4"/>
      <c r="D182" s="4"/>
      <c r="E182" s="3"/>
      <c r="F182" s="3"/>
      <c r="G182" s="16"/>
      <c r="H182" s="3"/>
      <c r="I182" s="3"/>
      <c r="J182" s="3"/>
      <c r="K182" s="3"/>
      <c r="L182" s="3"/>
      <c r="M182" s="3"/>
      <c r="N182" s="3"/>
    </row>
    <row r="183" spans="1:14" ht="13">
      <c r="A183" s="2"/>
      <c r="B183" s="3"/>
      <c r="C183" s="4"/>
      <c r="D183" s="4"/>
      <c r="E183" s="3"/>
      <c r="F183" s="3"/>
      <c r="G183" s="16"/>
      <c r="H183" s="3"/>
      <c r="I183" s="3"/>
      <c r="J183" s="3"/>
      <c r="K183" s="3"/>
      <c r="L183" s="3"/>
      <c r="M183" s="3"/>
      <c r="N183" s="3"/>
    </row>
    <row r="184" spans="1:14" ht="13">
      <c r="A184" s="2"/>
      <c r="B184" s="3"/>
      <c r="C184" s="4"/>
      <c r="D184" s="4"/>
      <c r="E184" s="3"/>
      <c r="F184" s="3"/>
      <c r="G184" s="16"/>
      <c r="H184" s="3"/>
      <c r="I184" s="3"/>
      <c r="J184" s="3"/>
      <c r="K184" s="3"/>
      <c r="L184" s="3"/>
      <c r="M184" s="3"/>
      <c r="N184" s="3"/>
    </row>
    <row r="185" spans="1:14" ht="13">
      <c r="A185" s="2"/>
      <c r="B185" s="3"/>
      <c r="C185" s="4"/>
      <c r="D185" s="4"/>
      <c r="E185" s="3"/>
      <c r="F185" s="3"/>
      <c r="G185" s="16"/>
      <c r="H185" s="3"/>
      <c r="I185" s="3"/>
      <c r="J185" s="3"/>
      <c r="K185" s="3"/>
      <c r="L185" s="3"/>
      <c r="M185" s="3"/>
      <c r="N185" s="3"/>
    </row>
    <row r="186" spans="1:14" ht="13">
      <c r="A186" s="2"/>
      <c r="B186" s="3"/>
      <c r="C186" s="4"/>
      <c r="D186" s="4"/>
      <c r="E186" s="3"/>
      <c r="F186" s="3"/>
      <c r="G186" s="16"/>
      <c r="H186" s="3"/>
      <c r="I186" s="3"/>
      <c r="J186" s="3"/>
      <c r="K186" s="3"/>
      <c r="L186" s="3"/>
      <c r="M186" s="3"/>
      <c r="N186" s="3"/>
    </row>
    <row r="187" spans="1:14" ht="13">
      <c r="A187" s="2"/>
      <c r="B187" s="3"/>
      <c r="C187" s="4"/>
      <c r="D187" s="4"/>
      <c r="E187" s="3"/>
      <c r="F187" s="3"/>
      <c r="G187" s="16"/>
      <c r="H187" s="3"/>
      <c r="I187" s="3"/>
      <c r="J187" s="3"/>
      <c r="K187" s="3"/>
      <c r="L187" s="3"/>
      <c r="M187" s="3"/>
      <c r="N187" s="3"/>
    </row>
    <row r="188" spans="1:14" ht="13">
      <c r="A188" s="2"/>
      <c r="B188" s="3"/>
      <c r="C188" s="4"/>
      <c r="D188" s="4"/>
      <c r="E188" s="3"/>
      <c r="F188" s="3"/>
      <c r="G188" s="16"/>
      <c r="H188" s="3"/>
      <c r="I188" s="3"/>
      <c r="J188" s="3"/>
      <c r="K188" s="3"/>
      <c r="L188" s="3"/>
      <c r="M188" s="3"/>
      <c r="N188" s="3"/>
    </row>
    <row r="189" spans="1:14" ht="13">
      <c r="A189" s="2"/>
      <c r="B189" s="3"/>
      <c r="C189" s="4"/>
      <c r="D189" s="4"/>
      <c r="E189" s="3"/>
      <c r="F189" s="3"/>
      <c r="G189" s="16"/>
      <c r="H189" s="3"/>
      <c r="I189" s="3"/>
      <c r="J189" s="3"/>
      <c r="K189" s="3"/>
      <c r="L189" s="3"/>
      <c r="M189" s="3"/>
      <c r="N189" s="3"/>
    </row>
    <row r="190" spans="1:14" ht="13">
      <c r="A190" s="2"/>
      <c r="B190" s="3"/>
      <c r="C190" s="4"/>
      <c r="D190" s="4"/>
      <c r="E190" s="3"/>
      <c r="F190" s="3"/>
      <c r="G190" s="16"/>
      <c r="H190" s="3"/>
      <c r="I190" s="3"/>
      <c r="J190" s="3"/>
      <c r="K190" s="3"/>
      <c r="L190" s="3"/>
      <c r="M190" s="3"/>
      <c r="N190" s="3"/>
    </row>
    <row r="191" spans="1:14" ht="13">
      <c r="A191" s="2"/>
      <c r="B191" s="3"/>
      <c r="C191" s="4"/>
      <c r="D191" s="4"/>
      <c r="E191" s="3"/>
      <c r="F191" s="3"/>
      <c r="G191" s="16"/>
      <c r="H191" s="3"/>
      <c r="I191" s="3"/>
      <c r="J191" s="3"/>
      <c r="K191" s="3"/>
      <c r="L191" s="3"/>
      <c r="M191" s="3"/>
      <c r="N191" s="3"/>
    </row>
    <row r="192" spans="1:14" ht="13">
      <c r="A192" s="2"/>
      <c r="B192" s="3"/>
      <c r="C192" s="4"/>
      <c r="D192" s="4"/>
      <c r="E192" s="3"/>
      <c r="F192" s="3"/>
      <c r="G192" s="16"/>
      <c r="H192" s="3"/>
      <c r="I192" s="3"/>
      <c r="J192" s="3"/>
      <c r="K192" s="3"/>
      <c r="L192" s="3"/>
      <c r="M192" s="3"/>
      <c r="N192" s="3"/>
    </row>
    <row r="193" spans="1:14" ht="13">
      <c r="A193" s="2"/>
      <c r="B193" s="3"/>
      <c r="C193" s="4"/>
      <c r="D193" s="4"/>
      <c r="E193" s="3"/>
      <c r="F193" s="3"/>
      <c r="G193" s="16"/>
      <c r="H193" s="3"/>
      <c r="I193" s="3"/>
      <c r="J193" s="3"/>
      <c r="K193" s="3"/>
      <c r="L193" s="3"/>
      <c r="M193" s="3"/>
      <c r="N193" s="3"/>
    </row>
    <row r="194" spans="1:14" ht="13">
      <c r="A194" s="2"/>
      <c r="B194" s="3"/>
      <c r="C194" s="4"/>
      <c r="D194" s="4"/>
      <c r="E194" s="3"/>
      <c r="F194" s="3"/>
      <c r="G194" s="16"/>
      <c r="H194" s="3"/>
      <c r="I194" s="3"/>
      <c r="J194" s="3"/>
      <c r="K194" s="3"/>
      <c r="L194" s="3"/>
      <c r="M194" s="3"/>
      <c r="N194" s="3"/>
    </row>
    <row r="195" spans="1:14" ht="13">
      <c r="A195" s="2"/>
      <c r="B195" s="3"/>
      <c r="C195" s="4"/>
      <c r="D195" s="4"/>
      <c r="E195" s="3"/>
      <c r="F195" s="3"/>
      <c r="G195" s="16"/>
      <c r="H195" s="3"/>
      <c r="I195" s="3"/>
      <c r="J195" s="3"/>
      <c r="K195" s="3"/>
      <c r="L195" s="3"/>
      <c r="M195" s="3"/>
      <c r="N195" s="3"/>
    </row>
    <row r="196" spans="1:14" ht="13">
      <c r="A196" s="2"/>
      <c r="B196" s="3"/>
      <c r="C196" s="4"/>
      <c r="D196" s="4"/>
      <c r="E196" s="3"/>
      <c r="F196" s="3"/>
      <c r="G196" s="16"/>
      <c r="H196" s="3"/>
      <c r="I196" s="3"/>
      <c r="J196" s="3"/>
      <c r="K196" s="3"/>
      <c r="L196" s="3"/>
      <c r="M196" s="3"/>
      <c r="N196" s="3"/>
    </row>
    <row r="197" spans="1:14" ht="13">
      <c r="A197" s="2"/>
      <c r="B197" s="3"/>
      <c r="C197" s="4"/>
      <c r="D197" s="4"/>
      <c r="E197" s="3"/>
      <c r="F197" s="3"/>
      <c r="G197" s="16"/>
      <c r="H197" s="3"/>
      <c r="I197" s="3"/>
      <c r="J197" s="3"/>
      <c r="K197" s="3"/>
      <c r="L197" s="3"/>
      <c r="M197" s="3"/>
      <c r="N197" s="3"/>
    </row>
    <row r="198" spans="1:14" ht="13">
      <c r="A198" s="2"/>
      <c r="B198" s="3"/>
      <c r="C198" s="4"/>
      <c r="D198" s="4"/>
      <c r="E198" s="3"/>
      <c r="F198" s="3"/>
      <c r="G198" s="16"/>
      <c r="H198" s="3"/>
      <c r="I198" s="3"/>
      <c r="J198" s="3"/>
      <c r="K198" s="3"/>
      <c r="L198" s="3"/>
      <c r="M198" s="3"/>
      <c r="N198" s="3"/>
    </row>
    <row r="199" spans="1:14" ht="13">
      <c r="A199" s="2"/>
      <c r="B199" s="3"/>
      <c r="C199" s="4"/>
      <c r="D199" s="4"/>
      <c r="E199" s="3"/>
      <c r="F199" s="3"/>
      <c r="G199" s="16"/>
      <c r="H199" s="3"/>
      <c r="I199" s="3"/>
      <c r="J199" s="3"/>
      <c r="K199" s="3"/>
      <c r="L199" s="3"/>
      <c r="M199" s="3"/>
      <c r="N199" s="3"/>
    </row>
    <row r="200" spans="1:14" ht="13">
      <c r="A200" s="2"/>
      <c r="B200" s="3"/>
      <c r="C200" s="4"/>
      <c r="D200" s="4"/>
      <c r="E200" s="3"/>
      <c r="F200" s="3"/>
      <c r="G200" s="16"/>
      <c r="H200" s="3"/>
      <c r="I200" s="3"/>
      <c r="J200" s="3"/>
      <c r="K200" s="3"/>
      <c r="L200" s="3"/>
      <c r="M200" s="3"/>
      <c r="N200" s="3"/>
    </row>
    <row r="201" spans="1:14" ht="13">
      <c r="A201" s="2"/>
      <c r="B201" s="3"/>
      <c r="C201" s="4"/>
      <c r="D201" s="4"/>
      <c r="E201" s="3"/>
      <c r="F201" s="3"/>
      <c r="G201" s="16"/>
      <c r="H201" s="3"/>
      <c r="I201" s="3"/>
      <c r="J201" s="3"/>
      <c r="K201" s="3"/>
      <c r="L201" s="3"/>
      <c r="M201" s="3"/>
      <c r="N201" s="3"/>
    </row>
    <row r="202" spans="1:14" ht="13">
      <c r="A202" s="2"/>
      <c r="B202" s="3"/>
      <c r="C202" s="4"/>
      <c r="D202" s="4"/>
      <c r="E202" s="3"/>
      <c r="F202" s="3"/>
      <c r="G202" s="16"/>
      <c r="H202" s="3"/>
      <c r="I202" s="3"/>
      <c r="J202" s="3"/>
      <c r="K202" s="3"/>
      <c r="L202" s="3"/>
      <c r="M202" s="3"/>
      <c r="N202" s="3"/>
    </row>
    <row r="203" spans="1:14" ht="13">
      <c r="A203" s="2"/>
      <c r="B203" s="3"/>
      <c r="C203" s="4"/>
      <c r="D203" s="4"/>
      <c r="E203" s="3"/>
      <c r="F203" s="3"/>
      <c r="G203" s="16"/>
      <c r="H203" s="3"/>
      <c r="I203" s="3"/>
      <c r="J203" s="3"/>
      <c r="K203" s="3"/>
      <c r="L203" s="3"/>
      <c r="M203" s="3"/>
      <c r="N203" s="3"/>
    </row>
    <row r="204" spans="1:14" ht="13">
      <c r="A204" s="2"/>
      <c r="B204" s="3"/>
      <c r="C204" s="4"/>
      <c r="D204" s="4"/>
      <c r="E204" s="3"/>
      <c r="F204" s="3"/>
      <c r="G204" s="16"/>
      <c r="H204" s="3"/>
      <c r="I204" s="3"/>
      <c r="J204" s="3"/>
      <c r="K204" s="3"/>
      <c r="L204" s="3"/>
      <c r="M204" s="3"/>
      <c r="N204" s="3"/>
    </row>
    <row r="205" spans="1:14" ht="13">
      <c r="A205" s="2"/>
      <c r="B205" s="3"/>
      <c r="C205" s="4"/>
      <c r="D205" s="4"/>
      <c r="E205" s="3"/>
      <c r="F205" s="3"/>
      <c r="G205" s="16"/>
      <c r="H205" s="3"/>
      <c r="I205" s="3"/>
      <c r="J205" s="3"/>
      <c r="K205" s="3"/>
      <c r="L205" s="3"/>
      <c r="M205" s="3"/>
      <c r="N205" s="3"/>
    </row>
    <row r="206" spans="1:14" ht="13">
      <c r="A206" s="2"/>
      <c r="B206" s="3"/>
      <c r="C206" s="4"/>
      <c r="D206" s="4"/>
      <c r="E206" s="3"/>
      <c r="F206" s="3"/>
      <c r="G206" s="16"/>
      <c r="H206" s="3"/>
      <c r="I206" s="3"/>
      <c r="J206" s="3"/>
      <c r="K206" s="3"/>
      <c r="L206" s="3"/>
      <c r="M206" s="3"/>
      <c r="N206" s="3"/>
    </row>
    <row r="207" spans="1:14" ht="13">
      <c r="A207" s="2"/>
      <c r="B207" s="3"/>
      <c r="C207" s="4"/>
      <c r="D207" s="4"/>
      <c r="E207" s="3"/>
      <c r="F207" s="3"/>
      <c r="G207" s="16"/>
      <c r="H207" s="3"/>
      <c r="I207" s="3"/>
      <c r="J207" s="3"/>
      <c r="K207" s="3"/>
      <c r="L207" s="3"/>
      <c r="M207" s="3"/>
      <c r="N207" s="3"/>
    </row>
    <row r="208" spans="1:14" ht="13">
      <c r="A208" s="2"/>
      <c r="B208" s="3"/>
      <c r="C208" s="4"/>
      <c r="D208" s="4"/>
      <c r="E208" s="3"/>
      <c r="F208" s="3"/>
      <c r="G208" s="16"/>
      <c r="H208" s="3"/>
      <c r="I208" s="3"/>
      <c r="J208" s="3"/>
      <c r="K208" s="3"/>
      <c r="L208" s="3"/>
      <c r="M208" s="3"/>
      <c r="N208" s="3"/>
    </row>
    <row r="209" spans="1:14" ht="13">
      <c r="A209" s="2"/>
      <c r="B209" s="3"/>
      <c r="C209" s="4"/>
      <c r="D209" s="4"/>
      <c r="E209" s="3"/>
      <c r="F209" s="3"/>
      <c r="G209" s="16"/>
      <c r="H209" s="3"/>
      <c r="I209" s="3"/>
      <c r="J209" s="3"/>
      <c r="K209" s="3"/>
      <c r="L209" s="3"/>
      <c r="M209" s="3"/>
      <c r="N209" s="3"/>
    </row>
    <row r="210" spans="1:14" ht="13">
      <c r="A210" s="2"/>
      <c r="B210" s="3"/>
      <c r="C210" s="4"/>
      <c r="D210" s="4"/>
      <c r="E210" s="3"/>
      <c r="F210" s="3"/>
      <c r="G210" s="16"/>
      <c r="H210" s="3"/>
      <c r="I210" s="3"/>
      <c r="J210" s="3"/>
      <c r="K210" s="3"/>
      <c r="L210" s="3"/>
      <c r="M210" s="3"/>
      <c r="N210" s="3"/>
    </row>
    <row r="211" spans="1:14" ht="13">
      <c r="A211" s="2"/>
      <c r="B211" s="3"/>
      <c r="C211" s="4"/>
      <c r="D211" s="4"/>
      <c r="E211" s="3"/>
      <c r="F211" s="3"/>
      <c r="G211" s="16"/>
      <c r="H211" s="3"/>
      <c r="I211" s="3"/>
      <c r="J211" s="3"/>
      <c r="K211" s="3"/>
      <c r="L211" s="3"/>
      <c r="M211" s="3"/>
      <c r="N211" s="3"/>
    </row>
    <row r="212" spans="1:14" ht="13">
      <c r="A212" s="2"/>
      <c r="B212" s="3"/>
      <c r="C212" s="4"/>
      <c r="D212" s="4"/>
      <c r="E212" s="3"/>
      <c r="F212" s="3"/>
      <c r="G212" s="16"/>
      <c r="H212" s="3"/>
      <c r="I212" s="3"/>
      <c r="J212" s="3"/>
      <c r="K212" s="3"/>
      <c r="L212" s="3"/>
      <c r="M212" s="3"/>
      <c r="N212" s="3"/>
    </row>
    <row r="213" spans="1:14" ht="13">
      <c r="A213" s="2"/>
      <c r="B213" s="3"/>
      <c r="C213" s="4"/>
      <c r="D213" s="4"/>
      <c r="E213" s="3"/>
      <c r="F213" s="3"/>
      <c r="G213" s="16"/>
      <c r="H213" s="3"/>
      <c r="I213" s="3"/>
      <c r="J213" s="3"/>
      <c r="K213" s="3"/>
      <c r="L213" s="3"/>
      <c r="M213" s="3"/>
      <c r="N213" s="3"/>
    </row>
    <row r="214" spans="1:14" ht="13">
      <c r="A214" s="2"/>
      <c r="B214" s="3"/>
      <c r="C214" s="4"/>
      <c r="D214" s="4"/>
      <c r="E214" s="3"/>
      <c r="F214" s="3"/>
      <c r="G214" s="16"/>
      <c r="H214" s="3"/>
      <c r="I214" s="3"/>
      <c r="J214" s="3"/>
      <c r="K214" s="3"/>
      <c r="L214" s="3"/>
      <c r="M214" s="3"/>
      <c r="N214" s="3"/>
    </row>
    <row r="215" spans="1:14" ht="13">
      <c r="A215" s="2"/>
      <c r="B215" s="3"/>
      <c r="C215" s="4"/>
      <c r="D215" s="4"/>
      <c r="E215" s="3"/>
      <c r="F215" s="3"/>
      <c r="G215" s="16"/>
      <c r="H215" s="3"/>
      <c r="I215" s="3"/>
      <c r="J215" s="3"/>
      <c r="K215" s="3"/>
      <c r="L215" s="3"/>
      <c r="M215" s="3"/>
      <c r="N215" s="3"/>
    </row>
    <row r="216" spans="1:14" ht="13">
      <c r="A216" s="2"/>
      <c r="B216" s="3"/>
      <c r="C216" s="4"/>
      <c r="D216" s="4"/>
      <c r="E216" s="3"/>
      <c r="F216" s="3"/>
      <c r="G216" s="16"/>
      <c r="H216" s="3"/>
      <c r="I216" s="3"/>
      <c r="J216" s="3"/>
      <c r="K216" s="3"/>
      <c r="L216" s="3"/>
      <c r="M216" s="3"/>
      <c r="N216" s="3"/>
    </row>
    <row r="217" spans="1:14" ht="13">
      <c r="A217" s="2"/>
      <c r="B217" s="3"/>
      <c r="C217" s="4"/>
      <c r="D217" s="4"/>
      <c r="E217" s="3"/>
      <c r="F217" s="3"/>
      <c r="G217" s="16"/>
      <c r="H217" s="3"/>
      <c r="I217" s="3"/>
      <c r="J217" s="3"/>
      <c r="K217" s="3"/>
      <c r="L217" s="3"/>
      <c r="M217" s="3"/>
      <c r="N217" s="3"/>
    </row>
    <row r="218" spans="1:14" ht="13">
      <c r="A218" s="2"/>
      <c r="B218" s="3"/>
      <c r="C218" s="4"/>
      <c r="D218" s="4"/>
      <c r="E218" s="3"/>
      <c r="F218" s="3"/>
      <c r="G218" s="16"/>
      <c r="H218" s="3"/>
      <c r="I218" s="3"/>
      <c r="J218" s="3"/>
      <c r="K218" s="3"/>
      <c r="L218" s="3"/>
      <c r="M218" s="3"/>
      <c r="N218" s="3"/>
    </row>
    <row r="219" spans="1:14" ht="13">
      <c r="A219" s="2"/>
      <c r="B219" s="3"/>
      <c r="C219" s="4"/>
      <c r="D219" s="4"/>
      <c r="E219" s="3"/>
      <c r="F219" s="3"/>
      <c r="G219" s="16"/>
      <c r="H219" s="3"/>
      <c r="I219" s="3"/>
      <c r="J219" s="3"/>
      <c r="K219" s="3"/>
      <c r="L219" s="3"/>
      <c r="M219" s="3"/>
      <c r="N219" s="3"/>
    </row>
    <row r="220" spans="1:14" ht="13">
      <c r="A220" s="2"/>
      <c r="B220" s="3"/>
      <c r="C220" s="4"/>
      <c r="D220" s="4"/>
      <c r="E220" s="3"/>
      <c r="F220" s="3"/>
      <c r="G220" s="16"/>
      <c r="H220" s="3"/>
      <c r="I220" s="3"/>
      <c r="J220" s="3"/>
      <c r="K220" s="3"/>
      <c r="L220" s="3"/>
      <c r="M220" s="3"/>
      <c r="N220" s="3"/>
    </row>
    <row r="221" spans="1:14" ht="13">
      <c r="A221" s="2"/>
      <c r="B221" s="3"/>
      <c r="C221" s="4"/>
      <c r="D221" s="4"/>
      <c r="E221" s="3"/>
      <c r="F221" s="3"/>
      <c r="G221" s="16"/>
      <c r="H221" s="3"/>
      <c r="I221" s="3"/>
      <c r="J221" s="3"/>
      <c r="K221" s="3"/>
      <c r="L221" s="3"/>
      <c r="M221" s="3"/>
      <c r="N221" s="3"/>
    </row>
    <row r="222" spans="1:14" ht="13">
      <c r="A222" s="2"/>
      <c r="B222" s="3"/>
      <c r="C222" s="4"/>
      <c r="D222" s="4"/>
      <c r="E222" s="3"/>
      <c r="F222" s="3"/>
      <c r="G222" s="16"/>
      <c r="H222" s="3"/>
      <c r="I222" s="3"/>
      <c r="J222" s="3"/>
      <c r="K222" s="3"/>
      <c r="L222" s="3"/>
      <c r="M222" s="3"/>
      <c r="N222" s="3"/>
    </row>
    <row r="223" spans="1:14" ht="13">
      <c r="A223" s="2"/>
      <c r="B223" s="3"/>
      <c r="C223" s="4"/>
      <c r="D223" s="4"/>
      <c r="E223" s="3"/>
      <c r="F223" s="3"/>
      <c r="G223" s="16"/>
      <c r="H223" s="3"/>
      <c r="I223" s="3"/>
      <c r="J223" s="3"/>
      <c r="K223" s="3"/>
      <c r="L223" s="3"/>
      <c r="M223" s="3"/>
      <c r="N223" s="3"/>
    </row>
    <row r="224" spans="1:14" ht="13">
      <c r="A224" s="2"/>
      <c r="B224" s="3"/>
      <c r="C224" s="4"/>
      <c r="D224" s="4"/>
      <c r="E224" s="3"/>
      <c r="F224" s="3"/>
      <c r="G224" s="16"/>
      <c r="H224" s="3"/>
      <c r="I224" s="3"/>
      <c r="J224" s="3"/>
      <c r="K224" s="3"/>
      <c r="L224" s="3"/>
      <c r="M224" s="3"/>
      <c r="N224" s="3"/>
    </row>
    <row r="225" spans="1:14" ht="13">
      <c r="A225" s="2"/>
      <c r="B225" s="3"/>
      <c r="C225" s="4"/>
      <c r="D225" s="4"/>
      <c r="E225" s="3"/>
      <c r="F225" s="3"/>
      <c r="G225" s="16"/>
      <c r="H225" s="3"/>
      <c r="I225" s="3"/>
      <c r="J225" s="3"/>
      <c r="K225" s="3"/>
      <c r="L225" s="3"/>
      <c r="M225" s="3"/>
      <c r="N225" s="3"/>
    </row>
    <row r="226" spans="1:14" ht="13">
      <c r="A226" s="2"/>
      <c r="B226" s="3"/>
      <c r="C226" s="4"/>
      <c r="D226" s="4"/>
      <c r="E226" s="3"/>
      <c r="F226" s="3"/>
      <c r="G226" s="16"/>
      <c r="H226" s="3"/>
      <c r="I226" s="3"/>
      <c r="J226" s="3"/>
      <c r="K226" s="3"/>
      <c r="L226" s="3"/>
      <c r="M226" s="3"/>
      <c r="N226" s="3"/>
    </row>
    <row r="227" spans="1:14" ht="13">
      <c r="A227" s="2"/>
      <c r="B227" s="3"/>
      <c r="C227" s="4"/>
      <c r="D227" s="4"/>
      <c r="E227" s="3"/>
      <c r="F227" s="3"/>
      <c r="G227" s="16"/>
      <c r="H227" s="3"/>
      <c r="I227" s="3"/>
      <c r="J227" s="3"/>
      <c r="K227" s="3"/>
      <c r="L227" s="3"/>
      <c r="M227" s="3"/>
      <c r="N227" s="3"/>
    </row>
    <row r="228" spans="1:14" ht="13">
      <c r="A228" s="2"/>
      <c r="B228" s="3"/>
      <c r="C228" s="4"/>
      <c r="D228" s="4"/>
      <c r="E228" s="3"/>
      <c r="F228" s="3"/>
      <c r="G228" s="16"/>
      <c r="H228" s="3"/>
      <c r="I228" s="3"/>
      <c r="J228" s="3"/>
      <c r="K228" s="3"/>
      <c r="L228" s="3"/>
      <c r="M228" s="3"/>
      <c r="N228" s="3"/>
    </row>
    <row r="229" spans="1:14" ht="13">
      <c r="A229" s="2"/>
      <c r="B229" s="3"/>
      <c r="C229" s="4"/>
      <c r="D229" s="4"/>
      <c r="E229" s="3"/>
      <c r="F229" s="3"/>
      <c r="G229" s="16"/>
      <c r="H229" s="3"/>
      <c r="I229" s="3"/>
      <c r="J229" s="3"/>
      <c r="K229" s="3"/>
      <c r="L229" s="3"/>
      <c r="M229" s="3"/>
      <c r="N229" s="3"/>
    </row>
    <row r="230" spans="1:14" ht="13">
      <c r="A230" s="2"/>
      <c r="B230" s="3"/>
      <c r="C230" s="4"/>
      <c r="D230" s="4"/>
      <c r="E230" s="3"/>
      <c r="F230" s="3"/>
      <c r="G230" s="16"/>
      <c r="H230" s="3"/>
      <c r="I230" s="3"/>
      <c r="J230" s="3"/>
      <c r="K230" s="3"/>
      <c r="L230" s="3"/>
      <c r="M230" s="3"/>
      <c r="N230" s="3"/>
    </row>
    <row r="231" spans="1:14" ht="13">
      <c r="A231" s="2"/>
      <c r="B231" s="3"/>
      <c r="C231" s="4"/>
      <c r="D231" s="4"/>
      <c r="E231" s="3"/>
      <c r="F231" s="3"/>
      <c r="G231" s="16"/>
      <c r="H231" s="3"/>
      <c r="I231" s="3"/>
      <c r="J231" s="3"/>
      <c r="K231" s="3"/>
      <c r="L231" s="3"/>
      <c r="M231" s="3"/>
      <c r="N231" s="3"/>
    </row>
    <row r="232" spans="1:14" ht="13">
      <c r="A232" s="2"/>
      <c r="B232" s="3"/>
      <c r="C232" s="4"/>
      <c r="D232" s="4"/>
      <c r="E232" s="3"/>
      <c r="F232" s="3"/>
      <c r="G232" s="16"/>
      <c r="H232" s="3"/>
      <c r="I232" s="3"/>
      <c r="J232" s="3"/>
      <c r="K232" s="3"/>
      <c r="L232" s="3"/>
      <c r="M232" s="3"/>
      <c r="N232" s="3"/>
    </row>
    <row r="233" spans="1:14" ht="13">
      <c r="A233" s="2"/>
      <c r="B233" s="3"/>
      <c r="C233" s="4"/>
      <c r="D233" s="4"/>
      <c r="E233" s="3"/>
      <c r="F233" s="3"/>
      <c r="G233" s="16"/>
      <c r="H233" s="3"/>
      <c r="I233" s="3"/>
      <c r="J233" s="3"/>
      <c r="K233" s="3"/>
      <c r="L233" s="3"/>
      <c r="M233" s="3"/>
      <c r="N233" s="3"/>
    </row>
    <row r="234" spans="1:14" ht="13">
      <c r="A234" s="2"/>
      <c r="B234" s="3"/>
      <c r="C234" s="4"/>
      <c r="D234" s="4"/>
      <c r="E234" s="3"/>
      <c r="F234" s="3"/>
      <c r="G234" s="16"/>
      <c r="H234" s="3"/>
      <c r="I234" s="3"/>
      <c r="J234" s="3"/>
      <c r="K234" s="3"/>
      <c r="L234" s="3"/>
      <c r="M234" s="3"/>
      <c r="N234" s="3"/>
    </row>
    <row r="235" spans="1:14" ht="13">
      <c r="A235" s="2"/>
      <c r="B235" s="3"/>
      <c r="C235" s="4"/>
      <c r="D235" s="4"/>
      <c r="E235" s="3"/>
      <c r="F235" s="3"/>
      <c r="G235" s="16"/>
      <c r="H235" s="3"/>
      <c r="I235" s="3"/>
      <c r="J235" s="3"/>
      <c r="K235" s="3"/>
      <c r="L235" s="3"/>
      <c r="M235" s="3"/>
      <c r="N235" s="3"/>
    </row>
    <row r="236" spans="1:14" ht="13">
      <c r="A236" s="2"/>
      <c r="B236" s="3"/>
      <c r="C236" s="4"/>
      <c r="D236" s="4"/>
      <c r="E236" s="3"/>
      <c r="F236" s="3"/>
      <c r="G236" s="16"/>
      <c r="H236" s="3"/>
      <c r="I236" s="3"/>
      <c r="J236" s="3"/>
      <c r="K236" s="3"/>
      <c r="L236" s="3"/>
      <c r="M236" s="3"/>
      <c r="N236" s="3"/>
    </row>
    <row r="237" spans="1:14" ht="13">
      <c r="A237" s="2"/>
      <c r="B237" s="3"/>
      <c r="C237" s="4"/>
      <c r="D237" s="4"/>
      <c r="E237" s="3"/>
      <c r="F237" s="3"/>
      <c r="G237" s="16"/>
      <c r="H237" s="3"/>
      <c r="I237" s="3"/>
      <c r="J237" s="3"/>
      <c r="K237" s="3"/>
      <c r="L237" s="3"/>
      <c r="M237" s="3"/>
      <c r="N237" s="3"/>
    </row>
    <row r="238" spans="1:14" ht="13">
      <c r="A238" s="2"/>
      <c r="B238" s="3"/>
      <c r="C238" s="4"/>
      <c r="D238" s="4"/>
      <c r="E238" s="3"/>
      <c r="F238" s="3"/>
      <c r="G238" s="16"/>
      <c r="H238" s="3"/>
      <c r="I238" s="3"/>
      <c r="J238" s="3"/>
      <c r="K238" s="3"/>
      <c r="L238" s="3"/>
      <c r="M238" s="3"/>
      <c r="N238" s="3"/>
    </row>
    <row r="239" spans="1:14" ht="13">
      <c r="A239" s="2"/>
      <c r="B239" s="3"/>
      <c r="C239" s="4"/>
      <c r="D239" s="4"/>
      <c r="E239" s="3"/>
      <c r="F239" s="3"/>
      <c r="G239" s="16"/>
      <c r="H239" s="3"/>
      <c r="I239" s="3"/>
      <c r="J239" s="3"/>
      <c r="K239" s="3"/>
      <c r="L239" s="3"/>
      <c r="M239" s="3"/>
      <c r="N239" s="3"/>
    </row>
    <row r="240" spans="1:14" ht="13">
      <c r="A240" s="2"/>
      <c r="B240" s="3"/>
      <c r="C240" s="4"/>
      <c r="D240" s="4"/>
      <c r="E240" s="3"/>
      <c r="F240" s="3"/>
      <c r="G240" s="16"/>
      <c r="H240" s="3"/>
      <c r="I240" s="3"/>
      <c r="J240" s="3"/>
      <c r="K240" s="3"/>
      <c r="L240" s="3"/>
      <c r="M240" s="3"/>
      <c r="N240" s="3"/>
    </row>
    <row r="241" spans="1:14" ht="13">
      <c r="A241" s="2"/>
      <c r="B241" s="3"/>
      <c r="C241" s="4"/>
      <c r="D241" s="4"/>
      <c r="E241" s="3"/>
      <c r="F241" s="3"/>
      <c r="G241" s="16"/>
      <c r="H241" s="3"/>
      <c r="I241" s="3"/>
      <c r="J241" s="3"/>
      <c r="K241" s="3"/>
      <c r="L241" s="3"/>
      <c r="M241" s="3"/>
      <c r="N241" s="3"/>
    </row>
    <row r="242" spans="1:14" ht="13">
      <c r="A242" s="2"/>
      <c r="B242" s="3"/>
      <c r="C242" s="4"/>
      <c r="D242" s="4"/>
      <c r="E242" s="3"/>
      <c r="F242" s="3"/>
      <c r="G242" s="16"/>
      <c r="H242" s="3"/>
      <c r="I242" s="3"/>
      <c r="J242" s="3"/>
      <c r="K242" s="3"/>
      <c r="L242" s="3"/>
      <c r="M242" s="3"/>
      <c r="N242" s="3"/>
    </row>
    <row r="243" spans="1:14" ht="13">
      <c r="A243" s="2"/>
      <c r="B243" s="3"/>
      <c r="C243" s="4"/>
      <c r="D243" s="4"/>
      <c r="E243" s="3"/>
      <c r="F243" s="3"/>
      <c r="G243" s="16"/>
      <c r="H243" s="3"/>
      <c r="I243" s="3"/>
      <c r="J243" s="3"/>
      <c r="K243" s="3"/>
      <c r="L243" s="3"/>
      <c r="M243" s="3"/>
      <c r="N243" s="3"/>
    </row>
    <row r="244" spans="1:14" ht="13">
      <c r="A244" s="2"/>
      <c r="B244" s="3"/>
      <c r="C244" s="4"/>
      <c r="D244" s="4"/>
      <c r="E244" s="3"/>
      <c r="F244" s="3"/>
      <c r="G244" s="16"/>
      <c r="H244" s="3"/>
      <c r="I244" s="3"/>
      <c r="J244" s="3"/>
      <c r="K244" s="3"/>
      <c r="L244" s="3"/>
      <c r="M244" s="3"/>
      <c r="N244" s="3"/>
    </row>
    <row r="245" spans="1:14" ht="13">
      <c r="A245" s="2"/>
      <c r="B245" s="3"/>
      <c r="C245" s="4"/>
      <c r="D245" s="4"/>
      <c r="E245" s="3"/>
      <c r="F245" s="3"/>
      <c r="G245" s="16"/>
      <c r="H245" s="3"/>
      <c r="I245" s="3"/>
      <c r="J245" s="3"/>
      <c r="K245" s="3"/>
      <c r="L245" s="3"/>
      <c r="M245" s="3"/>
      <c r="N245" s="3"/>
    </row>
    <row r="246" spans="1:14" ht="13">
      <c r="A246" s="2"/>
      <c r="B246" s="3"/>
      <c r="C246" s="4"/>
      <c r="D246" s="4"/>
      <c r="E246" s="3"/>
      <c r="F246" s="3"/>
      <c r="G246" s="16"/>
      <c r="H246" s="3"/>
      <c r="I246" s="3"/>
      <c r="J246" s="3"/>
      <c r="K246" s="3"/>
      <c r="L246" s="3"/>
      <c r="M246" s="3"/>
      <c r="N246" s="3"/>
    </row>
    <row r="247" spans="1:14" ht="13">
      <c r="A247" s="2"/>
      <c r="B247" s="3"/>
      <c r="C247" s="4"/>
      <c r="D247" s="4"/>
      <c r="E247" s="3"/>
      <c r="F247" s="3"/>
      <c r="G247" s="16"/>
      <c r="H247" s="3"/>
      <c r="I247" s="3"/>
      <c r="J247" s="3"/>
      <c r="K247" s="3"/>
      <c r="L247" s="3"/>
      <c r="M247" s="3"/>
      <c r="N247" s="3"/>
    </row>
    <row r="248" spans="1:14" ht="13">
      <c r="A248" s="2"/>
      <c r="B248" s="3"/>
      <c r="C248" s="4"/>
      <c r="D248" s="4"/>
      <c r="E248" s="3"/>
      <c r="F248" s="3"/>
      <c r="G248" s="16"/>
      <c r="H248" s="3"/>
      <c r="I248" s="3"/>
      <c r="J248" s="3"/>
      <c r="K248" s="3"/>
      <c r="L248" s="3"/>
      <c r="M248" s="3"/>
      <c r="N248" s="3"/>
    </row>
    <row r="249" spans="1:14" ht="13">
      <c r="A249" s="2"/>
      <c r="B249" s="3"/>
      <c r="C249" s="4"/>
      <c r="D249" s="4"/>
      <c r="E249" s="3"/>
      <c r="F249" s="3"/>
      <c r="G249" s="16"/>
      <c r="H249" s="3"/>
      <c r="I249" s="3"/>
      <c r="J249" s="3"/>
      <c r="K249" s="3"/>
      <c r="L249" s="3"/>
      <c r="M249" s="3"/>
      <c r="N249" s="3"/>
    </row>
    <row r="250" spans="1:14" ht="13">
      <c r="A250" s="2"/>
      <c r="B250" s="3"/>
      <c r="C250" s="4"/>
      <c r="D250" s="4"/>
      <c r="E250" s="3"/>
      <c r="F250" s="3"/>
      <c r="G250" s="16"/>
      <c r="H250" s="3"/>
      <c r="I250" s="3"/>
      <c r="J250" s="3"/>
      <c r="K250" s="3"/>
      <c r="L250" s="3"/>
      <c r="M250" s="3"/>
      <c r="N250" s="3"/>
    </row>
    <row r="251" spans="1:14" ht="13">
      <c r="A251" s="2"/>
      <c r="B251" s="3"/>
      <c r="C251" s="4"/>
      <c r="D251" s="4"/>
      <c r="E251" s="3"/>
      <c r="F251" s="3"/>
      <c r="G251" s="16"/>
      <c r="H251" s="3"/>
      <c r="I251" s="3"/>
      <c r="J251" s="3"/>
      <c r="K251" s="3"/>
      <c r="L251" s="3"/>
      <c r="M251" s="3"/>
      <c r="N251" s="3"/>
    </row>
    <row r="252" spans="1:14" ht="13">
      <c r="A252" s="2"/>
      <c r="B252" s="3"/>
      <c r="C252" s="4"/>
      <c r="D252" s="4"/>
      <c r="E252" s="3"/>
      <c r="F252" s="3"/>
      <c r="G252" s="16"/>
      <c r="H252" s="3"/>
      <c r="I252" s="3"/>
      <c r="J252" s="3"/>
      <c r="K252" s="3"/>
      <c r="L252" s="3"/>
      <c r="M252" s="3"/>
      <c r="N252" s="3"/>
    </row>
    <row r="253" spans="1:14" ht="13">
      <c r="A253" s="2"/>
      <c r="B253" s="3"/>
      <c r="C253" s="4"/>
      <c r="D253" s="4"/>
      <c r="E253" s="3"/>
      <c r="F253" s="3"/>
      <c r="G253" s="16"/>
      <c r="H253" s="3"/>
      <c r="I253" s="3"/>
      <c r="J253" s="3"/>
      <c r="K253" s="3"/>
      <c r="L253" s="3"/>
      <c r="M253" s="3"/>
      <c r="N253" s="3"/>
    </row>
    <row r="254" spans="1:14" ht="13">
      <c r="A254" s="2"/>
      <c r="B254" s="3"/>
      <c r="C254" s="4"/>
      <c r="D254" s="4"/>
      <c r="E254" s="3"/>
      <c r="F254" s="3"/>
      <c r="G254" s="16"/>
      <c r="H254" s="3"/>
      <c r="I254" s="3"/>
      <c r="J254" s="3"/>
      <c r="K254" s="3"/>
      <c r="L254" s="3"/>
      <c r="M254" s="3"/>
      <c r="N254" s="3"/>
    </row>
    <row r="255" spans="1:14" ht="13">
      <c r="A255" s="2"/>
      <c r="B255" s="3"/>
      <c r="C255" s="4"/>
      <c r="D255" s="4"/>
      <c r="E255" s="3"/>
      <c r="F255" s="3"/>
      <c r="G255" s="16"/>
      <c r="H255" s="3"/>
      <c r="I255" s="3"/>
      <c r="J255" s="3"/>
      <c r="K255" s="3"/>
      <c r="L255" s="3"/>
      <c r="M255" s="3"/>
      <c r="N255" s="3"/>
    </row>
    <row r="256" spans="1:14" ht="13">
      <c r="A256" s="2"/>
      <c r="B256" s="3"/>
      <c r="C256" s="4"/>
      <c r="D256" s="4"/>
      <c r="E256" s="3"/>
      <c r="F256" s="3"/>
      <c r="G256" s="16"/>
      <c r="H256" s="3"/>
      <c r="I256" s="3"/>
      <c r="J256" s="3"/>
      <c r="K256" s="3"/>
      <c r="L256" s="3"/>
      <c r="M256" s="3"/>
      <c r="N256" s="3"/>
    </row>
    <row r="257" spans="1:14" ht="13">
      <c r="A257" s="2"/>
      <c r="B257" s="3"/>
      <c r="C257" s="4"/>
      <c r="D257" s="4"/>
      <c r="E257" s="3"/>
      <c r="F257" s="3"/>
      <c r="G257" s="16"/>
      <c r="H257" s="3"/>
      <c r="I257" s="3"/>
      <c r="J257" s="3"/>
      <c r="K257" s="3"/>
      <c r="L257" s="3"/>
      <c r="M257" s="3"/>
      <c r="N257" s="3"/>
    </row>
    <row r="258" spans="1:14" ht="13">
      <c r="A258" s="2"/>
      <c r="B258" s="3"/>
      <c r="C258" s="4"/>
      <c r="D258" s="4"/>
      <c r="E258" s="3"/>
      <c r="F258" s="3"/>
      <c r="G258" s="16"/>
      <c r="H258" s="3"/>
      <c r="I258" s="3"/>
      <c r="J258" s="3"/>
      <c r="K258" s="3"/>
      <c r="L258" s="3"/>
      <c r="M258" s="3"/>
      <c r="N258" s="3"/>
    </row>
    <row r="259" spans="1:14" ht="13">
      <c r="A259" s="2"/>
      <c r="B259" s="3"/>
      <c r="C259" s="4"/>
      <c r="D259" s="4"/>
      <c r="E259" s="3"/>
      <c r="F259" s="3"/>
      <c r="G259" s="16"/>
      <c r="H259" s="3"/>
      <c r="I259" s="3"/>
      <c r="J259" s="3"/>
      <c r="K259" s="3"/>
      <c r="L259" s="3"/>
      <c r="M259" s="3"/>
      <c r="N259" s="3"/>
    </row>
    <row r="260" spans="1:14" ht="13">
      <c r="A260" s="2"/>
      <c r="B260" s="3"/>
      <c r="C260" s="4"/>
      <c r="D260" s="4"/>
      <c r="E260" s="3"/>
      <c r="F260" s="3"/>
      <c r="G260" s="16"/>
      <c r="H260" s="3"/>
      <c r="I260" s="3"/>
      <c r="J260" s="3"/>
      <c r="K260" s="3"/>
      <c r="L260" s="3"/>
      <c r="M260" s="3"/>
      <c r="N260" s="3"/>
    </row>
    <row r="261" spans="1:14" ht="13">
      <c r="A261" s="2"/>
      <c r="B261" s="3"/>
      <c r="C261" s="4"/>
      <c r="D261" s="4"/>
      <c r="E261" s="3"/>
      <c r="F261" s="3"/>
      <c r="G261" s="16"/>
      <c r="H261" s="3"/>
      <c r="I261" s="3"/>
      <c r="J261" s="3"/>
      <c r="K261" s="3"/>
      <c r="L261" s="3"/>
      <c r="M261" s="3"/>
      <c r="N261" s="3"/>
    </row>
    <row r="262" spans="1:14" ht="13">
      <c r="A262" s="2"/>
      <c r="B262" s="3"/>
      <c r="C262" s="4"/>
      <c r="D262" s="4"/>
      <c r="E262" s="3"/>
      <c r="F262" s="3"/>
      <c r="G262" s="16"/>
      <c r="H262" s="3"/>
      <c r="I262" s="3"/>
      <c r="J262" s="3"/>
      <c r="K262" s="3"/>
      <c r="L262" s="3"/>
      <c r="M262" s="3"/>
      <c r="N262" s="3"/>
    </row>
    <row r="263" spans="1:14" ht="13">
      <c r="A263" s="2"/>
      <c r="B263" s="3"/>
      <c r="C263" s="4"/>
      <c r="D263" s="4"/>
      <c r="E263" s="3"/>
      <c r="F263" s="3"/>
      <c r="G263" s="16"/>
      <c r="H263" s="3"/>
      <c r="I263" s="3"/>
      <c r="J263" s="3"/>
      <c r="K263" s="3"/>
      <c r="L263" s="3"/>
      <c r="M263" s="3"/>
      <c r="N263" s="3"/>
    </row>
    <row r="264" spans="1:14" ht="13">
      <c r="A264" s="2"/>
      <c r="B264" s="3"/>
      <c r="C264" s="4"/>
      <c r="D264" s="4"/>
      <c r="E264" s="3"/>
      <c r="F264" s="3"/>
      <c r="G264" s="16"/>
      <c r="H264" s="3"/>
      <c r="I264" s="3"/>
      <c r="J264" s="3"/>
      <c r="K264" s="3"/>
      <c r="L264" s="3"/>
      <c r="M264" s="3"/>
      <c r="N264" s="3"/>
    </row>
    <row r="265" spans="1:14" ht="13">
      <c r="A265" s="2"/>
      <c r="B265" s="3"/>
      <c r="C265" s="4"/>
      <c r="D265" s="4"/>
      <c r="E265" s="3"/>
      <c r="F265" s="3"/>
      <c r="G265" s="16"/>
      <c r="H265" s="3"/>
      <c r="I265" s="3"/>
      <c r="J265" s="3"/>
      <c r="K265" s="3"/>
      <c r="L265" s="3"/>
      <c r="M265" s="3"/>
      <c r="N265" s="3"/>
    </row>
    <row r="266" spans="1:14" ht="13">
      <c r="A266" s="2"/>
      <c r="B266" s="3"/>
      <c r="C266" s="4"/>
      <c r="D266" s="4"/>
      <c r="E266" s="3"/>
      <c r="F266" s="3"/>
      <c r="G266" s="16"/>
      <c r="H266" s="3"/>
      <c r="I266" s="3"/>
      <c r="J266" s="3"/>
      <c r="K266" s="3"/>
      <c r="L266" s="3"/>
      <c r="M266" s="3"/>
      <c r="N266" s="3"/>
    </row>
    <row r="267" spans="1:14" ht="13">
      <c r="A267" s="2"/>
      <c r="B267" s="3"/>
      <c r="C267" s="4"/>
      <c r="D267" s="4"/>
      <c r="E267" s="3"/>
      <c r="F267" s="3"/>
      <c r="G267" s="16"/>
      <c r="H267" s="3"/>
      <c r="I267" s="3"/>
      <c r="J267" s="3"/>
      <c r="K267" s="3"/>
      <c r="L267" s="3"/>
      <c r="M267" s="3"/>
      <c r="N267" s="3"/>
    </row>
    <row r="268" spans="1:14" ht="13">
      <c r="A268" s="2"/>
      <c r="B268" s="3"/>
      <c r="C268" s="4"/>
      <c r="D268" s="4"/>
      <c r="E268" s="3"/>
      <c r="F268" s="3"/>
      <c r="G268" s="16"/>
      <c r="H268" s="3"/>
      <c r="I268" s="3"/>
      <c r="J268" s="3"/>
      <c r="K268" s="3"/>
      <c r="L268" s="3"/>
      <c r="M268" s="3"/>
      <c r="N268" s="3"/>
    </row>
    <row r="269" spans="1:14" ht="13">
      <c r="A269" s="2"/>
      <c r="B269" s="3"/>
      <c r="C269" s="4"/>
      <c r="D269" s="4"/>
      <c r="E269" s="3"/>
      <c r="F269" s="3"/>
      <c r="G269" s="16"/>
      <c r="H269" s="3"/>
      <c r="I269" s="3"/>
      <c r="J269" s="3"/>
      <c r="K269" s="3"/>
      <c r="L269" s="3"/>
      <c r="M269" s="3"/>
      <c r="N269" s="3"/>
    </row>
    <row r="270" spans="1:14" ht="13">
      <c r="A270" s="2"/>
      <c r="B270" s="3"/>
      <c r="C270" s="4"/>
      <c r="D270" s="4"/>
      <c r="E270" s="3"/>
      <c r="F270" s="3"/>
      <c r="G270" s="16"/>
      <c r="H270" s="3"/>
      <c r="I270" s="3"/>
      <c r="J270" s="3"/>
      <c r="K270" s="3"/>
      <c r="L270" s="3"/>
      <c r="M270" s="3"/>
      <c r="N270" s="3"/>
    </row>
    <row r="271" spans="1:14" ht="13">
      <c r="A271" s="2"/>
      <c r="B271" s="3"/>
      <c r="C271" s="4"/>
      <c r="D271" s="4"/>
      <c r="E271" s="3"/>
      <c r="F271" s="3"/>
      <c r="G271" s="16"/>
      <c r="H271" s="3"/>
      <c r="I271" s="3"/>
      <c r="J271" s="3"/>
      <c r="K271" s="3"/>
      <c r="L271" s="3"/>
      <c r="M271" s="3"/>
      <c r="N271" s="3"/>
    </row>
    <row r="272" spans="1:14" ht="13">
      <c r="A272" s="2"/>
      <c r="B272" s="3"/>
      <c r="C272" s="4"/>
      <c r="D272" s="4"/>
      <c r="E272" s="3"/>
      <c r="F272" s="3"/>
      <c r="G272" s="16"/>
      <c r="H272" s="3"/>
      <c r="I272" s="3"/>
      <c r="J272" s="3"/>
      <c r="K272" s="3"/>
      <c r="L272" s="3"/>
      <c r="M272" s="3"/>
      <c r="N272" s="3"/>
    </row>
    <row r="273" spans="1:14" ht="13">
      <c r="A273" s="2"/>
      <c r="B273" s="3"/>
      <c r="C273" s="4"/>
      <c r="D273" s="4"/>
      <c r="E273" s="3"/>
      <c r="F273" s="3"/>
      <c r="G273" s="16"/>
      <c r="H273" s="3"/>
      <c r="I273" s="3"/>
      <c r="J273" s="3"/>
      <c r="K273" s="3"/>
      <c r="L273" s="3"/>
      <c r="M273" s="3"/>
      <c r="N273" s="3"/>
    </row>
    <row r="274" spans="1:14" ht="13">
      <c r="A274" s="2"/>
      <c r="B274" s="3"/>
      <c r="C274" s="4"/>
      <c r="D274" s="4"/>
      <c r="E274" s="3"/>
      <c r="F274" s="3"/>
      <c r="G274" s="16"/>
      <c r="H274" s="3"/>
      <c r="I274" s="3"/>
      <c r="J274" s="3"/>
      <c r="K274" s="3"/>
      <c r="L274" s="3"/>
      <c r="M274" s="3"/>
      <c r="N274" s="3"/>
    </row>
    <row r="275" spans="1:14" ht="13">
      <c r="A275" s="2"/>
      <c r="B275" s="3"/>
      <c r="C275" s="4"/>
      <c r="D275" s="4"/>
      <c r="E275" s="3"/>
      <c r="F275" s="3"/>
      <c r="G275" s="16"/>
      <c r="H275" s="3"/>
      <c r="I275" s="3"/>
      <c r="J275" s="3"/>
      <c r="K275" s="3"/>
      <c r="L275" s="3"/>
      <c r="M275" s="3"/>
      <c r="N275" s="3"/>
    </row>
    <row r="276" spans="1:14" ht="13">
      <c r="A276" s="2"/>
      <c r="B276" s="3"/>
      <c r="C276" s="4"/>
      <c r="D276" s="4"/>
      <c r="E276" s="3"/>
      <c r="F276" s="3"/>
      <c r="G276" s="16"/>
      <c r="H276" s="3"/>
      <c r="I276" s="3"/>
      <c r="J276" s="3"/>
      <c r="K276" s="3"/>
      <c r="L276" s="3"/>
      <c r="M276" s="3"/>
      <c r="N276" s="3"/>
    </row>
    <row r="277" spans="1:14" ht="13">
      <c r="A277" s="2"/>
      <c r="B277" s="3"/>
      <c r="C277" s="4"/>
      <c r="D277" s="4"/>
      <c r="E277" s="3"/>
      <c r="F277" s="3"/>
      <c r="G277" s="16"/>
      <c r="H277" s="3"/>
      <c r="I277" s="3"/>
      <c r="J277" s="3"/>
      <c r="K277" s="3"/>
      <c r="L277" s="3"/>
      <c r="M277" s="3"/>
      <c r="N277" s="3"/>
    </row>
    <row r="278" spans="1:14" ht="13">
      <c r="A278" s="2"/>
      <c r="B278" s="3"/>
      <c r="C278" s="4"/>
      <c r="D278" s="4"/>
      <c r="E278" s="3"/>
      <c r="F278" s="3"/>
      <c r="G278" s="16"/>
      <c r="H278" s="3"/>
      <c r="I278" s="3"/>
      <c r="J278" s="3"/>
      <c r="K278" s="3"/>
      <c r="L278" s="3"/>
      <c r="M278" s="3"/>
      <c r="N278" s="3"/>
    </row>
    <row r="279" spans="1:14" ht="13">
      <c r="A279" s="2"/>
      <c r="B279" s="3"/>
      <c r="C279" s="4"/>
      <c r="D279" s="4"/>
      <c r="E279" s="3"/>
      <c r="F279" s="3"/>
      <c r="G279" s="16"/>
      <c r="H279" s="3"/>
      <c r="I279" s="3"/>
      <c r="J279" s="3"/>
      <c r="K279" s="3"/>
      <c r="L279" s="3"/>
      <c r="M279" s="3"/>
      <c r="N279" s="3"/>
    </row>
    <row r="280" spans="1:14" ht="13">
      <c r="A280" s="2"/>
      <c r="B280" s="3"/>
      <c r="C280" s="4"/>
      <c r="D280" s="4"/>
      <c r="E280" s="3"/>
      <c r="F280" s="3"/>
      <c r="G280" s="16"/>
      <c r="H280" s="3"/>
      <c r="I280" s="3"/>
      <c r="J280" s="3"/>
      <c r="K280" s="3"/>
      <c r="L280" s="3"/>
      <c r="M280" s="3"/>
      <c r="N280" s="3"/>
    </row>
    <row r="281" spans="1:14" ht="13">
      <c r="A281" s="2"/>
      <c r="B281" s="3"/>
      <c r="C281" s="4"/>
      <c r="D281" s="4"/>
      <c r="E281" s="3"/>
      <c r="F281" s="3"/>
      <c r="G281" s="16"/>
      <c r="H281" s="3"/>
      <c r="I281" s="3"/>
      <c r="J281" s="3"/>
      <c r="K281" s="3"/>
      <c r="L281" s="3"/>
      <c r="M281" s="3"/>
      <c r="N281" s="3"/>
    </row>
    <row r="282" spans="1:14" ht="13">
      <c r="A282" s="2"/>
      <c r="B282" s="3"/>
      <c r="C282" s="4"/>
      <c r="D282" s="4"/>
      <c r="E282" s="3"/>
      <c r="F282" s="3"/>
      <c r="G282" s="16"/>
      <c r="H282" s="3"/>
      <c r="I282" s="3"/>
      <c r="J282" s="3"/>
      <c r="K282" s="3"/>
      <c r="L282" s="3"/>
      <c r="M282" s="3"/>
      <c r="N282" s="3"/>
    </row>
    <row r="283" spans="1:14" ht="13">
      <c r="A283" s="2"/>
      <c r="B283" s="3"/>
      <c r="C283" s="4"/>
      <c r="D283" s="4"/>
      <c r="E283" s="3"/>
      <c r="F283" s="3"/>
      <c r="G283" s="16"/>
      <c r="H283" s="3"/>
      <c r="I283" s="3"/>
      <c r="J283" s="3"/>
      <c r="K283" s="3"/>
      <c r="L283" s="3"/>
      <c r="M283" s="3"/>
      <c r="N283" s="3"/>
    </row>
    <row r="284" spans="1:14" ht="13">
      <c r="A284" s="2"/>
      <c r="B284" s="3"/>
      <c r="C284" s="4"/>
      <c r="D284" s="4"/>
      <c r="E284" s="3"/>
      <c r="F284" s="3"/>
      <c r="G284" s="16"/>
      <c r="H284" s="3"/>
      <c r="I284" s="3"/>
      <c r="J284" s="3"/>
      <c r="K284" s="3"/>
      <c r="L284" s="3"/>
      <c r="M284" s="3"/>
      <c r="N284" s="3"/>
    </row>
    <row r="285" spans="1:14" ht="13">
      <c r="A285" s="2"/>
      <c r="B285" s="3"/>
      <c r="C285" s="4"/>
      <c r="D285" s="4"/>
      <c r="E285" s="3"/>
      <c r="F285" s="3"/>
      <c r="G285" s="16"/>
      <c r="H285" s="3"/>
      <c r="I285" s="3"/>
      <c r="J285" s="3"/>
      <c r="K285" s="3"/>
      <c r="L285" s="3"/>
      <c r="M285" s="3"/>
      <c r="N285" s="3"/>
    </row>
    <row r="286" spans="1:14" ht="13">
      <c r="A286" s="2"/>
      <c r="B286" s="3"/>
      <c r="C286" s="4"/>
      <c r="D286" s="4"/>
      <c r="E286" s="3"/>
      <c r="F286" s="3"/>
      <c r="G286" s="16"/>
      <c r="H286" s="3"/>
      <c r="I286" s="3"/>
      <c r="J286" s="3"/>
      <c r="K286" s="3"/>
      <c r="L286" s="3"/>
      <c r="M286" s="3"/>
      <c r="N286" s="3"/>
    </row>
    <row r="287" spans="1:14" ht="13">
      <c r="A287" s="2"/>
      <c r="B287" s="3"/>
      <c r="C287" s="4"/>
      <c r="D287" s="4"/>
      <c r="E287" s="3"/>
      <c r="F287" s="3"/>
      <c r="G287" s="16"/>
      <c r="H287" s="3"/>
      <c r="I287" s="3"/>
      <c r="J287" s="3"/>
      <c r="K287" s="3"/>
      <c r="L287" s="3"/>
      <c r="M287" s="3"/>
      <c r="N287" s="3"/>
    </row>
    <row r="288" spans="1:14" ht="13">
      <c r="A288" s="2"/>
      <c r="B288" s="3"/>
      <c r="C288" s="4"/>
      <c r="D288" s="4"/>
      <c r="E288" s="3"/>
      <c r="F288" s="3"/>
      <c r="G288" s="16"/>
      <c r="H288" s="3"/>
      <c r="I288" s="3"/>
      <c r="J288" s="3"/>
      <c r="K288" s="3"/>
      <c r="L288" s="3"/>
      <c r="M288" s="3"/>
      <c r="N288" s="3"/>
    </row>
    <row r="289" spans="1:14" ht="13">
      <c r="A289" s="2"/>
      <c r="B289" s="3"/>
      <c r="C289" s="4"/>
      <c r="D289" s="4"/>
      <c r="E289" s="3"/>
      <c r="F289" s="3"/>
      <c r="G289" s="16"/>
      <c r="H289" s="3"/>
      <c r="I289" s="3"/>
      <c r="J289" s="3"/>
      <c r="K289" s="3"/>
      <c r="L289" s="3"/>
      <c r="M289" s="3"/>
      <c r="N289" s="3"/>
    </row>
    <row r="290" spans="1:14" ht="13">
      <c r="A290" s="2"/>
      <c r="B290" s="3"/>
      <c r="C290" s="4"/>
      <c r="D290" s="4"/>
      <c r="E290" s="3"/>
      <c r="F290" s="3"/>
      <c r="G290" s="16"/>
      <c r="H290" s="3"/>
      <c r="I290" s="3"/>
      <c r="J290" s="3"/>
      <c r="K290" s="3"/>
      <c r="L290" s="3"/>
      <c r="M290" s="3"/>
      <c r="N290" s="3"/>
    </row>
    <row r="291" spans="1:14" ht="13">
      <c r="A291" s="2"/>
      <c r="B291" s="3"/>
      <c r="C291" s="4"/>
      <c r="D291" s="4"/>
      <c r="E291" s="3"/>
      <c r="F291" s="3"/>
      <c r="G291" s="16"/>
      <c r="H291" s="3"/>
      <c r="I291" s="3"/>
      <c r="J291" s="3"/>
      <c r="K291" s="3"/>
      <c r="L291" s="3"/>
      <c r="M291" s="3"/>
      <c r="N291" s="3"/>
    </row>
    <row r="292" spans="1:14" ht="13">
      <c r="A292" s="2"/>
      <c r="B292" s="3"/>
      <c r="C292" s="4"/>
      <c r="D292" s="4"/>
      <c r="E292" s="3"/>
      <c r="F292" s="3"/>
      <c r="G292" s="16"/>
      <c r="H292" s="3"/>
      <c r="I292" s="3"/>
      <c r="J292" s="3"/>
      <c r="K292" s="3"/>
      <c r="L292" s="3"/>
      <c r="M292" s="3"/>
      <c r="N292" s="3"/>
    </row>
    <row r="293" spans="1:14" ht="13">
      <c r="A293" s="2"/>
      <c r="B293" s="3"/>
      <c r="C293" s="4"/>
      <c r="D293" s="4"/>
      <c r="E293" s="3"/>
      <c r="F293" s="3"/>
      <c r="G293" s="16"/>
      <c r="H293" s="3"/>
      <c r="I293" s="3"/>
      <c r="J293" s="3"/>
      <c r="K293" s="3"/>
      <c r="L293" s="3"/>
      <c r="M293" s="3"/>
      <c r="N293" s="3"/>
    </row>
    <row r="294" spans="1:14" ht="13">
      <c r="A294" s="2"/>
      <c r="B294" s="3"/>
      <c r="C294" s="4"/>
      <c r="D294" s="4"/>
      <c r="E294" s="3"/>
      <c r="F294" s="3"/>
      <c r="G294" s="16"/>
      <c r="H294" s="3"/>
      <c r="I294" s="3"/>
      <c r="J294" s="3"/>
      <c r="K294" s="3"/>
      <c r="L294" s="3"/>
      <c r="M294" s="3"/>
      <c r="N294" s="3"/>
    </row>
    <row r="295" spans="1:14" ht="13">
      <c r="A295" s="2"/>
      <c r="B295" s="3"/>
      <c r="C295" s="4"/>
      <c r="D295" s="4"/>
      <c r="E295" s="3"/>
      <c r="F295" s="3"/>
      <c r="G295" s="16"/>
      <c r="H295" s="3"/>
      <c r="I295" s="3"/>
      <c r="J295" s="3"/>
      <c r="K295" s="3"/>
      <c r="L295" s="3"/>
      <c r="M295" s="3"/>
      <c r="N295" s="3"/>
    </row>
    <row r="296" spans="1:14" ht="13">
      <c r="A296" s="2"/>
      <c r="B296" s="3"/>
      <c r="C296" s="4"/>
      <c r="D296" s="4"/>
      <c r="E296" s="3"/>
      <c r="F296" s="3"/>
      <c r="G296" s="16"/>
      <c r="H296" s="3"/>
      <c r="I296" s="3"/>
      <c r="J296" s="3"/>
      <c r="K296" s="3"/>
      <c r="L296" s="3"/>
      <c r="M296" s="3"/>
      <c r="N296" s="3"/>
    </row>
    <row r="297" spans="1:14" ht="13">
      <c r="A297" s="2"/>
      <c r="B297" s="3"/>
      <c r="C297" s="4"/>
      <c r="D297" s="4"/>
      <c r="E297" s="3"/>
      <c r="F297" s="3"/>
      <c r="G297" s="16"/>
      <c r="H297" s="3"/>
      <c r="I297" s="3"/>
      <c r="J297" s="3"/>
      <c r="K297" s="3"/>
      <c r="L297" s="3"/>
      <c r="M297" s="3"/>
      <c r="N297" s="3"/>
    </row>
    <row r="298" spans="1:14" ht="13">
      <c r="A298" s="2"/>
      <c r="B298" s="3"/>
      <c r="C298" s="4"/>
      <c r="D298" s="4"/>
      <c r="E298" s="3"/>
      <c r="F298" s="3"/>
      <c r="G298" s="16"/>
      <c r="H298" s="3"/>
      <c r="I298" s="3"/>
      <c r="J298" s="3"/>
      <c r="K298" s="3"/>
      <c r="L298" s="3"/>
      <c r="M298" s="3"/>
      <c r="N298" s="3"/>
    </row>
    <row r="299" spans="1:14" ht="13">
      <c r="A299" s="2"/>
      <c r="B299" s="3"/>
      <c r="C299" s="4"/>
      <c r="D299" s="4"/>
      <c r="E299" s="3"/>
      <c r="F299" s="3"/>
      <c r="G299" s="16"/>
      <c r="H299" s="3"/>
      <c r="I299" s="3"/>
      <c r="J299" s="3"/>
      <c r="K299" s="3"/>
      <c r="L299" s="3"/>
      <c r="M299" s="3"/>
      <c r="N299" s="3"/>
    </row>
    <row r="300" spans="1:14" ht="13">
      <c r="A300" s="2"/>
      <c r="B300" s="3"/>
      <c r="C300" s="4"/>
      <c r="D300" s="4"/>
      <c r="E300" s="3"/>
      <c r="F300" s="3"/>
      <c r="G300" s="16"/>
      <c r="H300" s="3"/>
      <c r="I300" s="3"/>
      <c r="J300" s="3"/>
      <c r="K300" s="3"/>
      <c r="L300" s="3"/>
      <c r="M300" s="3"/>
      <c r="N300" s="3"/>
    </row>
    <row r="301" spans="1:14" ht="13">
      <c r="A301" s="2"/>
      <c r="B301" s="3"/>
      <c r="C301" s="4"/>
      <c r="D301" s="4"/>
      <c r="E301" s="3"/>
      <c r="F301" s="3"/>
      <c r="G301" s="16"/>
      <c r="H301" s="3"/>
      <c r="I301" s="3"/>
      <c r="J301" s="3"/>
      <c r="K301" s="3"/>
      <c r="L301" s="3"/>
      <c r="M301" s="3"/>
      <c r="N301" s="3"/>
    </row>
    <row r="302" spans="1:14" ht="13">
      <c r="A302" s="2"/>
      <c r="B302" s="3"/>
      <c r="C302" s="4"/>
      <c r="D302" s="4"/>
      <c r="E302" s="3"/>
      <c r="F302" s="3"/>
      <c r="G302" s="16"/>
      <c r="H302" s="3"/>
      <c r="I302" s="3"/>
      <c r="J302" s="3"/>
      <c r="K302" s="3"/>
      <c r="L302" s="3"/>
      <c r="M302" s="3"/>
      <c r="N302" s="3"/>
    </row>
    <row r="303" spans="1:14" ht="13">
      <c r="A303" s="2"/>
      <c r="B303" s="3"/>
      <c r="C303" s="4"/>
      <c r="D303" s="4"/>
      <c r="E303" s="3"/>
      <c r="F303" s="3"/>
      <c r="G303" s="16"/>
      <c r="H303" s="3"/>
      <c r="I303" s="3"/>
      <c r="J303" s="3"/>
      <c r="K303" s="3"/>
      <c r="L303" s="3"/>
      <c r="M303" s="3"/>
      <c r="N303" s="3"/>
    </row>
    <row r="304" spans="1:14" ht="13">
      <c r="A304" s="2"/>
      <c r="B304" s="3"/>
      <c r="C304" s="4"/>
      <c r="D304" s="4"/>
      <c r="E304" s="3"/>
      <c r="F304" s="3"/>
      <c r="G304" s="16"/>
      <c r="H304" s="3"/>
      <c r="I304" s="3"/>
      <c r="J304" s="3"/>
      <c r="K304" s="3"/>
      <c r="L304" s="3"/>
      <c r="M304" s="3"/>
      <c r="N304" s="3"/>
    </row>
    <row r="305" spans="1:14" ht="13">
      <c r="A305" s="2"/>
      <c r="B305" s="3"/>
      <c r="C305" s="4"/>
      <c r="D305" s="4"/>
      <c r="E305" s="3"/>
      <c r="F305" s="3"/>
      <c r="G305" s="16"/>
      <c r="H305" s="3"/>
      <c r="I305" s="3"/>
      <c r="J305" s="3"/>
      <c r="K305" s="3"/>
      <c r="L305" s="3"/>
      <c r="M305" s="3"/>
      <c r="N305" s="3"/>
    </row>
    <row r="306" spans="1:14" ht="13">
      <c r="A306" s="2"/>
      <c r="B306" s="3"/>
      <c r="C306" s="4"/>
      <c r="D306" s="4"/>
      <c r="E306" s="3"/>
      <c r="F306" s="3"/>
      <c r="G306" s="16"/>
      <c r="H306" s="3"/>
      <c r="I306" s="3"/>
      <c r="J306" s="3"/>
      <c r="K306" s="3"/>
      <c r="L306" s="3"/>
      <c r="M306" s="3"/>
      <c r="N306" s="3"/>
    </row>
    <row r="307" spans="1:14" ht="13">
      <c r="A307" s="2"/>
      <c r="B307" s="3"/>
      <c r="C307" s="4"/>
      <c r="D307" s="4"/>
      <c r="E307" s="3"/>
      <c r="F307" s="3"/>
      <c r="G307" s="16"/>
      <c r="H307" s="3"/>
      <c r="I307" s="3"/>
      <c r="J307" s="3"/>
      <c r="K307" s="3"/>
      <c r="L307" s="3"/>
      <c r="M307" s="3"/>
      <c r="N307" s="3"/>
    </row>
    <row r="308" spans="1:14" ht="13">
      <c r="A308" s="2"/>
      <c r="B308" s="3"/>
      <c r="C308" s="4"/>
      <c r="D308" s="4"/>
      <c r="E308" s="3"/>
      <c r="F308" s="3"/>
      <c r="G308" s="16"/>
      <c r="H308" s="3"/>
      <c r="I308" s="3"/>
      <c r="J308" s="3"/>
      <c r="K308" s="3"/>
      <c r="L308" s="3"/>
      <c r="M308" s="3"/>
      <c r="N308" s="3"/>
    </row>
    <row r="309" spans="1:14" ht="13">
      <c r="A309" s="2"/>
      <c r="B309" s="3"/>
      <c r="C309" s="4"/>
      <c r="D309" s="4"/>
      <c r="E309" s="3"/>
      <c r="F309" s="3"/>
      <c r="G309" s="16"/>
      <c r="H309" s="3"/>
      <c r="I309" s="3"/>
      <c r="J309" s="3"/>
      <c r="K309" s="3"/>
      <c r="L309" s="3"/>
      <c r="M309" s="3"/>
      <c r="N309" s="3"/>
    </row>
    <row r="310" spans="1:14" ht="13">
      <c r="A310" s="2"/>
      <c r="B310" s="3"/>
      <c r="C310" s="4"/>
      <c r="D310" s="4"/>
      <c r="E310" s="3"/>
      <c r="F310" s="3"/>
      <c r="G310" s="16"/>
      <c r="H310" s="3"/>
      <c r="I310" s="3"/>
      <c r="J310" s="3"/>
      <c r="K310" s="3"/>
      <c r="L310" s="3"/>
      <c r="M310" s="3"/>
      <c r="N310" s="3"/>
    </row>
    <row r="311" spans="1:14" ht="13">
      <c r="A311" s="2"/>
      <c r="B311" s="3"/>
      <c r="C311" s="4"/>
      <c r="D311" s="4"/>
      <c r="E311" s="3"/>
      <c r="F311" s="3"/>
      <c r="G311" s="16"/>
      <c r="H311" s="3"/>
      <c r="I311" s="3"/>
      <c r="J311" s="3"/>
      <c r="K311" s="3"/>
      <c r="L311" s="3"/>
      <c r="M311" s="3"/>
      <c r="N311" s="3"/>
    </row>
    <row r="312" spans="1:14" ht="13">
      <c r="A312" s="2"/>
      <c r="B312" s="3"/>
      <c r="C312" s="4"/>
      <c r="D312" s="4"/>
      <c r="E312" s="3"/>
      <c r="F312" s="3"/>
      <c r="G312" s="16"/>
      <c r="H312" s="3"/>
      <c r="I312" s="3"/>
      <c r="J312" s="3"/>
      <c r="K312" s="3"/>
      <c r="L312" s="3"/>
      <c r="M312" s="3"/>
      <c r="N312" s="3"/>
    </row>
    <row r="313" spans="1:14" ht="13">
      <c r="A313" s="2"/>
      <c r="B313" s="3"/>
      <c r="C313" s="4"/>
      <c r="D313" s="4"/>
      <c r="E313" s="3"/>
      <c r="F313" s="3"/>
      <c r="G313" s="16"/>
      <c r="H313" s="3"/>
      <c r="I313" s="3"/>
      <c r="J313" s="3"/>
      <c r="K313" s="3"/>
      <c r="L313" s="3"/>
      <c r="M313" s="3"/>
      <c r="N313" s="3"/>
    </row>
    <row r="314" spans="1:14" ht="13">
      <c r="A314" s="2"/>
      <c r="B314" s="3"/>
      <c r="C314" s="4"/>
      <c r="D314" s="4"/>
      <c r="E314" s="3"/>
      <c r="F314" s="3"/>
      <c r="G314" s="16"/>
      <c r="H314" s="3"/>
      <c r="I314" s="3"/>
      <c r="J314" s="3"/>
      <c r="K314" s="3"/>
      <c r="L314" s="3"/>
      <c r="M314" s="3"/>
      <c r="N314" s="3"/>
    </row>
    <row r="315" spans="1:14" ht="13">
      <c r="A315" s="2"/>
      <c r="B315" s="3"/>
      <c r="C315" s="4"/>
      <c r="D315" s="4"/>
      <c r="E315" s="3"/>
      <c r="F315" s="3"/>
      <c r="G315" s="16"/>
      <c r="H315" s="3"/>
      <c r="I315" s="3"/>
      <c r="J315" s="3"/>
      <c r="K315" s="3"/>
      <c r="L315" s="3"/>
      <c r="M315" s="3"/>
      <c r="N315" s="3"/>
    </row>
    <row r="316" spans="1:14" ht="13">
      <c r="A316" s="2"/>
      <c r="B316" s="3"/>
      <c r="C316" s="4"/>
      <c r="D316" s="4"/>
      <c r="E316" s="3"/>
      <c r="F316" s="3"/>
      <c r="G316" s="16"/>
      <c r="H316" s="3"/>
      <c r="I316" s="3"/>
      <c r="J316" s="3"/>
      <c r="K316" s="3"/>
      <c r="L316" s="3"/>
      <c r="M316" s="3"/>
      <c r="N316" s="3"/>
    </row>
    <row r="317" spans="1:14" ht="13">
      <c r="A317" s="2"/>
      <c r="B317" s="3"/>
      <c r="C317" s="4"/>
      <c r="D317" s="4"/>
      <c r="E317" s="3"/>
      <c r="F317" s="3"/>
      <c r="G317" s="16"/>
      <c r="H317" s="3"/>
      <c r="I317" s="3"/>
      <c r="J317" s="3"/>
      <c r="K317" s="3"/>
      <c r="L317" s="3"/>
      <c r="M317" s="3"/>
      <c r="N317" s="3"/>
    </row>
    <row r="318" spans="1:14" ht="13">
      <c r="A318" s="2"/>
      <c r="B318" s="3"/>
      <c r="C318" s="4"/>
      <c r="D318" s="4"/>
      <c r="E318" s="3"/>
      <c r="F318" s="3"/>
      <c r="G318" s="16"/>
      <c r="H318" s="3"/>
      <c r="I318" s="3"/>
      <c r="J318" s="3"/>
      <c r="K318" s="3"/>
      <c r="L318" s="3"/>
      <c r="M318" s="3"/>
      <c r="N318" s="3"/>
    </row>
    <row r="319" spans="1:14" ht="13">
      <c r="A319" s="2"/>
      <c r="B319" s="3"/>
      <c r="C319" s="4"/>
      <c r="D319" s="4"/>
      <c r="E319" s="3"/>
      <c r="F319" s="3"/>
      <c r="G319" s="16"/>
      <c r="H319" s="3"/>
      <c r="I319" s="3"/>
      <c r="J319" s="3"/>
      <c r="K319" s="3"/>
      <c r="L319" s="3"/>
      <c r="M319" s="3"/>
      <c r="N319" s="3"/>
    </row>
    <row r="320" spans="1:14" ht="13">
      <c r="A320" s="2"/>
      <c r="B320" s="3"/>
      <c r="C320" s="4"/>
      <c r="D320" s="4"/>
      <c r="E320" s="3"/>
      <c r="F320" s="3"/>
      <c r="G320" s="16"/>
      <c r="H320" s="3"/>
      <c r="I320" s="3"/>
      <c r="J320" s="3"/>
      <c r="K320" s="3"/>
      <c r="L320" s="3"/>
      <c r="M320" s="3"/>
      <c r="N320" s="3"/>
    </row>
    <row r="321" spans="1:14" ht="13">
      <c r="A321" s="2"/>
      <c r="B321" s="3"/>
      <c r="C321" s="4"/>
      <c r="D321" s="4"/>
      <c r="E321" s="3"/>
      <c r="F321" s="3"/>
      <c r="G321" s="16"/>
      <c r="H321" s="3"/>
      <c r="I321" s="3"/>
      <c r="J321" s="3"/>
      <c r="K321" s="3"/>
      <c r="L321" s="3"/>
      <c r="M321" s="3"/>
      <c r="N321" s="3"/>
    </row>
    <row r="322" spans="1:14" ht="13">
      <c r="A322" s="2"/>
      <c r="B322" s="3"/>
      <c r="C322" s="4"/>
      <c r="D322" s="4"/>
      <c r="E322" s="3"/>
      <c r="F322" s="3"/>
      <c r="G322" s="16"/>
      <c r="H322" s="3"/>
      <c r="I322" s="3"/>
      <c r="J322" s="3"/>
      <c r="K322" s="3"/>
      <c r="L322" s="3"/>
      <c r="M322" s="3"/>
      <c r="N322" s="3"/>
    </row>
    <row r="323" spans="1:14" ht="13">
      <c r="A323" s="2"/>
      <c r="B323" s="3"/>
      <c r="C323" s="4"/>
      <c r="D323" s="4"/>
      <c r="E323" s="3"/>
      <c r="F323" s="3"/>
      <c r="G323" s="16"/>
      <c r="H323" s="3"/>
      <c r="I323" s="3"/>
      <c r="J323" s="3"/>
      <c r="K323" s="3"/>
      <c r="L323" s="3"/>
      <c r="M323" s="3"/>
      <c r="N323" s="3"/>
    </row>
    <row r="324" spans="1:14" ht="13">
      <c r="A324" s="2"/>
      <c r="B324" s="3"/>
      <c r="C324" s="4"/>
      <c r="D324" s="4"/>
      <c r="E324" s="3"/>
      <c r="F324" s="3"/>
      <c r="G324" s="16"/>
      <c r="H324" s="3"/>
      <c r="I324" s="3"/>
      <c r="J324" s="3"/>
      <c r="K324" s="3"/>
      <c r="L324" s="3"/>
      <c r="M324" s="3"/>
      <c r="N324" s="3"/>
    </row>
    <row r="325" spans="1:14" ht="13">
      <c r="A325" s="2"/>
      <c r="B325" s="3"/>
      <c r="C325" s="4"/>
      <c r="D325" s="4"/>
      <c r="E325" s="3"/>
      <c r="F325" s="3"/>
      <c r="G325" s="16"/>
      <c r="H325" s="3"/>
      <c r="I325" s="3"/>
      <c r="J325" s="3"/>
      <c r="K325" s="3"/>
      <c r="L325" s="3"/>
      <c r="M325" s="3"/>
      <c r="N325" s="3"/>
    </row>
    <row r="326" spans="1:14" ht="13">
      <c r="A326" s="2"/>
      <c r="B326" s="3"/>
      <c r="C326" s="4"/>
      <c r="D326" s="4"/>
      <c r="E326" s="3"/>
      <c r="F326" s="3"/>
      <c r="G326" s="16"/>
      <c r="H326" s="3"/>
      <c r="I326" s="3"/>
      <c r="J326" s="3"/>
      <c r="K326" s="3"/>
      <c r="L326" s="3"/>
      <c r="M326" s="3"/>
      <c r="N326" s="3"/>
    </row>
    <row r="327" spans="1:14" ht="13">
      <c r="A327" s="2"/>
      <c r="B327" s="3"/>
      <c r="C327" s="4"/>
      <c r="D327" s="4"/>
      <c r="E327" s="3"/>
      <c r="F327" s="3"/>
      <c r="G327" s="16"/>
      <c r="H327" s="3"/>
      <c r="I327" s="3"/>
      <c r="J327" s="3"/>
      <c r="K327" s="3"/>
      <c r="L327" s="3"/>
      <c r="M327" s="3"/>
      <c r="N327" s="3"/>
    </row>
    <row r="328" spans="1:14" ht="13">
      <c r="A328" s="2"/>
      <c r="B328" s="3"/>
      <c r="C328" s="4"/>
      <c r="D328" s="4"/>
      <c r="E328" s="3"/>
      <c r="F328" s="3"/>
      <c r="G328" s="16"/>
      <c r="H328" s="3"/>
      <c r="I328" s="3"/>
      <c r="J328" s="3"/>
      <c r="K328" s="3"/>
      <c r="L328" s="3"/>
      <c r="M328" s="3"/>
      <c r="N328" s="3"/>
    </row>
    <row r="329" spans="1:14" ht="13">
      <c r="A329" s="2"/>
      <c r="B329" s="3"/>
      <c r="C329" s="4"/>
      <c r="D329" s="4"/>
      <c r="E329" s="3"/>
      <c r="F329" s="3"/>
      <c r="G329" s="16"/>
      <c r="H329" s="3"/>
      <c r="I329" s="3"/>
      <c r="J329" s="3"/>
      <c r="K329" s="3"/>
      <c r="L329" s="3"/>
      <c r="M329" s="3"/>
      <c r="N329" s="3"/>
    </row>
    <row r="330" spans="1:14" ht="13">
      <c r="A330" s="2"/>
      <c r="B330" s="3"/>
      <c r="C330" s="4"/>
      <c r="D330" s="4"/>
      <c r="E330" s="3"/>
      <c r="F330" s="3"/>
      <c r="G330" s="16"/>
      <c r="H330" s="3"/>
      <c r="I330" s="3"/>
      <c r="J330" s="3"/>
      <c r="K330" s="3"/>
      <c r="L330" s="3"/>
      <c r="M330" s="3"/>
      <c r="N330" s="3"/>
    </row>
    <row r="331" spans="1:14" ht="13">
      <c r="A331" s="2"/>
      <c r="B331" s="3"/>
      <c r="C331" s="4"/>
      <c r="D331" s="4"/>
      <c r="E331" s="3"/>
      <c r="F331" s="3"/>
      <c r="G331" s="16"/>
      <c r="H331" s="3"/>
      <c r="I331" s="3"/>
      <c r="J331" s="3"/>
      <c r="K331" s="3"/>
      <c r="L331" s="3"/>
      <c r="M331" s="3"/>
      <c r="N331" s="3"/>
    </row>
    <row r="332" spans="1:14" ht="13">
      <c r="A332" s="2"/>
      <c r="B332" s="3"/>
      <c r="C332" s="4"/>
      <c r="D332" s="4"/>
      <c r="E332" s="3"/>
      <c r="F332" s="3"/>
      <c r="G332" s="16"/>
      <c r="H332" s="3"/>
      <c r="I332" s="3"/>
      <c r="J332" s="3"/>
      <c r="K332" s="3"/>
      <c r="L332" s="3"/>
      <c r="M332" s="3"/>
      <c r="N332" s="3"/>
    </row>
    <row r="333" spans="1:14" ht="13">
      <c r="A333" s="2"/>
      <c r="B333" s="3"/>
      <c r="C333" s="4"/>
      <c r="D333" s="4"/>
      <c r="E333" s="3"/>
      <c r="F333" s="3"/>
      <c r="G333" s="16"/>
      <c r="H333" s="3"/>
      <c r="I333" s="3"/>
      <c r="J333" s="3"/>
      <c r="K333" s="3"/>
      <c r="L333" s="3"/>
      <c r="M333" s="3"/>
      <c r="N333" s="3"/>
    </row>
    <row r="334" spans="1:14" ht="13">
      <c r="A334" s="2"/>
      <c r="B334" s="3"/>
      <c r="C334" s="4"/>
      <c r="D334" s="4"/>
      <c r="E334" s="3"/>
      <c r="F334" s="3"/>
      <c r="G334" s="16"/>
      <c r="H334" s="3"/>
      <c r="I334" s="3"/>
      <c r="J334" s="3"/>
      <c r="K334" s="3"/>
      <c r="L334" s="3"/>
      <c r="M334" s="3"/>
      <c r="N334" s="3"/>
    </row>
    <row r="335" spans="1:14" ht="13">
      <c r="A335" s="2"/>
      <c r="B335" s="3"/>
      <c r="C335" s="4"/>
      <c r="D335" s="4"/>
      <c r="E335" s="3"/>
      <c r="F335" s="3"/>
      <c r="G335" s="16"/>
      <c r="H335" s="3"/>
      <c r="I335" s="3"/>
      <c r="J335" s="3"/>
      <c r="K335" s="3"/>
      <c r="L335" s="3"/>
      <c r="M335" s="3"/>
      <c r="N335" s="3"/>
    </row>
    <row r="336" spans="1:14" ht="13">
      <c r="A336" s="2"/>
      <c r="B336" s="3"/>
      <c r="C336" s="4"/>
      <c r="D336" s="4"/>
      <c r="E336" s="3"/>
      <c r="F336" s="3"/>
      <c r="G336" s="16"/>
      <c r="H336" s="3"/>
      <c r="I336" s="3"/>
      <c r="J336" s="3"/>
      <c r="K336" s="3"/>
      <c r="L336" s="3"/>
      <c r="M336" s="3"/>
      <c r="N336" s="3"/>
    </row>
    <row r="337" spans="1:14" ht="13">
      <c r="A337" s="2"/>
      <c r="B337" s="3"/>
      <c r="C337" s="4"/>
      <c r="D337" s="4"/>
      <c r="E337" s="3"/>
      <c r="F337" s="3"/>
      <c r="G337" s="16"/>
      <c r="H337" s="3"/>
      <c r="I337" s="3"/>
      <c r="J337" s="3"/>
      <c r="K337" s="3"/>
      <c r="L337" s="3"/>
      <c r="M337" s="3"/>
      <c r="N337" s="3"/>
    </row>
    <row r="338" spans="1:14" ht="13">
      <c r="A338" s="2"/>
      <c r="B338" s="3"/>
      <c r="C338" s="4"/>
      <c r="D338" s="4"/>
      <c r="E338" s="3"/>
      <c r="F338" s="3"/>
      <c r="G338" s="16"/>
      <c r="H338" s="3"/>
      <c r="I338" s="3"/>
      <c r="J338" s="3"/>
      <c r="K338" s="3"/>
      <c r="L338" s="3"/>
      <c r="M338" s="3"/>
      <c r="N338" s="3"/>
    </row>
    <row r="339" spans="1:14" ht="13">
      <c r="A339" s="2"/>
      <c r="B339" s="3"/>
      <c r="C339" s="4"/>
      <c r="D339" s="4"/>
      <c r="E339" s="3"/>
      <c r="F339" s="3"/>
      <c r="G339" s="16"/>
      <c r="H339" s="3"/>
      <c r="I339" s="3"/>
      <c r="J339" s="3"/>
      <c r="K339" s="3"/>
      <c r="L339" s="3"/>
      <c r="M339" s="3"/>
      <c r="N339" s="3"/>
    </row>
    <row r="340" spans="1:14" ht="13">
      <c r="A340" s="2"/>
      <c r="B340" s="3"/>
      <c r="C340" s="4"/>
      <c r="D340" s="4"/>
      <c r="E340" s="3"/>
      <c r="F340" s="3"/>
      <c r="G340" s="16"/>
      <c r="H340" s="3"/>
      <c r="I340" s="3"/>
      <c r="J340" s="3"/>
      <c r="K340" s="3"/>
      <c r="L340" s="3"/>
      <c r="M340" s="3"/>
      <c r="N340" s="3"/>
    </row>
    <row r="341" spans="1:14" ht="13">
      <c r="A341" s="2"/>
      <c r="B341" s="3"/>
      <c r="C341" s="4"/>
      <c r="D341" s="4"/>
      <c r="E341" s="3"/>
      <c r="F341" s="3"/>
      <c r="G341" s="16"/>
      <c r="H341" s="3"/>
      <c r="I341" s="3"/>
      <c r="J341" s="3"/>
      <c r="K341" s="3"/>
      <c r="L341" s="3"/>
      <c r="M341" s="3"/>
      <c r="N341" s="3"/>
    </row>
    <row r="342" spans="1:14" ht="13">
      <c r="A342" s="2"/>
      <c r="B342" s="3"/>
      <c r="C342" s="4"/>
      <c r="D342" s="4"/>
      <c r="E342" s="3"/>
      <c r="F342" s="3"/>
      <c r="G342" s="16"/>
      <c r="H342" s="3"/>
      <c r="I342" s="3"/>
      <c r="J342" s="3"/>
      <c r="K342" s="3"/>
      <c r="L342" s="3"/>
      <c r="M342" s="3"/>
      <c r="N342" s="3"/>
    </row>
    <row r="343" spans="1:14" ht="13">
      <c r="A343" s="2"/>
      <c r="B343" s="3"/>
      <c r="C343" s="4"/>
      <c r="D343" s="4"/>
      <c r="E343" s="3"/>
      <c r="F343" s="3"/>
      <c r="G343" s="16"/>
      <c r="H343" s="3"/>
      <c r="I343" s="3"/>
      <c r="J343" s="3"/>
      <c r="K343" s="3"/>
      <c r="L343" s="3"/>
      <c r="M343" s="3"/>
      <c r="N343" s="3"/>
    </row>
    <row r="344" spans="1:14" ht="13">
      <c r="A344" s="2"/>
      <c r="B344" s="3"/>
      <c r="C344" s="4"/>
      <c r="D344" s="4"/>
      <c r="E344" s="3"/>
      <c r="F344" s="3"/>
      <c r="G344" s="16"/>
      <c r="H344" s="3"/>
      <c r="I344" s="3"/>
      <c r="J344" s="3"/>
      <c r="K344" s="3"/>
      <c r="L344" s="3"/>
      <c r="M344" s="3"/>
      <c r="N344" s="3"/>
    </row>
    <row r="345" spans="1:14" ht="13">
      <c r="A345" s="2"/>
      <c r="B345" s="3"/>
      <c r="C345" s="4"/>
      <c r="D345" s="4"/>
      <c r="E345" s="3"/>
      <c r="F345" s="3"/>
      <c r="G345" s="16"/>
      <c r="H345" s="3"/>
      <c r="I345" s="3"/>
      <c r="J345" s="3"/>
      <c r="K345" s="3"/>
      <c r="L345" s="3"/>
      <c r="M345" s="3"/>
      <c r="N345" s="3"/>
    </row>
    <row r="346" spans="1:14" ht="13">
      <c r="A346" s="2"/>
      <c r="B346" s="3"/>
      <c r="C346" s="4"/>
      <c r="D346" s="4"/>
      <c r="E346" s="3"/>
      <c r="F346" s="3"/>
      <c r="G346" s="16"/>
      <c r="H346" s="3"/>
      <c r="I346" s="3"/>
      <c r="J346" s="3"/>
      <c r="K346" s="3"/>
      <c r="L346" s="3"/>
      <c r="M346" s="3"/>
      <c r="N346" s="3"/>
    </row>
    <row r="347" spans="1:14" ht="13">
      <c r="A347" s="2"/>
      <c r="B347" s="3"/>
      <c r="C347" s="4"/>
      <c r="D347" s="4"/>
      <c r="E347" s="3"/>
      <c r="F347" s="3"/>
      <c r="G347" s="16"/>
      <c r="H347" s="3"/>
      <c r="I347" s="3"/>
      <c r="J347" s="3"/>
      <c r="K347" s="3"/>
      <c r="L347" s="3"/>
      <c r="M347" s="3"/>
      <c r="N347" s="3"/>
    </row>
    <row r="348" spans="1:14" ht="13">
      <c r="A348" s="2"/>
      <c r="B348" s="3"/>
      <c r="C348" s="4"/>
      <c r="D348" s="4"/>
      <c r="E348" s="3"/>
      <c r="F348" s="3"/>
      <c r="G348" s="16"/>
      <c r="H348" s="3"/>
      <c r="I348" s="3"/>
      <c r="J348" s="3"/>
      <c r="K348" s="3"/>
      <c r="L348" s="3"/>
      <c r="M348" s="3"/>
      <c r="N348" s="3"/>
    </row>
    <row r="349" spans="1:14" ht="13">
      <c r="A349" s="2"/>
      <c r="B349" s="3"/>
      <c r="C349" s="4"/>
      <c r="D349" s="4"/>
      <c r="E349" s="3"/>
      <c r="F349" s="3"/>
      <c r="G349" s="16"/>
      <c r="H349" s="3"/>
      <c r="I349" s="3"/>
      <c r="J349" s="3"/>
      <c r="K349" s="3"/>
      <c r="L349" s="3"/>
      <c r="M349" s="3"/>
      <c r="N349" s="3"/>
    </row>
    <row r="350" spans="1:14" ht="13">
      <c r="A350" s="2"/>
      <c r="B350" s="3"/>
      <c r="C350" s="4"/>
      <c r="D350" s="4"/>
      <c r="E350" s="3"/>
      <c r="F350" s="3"/>
      <c r="G350" s="16"/>
      <c r="H350" s="3"/>
      <c r="I350" s="3"/>
      <c r="J350" s="3"/>
      <c r="K350" s="3"/>
      <c r="L350" s="3"/>
      <c r="M350" s="3"/>
      <c r="N350" s="3"/>
    </row>
    <row r="351" spans="1:14" ht="13">
      <c r="A351" s="2"/>
      <c r="B351" s="3"/>
      <c r="C351" s="4"/>
      <c r="D351" s="4"/>
      <c r="E351" s="3"/>
      <c r="F351" s="3"/>
      <c r="G351" s="16"/>
      <c r="H351" s="3"/>
      <c r="I351" s="3"/>
      <c r="J351" s="3"/>
      <c r="K351" s="3"/>
      <c r="L351" s="3"/>
      <c r="M351" s="3"/>
      <c r="N351" s="3"/>
    </row>
    <row r="352" spans="1:14" ht="13">
      <c r="A352" s="2"/>
      <c r="B352" s="3"/>
      <c r="C352" s="4"/>
      <c r="D352" s="4"/>
      <c r="E352" s="3"/>
      <c r="F352" s="3"/>
      <c r="G352" s="16"/>
      <c r="H352" s="3"/>
      <c r="I352" s="3"/>
      <c r="J352" s="3"/>
      <c r="K352" s="3"/>
      <c r="L352" s="3"/>
      <c r="M352" s="3"/>
      <c r="N352" s="3"/>
    </row>
    <row r="353" spans="1:14" ht="13">
      <c r="A353" s="2"/>
      <c r="B353" s="3"/>
      <c r="C353" s="4"/>
      <c r="D353" s="4"/>
      <c r="E353" s="3"/>
      <c r="F353" s="3"/>
      <c r="G353" s="16"/>
      <c r="H353" s="3"/>
      <c r="I353" s="3"/>
      <c r="J353" s="3"/>
      <c r="K353" s="3"/>
      <c r="L353" s="3"/>
      <c r="M353" s="3"/>
      <c r="N353" s="3"/>
    </row>
    <row r="354" spans="1:14" ht="13">
      <c r="A354" s="2"/>
      <c r="B354" s="3"/>
      <c r="C354" s="4"/>
      <c r="D354" s="4"/>
      <c r="E354" s="3"/>
      <c r="F354" s="3"/>
      <c r="G354" s="16"/>
      <c r="H354" s="3"/>
      <c r="I354" s="3"/>
      <c r="J354" s="3"/>
      <c r="K354" s="3"/>
      <c r="L354" s="3"/>
      <c r="M354" s="3"/>
      <c r="N354" s="3"/>
    </row>
    <row r="355" spans="1:14" ht="13">
      <c r="A355" s="2"/>
      <c r="B355" s="3"/>
      <c r="C355" s="4"/>
      <c r="D355" s="4"/>
      <c r="E355" s="3"/>
      <c r="F355" s="3"/>
      <c r="G355" s="16"/>
      <c r="H355" s="3"/>
      <c r="I355" s="3"/>
      <c r="J355" s="3"/>
      <c r="K355" s="3"/>
      <c r="L355" s="3"/>
      <c r="M355" s="3"/>
      <c r="N355" s="3"/>
    </row>
    <row r="356" spans="1:14" ht="13">
      <c r="A356" s="2"/>
      <c r="B356" s="3"/>
      <c r="C356" s="4"/>
      <c r="D356" s="4"/>
      <c r="E356" s="3"/>
      <c r="F356" s="3"/>
      <c r="G356" s="16"/>
      <c r="H356" s="3"/>
      <c r="I356" s="3"/>
      <c r="J356" s="3"/>
      <c r="K356" s="3"/>
      <c r="L356" s="3"/>
      <c r="M356" s="3"/>
      <c r="N356" s="3"/>
    </row>
    <row r="357" spans="1:14" ht="13">
      <c r="A357" s="2"/>
      <c r="B357" s="3"/>
      <c r="C357" s="4"/>
      <c r="D357" s="4"/>
      <c r="E357" s="3"/>
      <c r="F357" s="3"/>
      <c r="G357" s="16"/>
      <c r="H357" s="3"/>
      <c r="I357" s="3"/>
      <c r="J357" s="3"/>
      <c r="K357" s="3"/>
      <c r="L357" s="3"/>
      <c r="M357" s="3"/>
      <c r="N357" s="3"/>
    </row>
    <row r="358" spans="1:14" ht="13">
      <c r="A358" s="2"/>
      <c r="B358" s="3"/>
      <c r="C358" s="4"/>
      <c r="D358" s="4"/>
      <c r="E358" s="3"/>
      <c r="F358" s="3"/>
      <c r="G358" s="16"/>
      <c r="H358" s="3"/>
      <c r="I358" s="3"/>
      <c r="J358" s="3"/>
      <c r="K358" s="3"/>
      <c r="L358" s="3"/>
      <c r="M358" s="3"/>
      <c r="N358" s="3"/>
    </row>
    <row r="359" spans="1:14" ht="13">
      <c r="A359" s="2"/>
      <c r="B359" s="3"/>
      <c r="C359" s="4"/>
      <c r="D359" s="4"/>
      <c r="E359" s="3"/>
      <c r="F359" s="3"/>
      <c r="G359" s="16"/>
      <c r="H359" s="3"/>
      <c r="I359" s="3"/>
      <c r="J359" s="3"/>
      <c r="K359" s="3"/>
      <c r="L359" s="3"/>
      <c r="M359" s="3"/>
      <c r="N359" s="3"/>
    </row>
    <row r="360" spans="1:14" ht="13">
      <c r="A360" s="2"/>
      <c r="B360" s="3"/>
      <c r="C360" s="4"/>
      <c r="D360" s="4"/>
      <c r="E360" s="3"/>
      <c r="F360" s="3"/>
      <c r="G360" s="16"/>
      <c r="H360" s="3"/>
      <c r="I360" s="3"/>
      <c r="J360" s="3"/>
      <c r="K360" s="3"/>
      <c r="L360" s="3"/>
      <c r="M360" s="3"/>
      <c r="N360" s="3"/>
    </row>
    <row r="361" spans="1:14" ht="13">
      <c r="A361" s="2"/>
      <c r="B361" s="3"/>
      <c r="C361" s="4"/>
      <c r="D361" s="4"/>
      <c r="E361" s="3"/>
      <c r="F361" s="3"/>
      <c r="G361" s="16"/>
      <c r="H361" s="3"/>
      <c r="I361" s="3"/>
      <c r="J361" s="3"/>
      <c r="K361" s="3"/>
      <c r="L361" s="3"/>
      <c r="M361" s="3"/>
      <c r="N361" s="3"/>
    </row>
    <row r="362" spans="1:14" ht="13">
      <c r="A362" s="2"/>
      <c r="B362" s="3"/>
      <c r="C362" s="4"/>
      <c r="D362" s="4"/>
      <c r="E362" s="3"/>
      <c r="F362" s="3"/>
      <c r="G362" s="16"/>
      <c r="H362" s="3"/>
      <c r="I362" s="3"/>
      <c r="J362" s="3"/>
      <c r="K362" s="3"/>
      <c r="L362" s="3"/>
      <c r="M362" s="3"/>
      <c r="N362" s="3"/>
    </row>
    <row r="363" spans="1:14" ht="13">
      <c r="A363" s="2"/>
      <c r="B363" s="3"/>
      <c r="C363" s="4"/>
      <c r="D363" s="4"/>
      <c r="E363" s="3"/>
      <c r="F363" s="3"/>
      <c r="G363" s="16"/>
      <c r="H363" s="3"/>
      <c r="I363" s="3"/>
      <c r="J363" s="3"/>
      <c r="K363" s="3"/>
      <c r="L363" s="3"/>
      <c r="M363" s="3"/>
      <c r="N363" s="3"/>
    </row>
    <row r="364" spans="1:14" ht="13">
      <c r="A364" s="2"/>
      <c r="B364" s="3"/>
      <c r="C364" s="4"/>
      <c r="D364" s="4"/>
      <c r="E364" s="3"/>
      <c r="F364" s="3"/>
      <c r="G364" s="16"/>
      <c r="H364" s="3"/>
      <c r="I364" s="3"/>
      <c r="J364" s="3"/>
      <c r="K364" s="3"/>
      <c r="L364" s="3"/>
      <c r="M364" s="3"/>
      <c r="N364" s="3"/>
    </row>
    <row r="365" spans="1:14" ht="13">
      <c r="A365" s="2"/>
      <c r="B365" s="3"/>
      <c r="C365" s="4"/>
      <c r="D365" s="4"/>
      <c r="E365" s="3"/>
      <c r="F365" s="3"/>
      <c r="G365" s="16"/>
      <c r="H365" s="3"/>
      <c r="I365" s="3"/>
      <c r="J365" s="3"/>
      <c r="K365" s="3"/>
      <c r="L365" s="3"/>
      <c r="M365" s="3"/>
      <c r="N365" s="3"/>
    </row>
    <row r="366" spans="1:14" ht="13">
      <c r="A366" s="2"/>
      <c r="B366" s="3"/>
      <c r="C366" s="4"/>
      <c r="D366" s="4"/>
      <c r="E366" s="3"/>
      <c r="F366" s="3"/>
      <c r="G366" s="16"/>
      <c r="H366" s="3"/>
      <c r="I366" s="3"/>
      <c r="J366" s="3"/>
      <c r="K366" s="3"/>
      <c r="L366" s="3"/>
      <c r="M366" s="3"/>
      <c r="N366" s="3"/>
    </row>
    <row r="367" spans="1:14" ht="13">
      <c r="A367" s="2"/>
      <c r="B367" s="3"/>
      <c r="C367" s="4"/>
      <c r="D367" s="4"/>
      <c r="E367" s="3"/>
      <c r="F367" s="3"/>
      <c r="G367" s="16"/>
      <c r="H367" s="3"/>
      <c r="I367" s="3"/>
      <c r="J367" s="3"/>
      <c r="K367" s="3"/>
      <c r="L367" s="3"/>
      <c r="M367" s="3"/>
      <c r="N367" s="3"/>
    </row>
    <row r="368" spans="1:14" ht="13">
      <c r="A368" s="2"/>
      <c r="B368" s="3"/>
      <c r="C368" s="4"/>
      <c r="D368" s="4"/>
      <c r="E368" s="3"/>
      <c r="F368" s="3"/>
      <c r="G368" s="16"/>
      <c r="H368" s="3"/>
      <c r="I368" s="3"/>
      <c r="J368" s="3"/>
      <c r="K368" s="3"/>
      <c r="L368" s="3"/>
      <c r="M368" s="3"/>
      <c r="N368" s="3"/>
    </row>
    <row r="369" spans="1:14" ht="13">
      <c r="A369" s="2"/>
      <c r="B369" s="3"/>
      <c r="C369" s="4"/>
      <c r="D369" s="4"/>
      <c r="E369" s="3"/>
      <c r="F369" s="3"/>
      <c r="G369" s="16"/>
      <c r="H369" s="3"/>
      <c r="I369" s="3"/>
      <c r="J369" s="3"/>
      <c r="K369" s="3"/>
      <c r="L369" s="3"/>
      <c r="M369" s="3"/>
      <c r="N369" s="3"/>
    </row>
    <row r="370" spans="1:14" ht="13">
      <c r="A370" s="2"/>
      <c r="B370" s="3"/>
      <c r="C370" s="4"/>
      <c r="D370" s="4"/>
      <c r="E370" s="3"/>
      <c r="F370" s="3"/>
      <c r="G370" s="16"/>
      <c r="H370" s="3"/>
      <c r="I370" s="3"/>
      <c r="J370" s="3"/>
      <c r="K370" s="3"/>
      <c r="L370" s="3"/>
      <c r="M370" s="3"/>
      <c r="N370" s="3"/>
    </row>
    <row r="371" spans="1:14" ht="13">
      <c r="A371" s="2"/>
      <c r="B371" s="3"/>
      <c r="C371" s="4"/>
      <c r="D371" s="4"/>
      <c r="E371" s="3"/>
      <c r="F371" s="3"/>
      <c r="G371" s="16"/>
      <c r="H371" s="3"/>
      <c r="I371" s="3"/>
      <c r="J371" s="3"/>
      <c r="K371" s="3"/>
      <c r="L371" s="3"/>
      <c r="M371" s="3"/>
      <c r="N371" s="3"/>
    </row>
    <row r="372" spans="1:14" ht="13">
      <c r="A372" s="2"/>
      <c r="B372" s="3"/>
      <c r="C372" s="4"/>
      <c r="D372" s="4"/>
      <c r="E372" s="3"/>
      <c r="F372" s="3"/>
      <c r="G372" s="16"/>
      <c r="H372" s="3"/>
      <c r="I372" s="3"/>
      <c r="J372" s="3"/>
      <c r="K372" s="3"/>
      <c r="L372" s="3"/>
      <c r="M372" s="3"/>
      <c r="N372" s="3"/>
    </row>
    <row r="373" spans="1:14" ht="13">
      <c r="A373" s="2"/>
      <c r="B373" s="3"/>
      <c r="C373" s="4"/>
      <c r="D373" s="4"/>
      <c r="E373" s="3"/>
      <c r="F373" s="3"/>
      <c r="G373" s="16"/>
      <c r="H373" s="3"/>
      <c r="I373" s="3"/>
      <c r="J373" s="3"/>
      <c r="K373" s="3"/>
      <c r="L373" s="3"/>
      <c r="M373" s="3"/>
      <c r="N373" s="3"/>
    </row>
    <row r="374" spans="1:14" ht="13">
      <c r="A374" s="2"/>
      <c r="B374" s="3"/>
      <c r="C374" s="4"/>
      <c r="D374" s="4"/>
      <c r="E374" s="3"/>
      <c r="F374" s="3"/>
      <c r="G374" s="16"/>
      <c r="H374" s="3"/>
      <c r="I374" s="3"/>
      <c r="J374" s="3"/>
      <c r="K374" s="3"/>
      <c r="L374" s="3"/>
      <c r="M374" s="3"/>
      <c r="N374" s="3"/>
    </row>
    <row r="375" spans="1:14" ht="13">
      <c r="A375" s="2"/>
      <c r="B375" s="3"/>
      <c r="C375" s="4"/>
      <c r="D375" s="4"/>
      <c r="E375" s="3"/>
      <c r="F375" s="3"/>
      <c r="G375" s="16"/>
      <c r="H375" s="3"/>
      <c r="I375" s="3"/>
      <c r="J375" s="3"/>
      <c r="K375" s="3"/>
      <c r="L375" s="3"/>
      <c r="M375" s="3"/>
      <c r="N375" s="3"/>
    </row>
    <row r="376" spans="1:14" ht="13">
      <c r="A376" s="2"/>
      <c r="B376" s="3"/>
      <c r="C376" s="4"/>
      <c r="D376" s="4"/>
      <c r="E376" s="3"/>
      <c r="F376" s="3"/>
      <c r="G376" s="16"/>
      <c r="H376" s="3"/>
      <c r="I376" s="3"/>
      <c r="J376" s="3"/>
      <c r="K376" s="3"/>
      <c r="L376" s="3"/>
      <c r="M376" s="3"/>
      <c r="N376" s="3"/>
    </row>
    <row r="377" spans="1:14" ht="13">
      <c r="A377" s="2"/>
      <c r="B377" s="3"/>
      <c r="C377" s="4"/>
      <c r="D377" s="4"/>
      <c r="E377" s="3"/>
      <c r="F377" s="3"/>
      <c r="G377" s="16"/>
      <c r="H377" s="3"/>
      <c r="I377" s="3"/>
      <c r="J377" s="3"/>
      <c r="K377" s="3"/>
      <c r="L377" s="3"/>
      <c r="M377" s="3"/>
      <c r="N377" s="3"/>
    </row>
    <row r="378" spans="1:14" ht="13">
      <c r="A378" s="2"/>
      <c r="B378" s="3"/>
      <c r="C378" s="4"/>
      <c r="D378" s="4"/>
      <c r="E378" s="3"/>
      <c r="F378" s="3"/>
      <c r="G378" s="16"/>
      <c r="H378" s="3"/>
      <c r="I378" s="3"/>
      <c r="J378" s="3"/>
      <c r="K378" s="3"/>
      <c r="L378" s="3"/>
      <c r="M378" s="3"/>
      <c r="N378" s="3"/>
    </row>
    <row r="379" spans="1:14" ht="13">
      <c r="A379" s="2"/>
      <c r="B379" s="3"/>
      <c r="C379" s="4"/>
      <c r="D379" s="4"/>
      <c r="E379" s="3"/>
      <c r="F379" s="3"/>
      <c r="G379" s="16"/>
      <c r="H379" s="3"/>
      <c r="I379" s="3"/>
      <c r="J379" s="3"/>
      <c r="K379" s="3"/>
      <c r="L379" s="3"/>
      <c r="M379" s="3"/>
      <c r="N379" s="3"/>
    </row>
    <row r="380" spans="1:14" ht="13">
      <c r="A380" s="2"/>
      <c r="B380" s="3"/>
      <c r="C380" s="4"/>
      <c r="D380" s="4"/>
      <c r="E380" s="3"/>
      <c r="F380" s="3"/>
      <c r="G380" s="16"/>
      <c r="H380" s="3"/>
      <c r="I380" s="3"/>
      <c r="J380" s="3"/>
      <c r="K380" s="3"/>
      <c r="L380" s="3"/>
      <c r="M380" s="3"/>
      <c r="N380" s="3"/>
    </row>
    <row r="381" spans="1:14" ht="13">
      <c r="A381" s="2"/>
      <c r="B381" s="3"/>
      <c r="C381" s="4"/>
      <c r="D381" s="4"/>
      <c r="E381" s="3"/>
      <c r="F381" s="3"/>
      <c r="G381" s="16"/>
      <c r="H381" s="3"/>
      <c r="I381" s="3"/>
      <c r="J381" s="3"/>
      <c r="K381" s="3"/>
      <c r="L381" s="3"/>
      <c r="M381" s="3"/>
      <c r="N381" s="3"/>
    </row>
    <row r="382" spans="1:14" ht="13">
      <c r="A382" s="2"/>
      <c r="B382" s="3"/>
      <c r="C382" s="4"/>
      <c r="D382" s="4"/>
      <c r="E382" s="3"/>
      <c r="F382" s="3"/>
      <c r="G382" s="16"/>
      <c r="H382" s="3"/>
      <c r="I382" s="3"/>
      <c r="J382" s="3"/>
      <c r="K382" s="3"/>
      <c r="L382" s="3"/>
      <c r="M382" s="3"/>
      <c r="N382" s="3"/>
    </row>
    <row r="383" spans="1:14" ht="13">
      <c r="A383" s="2"/>
      <c r="B383" s="3"/>
      <c r="C383" s="4"/>
      <c r="D383" s="4"/>
      <c r="E383" s="3"/>
      <c r="F383" s="3"/>
      <c r="G383" s="16"/>
      <c r="H383" s="3"/>
      <c r="I383" s="3"/>
      <c r="J383" s="3"/>
      <c r="K383" s="3"/>
      <c r="L383" s="3"/>
      <c r="M383" s="3"/>
      <c r="N383" s="3"/>
    </row>
    <row r="384" spans="1:14" ht="13">
      <c r="A384" s="2"/>
      <c r="B384" s="3"/>
      <c r="C384" s="4"/>
      <c r="D384" s="4"/>
      <c r="E384" s="3"/>
      <c r="F384" s="3"/>
      <c r="G384" s="16"/>
      <c r="H384" s="3"/>
      <c r="I384" s="3"/>
      <c r="J384" s="3"/>
      <c r="K384" s="3"/>
      <c r="L384" s="3"/>
      <c r="M384" s="3"/>
      <c r="N384" s="3"/>
    </row>
    <row r="385" spans="1:14" ht="13">
      <c r="A385" s="2"/>
      <c r="B385" s="3"/>
      <c r="C385" s="4"/>
      <c r="D385" s="4"/>
      <c r="E385" s="3"/>
      <c r="F385" s="3"/>
      <c r="G385" s="16"/>
      <c r="H385" s="3"/>
      <c r="I385" s="3"/>
      <c r="J385" s="3"/>
      <c r="K385" s="3"/>
      <c r="L385" s="3"/>
      <c r="M385" s="3"/>
      <c r="N385" s="3"/>
    </row>
    <row r="386" spans="1:14" ht="13">
      <c r="A386" s="2"/>
      <c r="B386" s="3"/>
      <c r="C386" s="4"/>
      <c r="D386" s="4"/>
      <c r="E386" s="3"/>
      <c r="F386" s="3"/>
      <c r="G386" s="16"/>
      <c r="H386" s="3"/>
      <c r="I386" s="3"/>
      <c r="J386" s="3"/>
      <c r="K386" s="3"/>
      <c r="L386" s="3"/>
      <c r="M386" s="3"/>
      <c r="N386" s="3"/>
    </row>
    <row r="387" spans="1:14" ht="13">
      <c r="A387" s="2"/>
      <c r="B387" s="3"/>
      <c r="C387" s="4"/>
      <c r="D387" s="4"/>
      <c r="E387" s="3"/>
      <c r="F387" s="3"/>
      <c r="G387" s="16"/>
      <c r="H387" s="3"/>
      <c r="I387" s="3"/>
      <c r="J387" s="3"/>
      <c r="K387" s="3"/>
      <c r="L387" s="3"/>
      <c r="M387" s="3"/>
      <c r="N387" s="3"/>
    </row>
    <row r="388" spans="1:14" ht="13">
      <c r="A388" s="2"/>
      <c r="B388" s="3"/>
      <c r="C388" s="4"/>
      <c r="D388" s="4"/>
      <c r="E388" s="3"/>
      <c r="F388" s="3"/>
      <c r="G388" s="16"/>
      <c r="H388" s="3"/>
      <c r="I388" s="3"/>
      <c r="J388" s="3"/>
      <c r="K388" s="3"/>
      <c r="L388" s="3"/>
      <c r="M388" s="3"/>
      <c r="N388" s="3"/>
    </row>
    <row r="389" spans="1:14" ht="13">
      <c r="A389" s="2"/>
      <c r="B389" s="3"/>
      <c r="C389" s="4"/>
      <c r="D389" s="4"/>
      <c r="E389" s="3"/>
      <c r="F389" s="3"/>
      <c r="G389" s="16"/>
      <c r="H389" s="3"/>
      <c r="I389" s="3"/>
      <c r="J389" s="3"/>
      <c r="K389" s="3"/>
      <c r="L389" s="3"/>
      <c r="M389" s="3"/>
      <c r="N389" s="3"/>
    </row>
    <row r="390" spans="1:14" ht="13">
      <c r="A390" s="2"/>
      <c r="B390" s="3"/>
      <c r="C390" s="4"/>
      <c r="D390" s="4"/>
      <c r="E390" s="3"/>
      <c r="F390" s="3"/>
      <c r="G390" s="16"/>
      <c r="H390" s="3"/>
      <c r="I390" s="3"/>
      <c r="J390" s="3"/>
      <c r="K390" s="3"/>
      <c r="L390" s="3"/>
      <c r="M390" s="3"/>
      <c r="N390" s="3"/>
    </row>
    <row r="391" spans="1:14" ht="13">
      <c r="A391" s="2"/>
      <c r="B391" s="3"/>
      <c r="C391" s="4"/>
      <c r="D391" s="4"/>
      <c r="E391" s="3"/>
      <c r="F391" s="3"/>
      <c r="G391" s="16"/>
      <c r="H391" s="3"/>
      <c r="I391" s="3"/>
      <c r="J391" s="3"/>
      <c r="K391" s="3"/>
      <c r="L391" s="3"/>
      <c r="M391" s="3"/>
      <c r="N391" s="3"/>
    </row>
    <row r="392" spans="1:14" ht="13">
      <c r="A392" s="2"/>
      <c r="B392" s="3"/>
      <c r="C392" s="4"/>
      <c r="D392" s="4"/>
      <c r="E392" s="3"/>
      <c r="F392" s="3"/>
      <c r="G392" s="16"/>
      <c r="H392" s="3"/>
      <c r="I392" s="3"/>
      <c r="J392" s="3"/>
      <c r="K392" s="3"/>
      <c r="L392" s="3"/>
      <c r="M392" s="3"/>
      <c r="N392" s="3"/>
    </row>
    <row r="393" spans="1:14" ht="13">
      <c r="A393" s="2"/>
      <c r="B393" s="3"/>
      <c r="C393" s="4"/>
      <c r="D393" s="4"/>
      <c r="E393" s="3"/>
      <c r="F393" s="3"/>
      <c r="G393" s="16"/>
      <c r="H393" s="3"/>
      <c r="I393" s="3"/>
      <c r="J393" s="3"/>
      <c r="K393" s="3"/>
      <c r="L393" s="3"/>
      <c r="M393" s="3"/>
      <c r="N393" s="3"/>
    </row>
    <row r="394" spans="1:14" ht="13">
      <c r="A394" s="2"/>
      <c r="B394" s="3"/>
      <c r="C394" s="4"/>
      <c r="D394" s="4"/>
      <c r="E394" s="3"/>
      <c r="F394" s="3"/>
      <c r="G394" s="16"/>
      <c r="H394" s="3"/>
      <c r="I394" s="3"/>
      <c r="J394" s="3"/>
      <c r="K394" s="3"/>
      <c r="L394" s="3"/>
      <c r="M394" s="3"/>
      <c r="N394" s="3"/>
    </row>
    <row r="395" spans="1:14" ht="13">
      <c r="A395" s="2"/>
      <c r="B395" s="3"/>
      <c r="C395" s="4"/>
      <c r="D395" s="4"/>
      <c r="E395" s="3"/>
      <c r="F395" s="3"/>
      <c r="G395" s="16"/>
      <c r="H395" s="3"/>
      <c r="I395" s="3"/>
      <c r="J395" s="3"/>
      <c r="K395" s="3"/>
      <c r="L395" s="3"/>
      <c r="M395" s="3"/>
      <c r="N395" s="3"/>
    </row>
    <row r="396" spans="1:14" ht="13">
      <c r="A396" s="2"/>
      <c r="B396" s="3"/>
      <c r="C396" s="4"/>
      <c r="D396" s="4"/>
      <c r="E396" s="3"/>
      <c r="F396" s="3"/>
      <c r="G396" s="16"/>
      <c r="H396" s="3"/>
      <c r="I396" s="3"/>
      <c r="J396" s="3"/>
      <c r="K396" s="3"/>
      <c r="L396" s="3"/>
      <c r="M396" s="3"/>
      <c r="N396" s="3"/>
    </row>
    <row r="397" spans="1:14" ht="13">
      <c r="A397" s="2"/>
      <c r="B397" s="3"/>
      <c r="C397" s="4"/>
      <c r="D397" s="4"/>
      <c r="E397" s="3"/>
      <c r="F397" s="3"/>
      <c r="G397" s="16"/>
      <c r="H397" s="3"/>
      <c r="I397" s="3"/>
      <c r="J397" s="3"/>
      <c r="K397" s="3"/>
      <c r="L397" s="3"/>
      <c r="M397" s="3"/>
      <c r="N397" s="3"/>
    </row>
    <row r="398" spans="1:14" ht="13">
      <c r="A398" s="2"/>
      <c r="B398" s="3"/>
      <c r="C398" s="4"/>
      <c r="D398" s="4"/>
      <c r="E398" s="3"/>
      <c r="F398" s="3"/>
      <c r="G398" s="16"/>
      <c r="H398" s="3"/>
      <c r="I398" s="3"/>
      <c r="J398" s="3"/>
      <c r="K398" s="3"/>
      <c r="L398" s="3"/>
      <c r="M398" s="3"/>
      <c r="N398" s="3"/>
    </row>
    <row r="399" spans="1:14" ht="13">
      <c r="A399" s="2"/>
      <c r="B399" s="3"/>
      <c r="C399" s="4"/>
      <c r="D399" s="4"/>
      <c r="E399" s="3"/>
      <c r="F399" s="3"/>
      <c r="G399" s="16"/>
      <c r="H399" s="3"/>
      <c r="I399" s="3"/>
      <c r="J399" s="3"/>
      <c r="K399" s="3"/>
      <c r="L399" s="3"/>
      <c r="M399" s="3"/>
      <c r="N399" s="3"/>
    </row>
    <row r="400" spans="1:14" ht="13">
      <c r="A400" s="2"/>
      <c r="B400" s="3"/>
      <c r="C400" s="4"/>
      <c r="D400" s="4"/>
      <c r="E400" s="3"/>
      <c r="F400" s="3"/>
      <c r="G400" s="16"/>
      <c r="H400" s="3"/>
      <c r="I400" s="3"/>
      <c r="J400" s="3"/>
      <c r="K400" s="3"/>
      <c r="L400" s="3"/>
      <c r="M400" s="3"/>
      <c r="N400" s="3"/>
    </row>
    <row r="401" spans="1:14" ht="13">
      <c r="A401" s="2"/>
      <c r="B401" s="3"/>
      <c r="C401" s="4"/>
      <c r="D401" s="4"/>
      <c r="E401" s="3"/>
      <c r="F401" s="3"/>
      <c r="G401" s="16"/>
      <c r="H401" s="3"/>
      <c r="I401" s="3"/>
      <c r="J401" s="3"/>
      <c r="K401" s="3"/>
      <c r="L401" s="3"/>
      <c r="M401" s="3"/>
      <c r="N401" s="3"/>
    </row>
    <row r="402" spans="1:14" ht="13">
      <c r="A402" s="2"/>
      <c r="B402" s="3"/>
      <c r="C402" s="4"/>
      <c r="D402" s="4"/>
      <c r="E402" s="3"/>
      <c r="F402" s="3"/>
      <c r="G402" s="16"/>
      <c r="H402" s="3"/>
      <c r="I402" s="3"/>
      <c r="J402" s="3"/>
      <c r="K402" s="3"/>
      <c r="L402" s="3"/>
      <c r="M402" s="3"/>
      <c r="N402" s="3"/>
    </row>
    <row r="403" spans="1:14" ht="13">
      <c r="A403" s="2"/>
      <c r="B403" s="3"/>
      <c r="C403" s="4"/>
      <c r="D403" s="4"/>
      <c r="E403" s="3"/>
      <c r="F403" s="3"/>
      <c r="G403" s="16"/>
      <c r="H403" s="3"/>
      <c r="I403" s="3"/>
      <c r="J403" s="3"/>
      <c r="K403" s="3"/>
      <c r="L403" s="3"/>
      <c r="M403" s="3"/>
      <c r="N403" s="3"/>
    </row>
    <row r="404" spans="1:14" ht="13">
      <c r="A404" s="2"/>
      <c r="B404" s="3"/>
      <c r="C404" s="4"/>
      <c r="D404" s="4"/>
      <c r="E404" s="3"/>
      <c r="F404" s="3"/>
      <c r="G404" s="16"/>
      <c r="H404" s="3"/>
      <c r="I404" s="3"/>
      <c r="J404" s="3"/>
      <c r="K404" s="3"/>
      <c r="L404" s="3"/>
      <c r="M404" s="3"/>
      <c r="N404" s="3"/>
    </row>
    <row r="405" spans="1:14" ht="13">
      <c r="A405" s="2"/>
      <c r="B405" s="3"/>
      <c r="C405" s="4"/>
      <c r="D405" s="4"/>
      <c r="E405" s="3"/>
      <c r="F405" s="3"/>
      <c r="G405" s="16"/>
      <c r="H405" s="3"/>
      <c r="I405" s="3"/>
      <c r="J405" s="3"/>
      <c r="K405" s="3"/>
      <c r="L405" s="3"/>
      <c r="M405" s="3"/>
      <c r="N405" s="3"/>
    </row>
    <row r="406" spans="1:14" ht="13">
      <c r="A406" s="2"/>
      <c r="B406" s="3"/>
      <c r="C406" s="4"/>
      <c r="D406" s="4"/>
      <c r="E406" s="3"/>
      <c r="F406" s="3"/>
      <c r="G406" s="16"/>
      <c r="H406" s="3"/>
      <c r="I406" s="3"/>
      <c r="J406" s="3"/>
      <c r="K406" s="3"/>
      <c r="L406" s="3"/>
      <c r="M406" s="3"/>
      <c r="N406" s="3"/>
    </row>
    <row r="407" spans="1:14" ht="13">
      <c r="A407" s="2"/>
      <c r="B407" s="3"/>
      <c r="C407" s="4"/>
      <c r="D407" s="4"/>
      <c r="E407" s="3"/>
      <c r="F407" s="3"/>
      <c r="G407" s="16"/>
      <c r="H407" s="3"/>
      <c r="I407" s="3"/>
      <c r="J407" s="3"/>
      <c r="K407" s="3"/>
      <c r="L407" s="3"/>
      <c r="M407" s="3"/>
      <c r="N407" s="3"/>
    </row>
    <row r="408" spans="1:14" ht="13">
      <c r="A408" s="2"/>
      <c r="B408" s="3"/>
      <c r="C408" s="4"/>
      <c r="D408" s="4"/>
      <c r="E408" s="3"/>
      <c r="F408" s="3"/>
      <c r="G408" s="16"/>
      <c r="H408" s="3"/>
      <c r="I408" s="3"/>
      <c r="J408" s="3"/>
      <c r="K408" s="3"/>
      <c r="L408" s="3"/>
      <c r="M408" s="3"/>
      <c r="N408" s="3"/>
    </row>
    <row r="409" spans="1:14" ht="13">
      <c r="A409" s="2"/>
      <c r="B409" s="3"/>
      <c r="C409" s="4"/>
      <c r="D409" s="4"/>
      <c r="E409" s="3"/>
      <c r="F409" s="3"/>
      <c r="G409" s="16"/>
      <c r="H409" s="3"/>
      <c r="I409" s="3"/>
      <c r="J409" s="3"/>
      <c r="K409" s="3"/>
      <c r="L409" s="3"/>
      <c r="M409" s="3"/>
      <c r="N409" s="3"/>
    </row>
    <row r="410" spans="1:14" ht="13">
      <c r="A410" s="2"/>
      <c r="B410" s="3"/>
      <c r="C410" s="4"/>
      <c r="D410" s="4"/>
      <c r="E410" s="3"/>
      <c r="F410" s="3"/>
      <c r="G410" s="16"/>
      <c r="H410" s="3"/>
      <c r="I410" s="3"/>
      <c r="J410" s="3"/>
      <c r="K410" s="3"/>
      <c r="L410" s="3"/>
      <c r="M410" s="3"/>
      <c r="N410" s="3"/>
    </row>
    <row r="411" spans="1:14" ht="13">
      <c r="A411" s="2"/>
      <c r="B411" s="3"/>
      <c r="C411" s="4"/>
      <c r="D411" s="4"/>
      <c r="E411" s="3"/>
      <c r="F411" s="3"/>
      <c r="G411" s="16"/>
      <c r="H411" s="3"/>
      <c r="I411" s="3"/>
      <c r="J411" s="3"/>
      <c r="K411" s="3"/>
      <c r="L411" s="3"/>
      <c r="M411" s="3"/>
      <c r="N411" s="3"/>
    </row>
    <row r="412" spans="1:14" ht="13">
      <c r="A412" s="2"/>
      <c r="B412" s="3"/>
      <c r="C412" s="4"/>
      <c r="D412" s="4"/>
      <c r="E412" s="3"/>
      <c r="F412" s="3"/>
      <c r="G412" s="16"/>
      <c r="H412" s="3"/>
      <c r="I412" s="3"/>
      <c r="J412" s="3"/>
      <c r="K412" s="3"/>
      <c r="L412" s="3"/>
      <c r="M412" s="3"/>
      <c r="N412" s="3"/>
    </row>
    <row r="413" spans="1:14" ht="13">
      <c r="A413" s="2"/>
      <c r="B413" s="3"/>
      <c r="C413" s="4"/>
      <c r="D413" s="4"/>
      <c r="E413" s="3"/>
      <c r="F413" s="3"/>
      <c r="G413" s="16"/>
      <c r="H413" s="3"/>
      <c r="I413" s="3"/>
      <c r="J413" s="3"/>
      <c r="K413" s="3"/>
      <c r="L413" s="3"/>
      <c r="M413" s="3"/>
      <c r="N413" s="3"/>
    </row>
    <row r="414" spans="1:14" ht="13">
      <c r="A414" s="2"/>
      <c r="B414" s="3"/>
      <c r="C414" s="4"/>
      <c r="D414" s="4"/>
      <c r="E414" s="3"/>
      <c r="F414" s="3"/>
      <c r="G414" s="16"/>
      <c r="H414" s="3"/>
      <c r="I414" s="3"/>
      <c r="J414" s="3"/>
      <c r="K414" s="3"/>
      <c r="L414" s="3"/>
      <c r="M414" s="3"/>
      <c r="N414" s="3"/>
    </row>
    <row r="415" spans="1:14" ht="13">
      <c r="A415" s="2"/>
      <c r="B415" s="3"/>
      <c r="C415" s="4"/>
      <c r="D415" s="4"/>
      <c r="E415" s="3"/>
      <c r="F415" s="3"/>
      <c r="G415" s="16"/>
      <c r="H415" s="3"/>
      <c r="I415" s="3"/>
      <c r="J415" s="3"/>
      <c r="K415" s="3"/>
      <c r="L415" s="3"/>
      <c r="M415" s="3"/>
      <c r="N415" s="3"/>
    </row>
    <row r="416" spans="1:14" ht="13">
      <c r="A416" s="2"/>
      <c r="B416" s="3"/>
      <c r="C416" s="4"/>
      <c r="D416" s="4"/>
      <c r="E416" s="3"/>
      <c r="F416" s="3"/>
      <c r="G416" s="16"/>
      <c r="H416" s="3"/>
      <c r="I416" s="3"/>
      <c r="J416" s="3"/>
      <c r="K416" s="3"/>
      <c r="L416" s="3"/>
      <c r="M416" s="3"/>
      <c r="N416" s="3"/>
    </row>
    <row r="417" spans="1:14" ht="13">
      <c r="A417" s="2"/>
      <c r="B417" s="3"/>
      <c r="C417" s="4"/>
      <c r="D417" s="4"/>
      <c r="E417" s="3"/>
      <c r="F417" s="3"/>
      <c r="G417" s="16"/>
      <c r="H417" s="3"/>
      <c r="I417" s="3"/>
      <c r="J417" s="3"/>
      <c r="K417" s="3"/>
      <c r="L417" s="3"/>
      <c r="M417" s="3"/>
      <c r="N417" s="3"/>
    </row>
    <row r="418" spans="1:14" ht="13">
      <c r="A418" s="2"/>
      <c r="B418" s="3"/>
      <c r="C418" s="4"/>
      <c r="D418" s="4"/>
      <c r="E418" s="3"/>
      <c r="F418" s="3"/>
      <c r="G418" s="16"/>
      <c r="H418" s="3"/>
      <c r="I418" s="3"/>
      <c r="J418" s="3"/>
      <c r="K418" s="3"/>
      <c r="L418" s="3"/>
      <c r="M418" s="3"/>
      <c r="N418" s="3"/>
    </row>
    <row r="419" spans="1:14" ht="13">
      <c r="A419" s="2"/>
      <c r="B419" s="3"/>
      <c r="C419" s="4"/>
      <c r="D419" s="4"/>
      <c r="E419" s="3"/>
      <c r="F419" s="3"/>
      <c r="G419" s="16"/>
      <c r="H419" s="3"/>
      <c r="I419" s="3"/>
      <c r="J419" s="3"/>
      <c r="K419" s="3"/>
      <c r="L419" s="3"/>
      <c r="M419" s="3"/>
      <c r="N419" s="3"/>
    </row>
    <row r="420" spans="1:14" ht="13">
      <c r="A420" s="2"/>
      <c r="B420" s="3"/>
      <c r="C420" s="4"/>
      <c r="D420" s="4"/>
      <c r="E420" s="3"/>
      <c r="F420" s="3"/>
      <c r="G420" s="16"/>
      <c r="H420" s="3"/>
      <c r="I420" s="3"/>
      <c r="J420" s="3"/>
      <c r="K420" s="3"/>
      <c r="L420" s="3"/>
      <c r="M420" s="3"/>
      <c r="N420" s="3"/>
    </row>
    <row r="421" spans="1:14" ht="13">
      <c r="A421" s="2"/>
      <c r="B421" s="3"/>
      <c r="C421" s="4"/>
      <c r="D421" s="4"/>
      <c r="E421" s="3"/>
      <c r="F421" s="3"/>
      <c r="G421" s="16"/>
      <c r="H421" s="3"/>
      <c r="I421" s="3"/>
      <c r="J421" s="3"/>
      <c r="K421" s="3"/>
      <c r="L421" s="3"/>
      <c r="M421" s="3"/>
      <c r="N421" s="3"/>
    </row>
    <row r="422" spans="1:14" ht="13">
      <c r="A422" s="2"/>
      <c r="B422" s="3"/>
      <c r="C422" s="4"/>
      <c r="D422" s="4"/>
      <c r="E422" s="3"/>
      <c r="F422" s="3"/>
      <c r="G422" s="16"/>
      <c r="H422" s="3"/>
      <c r="I422" s="3"/>
      <c r="J422" s="3"/>
      <c r="K422" s="3"/>
      <c r="L422" s="3"/>
      <c r="M422" s="3"/>
      <c r="N422" s="3"/>
    </row>
    <row r="423" spans="1:14" ht="13">
      <c r="A423" s="2"/>
      <c r="B423" s="3"/>
      <c r="C423" s="4"/>
      <c r="D423" s="4"/>
      <c r="E423" s="3"/>
      <c r="F423" s="3"/>
      <c r="G423" s="16"/>
      <c r="H423" s="3"/>
      <c r="I423" s="3"/>
      <c r="J423" s="3"/>
      <c r="K423" s="3"/>
      <c r="L423" s="3"/>
      <c r="M423" s="3"/>
      <c r="N423" s="3"/>
    </row>
    <row r="424" spans="1:14" ht="13">
      <c r="A424" s="2"/>
      <c r="B424" s="3"/>
      <c r="C424" s="4"/>
      <c r="D424" s="4"/>
      <c r="E424" s="3"/>
      <c r="F424" s="3"/>
      <c r="G424" s="16"/>
      <c r="H424" s="3"/>
      <c r="I424" s="3"/>
      <c r="J424" s="3"/>
      <c r="K424" s="3"/>
      <c r="L424" s="3"/>
      <c r="M424" s="3"/>
      <c r="N424" s="3"/>
    </row>
    <row r="425" spans="1:14" ht="13">
      <c r="A425" s="2"/>
      <c r="B425" s="3"/>
      <c r="C425" s="4"/>
      <c r="D425" s="4"/>
      <c r="E425" s="3"/>
      <c r="F425" s="3"/>
      <c r="G425" s="16"/>
      <c r="H425" s="3"/>
      <c r="I425" s="3"/>
      <c r="J425" s="3"/>
      <c r="K425" s="3"/>
      <c r="L425" s="3"/>
      <c r="M425" s="3"/>
      <c r="N425" s="3"/>
    </row>
    <row r="426" spans="1:14" ht="13">
      <c r="A426" s="2"/>
      <c r="B426" s="3"/>
      <c r="C426" s="4"/>
      <c r="D426" s="4"/>
      <c r="E426" s="3"/>
      <c r="F426" s="3"/>
      <c r="G426" s="16"/>
      <c r="H426" s="3"/>
      <c r="I426" s="3"/>
      <c r="J426" s="3"/>
      <c r="K426" s="3"/>
      <c r="L426" s="3"/>
      <c r="M426" s="3"/>
      <c r="N426" s="3"/>
    </row>
    <row r="427" spans="1:14" ht="13">
      <c r="A427" s="2"/>
      <c r="B427" s="3"/>
      <c r="C427" s="4"/>
      <c r="D427" s="4"/>
      <c r="E427" s="3"/>
      <c r="F427" s="3"/>
      <c r="G427" s="16"/>
      <c r="H427" s="3"/>
      <c r="I427" s="3"/>
      <c r="J427" s="3"/>
      <c r="K427" s="3"/>
      <c r="L427" s="3"/>
      <c r="M427" s="3"/>
      <c r="N427" s="3"/>
    </row>
    <row r="428" spans="1:14" ht="13">
      <c r="A428" s="2"/>
      <c r="B428" s="3"/>
      <c r="C428" s="4"/>
      <c r="D428" s="4"/>
      <c r="E428" s="3"/>
      <c r="F428" s="3"/>
      <c r="G428" s="16"/>
      <c r="H428" s="3"/>
      <c r="I428" s="3"/>
      <c r="J428" s="3"/>
      <c r="K428" s="3"/>
      <c r="L428" s="3"/>
      <c r="M428" s="3"/>
      <c r="N428" s="3"/>
    </row>
    <row r="429" spans="1:14" ht="13">
      <c r="A429" s="2"/>
      <c r="B429" s="3"/>
      <c r="C429" s="4"/>
      <c r="D429" s="4"/>
      <c r="E429" s="3"/>
      <c r="F429" s="3"/>
      <c r="G429" s="16"/>
      <c r="H429" s="3"/>
      <c r="I429" s="3"/>
      <c r="J429" s="3"/>
      <c r="K429" s="3"/>
      <c r="L429" s="3"/>
      <c r="M429" s="3"/>
      <c r="N429" s="3"/>
    </row>
    <row r="430" spans="1:14" ht="13">
      <c r="A430" s="2"/>
      <c r="B430" s="3"/>
      <c r="C430" s="4"/>
      <c r="D430" s="4"/>
      <c r="E430" s="3"/>
      <c r="F430" s="3"/>
      <c r="G430" s="16"/>
      <c r="H430" s="3"/>
      <c r="I430" s="3"/>
      <c r="J430" s="3"/>
      <c r="K430" s="3"/>
      <c r="L430" s="3"/>
      <c r="M430" s="3"/>
      <c r="N430" s="3"/>
    </row>
    <row r="431" spans="1:14" ht="13">
      <c r="A431" s="2"/>
      <c r="B431" s="3"/>
      <c r="C431" s="4"/>
      <c r="D431" s="4"/>
      <c r="E431" s="3"/>
      <c r="F431" s="3"/>
      <c r="G431" s="16"/>
      <c r="H431" s="3"/>
      <c r="I431" s="3"/>
      <c r="J431" s="3"/>
      <c r="K431" s="3"/>
      <c r="L431" s="3"/>
      <c r="M431" s="3"/>
      <c r="N431" s="3"/>
    </row>
    <row r="432" spans="1:14" ht="13">
      <c r="A432" s="2"/>
      <c r="B432" s="3"/>
      <c r="C432" s="4"/>
      <c r="D432" s="4"/>
      <c r="E432" s="3"/>
      <c r="F432" s="3"/>
      <c r="G432" s="16"/>
      <c r="H432" s="3"/>
      <c r="I432" s="3"/>
      <c r="J432" s="3"/>
      <c r="K432" s="3"/>
      <c r="L432" s="3"/>
      <c r="M432" s="3"/>
      <c r="N432" s="3"/>
    </row>
    <row r="433" spans="1:14" ht="13">
      <c r="A433" s="2"/>
      <c r="B433" s="3"/>
      <c r="C433" s="4"/>
      <c r="D433" s="4"/>
      <c r="E433" s="3"/>
      <c r="F433" s="3"/>
      <c r="G433" s="16"/>
      <c r="H433" s="3"/>
      <c r="I433" s="3"/>
      <c r="J433" s="3"/>
      <c r="K433" s="3"/>
      <c r="L433" s="3"/>
      <c r="M433" s="3"/>
      <c r="N433" s="3"/>
    </row>
    <row r="434" spans="1:14" ht="13">
      <c r="A434" s="2"/>
      <c r="B434" s="3"/>
      <c r="C434" s="4"/>
      <c r="D434" s="4"/>
      <c r="E434" s="3"/>
      <c r="F434" s="3"/>
      <c r="G434" s="16"/>
      <c r="H434" s="3"/>
      <c r="I434" s="3"/>
      <c r="J434" s="3"/>
      <c r="K434" s="3"/>
      <c r="L434" s="3"/>
      <c r="M434" s="3"/>
      <c r="N434" s="3"/>
    </row>
    <row r="435" spans="1:14" ht="13">
      <c r="A435" s="2"/>
      <c r="B435" s="3"/>
      <c r="C435" s="4"/>
      <c r="D435" s="4"/>
      <c r="E435" s="3"/>
      <c r="F435" s="3"/>
      <c r="G435" s="16"/>
      <c r="H435" s="3"/>
      <c r="I435" s="3"/>
      <c r="J435" s="3"/>
      <c r="K435" s="3"/>
      <c r="L435" s="3"/>
      <c r="M435" s="3"/>
      <c r="N435" s="3"/>
    </row>
    <row r="436" spans="1:14" ht="13">
      <c r="A436" s="2"/>
      <c r="B436" s="3"/>
      <c r="C436" s="4"/>
      <c r="D436" s="4"/>
      <c r="E436" s="3"/>
      <c r="F436" s="3"/>
      <c r="G436" s="16"/>
      <c r="H436" s="3"/>
      <c r="I436" s="3"/>
      <c r="J436" s="3"/>
      <c r="K436" s="3"/>
      <c r="L436" s="3"/>
      <c r="M436" s="3"/>
      <c r="N436" s="3"/>
    </row>
    <row r="437" spans="1:14" ht="13">
      <c r="A437" s="2"/>
      <c r="B437" s="3"/>
      <c r="C437" s="4"/>
      <c r="D437" s="4"/>
      <c r="E437" s="3"/>
      <c r="F437" s="3"/>
      <c r="G437" s="16"/>
      <c r="H437" s="3"/>
      <c r="I437" s="3"/>
      <c r="J437" s="3"/>
      <c r="K437" s="3"/>
      <c r="L437" s="3"/>
      <c r="M437" s="3"/>
      <c r="N437" s="3"/>
    </row>
    <row r="438" spans="1:14" ht="13">
      <c r="A438" s="2"/>
      <c r="B438" s="3"/>
      <c r="C438" s="4"/>
      <c r="D438" s="4"/>
      <c r="E438" s="3"/>
      <c r="F438" s="3"/>
      <c r="G438" s="16"/>
      <c r="H438" s="3"/>
      <c r="I438" s="3"/>
      <c r="J438" s="3"/>
      <c r="K438" s="3"/>
      <c r="L438" s="3"/>
      <c r="M438" s="3"/>
      <c r="N438" s="3"/>
    </row>
    <row r="439" spans="1:14" ht="13">
      <c r="A439" s="2"/>
      <c r="B439" s="3"/>
      <c r="C439" s="4"/>
      <c r="D439" s="4"/>
      <c r="E439" s="3"/>
      <c r="F439" s="3"/>
      <c r="G439" s="16"/>
      <c r="H439" s="3"/>
      <c r="I439" s="3"/>
      <c r="J439" s="3"/>
      <c r="K439" s="3"/>
      <c r="L439" s="3"/>
      <c r="M439" s="3"/>
      <c r="N439" s="3"/>
    </row>
    <row r="440" spans="1:14" ht="13">
      <c r="A440" s="2"/>
      <c r="B440" s="3"/>
      <c r="C440" s="4"/>
      <c r="D440" s="4"/>
      <c r="E440" s="3"/>
      <c r="F440" s="3"/>
      <c r="G440" s="16"/>
      <c r="H440" s="3"/>
      <c r="I440" s="3"/>
      <c r="J440" s="3"/>
      <c r="K440" s="3"/>
      <c r="L440" s="3"/>
      <c r="M440" s="3"/>
      <c r="N440" s="3"/>
    </row>
    <row r="441" spans="1:14" ht="13">
      <c r="A441" s="2"/>
      <c r="B441" s="3"/>
      <c r="C441" s="4"/>
      <c r="D441" s="4"/>
      <c r="E441" s="3"/>
      <c r="F441" s="3"/>
      <c r="G441" s="16"/>
      <c r="H441" s="3"/>
      <c r="I441" s="3"/>
      <c r="J441" s="3"/>
      <c r="K441" s="3"/>
      <c r="L441" s="3"/>
      <c r="M441" s="3"/>
      <c r="N441" s="3"/>
    </row>
    <row r="442" spans="1:14" ht="13">
      <c r="A442" s="2"/>
      <c r="B442" s="3"/>
      <c r="C442" s="4"/>
      <c r="D442" s="4"/>
      <c r="E442" s="3"/>
      <c r="F442" s="3"/>
      <c r="G442" s="16"/>
      <c r="H442" s="3"/>
      <c r="I442" s="3"/>
      <c r="J442" s="3"/>
      <c r="K442" s="3"/>
      <c r="L442" s="3"/>
      <c r="M442" s="3"/>
      <c r="N442" s="3"/>
    </row>
    <row r="443" spans="1:14" ht="13">
      <c r="A443" s="2"/>
      <c r="B443" s="3"/>
      <c r="C443" s="4"/>
      <c r="D443" s="4"/>
      <c r="E443" s="3"/>
      <c r="F443" s="3"/>
      <c r="G443" s="16"/>
      <c r="H443" s="3"/>
      <c r="I443" s="3"/>
      <c r="J443" s="3"/>
      <c r="K443" s="3"/>
      <c r="L443" s="3"/>
      <c r="M443" s="3"/>
      <c r="N443" s="3"/>
    </row>
    <row r="444" spans="1:14" ht="13">
      <c r="A444" s="2"/>
      <c r="B444" s="3"/>
      <c r="C444" s="4"/>
      <c r="D444" s="4"/>
      <c r="E444" s="3"/>
      <c r="F444" s="3"/>
      <c r="G444" s="16"/>
      <c r="H444" s="3"/>
      <c r="I444" s="3"/>
      <c r="J444" s="3"/>
      <c r="K444" s="3"/>
      <c r="L444" s="3"/>
      <c r="M444" s="3"/>
      <c r="N444" s="3"/>
    </row>
    <row r="445" spans="1:14" ht="13">
      <c r="A445" s="2"/>
      <c r="B445" s="3"/>
      <c r="C445" s="4"/>
      <c r="D445" s="4"/>
      <c r="E445" s="3"/>
      <c r="F445" s="3"/>
      <c r="G445" s="16"/>
      <c r="H445" s="3"/>
      <c r="I445" s="3"/>
      <c r="J445" s="3"/>
      <c r="K445" s="3"/>
      <c r="L445" s="3"/>
      <c r="M445" s="3"/>
      <c r="N445" s="3"/>
    </row>
    <row r="446" spans="1:14" ht="13">
      <c r="A446" s="2"/>
      <c r="B446" s="3"/>
      <c r="C446" s="4"/>
      <c r="D446" s="4"/>
      <c r="E446" s="3"/>
      <c r="F446" s="3"/>
      <c r="G446" s="16"/>
      <c r="H446" s="3"/>
      <c r="I446" s="3"/>
      <c r="J446" s="3"/>
      <c r="K446" s="3"/>
      <c r="L446" s="3"/>
      <c r="M446" s="3"/>
      <c r="N446" s="3"/>
    </row>
    <row r="447" spans="1:14" ht="13">
      <c r="A447" s="2"/>
      <c r="B447" s="3"/>
      <c r="C447" s="4"/>
      <c r="D447" s="4"/>
      <c r="E447" s="3"/>
      <c r="F447" s="3"/>
      <c r="G447" s="16"/>
      <c r="H447" s="3"/>
      <c r="I447" s="3"/>
      <c r="J447" s="3"/>
      <c r="K447" s="3"/>
      <c r="L447" s="3"/>
      <c r="M447" s="3"/>
      <c r="N447" s="3"/>
    </row>
    <row r="448" spans="1:14" ht="13">
      <c r="A448" s="2"/>
      <c r="B448" s="3"/>
      <c r="C448" s="4"/>
      <c r="D448" s="4"/>
      <c r="E448" s="3"/>
      <c r="F448" s="3"/>
      <c r="G448" s="16"/>
      <c r="H448" s="3"/>
      <c r="I448" s="3"/>
      <c r="J448" s="3"/>
      <c r="K448" s="3"/>
      <c r="L448" s="3"/>
      <c r="M448" s="3"/>
      <c r="N448" s="3"/>
    </row>
    <row r="449" spans="1:14" ht="13">
      <c r="A449" s="2"/>
      <c r="B449" s="3"/>
      <c r="C449" s="4"/>
      <c r="D449" s="4"/>
      <c r="E449" s="3"/>
      <c r="F449" s="3"/>
      <c r="G449" s="16"/>
      <c r="H449" s="3"/>
      <c r="I449" s="3"/>
      <c r="J449" s="3"/>
      <c r="K449" s="3"/>
      <c r="L449" s="3"/>
      <c r="M449" s="3"/>
      <c r="N449" s="3"/>
    </row>
    <row r="450" spans="1:14" ht="13">
      <c r="A450" s="2"/>
      <c r="B450" s="3"/>
      <c r="C450" s="4"/>
      <c r="D450" s="4"/>
      <c r="E450" s="3"/>
      <c r="F450" s="3"/>
      <c r="G450" s="16"/>
      <c r="H450" s="3"/>
      <c r="I450" s="3"/>
      <c r="J450" s="3"/>
      <c r="K450" s="3"/>
      <c r="L450" s="3"/>
      <c r="M450" s="3"/>
      <c r="N450" s="3"/>
    </row>
    <row r="451" spans="1:14" ht="13">
      <c r="A451" s="2"/>
      <c r="B451" s="3"/>
      <c r="C451" s="4"/>
      <c r="D451" s="4"/>
      <c r="E451" s="3"/>
      <c r="F451" s="3"/>
      <c r="G451" s="16"/>
      <c r="H451" s="3"/>
      <c r="I451" s="3"/>
      <c r="J451" s="3"/>
      <c r="K451" s="3"/>
      <c r="L451" s="3"/>
      <c r="M451" s="3"/>
      <c r="N451" s="3"/>
    </row>
    <row r="452" spans="1:14" ht="13">
      <c r="A452" s="2"/>
      <c r="B452" s="3"/>
      <c r="C452" s="4"/>
      <c r="D452" s="4"/>
      <c r="E452" s="3"/>
      <c r="F452" s="3"/>
      <c r="G452" s="16"/>
      <c r="H452" s="3"/>
      <c r="I452" s="3"/>
      <c r="J452" s="3"/>
      <c r="K452" s="3"/>
      <c r="L452" s="3"/>
      <c r="M452" s="3"/>
      <c r="N452" s="3"/>
    </row>
    <row r="453" spans="1:14" ht="13">
      <c r="A453" s="2"/>
      <c r="B453" s="3"/>
      <c r="C453" s="4"/>
      <c r="D453" s="4"/>
      <c r="E453" s="3"/>
      <c r="F453" s="3"/>
      <c r="G453" s="16"/>
      <c r="H453" s="3"/>
      <c r="I453" s="3"/>
      <c r="J453" s="3"/>
      <c r="K453" s="3"/>
      <c r="L453" s="3"/>
      <c r="M453" s="3"/>
      <c r="N453" s="3"/>
    </row>
    <row r="454" spans="1:14" ht="13">
      <c r="A454" s="2"/>
      <c r="B454" s="3"/>
      <c r="C454" s="4"/>
      <c r="D454" s="4"/>
      <c r="E454" s="3"/>
      <c r="F454" s="3"/>
      <c r="G454" s="16"/>
      <c r="H454" s="3"/>
      <c r="I454" s="3"/>
      <c r="J454" s="3"/>
      <c r="K454" s="3"/>
      <c r="L454" s="3"/>
      <c r="M454" s="3"/>
      <c r="N454" s="3"/>
    </row>
    <row r="455" spans="1:14" ht="13">
      <c r="A455" s="2"/>
      <c r="B455" s="3"/>
      <c r="C455" s="4"/>
      <c r="D455" s="4"/>
      <c r="E455" s="3"/>
      <c r="F455" s="3"/>
      <c r="G455" s="16"/>
      <c r="H455" s="3"/>
      <c r="I455" s="3"/>
      <c r="J455" s="3"/>
      <c r="K455" s="3"/>
      <c r="L455" s="3"/>
      <c r="M455" s="3"/>
      <c r="N455" s="3"/>
    </row>
    <row r="456" spans="1:14" ht="13">
      <c r="A456" s="2"/>
      <c r="B456" s="3"/>
      <c r="C456" s="4"/>
      <c r="D456" s="4"/>
      <c r="E456" s="3"/>
      <c r="F456" s="3"/>
      <c r="G456" s="16"/>
      <c r="H456" s="3"/>
      <c r="I456" s="3"/>
      <c r="J456" s="3"/>
      <c r="K456" s="3"/>
      <c r="L456" s="3"/>
      <c r="M456" s="3"/>
      <c r="N456" s="3"/>
    </row>
    <row r="457" spans="1:14" ht="13">
      <c r="A457" s="2"/>
      <c r="B457" s="3"/>
      <c r="C457" s="4"/>
      <c r="D457" s="4"/>
      <c r="E457" s="3"/>
      <c r="F457" s="3"/>
      <c r="G457" s="16"/>
      <c r="H457" s="3"/>
      <c r="I457" s="3"/>
      <c r="J457" s="3"/>
      <c r="K457" s="3"/>
      <c r="L457" s="3"/>
      <c r="M457" s="3"/>
      <c r="N457" s="3"/>
    </row>
    <row r="458" spans="1:14" ht="13">
      <c r="A458" s="2"/>
      <c r="B458" s="3"/>
      <c r="C458" s="4"/>
      <c r="D458" s="4"/>
      <c r="E458" s="3"/>
      <c r="F458" s="3"/>
      <c r="G458" s="16"/>
      <c r="H458" s="3"/>
      <c r="I458" s="3"/>
      <c r="J458" s="3"/>
      <c r="K458" s="3"/>
      <c r="L458" s="3"/>
      <c r="M458" s="3"/>
      <c r="N458" s="3"/>
    </row>
    <row r="459" spans="1:14" ht="13">
      <c r="A459" s="2"/>
      <c r="B459" s="3"/>
      <c r="C459" s="4"/>
      <c r="D459" s="4"/>
      <c r="E459" s="3"/>
      <c r="F459" s="3"/>
      <c r="G459" s="16"/>
      <c r="H459" s="3"/>
      <c r="I459" s="3"/>
      <c r="J459" s="3"/>
      <c r="K459" s="3"/>
      <c r="L459" s="3"/>
      <c r="M459" s="3"/>
      <c r="N459" s="3"/>
    </row>
    <row r="460" spans="1:14" ht="13">
      <c r="A460" s="2"/>
      <c r="B460" s="3"/>
      <c r="C460" s="4"/>
      <c r="D460" s="4"/>
      <c r="E460" s="3"/>
      <c r="F460" s="3"/>
      <c r="G460" s="16"/>
      <c r="H460" s="3"/>
      <c r="I460" s="3"/>
      <c r="J460" s="3"/>
      <c r="K460" s="3"/>
      <c r="L460" s="3"/>
      <c r="M460" s="3"/>
      <c r="N460" s="3"/>
    </row>
    <row r="461" spans="1:14" ht="13">
      <c r="A461" s="2"/>
      <c r="B461" s="3"/>
      <c r="C461" s="4"/>
      <c r="D461" s="4"/>
      <c r="E461" s="3"/>
      <c r="F461" s="3"/>
      <c r="G461" s="16"/>
      <c r="H461" s="3"/>
      <c r="I461" s="3"/>
      <c r="J461" s="3"/>
      <c r="K461" s="3"/>
      <c r="L461" s="3"/>
      <c r="M461" s="3"/>
      <c r="N461" s="3"/>
    </row>
    <row r="462" spans="1:14" ht="13">
      <c r="A462" s="2"/>
      <c r="B462" s="3"/>
      <c r="C462" s="4"/>
      <c r="D462" s="4"/>
      <c r="E462" s="3"/>
      <c r="F462" s="3"/>
      <c r="G462" s="16"/>
      <c r="H462" s="3"/>
      <c r="I462" s="3"/>
      <c r="J462" s="3"/>
      <c r="K462" s="3"/>
      <c r="L462" s="3"/>
      <c r="M462" s="3"/>
      <c r="N462" s="3"/>
    </row>
    <row r="463" spans="1:14" ht="13">
      <c r="A463" s="2"/>
      <c r="B463" s="3"/>
      <c r="C463" s="4"/>
      <c r="D463" s="4"/>
      <c r="E463" s="3"/>
      <c r="F463" s="3"/>
      <c r="G463" s="16"/>
      <c r="H463" s="3"/>
      <c r="I463" s="3"/>
      <c r="J463" s="3"/>
      <c r="K463" s="3"/>
      <c r="L463" s="3"/>
      <c r="M463" s="3"/>
      <c r="N463" s="3"/>
    </row>
    <row r="464" spans="1:14" ht="13">
      <c r="A464" s="2"/>
      <c r="B464" s="3"/>
      <c r="C464" s="4"/>
      <c r="D464" s="4"/>
      <c r="E464" s="3"/>
      <c r="F464" s="3"/>
      <c r="G464" s="16"/>
      <c r="H464" s="3"/>
      <c r="I464" s="3"/>
      <c r="J464" s="3"/>
      <c r="K464" s="3"/>
      <c r="L464" s="3"/>
      <c r="M464" s="3"/>
      <c r="N464" s="3"/>
    </row>
    <row r="465" spans="1:14" ht="13">
      <c r="A465" s="2"/>
      <c r="B465" s="3"/>
      <c r="C465" s="4"/>
      <c r="D465" s="4"/>
      <c r="E465" s="3"/>
      <c r="F465" s="3"/>
      <c r="G465" s="16"/>
      <c r="H465" s="3"/>
      <c r="I465" s="3"/>
      <c r="J465" s="3"/>
      <c r="K465" s="3"/>
      <c r="L465" s="3"/>
      <c r="M465" s="3"/>
      <c r="N465" s="3"/>
    </row>
    <row r="466" spans="1:14" ht="13">
      <c r="A466" s="2"/>
      <c r="B466" s="3"/>
      <c r="C466" s="4"/>
      <c r="D466" s="4"/>
      <c r="E466" s="3"/>
      <c r="F466" s="3"/>
      <c r="G466" s="16"/>
      <c r="H466" s="3"/>
      <c r="I466" s="3"/>
      <c r="J466" s="3"/>
      <c r="K466" s="3"/>
      <c r="L466" s="3"/>
      <c r="M466" s="3"/>
      <c r="N466" s="3"/>
    </row>
    <row r="467" spans="1:14" ht="13">
      <c r="A467" s="2"/>
      <c r="B467" s="3"/>
      <c r="C467" s="4"/>
      <c r="D467" s="4"/>
      <c r="E467" s="3"/>
      <c r="F467" s="3"/>
      <c r="G467" s="16"/>
      <c r="H467" s="3"/>
      <c r="I467" s="3"/>
      <c r="J467" s="3"/>
      <c r="K467" s="3"/>
      <c r="L467" s="3"/>
      <c r="M467" s="3"/>
      <c r="N467" s="3"/>
    </row>
    <row r="468" spans="1:14" ht="13">
      <c r="A468" s="2"/>
      <c r="B468" s="3"/>
      <c r="C468" s="4"/>
      <c r="D468" s="4"/>
      <c r="E468" s="3"/>
      <c r="F468" s="3"/>
      <c r="G468" s="16"/>
      <c r="H468" s="3"/>
      <c r="I468" s="3"/>
      <c r="J468" s="3"/>
      <c r="K468" s="3"/>
      <c r="L468" s="3"/>
      <c r="M468" s="3"/>
      <c r="N468" s="3"/>
    </row>
    <row r="469" spans="1:14" ht="13">
      <c r="A469" s="2"/>
      <c r="B469" s="3"/>
      <c r="C469" s="4"/>
      <c r="D469" s="4"/>
      <c r="E469" s="3"/>
      <c r="F469" s="3"/>
      <c r="G469" s="16"/>
      <c r="H469" s="3"/>
      <c r="I469" s="3"/>
      <c r="J469" s="3"/>
      <c r="K469" s="3"/>
      <c r="L469" s="3"/>
      <c r="M469" s="3"/>
      <c r="N469" s="3"/>
    </row>
    <row r="470" spans="1:14" ht="13">
      <c r="A470" s="2"/>
      <c r="B470" s="3"/>
      <c r="C470" s="4"/>
      <c r="D470" s="4"/>
      <c r="E470" s="3"/>
      <c r="F470" s="3"/>
      <c r="G470" s="16"/>
      <c r="H470" s="3"/>
      <c r="I470" s="3"/>
      <c r="J470" s="3"/>
      <c r="K470" s="3"/>
      <c r="L470" s="3"/>
      <c r="M470" s="3"/>
      <c r="N470" s="3"/>
    </row>
    <row r="471" spans="1:14" ht="13">
      <c r="A471" s="2"/>
      <c r="B471" s="3"/>
      <c r="C471" s="4"/>
      <c r="D471" s="4"/>
      <c r="E471" s="3"/>
      <c r="F471" s="3"/>
      <c r="G471" s="16"/>
      <c r="H471" s="3"/>
      <c r="I471" s="3"/>
      <c r="J471" s="3"/>
      <c r="K471" s="3"/>
      <c r="L471" s="3"/>
      <c r="M471" s="3"/>
      <c r="N471" s="3"/>
    </row>
    <row r="472" spans="1:14" ht="13">
      <c r="A472" s="2"/>
      <c r="B472" s="3"/>
      <c r="C472" s="4"/>
      <c r="D472" s="4"/>
      <c r="E472" s="3"/>
      <c r="F472" s="3"/>
      <c r="G472" s="16"/>
      <c r="H472" s="3"/>
      <c r="I472" s="3"/>
      <c r="J472" s="3"/>
      <c r="K472" s="3"/>
      <c r="L472" s="3"/>
      <c r="M472" s="3"/>
      <c r="N472" s="3"/>
    </row>
    <row r="473" spans="1:14" ht="13">
      <c r="A473" s="2"/>
      <c r="B473" s="3"/>
      <c r="C473" s="4"/>
      <c r="D473" s="4"/>
      <c r="E473" s="3"/>
      <c r="F473" s="3"/>
      <c r="G473" s="16"/>
      <c r="H473" s="3"/>
      <c r="I473" s="3"/>
      <c r="J473" s="3"/>
      <c r="K473" s="3"/>
      <c r="L473" s="3"/>
      <c r="M473" s="3"/>
      <c r="N473" s="3"/>
    </row>
    <row r="474" spans="1:14" ht="13">
      <c r="A474" s="2"/>
      <c r="B474" s="3"/>
      <c r="C474" s="4"/>
      <c r="D474" s="4"/>
      <c r="E474" s="3"/>
      <c r="F474" s="3"/>
      <c r="G474" s="16"/>
      <c r="H474" s="3"/>
      <c r="I474" s="3"/>
      <c r="J474" s="3"/>
      <c r="K474" s="3"/>
      <c r="L474" s="3"/>
      <c r="M474" s="3"/>
      <c r="N474" s="3"/>
    </row>
    <row r="475" spans="1:14" ht="13">
      <c r="A475" s="2"/>
      <c r="B475" s="3"/>
      <c r="C475" s="4"/>
      <c r="D475" s="4"/>
      <c r="E475" s="3"/>
      <c r="F475" s="3"/>
      <c r="G475" s="16"/>
      <c r="H475" s="3"/>
      <c r="I475" s="3"/>
      <c r="J475" s="3"/>
      <c r="K475" s="3"/>
      <c r="L475" s="3"/>
      <c r="M475" s="3"/>
      <c r="N475" s="3"/>
    </row>
    <row r="476" spans="1:14" ht="13">
      <c r="A476" s="2"/>
      <c r="B476" s="3"/>
      <c r="C476" s="4"/>
      <c r="D476" s="4"/>
      <c r="E476" s="3"/>
      <c r="F476" s="3"/>
      <c r="G476" s="16"/>
      <c r="H476" s="3"/>
      <c r="I476" s="3"/>
      <c r="J476" s="3"/>
      <c r="K476" s="3"/>
      <c r="L476" s="3"/>
      <c r="M476" s="3"/>
      <c r="N476" s="3"/>
    </row>
    <row r="477" spans="1:14" ht="13">
      <c r="A477" s="2"/>
      <c r="B477" s="3"/>
      <c r="C477" s="4"/>
      <c r="D477" s="4"/>
      <c r="E477" s="3"/>
      <c r="F477" s="3"/>
      <c r="G477" s="16"/>
      <c r="H477" s="3"/>
      <c r="I477" s="3"/>
      <c r="J477" s="3"/>
      <c r="K477" s="3"/>
      <c r="L477" s="3"/>
      <c r="M477" s="3"/>
      <c r="N477" s="3"/>
    </row>
    <row r="478" spans="1:14" ht="13">
      <c r="A478" s="2"/>
      <c r="B478" s="3"/>
      <c r="C478" s="4"/>
      <c r="D478" s="4"/>
      <c r="E478" s="3"/>
      <c r="F478" s="3"/>
      <c r="G478" s="16"/>
      <c r="H478" s="3"/>
      <c r="I478" s="3"/>
      <c r="J478" s="3"/>
      <c r="K478" s="3"/>
      <c r="L478" s="3"/>
      <c r="M478" s="3"/>
      <c r="N478" s="3"/>
    </row>
    <row r="479" spans="1:14" ht="13">
      <c r="A479" s="2"/>
      <c r="B479" s="3"/>
      <c r="C479" s="4"/>
      <c r="D479" s="4"/>
      <c r="E479" s="3"/>
      <c r="F479" s="3"/>
      <c r="G479" s="16"/>
      <c r="H479" s="3"/>
      <c r="I479" s="3"/>
      <c r="J479" s="3"/>
      <c r="K479" s="3"/>
      <c r="L479" s="3"/>
      <c r="M479" s="3"/>
      <c r="N479" s="3"/>
    </row>
    <row r="480" spans="1:14" ht="13">
      <c r="A480" s="2"/>
      <c r="B480" s="3"/>
      <c r="C480" s="4"/>
      <c r="D480" s="4"/>
      <c r="E480" s="3"/>
      <c r="F480" s="3"/>
      <c r="G480" s="16"/>
      <c r="H480" s="3"/>
      <c r="I480" s="3"/>
      <c r="J480" s="3"/>
      <c r="K480" s="3"/>
      <c r="L480" s="3"/>
      <c r="M480" s="3"/>
      <c r="N480" s="3"/>
    </row>
    <row r="481" spans="1:14" ht="13">
      <c r="A481" s="2"/>
      <c r="B481" s="3"/>
      <c r="C481" s="4"/>
      <c r="D481" s="4"/>
      <c r="E481" s="3"/>
      <c r="F481" s="3"/>
      <c r="G481" s="16"/>
      <c r="H481" s="3"/>
      <c r="I481" s="3"/>
      <c r="J481" s="3"/>
      <c r="K481" s="3"/>
      <c r="L481" s="3"/>
      <c r="M481" s="3"/>
      <c r="N481" s="3"/>
    </row>
    <row r="482" spans="1:14" ht="13">
      <c r="A482" s="2"/>
      <c r="B482" s="3"/>
      <c r="C482" s="4"/>
      <c r="D482" s="4"/>
      <c r="E482" s="3"/>
      <c r="F482" s="3"/>
      <c r="G482" s="16"/>
      <c r="H482" s="3"/>
      <c r="I482" s="3"/>
      <c r="J482" s="3"/>
      <c r="K482" s="3"/>
      <c r="L482" s="3"/>
      <c r="M482" s="3"/>
      <c r="N482" s="3"/>
    </row>
    <row r="483" spans="1:14" ht="13">
      <c r="A483" s="2"/>
      <c r="B483" s="3"/>
      <c r="C483" s="4"/>
      <c r="D483" s="4"/>
      <c r="E483" s="3"/>
      <c r="F483" s="3"/>
      <c r="G483" s="16"/>
      <c r="H483" s="3"/>
      <c r="I483" s="3"/>
      <c r="J483" s="3"/>
      <c r="K483" s="3"/>
      <c r="L483" s="3"/>
      <c r="M483" s="3"/>
      <c r="N483" s="3"/>
    </row>
    <row r="484" spans="1:14" ht="13">
      <c r="A484" s="2"/>
      <c r="B484" s="3"/>
      <c r="C484" s="4"/>
      <c r="D484" s="4"/>
      <c r="E484" s="3"/>
      <c r="F484" s="3"/>
      <c r="G484" s="16"/>
      <c r="H484" s="3"/>
      <c r="I484" s="3"/>
      <c r="J484" s="3"/>
      <c r="K484" s="3"/>
      <c r="L484" s="3"/>
      <c r="M484" s="3"/>
      <c r="N484" s="3"/>
    </row>
    <row r="485" spans="1:14" ht="13">
      <c r="A485" s="2"/>
      <c r="B485" s="3"/>
      <c r="C485" s="4"/>
      <c r="D485" s="4"/>
      <c r="E485" s="3"/>
      <c r="F485" s="3"/>
      <c r="G485" s="16"/>
      <c r="H485" s="3"/>
      <c r="I485" s="3"/>
      <c r="J485" s="3"/>
      <c r="K485" s="3"/>
      <c r="L485" s="3"/>
      <c r="M485" s="3"/>
      <c r="N485" s="3"/>
    </row>
    <row r="486" spans="1:14" ht="13">
      <c r="A486" s="2"/>
      <c r="B486" s="3"/>
      <c r="C486" s="4"/>
      <c r="D486" s="4"/>
      <c r="E486" s="3"/>
      <c r="F486" s="3"/>
      <c r="G486" s="16"/>
      <c r="H486" s="3"/>
      <c r="I486" s="3"/>
      <c r="J486" s="3"/>
      <c r="K486" s="3"/>
      <c r="L486" s="3"/>
      <c r="M486" s="3"/>
      <c r="N486" s="3"/>
    </row>
    <row r="487" spans="1:14" ht="13">
      <c r="A487" s="2"/>
      <c r="B487" s="3"/>
      <c r="C487" s="4"/>
      <c r="D487" s="4"/>
      <c r="E487" s="3"/>
      <c r="F487" s="3"/>
      <c r="G487" s="16"/>
      <c r="H487" s="3"/>
      <c r="I487" s="3"/>
      <c r="J487" s="3"/>
      <c r="K487" s="3"/>
      <c r="L487" s="3"/>
      <c r="M487" s="3"/>
      <c r="N487" s="3"/>
    </row>
    <row r="488" spans="1:14" ht="13">
      <c r="A488" s="2"/>
      <c r="B488" s="3"/>
      <c r="C488" s="4"/>
      <c r="D488" s="4"/>
      <c r="E488" s="3"/>
      <c r="F488" s="3"/>
      <c r="G488" s="16"/>
      <c r="H488" s="3"/>
      <c r="I488" s="3"/>
      <c r="J488" s="3"/>
      <c r="K488" s="3"/>
      <c r="L488" s="3"/>
      <c r="M488" s="3"/>
      <c r="N488" s="3"/>
    </row>
    <row r="489" spans="1:14" ht="13">
      <c r="A489" s="2"/>
      <c r="B489" s="3"/>
      <c r="C489" s="4"/>
      <c r="D489" s="4"/>
      <c r="E489" s="3"/>
      <c r="F489" s="3"/>
      <c r="G489" s="16"/>
      <c r="H489" s="3"/>
      <c r="I489" s="3"/>
      <c r="J489" s="3"/>
      <c r="K489" s="3"/>
      <c r="L489" s="3"/>
      <c r="M489" s="3"/>
      <c r="N489" s="3"/>
    </row>
    <row r="490" spans="1:14" ht="13">
      <c r="A490" s="2"/>
      <c r="B490" s="3"/>
      <c r="C490" s="4"/>
      <c r="D490" s="4"/>
      <c r="E490" s="3"/>
      <c r="F490" s="3"/>
      <c r="G490" s="16"/>
      <c r="H490" s="3"/>
      <c r="I490" s="3"/>
      <c r="J490" s="3"/>
      <c r="K490" s="3"/>
      <c r="L490" s="3"/>
      <c r="M490" s="3"/>
      <c r="N490" s="3"/>
    </row>
    <row r="491" spans="1:14" ht="13">
      <c r="A491" s="2"/>
      <c r="B491" s="3"/>
      <c r="C491" s="4"/>
      <c r="D491" s="4"/>
      <c r="E491" s="3"/>
      <c r="F491" s="3"/>
      <c r="G491" s="16"/>
      <c r="H491" s="3"/>
      <c r="I491" s="3"/>
      <c r="J491" s="3"/>
      <c r="K491" s="3"/>
      <c r="L491" s="3"/>
      <c r="M491" s="3"/>
      <c r="N491" s="3"/>
    </row>
    <row r="492" spans="1:14" ht="13">
      <c r="A492" s="2"/>
      <c r="B492" s="3"/>
      <c r="C492" s="4"/>
      <c r="D492" s="4"/>
      <c r="E492" s="3"/>
      <c r="F492" s="3"/>
      <c r="G492" s="16"/>
      <c r="H492" s="3"/>
      <c r="I492" s="3"/>
      <c r="J492" s="3"/>
      <c r="K492" s="3"/>
      <c r="L492" s="3"/>
      <c r="M492" s="3"/>
      <c r="N492" s="3"/>
    </row>
    <row r="493" spans="1:14" ht="13">
      <c r="A493" s="2"/>
      <c r="B493" s="3"/>
      <c r="C493" s="4"/>
      <c r="D493" s="4"/>
      <c r="E493" s="3"/>
      <c r="F493" s="3"/>
      <c r="G493" s="16"/>
      <c r="H493" s="3"/>
      <c r="I493" s="3"/>
      <c r="J493" s="3"/>
      <c r="K493" s="3"/>
      <c r="L493" s="3"/>
      <c r="M493" s="3"/>
      <c r="N493" s="3"/>
    </row>
    <row r="494" spans="1:14" ht="13">
      <c r="A494" s="2"/>
      <c r="B494" s="3"/>
      <c r="C494" s="4"/>
      <c r="D494" s="4"/>
      <c r="E494" s="3"/>
      <c r="F494" s="3"/>
      <c r="G494" s="16"/>
      <c r="H494" s="3"/>
      <c r="I494" s="3"/>
      <c r="J494" s="3"/>
      <c r="K494" s="3"/>
      <c r="L494" s="3"/>
      <c r="M494" s="3"/>
      <c r="N494" s="3"/>
    </row>
    <row r="495" spans="1:14" ht="13">
      <c r="A495" s="2"/>
      <c r="B495" s="3"/>
      <c r="C495" s="4"/>
      <c r="D495" s="4"/>
      <c r="E495" s="3"/>
      <c r="F495" s="3"/>
      <c r="G495" s="16"/>
      <c r="H495" s="3"/>
      <c r="I495" s="3"/>
      <c r="J495" s="3"/>
      <c r="K495" s="3"/>
      <c r="L495" s="3"/>
      <c r="M495" s="3"/>
      <c r="N495" s="3"/>
    </row>
    <row r="496" spans="1:14" ht="13">
      <c r="A496" s="2"/>
      <c r="B496" s="3"/>
      <c r="C496" s="4"/>
      <c r="D496" s="4"/>
      <c r="E496" s="3"/>
      <c r="F496" s="3"/>
      <c r="G496" s="16"/>
      <c r="H496" s="3"/>
      <c r="I496" s="3"/>
      <c r="J496" s="3"/>
      <c r="K496" s="3"/>
      <c r="L496" s="3"/>
      <c r="M496" s="3"/>
      <c r="N496" s="3"/>
    </row>
    <row r="497" spans="1:14" ht="13">
      <c r="A497" s="2"/>
      <c r="B497" s="3"/>
      <c r="C497" s="4"/>
      <c r="D497" s="4"/>
      <c r="E497" s="3"/>
      <c r="F497" s="3"/>
      <c r="G497" s="16"/>
      <c r="H497" s="3"/>
      <c r="I497" s="3"/>
      <c r="J497" s="3"/>
      <c r="K497" s="3"/>
      <c r="L497" s="3"/>
      <c r="M497" s="3"/>
      <c r="N497" s="3"/>
    </row>
    <row r="498" spans="1:14" ht="13">
      <c r="A498" s="2"/>
      <c r="B498" s="3"/>
      <c r="C498" s="4"/>
      <c r="D498" s="4"/>
      <c r="E498" s="3"/>
      <c r="F498" s="3"/>
      <c r="G498" s="16"/>
      <c r="H498" s="3"/>
      <c r="I498" s="3"/>
      <c r="J498" s="3"/>
      <c r="K498" s="3"/>
      <c r="L498" s="3"/>
      <c r="M498" s="3"/>
      <c r="N498" s="3"/>
    </row>
    <row r="499" spans="1:14" ht="13">
      <c r="A499" s="2"/>
      <c r="B499" s="3"/>
      <c r="C499" s="4"/>
      <c r="D499" s="4"/>
      <c r="E499" s="3"/>
      <c r="F499" s="3"/>
      <c r="G499" s="16"/>
      <c r="H499" s="3"/>
      <c r="I499" s="3"/>
      <c r="J499" s="3"/>
      <c r="K499" s="3"/>
      <c r="L499" s="3"/>
      <c r="M499" s="3"/>
      <c r="N499" s="3"/>
    </row>
    <row r="500" spans="1:14" ht="13">
      <c r="A500" s="2"/>
      <c r="B500" s="3"/>
      <c r="C500" s="4"/>
      <c r="D500" s="4"/>
      <c r="E500" s="3"/>
      <c r="F500" s="3"/>
      <c r="G500" s="16"/>
      <c r="H500" s="3"/>
      <c r="I500" s="3"/>
      <c r="J500" s="3"/>
      <c r="K500" s="3"/>
      <c r="L500" s="3"/>
      <c r="M500" s="3"/>
      <c r="N500" s="3"/>
    </row>
    <row r="501" spans="1:14" ht="13">
      <c r="A501" s="2"/>
      <c r="B501" s="3"/>
      <c r="C501" s="4"/>
      <c r="D501" s="4"/>
      <c r="E501" s="3"/>
      <c r="F501" s="3"/>
      <c r="G501" s="16"/>
      <c r="H501" s="3"/>
      <c r="I501" s="3"/>
      <c r="J501" s="3"/>
      <c r="K501" s="3"/>
      <c r="L501" s="3"/>
      <c r="M501" s="3"/>
      <c r="N501" s="3"/>
    </row>
    <row r="502" spans="1:14" ht="13">
      <c r="A502" s="2"/>
      <c r="B502" s="3"/>
      <c r="C502" s="4"/>
      <c r="D502" s="4"/>
      <c r="E502" s="3"/>
      <c r="F502" s="3"/>
      <c r="G502" s="16"/>
      <c r="H502" s="3"/>
      <c r="I502" s="3"/>
      <c r="J502" s="3"/>
      <c r="K502" s="3"/>
      <c r="L502" s="3"/>
      <c r="M502" s="3"/>
      <c r="N502" s="3"/>
    </row>
    <row r="503" spans="1:14" ht="13">
      <c r="A503" s="2"/>
      <c r="B503" s="3"/>
      <c r="C503" s="4"/>
      <c r="D503" s="4"/>
      <c r="E503" s="3"/>
      <c r="F503" s="3"/>
      <c r="G503" s="16"/>
      <c r="H503" s="3"/>
      <c r="I503" s="3"/>
      <c r="J503" s="3"/>
      <c r="K503" s="3"/>
      <c r="L503" s="3"/>
      <c r="M503" s="3"/>
      <c r="N503" s="3"/>
    </row>
    <row r="504" spans="1:14" ht="13">
      <c r="A504" s="2"/>
      <c r="B504" s="3"/>
      <c r="C504" s="4"/>
      <c r="D504" s="4"/>
      <c r="E504" s="3"/>
      <c r="F504" s="3"/>
      <c r="G504" s="16"/>
      <c r="H504" s="3"/>
      <c r="I504" s="3"/>
      <c r="J504" s="3"/>
      <c r="K504" s="3"/>
      <c r="L504" s="3"/>
      <c r="M504" s="3"/>
      <c r="N504" s="3"/>
    </row>
    <row r="505" spans="1:14" ht="13">
      <c r="A505" s="2"/>
      <c r="B505" s="3"/>
      <c r="C505" s="4"/>
      <c r="D505" s="4"/>
      <c r="E505" s="3"/>
      <c r="F505" s="3"/>
      <c r="G505" s="16"/>
      <c r="H505" s="3"/>
      <c r="I505" s="3"/>
      <c r="J505" s="3"/>
      <c r="K505" s="3"/>
      <c r="L505" s="3"/>
      <c r="M505" s="3"/>
      <c r="N505" s="3"/>
    </row>
    <row r="506" spans="1:14" ht="13">
      <c r="A506" s="2"/>
      <c r="B506" s="3"/>
      <c r="C506" s="4"/>
      <c r="D506" s="4"/>
      <c r="E506" s="3"/>
      <c r="F506" s="3"/>
      <c r="G506" s="16"/>
      <c r="H506" s="3"/>
      <c r="I506" s="3"/>
      <c r="J506" s="3"/>
      <c r="K506" s="3"/>
      <c r="L506" s="3"/>
      <c r="M506" s="3"/>
      <c r="N506" s="3"/>
    </row>
    <row r="507" spans="1:14" ht="13">
      <c r="A507" s="2"/>
      <c r="B507" s="3"/>
      <c r="C507" s="4"/>
      <c r="D507" s="4"/>
      <c r="E507" s="3"/>
      <c r="F507" s="3"/>
      <c r="G507" s="16"/>
      <c r="H507" s="3"/>
      <c r="I507" s="3"/>
      <c r="J507" s="3"/>
      <c r="K507" s="3"/>
      <c r="L507" s="3"/>
      <c r="M507" s="3"/>
      <c r="N507" s="3"/>
    </row>
    <row r="508" spans="1:14" ht="13">
      <c r="A508" s="2"/>
      <c r="B508" s="3"/>
      <c r="C508" s="4"/>
      <c r="D508" s="4"/>
      <c r="E508" s="3"/>
      <c r="F508" s="3"/>
      <c r="G508" s="16"/>
      <c r="H508" s="3"/>
      <c r="I508" s="3"/>
      <c r="J508" s="3"/>
      <c r="K508" s="3"/>
      <c r="L508" s="3"/>
      <c r="M508" s="3"/>
      <c r="N508" s="3"/>
    </row>
    <row r="509" spans="1:14" ht="13">
      <c r="A509" s="2"/>
      <c r="B509" s="3"/>
      <c r="C509" s="4"/>
      <c r="D509" s="4"/>
      <c r="E509" s="3"/>
      <c r="F509" s="3"/>
      <c r="G509" s="16"/>
      <c r="H509" s="3"/>
      <c r="I509" s="3"/>
      <c r="J509" s="3"/>
      <c r="K509" s="3"/>
      <c r="L509" s="3"/>
      <c r="M509" s="3"/>
      <c r="N509" s="3"/>
    </row>
    <row r="510" spans="1:14" ht="13">
      <c r="A510" s="2"/>
      <c r="B510" s="3"/>
      <c r="C510" s="4"/>
      <c r="D510" s="4"/>
      <c r="E510" s="3"/>
      <c r="F510" s="3"/>
      <c r="G510" s="16"/>
      <c r="H510" s="3"/>
      <c r="I510" s="3"/>
      <c r="J510" s="3"/>
      <c r="K510" s="3"/>
      <c r="L510" s="3"/>
      <c r="M510" s="3"/>
      <c r="N510" s="3"/>
    </row>
    <row r="511" spans="1:14" ht="13">
      <c r="A511" s="2"/>
      <c r="B511" s="3"/>
      <c r="C511" s="4"/>
      <c r="D511" s="4"/>
      <c r="E511" s="3"/>
      <c r="F511" s="3"/>
      <c r="G511" s="16"/>
      <c r="H511" s="3"/>
      <c r="I511" s="3"/>
      <c r="J511" s="3"/>
      <c r="K511" s="3"/>
      <c r="L511" s="3"/>
      <c r="M511" s="3"/>
      <c r="N511" s="3"/>
    </row>
    <row r="512" spans="1:14" ht="13">
      <c r="A512" s="2"/>
      <c r="B512" s="3"/>
      <c r="C512" s="4"/>
      <c r="D512" s="4"/>
      <c r="E512" s="3"/>
      <c r="F512" s="3"/>
      <c r="G512" s="16"/>
      <c r="H512" s="3"/>
      <c r="I512" s="3"/>
      <c r="J512" s="3"/>
      <c r="K512" s="3"/>
      <c r="L512" s="3"/>
      <c r="M512" s="3"/>
      <c r="N512" s="3"/>
    </row>
    <row r="513" spans="1:14" ht="13">
      <c r="A513" s="2"/>
      <c r="B513" s="3"/>
      <c r="C513" s="4"/>
      <c r="D513" s="4"/>
      <c r="E513" s="3"/>
      <c r="F513" s="3"/>
      <c r="G513" s="16"/>
      <c r="H513" s="3"/>
      <c r="I513" s="3"/>
      <c r="J513" s="3"/>
      <c r="K513" s="3"/>
      <c r="L513" s="3"/>
      <c r="M513" s="3"/>
      <c r="N513" s="3"/>
    </row>
    <row r="514" spans="1:14" ht="13">
      <c r="A514" s="2"/>
      <c r="B514" s="3"/>
      <c r="C514" s="4"/>
      <c r="D514" s="4"/>
      <c r="E514" s="3"/>
      <c r="F514" s="3"/>
      <c r="G514" s="16"/>
      <c r="H514" s="3"/>
      <c r="I514" s="3"/>
      <c r="J514" s="3"/>
      <c r="K514" s="3"/>
      <c r="L514" s="3"/>
      <c r="M514" s="3"/>
      <c r="N514" s="3"/>
    </row>
    <row r="515" spans="1:14" ht="13">
      <c r="A515" s="2"/>
      <c r="B515" s="3"/>
      <c r="C515" s="4"/>
      <c r="D515" s="4"/>
      <c r="E515" s="3"/>
      <c r="F515" s="3"/>
      <c r="G515" s="16"/>
      <c r="H515" s="3"/>
      <c r="I515" s="3"/>
      <c r="J515" s="3"/>
      <c r="K515" s="3"/>
      <c r="L515" s="3"/>
      <c r="M515" s="3"/>
      <c r="N515" s="3"/>
    </row>
    <row r="516" spans="1:14" ht="13">
      <c r="A516" s="2"/>
      <c r="B516" s="3"/>
      <c r="C516" s="4"/>
      <c r="D516" s="4"/>
      <c r="E516" s="3"/>
      <c r="F516" s="3"/>
      <c r="G516" s="16"/>
      <c r="H516" s="3"/>
      <c r="I516" s="3"/>
      <c r="J516" s="3"/>
      <c r="K516" s="3"/>
      <c r="L516" s="3"/>
      <c r="M516" s="3"/>
      <c r="N516" s="3"/>
    </row>
    <row r="517" spans="1:14" ht="13">
      <c r="A517" s="2"/>
      <c r="B517" s="3"/>
      <c r="C517" s="4"/>
      <c r="D517" s="4"/>
      <c r="E517" s="3"/>
      <c r="F517" s="3"/>
      <c r="G517" s="16"/>
      <c r="H517" s="3"/>
      <c r="I517" s="3"/>
      <c r="J517" s="3"/>
      <c r="K517" s="3"/>
      <c r="L517" s="3"/>
      <c r="M517" s="3"/>
      <c r="N517" s="3"/>
    </row>
    <row r="518" spans="1:14" ht="13">
      <c r="A518" s="2"/>
      <c r="B518" s="3"/>
      <c r="C518" s="4"/>
      <c r="D518" s="4"/>
      <c r="E518" s="3"/>
      <c r="F518" s="3"/>
      <c r="G518" s="16"/>
      <c r="H518" s="3"/>
      <c r="I518" s="3"/>
      <c r="J518" s="3"/>
      <c r="K518" s="3"/>
      <c r="L518" s="3"/>
      <c r="M518" s="3"/>
      <c r="N518" s="3"/>
    </row>
    <row r="519" spans="1:14" ht="13">
      <c r="A519" s="2"/>
      <c r="B519" s="3"/>
      <c r="C519" s="4"/>
      <c r="D519" s="4"/>
      <c r="E519" s="3"/>
      <c r="F519" s="3"/>
      <c r="G519" s="16"/>
      <c r="H519" s="3"/>
      <c r="I519" s="3"/>
      <c r="J519" s="3"/>
      <c r="K519" s="3"/>
      <c r="L519" s="3"/>
      <c r="M519" s="3"/>
      <c r="N519" s="3"/>
    </row>
    <row r="520" spans="1:14" ht="13">
      <c r="A520" s="2"/>
      <c r="B520" s="3"/>
      <c r="C520" s="4"/>
      <c r="D520" s="4"/>
      <c r="E520" s="3"/>
      <c r="F520" s="3"/>
      <c r="G520" s="16"/>
      <c r="H520" s="3"/>
      <c r="I520" s="3"/>
      <c r="J520" s="3"/>
      <c r="K520" s="3"/>
      <c r="L520" s="3"/>
      <c r="M520" s="3"/>
      <c r="N520" s="3"/>
    </row>
    <row r="521" spans="1:14" ht="13">
      <c r="A521" s="2"/>
      <c r="B521" s="3"/>
      <c r="C521" s="4"/>
      <c r="D521" s="4"/>
      <c r="E521" s="3"/>
      <c r="F521" s="3"/>
      <c r="G521" s="16"/>
      <c r="H521" s="3"/>
      <c r="I521" s="3"/>
      <c r="J521" s="3"/>
      <c r="K521" s="3"/>
      <c r="L521" s="3"/>
      <c r="M521" s="3"/>
      <c r="N521" s="3"/>
    </row>
    <row r="522" spans="1:14" ht="13">
      <c r="A522" s="2"/>
      <c r="B522" s="3"/>
      <c r="C522" s="4"/>
      <c r="D522" s="4"/>
      <c r="E522" s="3"/>
      <c r="F522" s="3"/>
      <c r="G522" s="16"/>
      <c r="H522" s="3"/>
      <c r="I522" s="3"/>
      <c r="J522" s="3"/>
      <c r="K522" s="3"/>
      <c r="L522" s="3"/>
      <c r="M522" s="3"/>
      <c r="N522" s="3"/>
    </row>
    <row r="523" spans="1:14" ht="13">
      <c r="A523" s="2"/>
      <c r="B523" s="3"/>
      <c r="C523" s="4"/>
      <c r="D523" s="4"/>
      <c r="E523" s="3"/>
      <c r="F523" s="3"/>
      <c r="G523" s="16"/>
      <c r="H523" s="3"/>
      <c r="I523" s="3"/>
      <c r="J523" s="3"/>
      <c r="K523" s="3"/>
      <c r="L523" s="3"/>
      <c r="M523" s="3"/>
      <c r="N523" s="3"/>
    </row>
    <row r="524" spans="1:14" ht="13">
      <c r="A524" s="2"/>
      <c r="B524" s="3"/>
      <c r="C524" s="4"/>
      <c r="D524" s="4"/>
      <c r="E524" s="3"/>
      <c r="F524" s="3"/>
      <c r="G524" s="16"/>
      <c r="H524" s="3"/>
      <c r="I524" s="3"/>
      <c r="J524" s="3"/>
      <c r="K524" s="3"/>
      <c r="L524" s="3"/>
      <c r="M524" s="3"/>
      <c r="N524" s="3"/>
    </row>
    <row r="525" spans="1:14" ht="13">
      <c r="A525" s="2"/>
      <c r="B525" s="3"/>
      <c r="C525" s="4"/>
      <c r="D525" s="4"/>
      <c r="E525" s="3"/>
      <c r="F525" s="3"/>
      <c r="G525" s="16"/>
      <c r="H525" s="3"/>
      <c r="I525" s="3"/>
      <c r="J525" s="3"/>
      <c r="K525" s="3"/>
      <c r="L525" s="3"/>
      <c r="M525" s="3"/>
      <c r="N525" s="3"/>
    </row>
    <row r="526" spans="1:14" ht="13">
      <c r="A526" s="2"/>
      <c r="B526" s="3"/>
      <c r="C526" s="4"/>
      <c r="D526" s="4"/>
      <c r="E526" s="3"/>
      <c r="F526" s="3"/>
      <c r="G526" s="16"/>
      <c r="H526" s="3"/>
      <c r="I526" s="3"/>
      <c r="J526" s="3"/>
      <c r="K526" s="3"/>
      <c r="L526" s="3"/>
      <c r="M526" s="3"/>
      <c r="N526" s="3"/>
    </row>
    <row r="527" spans="1:14" ht="13">
      <c r="A527" s="2"/>
      <c r="B527" s="3"/>
      <c r="C527" s="4"/>
      <c r="D527" s="4"/>
      <c r="E527" s="3"/>
      <c r="F527" s="3"/>
      <c r="G527" s="16"/>
      <c r="H527" s="3"/>
      <c r="I527" s="3"/>
      <c r="J527" s="3"/>
      <c r="K527" s="3"/>
      <c r="L527" s="3"/>
      <c r="M527" s="3"/>
      <c r="N527" s="3"/>
    </row>
    <row r="528" spans="1:14" ht="13">
      <c r="A528" s="2"/>
      <c r="B528" s="3"/>
      <c r="C528" s="4"/>
      <c r="D528" s="4"/>
      <c r="E528" s="3"/>
      <c r="F528" s="3"/>
      <c r="G528" s="16"/>
      <c r="H528" s="3"/>
      <c r="I528" s="3"/>
      <c r="J528" s="3"/>
      <c r="K528" s="3"/>
      <c r="L528" s="3"/>
      <c r="M528" s="3"/>
      <c r="N528" s="3"/>
    </row>
    <row r="529" spans="1:14" ht="13">
      <c r="A529" s="2"/>
      <c r="B529" s="3"/>
      <c r="C529" s="4"/>
      <c r="D529" s="4"/>
      <c r="E529" s="3"/>
      <c r="F529" s="3"/>
      <c r="G529" s="16"/>
      <c r="H529" s="3"/>
      <c r="I529" s="3"/>
      <c r="J529" s="3"/>
      <c r="K529" s="3"/>
      <c r="L529" s="3"/>
      <c r="M529" s="3"/>
      <c r="N529" s="3"/>
    </row>
    <row r="530" spans="1:14" ht="13">
      <c r="A530" s="2"/>
      <c r="B530" s="3"/>
      <c r="C530" s="4"/>
      <c r="D530" s="4"/>
      <c r="E530" s="3"/>
      <c r="F530" s="3"/>
      <c r="G530" s="16"/>
      <c r="H530" s="3"/>
      <c r="I530" s="3"/>
      <c r="J530" s="3"/>
      <c r="K530" s="3"/>
      <c r="L530" s="3"/>
      <c r="M530" s="3"/>
      <c r="N530" s="3"/>
    </row>
    <row r="531" spans="1:14" ht="13">
      <c r="A531" s="2"/>
      <c r="B531" s="3"/>
      <c r="C531" s="4"/>
      <c r="D531" s="4"/>
      <c r="E531" s="3"/>
      <c r="F531" s="3"/>
      <c r="G531" s="16"/>
      <c r="H531" s="3"/>
      <c r="I531" s="3"/>
      <c r="J531" s="3"/>
      <c r="K531" s="3"/>
      <c r="L531" s="3"/>
      <c r="M531" s="3"/>
      <c r="N531" s="3"/>
    </row>
    <row r="532" spans="1:14" ht="13">
      <c r="A532" s="2"/>
      <c r="B532" s="3"/>
      <c r="C532" s="4"/>
      <c r="D532" s="4"/>
      <c r="E532" s="3"/>
      <c r="F532" s="3"/>
      <c r="G532" s="16"/>
      <c r="H532" s="3"/>
      <c r="I532" s="3"/>
      <c r="J532" s="3"/>
      <c r="K532" s="3"/>
      <c r="L532" s="3"/>
      <c r="M532" s="3"/>
      <c r="N532" s="3"/>
    </row>
    <row r="533" spans="1:14" ht="13">
      <c r="A533" s="2"/>
      <c r="B533" s="3"/>
      <c r="C533" s="4"/>
      <c r="D533" s="4"/>
      <c r="E533" s="3"/>
      <c r="F533" s="3"/>
      <c r="G533" s="16"/>
      <c r="H533" s="3"/>
      <c r="I533" s="3"/>
      <c r="J533" s="3"/>
      <c r="K533" s="3"/>
      <c r="L533" s="3"/>
      <c r="M533" s="3"/>
      <c r="N533" s="3"/>
    </row>
    <row r="534" spans="1:14" ht="13">
      <c r="A534" s="2"/>
      <c r="B534" s="3"/>
      <c r="C534" s="4"/>
      <c r="D534" s="4"/>
      <c r="E534" s="3"/>
      <c r="F534" s="3"/>
      <c r="G534" s="16"/>
      <c r="H534" s="3"/>
      <c r="I534" s="3"/>
      <c r="J534" s="3"/>
      <c r="K534" s="3"/>
      <c r="L534" s="3"/>
      <c r="M534" s="3"/>
      <c r="N534" s="3"/>
    </row>
    <row r="535" spans="1:14" ht="13">
      <c r="A535" s="2"/>
      <c r="B535" s="3"/>
      <c r="C535" s="4"/>
      <c r="D535" s="4"/>
      <c r="E535" s="3"/>
      <c r="F535" s="3"/>
      <c r="G535" s="16"/>
      <c r="H535" s="3"/>
      <c r="I535" s="3"/>
      <c r="J535" s="3"/>
      <c r="K535" s="3"/>
      <c r="L535" s="3"/>
      <c r="M535" s="3"/>
      <c r="N535" s="3"/>
    </row>
    <row r="536" spans="1:14" ht="13">
      <c r="A536" s="2"/>
      <c r="B536" s="3"/>
      <c r="C536" s="4"/>
      <c r="D536" s="4"/>
      <c r="E536" s="3"/>
      <c r="F536" s="3"/>
      <c r="G536" s="16"/>
      <c r="H536" s="3"/>
      <c r="I536" s="3"/>
      <c r="J536" s="3"/>
      <c r="K536" s="3"/>
      <c r="L536" s="3"/>
      <c r="M536" s="3"/>
      <c r="N536" s="3"/>
    </row>
    <row r="537" spans="1:14" ht="13">
      <c r="A537" s="2"/>
      <c r="B537" s="3"/>
      <c r="C537" s="4"/>
      <c r="D537" s="4"/>
      <c r="E537" s="3"/>
      <c r="F537" s="3"/>
      <c r="G537" s="16"/>
      <c r="H537" s="3"/>
      <c r="I537" s="3"/>
      <c r="J537" s="3"/>
      <c r="K537" s="3"/>
      <c r="L537" s="3"/>
      <c r="M537" s="3"/>
      <c r="N537" s="3"/>
    </row>
    <row r="538" spans="1:14" ht="13">
      <c r="A538" s="2"/>
      <c r="B538" s="3"/>
      <c r="C538" s="4"/>
      <c r="D538" s="4"/>
      <c r="E538" s="3"/>
      <c r="F538" s="3"/>
      <c r="G538" s="16"/>
      <c r="H538" s="3"/>
      <c r="I538" s="3"/>
      <c r="J538" s="3"/>
      <c r="K538" s="3"/>
      <c r="L538" s="3"/>
      <c r="M538" s="3"/>
      <c r="N538" s="3"/>
    </row>
    <row r="539" spans="1:14" ht="13">
      <c r="A539" s="2"/>
      <c r="B539" s="3"/>
      <c r="C539" s="4"/>
      <c r="D539" s="4"/>
      <c r="E539" s="3"/>
      <c r="F539" s="3"/>
      <c r="G539" s="16"/>
      <c r="H539" s="3"/>
      <c r="I539" s="3"/>
      <c r="J539" s="3"/>
      <c r="K539" s="3"/>
      <c r="L539" s="3"/>
      <c r="M539" s="3"/>
      <c r="N539" s="3"/>
    </row>
    <row r="540" spans="1:14" ht="13">
      <c r="A540" s="2"/>
      <c r="B540" s="3"/>
      <c r="C540" s="4"/>
      <c r="D540" s="4"/>
      <c r="E540" s="3"/>
      <c r="F540" s="3"/>
      <c r="G540" s="16"/>
      <c r="H540" s="3"/>
      <c r="I540" s="3"/>
      <c r="J540" s="3"/>
      <c r="K540" s="3"/>
      <c r="L540" s="3"/>
      <c r="M540" s="3"/>
      <c r="N540" s="3"/>
    </row>
    <row r="541" spans="1:14" ht="13">
      <c r="A541" s="2"/>
      <c r="B541" s="3"/>
      <c r="C541" s="4"/>
      <c r="D541" s="4"/>
      <c r="E541" s="3"/>
      <c r="F541" s="3"/>
      <c r="G541" s="16"/>
      <c r="H541" s="3"/>
      <c r="I541" s="3"/>
      <c r="J541" s="3"/>
      <c r="K541" s="3"/>
      <c r="L541" s="3"/>
      <c r="M541" s="3"/>
      <c r="N541" s="3"/>
    </row>
    <row r="542" spans="1:14" ht="13">
      <c r="A542" s="2"/>
      <c r="B542" s="3"/>
      <c r="C542" s="4"/>
      <c r="D542" s="4"/>
      <c r="E542" s="3"/>
      <c r="F542" s="3"/>
      <c r="G542" s="16"/>
      <c r="H542" s="3"/>
      <c r="I542" s="3"/>
      <c r="J542" s="3"/>
      <c r="K542" s="3"/>
      <c r="L542" s="3"/>
      <c r="M542" s="3"/>
      <c r="N542" s="3"/>
    </row>
    <row r="543" spans="1:14" ht="13">
      <c r="A543" s="2"/>
      <c r="B543" s="3"/>
      <c r="C543" s="4"/>
      <c r="D543" s="4"/>
      <c r="E543" s="3"/>
      <c r="F543" s="3"/>
      <c r="G543" s="16"/>
      <c r="H543" s="3"/>
      <c r="I543" s="3"/>
      <c r="J543" s="3"/>
      <c r="K543" s="3"/>
      <c r="L543" s="3"/>
      <c r="M543" s="3"/>
      <c r="N543" s="3"/>
    </row>
    <row r="544" spans="1:14" ht="13">
      <c r="A544" s="2"/>
      <c r="B544" s="3"/>
      <c r="C544" s="4"/>
      <c r="D544" s="4"/>
      <c r="E544" s="3"/>
      <c r="F544" s="3"/>
      <c r="G544" s="16"/>
      <c r="H544" s="3"/>
      <c r="I544" s="3"/>
      <c r="J544" s="3"/>
      <c r="K544" s="3"/>
      <c r="L544" s="3"/>
      <c r="M544" s="3"/>
      <c r="N544" s="3"/>
    </row>
    <row r="545" spans="1:14" ht="13">
      <c r="A545" s="2"/>
      <c r="B545" s="3"/>
      <c r="C545" s="4"/>
      <c r="D545" s="4"/>
      <c r="E545" s="3"/>
      <c r="F545" s="3"/>
      <c r="G545" s="16"/>
      <c r="H545" s="3"/>
      <c r="I545" s="3"/>
      <c r="J545" s="3"/>
      <c r="K545" s="3"/>
      <c r="L545" s="3"/>
      <c r="M545" s="3"/>
      <c r="N545" s="3"/>
    </row>
    <row r="546" spans="1:14" ht="13">
      <c r="A546" s="2"/>
      <c r="B546" s="3"/>
      <c r="C546" s="4"/>
      <c r="D546" s="4"/>
      <c r="E546" s="3"/>
      <c r="F546" s="3"/>
      <c r="G546" s="16"/>
      <c r="H546" s="3"/>
      <c r="I546" s="3"/>
      <c r="J546" s="3"/>
      <c r="K546" s="3"/>
      <c r="L546" s="3"/>
      <c r="M546" s="3"/>
      <c r="N546" s="3"/>
    </row>
    <row r="547" spans="1:14" ht="13">
      <c r="A547" s="2"/>
      <c r="B547" s="3"/>
      <c r="C547" s="4"/>
      <c r="D547" s="4"/>
      <c r="E547" s="3"/>
      <c r="F547" s="3"/>
      <c r="G547" s="16"/>
      <c r="H547" s="3"/>
      <c r="I547" s="3"/>
      <c r="J547" s="3"/>
      <c r="K547" s="3"/>
      <c r="L547" s="3"/>
      <c r="M547" s="3"/>
      <c r="N547" s="3"/>
    </row>
    <row r="548" spans="1:14" ht="13">
      <c r="A548" s="2"/>
      <c r="B548" s="3"/>
      <c r="C548" s="4"/>
      <c r="D548" s="4"/>
      <c r="E548" s="3"/>
      <c r="F548" s="3"/>
      <c r="G548" s="16"/>
      <c r="H548" s="3"/>
      <c r="I548" s="3"/>
      <c r="J548" s="3"/>
      <c r="K548" s="3"/>
      <c r="L548" s="3"/>
      <c r="M548" s="3"/>
      <c r="N548" s="3"/>
    </row>
    <row r="549" spans="1:14" ht="13">
      <c r="A549" s="2"/>
      <c r="B549" s="3"/>
      <c r="C549" s="4"/>
      <c r="D549" s="4"/>
      <c r="E549" s="3"/>
      <c r="F549" s="3"/>
      <c r="G549" s="16"/>
      <c r="H549" s="3"/>
      <c r="I549" s="3"/>
      <c r="J549" s="3"/>
      <c r="K549" s="3"/>
      <c r="L549" s="3"/>
      <c r="M549" s="3"/>
      <c r="N549" s="3"/>
    </row>
    <row r="550" spans="1:14" ht="13">
      <c r="A550" s="2"/>
      <c r="B550" s="3"/>
      <c r="C550" s="4"/>
      <c r="D550" s="4"/>
      <c r="E550" s="3"/>
      <c r="F550" s="3"/>
      <c r="G550" s="16"/>
      <c r="H550" s="3"/>
      <c r="I550" s="3"/>
      <c r="J550" s="3"/>
      <c r="K550" s="3"/>
      <c r="L550" s="3"/>
      <c r="M550" s="3"/>
      <c r="N550" s="3"/>
    </row>
    <row r="551" spans="1:14" ht="13">
      <c r="A551" s="2"/>
      <c r="B551" s="3"/>
      <c r="C551" s="4"/>
      <c r="D551" s="4"/>
      <c r="E551" s="3"/>
      <c r="F551" s="3"/>
      <c r="G551" s="16"/>
      <c r="H551" s="3"/>
      <c r="I551" s="3"/>
      <c r="J551" s="3"/>
      <c r="K551" s="3"/>
      <c r="L551" s="3"/>
      <c r="M551" s="3"/>
      <c r="N551" s="3"/>
    </row>
    <row r="552" spans="1:14" ht="13">
      <c r="A552" s="2"/>
      <c r="B552" s="3"/>
      <c r="C552" s="4"/>
      <c r="D552" s="4"/>
      <c r="E552" s="3"/>
      <c r="F552" s="3"/>
      <c r="G552" s="16"/>
      <c r="H552" s="3"/>
      <c r="I552" s="3"/>
      <c r="J552" s="3"/>
      <c r="K552" s="3"/>
      <c r="L552" s="3"/>
      <c r="M552" s="3"/>
      <c r="N552" s="3"/>
    </row>
    <row r="553" spans="1:14" ht="13">
      <c r="A553" s="2"/>
      <c r="B553" s="3"/>
      <c r="C553" s="4"/>
      <c r="D553" s="4"/>
      <c r="E553" s="3"/>
      <c r="F553" s="3"/>
      <c r="G553" s="16"/>
      <c r="H553" s="3"/>
      <c r="I553" s="3"/>
      <c r="J553" s="3"/>
      <c r="K553" s="3"/>
      <c r="L553" s="3"/>
      <c r="M553" s="3"/>
      <c r="N553" s="3"/>
    </row>
    <row r="554" spans="1:14" ht="13">
      <c r="A554" s="2"/>
      <c r="B554" s="3"/>
      <c r="C554" s="4"/>
      <c r="D554" s="4"/>
      <c r="E554" s="3"/>
      <c r="F554" s="3"/>
      <c r="G554" s="16"/>
      <c r="H554" s="3"/>
      <c r="I554" s="3"/>
      <c r="J554" s="3"/>
      <c r="K554" s="3"/>
      <c r="L554" s="3"/>
      <c r="M554" s="3"/>
      <c r="N554" s="3"/>
    </row>
    <row r="555" spans="1:14" ht="13">
      <c r="A555" s="2"/>
      <c r="B555" s="3"/>
      <c r="C555" s="4"/>
      <c r="D555" s="4"/>
      <c r="E555" s="3"/>
      <c r="F555" s="3"/>
      <c r="G555" s="16"/>
      <c r="H555" s="3"/>
      <c r="I555" s="3"/>
      <c r="J555" s="3"/>
      <c r="K555" s="3"/>
      <c r="L555" s="3"/>
      <c r="M555" s="3"/>
      <c r="N555" s="3"/>
    </row>
    <row r="556" spans="1:14" ht="13">
      <c r="A556" s="2"/>
      <c r="B556" s="3"/>
      <c r="C556" s="4"/>
      <c r="D556" s="4"/>
      <c r="E556" s="3"/>
      <c r="F556" s="3"/>
      <c r="G556" s="16"/>
      <c r="H556" s="3"/>
      <c r="I556" s="3"/>
      <c r="J556" s="3"/>
      <c r="K556" s="3"/>
      <c r="L556" s="3"/>
      <c r="M556" s="3"/>
      <c r="N556" s="3"/>
    </row>
    <row r="557" spans="1:14" ht="13">
      <c r="A557" s="2"/>
      <c r="B557" s="3"/>
      <c r="C557" s="4"/>
      <c r="D557" s="4"/>
      <c r="E557" s="3"/>
      <c r="F557" s="3"/>
      <c r="G557" s="16"/>
      <c r="H557" s="3"/>
      <c r="I557" s="3"/>
      <c r="J557" s="3"/>
      <c r="K557" s="3"/>
      <c r="L557" s="3"/>
      <c r="M557" s="3"/>
      <c r="N557" s="3"/>
    </row>
    <row r="558" spans="1:14" ht="13">
      <c r="A558" s="2"/>
      <c r="B558" s="3"/>
      <c r="C558" s="4"/>
      <c r="D558" s="4"/>
      <c r="E558" s="3"/>
      <c r="F558" s="3"/>
      <c r="G558" s="16"/>
      <c r="H558" s="3"/>
      <c r="I558" s="3"/>
      <c r="J558" s="3"/>
      <c r="K558" s="3"/>
      <c r="L558" s="3"/>
      <c r="M558" s="3"/>
      <c r="N558" s="3"/>
    </row>
    <row r="559" spans="1:14" ht="13">
      <c r="A559" s="2"/>
      <c r="B559" s="3"/>
      <c r="C559" s="4"/>
      <c r="D559" s="4"/>
      <c r="E559" s="3"/>
      <c r="F559" s="3"/>
      <c r="G559" s="16"/>
      <c r="H559" s="3"/>
      <c r="I559" s="3"/>
      <c r="J559" s="3"/>
      <c r="K559" s="3"/>
      <c r="L559" s="3"/>
      <c r="M559" s="3"/>
      <c r="N559" s="3"/>
    </row>
    <row r="560" spans="1:14" ht="13">
      <c r="A560" s="2"/>
      <c r="B560" s="3"/>
      <c r="C560" s="4"/>
      <c r="D560" s="4"/>
      <c r="E560" s="3"/>
      <c r="F560" s="3"/>
      <c r="G560" s="16"/>
      <c r="H560" s="3"/>
      <c r="I560" s="3"/>
      <c r="J560" s="3"/>
      <c r="K560" s="3"/>
      <c r="L560" s="3"/>
      <c r="M560" s="3"/>
      <c r="N560" s="3"/>
    </row>
    <row r="561" spans="1:14" ht="13">
      <c r="A561" s="2"/>
      <c r="B561" s="3"/>
      <c r="C561" s="4"/>
      <c r="D561" s="4"/>
      <c r="E561" s="3"/>
      <c r="F561" s="3"/>
      <c r="G561" s="16"/>
      <c r="H561" s="3"/>
      <c r="I561" s="3"/>
      <c r="J561" s="3"/>
      <c r="K561" s="3"/>
      <c r="L561" s="3"/>
      <c r="M561" s="3"/>
      <c r="N561" s="3"/>
    </row>
    <row r="562" spans="1:14" ht="13">
      <c r="A562" s="2"/>
      <c r="B562" s="3"/>
      <c r="C562" s="4"/>
      <c r="D562" s="4"/>
      <c r="E562" s="3"/>
      <c r="F562" s="3"/>
      <c r="G562" s="16"/>
      <c r="H562" s="3"/>
      <c r="I562" s="3"/>
      <c r="J562" s="3"/>
      <c r="K562" s="3"/>
      <c r="L562" s="3"/>
      <c r="M562" s="3"/>
      <c r="N562" s="3"/>
    </row>
    <row r="563" spans="1:14" ht="13">
      <c r="A563" s="2"/>
      <c r="B563" s="3"/>
      <c r="C563" s="4"/>
      <c r="D563" s="4"/>
      <c r="E563" s="3"/>
      <c r="F563" s="3"/>
      <c r="G563" s="16"/>
      <c r="H563" s="3"/>
      <c r="I563" s="3"/>
      <c r="J563" s="3"/>
      <c r="K563" s="3"/>
      <c r="L563" s="3"/>
      <c r="M563" s="3"/>
      <c r="N563" s="3"/>
    </row>
    <row r="564" spans="1:14" ht="13">
      <c r="A564" s="2"/>
      <c r="B564" s="3"/>
      <c r="C564" s="4"/>
      <c r="D564" s="4"/>
      <c r="E564" s="3"/>
      <c r="F564" s="3"/>
      <c r="G564" s="16"/>
      <c r="H564" s="3"/>
      <c r="I564" s="3"/>
      <c r="J564" s="3"/>
      <c r="K564" s="3"/>
      <c r="L564" s="3"/>
      <c r="M564" s="3"/>
      <c r="N564" s="3"/>
    </row>
    <row r="565" spans="1:14" ht="13">
      <c r="A565" s="2"/>
      <c r="B565" s="3"/>
      <c r="C565" s="4"/>
      <c r="D565" s="4"/>
      <c r="E565" s="3"/>
      <c r="F565" s="3"/>
      <c r="G565" s="16"/>
      <c r="H565" s="3"/>
      <c r="I565" s="3"/>
      <c r="J565" s="3"/>
      <c r="K565" s="3"/>
      <c r="L565" s="3"/>
      <c r="M565" s="3"/>
      <c r="N565" s="3"/>
    </row>
    <row r="566" spans="1:14" ht="13">
      <c r="A566" s="2"/>
      <c r="B566" s="3"/>
      <c r="C566" s="4"/>
      <c r="D566" s="4"/>
      <c r="E566" s="3"/>
      <c r="F566" s="3"/>
      <c r="G566" s="16"/>
      <c r="H566" s="3"/>
      <c r="I566" s="3"/>
      <c r="J566" s="3"/>
      <c r="K566" s="3"/>
      <c r="L566" s="3"/>
      <c r="M566" s="3"/>
      <c r="N566" s="3"/>
    </row>
    <row r="567" spans="1:14" ht="13">
      <c r="A567" s="2"/>
      <c r="B567" s="3"/>
      <c r="C567" s="4"/>
      <c r="D567" s="4"/>
      <c r="E567" s="3"/>
      <c r="F567" s="3"/>
      <c r="G567" s="16"/>
      <c r="H567" s="3"/>
      <c r="I567" s="3"/>
      <c r="J567" s="3"/>
      <c r="K567" s="3"/>
      <c r="L567" s="3"/>
      <c r="M567" s="3"/>
      <c r="N567" s="3"/>
    </row>
    <row r="568" spans="1:14" ht="13">
      <c r="A568" s="2"/>
      <c r="B568" s="3"/>
      <c r="C568" s="4"/>
      <c r="D568" s="4"/>
      <c r="E568" s="3"/>
      <c r="F568" s="3"/>
      <c r="G568" s="16"/>
      <c r="H568" s="3"/>
      <c r="I568" s="3"/>
      <c r="J568" s="3"/>
      <c r="K568" s="3"/>
      <c r="L568" s="3"/>
      <c r="M568" s="3"/>
      <c r="N568" s="3"/>
    </row>
    <row r="569" spans="1:14" ht="13">
      <c r="A569" s="2"/>
      <c r="B569" s="3"/>
      <c r="C569" s="4"/>
      <c r="D569" s="4"/>
      <c r="E569" s="3"/>
      <c r="F569" s="3"/>
      <c r="G569" s="16"/>
      <c r="H569" s="3"/>
      <c r="I569" s="3"/>
      <c r="J569" s="3"/>
      <c r="K569" s="3"/>
      <c r="L569" s="3"/>
      <c r="M569" s="3"/>
      <c r="N569" s="3"/>
    </row>
    <row r="570" spans="1:14" ht="13">
      <c r="A570" s="2"/>
      <c r="B570" s="3"/>
      <c r="C570" s="4"/>
      <c r="D570" s="4"/>
      <c r="E570" s="3"/>
      <c r="F570" s="3"/>
      <c r="G570" s="16"/>
      <c r="H570" s="3"/>
      <c r="I570" s="3"/>
      <c r="J570" s="3"/>
      <c r="K570" s="3"/>
      <c r="L570" s="3"/>
      <c r="M570" s="3"/>
      <c r="N570" s="3"/>
    </row>
    <row r="571" spans="1:14" ht="13">
      <c r="A571" s="2"/>
      <c r="B571" s="3"/>
      <c r="C571" s="4"/>
      <c r="D571" s="4"/>
      <c r="E571" s="3"/>
      <c r="F571" s="3"/>
      <c r="G571" s="16"/>
      <c r="H571" s="3"/>
      <c r="I571" s="3"/>
      <c r="J571" s="3"/>
      <c r="K571" s="3"/>
      <c r="L571" s="3"/>
      <c r="M571" s="3"/>
      <c r="N571" s="3"/>
    </row>
    <row r="572" spans="1:14" ht="13">
      <c r="A572" s="2"/>
      <c r="B572" s="3"/>
      <c r="C572" s="4"/>
      <c r="D572" s="4"/>
      <c r="E572" s="3"/>
      <c r="F572" s="3"/>
      <c r="G572" s="16"/>
      <c r="H572" s="3"/>
      <c r="I572" s="3"/>
      <c r="J572" s="3"/>
      <c r="K572" s="3"/>
      <c r="L572" s="3"/>
      <c r="M572" s="3"/>
      <c r="N572" s="3"/>
    </row>
    <row r="573" spans="1:14" ht="13">
      <c r="A573" s="2"/>
      <c r="B573" s="3"/>
      <c r="C573" s="4"/>
      <c r="D573" s="4"/>
      <c r="E573" s="3"/>
      <c r="F573" s="3"/>
      <c r="G573" s="16"/>
      <c r="H573" s="3"/>
      <c r="I573" s="3"/>
      <c r="J573" s="3"/>
      <c r="K573" s="3"/>
      <c r="L573" s="3"/>
      <c r="M573" s="3"/>
      <c r="N573" s="3"/>
    </row>
    <row r="574" spans="1:14" ht="13">
      <c r="A574" s="2"/>
      <c r="B574" s="3"/>
      <c r="C574" s="4"/>
      <c r="D574" s="4"/>
      <c r="E574" s="3"/>
      <c r="F574" s="3"/>
      <c r="G574" s="16"/>
      <c r="H574" s="3"/>
      <c r="I574" s="3"/>
      <c r="J574" s="3"/>
      <c r="K574" s="3"/>
      <c r="L574" s="3"/>
      <c r="M574" s="3"/>
      <c r="N574" s="3"/>
    </row>
    <row r="575" spans="1:14" ht="13">
      <c r="A575" s="2"/>
      <c r="B575" s="3"/>
      <c r="C575" s="4"/>
      <c r="D575" s="4"/>
      <c r="E575" s="3"/>
      <c r="F575" s="3"/>
      <c r="G575" s="16"/>
      <c r="H575" s="3"/>
      <c r="I575" s="3"/>
      <c r="J575" s="3"/>
      <c r="K575" s="3"/>
      <c r="L575" s="3"/>
      <c r="M575" s="3"/>
      <c r="N575" s="3"/>
    </row>
    <row r="576" spans="1:14" ht="13">
      <c r="A576" s="2"/>
      <c r="B576" s="3"/>
      <c r="C576" s="4"/>
      <c r="D576" s="4"/>
      <c r="E576" s="3"/>
      <c r="F576" s="3"/>
      <c r="G576" s="16"/>
      <c r="H576" s="3"/>
      <c r="I576" s="3"/>
      <c r="J576" s="3"/>
      <c r="K576" s="3"/>
      <c r="L576" s="3"/>
      <c r="M576" s="3"/>
      <c r="N576" s="3"/>
    </row>
    <row r="577" spans="1:14" ht="13">
      <c r="A577" s="2"/>
      <c r="B577" s="3"/>
      <c r="C577" s="4"/>
      <c r="D577" s="4"/>
      <c r="E577" s="3"/>
      <c r="F577" s="3"/>
      <c r="G577" s="16"/>
      <c r="H577" s="3"/>
      <c r="I577" s="3"/>
      <c r="J577" s="3"/>
      <c r="K577" s="3"/>
      <c r="L577" s="3"/>
      <c r="M577" s="3"/>
      <c r="N577" s="3"/>
    </row>
    <row r="578" spans="1:14" ht="13">
      <c r="A578" s="2"/>
      <c r="B578" s="3"/>
      <c r="C578" s="4"/>
      <c r="D578" s="4"/>
      <c r="E578" s="3"/>
      <c r="F578" s="3"/>
      <c r="G578" s="16"/>
      <c r="H578" s="3"/>
      <c r="I578" s="3"/>
      <c r="J578" s="3"/>
      <c r="K578" s="3"/>
      <c r="L578" s="3"/>
      <c r="M578" s="3"/>
      <c r="N578" s="3"/>
    </row>
    <row r="579" spans="1:14" ht="13">
      <c r="A579" s="2"/>
      <c r="B579" s="3"/>
      <c r="C579" s="4"/>
      <c r="D579" s="4"/>
      <c r="E579" s="3"/>
      <c r="F579" s="3"/>
      <c r="G579" s="16"/>
      <c r="H579" s="3"/>
      <c r="I579" s="3"/>
      <c r="J579" s="3"/>
      <c r="K579" s="3"/>
      <c r="L579" s="3"/>
      <c r="M579" s="3"/>
      <c r="N579" s="3"/>
    </row>
    <row r="580" spans="1:14" ht="13">
      <c r="A580" s="2"/>
      <c r="B580" s="3"/>
      <c r="C580" s="4"/>
      <c r="D580" s="4"/>
      <c r="E580" s="3"/>
      <c r="F580" s="3"/>
      <c r="G580" s="16"/>
      <c r="H580" s="3"/>
      <c r="I580" s="3"/>
      <c r="J580" s="3"/>
      <c r="K580" s="3"/>
      <c r="L580" s="3"/>
      <c r="M580" s="3"/>
      <c r="N580" s="3"/>
    </row>
    <row r="581" spans="1:14" ht="13">
      <c r="A581" s="2"/>
      <c r="B581" s="3"/>
      <c r="C581" s="4"/>
      <c r="D581" s="4"/>
      <c r="E581" s="3"/>
      <c r="F581" s="3"/>
      <c r="G581" s="16"/>
      <c r="H581" s="3"/>
      <c r="I581" s="3"/>
      <c r="J581" s="3"/>
      <c r="K581" s="3"/>
      <c r="L581" s="3"/>
      <c r="M581" s="3"/>
      <c r="N581" s="3"/>
    </row>
    <row r="582" spans="1:14" ht="13">
      <c r="A582" s="2"/>
      <c r="B582" s="3"/>
      <c r="C582" s="4"/>
      <c r="D582" s="4"/>
      <c r="E582" s="3"/>
      <c r="F582" s="3"/>
      <c r="G582" s="16"/>
      <c r="H582" s="3"/>
      <c r="I582" s="3"/>
      <c r="J582" s="3"/>
      <c r="K582" s="3"/>
      <c r="L582" s="3"/>
      <c r="M582" s="3"/>
      <c r="N582" s="3"/>
    </row>
    <row r="583" spans="1:14" ht="13">
      <c r="A583" s="2"/>
      <c r="B583" s="3"/>
      <c r="C583" s="4"/>
      <c r="D583" s="4"/>
      <c r="E583" s="3"/>
      <c r="F583" s="3"/>
      <c r="G583" s="16"/>
      <c r="H583" s="3"/>
      <c r="I583" s="3"/>
      <c r="J583" s="3"/>
      <c r="K583" s="3"/>
      <c r="L583" s="3"/>
      <c r="M583" s="3"/>
      <c r="N583" s="3"/>
    </row>
    <row r="584" spans="1:14" ht="13">
      <c r="A584" s="2"/>
      <c r="B584" s="3"/>
      <c r="C584" s="4"/>
      <c r="D584" s="4"/>
      <c r="E584" s="3"/>
      <c r="F584" s="3"/>
      <c r="G584" s="16"/>
      <c r="H584" s="3"/>
      <c r="I584" s="3"/>
      <c r="J584" s="3"/>
      <c r="K584" s="3"/>
      <c r="L584" s="3"/>
      <c r="M584" s="3"/>
      <c r="N584" s="3"/>
    </row>
    <row r="585" spans="1:14" ht="13">
      <c r="A585" s="2"/>
      <c r="B585" s="3"/>
      <c r="C585" s="4"/>
      <c r="D585" s="4"/>
      <c r="E585" s="3"/>
      <c r="F585" s="3"/>
      <c r="G585" s="16"/>
      <c r="H585" s="3"/>
      <c r="I585" s="3"/>
      <c r="J585" s="3"/>
      <c r="K585" s="3"/>
      <c r="L585" s="3"/>
      <c r="M585" s="3"/>
      <c r="N585" s="3"/>
    </row>
    <row r="586" spans="1:14" ht="13">
      <c r="A586" s="2"/>
      <c r="B586" s="3"/>
      <c r="C586" s="4"/>
      <c r="D586" s="4"/>
      <c r="E586" s="3"/>
      <c r="F586" s="3"/>
      <c r="G586" s="16"/>
      <c r="H586" s="3"/>
      <c r="I586" s="3"/>
      <c r="J586" s="3"/>
      <c r="K586" s="3"/>
      <c r="L586" s="3"/>
      <c r="M586" s="3"/>
      <c r="N586" s="3"/>
    </row>
    <row r="587" spans="1:14" ht="13">
      <c r="A587" s="2"/>
      <c r="B587" s="3"/>
      <c r="C587" s="4"/>
      <c r="D587" s="4"/>
      <c r="E587" s="3"/>
      <c r="F587" s="3"/>
      <c r="G587" s="16"/>
      <c r="H587" s="3"/>
      <c r="I587" s="3"/>
      <c r="J587" s="3"/>
      <c r="K587" s="3"/>
      <c r="L587" s="3"/>
      <c r="M587" s="3"/>
      <c r="N587" s="3"/>
    </row>
    <row r="588" spans="1:14" ht="13">
      <c r="A588" s="2"/>
      <c r="B588" s="3"/>
      <c r="C588" s="4"/>
      <c r="D588" s="4"/>
      <c r="E588" s="3"/>
      <c r="F588" s="3"/>
      <c r="G588" s="16"/>
      <c r="H588" s="3"/>
      <c r="I588" s="3"/>
      <c r="J588" s="3"/>
      <c r="K588" s="3"/>
      <c r="L588" s="3"/>
      <c r="M588" s="3"/>
      <c r="N588" s="3"/>
    </row>
    <row r="589" spans="1:14" ht="13">
      <c r="A589" s="2"/>
      <c r="B589" s="3"/>
      <c r="C589" s="4"/>
      <c r="D589" s="4"/>
      <c r="E589" s="3"/>
      <c r="F589" s="3"/>
      <c r="G589" s="16"/>
      <c r="H589" s="3"/>
      <c r="I589" s="3"/>
      <c r="J589" s="3"/>
      <c r="K589" s="3"/>
      <c r="L589" s="3"/>
      <c r="M589" s="3"/>
      <c r="N589" s="3"/>
    </row>
    <row r="590" spans="1:14" ht="13">
      <c r="A590" s="2"/>
      <c r="B590" s="3"/>
      <c r="C590" s="4"/>
      <c r="D590" s="4"/>
      <c r="E590" s="3"/>
      <c r="F590" s="3"/>
      <c r="G590" s="16"/>
      <c r="H590" s="3"/>
      <c r="I590" s="3"/>
      <c r="J590" s="3"/>
      <c r="K590" s="3"/>
      <c r="L590" s="3"/>
      <c r="M590" s="3"/>
      <c r="N590" s="3"/>
    </row>
    <row r="591" spans="1:14" ht="13">
      <c r="A591" s="2"/>
      <c r="B591" s="3"/>
      <c r="C591" s="4"/>
      <c r="D591" s="4"/>
      <c r="E591" s="3"/>
      <c r="F591" s="3"/>
      <c r="G591" s="16"/>
      <c r="H591" s="3"/>
      <c r="I591" s="3"/>
      <c r="J591" s="3"/>
      <c r="K591" s="3"/>
      <c r="L591" s="3"/>
      <c r="M591" s="3"/>
      <c r="N591" s="3"/>
    </row>
    <row r="592" spans="1:14" ht="13">
      <c r="A592" s="2"/>
      <c r="B592" s="3"/>
      <c r="C592" s="4"/>
      <c r="D592" s="4"/>
      <c r="E592" s="3"/>
      <c r="F592" s="3"/>
      <c r="G592" s="16"/>
      <c r="H592" s="3"/>
      <c r="I592" s="3"/>
      <c r="J592" s="3"/>
      <c r="K592" s="3"/>
      <c r="L592" s="3"/>
      <c r="M592" s="3"/>
      <c r="N592" s="3"/>
    </row>
    <row r="593" spans="1:14" ht="13">
      <c r="A593" s="2"/>
      <c r="B593" s="3"/>
      <c r="C593" s="4"/>
      <c r="D593" s="4"/>
      <c r="E593" s="3"/>
      <c r="F593" s="3"/>
      <c r="G593" s="16"/>
      <c r="H593" s="3"/>
      <c r="I593" s="3"/>
      <c r="J593" s="3"/>
      <c r="K593" s="3"/>
      <c r="L593" s="3"/>
      <c r="M593" s="3"/>
      <c r="N593" s="3"/>
    </row>
    <row r="594" spans="1:14" ht="13">
      <c r="A594" s="2"/>
      <c r="B594" s="3"/>
      <c r="C594" s="4"/>
      <c r="D594" s="4"/>
      <c r="E594" s="3"/>
      <c r="F594" s="3"/>
      <c r="G594" s="16"/>
      <c r="H594" s="3"/>
      <c r="I594" s="3"/>
      <c r="J594" s="3"/>
      <c r="K594" s="3"/>
      <c r="L594" s="3"/>
      <c r="M594" s="3"/>
      <c r="N594" s="3"/>
    </row>
    <row r="595" spans="1:14" ht="13">
      <c r="A595" s="2"/>
      <c r="B595" s="3"/>
      <c r="C595" s="4"/>
      <c r="D595" s="4"/>
      <c r="E595" s="3"/>
      <c r="F595" s="3"/>
      <c r="G595" s="16"/>
      <c r="H595" s="3"/>
      <c r="I595" s="3"/>
      <c r="J595" s="3"/>
      <c r="K595" s="3"/>
      <c r="L595" s="3"/>
      <c r="M595" s="3"/>
      <c r="N595" s="3"/>
    </row>
    <row r="596" spans="1:14" ht="13">
      <c r="A596" s="2"/>
      <c r="B596" s="3"/>
      <c r="C596" s="4"/>
      <c r="D596" s="4"/>
      <c r="E596" s="3"/>
      <c r="F596" s="3"/>
      <c r="G596" s="16"/>
      <c r="H596" s="3"/>
      <c r="I596" s="3"/>
      <c r="J596" s="3"/>
      <c r="K596" s="3"/>
      <c r="L596" s="3"/>
      <c r="M596" s="3"/>
      <c r="N596" s="3"/>
    </row>
    <row r="597" spans="1:14" ht="13">
      <c r="A597" s="2"/>
      <c r="B597" s="3"/>
      <c r="C597" s="4"/>
      <c r="D597" s="4"/>
      <c r="E597" s="3"/>
      <c r="F597" s="3"/>
      <c r="G597" s="16"/>
      <c r="H597" s="3"/>
      <c r="I597" s="3"/>
      <c r="J597" s="3"/>
      <c r="K597" s="3"/>
      <c r="L597" s="3"/>
      <c r="M597" s="3"/>
      <c r="N597" s="3"/>
    </row>
    <row r="598" spans="1:14" ht="13">
      <c r="A598" s="2"/>
      <c r="B598" s="3"/>
      <c r="C598" s="4"/>
      <c r="D598" s="4"/>
      <c r="E598" s="3"/>
      <c r="F598" s="3"/>
      <c r="G598" s="16"/>
      <c r="H598" s="3"/>
      <c r="I598" s="3"/>
      <c r="J598" s="3"/>
      <c r="K598" s="3"/>
      <c r="L598" s="3"/>
      <c r="M598" s="3"/>
      <c r="N598" s="3"/>
    </row>
    <row r="599" spans="1:14" ht="13">
      <c r="A599" s="2"/>
      <c r="B599" s="3"/>
      <c r="C599" s="4"/>
      <c r="D599" s="4"/>
      <c r="E599" s="3"/>
      <c r="F599" s="3"/>
      <c r="G599" s="16"/>
      <c r="H599" s="3"/>
      <c r="I599" s="3"/>
      <c r="J599" s="3"/>
      <c r="K599" s="3"/>
      <c r="L599" s="3"/>
      <c r="M599" s="3"/>
      <c r="N599" s="3"/>
    </row>
    <row r="600" spans="1:14" ht="13">
      <c r="A600" s="2"/>
      <c r="B600" s="3"/>
      <c r="C600" s="4"/>
      <c r="D600" s="4"/>
      <c r="E600" s="3"/>
      <c r="F600" s="3"/>
      <c r="G600" s="16"/>
      <c r="H600" s="3"/>
      <c r="I600" s="3"/>
      <c r="J600" s="3"/>
      <c r="K600" s="3"/>
      <c r="L600" s="3"/>
      <c r="M600" s="3"/>
      <c r="N600" s="3"/>
    </row>
    <row r="601" spans="1:14" ht="13">
      <c r="A601" s="2"/>
      <c r="B601" s="3"/>
      <c r="C601" s="4"/>
      <c r="D601" s="4"/>
      <c r="E601" s="3"/>
      <c r="F601" s="3"/>
      <c r="G601" s="16"/>
      <c r="H601" s="3"/>
      <c r="I601" s="3"/>
      <c r="J601" s="3"/>
      <c r="K601" s="3"/>
      <c r="L601" s="3"/>
      <c r="M601" s="3"/>
      <c r="N601" s="3"/>
    </row>
    <row r="602" spans="1:14" ht="13">
      <c r="A602" s="2"/>
      <c r="B602" s="3"/>
      <c r="C602" s="4"/>
      <c r="D602" s="4"/>
      <c r="E602" s="3"/>
      <c r="F602" s="3"/>
      <c r="G602" s="16"/>
      <c r="H602" s="3"/>
      <c r="I602" s="3"/>
      <c r="J602" s="3"/>
      <c r="K602" s="3"/>
      <c r="L602" s="3"/>
      <c r="M602" s="3"/>
      <c r="N602" s="3"/>
    </row>
    <row r="603" spans="1:14" ht="13">
      <c r="A603" s="2"/>
      <c r="B603" s="3"/>
      <c r="C603" s="4"/>
      <c r="D603" s="4"/>
      <c r="E603" s="3"/>
      <c r="F603" s="3"/>
      <c r="G603" s="16"/>
      <c r="H603" s="3"/>
      <c r="I603" s="3"/>
      <c r="J603" s="3"/>
      <c r="K603" s="3"/>
      <c r="L603" s="3"/>
      <c r="M603" s="3"/>
      <c r="N603" s="3"/>
    </row>
    <row r="604" spans="1:14" ht="13">
      <c r="A604" s="2"/>
      <c r="B604" s="3"/>
      <c r="C604" s="4"/>
      <c r="D604" s="4"/>
      <c r="E604" s="3"/>
      <c r="F604" s="3"/>
      <c r="G604" s="16"/>
      <c r="H604" s="3"/>
      <c r="I604" s="3"/>
      <c r="J604" s="3"/>
      <c r="K604" s="3"/>
      <c r="L604" s="3"/>
      <c r="M604" s="3"/>
      <c r="N604" s="3"/>
    </row>
    <row r="605" spans="1:14" ht="13">
      <c r="A605" s="2"/>
      <c r="B605" s="3"/>
      <c r="C605" s="4"/>
      <c r="D605" s="4"/>
      <c r="E605" s="3"/>
      <c r="F605" s="3"/>
      <c r="G605" s="16"/>
      <c r="H605" s="3"/>
      <c r="I605" s="3"/>
      <c r="J605" s="3"/>
      <c r="K605" s="3"/>
      <c r="L605" s="3"/>
      <c r="M605" s="3"/>
      <c r="N605" s="3"/>
    </row>
    <row r="606" spans="1:14" ht="13">
      <c r="A606" s="2"/>
      <c r="B606" s="3"/>
      <c r="C606" s="4"/>
      <c r="D606" s="4"/>
      <c r="E606" s="3"/>
      <c r="F606" s="3"/>
      <c r="G606" s="16"/>
      <c r="H606" s="3"/>
      <c r="I606" s="3"/>
      <c r="J606" s="3"/>
      <c r="K606" s="3"/>
      <c r="L606" s="3"/>
      <c r="M606" s="3"/>
      <c r="N606" s="3"/>
    </row>
    <row r="607" spans="1:14" ht="13">
      <c r="A607" s="2"/>
      <c r="B607" s="3"/>
      <c r="C607" s="4"/>
      <c r="D607" s="4"/>
      <c r="E607" s="3"/>
      <c r="F607" s="3"/>
      <c r="G607" s="16"/>
      <c r="H607" s="3"/>
      <c r="I607" s="3"/>
      <c r="J607" s="3"/>
      <c r="K607" s="3"/>
      <c r="L607" s="3"/>
      <c r="M607" s="3"/>
      <c r="N607" s="3"/>
    </row>
    <row r="608" spans="1:14" ht="13">
      <c r="A608" s="2"/>
      <c r="B608" s="3"/>
      <c r="C608" s="4"/>
      <c r="D608" s="4"/>
      <c r="E608" s="3"/>
      <c r="F608" s="3"/>
      <c r="G608" s="16"/>
      <c r="H608" s="3"/>
      <c r="I608" s="3"/>
      <c r="J608" s="3"/>
      <c r="K608" s="3"/>
      <c r="L608" s="3"/>
      <c r="M608" s="3"/>
      <c r="N608" s="3"/>
    </row>
    <row r="609" spans="1:14" ht="13">
      <c r="A609" s="2"/>
      <c r="B609" s="3"/>
      <c r="C609" s="4"/>
      <c r="D609" s="4"/>
      <c r="E609" s="3"/>
      <c r="F609" s="3"/>
      <c r="G609" s="16"/>
      <c r="H609" s="3"/>
      <c r="I609" s="3"/>
      <c r="J609" s="3"/>
      <c r="K609" s="3"/>
      <c r="L609" s="3"/>
      <c r="M609" s="3"/>
      <c r="N609" s="3"/>
    </row>
    <row r="610" spans="1:14" ht="13">
      <c r="A610" s="2"/>
      <c r="B610" s="3"/>
      <c r="C610" s="4"/>
      <c r="D610" s="4"/>
      <c r="E610" s="3"/>
      <c r="F610" s="3"/>
      <c r="G610" s="16"/>
      <c r="H610" s="3"/>
      <c r="I610" s="3"/>
      <c r="J610" s="3"/>
      <c r="K610" s="3"/>
      <c r="L610" s="3"/>
      <c r="M610" s="3"/>
      <c r="N610" s="3"/>
    </row>
    <row r="611" spans="1:14" ht="13">
      <c r="A611" s="2"/>
      <c r="B611" s="3"/>
      <c r="C611" s="4"/>
      <c r="D611" s="4"/>
      <c r="E611" s="3"/>
      <c r="F611" s="3"/>
      <c r="G611" s="16"/>
      <c r="H611" s="3"/>
      <c r="I611" s="3"/>
      <c r="J611" s="3"/>
      <c r="K611" s="3"/>
      <c r="L611" s="3"/>
      <c r="M611" s="3"/>
      <c r="N611" s="3"/>
    </row>
    <row r="612" spans="1:14" ht="13">
      <c r="A612" s="2"/>
      <c r="B612" s="3"/>
      <c r="C612" s="4"/>
      <c r="D612" s="4"/>
      <c r="E612" s="3"/>
      <c r="F612" s="3"/>
      <c r="G612" s="16"/>
      <c r="H612" s="3"/>
      <c r="I612" s="3"/>
      <c r="J612" s="3"/>
      <c r="K612" s="3"/>
      <c r="L612" s="3"/>
      <c r="M612" s="3"/>
      <c r="N612" s="3"/>
    </row>
    <row r="613" spans="1:14" ht="13">
      <c r="A613" s="2"/>
      <c r="B613" s="3"/>
      <c r="C613" s="4"/>
      <c r="D613" s="4"/>
      <c r="E613" s="3"/>
      <c r="F613" s="3"/>
      <c r="G613" s="16"/>
      <c r="H613" s="3"/>
      <c r="I613" s="3"/>
      <c r="J613" s="3"/>
      <c r="K613" s="3"/>
      <c r="L613" s="3"/>
      <c r="M613" s="3"/>
      <c r="N613" s="3"/>
    </row>
    <row r="614" spans="1:14" ht="13">
      <c r="A614" s="2"/>
      <c r="B614" s="3"/>
      <c r="C614" s="4"/>
      <c r="D614" s="4"/>
      <c r="E614" s="3"/>
      <c r="F614" s="3"/>
      <c r="G614" s="16"/>
      <c r="H614" s="3"/>
      <c r="I614" s="3"/>
      <c r="J614" s="3"/>
      <c r="K614" s="3"/>
      <c r="L614" s="3"/>
      <c r="M614" s="3"/>
      <c r="N614" s="3"/>
    </row>
    <row r="615" spans="1:14" ht="13">
      <c r="A615" s="2"/>
      <c r="B615" s="3"/>
      <c r="C615" s="4"/>
      <c r="D615" s="4"/>
      <c r="E615" s="3"/>
      <c r="F615" s="3"/>
      <c r="G615" s="16"/>
      <c r="H615" s="3"/>
      <c r="I615" s="3"/>
      <c r="J615" s="3"/>
      <c r="K615" s="3"/>
      <c r="L615" s="3"/>
      <c r="M615" s="3"/>
      <c r="N615" s="3"/>
    </row>
    <row r="616" spans="1:14" ht="13">
      <c r="A616" s="2"/>
      <c r="B616" s="3"/>
      <c r="C616" s="4"/>
      <c r="D616" s="4"/>
      <c r="E616" s="3"/>
      <c r="F616" s="3"/>
      <c r="G616" s="16"/>
      <c r="H616" s="3"/>
      <c r="I616" s="3"/>
      <c r="J616" s="3"/>
      <c r="K616" s="3"/>
      <c r="L616" s="3"/>
      <c r="M616" s="3"/>
      <c r="N616" s="3"/>
    </row>
    <row r="617" spans="1:14" ht="13">
      <c r="A617" s="2"/>
      <c r="B617" s="3"/>
      <c r="C617" s="4"/>
      <c r="D617" s="4"/>
      <c r="E617" s="3"/>
      <c r="F617" s="3"/>
      <c r="G617" s="16"/>
      <c r="H617" s="3"/>
      <c r="I617" s="3"/>
      <c r="J617" s="3"/>
      <c r="K617" s="3"/>
      <c r="L617" s="3"/>
      <c r="M617" s="3"/>
      <c r="N617" s="3"/>
    </row>
    <row r="618" spans="1:14" ht="13">
      <c r="A618" s="2"/>
      <c r="B618" s="3"/>
      <c r="C618" s="4"/>
      <c r="D618" s="4"/>
      <c r="E618" s="3"/>
      <c r="F618" s="3"/>
      <c r="G618" s="16"/>
      <c r="H618" s="3"/>
      <c r="I618" s="3"/>
      <c r="J618" s="3"/>
      <c r="K618" s="3"/>
      <c r="L618" s="3"/>
      <c r="M618" s="3"/>
      <c r="N618" s="3"/>
    </row>
    <row r="619" spans="1:14" ht="13">
      <c r="A619" s="2"/>
      <c r="B619" s="3"/>
      <c r="C619" s="4"/>
      <c r="D619" s="4"/>
      <c r="E619" s="3"/>
      <c r="F619" s="3"/>
      <c r="G619" s="16"/>
      <c r="H619" s="3"/>
      <c r="I619" s="3"/>
      <c r="J619" s="3"/>
      <c r="K619" s="3"/>
      <c r="L619" s="3"/>
      <c r="M619" s="3"/>
      <c r="N619" s="3"/>
    </row>
    <row r="620" spans="1:14" ht="13">
      <c r="A620" s="2"/>
      <c r="B620" s="3"/>
      <c r="C620" s="4"/>
      <c r="D620" s="4"/>
      <c r="E620" s="3"/>
      <c r="F620" s="3"/>
      <c r="G620" s="16"/>
      <c r="H620" s="3"/>
      <c r="I620" s="3"/>
      <c r="J620" s="3"/>
      <c r="K620" s="3"/>
      <c r="L620" s="3"/>
      <c r="M620" s="3"/>
      <c r="N620" s="3"/>
    </row>
    <row r="621" spans="1:14" ht="13">
      <c r="A621" s="2"/>
      <c r="B621" s="3"/>
      <c r="C621" s="4"/>
      <c r="D621" s="4"/>
      <c r="E621" s="3"/>
      <c r="F621" s="3"/>
      <c r="G621" s="16"/>
      <c r="H621" s="3"/>
      <c r="I621" s="3"/>
      <c r="J621" s="3"/>
      <c r="K621" s="3"/>
      <c r="L621" s="3"/>
      <c r="M621" s="3"/>
      <c r="N621" s="3"/>
    </row>
    <row r="622" spans="1:14" ht="13">
      <c r="A622" s="2"/>
      <c r="B622" s="3"/>
      <c r="C622" s="4"/>
      <c r="D622" s="4"/>
      <c r="E622" s="3"/>
      <c r="F622" s="3"/>
      <c r="G622" s="16"/>
      <c r="H622" s="3"/>
      <c r="I622" s="3"/>
      <c r="J622" s="3"/>
      <c r="K622" s="3"/>
      <c r="L622" s="3"/>
      <c r="M622" s="3"/>
      <c r="N622" s="3"/>
    </row>
    <row r="623" spans="1:14" ht="13">
      <c r="A623" s="2"/>
      <c r="B623" s="3"/>
      <c r="C623" s="4"/>
      <c r="D623" s="4"/>
      <c r="E623" s="3"/>
      <c r="F623" s="3"/>
      <c r="G623" s="16"/>
      <c r="H623" s="3"/>
      <c r="I623" s="3"/>
      <c r="J623" s="3"/>
      <c r="K623" s="3"/>
      <c r="L623" s="3"/>
      <c r="M623" s="3"/>
      <c r="N623" s="3"/>
    </row>
    <row r="624" spans="1:14" ht="13">
      <c r="A624" s="2"/>
      <c r="B624" s="3"/>
      <c r="C624" s="4"/>
      <c r="D624" s="4"/>
      <c r="E624" s="3"/>
      <c r="F624" s="3"/>
      <c r="G624" s="16"/>
      <c r="H624" s="3"/>
      <c r="I624" s="3"/>
      <c r="J624" s="3"/>
      <c r="K624" s="3"/>
      <c r="L624" s="3"/>
      <c r="M624" s="3"/>
      <c r="N624" s="3"/>
    </row>
    <row r="625" spans="1:14" ht="13">
      <c r="A625" s="2"/>
      <c r="B625" s="3"/>
      <c r="C625" s="4"/>
      <c r="D625" s="4"/>
      <c r="E625" s="3"/>
      <c r="F625" s="3"/>
      <c r="G625" s="16"/>
      <c r="H625" s="3"/>
      <c r="I625" s="3"/>
      <c r="J625" s="3"/>
      <c r="K625" s="3"/>
      <c r="L625" s="3"/>
      <c r="M625" s="3"/>
      <c r="N625" s="3"/>
    </row>
    <row r="626" spans="1:14" ht="13">
      <c r="A626" s="2"/>
      <c r="B626" s="3"/>
      <c r="C626" s="4"/>
      <c r="D626" s="4"/>
      <c r="E626" s="3"/>
      <c r="F626" s="3"/>
      <c r="G626" s="16"/>
      <c r="H626" s="3"/>
      <c r="I626" s="3"/>
      <c r="J626" s="3"/>
      <c r="K626" s="3"/>
      <c r="L626" s="3"/>
      <c r="M626" s="3"/>
      <c r="N626" s="3"/>
    </row>
    <row r="627" spans="1:14" ht="13">
      <c r="A627" s="2"/>
      <c r="B627" s="3"/>
      <c r="C627" s="4"/>
      <c r="D627" s="4"/>
      <c r="E627" s="3"/>
      <c r="F627" s="3"/>
      <c r="G627" s="16"/>
      <c r="H627" s="3"/>
      <c r="I627" s="3"/>
      <c r="J627" s="3"/>
      <c r="K627" s="3"/>
      <c r="L627" s="3"/>
      <c r="M627" s="3"/>
      <c r="N627" s="3"/>
    </row>
    <row r="628" spans="1:14" ht="13">
      <c r="A628" s="2"/>
      <c r="B628" s="3"/>
      <c r="C628" s="4"/>
      <c r="D628" s="4"/>
      <c r="E628" s="3"/>
      <c r="F628" s="3"/>
      <c r="G628" s="16"/>
      <c r="H628" s="3"/>
      <c r="I628" s="3"/>
      <c r="J628" s="3"/>
      <c r="K628" s="3"/>
      <c r="L628" s="3"/>
      <c r="M628" s="3"/>
      <c r="N628" s="3"/>
    </row>
    <row r="629" spans="1:14" ht="13">
      <c r="A629" s="2"/>
      <c r="B629" s="3"/>
      <c r="C629" s="4"/>
      <c r="D629" s="4"/>
      <c r="E629" s="3"/>
      <c r="F629" s="3"/>
      <c r="G629" s="16"/>
      <c r="H629" s="3"/>
      <c r="I629" s="3"/>
      <c r="J629" s="3"/>
      <c r="K629" s="3"/>
      <c r="L629" s="3"/>
      <c r="M629" s="3"/>
      <c r="N629" s="3"/>
    </row>
    <row r="630" spans="1:14" ht="13">
      <c r="A630" s="2"/>
      <c r="B630" s="3"/>
      <c r="C630" s="4"/>
      <c r="D630" s="4"/>
      <c r="E630" s="3"/>
      <c r="F630" s="3"/>
      <c r="G630" s="16"/>
      <c r="H630" s="3"/>
      <c r="I630" s="3"/>
      <c r="J630" s="3"/>
      <c r="K630" s="3"/>
      <c r="L630" s="3"/>
      <c r="M630" s="3"/>
      <c r="N630" s="3"/>
    </row>
    <row r="631" spans="1:14" ht="13">
      <c r="A631" s="2"/>
      <c r="B631" s="3"/>
      <c r="C631" s="4"/>
      <c r="D631" s="4"/>
      <c r="E631" s="3"/>
      <c r="F631" s="3"/>
      <c r="G631" s="16"/>
      <c r="H631" s="3"/>
      <c r="I631" s="3"/>
      <c r="J631" s="3"/>
      <c r="K631" s="3"/>
      <c r="L631" s="3"/>
      <c r="M631" s="3"/>
      <c r="N631" s="3"/>
    </row>
    <row r="632" spans="1:14" ht="13">
      <c r="A632" s="2"/>
      <c r="B632" s="3"/>
      <c r="C632" s="4"/>
      <c r="D632" s="4"/>
      <c r="E632" s="3"/>
      <c r="F632" s="3"/>
      <c r="G632" s="16"/>
      <c r="H632" s="3"/>
      <c r="I632" s="3"/>
      <c r="J632" s="3"/>
      <c r="K632" s="3"/>
      <c r="L632" s="3"/>
      <c r="M632" s="3"/>
      <c r="N632" s="3"/>
    </row>
    <row r="633" spans="1:14" ht="13">
      <c r="A633" s="2"/>
      <c r="B633" s="3"/>
      <c r="C633" s="4"/>
      <c r="D633" s="4"/>
      <c r="E633" s="3"/>
      <c r="F633" s="3"/>
      <c r="G633" s="16"/>
      <c r="H633" s="3"/>
      <c r="I633" s="3"/>
      <c r="J633" s="3"/>
      <c r="K633" s="3"/>
      <c r="L633" s="3"/>
      <c r="M633" s="3"/>
      <c r="N633" s="3"/>
    </row>
    <row r="634" spans="1:14" ht="13">
      <c r="A634" s="2"/>
      <c r="B634" s="3"/>
      <c r="C634" s="4"/>
      <c r="D634" s="4"/>
      <c r="E634" s="3"/>
      <c r="F634" s="3"/>
      <c r="G634" s="16"/>
      <c r="H634" s="3"/>
      <c r="I634" s="3"/>
      <c r="J634" s="3"/>
      <c r="K634" s="3"/>
      <c r="L634" s="3"/>
      <c r="M634" s="3"/>
      <c r="N634" s="3"/>
    </row>
    <row r="635" spans="1:14" ht="13">
      <c r="A635" s="2"/>
      <c r="B635" s="3"/>
      <c r="C635" s="4"/>
      <c r="D635" s="4"/>
      <c r="E635" s="3"/>
      <c r="F635" s="3"/>
      <c r="G635" s="16"/>
      <c r="H635" s="3"/>
      <c r="I635" s="3"/>
      <c r="J635" s="3"/>
      <c r="K635" s="3"/>
      <c r="L635" s="3"/>
      <c r="M635" s="3"/>
      <c r="N635" s="3"/>
    </row>
    <row r="636" spans="1:14" ht="13">
      <c r="A636" s="2"/>
      <c r="B636" s="3"/>
      <c r="C636" s="4"/>
      <c r="D636" s="4"/>
      <c r="E636" s="3"/>
      <c r="F636" s="3"/>
      <c r="G636" s="16"/>
      <c r="H636" s="3"/>
      <c r="I636" s="3"/>
      <c r="J636" s="3"/>
      <c r="K636" s="3"/>
      <c r="L636" s="3"/>
      <c r="M636" s="3"/>
      <c r="N636" s="3"/>
    </row>
    <row r="637" spans="1:14" ht="13">
      <c r="A637" s="2"/>
      <c r="B637" s="3"/>
      <c r="C637" s="4"/>
      <c r="D637" s="4"/>
      <c r="E637" s="3"/>
      <c r="F637" s="3"/>
      <c r="G637" s="16"/>
      <c r="H637" s="3"/>
      <c r="I637" s="3"/>
      <c r="J637" s="3"/>
      <c r="K637" s="3"/>
      <c r="L637" s="3"/>
      <c r="M637" s="3"/>
      <c r="N637" s="3"/>
    </row>
    <row r="638" spans="1:14" ht="13">
      <c r="A638" s="2"/>
      <c r="B638" s="3"/>
      <c r="C638" s="4"/>
      <c r="D638" s="4"/>
      <c r="E638" s="3"/>
      <c r="F638" s="3"/>
      <c r="G638" s="16"/>
      <c r="H638" s="3"/>
      <c r="I638" s="3"/>
      <c r="J638" s="3"/>
      <c r="K638" s="3"/>
      <c r="L638" s="3"/>
      <c r="M638" s="3"/>
      <c r="N638" s="3"/>
    </row>
    <row r="639" spans="1:14" ht="13">
      <c r="A639" s="2"/>
      <c r="B639" s="3"/>
      <c r="C639" s="4"/>
      <c r="D639" s="4"/>
      <c r="E639" s="3"/>
      <c r="F639" s="3"/>
      <c r="G639" s="16"/>
      <c r="H639" s="3"/>
      <c r="I639" s="3"/>
      <c r="J639" s="3"/>
      <c r="K639" s="3"/>
      <c r="L639" s="3"/>
      <c r="M639" s="3"/>
      <c r="N639" s="3"/>
    </row>
    <row r="640" spans="1:14" ht="13">
      <c r="A640" s="2"/>
      <c r="B640" s="3"/>
      <c r="C640" s="4"/>
      <c r="D640" s="4"/>
      <c r="E640" s="3"/>
      <c r="F640" s="3"/>
      <c r="G640" s="16"/>
      <c r="H640" s="3"/>
      <c r="I640" s="3"/>
      <c r="J640" s="3"/>
      <c r="K640" s="3"/>
      <c r="L640" s="3"/>
      <c r="M640" s="3"/>
      <c r="N640" s="3"/>
    </row>
    <row r="641" spans="1:14" ht="13">
      <c r="A641" s="2"/>
      <c r="B641" s="3"/>
      <c r="C641" s="4"/>
      <c r="D641" s="4"/>
      <c r="E641" s="3"/>
      <c r="F641" s="3"/>
      <c r="G641" s="16"/>
      <c r="H641" s="3"/>
      <c r="I641" s="3"/>
      <c r="J641" s="3"/>
      <c r="K641" s="3"/>
      <c r="L641" s="3"/>
      <c r="M641" s="3"/>
      <c r="N641" s="3"/>
    </row>
    <row r="642" spans="1:14" ht="13">
      <c r="A642" s="2"/>
      <c r="B642" s="3"/>
      <c r="C642" s="4"/>
      <c r="D642" s="4"/>
      <c r="E642" s="3"/>
      <c r="F642" s="3"/>
      <c r="G642" s="16"/>
      <c r="H642" s="3"/>
      <c r="I642" s="3"/>
      <c r="J642" s="3"/>
      <c r="K642" s="3"/>
      <c r="L642" s="3"/>
      <c r="M642" s="3"/>
      <c r="N642" s="3"/>
    </row>
    <row r="643" spans="1:14" ht="13">
      <c r="A643" s="2"/>
      <c r="B643" s="3"/>
      <c r="C643" s="4"/>
      <c r="D643" s="4"/>
      <c r="E643" s="3"/>
      <c r="F643" s="3"/>
      <c r="G643" s="16"/>
      <c r="H643" s="3"/>
      <c r="I643" s="3"/>
      <c r="J643" s="3"/>
      <c r="K643" s="3"/>
      <c r="L643" s="3"/>
      <c r="M643" s="3"/>
      <c r="N643" s="3"/>
    </row>
    <row r="644" spans="1:14" ht="13">
      <c r="A644" s="2"/>
      <c r="B644" s="3"/>
      <c r="C644" s="4"/>
      <c r="D644" s="4"/>
      <c r="E644" s="3"/>
      <c r="F644" s="3"/>
      <c r="G644" s="16"/>
      <c r="H644" s="3"/>
      <c r="I644" s="3"/>
      <c r="J644" s="3"/>
      <c r="K644" s="3"/>
      <c r="L644" s="3"/>
      <c r="M644" s="3"/>
      <c r="N644" s="3"/>
    </row>
    <row r="645" spans="1:14" ht="13">
      <c r="A645" s="2"/>
      <c r="B645" s="3"/>
      <c r="C645" s="4"/>
      <c r="D645" s="4"/>
      <c r="E645" s="3"/>
      <c r="F645" s="3"/>
      <c r="G645" s="16"/>
      <c r="H645" s="3"/>
      <c r="I645" s="3"/>
      <c r="J645" s="3"/>
      <c r="K645" s="3"/>
      <c r="L645" s="3"/>
      <c r="M645" s="3"/>
      <c r="N645" s="3"/>
    </row>
    <row r="646" spans="1:14" ht="13">
      <c r="A646" s="2"/>
      <c r="B646" s="3"/>
      <c r="C646" s="4"/>
      <c r="D646" s="4"/>
      <c r="E646" s="3"/>
      <c r="F646" s="3"/>
      <c r="G646" s="16"/>
      <c r="H646" s="3"/>
      <c r="I646" s="3"/>
      <c r="J646" s="3"/>
      <c r="K646" s="3"/>
      <c r="L646" s="3"/>
      <c r="M646" s="3"/>
      <c r="N646" s="3"/>
    </row>
    <row r="647" spans="1:14" ht="13">
      <c r="A647" s="2"/>
      <c r="B647" s="3"/>
      <c r="C647" s="4"/>
      <c r="D647" s="4"/>
      <c r="E647" s="3"/>
      <c r="F647" s="3"/>
      <c r="G647" s="16"/>
      <c r="H647" s="3"/>
      <c r="I647" s="3"/>
      <c r="J647" s="3"/>
      <c r="K647" s="3"/>
      <c r="L647" s="3"/>
      <c r="M647" s="3"/>
      <c r="N647" s="3"/>
    </row>
    <row r="648" spans="1:14" ht="13">
      <c r="A648" s="2"/>
      <c r="B648" s="3"/>
      <c r="C648" s="4"/>
      <c r="D648" s="4"/>
      <c r="E648" s="3"/>
      <c r="F648" s="3"/>
      <c r="G648" s="16"/>
      <c r="H648" s="3"/>
      <c r="I648" s="3"/>
      <c r="J648" s="3"/>
      <c r="K648" s="3"/>
      <c r="L648" s="3"/>
      <c r="M648" s="3"/>
      <c r="N648" s="3"/>
    </row>
    <row r="649" spans="1:14" ht="13">
      <c r="A649" s="2"/>
      <c r="B649" s="3"/>
      <c r="C649" s="4"/>
      <c r="D649" s="4"/>
      <c r="E649" s="3"/>
      <c r="F649" s="3"/>
      <c r="G649" s="16"/>
      <c r="H649" s="3"/>
      <c r="I649" s="3"/>
      <c r="J649" s="3"/>
      <c r="K649" s="3"/>
      <c r="L649" s="3"/>
      <c r="M649" s="3"/>
      <c r="N649" s="3"/>
    </row>
    <row r="650" spans="1:14" ht="13">
      <c r="A650" s="2"/>
      <c r="B650" s="3"/>
      <c r="C650" s="4"/>
      <c r="D650" s="4"/>
      <c r="E650" s="3"/>
      <c r="F650" s="3"/>
      <c r="G650" s="16"/>
      <c r="H650" s="3"/>
      <c r="I650" s="3"/>
      <c r="J650" s="3"/>
      <c r="K650" s="3"/>
      <c r="L650" s="3"/>
      <c r="M650" s="3"/>
      <c r="N650" s="3"/>
    </row>
    <row r="651" spans="1:14" ht="13">
      <c r="A651" s="2"/>
      <c r="B651" s="3"/>
      <c r="C651" s="4"/>
      <c r="D651" s="4"/>
      <c r="E651" s="3"/>
      <c r="F651" s="3"/>
      <c r="G651" s="16"/>
      <c r="H651" s="3"/>
      <c r="I651" s="3"/>
      <c r="J651" s="3"/>
      <c r="K651" s="3"/>
      <c r="L651" s="3"/>
      <c r="M651" s="3"/>
      <c r="N651" s="3"/>
    </row>
    <row r="652" spans="1:14" ht="13">
      <c r="A652" s="2"/>
      <c r="B652" s="3"/>
      <c r="C652" s="4"/>
      <c r="D652" s="4"/>
      <c r="E652" s="3"/>
      <c r="F652" s="3"/>
      <c r="G652" s="16"/>
      <c r="H652" s="3"/>
      <c r="I652" s="3"/>
      <c r="J652" s="3"/>
      <c r="K652" s="3"/>
      <c r="L652" s="3"/>
      <c r="M652" s="3"/>
      <c r="N652" s="3"/>
    </row>
    <row r="653" spans="1:14" ht="13">
      <c r="A653" s="2"/>
      <c r="B653" s="3"/>
      <c r="C653" s="4"/>
      <c r="D653" s="4"/>
      <c r="E653" s="3"/>
      <c r="F653" s="3"/>
      <c r="G653" s="16"/>
      <c r="H653" s="3"/>
      <c r="I653" s="3"/>
      <c r="J653" s="3"/>
      <c r="K653" s="3"/>
      <c r="L653" s="3"/>
      <c r="M653" s="3"/>
      <c r="N653" s="3"/>
    </row>
    <row r="654" spans="1:14" ht="13">
      <c r="A654" s="2"/>
      <c r="B654" s="3"/>
      <c r="C654" s="4"/>
      <c r="D654" s="4"/>
      <c r="E654" s="3"/>
      <c r="F654" s="3"/>
      <c r="G654" s="16"/>
      <c r="H654" s="3"/>
      <c r="I654" s="3"/>
      <c r="J654" s="3"/>
      <c r="K654" s="3"/>
      <c r="L654" s="3"/>
      <c r="M654" s="3"/>
      <c r="N654" s="3"/>
    </row>
    <row r="655" spans="1:14" ht="13">
      <c r="A655" s="2"/>
      <c r="B655" s="3"/>
      <c r="C655" s="4"/>
      <c r="D655" s="4"/>
      <c r="E655" s="3"/>
      <c r="F655" s="3"/>
      <c r="G655" s="16"/>
      <c r="H655" s="3"/>
      <c r="I655" s="3"/>
      <c r="J655" s="3"/>
      <c r="K655" s="3"/>
      <c r="L655" s="3"/>
      <c r="M655" s="3"/>
      <c r="N655" s="3"/>
    </row>
    <row r="656" spans="1:14" ht="13">
      <c r="A656" s="2"/>
      <c r="B656" s="3"/>
      <c r="C656" s="4"/>
      <c r="D656" s="4"/>
      <c r="E656" s="3"/>
      <c r="F656" s="3"/>
      <c r="G656" s="16"/>
      <c r="H656" s="3"/>
      <c r="I656" s="3"/>
      <c r="J656" s="3"/>
      <c r="K656" s="3"/>
      <c r="L656" s="3"/>
      <c r="M656" s="3"/>
      <c r="N656" s="3"/>
    </row>
    <row r="657" spans="1:14" ht="13">
      <c r="A657" s="2"/>
      <c r="B657" s="3"/>
      <c r="C657" s="4"/>
      <c r="D657" s="4"/>
      <c r="E657" s="3"/>
      <c r="F657" s="3"/>
      <c r="G657" s="16"/>
      <c r="H657" s="3"/>
      <c r="I657" s="3"/>
      <c r="J657" s="3"/>
      <c r="K657" s="3"/>
      <c r="L657" s="3"/>
      <c r="M657" s="3"/>
      <c r="N657" s="3"/>
    </row>
    <row r="658" spans="1:14" ht="13">
      <c r="A658" s="2"/>
      <c r="B658" s="3"/>
      <c r="C658" s="4"/>
      <c r="D658" s="4"/>
      <c r="E658" s="3"/>
      <c r="F658" s="3"/>
      <c r="G658" s="16"/>
      <c r="H658" s="3"/>
      <c r="I658" s="3"/>
      <c r="J658" s="3"/>
      <c r="K658" s="3"/>
      <c r="L658" s="3"/>
      <c r="M658" s="3"/>
      <c r="N658" s="3"/>
    </row>
    <row r="659" spans="1:14" ht="13">
      <c r="A659" s="2"/>
      <c r="B659" s="3"/>
      <c r="C659" s="4"/>
      <c r="D659" s="4"/>
      <c r="E659" s="3"/>
      <c r="F659" s="3"/>
      <c r="G659" s="16"/>
      <c r="H659" s="3"/>
      <c r="I659" s="3"/>
      <c r="J659" s="3"/>
      <c r="K659" s="3"/>
      <c r="L659" s="3"/>
      <c r="M659" s="3"/>
      <c r="N659" s="3"/>
    </row>
    <row r="660" spans="1:14" ht="13">
      <c r="A660" s="2"/>
      <c r="B660" s="3"/>
      <c r="C660" s="4"/>
      <c r="D660" s="4"/>
      <c r="E660" s="3"/>
      <c r="F660" s="3"/>
      <c r="G660" s="16"/>
      <c r="H660" s="3"/>
      <c r="I660" s="3"/>
      <c r="J660" s="3"/>
      <c r="K660" s="3"/>
      <c r="L660" s="3"/>
      <c r="M660" s="3"/>
      <c r="N660" s="3"/>
    </row>
    <row r="661" spans="1:14" ht="13">
      <c r="A661" s="2"/>
      <c r="B661" s="3"/>
      <c r="C661" s="4"/>
      <c r="D661" s="4"/>
      <c r="E661" s="3"/>
      <c r="F661" s="3"/>
      <c r="G661" s="16"/>
      <c r="H661" s="3"/>
      <c r="I661" s="3"/>
      <c r="J661" s="3"/>
      <c r="K661" s="3"/>
      <c r="L661" s="3"/>
      <c r="M661" s="3"/>
      <c r="N661" s="3"/>
    </row>
    <row r="662" spans="1:14" ht="13">
      <c r="A662" s="2"/>
      <c r="B662" s="3"/>
      <c r="C662" s="4"/>
      <c r="D662" s="4"/>
      <c r="E662" s="3"/>
      <c r="F662" s="3"/>
      <c r="G662" s="16"/>
      <c r="H662" s="3"/>
      <c r="I662" s="3"/>
      <c r="J662" s="3"/>
      <c r="K662" s="3"/>
      <c r="L662" s="3"/>
      <c r="M662" s="3"/>
      <c r="N662" s="3"/>
    </row>
    <row r="663" spans="1:14" ht="13">
      <c r="A663" s="2"/>
      <c r="B663" s="3"/>
      <c r="C663" s="4"/>
      <c r="D663" s="4"/>
      <c r="E663" s="3"/>
      <c r="F663" s="3"/>
      <c r="G663" s="16"/>
      <c r="H663" s="3"/>
      <c r="I663" s="3"/>
      <c r="J663" s="3"/>
      <c r="K663" s="3"/>
      <c r="L663" s="3"/>
      <c r="M663" s="3"/>
      <c r="N663" s="3"/>
    </row>
    <row r="664" spans="1:14" ht="13">
      <c r="A664" s="2"/>
      <c r="B664" s="3"/>
      <c r="C664" s="4"/>
      <c r="D664" s="4"/>
      <c r="E664" s="3"/>
      <c r="F664" s="3"/>
      <c r="G664" s="16"/>
      <c r="H664" s="3"/>
      <c r="I664" s="3"/>
      <c r="J664" s="3"/>
      <c r="K664" s="3"/>
      <c r="L664" s="3"/>
      <c r="M664" s="3"/>
      <c r="N664" s="3"/>
    </row>
    <row r="665" spans="1:14" ht="13">
      <c r="A665" s="2"/>
      <c r="B665" s="3"/>
      <c r="C665" s="4"/>
      <c r="D665" s="4"/>
      <c r="E665" s="3"/>
      <c r="F665" s="3"/>
      <c r="G665" s="16"/>
      <c r="H665" s="3"/>
      <c r="I665" s="3"/>
      <c r="J665" s="3"/>
      <c r="K665" s="3"/>
      <c r="L665" s="3"/>
      <c r="M665" s="3"/>
      <c r="N665" s="3"/>
    </row>
    <row r="666" spans="1:14" ht="13">
      <c r="A666" s="2"/>
      <c r="B666" s="3"/>
      <c r="C666" s="4"/>
      <c r="D666" s="4"/>
      <c r="E666" s="3"/>
      <c r="F666" s="3"/>
      <c r="G666" s="16"/>
      <c r="H666" s="3"/>
      <c r="I666" s="3"/>
      <c r="J666" s="3"/>
      <c r="K666" s="3"/>
      <c r="L666" s="3"/>
      <c r="M666" s="3"/>
      <c r="N666" s="3"/>
    </row>
    <row r="667" spans="1:14" ht="13">
      <c r="A667" s="2"/>
      <c r="B667" s="3"/>
      <c r="C667" s="4"/>
      <c r="D667" s="4"/>
      <c r="E667" s="3"/>
      <c r="F667" s="3"/>
      <c r="G667" s="16"/>
      <c r="H667" s="3"/>
      <c r="I667" s="3"/>
      <c r="J667" s="3"/>
      <c r="K667" s="3"/>
      <c r="L667" s="3"/>
      <c r="M667" s="3"/>
      <c r="N667" s="3"/>
    </row>
    <row r="668" spans="1:14" ht="13">
      <c r="A668" s="2"/>
      <c r="B668" s="3"/>
      <c r="C668" s="4"/>
      <c r="D668" s="4"/>
      <c r="E668" s="3"/>
      <c r="F668" s="3"/>
      <c r="G668" s="16"/>
      <c r="H668" s="3"/>
      <c r="I668" s="3"/>
      <c r="J668" s="3"/>
      <c r="K668" s="3"/>
      <c r="L668" s="3"/>
      <c r="M668" s="3"/>
      <c r="N668" s="3"/>
    </row>
    <row r="669" spans="1:14" ht="13">
      <c r="A669" s="2"/>
      <c r="B669" s="3"/>
      <c r="C669" s="4"/>
      <c r="D669" s="4"/>
      <c r="E669" s="3"/>
      <c r="F669" s="3"/>
      <c r="G669" s="16"/>
      <c r="H669" s="3"/>
      <c r="I669" s="3"/>
      <c r="J669" s="3"/>
      <c r="K669" s="3"/>
      <c r="L669" s="3"/>
      <c r="M669" s="3"/>
      <c r="N669" s="3"/>
    </row>
    <row r="670" spans="1:14" ht="13">
      <c r="A670" s="2"/>
      <c r="B670" s="3"/>
      <c r="C670" s="4"/>
      <c r="D670" s="4"/>
      <c r="E670" s="3"/>
      <c r="F670" s="3"/>
      <c r="G670" s="16"/>
      <c r="H670" s="3"/>
      <c r="I670" s="3"/>
      <c r="J670" s="3"/>
      <c r="K670" s="3"/>
      <c r="L670" s="3"/>
      <c r="M670" s="3"/>
      <c r="N670" s="3"/>
    </row>
    <row r="671" spans="1:14" ht="13">
      <c r="A671" s="2"/>
      <c r="B671" s="3"/>
      <c r="C671" s="4"/>
      <c r="D671" s="4"/>
      <c r="E671" s="3"/>
      <c r="F671" s="3"/>
      <c r="G671" s="16"/>
      <c r="H671" s="3"/>
      <c r="I671" s="3"/>
      <c r="J671" s="3"/>
      <c r="K671" s="3"/>
      <c r="L671" s="3"/>
      <c r="M671" s="3"/>
      <c r="N671" s="3"/>
    </row>
    <row r="672" spans="1:14" ht="13">
      <c r="A672" s="2"/>
      <c r="B672" s="3"/>
      <c r="C672" s="4"/>
      <c r="D672" s="4"/>
      <c r="E672" s="3"/>
      <c r="F672" s="3"/>
      <c r="G672" s="16"/>
      <c r="H672" s="3"/>
      <c r="I672" s="3"/>
      <c r="J672" s="3"/>
      <c r="K672" s="3"/>
      <c r="L672" s="3"/>
      <c r="M672" s="3"/>
      <c r="N672" s="3"/>
    </row>
    <row r="673" spans="1:14" ht="13">
      <c r="A673" s="2"/>
      <c r="B673" s="3"/>
      <c r="C673" s="4"/>
      <c r="D673" s="4"/>
      <c r="E673" s="3"/>
      <c r="F673" s="3"/>
      <c r="G673" s="16"/>
      <c r="H673" s="3"/>
      <c r="I673" s="3"/>
      <c r="J673" s="3"/>
      <c r="K673" s="3"/>
      <c r="L673" s="3"/>
      <c r="M673" s="3"/>
      <c r="N673" s="3"/>
    </row>
    <row r="674" spans="1:14" ht="13">
      <c r="A674" s="2"/>
      <c r="B674" s="3"/>
      <c r="C674" s="4"/>
      <c r="D674" s="4"/>
      <c r="E674" s="3"/>
      <c r="F674" s="3"/>
      <c r="G674" s="16"/>
      <c r="H674" s="3"/>
      <c r="I674" s="3"/>
      <c r="J674" s="3"/>
      <c r="K674" s="3"/>
      <c r="L674" s="3"/>
      <c r="M674" s="3"/>
      <c r="N674" s="3"/>
    </row>
    <row r="675" spans="1:14" ht="13">
      <c r="A675" s="2"/>
      <c r="B675" s="3"/>
      <c r="C675" s="4"/>
      <c r="D675" s="4"/>
      <c r="E675" s="3"/>
      <c r="F675" s="3"/>
      <c r="G675" s="16"/>
      <c r="H675" s="3"/>
      <c r="I675" s="3"/>
      <c r="J675" s="3"/>
      <c r="K675" s="3"/>
      <c r="L675" s="3"/>
      <c r="M675" s="3"/>
      <c r="N675" s="3"/>
    </row>
    <row r="676" spans="1:14" ht="13">
      <c r="A676" s="2"/>
      <c r="B676" s="3"/>
      <c r="C676" s="4"/>
      <c r="D676" s="4"/>
      <c r="E676" s="3"/>
      <c r="F676" s="3"/>
      <c r="G676" s="16"/>
      <c r="H676" s="3"/>
      <c r="I676" s="3"/>
      <c r="J676" s="3"/>
      <c r="K676" s="3"/>
      <c r="L676" s="3"/>
      <c r="M676" s="3"/>
      <c r="N676" s="3"/>
    </row>
    <row r="677" spans="1:14" ht="13">
      <c r="A677" s="2"/>
      <c r="B677" s="3"/>
      <c r="C677" s="4"/>
      <c r="D677" s="4"/>
      <c r="E677" s="3"/>
      <c r="F677" s="3"/>
      <c r="G677" s="16"/>
      <c r="H677" s="3"/>
      <c r="I677" s="3"/>
      <c r="J677" s="3"/>
      <c r="K677" s="3"/>
      <c r="L677" s="3"/>
      <c r="M677" s="3"/>
      <c r="N677" s="3"/>
    </row>
    <row r="678" spans="1:14" ht="13">
      <c r="A678" s="2"/>
      <c r="B678" s="3"/>
      <c r="C678" s="4"/>
      <c r="D678" s="4"/>
      <c r="E678" s="3"/>
      <c r="F678" s="3"/>
      <c r="G678" s="16"/>
      <c r="H678" s="3"/>
      <c r="I678" s="3"/>
      <c r="J678" s="3"/>
      <c r="K678" s="3"/>
      <c r="L678" s="3"/>
      <c r="M678" s="3"/>
      <c r="N678" s="3"/>
    </row>
    <row r="679" spans="1:14" ht="13">
      <c r="A679" s="2"/>
      <c r="B679" s="3"/>
      <c r="C679" s="4"/>
      <c r="D679" s="4"/>
      <c r="E679" s="3"/>
      <c r="F679" s="3"/>
      <c r="G679" s="16"/>
      <c r="H679" s="3"/>
      <c r="I679" s="3"/>
      <c r="J679" s="3"/>
      <c r="K679" s="3"/>
      <c r="L679" s="3"/>
      <c r="M679" s="3"/>
      <c r="N679" s="3"/>
    </row>
    <row r="680" spans="1:14" ht="13">
      <c r="A680" s="2"/>
      <c r="B680" s="3"/>
      <c r="C680" s="4"/>
      <c r="D680" s="4"/>
      <c r="E680" s="3"/>
      <c r="F680" s="3"/>
      <c r="G680" s="16"/>
      <c r="H680" s="3"/>
      <c r="I680" s="3"/>
      <c r="J680" s="3"/>
      <c r="K680" s="3"/>
      <c r="L680" s="3"/>
      <c r="M680" s="3"/>
      <c r="N680" s="3"/>
    </row>
    <row r="681" spans="1:14" ht="13">
      <c r="A681" s="2"/>
      <c r="B681" s="3"/>
      <c r="C681" s="4"/>
      <c r="D681" s="4"/>
      <c r="E681" s="3"/>
      <c r="F681" s="3"/>
      <c r="G681" s="16"/>
      <c r="H681" s="3"/>
      <c r="I681" s="3"/>
      <c r="J681" s="3"/>
      <c r="K681" s="3"/>
      <c r="L681" s="3"/>
      <c r="M681" s="3"/>
      <c r="N681" s="3"/>
    </row>
    <row r="682" spans="1:14" ht="13">
      <c r="A682" s="2"/>
      <c r="B682" s="3"/>
      <c r="C682" s="4"/>
      <c r="D682" s="4"/>
      <c r="E682" s="3"/>
      <c r="F682" s="3"/>
      <c r="G682" s="16"/>
      <c r="H682" s="3"/>
      <c r="I682" s="3"/>
      <c r="J682" s="3"/>
      <c r="K682" s="3"/>
      <c r="L682" s="3"/>
      <c r="M682" s="3"/>
      <c r="N682" s="3"/>
    </row>
    <row r="683" spans="1:14" ht="13">
      <c r="A683" s="2"/>
      <c r="B683" s="3"/>
      <c r="C683" s="4"/>
      <c r="D683" s="4"/>
      <c r="E683" s="3"/>
      <c r="F683" s="3"/>
      <c r="G683" s="16"/>
      <c r="H683" s="3"/>
      <c r="I683" s="3"/>
      <c r="J683" s="3"/>
      <c r="K683" s="3"/>
      <c r="L683" s="3"/>
      <c r="M683" s="3"/>
      <c r="N683" s="3"/>
    </row>
    <row r="684" spans="1:14" ht="13">
      <c r="A684" s="2"/>
      <c r="B684" s="3"/>
      <c r="C684" s="4"/>
      <c r="D684" s="4"/>
      <c r="E684" s="3"/>
      <c r="F684" s="3"/>
      <c r="G684" s="16"/>
      <c r="H684" s="3"/>
      <c r="I684" s="3"/>
      <c r="J684" s="3"/>
      <c r="K684" s="3"/>
      <c r="L684" s="3"/>
      <c r="M684" s="3"/>
      <c r="N684" s="3"/>
    </row>
    <row r="685" spans="1:14" ht="13">
      <c r="A685" s="2"/>
      <c r="B685" s="3"/>
      <c r="C685" s="4"/>
      <c r="D685" s="4"/>
      <c r="E685" s="3"/>
      <c r="F685" s="3"/>
      <c r="G685" s="16"/>
      <c r="H685" s="3"/>
      <c r="I685" s="3"/>
      <c r="J685" s="3"/>
      <c r="K685" s="3"/>
      <c r="L685" s="3"/>
      <c r="M685" s="3"/>
      <c r="N685" s="3"/>
    </row>
    <row r="686" spans="1:14" ht="13">
      <c r="A686" s="2"/>
      <c r="B686" s="3"/>
      <c r="C686" s="4"/>
      <c r="D686" s="4"/>
      <c r="E686" s="3"/>
      <c r="F686" s="3"/>
      <c r="G686" s="16"/>
      <c r="H686" s="3"/>
      <c r="I686" s="3"/>
      <c r="J686" s="3"/>
      <c r="K686" s="3"/>
      <c r="L686" s="3"/>
      <c r="M686" s="3"/>
      <c r="N686" s="3"/>
    </row>
    <row r="687" spans="1:14" ht="13">
      <c r="A687" s="2"/>
      <c r="B687" s="3"/>
      <c r="C687" s="4"/>
      <c r="D687" s="4"/>
      <c r="E687" s="3"/>
      <c r="F687" s="3"/>
      <c r="G687" s="16"/>
      <c r="H687" s="3"/>
      <c r="I687" s="3"/>
      <c r="J687" s="3"/>
      <c r="K687" s="3"/>
      <c r="L687" s="3"/>
      <c r="M687" s="3"/>
      <c r="N687" s="3"/>
    </row>
    <row r="688" spans="1:14" ht="13">
      <c r="A688" s="2"/>
      <c r="B688" s="3"/>
      <c r="C688" s="4"/>
      <c r="D688" s="4"/>
      <c r="E688" s="3"/>
      <c r="F688" s="3"/>
      <c r="G688" s="16"/>
      <c r="H688" s="3"/>
      <c r="I688" s="3"/>
      <c r="J688" s="3"/>
      <c r="K688" s="3"/>
      <c r="L688" s="3"/>
      <c r="M688" s="3"/>
      <c r="N688" s="3"/>
    </row>
    <row r="689" spans="1:14" ht="13">
      <c r="A689" s="2"/>
      <c r="B689" s="3"/>
      <c r="C689" s="4"/>
      <c r="D689" s="4"/>
      <c r="E689" s="3"/>
      <c r="F689" s="3"/>
      <c r="G689" s="16"/>
      <c r="H689" s="3"/>
      <c r="I689" s="3"/>
      <c r="J689" s="3"/>
      <c r="K689" s="3"/>
      <c r="L689" s="3"/>
      <c r="M689" s="3"/>
      <c r="N689" s="3"/>
    </row>
    <row r="690" spans="1:14" ht="13">
      <c r="A690" s="2"/>
      <c r="B690" s="3"/>
      <c r="C690" s="4"/>
      <c r="D690" s="4"/>
      <c r="E690" s="3"/>
      <c r="F690" s="3"/>
      <c r="G690" s="16"/>
      <c r="H690" s="3"/>
      <c r="I690" s="3"/>
      <c r="J690" s="3"/>
      <c r="K690" s="3"/>
      <c r="L690" s="3"/>
      <c r="M690" s="3"/>
      <c r="N690" s="3"/>
    </row>
    <row r="691" spans="1:14" ht="13">
      <c r="A691" s="2"/>
      <c r="B691" s="3"/>
      <c r="C691" s="4"/>
      <c r="D691" s="4"/>
      <c r="E691" s="3"/>
      <c r="F691" s="3"/>
      <c r="G691" s="16"/>
      <c r="H691" s="3"/>
      <c r="I691" s="3"/>
      <c r="J691" s="3"/>
      <c r="K691" s="3"/>
      <c r="L691" s="3"/>
      <c r="M691" s="3"/>
      <c r="N691" s="3"/>
    </row>
    <row r="692" spans="1:14" ht="13">
      <c r="A692" s="2"/>
      <c r="B692" s="3"/>
      <c r="C692" s="4"/>
      <c r="D692" s="4"/>
      <c r="E692" s="3"/>
      <c r="F692" s="3"/>
      <c r="G692" s="16"/>
      <c r="H692" s="3"/>
      <c r="I692" s="3"/>
      <c r="J692" s="3"/>
      <c r="K692" s="3"/>
      <c r="L692" s="3"/>
      <c r="M692" s="3"/>
      <c r="N692" s="3"/>
    </row>
    <row r="693" spans="1:14" ht="13">
      <c r="A693" s="2"/>
      <c r="B693" s="3"/>
      <c r="C693" s="4"/>
      <c r="D693" s="4"/>
      <c r="E693" s="3"/>
      <c r="F693" s="3"/>
      <c r="G693" s="16"/>
      <c r="H693" s="3"/>
      <c r="I693" s="3"/>
      <c r="J693" s="3"/>
      <c r="K693" s="3"/>
      <c r="L693" s="3"/>
      <c r="M693" s="3"/>
      <c r="N693" s="3"/>
    </row>
    <row r="694" spans="1:14" ht="13">
      <c r="A694" s="2"/>
      <c r="B694" s="3"/>
      <c r="C694" s="4"/>
      <c r="D694" s="4"/>
      <c r="E694" s="3"/>
      <c r="F694" s="3"/>
      <c r="G694" s="16"/>
      <c r="H694" s="3"/>
      <c r="I694" s="3"/>
      <c r="J694" s="3"/>
      <c r="K694" s="3"/>
      <c r="L694" s="3"/>
      <c r="M694" s="3"/>
      <c r="N694" s="3"/>
    </row>
    <row r="695" spans="1:14" ht="13">
      <c r="A695" s="2"/>
      <c r="B695" s="3"/>
      <c r="C695" s="4"/>
      <c r="D695" s="4"/>
      <c r="E695" s="3"/>
      <c r="F695" s="3"/>
      <c r="G695" s="16"/>
      <c r="H695" s="3"/>
      <c r="I695" s="3"/>
      <c r="J695" s="3"/>
      <c r="K695" s="3"/>
      <c r="L695" s="3"/>
      <c r="M695" s="3"/>
      <c r="N695" s="3"/>
    </row>
    <row r="696" spans="1:14" ht="13">
      <c r="A696" s="2"/>
      <c r="B696" s="3"/>
      <c r="C696" s="4"/>
      <c r="D696" s="4"/>
      <c r="E696" s="3"/>
      <c r="F696" s="3"/>
      <c r="G696" s="16"/>
      <c r="H696" s="3"/>
      <c r="I696" s="3"/>
      <c r="J696" s="3"/>
      <c r="K696" s="3"/>
      <c r="L696" s="3"/>
      <c r="M696" s="3"/>
      <c r="N696" s="3"/>
    </row>
    <row r="697" spans="1:14" ht="13">
      <c r="A697" s="2"/>
      <c r="B697" s="3"/>
      <c r="C697" s="4"/>
      <c r="D697" s="4"/>
      <c r="E697" s="3"/>
      <c r="F697" s="3"/>
      <c r="G697" s="16"/>
      <c r="H697" s="3"/>
      <c r="I697" s="3"/>
      <c r="J697" s="3"/>
      <c r="K697" s="3"/>
      <c r="L697" s="3"/>
      <c r="M697" s="3"/>
      <c r="N697" s="3"/>
    </row>
    <row r="698" spans="1:14" ht="13">
      <c r="A698" s="2"/>
      <c r="B698" s="3"/>
      <c r="C698" s="4"/>
      <c r="D698" s="4"/>
      <c r="E698" s="3"/>
      <c r="F698" s="3"/>
      <c r="G698" s="16"/>
      <c r="H698" s="3"/>
      <c r="I698" s="3"/>
      <c r="J698" s="3"/>
      <c r="K698" s="3"/>
      <c r="L698" s="3"/>
      <c r="M698" s="3"/>
      <c r="N698" s="3"/>
    </row>
    <row r="699" spans="1:14" ht="13">
      <c r="A699" s="2"/>
      <c r="B699" s="3"/>
      <c r="C699" s="4"/>
      <c r="D699" s="4"/>
      <c r="E699" s="3"/>
      <c r="F699" s="3"/>
      <c r="G699" s="16"/>
      <c r="H699" s="3"/>
      <c r="I699" s="3"/>
      <c r="J699" s="3"/>
      <c r="K699" s="3"/>
      <c r="L699" s="3"/>
      <c r="M699" s="3"/>
      <c r="N699" s="3"/>
    </row>
    <row r="700" spans="1:14" ht="13">
      <c r="A700" s="2"/>
      <c r="B700" s="3"/>
      <c r="C700" s="4"/>
      <c r="D700" s="4"/>
      <c r="E700" s="3"/>
      <c r="F700" s="3"/>
      <c r="G700" s="16"/>
      <c r="H700" s="3"/>
      <c r="I700" s="3"/>
      <c r="J700" s="3"/>
      <c r="K700" s="3"/>
      <c r="L700" s="3"/>
      <c r="M700" s="3"/>
      <c r="N700" s="3"/>
    </row>
    <row r="701" spans="1:14" ht="13">
      <c r="A701" s="2"/>
      <c r="B701" s="3"/>
      <c r="C701" s="4"/>
      <c r="D701" s="4"/>
      <c r="E701" s="3"/>
      <c r="F701" s="3"/>
      <c r="G701" s="16"/>
      <c r="H701" s="3"/>
      <c r="I701" s="3"/>
      <c r="J701" s="3"/>
      <c r="K701" s="3"/>
      <c r="L701" s="3"/>
      <c r="M701" s="3"/>
      <c r="N701" s="3"/>
    </row>
    <row r="702" spans="1:14" ht="13">
      <c r="A702" s="2"/>
      <c r="B702" s="3"/>
      <c r="C702" s="4"/>
      <c r="D702" s="4"/>
      <c r="E702" s="3"/>
      <c r="F702" s="3"/>
      <c r="G702" s="16"/>
      <c r="H702" s="3"/>
      <c r="I702" s="3"/>
      <c r="J702" s="3"/>
      <c r="K702" s="3"/>
      <c r="L702" s="3"/>
      <c r="M702" s="3"/>
      <c r="N702" s="3"/>
    </row>
    <row r="703" spans="1:14" ht="13">
      <c r="A703" s="2"/>
      <c r="B703" s="3"/>
      <c r="C703" s="4"/>
      <c r="D703" s="4"/>
      <c r="E703" s="3"/>
      <c r="F703" s="3"/>
      <c r="G703" s="16"/>
      <c r="H703" s="3"/>
      <c r="I703" s="3"/>
      <c r="J703" s="3"/>
      <c r="K703" s="3"/>
      <c r="L703" s="3"/>
      <c r="M703" s="3"/>
      <c r="N703" s="3"/>
    </row>
    <row r="704" spans="1:14" ht="13">
      <c r="A704" s="2"/>
      <c r="B704" s="3"/>
      <c r="C704" s="4"/>
      <c r="D704" s="4"/>
      <c r="E704" s="3"/>
      <c r="F704" s="3"/>
      <c r="G704" s="16"/>
      <c r="H704" s="3"/>
      <c r="I704" s="3"/>
      <c r="J704" s="3"/>
      <c r="K704" s="3"/>
      <c r="L704" s="3"/>
      <c r="M704" s="3"/>
      <c r="N704" s="3"/>
    </row>
    <row r="705" spans="1:14" ht="13">
      <c r="A705" s="2"/>
      <c r="B705" s="3"/>
      <c r="C705" s="4"/>
      <c r="D705" s="4"/>
      <c r="E705" s="3"/>
      <c r="F705" s="3"/>
      <c r="G705" s="16"/>
      <c r="H705" s="3"/>
      <c r="I705" s="3"/>
      <c r="J705" s="3"/>
      <c r="K705" s="3"/>
      <c r="L705" s="3"/>
      <c r="M705" s="3"/>
      <c r="N705" s="3"/>
    </row>
    <row r="706" spans="1:14" ht="13">
      <c r="A706" s="2"/>
      <c r="B706" s="3"/>
      <c r="C706" s="4"/>
      <c r="D706" s="4"/>
      <c r="E706" s="3"/>
      <c r="F706" s="3"/>
      <c r="G706" s="16"/>
      <c r="H706" s="3"/>
      <c r="I706" s="3"/>
      <c r="J706" s="3"/>
      <c r="K706" s="3"/>
      <c r="L706" s="3"/>
      <c r="M706" s="3"/>
      <c r="N706" s="3"/>
    </row>
    <row r="707" spans="1:14" ht="13">
      <c r="A707" s="2"/>
      <c r="B707" s="3"/>
      <c r="C707" s="4"/>
      <c r="D707" s="4"/>
      <c r="E707" s="3"/>
      <c r="F707" s="3"/>
      <c r="G707" s="16"/>
      <c r="H707" s="3"/>
      <c r="I707" s="3"/>
      <c r="J707" s="3"/>
      <c r="K707" s="3"/>
      <c r="L707" s="3"/>
      <c r="M707" s="3"/>
      <c r="N707" s="3"/>
    </row>
    <row r="708" spans="1:14" ht="13">
      <c r="A708" s="2"/>
      <c r="B708" s="3"/>
      <c r="C708" s="4"/>
      <c r="D708" s="4"/>
      <c r="E708" s="3"/>
      <c r="F708" s="3"/>
      <c r="G708" s="16"/>
      <c r="H708" s="3"/>
      <c r="I708" s="3"/>
      <c r="J708" s="3"/>
      <c r="K708" s="3"/>
      <c r="L708" s="3"/>
      <c r="M708" s="3"/>
      <c r="N708" s="3"/>
    </row>
    <row r="709" spans="1:14" ht="13">
      <c r="A709" s="2"/>
      <c r="B709" s="3"/>
      <c r="C709" s="4"/>
      <c r="D709" s="4"/>
      <c r="E709" s="3"/>
      <c r="F709" s="3"/>
      <c r="G709" s="16"/>
      <c r="H709" s="3"/>
      <c r="I709" s="3"/>
      <c r="J709" s="3"/>
      <c r="K709" s="3"/>
      <c r="L709" s="3"/>
      <c r="M709" s="3"/>
      <c r="N709" s="3"/>
    </row>
    <row r="710" spans="1:14" ht="13">
      <c r="A710" s="2"/>
      <c r="B710" s="3"/>
      <c r="C710" s="4"/>
      <c r="D710" s="4"/>
      <c r="E710" s="3"/>
      <c r="F710" s="3"/>
      <c r="G710" s="16"/>
      <c r="H710" s="3"/>
      <c r="I710" s="3"/>
      <c r="J710" s="3"/>
      <c r="K710" s="3"/>
      <c r="L710" s="3"/>
      <c r="M710" s="3"/>
      <c r="N710" s="3"/>
    </row>
    <row r="711" spans="1:14" ht="13">
      <c r="A711" s="2"/>
      <c r="B711" s="3"/>
      <c r="C711" s="4"/>
      <c r="D711" s="4"/>
      <c r="E711" s="3"/>
      <c r="F711" s="3"/>
      <c r="G711" s="16"/>
      <c r="H711" s="3"/>
      <c r="I711" s="3"/>
      <c r="J711" s="3"/>
      <c r="K711" s="3"/>
      <c r="L711" s="3"/>
      <c r="M711" s="3"/>
      <c r="N711" s="3"/>
    </row>
    <row r="712" spans="1:14" ht="13">
      <c r="A712" s="2"/>
      <c r="B712" s="3"/>
      <c r="C712" s="4"/>
      <c r="D712" s="4"/>
      <c r="E712" s="3"/>
      <c r="F712" s="3"/>
      <c r="G712" s="16"/>
      <c r="H712" s="3"/>
      <c r="I712" s="3"/>
      <c r="J712" s="3"/>
      <c r="K712" s="3"/>
      <c r="L712" s="3"/>
      <c r="M712" s="3"/>
      <c r="N712" s="3"/>
    </row>
    <row r="713" spans="1:14" ht="13">
      <c r="A713" s="2"/>
      <c r="B713" s="3"/>
      <c r="C713" s="4"/>
      <c r="D713" s="4"/>
      <c r="E713" s="3"/>
      <c r="F713" s="3"/>
      <c r="G713" s="16"/>
      <c r="H713" s="3"/>
      <c r="I713" s="3"/>
      <c r="J713" s="3"/>
      <c r="K713" s="3"/>
      <c r="L713" s="3"/>
      <c r="M713" s="3"/>
      <c r="N713" s="3"/>
    </row>
    <row r="714" spans="1:14" ht="13">
      <c r="A714" s="2"/>
      <c r="B714" s="3"/>
      <c r="C714" s="4"/>
      <c r="D714" s="4"/>
      <c r="E714" s="3"/>
      <c r="F714" s="3"/>
      <c r="G714" s="16"/>
      <c r="H714" s="3"/>
      <c r="I714" s="3"/>
      <c r="J714" s="3"/>
      <c r="K714" s="3"/>
      <c r="L714" s="3"/>
      <c r="M714" s="3"/>
      <c r="N714" s="3"/>
    </row>
    <row r="715" spans="1:14" ht="13">
      <c r="A715" s="2"/>
      <c r="B715" s="3"/>
      <c r="C715" s="4"/>
      <c r="D715" s="4"/>
      <c r="E715" s="3"/>
      <c r="F715" s="3"/>
      <c r="G715" s="16"/>
      <c r="H715" s="3"/>
      <c r="I715" s="3"/>
      <c r="J715" s="3"/>
      <c r="K715" s="3"/>
      <c r="L715" s="3"/>
      <c r="M715" s="3"/>
      <c r="N715" s="3"/>
    </row>
    <row r="716" spans="1:14" ht="13">
      <c r="A716" s="2"/>
      <c r="B716" s="3"/>
      <c r="C716" s="4"/>
      <c r="D716" s="4"/>
      <c r="E716" s="3"/>
      <c r="F716" s="3"/>
      <c r="G716" s="16"/>
      <c r="H716" s="3"/>
      <c r="I716" s="3"/>
      <c r="J716" s="3"/>
      <c r="K716" s="3"/>
      <c r="L716" s="3"/>
      <c r="M716" s="3"/>
      <c r="N716" s="3"/>
    </row>
    <row r="717" spans="1:14" ht="13">
      <c r="A717" s="2"/>
      <c r="B717" s="3"/>
      <c r="C717" s="4"/>
      <c r="D717" s="4"/>
      <c r="E717" s="3"/>
      <c r="F717" s="3"/>
      <c r="G717" s="16"/>
      <c r="H717" s="3"/>
      <c r="I717" s="3"/>
      <c r="J717" s="3"/>
      <c r="K717" s="3"/>
      <c r="L717" s="3"/>
      <c r="M717" s="3"/>
      <c r="N717" s="3"/>
    </row>
    <row r="718" spans="1:14" ht="13">
      <c r="A718" s="2"/>
      <c r="B718" s="3"/>
      <c r="C718" s="4"/>
      <c r="D718" s="4"/>
      <c r="E718" s="3"/>
      <c r="F718" s="3"/>
      <c r="G718" s="16"/>
      <c r="H718" s="3"/>
      <c r="I718" s="3"/>
      <c r="J718" s="3"/>
      <c r="K718" s="3"/>
      <c r="L718" s="3"/>
      <c r="M718" s="3"/>
      <c r="N718" s="3"/>
    </row>
    <row r="719" spans="1:14" ht="13">
      <c r="A719" s="2"/>
      <c r="B719" s="3"/>
      <c r="C719" s="4"/>
      <c r="D719" s="4"/>
      <c r="E719" s="3"/>
      <c r="F719" s="3"/>
      <c r="G719" s="16"/>
      <c r="H719" s="3"/>
      <c r="I719" s="3"/>
      <c r="J719" s="3"/>
      <c r="K719" s="3"/>
      <c r="L719" s="3"/>
      <c r="M719" s="3"/>
      <c r="N719" s="3"/>
    </row>
    <row r="720" spans="1:14" ht="13">
      <c r="A720" s="2"/>
      <c r="B720" s="3"/>
      <c r="C720" s="4"/>
      <c r="D720" s="4"/>
      <c r="E720" s="3"/>
      <c r="F720" s="3"/>
      <c r="G720" s="16"/>
      <c r="H720" s="3"/>
      <c r="I720" s="3"/>
      <c r="J720" s="3"/>
      <c r="K720" s="3"/>
      <c r="L720" s="3"/>
      <c r="M720" s="3"/>
      <c r="N720" s="3"/>
    </row>
    <row r="721" spans="1:14" ht="13">
      <c r="A721" s="2"/>
      <c r="B721" s="3"/>
      <c r="C721" s="4"/>
      <c r="D721" s="4"/>
      <c r="E721" s="3"/>
      <c r="F721" s="3"/>
      <c r="G721" s="16"/>
      <c r="H721" s="3"/>
      <c r="I721" s="3"/>
      <c r="J721" s="3"/>
      <c r="K721" s="3"/>
      <c r="L721" s="3"/>
      <c r="M721" s="3"/>
      <c r="N721" s="3"/>
    </row>
    <row r="722" spans="1:14" ht="13">
      <c r="A722" s="2"/>
      <c r="B722" s="3"/>
      <c r="C722" s="4"/>
      <c r="D722" s="4"/>
      <c r="E722" s="3"/>
      <c r="F722" s="3"/>
      <c r="G722" s="16"/>
      <c r="H722" s="3"/>
      <c r="I722" s="3"/>
      <c r="J722" s="3"/>
      <c r="K722" s="3"/>
      <c r="L722" s="3"/>
      <c r="M722" s="3"/>
      <c r="N722" s="3"/>
    </row>
    <row r="723" spans="1:14" ht="13">
      <c r="A723" s="2"/>
      <c r="B723" s="3"/>
      <c r="C723" s="4"/>
      <c r="D723" s="4"/>
      <c r="E723" s="3"/>
      <c r="F723" s="3"/>
      <c r="G723" s="16"/>
      <c r="H723" s="3"/>
      <c r="I723" s="3"/>
      <c r="J723" s="3"/>
      <c r="K723" s="3"/>
      <c r="L723" s="3"/>
      <c r="M723" s="3"/>
      <c r="N723" s="3"/>
    </row>
    <row r="724" spans="1:14" ht="13">
      <c r="A724" s="2"/>
      <c r="B724" s="3"/>
      <c r="C724" s="4"/>
      <c r="D724" s="4"/>
      <c r="E724" s="3"/>
      <c r="F724" s="3"/>
      <c r="G724" s="16"/>
      <c r="H724" s="3"/>
      <c r="I724" s="3"/>
      <c r="J724" s="3"/>
      <c r="K724" s="3"/>
      <c r="L724" s="3"/>
      <c r="M724" s="3"/>
      <c r="N724" s="3"/>
    </row>
    <row r="725" spans="1:14" ht="13">
      <c r="A725" s="2"/>
      <c r="B725" s="3"/>
      <c r="C725" s="4"/>
      <c r="D725" s="4"/>
      <c r="E725" s="3"/>
      <c r="F725" s="3"/>
      <c r="G725" s="16"/>
      <c r="H725" s="3"/>
      <c r="I725" s="3"/>
      <c r="J725" s="3"/>
      <c r="K725" s="3"/>
      <c r="L725" s="3"/>
      <c r="M725" s="3"/>
      <c r="N725" s="3"/>
    </row>
    <row r="726" spans="1:14" ht="13">
      <c r="A726" s="2"/>
      <c r="B726" s="3"/>
      <c r="C726" s="4"/>
      <c r="D726" s="4"/>
      <c r="E726" s="3"/>
      <c r="F726" s="3"/>
      <c r="G726" s="16"/>
      <c r="H726" s="3"/>
      <c r="I726" s="3"/>
      <c r="J726" s="3"/>
      <c r="K726" s="3"/>
      <c r="L726" s="3"/>
      <c r="M726" s="3"/>
      <c r="N726" s="3"/>
    </row>
    <row r="727" spans="1:14" ht="13">
      <c r="A727" s="2"/>
      <c r="B727" s="3"/>
      <c r="C727" s="4"/>
      <c r="D727" s="4"/>
      <c r="E727" s="3"/>
      <c r="F727" s="3"/>
      <c r="G727" s="16"/>
      <c r="H727" s="3"/>
      <c r="I727" s="3"/>
      <c r="J727" s="3"/>
      <c r="K727" s="3"/>
      <c r="L727" s="3"/>
      <c r="M727" s="3"/>
      <c r="N727" s="3"/>
    </row>
    <row r="728" spans="1:14" ht="13">
      <c r="A728" s="2"/>
      <c r="B728" s="3"/>
      <c r="C728" s="4"/>
      <c r="D728" s="4"/>
      <c r="E728" s="3"/>
      <c r="F728" s="3"/>
      <c r="G728" s="16"/>
      <c r="H728" s="3"/>
      <c r="I728" s="3"/>
      <c r="J728" s="3"/>
      <c r="K728" s="3"/>
      <c r="L728" s="3"/>
      <c r="M728" s="3"/>
      <c r="N728" s="3"/>
    </row>
    <row r="729" spans="1:14" ht="13">
      <c r="A729" s="2"/>
      <c r="B729" s="3"/>
      <c r="C729" s="4"/>
      <c r="D729" s="4"/>
      <c r="E729" s="3"/>
      <c r="F729" s="3"/>
      <c r="G729" s="16"/>
      <c r="H729" s="3"/>
      <c r="I729" s="3"/>
      <c r="J729" s="3"/>
      <c r="K729" s="3"/>
      <c r="L729" s="3"/>
      <c r="M729" s="3"/>
      <c r="N729" s="3"/>
    </row>
    <row r="730" spans="1:14" ht="13">
      <c r="A730" s="2"/>
      <c r="B730" s="3"/>
      <c r="C730" s="4"/>
      <c r="D730" s="4"/>
      <c r="E730" s="3"/>
      <c r="F730" s="3"/>
      <c r="G730" s="16"/>
      <c r="H730" s="3"/>
      <c r="I730" s="3"/>
      <c r="J730" s="3"/>
      <c r="K730" s="3"/>
      <c r="L730" s="3"/>
      <c r="M730" s="3"/>
      <c r="N730" s="3"/>
    </row>
    <row r="731" spans="1:14" ht="13">
      <c r="A731" s="2"/>
      <c r="B731" s="3"/>
      <c r="C731" s="4"/>
      <c r="D731" s="4"/>
      <c r="E731" s="3"/>
      <c r="F731" s="3"/>
      <c r="G731" s="16"/>
      <c r="H731" s="3"/>
      <c r="I731" s="3"/>
      <c r="J731" s="3"/>
      <c r="K731" s="3"/>
      <c r="L731" s="3"/>
      <c r="M731" s="3"/>
      <c r="N731" s="3"/>
    </row>
    <row r="732" spans="1:14" ht="13">
      <c r="A732" s="2"/>
      <c r="B732" s="3"/>
      <c r="C732" s="4"/>
      <c r="D732" s="4"/>
      <c r="E732" s="3"/>
      <c r="F732" s="3"/>
      <c r="G732" s="16"/>
      <c r="H732" s="3"/>
      <c r="I732" s="3"/>
      <c r="J732" s="3"/>
      <c r="K732" s="3"/>
      <c r="L732" s="3"/>
      <c r="M732" s="3"/>
      <c r="N732" s="3"/>
    </row>
    <row r="733" spans="1:14" ht="13">
      <c r="A733" s="2"/>
      <c r="B733" s="3"/>
      <c r="C733" s="4"/>
      <c r="D733" s="4"/>
      <c r="E733" s="3"/>
      <c r="F733" s="3"/>
      <c r="G733" s="16"/>
      <c r="H733" s="3"/>
      <c r="I733" s="3"/>
      <c r="J733" s="3"/>
      <c r="K733" s="3"/>
      <c r="L733" s="3"/>
      <c r="M733" s="3"/>
      <c r="N733" s="3"/>
    </row>
    <row r="734" spans="1:14" ht="13">
      <c r="A734" s="2"/>
      <c r="B734" s="3"/>
      <c r="C734" s="4"/>
      <c r="D734" s="4"/>
      <c r="E734" s="3"/>
      <c r="F734" s="3"/>
      <c r="G734" s="16"/>
      <c r="H734" s="3"/>
      <c r="I734" s="3"/>
      <c r="J734" s="3"/>
      <c r="K734" s="3"/>
      <c r="L734" s="3"/>
      <c r="M734" s="3"/>
      <c r="N734" s="3"/>
    </row>
    <row r="735" spans="1:14" ht="13">
      <c r="A735" s="2"/>
      <c r="B735" s="3"/>
      <c r="C735" s="4"/>
      <c r="D735" s="4"/>
      <c r="E735" s="3"/>
      <c r="F735" s="3"/>
      <c r="G735" s="16"/>
      <c r="H735" s="3"/>
      <c r="I735" s="3"/>
      <c r="J735" s="3"/>
      <c r="K735" s="3"/>
      <c r="L735" s="3"/>
      <c r="M735" s="3"/>
      <c r="N735" s="3"/>
    </row>
    <row r="736" spans="1:14" ht="13">
      <c r="A736" s="2"/>
      <c r="B736" s="3"/>
      <c r="C736" s="4"/>
      <c r="D736" s="4"/>
      <c r="E736" s="3"/>
      <c r="F736" s="3"/>
      <c r="G736" s="16"/>
      <c r="H736" s="3"/>
      <c r="I736" s="3"/>
      <c r="J736" s="3"/>
      <c r="K736" s="3"/>
      <c r="L736" s="3"/>
      <c r="M736" s="3"/>
      <c r="N736" s="3"/>
    </row>
    <row r="737" spans="1:14" ht="13">
      <c r="A737" s="2"/>
      <c r="B737" s="3"/>
      <c r="C737" s="4"/>
      <c r="D737" s="4"/>
      <c r="E737" s="3"/>
      <c r="F737" s="3"/>
      <c r="G737" s="16"/>
      <c r="H737" s="3"/>
      <c r="I737" s="3"/>
      <c r="J737" s="3"/>
      <c r="K737" s="3"/>
      <c r="L737" s="3"/>
      <c r="M737" s="3"/>
      <c r="N737" s="3"/>
    </row>
    <row r="738" spans="1:14" ht="13">
      <c r="A738" s="2"/>
      <c r="B738" s="3"/>
      <c r="C738" s="4"/>
      <c r="D738" s="4"/>
      <c r="E738" s="3"/>
      <c r="F738" s="3"/>
      <c r="G738" s="16"/>
      <c r="H738" s="3"/>
      <c r="I738" s="3"/>
      <c r="J738" s="3"/>
      <c r="K738" s="3"/>
      <c r="L738" s="3"/>
      <c r="M738" s="3"/>
      <c r="N738" s="3"/>
    </row>
    <row r="739" spans="1:14" ht="13">
      <c r="A739" s="2"/>
      <c r="B739" s="3"/>
      <c r="C739" s="4"/>
      <c r="D739" s="4"/>
      <c r="E739" s="3"/>
      <c r="F739" s="3"/>
      <c r="G739" s="16"/>
      <c r="H739" s="3"/>
      <c r="I739" s="3"/>
      <c r="J739" s="3"/>
      <c r="K739" s="3"/>
      <c r="L739" s="3"/>
      <c r="M739" s="3"/>
      <c r="N739" s="3"/>
    </row>
    <row r="740" spans="1:14" ht="13">
      <c r="A740" s="2"/>
      <c r="B740" s="3"/>
      <c r="C740" s="4"/>
      <c r="D740" s="4"/>
      <c r="E740" s="3"/>
      <c r="F740" s="3"/>
      <c r="G740" s="16"/>
      <c r="H740" s="3"/>
      <c r="I740" s="3"/>
      <c r="J740" s="3"/>
      <c r="K740" s="3"/>
      <c r="L740" s="3"/>
      <c r="M740" s="3"/>
      <c r="N740" s="3"/>
    </row>
    <row r="741" spans="1:14" ht="13">
      <c r="A741" s="2"/>
      <c r="B741" s="3"/>
      <c r="C741" s="4"/>
      <c r="D741" s="4"/>
      <c r="E741" s="3"/>
      <c r="F741" s="3"/>
      <c r="G741" s="16"/>
      <c r="H741" s="3"/>
      <c r="I741" s="3"/>
      <c r="J741" s="3"/>
      <c r="K741" s="3"/>
      <c r="L741" s="3"/>
      <c r="M741" s="3"/>
      <c r="N741" s="3"/>
    </row>
    <row r="742" spans="1:14" ht="13">
      <c r="A742" s="2"/>
      <c r="B742" s="3"/>
      <c r="C742" s="4"/>
      <c r="D742" s="4"/>
      <c r="E742" s="3"/>
      <c r="F742" s="3"/>
      <c r="G742" s="16"/>
      <c r="H742" s="3"/>
      <c r="I742" s="3"/>
      <c r="J742" s="3"/>
      <c r="K742" s="3"/>
      <c r="L742" s="3"/>
      <c r="M742" s="3"/>
      <c r="N742" s="3"/>
    </row>
    <row r="743" spans="1:14" ht="13">
      <c r="A743" s="2"/>
      <c r="B743" s="3"/>
      <c r="C743" s="4"/>
      <c r="D743" s="4"/>
      <c r="E743" s="3"/>
      <c r="F743" s="3"/>
      <c r="G743" s="16"/>
      <c r="H743" s="3"/>
      <c r="I743" s="3"/>
      <c r="J743" s="3"/>
      <c r="K743" s="3"/>
      <c r="L743" s="3"/>
      <c r="M743" s="3"/>
      <c r="N743" s="3"/>
    </row>
    <row r="744" spans="1:14" ht="13">
      <c r="A744" s="2"/>
      <c r="B744" s="3"/>
      <c r="C744" s="4"/>
      <c r="D744" s="4"/>
      <c r="E744" s="3"/>
      <c r="F744" s="3"/>
      <c r="G744" s="16"/>
      <c r="H744" s="3"/>
      <c r="I744" s="3"/>
      <c r="J744" s="3"/>
      <c r="K744" s="3"/>
      <c r="L744" s="3"/>
      <c r="M744" s="3"/>
      <c r="N744" s="3"/>
    </row>
    <row r="745" spans="1:14" ht="13">
      <c r="A745" s="2"/>
      <c r="B745" s="3"/>
      <c r="C745" s="4"/>
      <c r="D745" s="4"/>
      <c r="E745" s="3"/>
      <c r="F745" s="3"/>
      <c r="G745" s="16"/>
      <c r="H745" s="3"/>
      <c r="I745" s="3"/>
      <c r="J745" s="3"/>
      <c r="K745" s="3"/>
      <c r="L745" s="3"/>
      <c r="M745" s="3"/>
      <c r="N745" s="3"/>
    </row>
    <row r="746" spans="1:14" ht="13">
      <c r="A746" s="2"/>
      <c r="B746" s="3"/>
      <c r="C746" s="4"/>
      <c r="D746" s="4"/>
      <c r="E746" s="3"/>
      <c r="F746" s="3"/>
      <c r="G746" s="16"/>
      <c r="H746" s="3"/>
      <c r="I746" s="3"/>
      <c r="J746" s="3"/>
      <c r="K746" s="3"/>
      <c r="L746" s="3"/>
      <c r="M746" s="3"/>
      <c r="N746" s="3"/>
    </row>
    <row r="747" spans="1:14" ht="13">
      <c r="A747" s="2"/>
      <c r="B747" s="3"/>
      <c r="C747" s="4"/>
      <c r="D747" s="4"/>
      <c r="E747" s="3"/>
      <c r="F747" s="3"/>
      <c r="G747" s="16"/>
      <c r="H747" s="3"/>
      <c r="I747" s="3"/>
      <c r="J747" s="3"/>
      <c r="K747" s="3"/>
      <c r="L747" s="3"/>
      <c r="M747" s="3"/>
      <c r="N747" s="3"/>
    </row>
    <row r="748" spans="1:14" ht="13">
      <c r="A748" s="2"/>
      <c r="B748" s="3"/>
      <c r="C748" s="4"/>
      <c r="D748" s="4"/>
      <c r="E748" s="3"/>
      <c r="F748" s="3"/>
      <c r="G748" s="16"/>
      <c r="H748" s="3"/>
      <c r="I748" s="3"/>
      <c r="J748" s="3"/>
      <c r="K748" s="3"/>
      <c r="L748" s="3"/>
      <c r="M748" s="3"/>
      <c r="N748" s="3"/>
    </row>
    <row r="749" spans="1:14" ht="13">
      <c r="A749" s="2"/>
      <c r="B749" s="3"/>
      <c r="C749" s="4"/>
      <c r="D749" s="4"/>
      <c r="E749" s="3"/>
      <c r="F749" s="3"/>
      <c r="G749" s="16"/>
      <c r="H749" s="3"/>
      <c r="I749" s="3"/>
      <c r="J749" s="3"/>
      <c r="K749" s="3"/>
      <c r="L749" s="3"/>
      <c r="M749" s="3"/>
      <c r="N749" s="3"/>
    </row>
    <row r="750" spans="1:14" ht="13">
      <c r="A750" s="2"/>
      <c r="B750" s="3"/>
      <c r="C750" s="4"/>
      <c r="D750" s="4"/>
      <c r="E750" s="3"/>
      <c r="F750" s="3"/>
      <c r="G750" s="16"/>
      <c r="H750" s="3"/>
      <c r="I750" s="3"/>
      <c r="J750" s="3"/>
      <c r="K750" s="3"/>
      <c r="L750" s="3"/>
      <c r="M750" s="3"/>
      <c r="N750" s="3"/>
    </row>
    <row r="751" spans="1:14" ht="13">
      <c r="A751" s="2"/>
      <c r="B751" s="3"/>
      <c r="C751" s="4"/>
      <c r="D751" s="4"/>
      <c r="E751" s="3"/>
      <c r="F751" s="3"/>
      <c r="G751" s="16"/>
      <c r="H751" s="3"/>
      <c r="I751" s="3"/>
      <c r="J751" s="3"/>
      <c r="K751" s="3"/>
      <c r="L751" s="3"/>
      <c r="M751" s="3"/>
      <c r="N751" s="3"/>
    </row>
    <row r="752" spans="1:14" ht="13">
      <c r="A752" s="2"/>
      <c r="B752" s="3"/>
      <c r="C752" s="4"/>
      <c r="D752" s="4"/>
      <c r="E752" s="3"/>
      <c r="F752" s="3"/>
      <c r="G752" s="16"/>
      <c r="H752" s="3"/>
      <c r="I752" s="3"/>
      <c r="J752" s="3"/>
      <c r="K752" s="3"/>
      <c r="L752" s="3"/>
      <c r="M752" s="3"/>
      <c r="N752" s="3"/>
    </row>
    <row r="753" spans="1:14" ht="13">
      <c r="A753" s="2"/>
      <c r="B753" s="3"/>
      <c r="C753" s="4"/>
      <c r="D753" s="4"/>
      <c r="E753" s="3"/>
      <c r="F753" s="3"/>
      <c r="G753" s="16"/>
      <c r="H753" s="3"/>
      <c r="I753" s="3"/>
      <c r="J753" s="3"/>
      <c r="K753" s="3"/>
      <c r="L753" s="3"/>
      <c r="M753" s="3"/>
      <c r="N753" s="3"/>
    </row>
    <row r="754" spans="1:14" ht="13">
      <c r="A754" s="2"/>
      <c r="B754" s="3"/>
      <c r="C754" s="4"/>
      <c r="D754" s="4"/>
      <c r="E754" s="3"/>
      <c r="F754" s="3"/>
      <c r="G754" s="16"/>
      <c r="H754" s="3"/>
      <c r="I754" s="3"/>
      <c r="J754" s="3"/>
      <c r="K754" s="3"/>
      <c r="L754" s="3"/>
      <c r="M754" s="3"/>
      <c r="N754" s="3"/>
    </row>
    <row r="755" spans="1:14" ht="13">
      <c r="A755" s="2"/>
      <c r="B755" s="3"/>
      <c r="C755" s="4"/>
      <c r="D755" s="4"/>
      <c r="E755" s="3"/>
      <c r="F755" s="3"/>
      <c r="G755" s="16"/>
      <c r="H755" s="3"/>
      <c r="I755" s="3"/>
      <c r="J755" s="3"/>
      <c r="K755" s="3"/>
      <c r="L755" s="3"/>
      <c r="M755" s="3"/>
      <c r="N755" s="3"/>
    </row>
    <row r="756" spans="1:14" ht="13">
      <c r="A756" s="2"/>
      <c r="B756" s="3"/>
      <c r="C756" s="4"/>
      <c r="D756" s="4"/>
      <c r="E756" s="3"/>
      <c r="F756" s="3"/>
      <c r="G756" s="16"/>
      <c r="H756" s="3"/>
      <c r="I756" s="3"/>
      <c r="J756" s="3"/>
      <c r="K756" s="3"/>
      <c r="L756" s="3"/>
      <c r="M756" s="3"/>
      <c r="N756" s="3"/>
    </row>
    <row r="757" spans="1:14" ht="13">
      <c r="A757" s="2"/>
      <c r="B757" s="3"/>
      <c r="C757" s="4"/>
      <c r="D757" s="4"/>
      <c r="E757" s="3"/>
      <c r="F757" s="3"/>
      <c r="G757" s="16"/>
      <c r="H757" s="3"/>
      <c r="I757" s="3"/>
      <c r="J757" s="3"/>
      <c r="K757" s="3"/>
      <c r="L757" s="3"/>
      <c r="M757" s="3"/>
      <c r="N757" s="3"/>
    </row>
    <row r="758" spans="1:14" ht="13">
      <c r="A758" s="2"/>
      <c r="B758" s="3"/>
      <c r="C758" s="4"/>
      <c r="D758" s="4"/>
      <c r="E758" s="3"/>
      <c r="F758" s="3"/>
      <c r="G758" s="16"/>
      <c r="H758" s="3"/>
      <c r="I758" s="3"/>
      <c r="J758" s="3"/>
      <c r="K758" s="3"/>
      <c r="L758" s="3"/>
      <c r="M758" s="3"/>
      <c r="N758" s="3"/>
    </row>
    <row r="759" spans="1:14" ht="13">
      <c r="A759" s="2"/>
      <c r="B759" s="3"/>
      <c r="C759" s="4"/>
      <c r="D759" s="4"/>
      <c r="E759" s="3"/>
      <c r="F759" s="3"/>
      <c r="G759" s="16"/>
      <c r="H759" s="3"/>
      <c r="I759" s="3"/>
      <c r="J759" s="3"/>
      <c r="K759" s="3"/>
      <c r="L759" s="3"/>
      <c r="M759" s="3"/>
      <c r="N759" s="3"/>
    </row>
    <row r="760" spans="1:14" ht="13">
      <c r="A760" s="2"/>
      <c r="B760" s="3"/>
      <c r="C760" s="4"/>
      <c r="D760" s="4"/>
      <c r="E760" s="3"/>
      <c r="F760" s="3"/>
      <c r="G760" s="16"/>
      <c r="H760" s="3"/>
      <c r="I760" s="3"/>
      <c r="J760" s="3"/>
      <c r="K760" s="3"/>
      <c r="L760" s="3"/>
      <c r="M760" s="3"/>
      <c r="N760" s="3"/>
    </row>
    <row r="761" spans="1:14" ht="13">
      <c r="A761" s="2"/>
      <c r="B761" s="3"/>
      <c r="C761" s="4"/>
      <c r="D761" s="4"/>
      <c r="E761" s="3"/>
      <c r="F761" s="3"/>
      <c r="G761" s="16"/>
      <c r="H761" s="3"/>
      <c r="I761" s="3"/>
      <c r="J761" s="3"/>
      <c r="K761" s="3"/>
      <c r="L761" s="3"/>
      <c r="M761" s="3"/>
      <c r="N761" s="3"/>
    </row>
    <row r="762" spans="1:14" ht="13">
      <c r="A762" s="2"/>
      <c r="B762" s="3"/>
      <c r="C762" s="4"/>
      <c r="D762" s="4"/>
      <c r="E762" s="3"/>
      <c r="F762" s="3"/>
      <c r="G762" s="16"/>
      <c r="H762" s="3"/>
      <c r="I762" s="3"/>
      <c r="J762" s="3"/>
      <c r="K762" s="3"/>
      <c r="L762" s="3"/>
      <c r="M762" s="3"/>
      <c r="N762" s="3"/>
    </row>
    <row r="763" spans="1:14" ht="13">
      <c r="A763" s="2"/>
      <c r="B763" s="3"/>
      <c r="C763" s="4"/>
      <c r="D763" s="4"/>
      <c r="E763" s="3"/>
      <c r="F763" s="3"/>
      <c r="G763" s="16"/>
      <c r="H763" s="3"/>
      <c r="I763" s="3"/>
      <c r="J763" s="3"/>
      <c r="K763" s="3"/>
      <c r="L763" s="3"/>
      <c r="M763" s="3"/>
      <c r="N763" s="3"/>
    </row>
    <row r="764" spans="1:14" ht="13">
      <c r="A764" s="2"/>
      <c r="B764" s="3"/>
      <c r="C764" s="4"/>
      <c r="D764" s="4"/>
      <c r="E764" s="3"/>
      <c r="F764" s="3"/>
      <c r="G764" s="16"/>
      <c r="H764" s="3"/>
      <c r="I764" s="3"/>
      <c r="J764" s="3"/>
      <c r="K764" s="3"/>
      <c r="L764" s="3"/>
      <c r="M764" s="3"/>
      <c r="N764" s="3"/>
    </row>
    <row r="765" spans="1:14" ht="13">
      <c r="A765" s="2"/>
      <c r="B765" s="3"/>
      <c r="C765" s="4"/>
      <c r="D765" s="4"/>
      <c r="E765" s="3"/>
      <c r="F765" s="3"/>
      <c r="G765" s="16"/>
      <c r="H765" s="3"/>
      <c r="I765" s="3"/>
      <c r="J765" s="3"/>
      <c r="K765" s="3"/>
      <c r="L765" s="3"/>
      <c r="M765" s="3"/>
      <c r="N765" s="3"/>
    </row>
    <row r="766" spans="1:14" ht="13">
      <c r="A766" s="2"/>
      <c r="B766" s="3"/>
      <c r="C766" s="4"/>
      <c r="D766" s="4"/>
      <c r="E766" s="3"/>
      <c r="F766" s="3"/>
      <c r="G766" s="16"/>
      <c r="H766" s="3"/>
      <c r="I766" s="3"/>
      <c r="J766" s="3"/>
      <c r="K766" s="3"/>
      <c r="L766" s="3"/>
      <c r="M766" s="3"/>
      <c r="N766" s="3"/>
    </row>
    <row r="767" spans="1:14" ht="13">
      <c r="A767" s="2"/>
      <c r="B767" s="3"/>
      <c r="C767" s="4"/>
      <c r="D767" s="4"/>
      <c r="E767" s="3"/>
      <c r="F767" s="3"/>
      <c r="G767" s="16"/>
      <c r="H767" s="3"/>
      <c r="I767" s="3"/>
      <c r="J767" s="3"/>
      <c r="K767" s="3"/>
      <c r="L767" s="3"/>
      <c r="M767" s="3"/>
      <c r="N767" s="3"/>
    </row>
    <row r="768" spans="1:14" ht="13">
      <c r="A768" s="2"/>
      <c r="B768" s="3"/>
      <c r="C768" s="4"/>
      <c r="D768" s="4"/>
      <c r="E768" s="3"/>
      <c r="F768" s="3"/>
      <c r="G768" s="16"/>
      <c r="H768" s="3"/>
      <c r="I768" s="3"/>
      <c r="J768" s="3"/>
      <c r="K768" s="3"/>
      <c r="L768" s="3"/>
      <c r="M768" s="3"/>
      <c r="N768" s="3"/>
    </row>
    <row r="769" spans="1:14" ht="13">
      <c r="A769" s="2"/>
      <c r="B769" s="3"/>
      <c r="C769" s="4"/>
      <c r="D769" s="4"/>
      <c r="E769" s="3"/>
      <c r="F769" s="3"/>
      <c r="G769" s="16"/>
      <c r="H769" s="3"/>
      <c r="I769" s="3"/>
      <c r="J769" s="3"/>
      <c r="K769" s="3"/>
      <c r="L769" s="3"/>
      <c r="M769" s="3"/>
      <c r="N769" s="3"/>
    </row>
    <row r="770" spans="1:14" ht="13">
      <c r="A770" s="2"/>
      <c r="B770" s="3"/>
      <c r="C770" s="4"/>
      <c r="D770" s="4"/>
      <c r="E770" s="3"/>
      <c r="F770" s="3"/>
      <c r="G770" s="16"/>
      <c r="H770" s="3"/>
      <c r="I770" s="3"/>
      <c r="J770" s="3"/>
      <c r="K770" s="3"/>
      <c r="L770" s="3"/>
      <c r="M770" s="3"/>
      <c r="N770" s="3"/>
    </row>
    <row r="771" spans="1:14" ht="13">
      <c r="A771" s="2"/>
      <c r="B771" s="3"/>
      <c r="C771" s="4"/>
      <c r="D771" s="4"/>
      <c r="E771" s="3"/>
      <c r="F771" s="3"/>
      <c r="G771" s="16"/>
      <c r="H771" s="3"/>
      <c r="I771" s="3"/>
      <c r="J771" s="3"/>
      <c r="K771" s="3"/>
      <c r="L771" s="3"/>
      <c r="M771" s="3"/>
      <c r="N771" s="3"/>
    </row>
    <row r="772" spans="1:14" ht="13">
      <c r="A772" s="2"/>
      <c r="B772" s="3"/>
      <c r="C772" s="4"/>
      <c r="D772" s="4"/>
      <c r="E772" s="3"/>
      <c r="F772" s="3"/>
      <c r="G772" s="16"/>
      <c r="H772" s="3"/>
      <c r="I772" s="3"/>
      <c r="J772" s="3"/>
      <c r="K772" s="3"/>
      <c r="L772" s="3"/>
      <c r="M772" s="3"/>
      <c r="N772" s="3"/>
    </row>
    <row r="773" spans="1:14" ht="13">
      <c r="A773" s="2"/>
      <c r="B773" s="3"/>
      <c r="C773" s="4"/>
      <c r="D773" s="4"/>
      <c r="E773" s="3"/>
      <c r="F773" s="3"/>
      <c r="G773" s="16"/>
      <c r="H773" s="3"/>
      <c r="I773" s="3"/>
      <c r="J773" s="3"/>
      <c r="K773" s="3"/>
      <c r="L773" s="3"/>
      <c r="M773" s="3"/>
      <c r="N773" s="3"/>
    </row>
    <row r="774" spans="1:14" ht="13">
      <c r="A774" s="2"/>
      <c r="B774" s="3"/>
      <c r="C774" s="4"/>
      <c r="D774" s="4"/>
      <c r="E774" s="3"/>
      <c r="F774" s="3"/>
      <c r="G774" s="16"/>
      <c r="H774" s="3"/>
      <c r="I774" s="3"/>
      <c r="J774" s="3"/>
      <c r="K774" s="3"/>
      <c r="L774" s="3"/>
      <c r="M774" s="3"/>
      <c r="N774" s="3"/>
    </row>
    <row r="775" spans="1:14" ht="13">
      <c r="A775" s="2"/>
      <c r="B775" s="3"/>
      <c r="C775" s="4"/>
      <c r="D775" s="4"/>
      <c r="E775" s="3"/>
      <c r="F775" s="3"/>
      <c r="G775" s="16"/>
      <c r="H775" s="3"/>
      <c r="I775" s="3"/>
      <c r="J775" s="3"/>
      <c r="K775" s="3"/>
      <c r="L775" s="3"/>
      <c r="M775" s="3"/>
      <c r="N775" s="3"/>
    </row>
    <row r="776" spans="1:14" ht="13">
      <c r="A776" s="2"/>
      <c r="B776" s="3"/>
      <c r="C776" s="4"/>
      <c r="D776" s="4"/>
      <c r="E776" s="3"/>
      <c r="F776" s="3"/>
      <c r="G776" s="16"/>
      <c r="H776" s="3"/>
      <c r="I776" s="3"/>
      <c r="J776" s="3"/>
      <c r="K776" s="3"/>
      <c r="L776" s="3"/>
      <c r="M776" s="3"/>
      <c r="N776" s="3"/>
    </row>
    <row r="777" spans="1:14" ht="13">
      <c r="A777" s="2"/>
      <c r="B777" s="3"/>
      <c r="C777" s="4"/>
      <c r="D777" s="4"/>
      <c r="E777" s="3"/>
      <c r="F777" s="3"/>
      <c r="G777" s="16"/>
      <c r="H777" s="3"/>
      <c r="I777" s="3"/>
      <c r="J777" s="3"/>
      <c r="K777" s="3"/>
      <c r="L777" s="3"/>
      <c r="M777" s="3"/>
      <c r="N777" s="3"/>
    </row>
    <row r="778" spans="1:14" ht="13">
      <c r="A778" s="2"/>
      <c r="B778" s="3"/>
      <c r="C778" s="4"/>
      <c r="D778" s="4"/>
      <c r="E778" s="3"/>
      <c r="F778" s="3"/>
      <c r="G778" s="16"/>
      <c r="H778" s="3"/>
      <c r="I778" s="3"/>
      <c r="J778" s="3"/>
      <c r="K778" s="3"/>
      <c r="L778" s="3"/>
      <c r="M778" s="3"/>
      <c r="N778" s="3"/>
    </row>
    <row r="779" spans="1:14" ht="13">
      <c r="A779" s="2"/>
      <c r="B779" s="3"/>
      <c r="C779" s="4"/>
      <c r="D779" s="4"/>
      <c r="E779" s="3"/>
      <c r="F779" s="3"/>
      <c r="G779" s="16"/>
      <c r="H779" s="3"/>
      <c r="I779" s="3"/>
      <c r="J779" s="3"/>
      <c r="K779" s="3"/>
      <c r="L779" s="3"/>
      <c r="M779" s="3"/>
      <c r="N779" s="3"/>
    </row>
    <row r="780" spans="1:14" ht="13">
      <c r="A780" s="2"/>
      <c r="B780" s="3"/>
      <c r="C780" s="4"/>
      <c r="D780" s="4"/>
      <c r="E780" s="3"/>
      <c r="F780" s="3"/>
      <c r="G780" s="16"/>
      <c r="H780" s="3"/>
      <c r="I780" s="3"/>
      <c r="J780" s="3"/>
      <c r="K780" s="3"/>
      <c r="L780" s="3"/>
      <c r="M780" s="3"/>
      <c r="N780" s="3"/>
    </row>
    <row r="781" spans="1:14" ht="13">
      <c r="A781" s="2"/>
      <c r="B781" s="3"/>
      <c r="C781" s="4"/>
      <c r="D781" s="4"/>
      <c r="E781" s="3"/>
      <c r="F781" s="3"/>
      <c r="G781" s="16"/>
      <c r="H781" s="3"/>
      <c r="I781" s="3"/>
      <c r="J781" s="3"/>
      <c r="K781" s="3"/>
      <c r="L781" s="3"/>
      <c r="M781" s="3"/>
      <c r="N781" s="3"/>
    </row>
    <row r="782" spans="1:14" ht="13">
      <c r="A782" s="2"/>
      <c r="B782" s="3"/>
      <c r="C782" s="4"/>
      <c r="D782" s="4"/>
      <c r="E782" s="3"/>
      <c r="F782" s="3"/>
      <c r="G782" s="16"/>
      <c r="H782" s="3"/>
      <c r="I782" s="3"/>
      <c r="J782" s="3"/>
      <c r="K782" s="3"/>
      <c r="L782" s="3"/>
      <c r="M782" s="3"/>
      <c r="N782" s="3"/>
    </row>
    <row r="783" spans="1:14" ht="13">
      <c r="A783" s="2"/>
      <c r="B783" s="3"/>
      <c r="C783" s="4"/>
      <c r="D783" s="4"/>
      <c r="E783" s="3"/>
      <c r="F783" s="3"/>
      <c r="G783" s="16"/>
      <c r="H783" s="3"/>
      <c r="I783" s="3"/>
      <c r="J783" s="3"/>
      <c r="K783" s="3"/>
      <c r="L783" s="3"/>
      <c r="M783" s="3"/>
      <c r="N783" s="3"/>
    </row>
    <row r="784" spans="1:14" ht="13">
      <c r="A784" s="2"/>
      <c r="B784" s="3"/>
      <c r="C784" s="4"/>
      <c r="D784" s="4"/>
      <c r="E784" s="3"/>
      <c r="F784" s="3"/>
      <c r="G784" s="16"/>
      <c r="H784" s="3"/>
      <c r="I784" s="3"/>
      <c r="J784" s="3"/>
      <c r="K784" s="3"/>
      <c r="L784" s="3"/>
      <c r="M784" s="3"/>
      <c r="N784" s="3"/>
    </row>
    <row r="785" spans="1:14" ht="13">
      <c r="A785" s="2"/>
      <c r="B785" s="3"/>
      <c r="C785" s="4"/>
      <c r="D785" s="4"/>
      <c r="E785" s="3"/>
      <c r="F785" s="3"/>
      <c r="G785" s="16"/>
      <c r="H785" s="3"/>
      <c r="I785" s="3"/>
      <c r="J785" s="3"/>
      <c r="K785" s="3"/>
      <c r="L785" s="3"/>
      <c r="M785" s="3"/>
      <c r="N785" s="3"/>
    </row>
    <row r="786" spans="1:14" ht="13">
      <c r="A786" s="2"/>
      <c r="B786" s="3"/>
      <c r="C786" s="4"/>
      <c r="D786" s="4"/>
      <c r="E786" s="3"/>
      <c r="F786" s="3"/>
      <c r="G786" s="16"/>
      <c r="H786" s="3"/>
      <c r="I786" s="3"/>
      <c r="J786" s="3"/>
      <c r="K786" s="3"/>
      <c r="L786" s="3"/>
      <c r="M786" s="3"/>
      <c r="N786" s="3"/>
    </row>
    <row r="787" spans="1:14" ht="13">
      <c r="A787" s="2"/>
      <c r="B787" s="3"/>
      <c r="C787" s="4"/>
      <c r="D787" s="4"/>
      <c r="E787" s="3"/>
      <c r="F787" s="3"/>
      <c r="G787" s="16"/>
      <c r="H787" s="3"/>
      <c r="I787" s="3"/>
      <c r="J787" s="3"/>
      <c r="K787" s="3"/>
      <c r="L787" s="3"/>
      <c r="M787" s="3"/>
      <c r="N787" s="3"/>
    </row>
    <row r="788" spans="1:14" ht="13">
      <c r="A788" s="2"/>
      <c r="B788" s="3"/>
      <c r="C788" s="4"/>
      <c r="D788" s="4"/>
      <c r="E788" s="3"/>
      <c r="F788" s="3"/>
      <c r="G788" s="16"/>
      <c r="H788" s="3"/>
      <c r="I788" s="3"/>
      <c r="J788" s="3"/>
      <c r="K788" s="3"/>
      <c r="L788" s="3"/>
      <c r="M788" s="3"/>
      <c r="N788" s="3"/>
    </row>
    <row r="789" spans="1:14" ht="13">
      <c r="A789" s="2"/>
      <c r="B789" s="3"/>
      <c r="C789" s="4"/>
      <c r="D789" s="4"/>
      <c r="E789" s="3"/>
      <c r="F789" s="3"/>
      <c r="G789" s="16"/>
      <c r="H789" s="3"/>
      <c r="I789" s="3"/>
      <c r="J789" s="3"/>
      <c r="K789" s="3"/>
      <c r="L789" s="3"/>
      <c r="M789" s="3"/>
      <c r="N789" s="3"/>
    </row>
    <row r="790" spans="1:14" ht="13">
      <c r="A790" s="2"/>
      <c r="B790" s="3"/>
      <c r="C790" s="4"/>
      <c r="D790" s="4"/>
      <c r="E790" s="3"/>
      <c r="F790" s="3"/>
      <c r="G790" s="16"/>
      <c r="H790" s="3"/>
      <c r="I790" s="3"/>
      <c r="J790" s="3"/>
      <c r="K790" s="3"/>
      <c r="L790" s="3"/>
      <c r="M790" s="3"/>
      <c r="N790" s="3"/>
    </row>
    <row r="791" spans="1:14" ht="13">
      <c r="A791" s="2"/>
      <c r="B791" s="3"/>
      <c r="C791" s="4"/>
      <c r="D791" s="4"/>
      <c r="E791" s="3"/>
      <c r="F791" s="3"/>
      <c r="G791" s="16"/>
      <c r="H791" s="3"/>
      <c r="I791" s="3"/>
      <c r="J791" s="3"/>
      <c r="K791" s="3"/>
      <c r="L791" s="3"/>
      <c r="M791" s="3"/>
      <c r="N791" s="3"/>
    </row>
    <row r="792" spans="1:14" ht="13">
      <c r="A792" s="2"/>
      <c r="B792" s="3"/>
      <c r="C792" s="4"/>
      <c r="D792" s="4"/>
      <c r="E792" s="3"/>
      <c r="F792" s="3"/>
      <c r="G792" s="16"/>
      <c r="H792" s="3"/>
      <c r="I792" s="3"/>
      <c r="J792" s="3"/>
      <c r="K792" s="3"/>
      <c r="L792" s="3"/>
      <c r="M792" s="3"/>
      <c r="N792" s="3"/>
    </row>
    <row r="793" spans="1:14" ht="13">
      <c r="A793" s="2"/>
      <c r="B793" s="3"/>
      <c r="C793" s="4"/>
      <c r="D793" s="4"/>
      <c r="E793" s="3"/>
      <c r="F793" s="3"/>
      <c r="G793" s="16"/>
      <c r="H793" s="3"/>
      <c r="I793" s="3"/>
      <c r="J793" s="3"/>
      <c r="K793" s="3"/>
      <c r="L793" s="3"/>
      <c r="M793" s="3"/>
      <c r="N793" s="3"/>
    </row>
    <row r="794" spans="1:14" ht="13">
      <c r="A794" s="2"/>
      <c r="B794" s="3"/>
      <c r="C794" s="4"/>
      <c r="D794" s="4"/>
      <c r="E794" s="3"/>
      <c r="F794" s="3"/>
      <c r="G794" s="16"/>
      <c r="H794" s="3"/>
      <c r="I794" s="3"/>
      <c r="J794" s="3"/>
      <c r="K794" s="3"/>
      <c r="L794" s="3"/>
      <c r="M794" s="3"/>
      <c r="N794" s="3"/>
    </row>
    <row r="795" spans="1:14" ht="13">
      <c r="A795" s="2"/>
      <c r="B795" s="3"/>
      <c r="C795" s="4"/>
      <c r="D795" s="4"/>
      <c r="E795" s="3"/>
      <c r="F795" s="3"/>
      <c r="G795" s="16"/>
      <c r="H795" s="3"/>
      <c r="I795" s="3"/>
      <c r="J795" s="3"/>
      <c r="K795" s="3"/>
      <c r="L795" s="3"/>
      <c r="M795" s="3"/>
      <c r="N795" s="3"/>
    </row>
    <row r="796" spans="1:14" ht="13">
      <c r="A796" s="2"/>
      <c r="B796" s="3"/>
      <c r="C796" s="4"/>
      <c r="D796" s="4"/>
      <c r="E796" s="3"/>
      <c r="F796" s="3"/>
      <c r="G796" s="16"/>
      <c r="H796" s="3"/>
      <c r="I796" s="3"/>
      <c r="J796" s="3"/>
      <c r="K796" s="3"/>
      <c r="L796" s="3"/>
      <c r="M796" s="3"/>
      <c r="N796" s="3"/>
    </row>
    <row r="797" spans="1:14" ht="13">
      <c r="A797" s="2"/>
      <c r="B797" s="3"/>
      <c r="C797" s="4"/>
      <c r="D797" s="4"/>
      <c r="E797" s="3"/>
      <c r="F797" s="3"/>
      <c r="G797" s="16"/>
      <c r="H797" s="3"/>
      <c r="I797" s="3"/>
      <c r="J797" s="3"/>
      <c r="K797" s="3"/>
      <c r="L797" s="3"/>
      <c r="M797" s="3"/>
      <c r="N797" s="3"/>
    </row>
    <row r="798" spans="1:14" ht="13">
      <c r="A798" s="2"/>
      <c r="B798" s="3"/>
      <c r="C798" s="4"/>
      <c r="D798" s="4"/>
      <c r="E798" s="3"/>
      <c r="F798" s="3"/>
      <c r="G798" s="16"/>
      <c r="H798" s="3"/>
      <c r="I798" s="3"/>
      <c r="J798" s="3"/>
      <c r="K798" s="3"/>
      <c r="L798" s="3"/>
      <c r="M798" s="3"/>
      <c r="N798" s="3"/>
    </row>
    <row r="799" spans="1:14" ht="13">
      <c r="A799" s="2"/>
      <c r="B799" s="3"/>
      <c r="C799" s="4"/>
      <c r="D799" s="4"/>
      <c r="E799" s="3"/>
      <c r="F799" s="3"/>
      <c r="G799" s="16"/>
      <c r="H799" s="3"/>
      <c r="I799" s="3"/>
      <c r="J799" s="3"/>
      <c r="K799" s="3"/>
      <c r="L799" s="3"/>
      <c r="M799" s="3"/>
      <c r="N799" s="3"/>
    </row>
    <row r="800" spans="1:14" ht="13">
      <c r="A800" s="2"/>
      <c r="B800" s="3"/>
      <c r="C800" s="4"/>
      <c r="D800" s="4"/>
      <c r="E800" s="3"/>
      <c r="F800" s="3"/>
      <c r="G800" s="16"/>
      <c r="H800" s="3"/>
      <c r="I800" s="3"/>
      <c r="J800" s="3"/>
      <c r="K800" s="3"/>
      <c r="L800" s="3"/>
      <c r="M800" s="3"/>
      <c r="N800" s="3"/>
    </row>
    <row r="801" spans="1:14" ht="13">
      <c r="A801" s="2"/>
      <c r="B801" s="3"/>
      <c r="C801" s="4"/>
      <c r="D801" s="4"/>
      <c r="E801" s="3"/>
      <c r="F801" s="3"/>
      <c r="G801" s="16"/>
      <c r="H801" s="3"/>
      <c r="I801" s="3"/>
      <c r="J801" s="3"/>
      <c r="K801" s="3"/>
      <c r="L801" s="3"/>
      <c r="M801" s="3"/>
      <c r="N801" s="3"/>
    </row>
    <row r="802" spans="1:14" ht="13">
      <c r="A802" s="2"/>
      <c r="B802" s="3"/>
      <c r="C802" s="4"/>
      <c r="D802" s="4"/>
      <c r="E802" s="3"/>
      <c r="F802" s="3"/>
      <c r="G802" s="16"/>
      <c r="H802" s="3"/>
      <c r="I802" s="3"/>
      <c r="J802" s="3"/>
      <c r="K802" s="3"/>
      <c r="L802" s="3"/>
      <c r="M802" s="3"/>
      <c r="N802" s="3"/>
    </row>
    <row r="803" spans="1:14" ht="13">
      <c r="A803" s="2"/>
      <c r="B803" s="3"/>
      <c r="C803" s="4"/>
      <c r="D803" s="4"/>
      <c r="E803" s="3"/>
      <c r="F803" s="3"/>
      <c r="G803" s="16"/>
      <c r="H803" s="3"/>
      <c r="I803" s="3"/>
      <c r="J803" s="3"/>
      <c r="K803" s="3"/>
      <c r="L803" s="3"/>
      <c r="M803" s="3"/>
      <c r="N803" s="3"/>
    </row>
    <row r="804" spans="1:14" ht="13">
      <c r="A804" s="2"/>
      <c r="B804" s="3"/>
      <c r="C804" s="4"/>
      <c r="D804" s="4"/>
      <c r="E804" s="3"/>
      <c r="F804" s="3"/>
      <c r="G804" s="16"/>
      <c r="H804" s="3"/>
      <c r="I804" s="3"/>
      <c r="J804" s="3"/>
      <c r="K804" s="3"/>
      <c r="L804" s="3"/>
      <c r="M804" s="3"/>
      <c r="N804" s="3"/>
    </row>
    <row r="805" spans="1:14" ht="13">
      <c r="A805" s="2"/>
      <c r="B805" s="3"/>
      <c r="C805" s="4"/>
      <c r="D805" s="4"/>
      <c r="E805" s="3"/>
      <c r="F805" s="3"/>
      <c r="G805" s="16"/>
      <c r="H805" s="3"/>
      <c r="I805" s="3"/>
      <c r="J805" s="3"/>
      <c r="K805" s="3"/>
      <c r="L805" s="3"/>
      <c r="M805" s="3"/>
      <c r="N805" s="3"/>
    </row>
    <row r="806" spans="1:14" ht="13">
      <c r="A806" s="2"/>
      <c r="B806" s="3"/>
      <c r="C806" s="4"/>
      <c r="D806" s="4"/>
      <c r="E806" s="3"/>
      <c r="F806" s="3"/>
      <c r="G806" s="16"/>
      <c r="H806" s="3"/>
      <c r="I806" s="3"/>
      <c r="J806" s="3"/>
      <c r="K806" s="3"/>
      <c r="L806" s="3"/>
      <c r="M806" s="3"/>
      <c r="N806" s="3"/>
    </row>
    <row r="807" spans="1:14" ht="13">
      <c r="A807" s="2"/>
      <c r="B807" s="3"/>
      <c r="C807" s="4"/>
      <c r="D807" s="4"/>
      <c r="E807" s="3"/>
      <c r="F807" s="3"/>
      <c r="G807" s="16"/>
      <c r="H807" s="3"/>
      <c r="I807" s="3"/>
      <c r="J807" s="3"/>
      <c r="K807" s="3"/>
      <c r="L807" s="3"/>
      <c r="M807" s="3"/>
      <c r="N807" s="3"/>
    </row>
    <row r="808" spans="1:14" ht="13">
      <c r="A808" s="2"/>
      <c r="B808" s="3"/>
      <c r="C808" s="4"/>
      <c r="D808" s="4"/>
      <c r="E808" s="3"/>
      <c r="F808" s="3"/>
      <c r="G808" s="16"/>
      <c r="H808" s="3"/>
      <c r="I808" s="3"/>
      <c r="J808" s="3"/>
      <c r="K808" s="3"/>
      <c r="L808" s="3"/>
      <c r="M808" s="3"/>
      <c r="N808" s="3"/>
    </row>
    <row r="809" spans="1:14" ht="13">
      <c r="A809" s="2"/>
      <c r="B809" s="3"/>
      <c r="C809" s="4"/>
      <c r="D809" s="4"/>
      <c r="E809" s="3"/>
      <c r="F809" s="3"/>
      <c r="G809" s="16"/>
      <c r="H809" s="3"/>
      <c r="I809" s="3"/>
      <c r="J809" s="3"/>
      <c r="K809" s="3"/>
      <c r="L809" s="3"/>
      <c r="M809" s="3"/>
      <c r="N809" s="3"/>
    </row>
    <row r="810" spans="1:14" ht="13">
      <c r="A810" s="2"/>
      <c r="B810" s="3"/>
      <c r="C810" s="4"/>
      <c r="D810" s="4"/>
      <c r="E810" s="3"/>
      <c r="F810" s="3"/>
      <c r="G810" s="16"/>
      <c r="H810" s="3"/>
      <c r="I810" s="3"/>
      <c r="J810" s="3"/>
      <c r="K810" s="3"/>
      <c r="L810" s="3"/>
      <c r="M810" s="3"/>
      <c r="N810" s="3"/>
    </row>
    <row r="811" spans="1:14" ht="13">
      <c r="A811" s="2"/>
      <c r="B811" s="3"/>
      <c r="C811" s="4"/>
      <c r="D811" s="4"/>
      <c r="E811" s="3"/>
      <c r="F811" s="3"/>
      <c r="G811" s="16"/>
      <c r="H811" s="3"/>
      <c r="I811" s="3"/>
      <c r="J811" s="3"/>
      <c r="K811" s="3"/>
      <c r="L811" s="3"/>
      <c r="M811" s="3"/>
      <c r="N811" s="3"/>
    </row>
    <row r="812" spans="1:14" ht="13">
      <c r="A812" s="2"/>
      <c r="B812" s="3"/>
      <c r="C812" s="4"/>
      <c r="D812" s="4"/>
      <c r="E812" s="3"/>
      <c r="F812" s="3"/>
      <c r="G812" s="16"/>
      <c r="H812" s="3"/>
      <c r="I812" s="3"/>
      <c r="J812" s="3"/>
      <c r="K812" s="3"/>
      <c r="L812" s="3"/>
      <c r="M812" s="3"/>
      <c r="N812" s="3"/>
    </row>
    <row r="813" spans="1:14" ht="13">
      <c r="A813" s="2"/>
      <c r="B813" s="3"/>
      <c r="C813" s="4"/>
      <c r="D813" s="4"/>
      <c r="E813" s="3"/>
      <c r="F813" s="3"/>
      <c r="G813" s="16"/>
      <c r="H813" s="3"/>
      <c r="I813" s="3"/>
      <c r="J813" s="3"/>
      <c r="K813" s="3"/>
      <c r="L813" s="3"/>
      <c r="M813" s="3"/>
      <c r="N813" s="3"/>
    </row>
    <row r="814" spans="1:14" ht="13">
      <c r="A814" s="2"/>
      <c r="B814" s="3"/>
      <c r="C814" s="4"/>
      <c r="D814" s="4"/>
      <c r="E814" s="3"/>
      <c r="F814" s="3"/>
      <c r="G814" s="16"/>
      <c r="H814" s="3"/>
      <c r="I814" s="3"/>
      <c r="J814" s="3"/>
      <c r="K814" s="3"/>
      <c r="L814" s="3"/>
      <c r="M814" s="3"/>
      <c r="N814" s="3"/>
    </row>
    <row r="815" spans="1:14" ht="13">
      <c r="A815" s="2"/>
      <c r="B815" s="3"/>
      <c r="C815" s="4"/>
      <c r="D815" s="4"/>
      <c r="E815" s="3"/>
      <c r="F815" s="3"/>
      <c r="G815" s="16"/>
      <c r="H815" s="3"/>
      <c r="I815" s="3"/>
      <c r="J815" s="3"/>
      <c r="K815" s="3"/>
      <c r="L815" s="3"/>
      <c r="M815" s="3"/>
      <c r="N815" s="3"/>
    </row>
    <row r="816" spans="1:14" ht="13">
      <c r="A816" s="2"/>
      <c r="B816" s="3"/>
      <c r="C816" s="4"/>
      <c r="D816" s="4"/>
      <c r="E816" s="3"/>
      <c r="F816" s="3"/>
      <c r="G816" s="16"/>
      <c r="H816" s="3"/>
      <c r="I816" s="3"/>
      <c r="J816" s="3"/>
      <c r="K816" s="3"/>
      <c r="L816" s="3"/>
      <c r="M816" s="3"/>
      <c r="N816" s="3"/>
    </row>
    <row r="817" spans="1:14" ht="13">
      <c r="A817" s="2"/>
      <c r="B817" s="3"/>
      <c r="C817" s="4"/>
      <c r="D817" s="4"/>
      <c r="E817" s="3"/>
      <c r="F817" s="3"/>
      <c r="G817" s="16"/>
      <c r="H817" s="3"/>
      <c r="I817" s="3"/>
      <c r="J817" s="3"/>
      <c r="K817" s="3"/>
      <c r="L817" s="3"/>
      <c r="M817" s="3"/>
      <c r="N817" s="3"/>
    </row>
    <row r="818" spans="1:14" ht="13">
      <c r="A818" s="2"/>
      <c r="B818" s="3"/>
      <c r="C818" s="4"/>
      <c r="D818" s="4"/>
      <c r="E818" s="3"/>
      <c r="F818" s="3"/>
      <c r="G818" s="16"/>
      <c r="H818" s="3"/>
      <c r="I818" s="3"/>
      <c r="J818" s="3"/>
      <c r="K818" s="3"/>
      <c r="L818" s="3"/>
      <c r="M818" s="3"/>
      <c r="N818" s="3"/>
    </row>
    <row r="819" spans="1:14" ht="13">
      <c r="A819" s="2"/>
      <c r="B819" s="3"/>
      <c r="C819" s="4"/>
      <c r="D819" s="4"/>
      <c r="E819" s="3"/>
      <c r="F819" s="3"/>
      <c r="G819" s="16"/>
      <c r="H819" s="3"/>
      <c r="I819" s="3"/>
      <c r="J819" s="3"/>
      <c r="K819" s="3"/>
      <c r="L819" s="3"/>
      <c r="M819" s="3"/>
      <c r="N819" s="3"/>
    </row>
    <row r="820" spans="1:14" ht="13">
      <c r="A820" s="2"/>
      <c r="B820" s="3"/>
      <c r="C820" s="4"/>
      <c r="D820" s="4"/>
      <c r="E820" s="3"/>
      <c r="F820" s="3"/>
      <c r="G820" s="16"/>
      <c r="H820" s="3"/>
      <c r="I820" s="3"/>
      <c r="J820" s="3"/>
      <c r="K820" s="3"/>
      <c r="L820" s="3"/>
      <c r="M820" s="3"/>
      <c r="N820" s="3"/>
    </row>
    <row r="821" spans="1:14" ht="13">
      <c r="A821" s="2"/>
      <c r="B821" s="3"/>
      <c r="C821" s="4"/>
      <c r="D821" s="4"/>
      <c r="E821" s="3"/>
      <c r="F821" s="3"/>
      <c r="G821" s="16"/>
      <c r="H821" s="3"/>
      <c r="I821" s="3"/>
      <c r="J821" s="3"/>
      <c r="K821" s="3"/>
      <c r="L821" s="3"/>
      <c r="M821" s="3"/>
      <c r="N821" s="3"/>
    </row>
    <row r="822" spans="1:14" ht="13">
      <c r="A822" s="2"/>
      <c r="B822" s="3"/>
      <c r="C822" s="4"/>
      <c r="D822" s="4"/>
      <c r="E822" s="3"/>
      <c r="F822" s="3"/>
      <c r="G822" s="16"/>
      <c r="H822" s="3"/>
      <c r="I822" s="3"/>
      <c r="J822" s="3"/>
      <c r="K822" s="3"/>
      <c r="L822" s="3"/>
      <c r="M822" s="3"/>
      <c r="N822" s="3"/>
    </row>
    <row r="823" spans="1:14" ht="13">
      <c r="A823" s="2"/>
      <c r="B823" s="3"/>
      <c r="C823" s="4"/>
      <c r="D823" s="4"/>
      <c r="E823" s="3"/>
      <c r="F823" s="3"/>
      <c r="G823" s="16"/>
      <c r="H823" s="3"/>
      <c r="I823" s="3"/>
      <c r="J823" s="3"/>
      <c r="K823" s="3"/>
      <c r="L823" s="3"/>
      <c r="M823" s="3"/>
      <c r="N823" s="3"/>
    </row>
    <row r="824" spans="1:14" ht="13">
      <c r="A824" s="2"/>
      <c r="B824" s="3"/>
      <c r="C824" s="4"/>
      <c r="D824" s="4"/>
      <c r="E824" s="3"/>
      <c r="F824" s="3"/>
      <c r="G824" s="16"/>
      <c r="H824" s="3"/>
      <c r="I824" s="3"/>
      <c r="J824" s="3"/>
      <c r="K824" s="3"/>
      <c r="L824" s="3"/>
      <c r="M824" s="3"/>
      <c r="N824" s="3"/>
    </row>
    <row r="825" spans="1:14" ht="13">
      <c r="A825" s="2"/>
      <c r="B825" s="3"/>
      <c r="C825" s="4"/>
      <c r="D825" s="4"/>
      <c r="E825" s="3"/>
      <c r="F825" s="3"/>
      <c r="G825" s="16"/>
      <c r="H825" s="3"/>
      <c r="I825" s="3"/>
      <c r="J825" s="3"/>
      <c r="K825" s="3"/>
      <c r="L825" s="3"/>
      <c r="M825" s="3"/>
      <c r="N825" s="3"/>
    </row>
    <row r="826" spans="1:14" ht="13">
      <c r="A826" s="2"/>
      <c r="B826" s="3"/>
      <c r="C826" s="4"/>
      <c r="D826" s="4"/>
      <c r="E826" s="3"/>
      <c r="F826" s="3"/>
      <c r="G826" s="16"/>
      <c r="H826" s="3"/>
      <c r="I826" s="3"/>
      <c r="J826" s="3"/>
      <c r="K826" s="3"/>
      <c r="L826" s="3"/>
      <c r="M826" s="3"/>
      <c r="N826" s="3"/>
    </row>
    <row r="827" spans="1:14" ht="13">
      <c r="A827" s="2"/>
      <c r="B827" s="3"/>
      <c r="C827" s="4"/>
      <c r="D827" s="4"/>
      <c r="E827" s="3"/>
      <c r="F827" s="3"/>
      <c r="G827" s="16"/>
      <c r="H827" s="3"/>
      <c r="I827" s="3"/>
      <c r="J827" s="3"/>
      <c r="K827" s="3"/>
      <c r="L827" s="3"/>
      <c r="M827" s="3"/>
      <c r="N827" s="3"/>
    </row>
    <row r="828" spans="1:14" ht="13">
      <c r="A828" s="2"/>
      <c r="B828" s="3"/>
      <c r="C828" s="4"/>
      <c r="D828" s="4"/>
      <c r="E828" s="3"/>
      <c r="F828" s="3"/>
      <c r="G828" s="16"/>
      <c r="H828" s="3"/>
      <c r="I828" s="3"/>
      <c r="J828" s="3"/>
      <c r="K828" s="3"/>
      <c r="L828" s="3"/>
      <c r="M828" s="3"/>
      <c r="N828" s="3"/>
    </row>
    <row r="829" spans="1:14" ht="13">
      <c r="A829" s="2"/>
      <c r="B829" s="3"/>
      <c r="C829" s="4"/>
      <c r="D829" s="4"/>
      <c r="E829" s="3"/>
      <c r="F829" s="3"/>
      <c r="G829" s="16"/>
      <c r="H829" s="3"/>
      <c r="I829" s="3"/>
      <c r="J829" s="3"/>
      <c r="K829" s="3"/>
      <c r="L829" s="3"/>
      <c r="M829" s="3"/>
      <c r="N829" s="3"/>
    </row>
    <row r="830" spans="1:14" ht="13">
      <c r="A830" s="2"/>
      <c r="B830" s="3"/>
      <c r="C830" s="4"/>
      <c r="D830" s="4"/>
      <c r="E830" s="3"/>
      <c r="F830" s="3"/>
      <c r="G830" s="16"/>
      <c r="H830" s="3"/>
      <c r="I830" s="3"/>
      <c r="J830" s="3"/>
      <c r="K830" s="3"/>
      <c r="L830" s="3"/>
      <c r="M830" s="3"/>
      <c r="N830" s="3"/>
    </row>
    <row r="831" spans="1:14" ht="13">
      <c r="A831" s="2"/>
      <c r="B831" s="3"/>
      <c r="C831" s="4"/>
      <c r="D831" s="4"/>
      <c r="E831" s="3"/>
      <c r="F831" s="3"/>
      <c r="G831" s="16"/>
      <c r="H831" s="3"/>
      <c r="I831" s="3"/>
      <c r="J831" s="3"/>
      <c r="K831" s="3"/>
      <c r="L831" s="3"/>
      <c r="M831" s="3"/>
      <c r="N831" s="3"/>
    </row>
    <row r="832" spans="1:14" ht="13">
      <c r="A832" s="2"/>
      <c r="B832" s="3"/>
      <c r="C832" s="4"/>
      <c r="D832" s="4"/>
      <c r="E832" s="3"/>
      <c r="F832" s="3"/>
      <c r="G832" s="16"/>
      <c r="H832" s="3"/>
      <c r="I832" s="3"/>
      <c r="J832" s="3"/>
      <c r="K832" s="3"/>
      <c r="L832" s="3"/>
      <c r="M832" s="3"/>
      <c r="N832" s="3"/>
    </row>
    <row r="833" spans="1:14" ht="13">
      <c r="A833" s="2"/>
      <c r="B833" s="3"/>
      <c r="C833" s="4"/>
      <c r="D833" s="4"/>
      <c r="E833" s="3"/>
      <c r="F833" s="3"/>
      <c r="G833" s="16"/>
      <c r="H833" s="3"/>
      <c r="I833" s="3"/>
      <c r="J833" s="3"/>
      <c r="K833" s="3"/>
      <c r="L833" s="3"/>
      <c r="M833" s="3"/>
      <c r="N833" s="3"/>
    </row>
    <row r="834" spans="1:14" ht="13">
      <c r="A834" s="2"/>
      <c r="B834" s="3"/>
      <c r="C834" s="4"/>
      <c r="D834" s="4"/>
      <c r="E834" s="3"/>
      <c r="F834" s="3"/>
      <c r="G834" s="16"/>
      <c r="H834" s="3"/>
      <c r="I834" s="3"/>
      <c r="J834" s="3"/>
      <c r="K834" s="3"/>
      <c r="L834" s="3"/>
      <c r="M834" s="3"/>
      <c r="N834" s="3"/>
    </row>
    <row r="835" spans="1:14" ht="13">
      <c r="A835" s="2"/>
      <c r="B835" s="3"/>
      <c r="C835" s="4"/>
      <c r="D835" s="4"/>
      <c r="E835" s="3"/>
      <c r="F835" s="3"/>
      <c r="G835" s="16"/>
      <c r="H835" s="3"/>
      <c r="I835" s="3"/>
      <c r="J835" s="3"/>
      <c r="K835" s="3"/>
      <c r="L835" s="3"/>
      <c r="M835" s="3"/>
      <c r="N835" s="3"/>
    </row>
    <row r="836" spans="1:14" ht="13">
      <c r="A836" s="2"/>
      <c r="B836" s="3"/>
      <c r="C836" s="4"/>
      <c r="D836" s="4"/>
      <c r="E836" s="3"/>
      <c r="F836" s="3"/>
      <c r="G836" s="16"/>
      <c r="H836" s="3"/>
      <c r="I836" s="3"/>
      <c r="J836" s="3"/>
      <c r="K836" s="3"/>
      <c r="L836" s="3"/>
      <c r="M836" s="3"/>
      <c r="N836" s="3"/>
    </row>
    <row r="837" spans="1:14" ht="13">
      <c r="A837" s="2"/>
      <c r="B837" s="3"/>
      <c r="C837" s="4"/>
      <c r="D837" s="4"/>
      <c r="E837" s="3"/>
      <c r="F837" s="3"/>
      <c r="G837" s="16"/>
      <c r="H837" s="3"/>
      <c r="I837" s="3"/>
      <c r="J837" s="3"/>
      <c r="K837" s="3"/>
      <c r="L837" s="3"/>
      <c r="M837" s="3"/>
      <c r="N837" s="3"/>
    </row>
    <row r="838" spans="1:14" ht="13">
      <c r="A838" s="2"/>
      <c r="B838" s="3"/>
      <c r="C838" s="4"/>
      <c r="D838" s="4"/>
      <c r="E838" s="3"/>
      <c r="F838" s="3"/>
      <c r="G838" s="16"/>
      <c r="H838" s="3"/>
      <c r="I838" s="3"/>
      <c r="J838" s="3"/>
      <c r="K838" s="3"/>
      <c r="L838" s="3"/>
      <c r="M838" s="3"/>
      <c r="N838" s="3"/>
    </row>
    <row r="839" spans="1:14" ht="13">
      <c r="A839" s="2"/>
      <c r="B839" s="3"/>
      <c r="C839" s="4"/>
      <c r="D839" s="4"/>
      <c r="E839" s="3"/>
      <c r="F839" s="3"/>
      <c r="G839" s="16"/>
      <c r="H839" s="3"/>
      <c r="I839" s="3"/>
      <c r="J839" s="3"/>
      <c r="K839" s="3"/>
      <c r="L839" s="3"/>
      <c r="M839" s="3"/>
      <c r="N839" s="3"/>
    </row>
    <row r="840" spans="1:14" ht="13">
      <c r="A840" s="2"/>
      <c r="B840" s="3"/>
      <c r="C840" s="4"/>
      <c r="D840" s="4"/>
      <c r="E840" s="3"/>
      <c r="F840" s="3"/>
      <c r="G840" s="16"/>
      <c r="H840" s="3"/>
      <c r="I840" s="3"/>
      <c r="J840" s="3"/>
      <c r="K840" s="3"/>
      <c r="L840" s="3"/>
      <c r="M840" s="3"/>
      <c r="N840" s="3"/>
    </row>
    <row r="841" spans="1:14" ht="13">
      <c r="A841" s="2"/>
      <c r="B841" s="3"/>
      <c r="C841" s="4"/>
      <c r="D841" s="4"/>
      <c r="E841" s="3"/>
      <c r="F841" s="3"/>
      <c r="G841" s="16"/>
      <c r="H841" s="3"/>
      <c r="I841" s="3"/>
      <c r="J841" s="3"/>
      <c r="K841" s="3"/>
      <c r="L841" s="3"/>
      <c r="M841" s="3"/>
      <c r="N841" s="3"/>
    </row>
    <row r="842" spans="1:14" ht="13">
      <c r="A842" s="2"/>
      <c r="B842" s="3"/>
      <c r="C842" s="4"/>
      <c r="D842" s="4"/>
      <c r="E842" s="3"/>
      <c r="F842" s="3"/>
      <c r="G842" s="16"/>
      <c r="H842" s="3"/>
      <c r="I842" s="3"/>
      <c r="J842" s="3"/>
      <c r="K842" s="3"/>
      <c r="L842" s="3"/>
      <c r="M842" s="3"/>
      <c r="N842" s="3"/>
    </row>
    <row r="843" spans="1:14" ht="13">
      <c r="A843" s="2"/>
      <c r="B843" s="3"/>
      <c r="C843" s="4"/>
      <c r="D843" s="4"/>
      <c r="E843" s="3"/>
      <c r="F843" s="3"/>
      <c r="G843" s="16"/>
      <c r="H843" s="3"/>
      <c r="I843" s="3"/>
      <c r="J843" s="3"/>
      <c r="K843" s="3"/>
      <c r="L843" s="3"/>
      <c r="M843" s="3"/>
      <c r="N843" s="3"/>
    </row>
    <row r="844" spans="1:14" ht="13">
      <c r="A844" s="2"/>
      <c r="B844" s="3"/>
      <c r="C844" s="4"/>
      <c r="D844" s="4"/>
      <c r="E844" s="3"/>
      <c r="F844" s="3"/>
      <c r="G844" s="16"/>
      <c r="H844" s="3"/>
      <c r="I844" s="3"/>
      <c r="J844" s="3"/>
      <c r="K844" s="3"/>
      <c r="L844" s="3"/>
      <c r="M844" s="3"/>
      <c r="N844" s="3"/>
    </row>
    <row r="845" spans="1:14" ht="13">
      <c r="A845" s="2"/>
      <c r="B845" s="3"/>
      <c r="C845" s="4"/>
      <c r="D845" s="4"/>
      <c r="E845" s="3"/>
      <c r="F845" s="3"/>
      <c r="G845" s="16"/>
      <c r="H845" s="3"/>
      <c r="I845" s="3"/>
      <c r="J845" s="3"/>
      <c r="K845" s="3"/>
      <c r="L845" s="3"/>
      <c r="M845" s="3"/>
      <c r="N845" s="3"/>
    </row>
    <row r="846" spans="1:14" ht="13">
      <c r="A846" s="2"/>
      <c r="B846" s="3"/>
      <c r="C846" s="4"/>
      <c r="D846" s="4"/>
      <c r="E846" s="3"/>
      <c r="F846" s="3"/>
      <c r="G846" s="16"/>
      <c r="H846" s="3"/>
      <c r="I846" s="3"/>
      <c r="J846" s="3"/>
      <c r="K846" s="3"/>
      <c r="L846" s="3"/>
      <c r="M846" s="3"/>
      <c r="N846" s="3"/>
    </row>
    <row r="847" spans="1:14" ht="13">
      <c r="A847" s="2"/>
      <c r="B847" s="3"/>
      <c r="C847" s="4"/>
      <c r="D847" s="4"/>
      <c r="E847" s="3"/>
      <c r="F847" s="3"/>
      <c r="G847" s="16"/>
      <c r="H847" s="3"/>
      <c r="I847" s="3"/>
      <c r="J847" s="3"/>
      <c r="K847" s="3"/>
      <c r="L847" s="3"/>
      <c r="M847" s="3"/>
      <c r="N847" s="3"/>
    </row>
    <row r="848" spans="1:14" ht="13">
      <c r="A848" s="2"/>
      <c r="B848" s="3"/>
      <c r="C848" s="4"/>
      <c r="D848" s="4"/>
      <c r="E848" s="3"/>
      <c r="F848" s="3"/>
      <c r="G848" s="16"/>
      <c r="H848" s="3"/>
      <c r="I848" s="3"/>
      <c r="J848" s="3"/>
      <c r="K848" s="3"/>
      <c r="L848" s="3"/>
      <c r="M848" s="3"/>
      <c r="N848" s="3"/>
    </row>
    <row r="849" spans="1:14" ht="13">
      <c r="A849" s="2"/>
      <c r="B849" s="3"/>
      <c r="C849" s="4"/>
      <c r="D849" s="4"/>
      <c r="E849" s="3"/>
      <c r="F849" s="3"/>
      <c r="G849" s="16"/>
      <c r="H849" s="3"/>
      <c r="I849" s="3"/>
      <c r="J849" s="3"/>
      <c r="K849" s="3"/>
      <c r="L849" s="3"/>
      <c r="M849" s="3"/>
      <c r="N849" s="3"/>
    </row>
    <row r="850" spans="1:14" ht="13">
      <c r="A850" s="2"/>
      <c r="B850" s="3"/>
      <c r="C850" s="4"/>
      <c r="D850" s="4"/>
      <c r="E850" s="3"/>
      <c r="F850" s="3"/>
      <c r="G850" s="16"/>
      <c r="H850" s="3"/>
      <c r="I850" s="3"/>
      <c r="J850" s="3"/>
      <c r="K850" s="3"/>
      <c r="L850" s="3"/>
      <c r="M850" s="3"/>
      <c r="N850" s="3"/>
    </row>
    <row r="851" spans="1:14" ht="13">
      <c r="A851" s="2"/>
      <c r="B851" s="3"/>
      <c r="C851" s="4"/>
      <c r="D851" s="4"/>
      <c r="E851" s="3"/>
      <c r="F851" s="3"/>
      <c r="G851" s="16"/>
      <c r="H851" s="3"/>
      <c r="I851" s="3"/>
      <c r="J851" s="3"/>
      <c r="K851" s="3"/>
      <c r="L851" s="3"/>
      <c r="M851" s="3"/>
      <c r="N851" s="3"/>
    </row>
    <row r="852" spans="1:14" ht="13">
      <c r="A852" s="2"/>
      <c r="B852" s="3"/>
      <c r="C852" s="4"/>
      <c r="D852" s="4"/>
      <c r="E852" s="3"/>
      <c r="F852" s="3"/>
      <c r="G852" s="16"/>
      <c r="H852" s="3"/>
      <c r="I852" s="3"/>
      <c r="J852" s="3"/>
      <c r="K852" s="3"/>
      <c r="L852" s="3"/>
      <c r="M852" s="3"/>
      <c r="N852" s="3"/>
    </row>
    <row r="853" spans="1:14" ht="13">
      <c r="A853" s="2"/>
      <c r="B853" s="3"/>
      <c r="C853" s="4"/>
      <c r="D853" s="4"/>
      <c r="E853" s="3"/>
      <c r="F853" s="3"/>
      <c r="G853" s="16"/>
      <c r="H853" s="3"/>
      <c r="I853" s="3"/>
      <c r="J853" s="3"/>
      <c r="K853" s="3"/>
      <c r="L853" s="3"/>
      <c r="M853" s="3"/>
      <c r="N853" s="3"/>
    </row>
    <row r="854" spans="1:14" ht="13">
      <c r="A854" s="2"/>
      <c r="B854" s="3"/>
      <c r="C854" s="4"/>
      <c r="D854" s="4"/>
      <c r="E854" s="3"/>
      <c r="F854" s="3"/>
      <c r="G854" s="16"/>
      <c r="H854" s="3"/>
      <c r="I854" s="3"/>
      <c r="J854" s="3"/>
      <c r="K854" s="3"/>
      <c r="L854" s="3"/>
      <c r="M854" s="3"/>
      <c r="N854" s="3"/>
    </row>
    <row r="855" spans="1:14" ht="13">
      <c r="A855" s="2"/>
      <c r="B855" s="3"/>
      <c r="C855" s="4"/>
      <c r="D855" s="4"/>
      <c r="E855" s="3"/>
      <c r="F855" s="3"/>
      <c r="G855" s="16"/>
      <c r="H855" s="3"/>
      <c r="I855" s="3"/>
      <c r="J855" s="3"/>
      <c r="K855" s="3"/>
      <c r="L855" s="3"/>
      <c r="M855" s="3"/>
      <c r="N855" s="3"/>
    </row>
    <row r="856" spans="1:14" ht="13">
      <c r="A856" s="2"/>
      <c r="B856" s="3"/>
      <c r="C856" s="4"/>
      <c r="D856" s="4"/>
      <c r="E856" s="3"/>
      <c r="F856" s="3"/>
      <c r="G856" s="16"/>
      <c r="H856" s="3"/>
      <c r="I856" s="3"/>
      <c r="J856" s="3"/>
      <c r="K856" s="3"/>
      <c r="L856" s="3"/>
      <c r="M856" s="3"/>
      <c r="N856" s="3"/>
    </row>
    <row r="857" spans="1:14" ht="13">
      <c r="A857" s="2"/>
      <c r="B857" s="3"/>
      <c r="C857" s="4"/>
      <c r="D857" s="4"/>
      <c r="E857" s="3"/>
      <c r="F857" s="3"/>
      <c r="G857" s="16"/>
      <c r="H857" s="3"/>
      <c r="I857" s="3"/>
      <c r="J857" s="3"/>
      <c r="K857" s="3"/>
      <c r="L857" s="3"/>
      <c r="M857" s="3"/>
      <c r="N857" s="3"/>
    </row>
    <row r="858" spans="1:14" ht="13">
      <c r="A858" s="2"/>
      <c r="B858" s="3"/>
      <c r="C858" s="4"/>
      <c r="D858" s="4"/>
      <c r="E858" s="3"/>
      <c r="F858" s="3"/>
      <c r="G858" s="16"/>
      <c r="H858" s="3"/>
      <c r="I858" s="3"/>
      <c r="J858" s="3"/>
      <c r="K858" s="3"/>
      <c r="L858" s="3"/>
      <c r="M858" s="3"/>
      <c r="N858" s="3"/>
    </row>
    <row r="859" spans="1:14" ht="13">
      <c r="A859" s="2"/>
      <c r="B859" s="3"/>
      <c r="C859" s="4"/>
      <c r="D859" s="4"/>
      <c r="E859" s="3"/>
      <c r="F859" s="3"/>
      <c r="G859" s="16"/>
      <c r="H859" s="3"/>
      <c r="I859" s="3"/>
      <c r="J859" s="3"/>
      <c r="K859" s="3"/>
      <c r="L859" s="3"/>
      <c r="M859" s="3"/>
      <c r="N859" s="3"/>
    </row>
    <row r="860" spans="1:14" ht="13">
      <c r="A860" s="2"/>
      <c r="B860" s="3"/>
      <c r="C860" s="4"/>
      <c r="D860" s="4"/>
      <c r="E860" s="3"/>
      <c r="F860" s="3"/>
      <c r="G860" s="16"/>
      <c r="H860" s="3"/>
      <c r="I860" s="3"/>
      <c r="J860" s="3"/>
      <c r="K860" s="3"/>
      <c r="L860" s="3"/>
      <c r="M860" s="3"/>
      <c r="N860" s="3"/>
    </row>
    <row r="861" spans="1:14" ht="13">
      <c r="A861" s="2"/>
      <c r="B861" s="3"/>
      <c r="C861" s="4"/>
      <c r="D861" s="4"/>
      <c r="E861" s="3"/>
      <c r="F861" s="3"/>
      <c r="G861" s="16"/>
      <c r="H861" s="3"/>
      <c r="I861" s="3"/>
      <c r="J861" s="3"/>
      <c r="K861" s="3"/>
      <c r="L861" s="3"/>
      <c r="M861" s="3"/>
      <c r="N861" s="3"/>
    </row>
    <row r="862" spans="1:14" ht="13">
      <c r="A862" s="2"/>
      <c r="B862" s="3"/>
      <c r="C862" s="4"/>
      <c r="D862" s="4"/>
      <c r="E862" s="3"/>
      <c r="F862" s="3"/>
      <c r="G862" s="16"/>
      <c r="H862" s="3"/>
      <c r="I862" s="3"/>
      <c r="J862" s="3"/>
      <c r="K862" s="3"/>
      <c r="L862" s="3"/>
      <c r="M862" s="3"/>
      <c r="N862" s="3"/>
    </row>
    <row r="863" spans="1:14" ht="13">
      <c r="A863" s="2"/>
      <c r="B863" s="3"/>
      <c r="C863" s="4"/>
      <c r="D863" s="4"/>
      <c r="E863" s="3"/>
      <c r="F863" s="3"/>
      <c r="G863" s="16"/>
      <c r="H863" s="3"/>
      <c r="I863" s="3"/>
      <c r="J863" s="3"/>
      <c r="K863" s="3"/>
      <c r="L863" s="3"/>
      <c r="M863" s="3"/>
      <c r="N863" s="3"/>
    </row>
    <row r="864" spans="1:14" ht="13">
      <c r="A864" s="2"/>
      <c r="B864" s="3"/>
      <c r="C864" s="4"/>
      <c r="D864" s="4"/>
      <c r="E864" s="3"/>
      <c r="F864" s="3"/>
      <c r="G864" s="16"/>
      <c r="H864" s="3"/>
      <c r="I864" s="3"/>
      <c r="J864" s="3"/>
      <c r="K864" s="3"/>
      <c r="L864" s="3"/>
      <c r="M864" s="3"/>
      <c r="N864" s="3"/>
    </row>
    <row r="865" spans="1:14" ht="13">
      <c r="A865" s="2"/>
      <c r="B865" s="3"/>
      <c r="C865" s="4"/>
      <c r="D865" s="4"/>
      <c r="E865" s="3"/>
      <c r="F865" s="3"/>
      <c r="G865" s="16"/>
      <c r="H865" s="3"/>
      <c r="I865" s="3"/>
      <c r="J865" s="3"/>
      <c r="K865" s="3"/>
      <c r="L865" s="3"/>
      <c r="M865" s="3"/>
      <c r="N865" s="3"/>
    </row>
    <row r="866" spans="1:14" ht="13">
      <c r="A866" s="2"/>
      <c r="B866" s="3"/>
      <c r="C866" s="4"/>
      <c r="D866" s="4"/>
      <c r="E866" s="3"/>
      <c r="F866" s="3"/>
      <c r="G866" s="16"/>
      <c r="H866" s="3"/>
      <c r="I866" s="3"/>
      <c r="J866" s="3"/>
      <c r="K866" s="3"/>
      <c r="L866" s="3"/>
      <c r="M866" s="3"/>
      <c r="N866" s="3"/>
    </row>
    <row r="867" spans="1:14" ht="13">
      <c r="A867" s="2"/>
      <c r="B867" s="3"/>
      <c r="C867" s="4"/>
      <c r="D867" s="4"/>
      <c r="E867" s="3"/>
      <c r="F867" s="3"/>
      <c r="G867" s="16"/>
      <c r="H867" s="3"/>
      <c r="I867" s="3"/>
      <c r="J867" s="3"/>
      <c r="K867" s="3"/>
      <c r="L867" s="3"/>
      <c r="M867" s="3"/>
      <c r="N867" s="3"/>
    </row>
    <row r="868" spans="1:14" ht="13">
      <c r="A868" s="2"/>
      <c r="B868" s="3"/>
      <c r="C868" s="4"/>
      <c r="D868" s="4"/>
      <c r="E868" s="3"/>
      <c r="F868" s="3"/>
      <c r="G868" s="16"/>
      <c r="H868" s="3"/>
      <c r="I868" s="3"/>
      <c r="J868" s="3"/>
      <c r="K868" s="3"/>
      <c r="L868" s="3"/>
      <c r="M868" s="3"/>
      <c r="N868" s="3"/>
    </row>
    <row r="869" spans="1:14" ht="13">
      <c r="A869" s="2"/>
      <c r="B869" s="3"/>
      <c r="C869" s="4"/>
      <c r="D869" s="4"/>
      <c r="E869" s="3"/>
      <c r="F869" s="3"/>
      <c r="G869" s="16"/>
      <c r="H869" s="3"/>
      <c r="I869" s="3"/>
      <c r="J869" s="3"/>
      <c r="K869" s="3"/>
      <c r="L869" s="3"/>
      <c r="M869" s="3"/>
      <c r="N869" s="3"/>
    </row>
    <row r="870" spans="1:14" ht="13">
      <c r="A870" s="2"/>
      <c r="B870" s="3"/>
      <c r="C870" s="4"/>
      <c r="D870" s="4"/>
      <c r="E870" s="3"/>
      <c r="F870" s="3"/>
      <c r="G870" s="16"/>
      <c r="H870" s="3"/>
      <c r="I870" s="3"/>
      <c r="J870" s="3"/>
      <c r="K870" s="3"/>
      <c r="L870" s="3"/>
      <c r="M870" s="3"/>
      <c r="N870" s="3"/>
    </row>
    <row r="871" spans="1:14" ht="13">
      <c r="A871" s="2"/>
      <c r="B871" s="3"/>
      <c r="C871" s="4"/>
      <c r="D871" s="4"/>
      <c r="E871" s="3"/>
      <c r="F871" s="3"/>
      <c r="G871" s="16"/>
      <c r="H871" s="3"/>
      <c r="I871" s="3"/>
      <c r="J871" s="3"/>
      <c r="K871" s="3"/>
      <c r="L871" s="3"/>
      <c r="M871" s="3"/>
      <c r="N871" s="3"/>
    </row>
    <row r="872" spans="1:14" ht="13">
      <c r="A872" s="2"/>
      <c r="B872" s="3"/>
      <c r="C872" s="4"/>
      <c r="D872" s="4"/>
      <c r="E872" s="3"/>
      <c r="F872" s="3"/>
      <c r="G872" s="16"/>
      <c r="H872" s="3"/>
      <c r="I872" s="3"/>
      <c r="J872" s="3"/>
      <c r="K872" s="3"/>
      <c r="L872" s="3"/>
      <c r="M872" s="3"/>
      <c r="N872" s="3"/>
    </row>
    <row r="873" spans="1:14" ht="13">
      <c r="A873" s="2"/>
      <c r="B873" s="3"/>
      <c r="C873" s="4"/>
      <c r="D873" s="4"/>
      <c r="E873" s="3"/>
      <c r="F873" s="3"/>
      <c r="G873" s="16"/>
      <c r="H873" s="3"/>
      <c r="I873" s="3"/>
      <c r="J873" s="3"/>
      <c r="K873" s="3"/>
      <c r="L873" s="3"/>
      <c r="M873" s="3"/>
      <c r="N873" s="3"/>
    </row>
    <row r="874" spans="1:14" ht="13">
      <c r="A874" s="2"/>
      <c r="B874" s="3"/>
      <c r="C874" s="4"/>
      <c r="D874" s="4"/>
      <c r="E874" s="3"/>
      <c r="F874" s="3"/>
      <c r="G874" s="16"/>
      <c r="H874" s="3"/>
      <c r="I874" s="3"/>
      <c r="J874" s="3"/>
      <c r="K874" s="3"/>
      <c r="L874" s="3"/>
      <c r="M874" s="3"/>
      <c r="N874" s="3"/>
    </row>
    <row r="875" spans="1:14" ht="13">
      <c r="A875" s="2"/>
      <c r="B875" s="3"/>
      <c r="C875" s="4"/>
      <c r="D875" s="4"/>
      <c r="E875" s="3"/>
      <c r="F875" s="3"/>
      <c r="G875" s="16"/>
      <c r="H875" s="3"/>
      <c r="I875" s="3"/>
      <c r="J875" s="3"/>
      <c r="K875" s="3"/>
      <c r="L875" s="3"/>
      <c r="M875" s="3"/>
      <c r="N875" s="3"/>
    </row>
    <row r="876" spans="1:14" ht="13">
      <c r="A876" s="2"/>
      <c r="B876" s="3"/>
      <c r="C876" s="4"/>
      <c r="D876" s="4"/>
      <c r="E876" s="3"/>
      <c r="F876" s="3"/>
      <c r="G876" s="16"/>
      <c r="H876" s="3"/>
      <c r="I876" s="3"/>
      <c r="J876" s="3"/>
      <c r="K876" s="3"/>
      <c r="L876" s="3"/>
      <c r="M876" s="3"/>
      <c r="N876" s="3"/>
    </row>
    <row r="877" spans="1:14" ht="13">
      <c r="A877" s="2"/>
      <c r="B877" s="3"/>
      <c r="C877" s="4"/>
      <c r="D877" s="4"/>
      <c r="E877" s="3"/>
      <c r="F877" s="3"/>
      <c r="G877" s="16"/>
      <c r="H877" s="3"/>
      <c r="I877" s="3"/>
      <c r="J877" s="3"/>
      <c r="K877" s="3"/>
      <c r="L877" s="3"/>
      <c r="M877" s="3"/>
      <c r="N877" s="3"/>
    </row>
    <row r="878" spans="1:14" ht="13">
      <c r="A878" s="2"/>
      <c r="B878" s="3"/>
      <c r="C878" s="4"/>
      <c r="D878" s="4"/>
      <c r="E878" s="3"/>
      <c r="F878" s="3"/>
      <c r="G878" s="16"/>
      <c r="H878" s="3"/>
      <c r="I878" s="3"/>
      <c r="J878" s="3"/>
      <c r="K878" s="3"/>
      <c r="L878" s="3"/>
      <c r="M878" s="3"/>
      <c r="N878" s="3"/>
    </row>
    <row r="879" spans="1:14" ht="13">
      <c r="A879" s="2"/>
      <c r="B879" s="3"/>
      <c r="C879" s="4"/>
      <c r="D879" s="4"/>
      <c r="E879" s="3"/>
      <c r="F879" s="3"/>
      <c r="G879" s="16"/>
      <c r="H879" s="3"/>
      <c r="I879" s="3"/>
      <c r="J879" s="3"/>
      <c r="K879" s="3"/>
      <c r="L879" s="3"/>
      <c r="M879" s="3"/>
      <c r="N879" s="3"/>
    </row>
    <row r="880" spans="1:14" ht="13">
      <c r="A880" s="2"/>
      <c r="B880" s="3"/>
      <c r="C880" s="4"/>
      <c r="D880" s="4"/>
      <c r="E880" s="3"/>
      <c r="F880" s="3"/>
      <c r="G880" s="16"/>
      <c r="H880" s="3"/>
      <c r="I880" s="3"/>
      <c r="J880" s="3"/>
      <c r="K880" s="3"/>
      <c r="L880" s="3"/>
      <c r="M880" s="3"/>
      <c r="N880" s="3"/>
    </row>
    <row r="881" spans="1:14" ht="13">
      <c r="A881" s="2"/>
      <c r="B881" s="3"/>
      <c r="C881" s="4"/>
      <c r="D881" s="4"/>
      <c r="E881" s="3"/>
      <c r="F881" s="3"/>
      <c r="G881" s="16"/>
      <c r="H881" s="3"/>
      <c r="I881" s="3"/>
      <c r="J881" s="3"/>
      <c r="K881" s="3"/>
      <c r="L881" s="3"/>
      <c r="M881" s="3"/>
      <c r="N881" s="3"/>
    </row>
    <row r="882" spans="1:14" ht="13">
      <c r="A882" s="2"/>
      <c r="B882" s="3"/>
      <c r="C882" s="4"/>
      <c r="D882" s="4"/>
      <c r="E882" s="3"/>
      <c r="F882" s="3"/>
      <c r="G882" s="16"/>
      <c r="H882" s="3"/>
      <c r="I882" s="3"/>
      <c r="J882" s="3"/>
      <c r="K882" s="3"/>
      <c r="L882" s="3"/>
      <c r="M882" s="3"/>
      <c r="N882" s="3"/>
    </row>
    <row r="883" spans="1:14" ht="13">
      <c r="A883" s="2"/>
      <c r="B883" s="3"/>
      <c r="C883" s="4"/>
      <c r="D883" s="4"/>
      <c r="E883" s="3"/>
      <c r="F883" s="3"/>
      <c r="G883" s="16"/>
      <c r="H883" s="3"/>
      <c r="I883" s="3"/>
      <c r="J883" s="3"/>
      <c r="K883" s="3"/>
      <c r="L883" s="3"/>
      <c r="M883" s="3"/>
      <c r="N883" s="3"/>
    </row>
    <row r="884" spans="1:14" ht="13">
      <c r="A884" s="2"/>
      <c r="B884" s="3"/>
      <c r="C884" s="4"/>
      <c r="D884" s="4"/>
      <c r="E884" s="3"/>
      <c r="F884" s="3"/>
      <c r="G884" s="16"/>
      <c r="H884" s="3"/>
      <c r="I884" s="3"/>
      <c r="J884" s="3"/>
      <c r="K884" s="3"/>
      <c r="L884" s="3"/>
      <c r="M884" s="3"/>
      <c r="N884" s="3"/>
    </row>
    <row r="885" spans="1:14" ht="13">
      <c r="A885" s="2"/>
      <c r="B885" s="3"/>
      <c r="C885" s="4"/>
      <c r="D885" s="4"/>
      <c r="E885" s="3"/>
      <c r="F885" s="3"/>
      <c r="G885" s="16"/>
      <c r="H885" s="3"/>
      <c r="I885" s="3"/>
      <c r="J885" s="3"/>
      <c r="K885" s="3"/>
      <c r="L885" s="3"/>
      <c r="M885" s="3"/>
      <c r="N885" s="3"/>
    </row>
    <row r="886" spans="1:14" ht="13">
      <c r="A886" s="2"/>
      <c r="B886" s="3"/>
      <c r="C886" s="4"/>
      <c r="D886" s="4"/>
      <c r="E886" s="3"/>
      <c r="F886" s="3"/>
      <c r="G886" s="16"/>
      <c r="H886" s="3"/>
      <c r="I886" s="3"/>
      <c r="J886" s="3"/>
      <c r="K886" s="3"/>
      <c r="L886" s="3"/>
      <c r="M886" s="3"/>
      <c r="N886" s="3"/>
    </row>
    <row r="887" spans="1:14" ht="13">
      <c r="A887" s="2"/>
      <c r="B887" s="3"/>
      <c r="C887" s="4"/>
      <c r="D887" s="4"/>
      <c r="E887" s="3"/>
      <c r="F887" s="3"/>
      <c r="G887" s="16"/>
      <c r="H887" s="3"/>
      <c r="I887" s="3"/>
      <c r="J887" s="3"/>
      <c r="K887" s="3"/>
      <c r="L887" s="3"/>
      <c r="M887" s="3"/>
      <c r="N887" s="3"/>
    </row>
    <row r="888" spans="1:14" ht="13">
      <c r="A888" s="2"/>
      <c r="B888" s="3"/>
      <c r="C888" s="4"/>
      <c r="D888" s="4"/>
      <c r="E888" s="3"/>
      <c r="F888" s="3"/>
      <c r="G888" s="16"/>
      <c r="H888" s="3"/>
      <c r="I888" s="3"/>
      <c r="J888" s="3"/>
      <c r="K888" s="3"/>
      <c r="L888" s="3"/>
      <c r="M888" s="3"/>
      <c r="N888" s="3"/>
    </row>
    <row r="889" spans="1:14" ht="13">
      <c r="A889" s="2"/>
      <c r="B889" s="3"/>
      <c r="C889" s="4"/>
      <c r="D889" s="4"/>
      <c r="E889" s="3"/>
      <c r="F889" s="3"/>
      <c r="G889" s="16"/>
      <c r="H889" s="3"/>
      <c r="I889" s="3"/>
      <c r="J889" s="3"/>
      <c r="K889" s="3"/>
      <c r="L889" s="3"/>
      <c r="M889" s="3"/>
      <c r="N889" s="3"/>
    </row>
    <row r="890" spans="1:14" ht="13">
      <c r="A890" s="2"/>
      <c r="B890" s="3"/>
      <c r="C890" s="4"/>
      <c r="D890" s="4"/>
      <c r="E890" s="3"/>
      <c r="F890" s="3"/>
      <c r="G890" s="16"/>
      <c r="H890" s="3"/>
      <c r="I890" s="3"/>
      <c r="J890" s="3"/>
      <c r="K890" s="3"/>
      <c r="L890" s="3"/>
      <c r="M890" s="3"/>
      <c r="N890" s="3"/>
    </row>
    <row r="891" spans="1:14" ht="13">
      <c r="A891" s="2"/>
      <c r="B891" s="3"/>
      <c r="C891" s="4"/>
      <c r="D891" s="4"/>
      <c r="E891" s="3"/>
      <c r="F891" s="3"/>
      <c r="G891" s="16"/>
      <c r="H891" s="3"/>
      <c r="I891" s="3"/>
      <c r="J891" s="3"/>
      <c r="K891" s="3"/>
      <c r="L891" s="3"/>
      <c r="M891" s="3"/>
      <c r="N891" s="3"/>
    </row>
    <row r="892" spans="1:14" ht="13">
      <c r="A892" s="2"/>
      <c r="B892" s="3"/>
      <c r="C892" s="4"/>
      <c r="D892" s="4"/>
      <c r="E892" s="3"/>
      <c r="F892" s="3"/>
      <c r="G892" s="16"/>
      <c r="H892" s="3"/>
      <c r="I892" s="3"/>
      <c r="J892" s="3"/>
      <c r="K892" s="3"/>
      <c r="L892" s="3"/>
      <c r="M892" s="3"/>
      <c r="N892" s="3"/>
    </row>
    <row r="893" spans="1:14" ht="13">
      <c r="A893" s="2"/>
      <c r="B893" s="3"/>
      <c r="C893" s="4"/>
      <c r="D893" s="4"/>
      <c r="E893" s="3"/>
      <c r="F893" s="3"/>
      <c r="G893" s="16"/>
      <c r="H893" s="3"/>
      <c r="I893" s="3"/>
      <c r="J893" s="3"/>
      <c r="K893" s="3"/>
      <c r="L893" s="3"/>
      <c r="M893" s="3"/>
      <c r="N893" s="3"/>
    </row>
    <row r="894" spans="1:14" ht="13">
      <c r="A894" s="2"/>
      <c r="B894" s="3"/>
      <c r="C894" s="4"/>
      <c r="D894" s="4"/>
      <c r="E894" s="3"/>
      <c r="F894" s="3"/>
      <c r="G894" s="16"/>
      <c r="H894" s="3"/>
      <c r="I894" s="3"/>
      <c r="J894" s="3"/>
      <c r="K894" s="3"/>
      <c r="L894" s="3"/>
      <c r="M894" s="3"/>
      <c r="N894" s="3"/>
    </row>
    <row r="895" spans="1:14" ht="13">
      <c r="A895" s="2"/>
      <c r="B895" s="3"/>
      <c r="C895" s="4"/>
      <c r="D895" s="4"/>
      <c r="E895" s="3"/>
      <c r="F895" s="3"/>
      <c r="G895" s="16"/>
      <c r="H895" s="3"/>
      <c r="I895" s="3"/>
      <c r="J895" s="3"/>
      <c r="K895" s="3"/>
      <c r="L895" s="3"/>
      <c r="M895" s="3"/>
      <c r="N895" s="3"/>
    </row>
    <row r="896" spans="1:14" ht="13">
      <c r="A896" s="2"/>
      <c r="B896" s="3"/>
      <c r="C896" s="4"/>
      <c r="D896" s="4"/>
      <c r="E896" s="3"/>
      <c r="F896" s="3"/>
      <c r="G896" s="16"/>
      <c r="H896" s="3"/>
      <c r="I896" s="3"/>
      <c r="J896" s="3"/>
      <c r="K896" s="3"/>
      <c r="L896" s="3"/>
      <c r="M896" s="3"/>
      <c r="N896" s="3"/>
    </row>
    <row r="897" spans="1:14" ht="13">
      <c r="A897" s="2"/>
      <c r="B897" s="3"/>
      <c r="C897" s="4"/>
      <c r="D897" s="4"/>
      <c r="E897" s="3"/>
      <c r="F897" s="3"/>
      <c r="G897" s="16"/>
      <c r="H897" s="3"/>
      <c r="I897" s="3"/>
      <c r="J897" s="3"/>
      <c r="K897" s="3"/>
      <c r="L897" s="3"/>
      <c r="M897" s="3"/>
      <c r="N897" s="3"/>
    </row>
    <row r="898" spans="1:14" ht="13">
      <c r="A898" s="2"/>
      <c r="B898" s="3"/>
      <c r="C898" s="4"/>
      <c r="D898" s="4"/>
      <c r="E898" s="3"/>
      <c r="F898" s="3"/>
      <c r="G898" s="16"/>
      <c r="H898" s="3"/>
      <c r="I898" s="3"/>
      <c r="J898" s="3"/>
      <c r="K898" s="3"/>
      <c r="L898" s="3"/>
      <c r="M898" s="3"/>
      <c r="N898" s="3"/>
    </row>
    <row r="899" spans="1:14" ht="13">
      <c r="A899" s="2"/>
      <c r="B899" s="3"/>
      <c r="C899" s="4"/>
      <c r="D899" s="4"/>
      <c r="E899" s="3"/>
      <c r="F899" s="3"/>
      <c r="G899" s="16"/>
      <c r="H899" s="3"/>
      <c r="I899" s="3"/>
      <c r="J899" s="3"/>
      <c r="K899" s="3"/>
      <c r="L899" s="3"/>
      <c r="M899" s="3"/>
      <c r="N899" s="3"/>
    </row>
    <row r="900" spans="1:14" ht="13">
      <c r="A900" s="2"/>
      <c r="B900" s="3"/>
      <c r="C900" s="4"/>
      <c r="D900" s="4"/>
      <c r="E900" s="3"/>
      <c r="F900" s="3"/>
      <c r="G900" s="16"/>
      <c r="H900" s="3"/>
      <c r="I900" s="3"/>
      <c r="J900" s="3"/>
      <c r="K900" s="3"/>
      <c r="L900" s="3"/>
      <c r="M900" s="3"/>
      <c r="N900" s="3"/>
    </row>
    <row r="901" spans="1:14" ht="13">
      <c r="A901" s="2"/>
      <c r="B901" s="3"/>
      <c r="C901" s="4"/>
      <c r="D901" s="4"/>
      <c r="E901" s="3"/>
      <c r="F901" s="3"/>
      <c r="G901" s="16"/>
      <c r="H901" s="3"/>
      <c r="I901" s="3"/>
      <c r="J901" s="3"/>
      <c r="K901" s="3"/>
      <c r="L901" s="3"/>
      <c r="M901" s="3"/>
      <c r="N901" s="3"/>
    </row>
    <row r="902" spans="1:14" ht="13">
      <c r="A902" s="2"/>
      <c r="B902" s="3"/>
      <c r="C902" s="4"/>
      <c r="D902" s="4"/>
      <c r="E902" s="3"/>
      <c r="F902" s="3"/>
      <c r="G902" s="16"/>
      <c r="H902" s="3"/>
      <c r="I902" s="3"/>
      <c r="J902" s="3"/>
      <c r="K902" s="3"/>
      <c r="L902" s="3"/>
      <c r="M902" s="3"/>
      <c r="N902" s="3"/>
    </row>
    <row r="903" spans="1:14" ht="13">
      <c r="A903" s="2"/>
      <c r="B903" s="3"/>
      <c r="C903" s="4"/>
      <c r="D903" s="4"/>
      <c r="E903" s="3"/>
      <c r="F903" s="3"/>
      <c r="G903" s="16"/>
      <c r="H903" s="3"/>
      <c r="I903" s="3"/>
      <c r="J903" s="3"/>
      <c r="K903" s="3"/>
      <c r="L903" s="3"/>
      <c r="M903" s="3"/>
      <c r="N903" s="3"/>
    </row>
    <row r="904" spans="1:14" ht="13">
      <c r="A904" s="2"/>
      <c r="B904" s="3"/>
      <c r="C904" s="4"/>
      <c r="D904" s="4"/>
      <c r="E904" s="3"/>
      <c r="F904" s="3"/>
      <c r="G904" s="16"/>
      <c r="H904" s="3"/>
      <c r="I904" s="3"/>
      <c r="J904" s="3"/>
      <c r="K904" s="3"/>
      <c r="L904" s="3"/>
      <c r="M904" s="3"/>
      <c r="N904" s="3"/>
    </row>
    <row r="905" spans="1:14" ht="13">
      <c r="A905" s="2"/>
      <c r="B905" s="3"/>
      <c r="C905" s="4"/>
      <c r="D905" s="4"/>
      <c r="E905" s="3"/>
      <c r="F905" s="3"/>
      <c r="G905" s="16"/>
      <c r="H905" s="3"/>
      <c r="I905" s="3"/>
      <c r="J905" s="3"/>
      <c r="K905" s="3"/>
      <c r="L905" s="3"/>
      <c r="M905" s="3"/>
      <c r="N905" s="3"/>
    </row>
    <row r="906" spans="1:14" ht="13">
      <c r="A906" s="2"/>
      <c r="B906" s="3"/>
      <c r="C906" s="4"/>
      <c r="D906" s="4"/>
      <c r="E906" s="3"/>
      <c r="F906" s="3"/>
      <c r="G906" s="16"/>
      <c r="H906" s="3"/>
      <c r="I906" s="3"/>
      <c r="J906" s="3"/>
      <c r="K906" s="3"/>
      <c r="L906" s="3"/>
      <c r="M906" s="3"/>
      <c r="N906" s="3"/>
    </row>
    <row r="907" spans="1:14" ht="13">
      <c r="A907" s="2"/>
      <c r="B907" s="3"/>
      <c r="C907" s="4"/>
      <c r="D907" s="4"/>
      <c r="E907" s="3"/>
      <c r="F907" s="3"/>
      <c r="G907" s="16"/>
      <c r="H907" s="3"/>
      <c r="I907" s="3"/>
      <c r="J907" s="3"/>
      <c r="K907" s="3"/>
      <c r="L907" s="3"/>
      <c r="M907" s="3"/>
      <c r="N907" s="3"/>
    </row>
    <row r="908" spans="1:14" ht="13">
      <c r="A908" s="2"/>
      <c r="B908" s="3"/>
      <c r="C908" s="4"/>
      <c r="D908" s="4"/>
      <c r="E908" s="3"/>
      <c r="F908" s="3"/>
      <c r="G908" s="16"/>
      <c r="H908" s="3"/>
      <c r="I908" s="3"/>
      <c r="J908" s="3"/>
      <c r="K908" s="3"/>
      <c r="L908" s="3"/>
      <c r="M908" s="3"/>
      <c r="N908" s="3"/>
    </row>
    <row r="909" spans="1:14" ht="13">
      <c r="A909" s="2"/>
      <c r="B909" s="3"/>
      <c r="C909" s="4"/>
      <c r="D909" s="4"/>
      <c r="E909" s="3"/>
      <c r="F909" s="3"/>
      <c r="G909" s="16"/>
      <c r="H909" s="3"/>
      <c r="I909" s="3"/>
      <c r="J909" s="3"/>
      <c r="K909" s="3"/>
      <c r="L909" s="3"/>
      <c r="M909" s="3"/>
      <c r="N909" s="3"/>
    </row>
    <row r="910" spans="1:14" ht="13">
      <c r="A910" s="2"/>
      <c r="B910" s="3"/>
      <c r="C910" s="4"/>
      <c r="D910" s="4"/>
      <c r="E910" s="3"/>
      <c r="F910" s="3"/>
      <c r="G910" s="16"/>
      <c r="H910" s="3"/>
      <c r="I910" s="3"/>
      <c r="J910" s="3"/>
      <c r="K910" s="3"/>
      <c r="L910" s="3"/>
      <c r="M910" s="3"/>
      <c r="N910" s="3"/>
    </row>
    <row r="911" spans="1:14" ht="13">
      <c r="A911" s="2"/>
      <c r="B911" s="3"/>
      <c r="C911" s="4"/>
      <c r="D911" s="4"/>
      <c r="E911" s="3"/>
      <c r="F911" s="3"/>
      <c r="G911" s="16"/>
      <c r="H911" s="3"/>
      <c r="I911" s="3"/>
      <c r="J911" s="3"/>
      <c r="K911" s="3"/>
      <c r="L911" s="3"/>
      <c r="M911" s="3"/>
      <c r="N911" s="3"/>
    </row>
    <row r="912" spans="1:14" ht="13">
      <c r="A912" s="2"/>
      <c r="B912" s="3"/>
      <c r="C912" s="4"/>
      <c r="D912" s="4"/>
      <c r="E912" s="3"/>
      <c r="F912" s="3"/>
      <c r="G912" s="16"/>
      <c r="H912" s="3"/>
      <c r="I912" s="3"/>
      <c r="J912" s="3"/>
      <c r="K912" s="3"/>
      <c r="L912" s="3"/>
      <c r="M912" s="3"/>
      <c r="N912" s="3"/>
    </row>
    <row r="913" spans="1:14" ht="13">
      <c r="A913" s="2"/>
      <c r="B913" s="3"/>
      <c r="C913" s="4"/>
      <c r="D913" s="4"/>
      <c r="E913" s="3"/>
      <c r="F913" s="3"/>
      <c r="G913" s="16"/>
      <c r="H913" s="3"/>
      <c r="I913" s="3"/>
      <c r="J913" s="3"/>
      <c r="K913" s="3"/>
      <c r="L913" s="3"/>
      <c r="M913" s="3"/>
      <c r="N913" s="3"/>
    </row>
    <row r="914" spans="1:14" ht="13">
      <c r="A914" s="2"/>
      <c r="B914" s="3"/>
      <c r="C914" s="4"/>
      <c r="D914" s="4"/>
      <c r="E914" s="3"/>
      <c r="F914" s="3"/>
      <c r="G914" s="16"/>
      <c r="H914" s="3"/>
      <c r="I914" s="3"/>
      <c r="J914" s="3"/>
      <c r="K914" s="3"/>
      <c r="L914" s="3"/>
      <c r="M914" s="3"/>
      <c r="N914" s="3"/>
    </row>
    <row r="915" spans="1:14" ht="13">
      <c r="A915" s="2"/>
      <c r="B915" s="3"/>
      <c r="C915" s="4"/>
      <c r="D915" s="4"/>
      <c r="E915" s="3"/>
      <c r="F915" s="3"/>
      <c r="G915" s="16"/>
      <c r="H915" s="3"/>
      <c r="I915" s="3"/>
      <c r="J915" s="3"/>
      <c r="K915" s="3"/>
      <c r="L915" s="3"/>
      <c r="M915" s="3"/>
      <c r="N915" s="3"/>
    </row>
    <row r="916" spans="1:14" ht="13">
      <c r="A916" s="2"/>
      <c r="B916" s="3"/>
      <c r="C916" s="4"/>
      <c r="D916" s="4"/>
      <c r="E916" s="3"/>
      <c r="F916" s="3"/>
      <c r="G916" s="16"/>
      <c r="H916" s="3"/>
      <c r="I916" s="3"/>
      <c r="J916" s="3"/>
      <c r="K916" s="3"/>
      <c r="L916" s="3"/>
      <c r="M916" s="3"/>
      <c r="N916" s="3"/>
    </row>
    <row r="917" spans="1:14" ht="13">
      <c r="A917" s="2"/>
      <c r="B917" s="3"/>
      <c r="C917" s="4"/>
      <c r="D917" s="4"/>
      <c r="E917" s="3"/>
      <c r="F917" s="3"/>
      <c r="G917" s="16"/>
      <c r="H917" s="3"/>
      <c r="I917" s="3"/>
      <c r="J917" s="3"/>
      <c r="K917" s="3"/>
      <c r="L917" s="3"/>
      <c r="M917" s="3"/>
      <c r="N917" s="3"/>
    </row>
    <row r="918" spans="1:14" ht="13">
      <c r="A918" s="2"/>
      <c r="B918" s="3"/>
      <c r="C918" s="4"/>
      <c r="D918" s="4"/>
      <c r="E918" s="3"/>
      <c r="F918" s="3"/>
      <c r="G918" s="16"/>
      <c r="H918" s="3"/>
      <c r="I918" s="3"/>
      <c r="J918" s="3"/>
      <c r="K918" s="3"/>
      <c r="L918" s="3"/>
      <c r="M918" s="3"/>
      <c r="N918" s="3"/>
    </row>
    <row r="919" spans="1:14" ht="13">
      <c r="A919" s="2"/>
      <c r="B919" s="3"/>
      <c r="C919" s="4"/>
      <c r="D919" s="4"/>
      <c r="E919" s="3"/>
      <c r="F919" s="3"/>
      <c r="G919" s="16"/>
      <c r="H919" s="3"/>
      <c r="I919" s="3"/>
      <c r="J919" s="3"/>
      <c r="K919" s="3"/>
      <c r="L919" s="3"/>
      <c r="M919" s="3"/>
      <c r="N919" s="3"/>
    </row>
    <row r="920" spans="1:14" ht="13">
      <c r="A920" s="2"/>
      <c r="B920" s="3"/>
      <c r="C920" s="4"/>
      <c r="D920" s="4"/>
      <c r="E920" s="3"/>
      <c r="F920" s="3"/>
      <c r="G920" s="16"/>
      <c r="H920" s="3"/>
      <c r="I920" s="3"/>
      <c r="J920" s="3"/>
      <c r="K920" s="3"/>
      <c r="L920" s="3"/>
      <c r="M920" s="3"/>
      <c r="N920" s="3"/>
    </row>
    <row r="921" spans="1:14" ht="13">
      <c r="A921" s="2"/>
      <c r="B921" s="3"/>
      <c r="C921" s="4"/>
      <c r="D921" s="4"/>
      <c r="E921" s="3"/>
      <c r="F921" s="3"/>
      <c r="G921" s="16"/>
      <c r="H921" s="3"/>
      <c r="I921" s="3"/>
      <c r="J921" s="3"/>
      <c r="K921" s="3"/>
      <c r="L921" s="3"/>
      <c r="M921" s="3"/>
      <c r="N921" s="3"/>
    </row>
    <row r="922" spans="1:14" ht="13">
      <c r="A922" s="2"/>
      <c r="B922" s="3"/>
      <c r="C922" s="4"/>
      <c r="D922" s="4"/>
      <c r="E922" s="3"/>
      <c r="F922" s="3"/>
      <c r="G922" s="16"/>
      <c r="H922" s="3"/>
      <c r="I922" s="3"/>
      <c r="J922" s="3"/>
      <c r="K922" s="3"/>
      <c r="L922" s="3"/>
      <c r="M922" s="3"/>
      <c r="N922" s="3"/>
    </row>
    <row r="923" spans="1:14" ht="13">
      <c r="A923" s="2"/>
      <c r="B923" s="3"/>
      <c r="C923" s="4"/>
      <c r="D923" s="4"/>
      <c r="E923" s="3"/>
      <c r="F923" s="3"/>
      <c r="G923" s="16"/>
      <c r="H923" s="3"/>
      <c r="I923" s="3"/>
      <c r="J923" s="3"/>
      <c r="K923" s="3"/>
      <c r="L923" s="3"/>
      <c r="M923" s="3"/>
      <c r="N923" s="3"/>
    </row>
    <row r="924" spans="1:14" ht="13">
      <c r="A924" s="2"/>
      <c r="B924" s="3"/>
      <c r="C924" s="4"/>
      <c r="D924" s="4"/>
      <c r="E924" s="3"/>
      <c r="F924" s="3"/>
      <c r="G924" s="16"/>
      <c r="H924" s="3"/>
      <c r="I924" s="3"/>
      <c r="J924" s="3"/>
      <c r="K924" s="3"/>
      <c r="L924" s="3"/>
      <c r="M924" s="3"/>
      <c r="N924" s="3"/>
    </row>
    <row r="925" spans="1:14" ht="13">
      <c r="A925" s="2"/>
      <c r="B925" s="3"/>
      <c r="C925" s="4"/>
      <c r="D925" s="4"/>
      <c r="E925" s="3"/>
      <c r="F925" s="3"/>
      <c r="G925" s="16"/>
      <c r="H925" s="3"/>
      <c r="I925" s="3"/>
      <c r="J925" s="3"/>
      <c r="K925" s="3"/>
      <c r="L925" s="3"/>
      <c r="M925" s="3"/>
      <c r="N925" s="3"/>
    </row>
    <row r="926" spans="1:14" ht="13">
      <c r="A926" s="2"/>
      <c r="B926" s="3"/>
      <c r="C926" s="4"/>
      <c r="D926" s="4"/>
      <c r="E926" s="3"/>
      <c r="F926" s="3"/>
      <c r="G926" s="16"/>
      <c r="H926" s="3"/>
      <c r="I926" s="3"/>
      <c r="J926" s="3"/>
      <c r="K926" s="3"/>
      <c r="L926" s="3"/>
      <c r="M926" s="3"/>
      <c r="N926" s="3"/>
    </row>
    <row r="927" spans="1:14" ht="13">
      <c r="A927" s="2"/>
      <c r="B927" s="3"/>
      <c r="C927" s="4"/>
      <c r="D927" s="4"/>
      <c r="E927" s="3"/>
      <c r="F927" s="3"/>
      <c r="G927" s="16"/>
      <c r="H927" s="3"/>
      <c r="I927" s="3"/>
      <c r="J927" s="3"/>
      <c r="K927" s="3"/>
      <c r="L927" s="3"/>
      <c r="M927" s="3"/>
      <c r="N927" s="3"/>
    </row>
    <row r="928" spans="1:14" ht="13">
      <c r="A928" s="2"/>
      <c r="B928" s="3"/>
      <c r="C928" s="4"/>
      <c r="D928" s="4"/>
      <c r="E928" s="3"/>
      <c r="F928" s="3"/>
      <c r="G928" s="16"/>
      <c r="H928" s="3"/>
      <c r="I928" s="3"/>
      <c r="J928" s="3"/>
      <c r="K928" s="3"/>
      <c r="L928" s="3"/>
      <c r="M928" s="3"/>
      <c r="N928" s="3"/>
    </row>
    <row r="929" spans="1:14" ht="13">
      <c r="A929" s="2"/>
      <c r="B929" s="3"/>
      <c r="C929" s="4"/>
      <c r="D929" s="4"/>
      <c r="E929" s="3"/>
      <c r="F929" s="3"/>
      <c r="G929" s="16"/>
      <c r="H929" s="3"/>
      <c r="I929" s="3"/>
      <c r="J929" s="3"/>
      <c r="K929" s="3"/>
      <c r="L929" s="3"/>
      <c r="M929" s="3"/>
      <c r="N929" s="3"/>
    </row>
    <row r="930" spans="1:14" ht="13">
      <c r="A930" s="2"/>
      <c r="B930" s="3"/>
      <c r="C930" s="4"/>
      <c r="D930" s="4"/>
      <c r="E930" s="3"/>
      <c r="F930" s="3"/>
      <c r="G930" s="16"/>
      <c r="H930" s="3"/>
      <c r="I930" s="3"/>
      <c r="J930" s="3"/>
      <c r="K930" s="3"/>
      <c r="L930" s="3"/>
      <c r="M930" s="3"/>
      <c r="N930" s="3"/>
    </row>
    <row r="931" spans="1:14" ht="13">
      <c r="A931" s="2"/>
      <c r="B931" s="3"/>
      <c r="C931" s="4"/>
      <c r="D931" s="4"/>
      <c r="E931" s="3"/>
      <c r="F931" s="3"/>
      <c r="G931" s="16"/>
      <c r="H931" s="3"/>
      <c r="I931" s="3"/>
      <c r="J931" s="3"/>
      <c r="K931" s="3"/>
      <c r="L931" s="3"/>
      <c r="M931" s="3"/>
      <c r="N931" s="3"/>
    </row>
    <row r="932" spans="1:14" ht="13">
      <c r="A932" s="2"/>
      <c r="B932" s="3"/>
      <c r="C932" s="4"/>
      <c r="D932" s="4"/>
      <c r="E932" s="3"/>
      <c r="F932" s="3"/>
      <c r="G932" s="16"/>
      <c r="H932" s="3"/>
      <c r="I932" s="3"/>
      <c r="J932" s="3"/>
      <c r="K932" s="3"/>
      <c r="L932" s="3"/>
      <c r="M932" s="3"/>
      <c r="N932" s="3"/>
    </row>
    <row r="933" spans="1:14" ht="13">
      <c r="A933" s="2"/>
      <c r="B933" s="3"/>
      <c r="C933" s="4"/>
      <c r="D933" s="4"/>
      <c r="E933" s="3"/>
      <c r="F933" s="3"/>
      <c r="G933" s="16"/>
      <c r="H933" s="3"/>
      <c r="I933" s="3"/>
      <c r="J933" s="3"/>
      <c r="K933" s="3"/>
      <c r="L933" s="3"/>
      <c r="M933" s="3"/>
      <c r="N933" s="3"/>
    </row>
    <row r="934" spans="1:14" ht="13">
      <c r="A934" s="2"/>
      <c r="B934" s="3"/>
      <c r="C934" s="4"/>
      <c r="D934" s="4"/>
      <c r="E934" s="3"/>
      <c r="F934" s="3"/>
      <c r="G934" s="16"/>
      <c r="H934" s="3"/>
      <c r="I934" s="3"/>
      <c r="J934" s="3"/>
      <c r="K934" s="3"/>
      <c r="L934" s="3"/>
      <c r="M934" s="3"/>
      <c r="N934" s="3"/>
    </row>
    <row r="935" spans="1:14" ht="13">
      <c r="A935" s="2"/>
      <c r="B935" s="3"/>
      <c r="C935" s="4"/>
      <c r="D935" s="4"/>
      <c r="E935" s="3"/>
      <c r="F935" s="3"/>
      <c r="G935" s="16"/>
      <c r="H935" s="3"/>
      <c r="I935" s="3"/>
      <c r="J935" s="3"/>
      <c r="K935" s="3"/>
      <c r="L935" s="3"/>
      <c r="M935" s="3"/>
      <c r="N935" s="3"/>
    </row>
    <row r="936" spans="1:14" ht="13">
      <c r="A936" s="2"/>
      <c r="B936" s="3"/>
      <c r="C936" s="4"/>
      <c r="D936" s="4"/>
      <c r="E936" s="3"/>
      <c r="F936" s="3"/>
      <c r="G936" s="16"/>
      <c r="H936" s="3"/>
      <c r="I936" s="3"/>
      <c r="J936" s="3"/>
      <c r="K936" s="3"/>
      <c r="L936" s="3"/>
      <c r="M936" s="3"/>
      <c r="N936" s="3"/>
    </row>
    <row r="937" spans="1:14" ht="13">
      <c r="A937" s="2"/>
      <c r="B937" s="3"/>
      <c r="C937" s="4"/>
      <c r="D937" s="4"/>
      <c r="E937" s="3"/>
      <c r="F937" s="3"/>
      <c r="G937" s="16"/>
      <c r="H937" s="3"/>
      <c r="I937" s="3"/>
      <c r="J937" s="3"/>
      <c r="K937" s="3"/>
      <c r="L937" s="3"/>
      <c r="M937" s="3"/>
      <c r="N937" s="3"/>
    </row>
    <row r="938" spans="1:14" ht="13">
      <c r="A938" s="2"/>
      <c r="B938" s="3"/>
      <c r="C938" s="4"/>
      <c r="D938" s="4"/>
      <c r="E938" s="3"/>
      <c r="F938" s="3"/>
      <c r="G938" s="16"/>
      <c r="H938" s="3"/>
      <c r="I938" s="3"/>
      <c r="J938" s="3"/>
      <c r="K938" s="3"/>
      <c r="L938" s="3"/>
      <c r="M938" s="3"/>
      <c r="N938" s="3"/>
    </row>
    <row r="939" spans="1:14" ht="13">
      <c r="A939" s="2"/>
      <c r="B939" s="3"/>
      <c r="C939" s="4"/>
      <c r="D939" s="4"/>
      <c r="E939" s="3"/>
      <c r="F939" s="3"/>
      <c r="G939" s="16"/>
      <c r="H939" s="3"/>
      <c r="I939" s="3"/>
      <c r="J939" s="3"/>
      <c r="K939" s="3"/>
      <c r="L939" s="3"/>
      <c r="M939" s="3"/>
      <c r="N939" s="3"/>
    </row>
    <row r="940" spans="1:14" ht="13">
      <c r="A940" s="2"/>
      <c r="B940" s="3"/>
      <c r="C940" s="4"/>
      <c r="D940" s="4"/>
      <c r="E940" s="3"/>
      <c r="F940" s="3"/>
      <c r="G940" s="16"/>
      <c r="H940" s="3"/>
      <c r="I940" s="3"/>
      <c r="J940" s="3"/>
      <c r="K940" s="3"/>
      <c r="L940" s="3"/>
      <c r="M940" s="3"/>
      <c r="N940" s="3"/>
    </row>
    <row r="941" spans="1:14" ht="13">
      <c r="A941" s="2"/>
      <c r="B941" s="3"/>
      <c r="C941" s="4"/>
      <c r="D941" s="4"/>
      <c r="E941" s="3"/>
      <c r="F941" s="3"/>
      <c r="G941" s="16"/>
      <c r="H941" s="3"/>
      <c r="I941" s="3"/>
      <c r="J941" s="3"/>
      <c r="K941" s="3"/>
      <c r="L941" s="3"/>
      <c r="M941" s="3"/>
      <c r="N941" s="3"/>
    </row>
    <row r="942" spans="1:14" ht="13">
      <c r="A942" s="2"/>
      <c r="B942" s="3"/>
      <c r="C942" s="4"/>
      <c r="D942" s="4"/>
      <c r="E942" s="3"/>
      <c r="F942" s="3"/>
      <c r="G942" s="16"/>
      <c r="H942" s="3"/>
      <c r="I942" s="3"/>
      <c r="J942" s="3"/>
      <c r="K942" s="3"/>
      <c r="L942" s="3"/>
      <c r="M942" s="3"/>
      <c r="N942" s="3"/>
    </row>
    <row r="943" spans="1:14" ht="13">
      <c r="A943" s="2"/>
      <c r="B943" s="3"/>
      <c r="C943" s="4"/>
      <c r="D943" s="4"/>
      <c r="E943" s="3"/>
      <c r="F943" s="3"/>
      <c r="G943" s="16"/>
      <c r="H943" s="3"/>
      <c r="I943" s="3"/>
      <c r="J943" s="3"/>
      <c r="K943" s="3"/>
      <c r="L943" s="3"/>
      <c r="M943" s="3"/>
      <c r="N943" s="3"/>
    </row>
    <row r="944" spans="1:14" ht="13">
      <c r="A944" s="2"/>
      <c r="B944" s="3"/>
      <c r="C944" s="4"/>
      <c r="D944" s="4"/>
      <c r="E944" s="3"/>
      <c r="F944" s="3"/>
      <c r="G944" s="16"/>
      <c r="H944" s="3"/>
      <c r="I944" s="3"/>
      <c r="J944" s="3"/>
      <c r="K944" s="3"/>
      <c r="L944" s="3"/>
      <c r="M944" s="3"/>
      <c r="N944" s="3"/>
    </row>
    <row r="945" spans="1:14" ht="13">
      <c r="A945" s="2"/>
      <c r="B945" s="3"/>
      <c r="C945" s="4"/>
      <c r="D945" s="4"/>
      <c r="E945" s="3"/>
      <c r="F945" s="3"/>
      <c r="G945" s="16"/>
      <c r="H945" s="3"/>
      <c r="I945" s="3"/>
      <c r="J945" s="3"/>
      <c r="K945" s="3"/>
      <c r="L945" s="3"/>
      <c r="M945" s="3"/>
      <c r="N945" s="3"/>
    </row>
    <row r="946" spans="1:14" ht="13">
      <c r="A946" s="2"/>
      <c r="B946" s="3"/>
      <c r="C946" s="4"/>
      <c r="D946" s="4"/>
      <c r="E946" s="3"/>
      <c r="F946" s="3"/>
      <c r="G946" s="16"/>
      <c r="H946" s="3"/>
      <c r="I946" s="3"/>
      <c r="J946" s="3"/>
      <c r="K946" s="3"/>
      <c r="L946" s="3"/>
      <c r="M946" s="3"/>
      <c r="N946" s="3"/>
    </row>
    <row r="947" spans="1:14" ht="13">
      <c r="A947" s="2"/>
      <c r="B947" s="3"/>
      <c r="C947" s="4"/>
      <c r="D947" s="4"/>
      <c r="E947" s="3"/>
      <c r="F947" s="3"/>
      <c r="G947" s="16"/>
      <c r="H947" s="3"/>
      <c r="I947" s="3"/>
      <c r="J947" s="3"/>
      <c r="K947" s="3"/>
      <c r="L947" s="3"/>
      <c r="M947" s="3"/>
      <c r="N947" s="3"/>
    </row>
    <row r="948" spans="1:14" ht="13">
      <c r="A948" s="2"/>
      <c r="B948" s="3"/>
      <c r="C948" s="4"/>
      <c r="D948" s="4"/>
      <c r="E948" s="3"/>
      <c r="F948" s="3"/>
      <c r="G948" s="16"/>
      <c r="H948" s="3"/>
      <c r="I948" s="3"/>
      <c r="J948" s="3"/>
      <c r="K948" s="3"/>
      <c r="L948" s="3"/>
      <c r="M948" s="3"/>
      <c r="N948" s="3"/>
    </row>
    <row r="949" spans="1:14" ht="13">
      <c r="A949" s="2"/>
      <c r="B949" s="3"/>
      <c r="C949" s="4"/>
      <c r="D949" s="4"/>
      <c r="E949" s="3"/>
      <c r="F949" s="3"/>
      <c r="G949" s="16"/>
      <c r="H949" s="3"/>
      <c r="I949" s="3"/>
      <c r="J949" s="3"/>
      <c r="K949" s="3"/>
      <c r="L949" s="3"/>
      <c r="M949" s="3"/>
      <c r="N949" s="3"/>
    </row>
    <row r="950" spans="1:14" ht="13">
      <c r="A950" s="2"/>
      <c r="B950" s="3"/>
      <c r="C950" s="4"/>
      <c r="D950" s="4"/>
      <c r="E950" s="3"/>
      <c r="F950" s="3"/>
      <c r="G950" s="16"/>
      <c r="H950" s="3"/>
      <c r="I950" s="3"/>
      <c r="J950" s="3"/>
      <c r="K950" s="3"/>
      <c r="L950" s="3"/>
      <c r="M950" s="3"/>
      <c r="N950" s="3"/>
    </row>
    <row r="951" spans="1:14" ht="13">
      <c r="A951" s="2"/>
      <c r="B951" s="3"/>
      <c r="C951" s="4"/>
      <c r="D951" s="4"/>
      <c r="E951" s="3"/>
      <c r="F951" s="3"/>
      <c r="G951" s="16"/>
      <c r="H951" s="3"/>
      <c r="I951" s="3"/>
      <c r="J951" s="3"/>
      <c r="K951" s="3"/>
      <c r="L951" s="3"/>
      <c r="M951" s="3"/>
      <c r="N951" s="3"/>
    </row>
    <row r="952" spans="1:14" ht="13">
      <c r="A952" s="2"/>
      <c r="B952" s="3"/>
      <c r="C952" s="4"/>
      <c r="D952" s="4"/>
      <c r="E952" s="3"/>
      <c r="F952" s="3"/>
      <c r="G952" s="16"/>
      <c r="H952" s="3"/>
      <c r="I952" s="3"/>
      <c r="J952" s="3"/>
      <c r="K952" s="3"/>
      <c r="L952" s="3"/>
      <c r="M952" s="3"/>
      <c r="N952" s="3"/>
    </row>
    <row r="953" spans="1:14" ht="13">
      <c r="A953" s="2"/>
      <c r="B953" s="3"/>
      <c r="C953" s="4"/>
      <c r="D953" s="4"/>
      <c r="E953" s="3"/>
      <c r="F953" s="3"/>
      <c r="G953" s="16"/>
      <c r="H953" s="3"/>
      <c r="I953" s="3"/>
      <c r="J953" s="3"/>
      <c r="K953" s="3"/>
      <c r="L953" s="3"/>
      <c r="M953" s="3"/>
      <c r="N953" s="3"/>
    </row>
    <row r="954" spans="1:14" ht="13">
      <c r="A954" s="2"/>
      <c r="B954" s="3"/>
      <c r="C954" s="4"/>
      <c r="D954" s="4"/>
      <c r="E954" s="3"/>
      <c r="F954" s="3"/>
      <c r="G954" s="16"/>
      <c r="H954" s="3"/>
      <c r="I954" s="3"/>
      <c r="J954" s="3"/>
      <c r="K954" s="3"/>
      <c r="L954" s="3"/>
      <c r="M954" s="3"/>
      <c r="N954" s="3"/>
    </row>
    <row r="955" spans="1:14" ht="13">
      <c r="A955" s="2"/>
      <c r="B955" s="3"/>
      <c r="C955" s="4"/>
      <c r="D955" s="4"/>
      <c r="E955" s="3"/>
      <c r="F955" s="3"/>
      <c r="G955" s="16"/>
      <c r="H955" s="3"/>
      <c r="I955" s="3"/>
      <c r="J955" s="3"/>
      <c r="K955" s="3"/>
      <c r="L955" s="3"/>
      <c r="M955" s="3"/>
      <c r="N955" s="3"/>
    </row>
    <row r="956" spans="1:14" ht="13">
      <c r="A956" s="2"/>
      <c r="B956" s="3"/>
      <c r="C956" s="4"/>
      <c r="D956" s="4"/>
      <c r="E956" s="3"/>
      <c r="F956" s="3"/>
      <c r="G956" s="16"/>
      <c r="H956" s="3"/>
      <c r="I956" s="3"/>
      <c r="J956" s="3"/>
      <c r="K956" s="3"/>
      <c r="L956" s="3"/>
      <c r="M956" s="3"/>
      <c r="N956" s="3"/>
    </row>
    <row r="957" spans="1:14" ht="13">
      <c r="A957" s="2"/>
      <c r="B957" s="3"/>
      <c r="C957" s="4"/>
      <c r="D957" s="4"/>
      <c r="E957" s="3"/>
      <c r="F957" s="3"/>
      <c r="G957" s="16"/>
      <c r="H957" s="3"/>
      <c r="I957" s="3"/>
      <c r="J957" s="3"/>
      <c r="K957" s="3"/>
      <c r="L957" s="3"/>
      <c r="M957" s="3"/>
      <c r="N957" s="3"/>
    </row>
    <row r="958" spans="1:14" ht="13">
      <c r="A958" s="2"/>
      <c r="B958" s="3"/>
      <c r="C958" s="4"/>
      <c r="D958" s="4"/>
      <c r="E958" s="3"/>
      <c r="F958" s="3"/>
      <c r="G958" s="16"/>
      <c r="H958" s="3"/>
      <c r="I958" s="3"/>
      <c r="J958" s="3"/>
      <c r="K958" s="3"/>
      <c r="L958" s="3"/>
      <c r="M958" s="3"/>
      <c r="N958" s="3"/>
    </row>
    <row r="959" spans="1:14" ht="13">
      <c r="A959" s="2"/>
      <c r="B959" s="3"/>
      <c r="C959" s="4"/>
      <c r="D959" s="4"/>
      <c r="E959" s="3"/>
      <c r="F959" s="3"/>
      <c r="G959" s="16"/>
      <c r="H959" s="3"/>
      <c r="I959" s="3"/>
      <c r="J959" s="3"/>
      <c r="K959" s="3"/>
      <c r="L959" s="3"/>
      <c r="M959" s="3"/>
      <c r="N959" s="3"/>
    </row>
    <row r="960" spans="1:14" ht="13">
      <c r="A960" s="2"/>
      <c r="B960" s="3"/>
      <c r="C960" s="4"/>
      <c r="D960" s="4"/>
      <c r="E960" s="3"/>
      <c r="F960" s="3"/>
      <c r="G960" s="16"/>
      <c r="H960" s="3"/>
      <c r="I960" s="3"/>
      <c r="J960" s="3"/>
      <c r="K960" s="3"/>
      <c r="L960" s="3"/>
      <c r="M960" s="3"/>
      <c r="N960" s="3"/>
    </row>
    <row r="961" spans="1:14" ht="13">
      <c r="A961" s="2"/>
      <c r="B961" s="3"/>
      <c r="C961" s="4"/>
      <c r="D961" s="4"/>
      <c r="E961" s="3"/>
      <c r="F961" s="3"/>
      <c r="G961" s="16"/>
      <c r="H961" s="3"/>
      <c r="I961" s="3"/>
      <c r="J961" s="3"/>
      <c r="K961" s="3"/>
      <c r="L961" s="3"/>
      <c r="M961" s="3"/>
      <c r="N961" s="3"/>
    </row>
    <row r="962" spans="1:14" ht="13">
      <c r="A962" s="2"/>
      <c r="B962" s="3"/>
      <c r="C962" s="4"/>
      <c r="D962" s="4"/>
      <c r="E962" s="3"/>
      <c r="F962" s="3"/>
      <c r="G962" s="16"/>
      <c r="H962" s="3"/>
      <c r="I962" s="3"/>
      <c r="J962" s="3"/>
      <c r="K962" s="3"/>
      <c r="L962" s="3"/>
      <c r="M962" s="3"/>
      <c r="N962" s="3"/>
    </row>
    <row r="963" spans="1:14" ht="13">
      <c r="A963" s="2"/>
      <c r="B963" s="3"/>
      <c r="C963" s="4"/>
      <c r="D963" s="4"/>
      <c r="E963" s="3"/>
      <c r="F963" s="3"/>
      <c r="G963" s="16"/>
      <c r="H963" s="3"/>
      <c r="I963" s="3"/>
      <c r="J963" s="3"/>
      <c r="K963" s="3"/>
      <c r="L963" s="3"/>
      <c r="M963" s="3"/>
      <c r="N963" s="3"/>
    </row>
    <row r="964" spans="1:14" ht="13">
      <c r="A964" s="2"/>
      <c r="B964" s="3"/>
      <c r="C964" s="4"/>
      <c r="D964" s="4"/>
      <c r="E964" s="3"/>
      <c r="F964" s="3"/>
      <c r="G964" s="16"/>
      <c r="H964" s="3"/>
      <c r="I964" s="3"/>
      <c r="J964" s="3"/>
      <c r="K964" s="3"/>
      <c r="L964" s="3"/>
      <c r="M964" s="3"/>
      <c r="N964" s="3"/>
    </row>
    <row r="965" spans="1:14" ht="13">
      <c r="A965" s="2"/>
      <c r="B965" s="3"/>
      <c r="C965" s="4"/>
      <c r="D965" s="4"/>
      <c r="E965" s="3"/>
      <c r="F965" s="3"/>
      <c r="G965" s="16"/>
      <c r="H965" s="3"/>
      <c r="I965" s="3"/>
      <c r="J965" s="3"/>
      <c r="K965" s="3"/>
      <c r="L965" s="3"/>
      <c r="M965" s="3"/>
      <c r="N965" s="3"/>
    </row>
    <row r="966" spans="1:14" ht="13">
      <c r="A966" s="2"/>
      <c r="B966" s="3"/>
      <c r="C966" s="4"/>
      <c r="D966" s="4"/>
      <c r="E966" s="3"/>
      <c r="F966" s="3"/>
      <c r="G966" s="16"/>
      <c r="H966" s="3"/>
      <c r="I966" s="3"/>
      <c r="J966" s="3"/>
      <c r="K966" s="3"/>
      <c r="L966" s="3"/>
      <c r="M966" s="3"/>
      <c r="N966" s="3"/>
    </row>
    <row r="967" spans="1:14" ht="13">
      <c r="A967" s="2"/>
      <c r="B967" s="3"/>
      <c r="C967" s="4"/>
      <c r="D967" s="4"/>
      <c r="E967" s="3"/>
      <c r="F967" s="3"/>
      <c r="G967" s="16"/>
      <c r="H967" s="3"/>
      <c r="I967" s="3"/>
      <c r="J967" s="3"/>
      <c r="K967" s="3"/>
      <c r="L967" s="3"/>
      <c r="M967" s="3"/>
      <c r="N967" s="3"/>
    </row>
    <row r="968" spans="1:14" ht="13">
      <c r="A968" s="2"/>
      <c r="B968" s="3"/>
      <c r="C968" s="4"/>
      <c r="D968" s="4"/>
      <c r="E968" s="3"/>
      <c r="F968" s="3"/>
      <c r="G968" s="16"/>
      <c r="H968" s="3"/>
      <c r="I968" s="3"/>
      <c r="J968" s="3"/>
      <c r="K968" s="3"/>
      <c r="L968" s="3"/>
      <c r="M968" s="3"/>
      <c r="N968" s="3"/>
    </row>
    <row r="969" spans="1:14" ht="13">
      <c r="A969" s="2"/>
      <c r="B969" s="3"/>
      <c r="C969" s="4"/>
      <c r="D969" s="4"/>
      <c r="E969" s="3"/>
      <c r="F969" s="3"/>
      <c r="G969" s="16"/>
      <c r="H969" s="3"/>
      <c r="I969" s="3"/>
      <c r="J969" s="3"/>
      <c r="K969" s="3"/>
      <c r="L969" s="3"/>
      <c r="M969" s="3"/>
      <c r="N969" s="3"/>
    </row>
    <row r="970" spans="1:14" ht="13">
      <c r="A970" s="2"/>
      <c r="B970" s="3"/>
      <c r="C970" s="4"/>
      <c r="D970" s="4"/>
      <c r="E970" s="3"/>
      <c r="F970" s="3"/>
      <c r="G970" s="16"/>
      <c r="H970" s="3"/>
      <c r="I970" s="3"/>
      <c r="J970" s="3"/>
      <c r="K970" s="3"/>
      <c r="L970" s="3"/>
      <c r="M970" s="3"/>
      <c r="N970" s="3"/>
    </row>
    <row r="971" spans="1:14" ht="13">
      <c r="A971" s="2"/>
      <c r="B971" s="3"/>
      <c r="C971" s="4"/>
      <c r="D971" s="4"/>
      <c r="E971" s="3"/>
      <c r="F971" s="3"/>
      <c r="G971" s="16"/>
      <c r="H971" s="3"/>
      <c r="I971" s="3"/>
      <c r="J971" s="3"/>
      <c r="K971" s="3"/>
      <c r="L971" s="3"/>
      <c r="M971" s="3"/>
      <c r="N971" s="3"/>
    </row>
    <row r="972" spans="1:14" ht="13">
      <c r="A972" s="2"/>
      <c r="B972" s="3"/>
      <c r="C972" s="4"/>
      <c r="D972" s="4"/>
      <c r="E972" s="3"/>
      <c r="F972" s="3"/>
      <c r="G972" s="16"/>
      <c r="H972" s="3"/>
      <c r="I972" s="3"/>
      <c r="J972" s="3"/>
      <c r="K972" s="3"/>
      <c r="L972" s="3"/>
      <c r="M972" s="3"/>
      <c r="N972" s="3"/>
    </row>
    <row r="973" spans="1:14" ht="13">
      <c r="A973" s="2"/>
      <c r="B973" s="3"/>
      <c r="C973" s="4"/>
      <c r="D973" s="4"/>
      <c r="E973" s="3"/>
      <c r="F973" s="3"/>
      <c r="G973" s="16"/>
      <c r="H973" s="3"/>
      <c r="I973" s="3"/>
      <c r="J973" s="3"/>
      <c r="K973" s="3"/>
      <c r="L973" s="3"/>
      <c r="M973" s="3"/>
      <c r="N973" s="3"/>
    </row>
    <row r="974" spans="1:14" ht="13">
      <c r="A974" s="2"/>
      <c r="B974" s="3"/>
      <c r="C974" s="4"/>
      <c r="D974" s="4"/>
      <c r="E974" s="3"/>
      <c r="F974" s="3"/>
      <c r="G974" s="16"/>
      <c r="H974" s="3"/>
      <c r="I974" s="3"/>
      <c r="J974" s="3"/>
      <c r="K974" s="3"/>
      <c r="L974" s="3"/>
      <c r="M974" s="3"/>
      <c r="N974" s="3"/>
    </row>
    <row r="975" spans="1:14" ht="13">
      <c r="A975" s="2"/>
      <c r="B975" s="3"/>
      <c r="C975" s="4"/>
      <c r="D975" s="4"/>
      <c r="E975" s="3"/>
      <c r="F975" s="3"/>
      <c r="G975" s="16"/>
      <c r="H975" s="3"/>
      <c r="I975" s="3"/>
      <c r="J975" s="3"/>
      <c r="K975" s="3"/>
      <c r="L975" s="3"/>
      <c r="M975" s="3"/>
      <c r="N975" s="3"/>
    </row>
    <row r="976" spans="1:14" ht="13">
      <c r="A976" s="2"/>
      <c r="B976" s="3"/>
      <c r="C976" s="4"/>
      <c r="D976" s="4"/>
      <c r="E976" s="3"/>
      <c r="F976" s="3"/>
      <c r="G976" s="16"/>
      <c r="H976" s="3"/>
      <c r="I976" s="3"/>
      <c r="J976" s="3"/>
      <c r="K976" s="3"/>
      <c r="L976" s="3"/>
      <c r="M976" s="3"/>
      <c r="N976" s="3"/>
    </row>
    <row r="977" spans="1:14" ht="13">
      <c r="A977" s="2"/>
      <c r="B977" s="3"/>
      <c r="C977" s="4"/>
      <c r="D977" s="4"/>
      <c r="E977" s="3"/>
      <c r="F977" s="3"/>
      <c r="G977" s="16"/>
      <c r="H977" s="3"/>
      <c r="I977" s="3"/>
      <c r="J977" s="3"/>
      <c r="K977" s="3"/>
      <c r="L977" s="3"/>
      <c r="M977" s="3"/>
      <c r="N977" s="3"/>
    </row>
    <row r="978" spans="1:14" ht="13">
      <c r="A978" s="2"/>
      <c r="B978" s="3"/>
      <c r="C978" s="4"/>
      <c r="D978" s="4"/>
      <c r="E978" s="3"/>
      <c r="F978" s="3"/>
      <c r="G978" s="16"/>
      <c r="H978" s="3"/>
      <c r="I978" s="3"/>
      <c r="J978" s="3"/>
      <c r="K978" s="3"/>
      <c r="L978" s="3"/>
      <c r="M978" s="3"/>
      <c r="N978" s="3"/>
    </row>
    <row r="979" spans="1:14" ht="13">
      <c r="A979" s="2"/>
      <c r="B979" s="3"/>
      <c r="C979" s="4"/>
      <c r="D979" s="4"/>
      <c r="E979" s="3"/>
      <c r="F979" s="3"/>
      <c r="G979" s="16"/>
      <c r="H979" s="3"/>
      <c r="I979" s="3"/>
      <c r="J979" s="3"/>
      <c r="K979" s="3"/>
      <c r="L979" s="3"/>
      <c r="M979" s="3"/>
      <c r="N979" s="3"/>
    </row>
    <row r="980" spans="1:14" ht="13">
      <c r="A980" s="2"/>
      <c r="B980" s="3"/>
      <c r="C980" s="4"/>
      <c r="D980" s="4"/>
      <c r="E980" s="3"/>
      <c r="F980" s="3"/>
      <c r="G980" s="16"/>
      <c r="H980" s="3"/>
      <c r="I980" s="3"/>
      <c r="J980" s="3"/>
      <c r="K980" s="3"/>
      <c r="L980" s="3"/>
      <c r="M980" s="3"/>
      <c r="N980" s="3"/>
    </row>
    <row r="981" spans="1:14" ht="13">
      <c r="A981" s="2"/>
      <c r="B981" s="3"/>
      <c r="C981" s="4"/>
      <c r="D981" s="4"/>
      <c r="E981" s="3"/>
      <c r="F981" s="3"/>
      <c r="G981" s="16"/>
      <c r="H981" s="3"/>
      <c r="I981" s="3"/>
      <c r="J981" s="3"/>
      <c r="K981" s="3"/>
      <c r="L981" s="3"/>
      <c r="M981" s="3"/>
      <c r="N981" s="3"/>
    </row>
    <row r="982" spans="1:14" ht="13">
      <c r="A982" s="2"/>
      <c r="B982" s="3"/>
      <c r="C982" s="4"/>
      <c r="D982" s="4"/>
      <c r="E982" s="3"/>
      <c r="F982" s="3"/>
      <c r="G982" s="16"/>
      <c r="H982" s="3"/>
      <c r="I982" s="3"/>
      <c r="J982" s="3"/>
      <c r="K982" s="3"/>
      <c r="L982" s="3"/>
      <c r="M982" s="3"/>
      <c r="N982" s="3"/>
    </row>
    <row r="983" spans="1:14" ht="13">
      <c r="A983" s="2"/>
      <c r="B983" s="3"/>
      <c r="C983" s="4"/>
      <c r="D983" s="4"/>
      <c r="E983" s="3"/>
      <c r="F983" s="3"/>
      <c r="G983" s="16"/>
      <c r="H983" s="3"/>
      <c r="I983" s="3"/>
      <c r="J983" s="3"/>
      <c r="K983" s="3"/>
      <c r="L983" s="3"/>
      <c r="M983" s="3"/>
      <c r="N983" s="3"/>
    </row>
    <row r="984" spans="1:14" ht="13">
      <c r="A984" s="2"/>
      <c r="B984" s="3"/>
      <c r="C984" s="4"/>
      <c r="D984" s="4"/>
      <c r="E984" s="3"/>
      <c r="F984" s="3"/>
      <c r="G984" s="16"/>
      <c r="H984" s="3"/>
      <c r="I984" s="3"/>
      <c r="J984" s="3"/>
      <c r="K984" s="3"/>
      <c r="L984" s="3"/>
      <c r="M984" s="3"/>
      <c r="N984" s="3"/>
    </row>
    <row r="985" spans="1:14" ht="13">
      <c r="A985" s="2"/>
      <c r="B985" s="3"/>
      <c r="C985" s="4"/>
      <c r="D985" s="4"/>
      <c r="E985" s="3"/>
      <c r="F985" s="3"/>
      <c r="G985" s="16"/>
      <c r="H985" s="3"/>
      <c r="I985" s="3"/>
      <c r="J985" s="3"/>
      <c r="K985" s="3"/>
      <c r="L985" s="3"/>
      <c r="M985" s="3"/>
      <c r="N985" s="3"/>
    </row>
    <row r="986" spans="1:14" ht="13">
      <c r="A986" s="2"/>
      <c r="B986" s="3"/>
      <c r="C986" s="4"/>
      <c r="D986" s="4"/>
      <c r="E986" s="3"/>
      <c r="F986" s="3"/>
      <c r="G986" s="16"/>
      <c r="H986" s="3"/>
      <c r="I986" s="3"/>
      <c r="J986" s="3"/>
      <c r="K986" s="3"/>
      <c r="L986" s="3"/>
      <c r="M986" s="3"/>
      <c r="N986" s="3"/>
    </row>
    <row r="987" spans="1:14" ht="13">
      <c r="A987" s="2"/>
      <c r="B987" s="3"/>
      <c r="C987" s="4"/>
      <c r="D987" s="4"/>
      <c r="E987" s="3"/>
      <c r="F987" s="3"/>
      <c r="G987" s="16"/>
      <c r="H987" s="3"/>
      <c r="I987" s="3"/>
      <c r="J987" s="3"/>
      <c r="K987" s="3"/>
      <c r="L987" s="3"/>
      <c r="M987" s="3"/>
      <c r="N987" s="3"/>
    </row>
    <row r="988" spans="1:14" ht="13">
      <c r="A988" s="2"/>
      <c r="B988" s="3"/>
      <c r="C988" s="4"/>
      <c r="D988" s="4"/>
      <c r="E988" s="3"/>
      <c r="F988" s="3"/>
      <c r="G988" s="16"/>
      <c r="H988" s="3"/>
      <c r="I988" s="3"/>
      <c r="J988" s="3"/>
      <c r="K988" s="3"/>
      <c r="L988" s="3"/>
      <c r="M988" s="3"/>
      <c r="N988" s="3"/>
    </row>
    <row r="989" spans="1:14" ht="13">
      <c r="A989" s="2"/>
      <c r="B989" s="3"/>
      <c r="C989" s="4"/>
      <c r="D989" s="4"/>
      <c r="E989" s="3"/>
      <c r="F989" s="3"/>
      <c r="G989" s="16"/>
      <c r="H989" s="3"/>
      <c r="I989" s="3"/>
      <c r="J989" s="3"/>
      <c r="K989" s="3"/>
      <c r="L989" s="3"/>
      <c r="M989" s="3"/>
      <c r="N989" s="3"/>
    </row>
    <row r="990" spans="1:14" ht="13">
      <c r="A990" s="2"/>
      <c r="B990" s="3"/>
      <c r="C990" s="4"/>
      <c r="D990" s="4"/>
      <c r="E990" s="3"/>
      <c r="F990" s="3"/>
      <c r="G990" s="16"/>
      <c r="H990" s="3"/>
      <c r="I990" s="3"/>
      <c r="J990" s="3"/>
      <c r="K990" s="3"/>
      <c r="L990" s="3"/>
      <c r="M990" s="3"/>
      <c r="N990" s="3"/>
    </row>
  </sheetData>
  <autoFilter ref="A1:P990" xr:uid="{00000000-0009-0000-0000-000013000000}"/>
  <customSheetViews>
    <customSheetView guid="{C6D8AC44-BC03-4E7B-80FF-BEBAE45ADEEA}" filter="1" showAutoFilter="1">
      <pageMargins left="0.7" right="0.7" top="0.75" bottom="0.75" header="0.3" footer="0.3"/>
      <autoFilter ref="A1:M979" xr:uid="{D1BA752B-F8ED-144B-9D3E-0630F1FD650F}">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24627BC6-7CB3-2245-A8EF-038DA8558ECD}">
        <filterColumn colId="5">
          <filters>
            <filter val="zh"/>
          </filters>
        </filterColumn>
      </autoFilter>
    </customSheetView>
  </customSheetViews>
  <conditionalFormatting sqref="A1:H990">
    <cfRule type="expression" dxfId="106" priority="1">
      <formula>($M:$M = 1)</formula>
    </cfRule>
    <cfRule type="expression" dxfId="105" priority="2">
      <formula>COUNTIF($R:$R, $A1) &gt; 0</formula>
    </cfRule>
  </conditionalFormatting>
  <conditionalFormatting sqref="A2:H990">
    <cfRule type="expression" dxfId="104" priority="3">
      <formula>($A:$A=TODAY())</formula>
    </cfRule>
  </conditionalFormatting>
  <conditionalFormatting sqref="C2:C990">
    <cfRule type="cellIs" dxfId="103" priority="10" operator="lessThan">
      <formula>"12:00:00 PM"</formula>
    </cfRule>
  </conditionalFormatting>
  <conditionalFormatting sqref="E2:E990">
    <cfRule type="containsText" dxfId="102" priority="4" operator="containsText" text="SNFL">
      <formula>NOT(ISERROR(SEARCH(("SNFL"),(E2))))</formula>
    </cfRule>
    <cfRule type="containsText" dxfId="101" priority="5" operator="containsText" text="Chatham Sq">
      <formula>NOT(ISERROR(SEARCH(("Chatham Sq"),(E2))))</formula>
    </cfRule>
    <cfRule type="containsText" dxfId="100" priority="6" operator="containsText" text="Seward Park">
      <formula>NOT(ISERROR(SEARCH(("Seward Park"),(E2))))</formula>
    </cfRule>
  </conditionalFormatting>
  <conditionalFormatting sqref="F2:F990">
    <cfRule type="containsText" dxfId="99" priority="7" operator="containsText" text="zh">
      <formula>NOT(ISERROR(SEARCH(("zh"),(F2))))</formula>
    </cfRule>
  </conditionalFormatting>
  <conditionalFormatting sqref="R1">
    <cfRule type="expression" dxfId="98" priority="11">
      <formula>ISERROR(R2)</formula>
    </cfRule>
  </conditionalFormatting>
  <conditionalFormatting sqref="R2">
    <cfRule type="expression" dxfId="97" priority="9">
      <formula>ISERROR(R2)</formula>
    </cfRule>
  </conditionalFormatting>
  <conditionalFormatting sqref="R2:R990">
    <cfRule type="notContainsBlanks" dxfId="96" priority="8">
      <formula>LEN(TRIM(R2))&gt;0</formula>
    </cfRule>
  </conditionalFormatting>
  <dataValidations count="1">
    <dataValidation type="custom" allowBlank="1" showDropDown="1" showInputMessage="1" showErrorMessage="1" prompt="Enter a valid date" sqref="A2:A990" xr:uid="{00000000-0002-0000-1300-000000000000}">
      <formula1>OR(NOT(ISERROR(DATEVALUE(A2))), AND(ISNUMBER(A2), LEFT(CELL("format", A2))="D"))</formula1>
    </dataValidation>
  </dataValidations>
  <hyperlinks>
    <hyperlink ref="L2" r:id="rId2" xr:uid="{00000000-0004-0000-1300-000000000000}"/>
    <hyperlink ref="L3" r:id="rId3" xr:uid="{00000000-0004-0000-1300-000001000000}"/>
    <hyperlink ref="L4" r:id="rId4" xr:uid="{00000000-0004-0000-1300-000002000000}"/>
    <hyperlink ref="L5" r:id="rId5" xr:uid="{00000000-0004-0000-1300-000003000000}"/>
    <hyperlink ref="L6" r:id="rId6" xr:uid="{00000000-0004-0000-1300-000004000000}"/>
    <hyperlink ref="L7" r:id="rId7" xr:uid="{00000000-0004-0000-1300-000005000000}"/>
    <hyperlink ref="L8" r:id="rId8" xr:uid="{00000000-0004-0000-1300-000006000000}"/>
    <hyperlink ref="L9" r:id="rId9" xr:uid="{00000000-0004-0000-1300-000007000000}"/>
    <hyperlink ref="L10" r:id="rId10" xr:uid="{00000000-0004-0000-1300-000008000000}"/>
    <hyperlink ref="L11" r:id="rId11" xr:uid="{00000000-0004-0000-1300-000009000000}"/>
    <hyperlink ref="L12" r:id="rId12" xr:uid="{00000000-0004-0000-1300-00000A000000}"/>
    <hyperlink ref="L13" r:id="rId13" xr:uid="{00000000-0004-0000-1300-00000B000000}"/>
    <hyperlink ref="L14" r:id="rId14" xr:uid="{00000000-0004-0000-1300-00000C000000}"/>
    <hyperlink ref="L15" r:id="rId15" xr:uid="{00000000-0004-0000-1300-00000D000000}"/>
    <hyperlink ref="L16" r:id="rId16" xr:uid="{00000000-0004-0000-1300-00000E000000}"/>
    <hyperlink ref="L17" r:id="rId17" xr:uid="{00000000-0004-0000-1300-00000F000000}"/>
    <hyperlink ref="L18" r:id="rId18" xr:uid="{00000000-0004-0000-1300-000010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DropDown="1" showInputMessage="1" showErrorMessage="1" prompt="Put in valid class title or choose from dropdown" xr:uid="{00000000-0002-0000-1300-000001000000}">
          <x14:formula1>
            <xm:f>'classes-lookup'!$A$2:$A$1000</xm:f>
          </x14:formula1>
          <xm:sqref>H2:H3 H5:H990</xm:sqref>
        </x14:dataValidation>
        <x14:dataValidation type="list" allowBlank="1" showDropDown="1" showErrorMessage="1" xr:uid="{00000000-0002-0000-1300-000002000000}">
          <x14:formula1>
            <xm:f>'classes-lookup'!$A$2:$A$1000</xm:f>
          </x14:formula1>
          <xm:sqref>H4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10.1640625" bestFit="1"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35">
        <v>45672</v>
      </c>
      <c r="B2" s="3" t="str">
        <f t="shared" ref="B2:B256" si="0">IF(ISBLANK($A2),,CHOOSE(WEEKDAY($A2), "Sun", "Mon", "Tue", "Wed", "Thur", "Fri", "Sat"))</f>
        <v>Wed</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0.52083333333333304</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2" s="3" t="str">
        <f t="array" ref="F2">IF(ISBLANK($A2),,CHOOSE(WEEKDAY($A2),,INDEX(location_lang_time_lookup,2,3),INDEX(location_lang_time_lookup,2,2),INDEX(location_lang_time_lookup,2,2),INDEX(location_lang_time_lookup,2,2),INDEX(location_lang_time_lookup,2,3),INDEX(location_lang_time_lookup,2,2)))</f>
        <v>en</v>
      </c>
      <c r="G2" s="5">
        <v>12</v>
      </c>
      <c r="H2" s="3" t="s">
        <v>221</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565</v>
      </c>
      <c r="M2" s="3">
        <v>0</v>
      </c>
      <c r="N2" s="3">
        <v>0</v>
      </c>
      <c r="O2" s="3">
        <v>18</v>
      </c>
      <c r="P2" s="3"/>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142</v>
      </c>
      <c r="W2" s="23"/>
    </row>
    <row r="3" spans="1:49" ht="15.75" customHeight="1">
      <c r="A3" s="36">
        <v>45672</v>
      </c>
      <c r="B3" s="3" t="str">
        <f t="shared" si="0"/>
        <v>Wed</v>
      </c>
      <c r="C3" s="4">
        <v>0.64583333333333337</v>
      </c>
      <c r="D3" s="4">
        <f t="shared" ref="D3:D257" si="1">IF(ISBLANK(C3),,CHOOSE(WEEKDAY($A3),,C3+TIME(2,0,0),IF(AND($A3=$A2,$A3=$A1),C3+TIME(1,0,0),C3+TIME(1,30,0)),C3+TIME(1,30,0),C3+TIME(1,30,0),C3+TIME(2,0,0),C3+TIME(2,0,0),))</f>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en</v>
      </c>
      <c r="G3" s="5">
        <v>10</v>
      </c>
      <c r="H3" s="3" t="s">
        <v>183</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566</v>
      </c>
      <c r="M3" s="3">
        <v>0</v>
      </c>
      <c r="N3" s="3">
        <v>0</v>
      </c>
      <c r="O3" s="3">
        <v>17</v>
      </c>
      <c r="P3" s="3"/>
      <c r="Q3" s="3"/>
      <c r="S3" s="142" t="s">
        <v>1404</v>
      </c>
      <c r="T3" s="143">
        <v>-2</v>
      </c>
      <c r="W3" s="23"/>
    </row>
    <row r="4" spans="1:49" ht="15.75" customHeight="1">
      <c r="A4" s="36">
        <v>45673</v>
      </c>
      <c r="B4" s="3" t="str">
        <f t="shared" si="0"/>
        <v>Thur</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0.458333333333333)</f>
        <v>0.45833333333333298</v>
      </c>
      <c r="D4" s="4">
        <f t="shared" ca="1" si="1"/>
        <v>0.52083333333333304</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4" s="3" t="str">
        <f t="array" ref="F4">IF(ISBLANK($A4),,CHOOSE(WEEKDAY($A4),,INDEX(location_lang_time_lookup,2,3),INDEX(location_lang_time_lookup,2,2),INDEX(location_lang_time_lookup,2,2),INDEX(location_lang_time_lookup,2,2),INDEX(location_lang_time_lookup,2,3),INDEX(location_lang_time_lookup,2,2)))</f>
        <v>en</v>
      </c>
      <c r="G4" s="5">
        <v>7</v>
      </c>
      <c r="H4" s="3" t="s">
        <v>114</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567</v>
      </c>
      <c r="M4" s="3">
        <v>0</v>
      </c>
      <c r="N4" s="3">
        <v>0</v>
      </c>
      <c r="O4" s="3">
        <v>12</v>
      </c>
      <c r="Q4" s="3"/>
      <c r="W4" s="23"/>
    </row>
    <row r="5" spans="1:49" ht="15.75" customHeight="1">
      <c r="A5" s="35">
        <v>45678</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0.52083333333333304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16"/>
      <c r="H5" s="3" t="s">
        <v>568</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569</v>
      </c>
      <c r="M5" s="3">
        <v>1</v>
      </c>
      <c r="N5" s="3">
        <v>0</v>
      </c>
      <c r="O5" s="3"/>
      <c r="P5" s="14"/>
      <c r="Q5" s="3"/>
      <c r="U5" s="14"/>
    </row>
    <row r="6" spans="1:49">
      <c r="A6" s="35">
        <v>45678</v>
      </c>
      <c r="B6" s="3" t="str">
        <f t="shared" si="0"/>
        <v>Tue</v>
      </c>
      <c r="C6" s="4">
        <f ca="1">IFERROR(__xludf.DUMMYFUNCTION("IF(ISBLANK($A6),,CHOOSE(WEEKDAY($A6),,IF(ISDATE($A5),IF(WEEKDAY($A5)=2,INDEX(location_lang_time_lookup,1,6),INDEX(location_lang_time_lookup,1,4)),INDEX(location_lang_time_lookup,1,4)),IF(ISDATE($A5),IF(WEEKDAY($A5)=3,INDEX(location_lang_time_lookup,2,6),I"&amp;"NDEX(location_lang_time_lookup,2,4)),INDEX(location_lang_time_lookup,2,4)),IF(ISDATE($A5),IF(WEEKDAY($A5)=4,INDEX(location_lang_time_lookup,3,6),INDEX(location_lang_time_lookup,3,4)),INDEX(location_lang_time_lookup,3,4)),IF(ISDATE($A5),IF(WEEKDAY($A5)=5,I"&amp;"NDEX(location_lang_time_lookup,3,6),INDEX(location_lang_time_lookup,3,4)),INDEX(location_lang_time_lookup,3,4)),INDEX(location_lang_time_lookup,1,4),IF(ISDATE($A5),IF(WEEKDAY($A5)=7,INDEX(location_lang_time_lookup,5,6),INDEX(location_lang_time_lookup,5,4)"&amp;"),INDEX(location_lang_time_lookup,5,4))))"),0.583333333333333)</f>
        <v>0.58333333333333304</v>
      </c>
      <c r="D6" s="4">
        <f t="shared" ca="1" si="1"/>
        <v>0.64583333333333304</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16"/>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570</v>
      </c>
      <c r="M6" s="3">
        <v>1</v>
      </c>
      <c r="N6" s="3">
        <v>0</v>
      </c>
      <c r="O6" s="3"/>
      <c r="P6" s="14"/>
      <c r="Q6" s="3"/>
      <c r="S6" s="3"/>
      <c r="W6" s="12"/>
    </row>
    <row r="7" spans="1:49" ht="15.75" customHeight="1">
      <c r="A7" s="35">
        <v>45678</v>
      </c>
      <c r="B7" s="3" t="str">
        <f t="shared" si="0"/>
        <v>Tue</v>
      </c>
      <c r="C7" s="4">
        <v>0.64583333333333337</v>
      </c>
      <c r="D7" s="4">
        <f t="shared" si="1"/>
        <v>0.6875</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7" s="3" t="str">
        <f t="array" ref="F7">IF(ISBLANK($A7),,CHOOSE(WEEKDAY($A7),,INDEX(location_lang_time_lookup,2,3),INDEX(location_lang_time_lookup,2,2),INDEX(location_lang_time_lookup,2,2),INDEX(location_lang_time_lookup,2,2),INDEX(location_lang_time_lookup,2,3),INDEX(location_lang_time_lookup,2,2)))</f>
        <v>en</v>
      </c>
      <c r="G7" s="16"/>
      <c r="H7" s="3" t="s">
        <v>91</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570</v>
      </c>
      <c r="M7" s="3">
        <v>1</v>
      </c>
      <c r="N7" s="3">
        <v>0</v>
      </c>
      <c r="O7" s="3"/>
      <c r="P7" s="3"/>
      <c r="Q7" s="3"/>
      <c r="S7" s="3"/>
    </row>
    <row r="8" spans="1:49" ht="15.75" customHeight="1">
      <c r="A8" s="35">
        <v>45679</v>
      </c>
      <c r="B8" s="3" t="str">
        <f t="shared" si="0"/>
        <v>Wed</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0.458333333333333)</f>
        <v>0.45833333333333298</v>
      </c>
      <c r="D8" s="4">
        <f t="shared" ca="1" si="1"/>
        <v>0.52083333333333304</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7</v>
      </c>
      <c r="H8" s="3" t="s">
        <v>226</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571</v>
      </c>
      <c r="M8" s="3">
        <v>0</v>
      </c>
      <c r="N8" s="3">
        <v>0</v>
      </c>
      <c r="O8" s="3">
        <v>14</v>
      </c>
      <c r="P8" s="3"/>
      <c r="Q8" s="3"/>
      <c r="S8" s="3"/>
    </row>
    <row r="9" spans="1:49" ht="15.75" customHeight="1">
      <c r="A9" s="35">
        <v>45679</v>
      </c>
      <c r="B9" s="3" t="str">
        <f t="shared" si="0"/>
        <v>Wed</v>
      </c>
      <c r="C9" s="4">
        <v>0.64583333333333337</v>
      </c>
      <c r="D9" s="4">
        <f t="shared" si="1"/>
        <v>0.70833333333333337</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5">
        <v>14</v>
      </c>
      <c r="H9" s="3" t="s">
        <v>262</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572</v>
      </c>
      <c r="M9" s="3">
        <v>0</v>
      </c>
      <c r="N9" s="3">
        <v>0</v>
      </c>
      <c r="O9" s="3">
        <v>19</v>
      </c>
      <c r="P9" s="3"/>
      <c r="Q9" s="3"/>
      <c r="S9" s="3"/>
      <c r="T9" s="22"/>
    </row>
    <row r="10" spans="1:49" ht="15.75" customHeight="1">
      <c r="A10" s="36">
        <v>45680</v>
      </c>
      <c r="B10" s="3" t="str">
        <f t="shared" si="0"/>
        <v>Thur</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0.52083333333333304</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Online")</f>
        <v>Online</v>
      </c>
      <c r="F10" s="3" t="str">
        <f t="array" ref="F10">IF(ISBLANK($A10),,CHOOSE(WEEKDAY($A10),,INDEX(location_lang_time_lookup,2,3),INDEX(location_lang_time_lookup,2,2),INDEX(location_lang_time_lookup,2,2),INDEX(location_lang_time_lookup,2,2),INDEX(location_lang_time_lookup,2,3),INDEX(location_lang_time_lookup,2,2)))</f>
        <v>en</v>
      </c>
      <c r="G10" s="5">
        <v>14</v>
      </c>
      <c r="H10" s="3" t="s">
        <v>117</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573</v>
      </c>
      <c r="M10" s="3">
        <v>0</v>
      </c>
      <c r="N10" s="3">
        <v>0</v>
      </c>
      <c r="O10" s="3">
        <v>21</v>
      </c>
      <c r="Q10" s="3"/>
    </row>
    <row r="11" spans="1:49" ht="15.75" customHeight="1">
      <c r="A11" s="36">
        <v>45681</v>
      </c>
      <c r="B11" s="3" t="str">
        <f t="shared" si="0"/>
        <v>Fri</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0.458333333333333)</f>
        <v>0.45833333333333298</v>
      </c>
      <c r="D11" s="4">
        <f t="shared" ca="1" si="1"/>
        <v>0.5416666666666663</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1" s="3" t="str">
        <f t="array" ref="F11">IF(ISBLANK($A11),,CHOOSE(WEEKDAY($A11),,INDEX(location_lang_time_lookup,2,3),INDEX(location_lang_time_lookup,2,2),INDEX(location_lang_time_lookup,2,2),INDEX(location_lang_time_lookup,2,2),INDEX(location_lang_time_lookup,2,3),INDEX(location_lang_time_lookup,2,2)))</f>
        <v>zh</v>
      </c>
      <c r="G11" s="5">
        <v>5</v>
      </c>
      <c r="H11" s="3" t="s">
        <v>292</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574</v>
      </c>
      <c r="M11" s="3">
        <v>0</v>
      </c>
      <c r="N11" s="3">
        <v>0</v>
      </c>
      <c r="O11" s="3"/>
      <c r="P11" s="34"/>
      <c r="Q11" s="3"/>
    </row>
    <row r="12" spans="1:49" ht="15.75" customHeight="1">
      <c r="A12" s="36">
        <v>45684</v>
      </c>
      <c r="B12" s="3" t="str">
        <f t="shared" si="0"/>
        <v>Mon</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0.458333333333333)</f>
        <v>0.45833333333333298</v>
      </c>
      <c r="D12" s="4">
        <f t="shared" ca="1" si="1"/>
        <v>0.5416666666666663</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2" s="3" t="str">
        <f t="array" ref="F12">IF(ISBLANK($A12),,CHOOSE(WEEKDAY($A12),,INDEX(location_lang_time_lookup,2,3),INDEX(location_lang_time_lookup,2,2),INDEX(location_lang_time_lookup,2,2),INDEX(location_lang_time_lookup,2,2),INDEX(location_lang_time_lookup,2,3),INDEX(location_lang_time_lookup,2,2)))</f>
        <v>zh</v>
      </c>
      <c r="G12" s="5">
        <v>9</v>
      </c>
      <c r="H12" s="3" t="s">
        <v>292</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574</v>
      </c>
      <c r="M12" s="3">
        <v>0</v>
      </c>
      <c r="N12" s="3">
        <v>0</v>
      </c>
      <c r="O12" s="3"/>
      <c r="P12" s="3" t="s">
        <v>575</v>
      </c>
      <c r="Q12" s="3"/>
    </row>
    <row r="13" spans="1:49" ht="15.75" customHeight="1">
      <c r="A13" s="36">
        <v>45684</v>
      </c>
      <c r="B13" s="3" t="str">
        <f t="shared" si="0"/>
        <v>Mon</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0.625)</f>
        <v>0.625</v>
      </c>
      <c r="D13" s="4">
        <f t="shared" ca="1" si="1"/>
        <v>0.70833333333333337</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3" s="3" t="str">
        <f t="array" ref="F13">IF(ISBLANK($A13),,CHOOSE(WEEKDAY($A13),,INDEX(location_lang_time_lookup,2,3),INDEX(location_lang_time_lookup,2,2),INDEX(location_lang_time_lookup,2,2),INDEX(location_lang_time_lookup,2,2),INDEX(location_lang_time_lookup,2,3),INDEX(location_lang_time_lookup,2,2)))</f>
        <v>zh</v>
      </c>
      <c r="G13" s="5">
        <v>14</v>
      </c>
      <c r="H13" s="3" t="s">
        <v>129</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576</v>
      </c>
      <c r="M13" s="3">
        <v>0</v>
      </c>
      <c r="N13" s="3">
        <v>0</v>
      </c>
      <c r="O13" s="3"/>
      <c r="Q13" s="3"/>
    </row>
    <row r="14" spans="1:49" ht="15.75" customHeight="1">
      <c r="A14" s="36">
        <v>45685</v>
      </c>
      <c r="B14" s="3" t="str">
        <f t="shared" si="0"/>
        <v>Tue</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0.458333333333333)</f>
        <v>0.45833333333333298</v>
      </c>
      <c r="D14" s="4">
        <f t="shared" ca="1" si="1"/>
        <v>0.52083333333333304</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5">
        <v>2</v>
      </c>
      <c r="H14" s="3" t="s">
        <v>577</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578</v>
      </c>
      <c r="M14" s="3">
        <v>0</v>
      </c>
      <c r="N14" s="3">
        <v>0</v>
      </c>
      <c r="O14" s="3"/>
      <c r="Q14" s="3"/>
    </row>
    <row r="15" spans="1:49" ht="15.75" customHeight="1">
      <c r="A15" s="35">
        <v>45685</v>
      </c>
      <c r="B15" s="3" t="str">
        <f t="shared" si="0"/>
        <v>Tue</v>
      </c>
      <c r="C15" s="4">
        <f ca="1">IFERROR(__xludf.DUMMYFUNCTION("IF(ISBLANK($A15),,CHOOSE(WEEKDAY($A15),,IF(ISDATE($A14),IF(WEEKDAY($A14)=2,INDEX(location_lang_time_lookup,1,6),INDEX(location_lang_time_lookup,1,4)),INDEX(location_lang_time_lookup,1,4)),IF(ISDATE($A14),IF(WEEKDAY($A14)=3,INDEX(location_lang_time_lookup,"&amp;"2,6),INDEX(location_lang_time_lookup,2,4)),INDEX(location_lang_time_lookup,2,4)),IF(ISDATE($A14),IF(WEEKDAY($A14)=4,INDEX(location_lang_time_lookup,3,6),INDEX(location_lang_time_lookup,3,4)),INDEX(location_lang_time_lookup,3,4)),IF(ISDATE($A14),IF(WEEKDAY"&amp;"($A14)=5,INDEX(location_lang_time_lookup,3,6),INDEX(location_lang_time_lookup,3,4)),INDEX(location_lang_time_lookup,3,4)),INDEX(location_lang_time_lookup,1,4),IF(ISDATE($A14),IF(WEEKDAY($A14)=7,INDEX(location_lang_time_lookup,5,6),INDEX(location_lang_time"&amp;"_lookup,5,4)),INDEX(location_lang_time_lookup,5,4))))"),0.583333333333333)</f>
        <v>0.58333333333333304</v>
      </c>
      <c r="D15" s="4">
        <f t="shared" ca="1" si="1"/>
        <v>0.64583333333333304</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5" s="3" t="str">
        <f t="array" ref="F15">IF(ISBLANK($A15),,CHOOSE(WEEKDAY($A15),,INDEX(location_lang_time_lookup,2,3),INDEX(location_lang_time_lookup,2,2),INDEX(location_lang_time_lookup,2,2),INDEX(location_lang_time_lookup,2,2),INDEX(location_lang_time_lookup,2,3),INDEX(location_lang_time_lookup,2,2)))</f>
        <v>en</v>
      </c>
      <c r="G15" s="5">
        <v>4</v>
      </c>
      <c r="H15" s="3" t="s">
        <v>91</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570</v>
      </c>
      <c r="M15" s="3">
        <v>0</v>
      </c>
      <c r="N15" s="3">
        <v>0</v>
      </c>
      <c r="P15" s="3"/>
      <c r="Q15" s="3"/>
    </row>
    <row r="16" spans="1:49" ht="15.75" customHeight="1">
      <c r="A16" s="35">
        <v>45685</v>
      </c>
      <c r="B16" s="3" t="str">
        <f t="shared" si="0"/>
        <v>Tue</v>
      </c>
      <c r="C16" s="4">
        <v>0.64583333333333337</v>
      </c>
      <c r="D16" s="4">
        <f t="shared" si="1"/>
        <v>0.6875</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6" s="3" t="str">
        <f t="array" ref="F16">IF(ISBLANK($A16),,CHOOSE(WEEKDAY($A16),,INDEX(location_lang_time_lookup,2,3),INDEX(location_lang_time_lookup,2,2),INDEX(location_lang_time_lookup,2,2),INDEX(location_lang_time_lookup,2,2),INDEX(location_lang_time_lookup,2,3),INDEX(location_lang_time_lookup,2,2)))</f>
        <v>en</v>
      </c>
      <c r="G16" s="5">
        <v>3</v>
      </c>
      <c r="H16" s="3" t="s">
        <v>91</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570</v>
      </c>
      <c r="M16" s="3">
        <v>0</v>
      </c>
      <c r="N16" s="3">
        <v>0</v>
      </c>
      <c r="Q16" s="3"/>
    </row>
    <row r="17" spans="1:19" ht="15.75" customHeight="1">
      <c r="A17" s="35">
        <v>45686</v>
      </c>
      <c r="B17" s="3" t="str">
        <f t="shared" si="0"/>
        <v>Wed</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0.458333333333333)</f>
        <v>0.45833333333333298</v>
      </c>
      <c r="D17" s="4">
        <f t="shared" ca="1" si="1"/>
        <v>0.52083333333333304</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en</v>
      </c>
      <c r="G17" s="5">
        <v>15</v>
      </c>
      <c r="H17" s="3" t="s">
        <v>97</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6" t="s">
        <v>579</v>
      </c>
      <c r="M17" s="3">
        <v>0</v>
      </c>
      <c r="N17" s="3">
        <v>0</v>
      </c>
      <c r="O17" s="3">
        <v>25</v>
      </c>
      <c r="Q17" s="3"/>
      <c r="R17" s="2"/>
      <c r="S17" s="25"/>
    </row>
    <row r="18" spans="1:19" ht="15.75" customHeight="1">
      <c r="A18" s="35">
        <v>45686</v>
      </c>
      <c r="B18" s="3" t="str">
        <f t="shared" si="0"/>
        <v>Wed</v>
      </c>
      <c r="C18" s="4">
        <v>0.64583333333333337</v>
      </c>
      <c r="D18" s="4">
        <f t="shared" si="1"/>
        <v>0.70833333333333337</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8" s="3" t="str">
        <f t="array" ref="F18">IF(ISBLANK($A18),,CHOOSE(WEEKDAY($A18),,INDEX(location_lang_time_lookup,2,3),INDEX(location_lang_time_lookup,2,2),INDEX(location_lang_time_lookup,2,2),INDEX(location_lang_time_lookup,2,2),INDEX(location_lang_time_lookup,2,3),INDEX(location_lang_time_lookup,2,2)))</f>
        <v>en</v>
      </c>
      <c r="G18" s="5">
        <v>6</v>
      </c>
      <c r="H18" s="3" t="s">
        <v>274</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580</v>
      </c>
      <c r="M18" s="3">
        <v>0</v>
      </c>
      <c r="N18" s="3">
        <v>0</v>
      </c>
      <c r="O18" s="3">
        <v>5</v>
      </c>
      <c r="P18" s="3"/>
      <c r="Q18" s="3"/>
      <c r="R18" s="2"/>
      <c r="S18" s="25"/>
    </row>
    <row r="19" spans="1:19" ht="15.75" customHeight="1">
      <c r="A19" s="35">
        <v>45687</v>
      </c>
      <c r="B19" s="3" t="str">
        <f t="shared" si="0"/>
        <v>Thur</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0.458333333333333)</f>
        <v>0.45833333333333298</v>
      </c>
      <c r="D19" s="4">
        <f t="shared" ca="1" si="1"/>
        <v>0.52083333333333304</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9" s="3" t="str">
        <f t="array" ref="F19">IF(ISBLANK($A19),,CHOOSE(WEEKDAY($A19),,INDEX(location_lang_time_lookup,2,3),INDEX(location_lang_time_lookup,2,2),INDEX(location_lang_time_lookup,2,2),INDEX(location_lang_time_lookup,2,2),INDEX(location_lang_time_lookup,2,3),INDEX(location_lang_time_lookup,2,2)))</f>
        <v>en</v>
      </c>
      <c r="G19" s="5">
        <v>20</v>
      </c>
      <c r="H19" s="3" t="s">
        <v>87</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6" t="s">
        <v>581</v>
      </c>
      <c r="M19" s="3">
        <v>0</v>
      </c>
      <c r="N19" s="3">
        <v>0</v>
      </c>
      <c r="O19" s="3">
        <v>23</v>
      </c>
      <c r="P19" s="3"/>
      <c r="Q19" s="3"/>
      <c r="R19" s="2"/>
      <c r="S19" s="25"/>
    </row>
    <row r="20" spans="1:19" ht="15.75" customHeight="1">
      <c r="A20" s="36"/>
      <c r="B20" s="3"/>
      <c r="C20" s="4"/>
      <c r="D20" s="4"/>
      <c r="E20" s="3"/>
      <c r="F20" s="3"/>
      <c r="G20" s="16"/>
      <c r="H20" s="3"/>
      <c r="I20" s="3"/>
      <c r="J20" s="3"/>
      <c r="K20" s="3"/>
      <c r="L20" s="3"/>
      <c r="M20" s="3"/>
      <c r="N20" s="3"/>
      <c r="O20" s="3"/>
      <c r="R20" s="2"/>
      <c r="S20" s="25"/>
    </row>
    <row r="21" spans="1:19" ht="15.75" customHeight="1">
      <c r="A21" s="36"/>
      <c r="B21" s="3"/>
      <c r="C21" s="4"/>
      <c r="D21" s="4"/>
      <c r="E21" s="3"/>
      <c r="F21" s="3"/>
      <c r="G21" s="16"/>
      <c r="H21" s="3"/>
      <c r="I21" s="3"/>
      <c r="J21" s="3"/>
      <c r="K21" s="3"/>
      <c r="L21" s="3"/>
      <c r="M21" s="3"/>
      <c r="N21" s="3"/>
      <c r="O21" s="3"/>
      <c r="R21" s="2"/>
      <c r="S21" s="25"/>
    </row>
    <row r="22" spans="1:19" ht="15.75" customHeight="1">
      <c r="A22" s="36"/>
      <c r="B22" s="3"/>
      <c r="C22" s="4"/>
      <c r="D22" s="4"/>
      <c r="E22" s="3"/>
      <c r="F22" s="3"/>
      <c r="G22" s="16"/>
      <c r="H22" s="3"/>
      <c r="I22" s="3"/>
      <c r="J22" s="3"/>
      <c r="K22" s="3"/>
      <c r="L22" s="3"/>
      <c r="M22" s="3"/>
      <c r="N22" s="3"/>
      <c r="O22" s="3"/>
      <c r="P22" s="3"/>
      <c r="Q22" s="14"/>
      <c r="R22" s="2"/>
      <c r="S22" s="25"/>
    </row>
    <row r="23" spans="1:19" ht="15.75" customHeight="1">
      <c r="A23" s="36"/>
      <c r="B23" s="3"/>
      <c r="C23" s="4"/>
      <c r="D23" s="4"/>
      <c r="E23" s="3"/>
      <c r="F23" s="3"/>
      <c r="G23" s="16"/>
      <c r="H23" s="3"/>
      <c r="I23" s="3"/>
      <c r="J23" s="3"/>
      <c r="K23" s="3"/>
      <c r="L23" s="3"/>
      <c r="M23" s="3"/>
      <c r="N23" s="3"/>
      <c r="O23" s="3"/>
      <c r="Q23" s="14"/>
      <c r="R23" s="2"/>
      <c r="S23" s="25"/>
    </row>
    <row r="24" spans="1:19" ht="15.75" customHeight="1">
      <c r="A24" s="36"/>
      <c r="B24" s="3"/>
      <c r="C24" s="4"/>
      <c r="D24" s="4"/>
      <c r="E24" s="3"/>
      <c r="F24" s="3"/>
      <c r="G24" s="16"/>
      <c r="H24" s="3"/>
      <c r="I24" s="3"/>
      <c r="J24" s="3"/>
      <c r="K24" s="3"/>
      <c r="L24" s="3"/>
      <c r="M24" s="3"/>
      <c r="N24" s="3"/>
      <c r="O24" s="3"/>
      <c r="R24" s="2"/>
      <c r="S24" s="25"/>
    </row>
    <row r="25" spans="1:19" ht="15.75" customHeight="1">
      <c r="A25" s="36"/>
      <c r="B25" s="3"/>
      <c r="C25" s="4"/>
      <c r="D25" s="4"/>
      <c r="E25" s="3"/>
      <c r="F25" s="3"/>
      <c r="G25" s="16"/>
      <c r="H25" s="3"/>
      <c r="I25" s="3"/>
      <c r="J25" s="3"/>
      <c r="K25" s="3"/>
      <c r="L25" s="3"/>
      <c r="M25" s="3"/>
      <c r="N25" s="3"/>
      <c r="O25" s="3"/>
      <c r="R25" s="2"/>
      <c r="S25" s="25"/>
    </row>
    <row r="26" spans="1:19" ht="15.75" customHeight="1">
      <c r="A26" s="36"/>
      <c r="B26" s="3"/>
      <c r="C26" s="4"/>
      <c r="D26" s="4"/>
      <c r="E26" s="3"/>
      <c r="F26" s="3"/>
      <c r="G26" s="16"/>
      <c r="H26" s="3"/>
      <c r="I26" s="3"/>
      <c r="J26" s="3"/>
      <c r="K26" s="3"/>
      <c r="L26" s="3"/>
      <c r="M26" s="3"/>
      <c r="N26" s="3"/>
      <c r="O26" s="3"/>
      <c r="S26" s="25"/>
    </row>
    <row r="27" spans="1:19" ht="15.75" customHeight="1">
      <c r="A27" s="36"/>
      <c r="B27" s="3"/>
      <c r="C27" s="4"/>
      <c r="D27" s="4"/>
      <c r="E27" s="3"/>
      <c r="F27" s="3"/>
      <c r="G27" s="16"/>
      <c r="H27" s="3"/>
      <c r="I27" s="3"/>
      <c r="J27" s="3"/>
      <c r="K27" s="3"/>
      <c r="L27" s="3"/>
      <c r="M27" s="3"/>
      <c r="N27" s="3"/>
      <c r="O27" s="3"/>
    </row>
    <row r="28" spans="1:19" ht="15.75" customHeight="1">
      <c r="A28" s="35"/>
      <c r="B28" s="3"/>
      <c r="C28" s="4"/>
      <c r="D28" s="4"/>
      <c r="E28" s="3"/>
      <c r="F28" s="3"/>
      <c r="G28" s="16"/>
      <c r="H28" s="3"/>
      <c r="I28" s="3"/>
      <c r="J28" s="3"/>
      <c r="K28" s="3"/>
      <c r="L28" s="3"/>
      <c r="M28" s="3"/>
      <c r="N28" s="3"/>
      <c r="O28" s="3"/>
      <c r="P28" s="3"/>
    </row>
    <row r="29" spans="1:19" ht="15.75" customHeight="1">
      <c r="A29" s="36"/>
      <c r="B29" s="3"/>
      <c r="C29" s="4"/>
      <c r="D29" s="4"/>
      <c r="E29" s="3"/>
      <c r="F29" s="3"/>
      <c r="G29" s="16"/>
      <c r="H29" s="3"/>
      <c r="I29" s="3"/>
      <c r="J29" s="3"/>
      <c r="K29" s="3"/>
      <c r="L29" s="3"/>
      <c r="M29" s="3"/>
      <c r="N29" s="3"/>
      <c r="O29" s="3"/>
    </row>
    <row r="30" spans="1:19" ht="15.75" customHeight="1">
      <c r="A30" s="36"/>
      <c r="B30" s="3"/>
      <c r="C30" s="4"/>
      <c r="D30" s="4"/>
      <c r="E30" s="3"/>
      <c r="F30" s="3"/>
      <c r="G30" s="16"/>
      <c r="H30" s="3"/>
      <c r="I30" s="3"/>
      <c r="J30" s="3"/>
      <c r="K30" s="3"/>
      <c r="L30" s="3"/>
      <c r="M30" s="3"/>
      <c r="N30" s="3"/>
      <c r="O30" s="3"/>
    </row>
    <row r="31" spans="1:19" ht="15.75" customHeight="1">
      <c r="A31" s="36"/>
      <c r="B31" s="3"/>
      <c r="C31" s="4"/>
      <c r="D31" s="4"/>
      <c r="E31" s="3"/>
      <c r="F31" s="3"/>
      <c r="G31" s="16"/>
      <c r="H31" s="3"/>
      <c r="I31" s="3"/>
      <c r="J31" s="3"/>
      <c r="K31" s="3"/>
      <c r="L31" s="3"/>
      <c r="M31" s="3"/>
      <c r="N31" s="3"/>
      <c r="O31" s="3"/>
    </row>
    <row r="32" spans="1:19" ht="15.75" customHeight="1">
      <c r="A32" s="36"/>
      <c r="B32" s="3"/>
      <c r="C32" s="4"/>
      <c r="D32" s="4"/>
      <c r="E32" s="3"/>
      <c r="F32" s="3"/>
      <c r="G32" s="16"/>
      <c r="H32" s="3"/>
      <c r="I32" s="3"/>
      <c r="J32" s="3"/>
      <c r="K32" s="3"/>
      <c r="L32" s="3"/>
      <c r="M32" s="3"/>
      <c r="N32" s="3"/>
      <c r="O32" s="3"/>
    </row>
    <row r="33" spans="1:16" ht="15.75" customHeight="1">
      <c r="A33" s="36"/>
      <c r="B33" s="3"/>
      <c r="C33" s="4"/>
      <c r="D33" s="4"/>
      <c r="E33" s="3"/>
      <c r="F33" s="3"/>
      <c r="G33" s="16"/>
      <c r="H33" s="3"/>
      <c r="I33" s="3"/>
      <c r="J33" s="3"/>
      <c r="K33" s="3"/>
      <c r="L33" s="3"/>
      <c r="M33" s="3"/>
      <c r="N33" s="3"/>
      <c r="O33" s="3"/>
      <c r="P33" s="3"/>
    </row>
    <row r="34" spans="1:16" ht="15.75" customHeight="1">
      <c r="A34" s="36"/>
      <c r="B34" s="3"/>
      <c r="C34" s="4"/>
      <c r="D34" s="4"/>
      <c r="E34" s="3"/>
      <c r="F34" s="3"/>
      <c r="G34" s="16"/>
      <c r="H34" s="3"/>
      <c r="I34" s="3"/>
      <c r="J34" s="3"/>
      <c r="K34" s="3"/>
      <c r="L34" s="3"/>
      <c r="M34" s="3"/>
      <c r="N34" s="3"/>
      <c r="O34" s="3"/>
    </row>
    <row r="35" spans="1:16" ht="15.75" customHeight="1">
      <c r="A35" s="35"/>
      <c r="B35" s="3"/>
      <c r="C35" s="4"/>
      <c r="D35" s="4"/>
      <c r="E35" s="3"/>
      <c r="F35" s="3"/>
      <c r="G35" s="16"/>
      <c r="H35" s="3"/>
      <c r="I35" s="3"/>
      <c r="J35" s="3"/>
      <c r="K35" s="3"/>
      <c r="L35" s="3"/>
      <c r="M35" s="3"/>
      <c r="N35" s="3"/>
      <c r="O35" s="3"/>
      <c r="P35" s="3"/>
    </row>
    <row r="36" spans="1:16" ht="15.75" customHeight="1">
      <c r="A36" s="36"/>
      <c r="B36" s="3"/>
      <c r="C36" s="4"/>
      <c r="D36" s="4"/>
      <c r="E36" s="3"/>
      <c r="F36" s="3"/>
      <c r="G36" s="16"/>
      <c r="H36" s="3"/>
      <c r="I36" s="3"/>
      <c r="J36" s="3"/>
      <c r="K36" s="3"/>
      <c r="L36" s="3"/>
      <c r="M36" s="3"/>
      <c r="N36" s="3"/>
      <c r="O36" s="3"/>
    </row>
    <row r="37" spans="1:16" ht="15.75" customHeight="1">
      <c r="A37" s="35"/>
      <c r="B37" s="3"/>
      <c r="C37" s="4"/>
      <c r="D37" s="4"/>
      <c r="E37" s="3"/>
      <c r="F37" s="3"/>
      <c r="G37" s="16"/>
      <c r="H37" s="3"/>
      <c r="I37" s="3"/>
      <c r="J37" s="3"/>
      <c r="K37" s="3"/>
      <c r="L37" s="3"/>
      <c r="M37" s="3"/>
      <c r="N37" s="3"/>
      <c r="O37" s="3"/>
    </row>
    <row r="38" spans="1:16" ht="15.75" customHeight="1">
      <c r="A38" s="36"/>
      <c r="B38" s="3"/>
      <c r="C38" s="4"/>
      <c r="D38" s="4"/>
      <c r="E38" s="3"/>
      <c r="F38" s="3"/>
      <c r="G38" s="16"/>
      <c r="H38" s="3"/>
      <c r="I38" s="3"/>
      <c r="J38" s="3"/>
      <c r="K38" s="3"/>
      <c r="L38" s="3"/>
      <c r="M38" s="3"/>
      <c r="N38" s="3"/>
      <c r="O38" s="3"/>
    </row>
    <row r="39" spans="1:16" ht="15.75" customHeight="1">
      <c r="A39" s="36"/>
      <c r="B39" s="3"/>
      <c r="C39" s="4"/>
      <c r="D39" s="4"/>
      <c r="E39" s="3"/>
      <c r="F39" s="3"/>
      <c r="G39" s="16"/>
      <c r="H39" s="3"/>
      <c r="I39" s="3"/>
      <c r="J39" s="3"/>
      <c r="K39" s="3"/>
      <c r="L39" s="3"/>
      <c r="M39" s="3"/>
      <c r="N39" s="3"/>
      <c r="O39" s="3"/>
    </row>
    <row r="40" spans="1:16" ht="15.75" customHeight="1">
      <c r="A40" s="36"/>
      <c r="B40" s="3"/>
      <c r="C40" s="4"/>
      <c r="D40" s="4"/>
      <c r="E40" s="3"/>
      <c r="F40" s="3"/>
      <c r="G40" s="16"/>
      <c r="H40" s="3"/>
      <c r="I40" s="3"/>
      <c r="J40" s="3"/>
      <c r="K40" s="3"/>
      <c r="L40" s="3"/>
      <c r="M40" s="3"/>
      <c r="N40" s="3"/>
      <c r="O40" s="3"/>
    </row>
    <row r="41" spans="1:16" ht="15.75" customHeight="1">
      <c r="A41" s="36"/>
      <c r="B41" s="3"/>
      <c r="C41" s="4"/>
      <c r="D41" s="4"/>
      <c r="E41" s="3"/>
      <c r="F41" s="3"/>
      <c r="G41" s="16"/>
      <c r="H41" s="3"/>
      <c r="I41" s="3"/>
      <c r="J41" s="3"/>
      <c r="K41" s="3"/>
      <c r="L41" s="3"/>
      <c r="M41" s="3"/>
      <c r="N41" s="3"/>
      <c r="O41" s="3"/>
    </row>
    <row r="42" spans="1:16" ht="15.75" customHeight="1">
      <c r="A42" s="36"/>
      <c r="B42" s="3"/>
      <c r="C42" s="4"/>
      <c r="D42" s="4"/>
      <c r="E42" s="3"/>
      <c r="F42" s="3"/>
      <c r="G42" s="16"/>
      <c r="H42" s="3"/>
      <c r="I42" s="3"/>
      <c r="J42" s="3"/>
      <c r="K42" s="3"/>
      <c r="L42" s="3"/>
      <c r="M42" s="3"/>
      <c r="N42" s="3"/>
      <c r="O42" s="3"/>
    </row>
    <row r="43" spans="1:16" ht="15.75" customHeight="1">
      <c r="A43" s="36"/>
      <c r="B43" s="3"/>
      <c r="C43" s="4"/>
      <c r="D43" s="4"/>
      <c r="E43" s="3"/>
      <c r="F43" s="3"/>
      <c r="G43" s="16"/>
      <c r="H43" s="3"/>
      <c r="I43" s="3"/>
      <c r="J43" s="3"/>
      <c r="K43" s="3"/>
      <c r="L43" s="3"/>
      <c r="M43" s="3"/>
      <c r="N43" s="3"/>
      <c r="O43" s="3"/>
    </row>
    <row r="44" spans="1:16" ht="15.75" customHeight="1">
      <c r="A44" s="36"/>
      <c r="B44" s="3"/>
      <c r="C44" s="4"/>
      <c r="D44" s="4"/>
      <c r="E44" s="3"/>
      <c r="F44" s="3"/>
      <c r="G44" s="16"/>
      <c r="H44" s="3"/>
      <c r="I44" s="3"/>
      <c r="J44" s="3"/>
      <c r="K44" s="3"/>
      <c r="L44" s="3"/>
      <c r="M44" s="3"/>
      <c r="N44" s="3"/>
      <c r="O44" s="3"/>
    </row>
    <row r="45" spans="1:16" ht="15.75" customHeight="1">
      <c r="A45" s="35"/>
      <c r="B45" s="3"/>
      <c r="C45" s="4"/>
      <c r="D45" s="4"/>
      <c r="E45" s="3"/>
      <c r="F45" s="3"/>
      <c r="G45" s="16"/>
      <c r="H45" s="3"/>
      <c r="I45" s="3"/>
      <c r="J45" s="3"/>
      <c r="K45" s="3"/>
      <c r="L45" s="3"/>
      <c r="M45" s="3"/>
      <c r="N45" s="3"/>
      <c r="O45" s="3"/>
    </row>
    <row r="46" spans="1:16" ht="15.75" customHeight="1">
      <c r="A46" s="36"/>
      <c r="B46" s="3"/>
      <c r="C46" s="4"/>
      <c r="D46" s="4"/>
      <c r="E46" s="3"/>
      <c r="F46" s="3"/>
      <c r="G46" s="16"/>
      <c r="H46" s="3"/>
      <c r="I46" s="3"/>
      <c r="J46" s="3"/>
      <c r="K46" s="3"/>
      <c r="L46" s="3"/>
      <c r="M46" s="3"/>
      <c r="N46" s="3"/>
      <c r="O46" s="3"/>
    </row>
    <row r="47" spans="1:16" ht="15.75" customHeight="1">
      <c r="A47" s="36"/>
      <c r="B47" s="3"/>
      <c r="C47" s="4"/>
      <c r="D47" s="4"/>
      <c r="E47" s="3"/>
      <c r="F47" s="3"/>
      <c r="G47" s="16"/>
      <c r="H47" s="3"/>
      <c r="I47" s="3"/>
      <c r="J47" s="3"/>
      <c r="K47" s="3"/>
      <c r="L47" s="3"/>
      <c r="M47" s="3"/>
      <c r="N47" s="3"/>
      <c r="O47" s="3"/>
    </row>
    <row r="48" spans="1:16" ht="15.75" customHeight="1">
      <c r="A48" s="36"/>
      <c r="B48" s="3"/>
      <c r="C48" s="4"/>
      <c r="D48" s="4"/>
      <c r="E48" s="3"/>
      <c r="F48" s="3"/>
      <c r="G48" s="16"/>
      <c r="H48" s="3"/>
      <c r="I48" s="3"/>
      <c r="J48" s="3"/>
      <c r="K48" s="3"/>
      <c r="L48" s="3"/>
      <c r="M48" s="3"/>
      <c r="N48" s="3"/>
      <c r="O48" s="3"/>
    </row>
    <row r="49" spans="1:15" ht="15.75" customHeight="1">
      <c r="A49" s="36"/>
      <c r="B49" s="3"/>
      <c r="C49" s="4"/>
      <c r="D49" s="4"/>
      <c r="E49" s="3"/>
      <c r="F49" s="3"/>
      <c r="G49" s="16"/>
      <c r="H49" s="3"/>
      <c r="I49" s="3"/>
      <c r="J49" s="3"/>
      <c r="K49" s="3"/>
      <c r="L49" s="3"/>
      <c r="M49" s="3"/>
      <c r="N49" s="3"/>
      <c r="O49" s="3"/>
    </row>
    <row r="50" spans="1:15" ht="15.75" customHeight="1">
      <c r="A50" s="36"/>
      <c r="B50" s="3"/>
      <c r="C50" s="4"/>
      <c r="D50" s="4"/>
      <c r="E50" s="3"/>
      <c r="F50" s="3"/>
      <c r="G50" s="16"/>
      <c r="H50" s="3"/>
      <c r="I50" s="3"/>
      <c r="J50" s="3"/>
      <c r="K50" s="3"/>
      <c r="L50" s="3"/>
      <c r="M50" s="3"/>
      <c r="N50" s="3"/>
      <c r="O50" s="3"/>
    </row>
    <row r="51" spans="1:15" ht="15.75" customHeight="1">
      <c r="A51" s="36"/>
      <c r="B51" s="3"/>
      <c r="C51" s="4"/>
      <c r="D51" s="4"/>
      <c r="E51" s="3"/>
      <c r="F51" s="3"/>
      <c r="G51" s="16"/>
      <c r="H51" s="3"/>
      <c r="I51" s="3"/>
      <c r="J51" s="3"/>
      <c r="K51" s="3"/>
      <c r="L51" s="3"/>
      <c r="M51" s="3"/>
      <c r="N51" s="3"/>
      <c r="O51" s="3"/>
    </row>
    <row r="52" spans="1:15" ht="15.75" customHeight="1">
      <c r="A52" s="36"/>
      <c r="B52" s="3"/>
      <c r="C52" s="4"/>
      <c r="D52" s="4"/>
      <c r="E52" s="3"/>
      <c r="F52" s="3"/>
      <c r="G52" s="16"/>
      <c r="H52" s="3"/>
      <c r="I52" s="3"/>
      <c r="J52" s="3"/>
      <c r="K52" s="3"/>
      <c r="L52" s="3"/>
      <c r="M52" s="3"/>
      <c r="N52" s="3"/>
      <c r="O52" s="3"/>
    </row>
    <row r="53" spans="1:15" ht="15.75" customHeight="1">
      <c r="A53" s="36"/>
      <c r="B53" s="3"/>
      <c r="C53" s="4"/>
      <c r="D53" s="4"/>
      <c r="E53" s="3"/>
      <c r="F53" s="3"/>
      <c r="G53" s="16"/>
      <c r="H53" s="3"/>
      <c r="I53" s="3"/>
      <c r="J53" s="3"/>
      <c r="K53" s="3"/>
      <c r="L53" s="3"/>
      <c r="M53" s="3"/>
      <c r="N53" s="3"/>
      <c r="O53" s="3"/>
    </row>
    <row r="54" spans="1:15" ht="15.75" customHeight="1">
      <c r="A54" s="36"/>
      <c r="B54" s="3"/>
      <c r="C54" s="4"/>
      <c r="D54" s="4"/>
      <c r="E54" s="3"/>
      <c r="F54" s="3"/>
      <c r="G54" s="16"/>
      <c r="H54" s="3"/>
      <c r="I54" s="3"/>
      <c r="J54" s="3"/>
      <c r="K54" s="3"/>
      <c r="L54" s="3"/>
      <c r="M54" s="3"/>
      <c r="N54" s="3"/>
      <c r="O54" s="3"/>
    </row>
    <row r="55" spans="1:15" ht="15.75" customHeight="1">
      <c r="A55" s="36"/>
      <c r="B55" s="3"/>
      <c r="C55" s="4"/>
      <c r="D55" s="4"/>
      <c r="E55" s="3"/>
      <c r="F55" s="3"/>
      <c r="G55" s="16"/>
      <c r="H55" s="3"/>
      <c r="I55" s="3"/>
      <c r="J55" s="3"/>
      <c r="K55" s="3"/>
      <c r="L55" s="3"/>
      <c r="M55" s="3"/>
      <c r="N55" s="3"/>
      <c r="O55" s="3"/>
    </row>
    <row r="56" spans="1:15" ht="15.75" customHeight="1">
      <c r="A56" s="36"/>
      <c r="B56" s="3"/>
      <c r="C56" s="4"/>
      <c r="D56" s="4"/>
      <c r="E56" s="3"/>
      <c r="F56" s="3"/>
      <c r="G56" s="16"/>
      <c r="H56" s="3"/>
      <c r="I56" s="3"/>
      <c r="J56" s="3"/>
      <c r="K56" s="3"/>
      <c r="L56" s="3"/>
      <c r="M56" s="3"/>
      <c r="N56" s="3"/>
      <c r="O56" s="3"/>
    </row>
    <row r="57" spans="1:15" ht="15.75" customHeight="1">
      <c r="A57" s="36"/>
      <c r="B57" s="3"/>
      <c r="C57" s="4"/>
      <c r="D57" s="4"/>
      <c r="E57" s="3"/>
      <c r="F57" s="3"/>
      <c r="G57" s="16"/>
      <c r="H57" s="3"/>
      <c r="I57" s="3"/>
      <c r="J57" s="3"/>
      <c r="K57" s="3"/>
      <c r="L57" s="3"/>
      <c r="M57" s="3"/>
      <c r="N57" s="3"/>
      <c r="O57" s="3"/>
    </row>
    <row r="58" spans="1:15" ht="15.75" customHeight="1">
      <c r="A58" s="36"/>
      <c r="B58" s="3"/>
      <c r="C58" s="4"/>
      <c r="D58" s="4"/>
      <c r="E58" s="3"/>
      <c r="F58" s="3"/>
      <c r="G58" s="16"/>
      <c r="H58" s="3"/>
      <c r="I58" s="3"/>
      <c r="J58" s="3"/>
      <c r="K58" s="3"/>
      <c r="L58" s="3"/>
      <c r="M58" s="3"/>
      <c r="N58" s="3"/>
      <c r="O58" s="3"/>
    </row>
    <row r="59" spans="1:15" ht="15.75" customHeight="1">
      <c r="A59" s="36"/>
      <c r="B59" s="3"/>
      <c r="C59" s="4"/>
      <c r="D59" s="4"/>
      <c r="E59" s="3"/>
      <c r="F59" s="3"/>
      <c r="G59" s="16"/>
      <c r="H59" s="3"/>
      <c r="I59" s="3"/>
      <c r="J59" s="3"/>
      <c r="K59" s="3"/>
      <c r="L59" s="3"/>
      <c r="M59" s="3"/>
      <c r="N59" s="3"/>
      <c r="O59" s="3"/>
    </row>
    <row r="60" spans="1:15" ht="15.75" customHeight="1">
      <c r="A60" s="36"/>
      <c r="B60" s="3"/>
      <c r="C60" s="4"/>
      <c r="D60" s="4"/>
      <c r="E60" s="3"/>
      <c r="F60" s="3"/>
      <c r="G60" s="16"/>
      <c r="H60" s="3"/>
      <c r="I60" s="3"/>
      <c r="J60" s="3"/>
      <c r="K60" s="3"/>
      <c r="L60" s="3"/>
      <c r="M60" s="3"/>
      <c r="N60" s="3"/>
      <c r="O60" s="3"/>
    </row>
    <row r="61" spans="1:15" ht="15.75" customHeight="1">
      <c r="A61" s="36"/>
      <c r="B61" s="3"/>
      <c r="C61" s="4"/>
      <c r="D61" s="4"/>
      <c r="E61" s="3"/>
      <c r="F61" s="3"/>
      <c r="G61" s="16"/>
      <c r="H61" s="3"/>
      <c r="I61" s="3"/>
      <c r="J61" s="3"/>
      <c r="K61" s="3"/>
      <c r="L61" s="3"/>
      <c r="M61" s="3"/>
      <c r="N61" s="3"/>
    </row>
    <row r="62" spans="1:15" ht="15.75" customHeight="1">
      <c r="A62" s="36"/>
      <c r="B62" s="3"/>
      <c r="C62" s="4"/>
      <c r="D62" s="4"/>
      <c r="E62" s="3"/>
      <c r="F62" s="3"/>
      <c r="G62" s="16"/>
      <c r="H62" s="3"/>
      <c r="I62" s="3"/>
      <c r="J62" s="3"/>
      <c r="K62" s="3"/>
      <c r="L62" s="3"/>
      <c r="M62" s="3"/>
      <c r="N62" s="3"/>
    </row>
    <row r="63" spans="1:15" ht="15.75" customHeight="1">
      <c r="A63" s="36"/>
      <c r="B63" s="3"/>
      <c r="C63" s="4"/>
      <c r="D63" s="4"/>
      <c r="E63" s="3"/>
      <c r="F63" s="3"/>
      <c r="G63" s="16"/>
      <c r="H63" s="3"/>
      <c r="I63" s="3"/>
      <c r="J63" s="3"/>
      <c r="K63" s="3"/>
      <c r="L63" s="3"/>
      <c r="M63" s="3"/>
      <c r="N63" s="3"/>
    </row>
    <row r="64" spans="1:15" ht="15.75" customHeight="1">
      <c r="A64" s="36"/>
      <c r="B64" s="3"/>
      <c r="C64" s="4"/>
      <c r="D64" s="4"/>
      <c r="E64" s="3"/>
      <c r="F64" s="3"/>
      <c r="G64" s="16"/>
      <c r="H64" s="3"/>
      <c r="I64" s="3"/>
      <c r="J64" s="3"/>
      <c r="K64" s="3"/>
      <c r="L64" s="3"/>
      <c r="M64" s="3"/>
      <c r="N64" s="3"/>
    </row>
    <row r="65" spans="1:14" ht="13">
      <c r="A65" s="36"/>
      <c r="B65" s="3"/>
      <c r="C65" s="4"/>
      <c r="D65" s="4"/>
      <c r="E65" s="3"/>
      <c r="F65" s="3"/>
      <c r="G65" s="16"/>
      <c r="H65" s="3"/>
      <c r="I65" s="3"/>
      <c r="J65" s="3"/>
      <c r="K65" s="3"/>
      <c r="L65" s="3"/>
      <c r="M65" s="3"/>
      <c r="N65" s="3"/>
    </row>
    <row r="66" spans="1:14" ht="13">
      <c r="A66" s="36"/>
      <c r="B66" s="3"/>
      <c r="C66" s="4"/>
      <c r="D66" s="4"/>
      <c r="E66" s="3"/>
      <c r="F66" s="3"/>
      <c r="G66" s="16"/>
      <c r="H66" s="3"/>
      <c r="I66" s="3"/>
      <c r="J66" s="3"/>
      <c r="K66" s="3"/>
      <c r="L66" s="3"/>
      <c r="M66" s="3"/>
      <c r="N66" s="3"/>
    </row>
    <row r="67" spans="1:14" ht="13">
      <c r="A67" s="36"/>
      <c r="B67" s="3"/>
      <c r="C67" s="4"/>
      <c r="D67" s="4"/>
      <c r="E67" s="3"/>
      <c r="F67" s="3"/>
      <c r="G67" s="16"/>
      <c r="H67" s="3"/>
      <c r="I67" s="3"/>
      <c r="J67" s="3"/>
      <c r="K67" s="3"/>
      <c r="L67" s="3"/>
      <c r="M67" s="3"/>
      <c r="N67" s="3"/>
    </row>
    <row r="68" spans="1:14" ht="13">
      <c r="A68" s="36"/>
      <c r="B68" s="3"/>
      <c r="C68" s="4"/>
      <c r="D68" s="4"/>
      <c r="E68" s="3"/>
      <c r="F68" s="3"/>
      <c r="G68" s="16"/>
      <c r="H68" s="3"/>
      <c r="I68" s="3"/>
      <c r="J68" s="3"/>
      <c r="K68" s="3"/>
      <c r="L68" s="3"/>
      <c r="M68" s="3"/>
      <c r="N68" s="3"/>
    </row>
    <row r="69" spans="1:14" ht="13">
      <c r="A69" s="36"/>
      <c r="B69" s="3"/>
      <c r="C69" s="4"/>
      <c r="D69" s="4"/>
      <c r="E69" s="3"/>
      <c r="F69" s="3"/>
      <c r="G69" s="16"/>
      <c r="H69" s="3"/>
      <c r="I69" s="3"/>
      <c r="J69" s="3"/>
      <c r="K69" s="3"/>
      <c r="L69" s="3"/>
      <c r="M69" s="3"/>
      <c r="N69" s="3"/>
    </row>
    <row r="70" spans="1:14" ht="13">
      <c r="A70" s="36"/>
      <c r="B70" s="3"/>
      <c r="C70" s="4"/>
      <c r="D70" s="4"/>
      <c r="E70" s="3"/>
      <c r="F70" s="3"/>
      <c r="G70" s="16"/>
      <c r="H70" s="3"/>
      <c r="I70" s="3"/>
      <c r="J70" s="3"/>
      <c r="K70" s="3"/>
      <c r="L70" s="3"/>
      <c r="M70" s="3"/>
      <c r="N70" s="3"/>
    </row>
    <row r="71" spans="1:14" ht="13">
      <c r="A71" s="36"/>
      <c r="B71" s="3"/>
      <c r="C71" s="4"/>
      <c r="D71" s="4"/>
      <c r="E71" s="3"/>
      <c r="F71" s="3"/>
      <c r="G71" s="16"/>
      <c r="H71" s="3"/>
      <c r="I71" s="3"/>
      <c r="J71" s="3"/>
      <c r="K71" s="3"/>
      <c r="L71" s="3"/>
      <c r="M71" s="3"/>
      <c r="N71" s="3"/>
    </row>
    <row r="72" spans="1:14" ht="13">
      <c r="A72" s="36"/>
      <c r="B72" s="3"/>
      <c r="C72" s="4"/>
      <c r="D72" s="4"/>
      <c r="E72" s="3"/>
      <c r="F72" s="3"/>
      <c r="G72" s="16"/>
      <c r="H72" s="3"/>
      <c r="I72" s="3"/>
      <c r="J72" s="3"/>
      <c r="K72" s="3"/>
      <c r="L72" s="3"/>
      <c r="M72" s="3"/>
      <c r="N72" s="3"/>
    </row>
    <row r="73" spans="1:14" ht="13">
      <c r="A73" s="36"/>
      <c r="B73" s="3"/>
      <c r="C73" s="4"/>
      <c r="D73" s="4"/>
      <c r="E73" s="3"/>
      <c r="F73" s="3"/>
      <c r="G73" s="16"/>
      <c r="H73" s="3"/>
      <c r="I73" s="3"/>
      <c r="J73" s="3"/>
      <c r="K73" s="3"/>
      <c r="L73" s="3"/>
      <c r="M73" s="3"/>
      <c r="N73" s="3"/>
    </row>
    <row r="74" spans="1:14" ht="13">
      <c r="A74" s="36"/>
      <c r="B74" s="3"/>
      <c r="C74" s="4"/>
      <c r="D74" s="4"/>
      <c r="E74" s="3"/>
      <c r="F74" s="3"/>
      <c r="G74" s="16"/>
      <c r="H74" s="3"/>
      <c r="I74" s="3"/>
      <c r="J74" s="3"/>
      <c r="K74" s="3"/>
      <c r="L74" s="3"/>
      <c r="M74" s="3"/>
      <c r="N74" s="3"/>
    </row>
    <row r="75" spans="1:14" ht="13">
      <c r="A75" s="36"/>
      <c r="B75" s="3"/>
      <c r="C75" s="4"/>
      <c r="D75" s="4"/>
      <c r="E75" s="3"/>
      <c r="F75" s="3"/>
      <c r="G75" s="16"/>
      <c r="H75" s="3"/>
      <c r="I75" s="3"/>
      <c r="J75" s="3"/>
      <c r="K75" s="3"/>
      <c r="L75" s="3"/>
      <c r="M75" s="3"/>
      <c r="N75" s="3"/>
    </row>
    <row r="76" spans="1:14" ht="13">
      <c r="A76" s="36"/>
      <c r="B76" s="3"/>
      <c r="C76" s="4"/>
      <c r="D76" s="4"/>
      <c r="E76" s="3"/>
      <c r="F76" s="3"/>
      <c r="G76" s="16"/>
      <c r="H76" s="3"/>
      <c r="I76" s="3"/>
      <c r="J76" s="3"/>
      <c r="K76" s="3"/>
      <c r="L76" s="3"/>
      <c r="M76" s="3"/>
      <c r="N76" s="3"/>
    </row>
    <row r="77" spans="1:14" ht="13">
      <c r="A77" s="36"/>
      <c r="B77" s="3"/>
      <c r="C77" s="4"/>
      <c r="D77" s="4"/>
      <c r="E77" s="3"/>
      <c r="F77" s="3"/>
      <c r="G77" s="16"/>
      <c r="H77" s="3"/>
      <c r="I77" s="3"/>
      <c r="J77" s="3"/>
      <c r="K77" s="3"/>
      <c r="L77" s="3"/>
      <c r="M77" s="3"/>
      <c r="N77" s="3"/>
    </row>
    <row r="78" spans="1:14" ht="13">
      <c r="A78" s="36"/>
      <c r="B78" s="3"/>
      <c r="C78" s="4"/>
      <c r="D78" s="4"/>
      <c r="E78" s="3"/>
      <c r="F78" s="3"/>
      <c r="G78" s="16"/>
      <c r="H78" s="3"/>
      <c r="I78" s="3"/>
      <c r="J78" s="3"/>
      <c r="K78" s="3"/>
      <c r="L78" s="3"/>
      <c r="M78" s="3"/>
      <c r="N78" s="3"/>
    </row>
    <row r="79" spans="1:14" ht="13">
      <c r="A79" s="36"/>
      <c r="B79" s="3"/>
      <c r="C79" s="4"/>
      <c r="D79" s="4"/>
      <c r="E79" s="3"/>
      <c r="F79" s="3"/>
      <c r="G79" s="16"/>
      <c r="H79" s="3"/>
      <c r="I79" s="3"/>
      <c r="J79" s="3"/>
      <c r="K79" s="3"/>
      <c r="L79" s="3"/>
      <c r="M79" s="3"/>
      <c r="N79" s="3"/>
    </row>
    <row r="80" spans="1:14" ht="13">
      <c r="A80" s="36"/>
      <c r="B80" s="3"/>
      <c r="C80" s="4"/>
      <c r="D80" s="4"/>
      <c r="E80" s="3"/>
      <c r="F80" s="3"/>
      <c r="G80" s="16"/>
      <c r="H80" s="3"/>
      <c r="I80" s="3"/>
      <c r="J80" s="3"/>
      <c r="K80" s="3"/>
      <c r="L80" s="3"/>
      <c r="M80" s="3"/>
      <c r="N80" s="3"/>
    </row>
    <row r="81" spans="1:14" ht="13">
      <c r="A81" s="36"/>
      <c r="B81" s="3"/>
      <c r="C81" s="4"/>
      <c r="D81" s="4"/>
      <c r="E81" s="3"/>
      <c r="F81" s="3"/>
      <c r="G81" s="16"/>
      <c r="H81" s="3"/>
      <c r="I81" s="3"/>
      <c r="J81" s="3"/>
      <c r="K81" s="3"/>
      <c r="L81" s="3"/>
      <c r="M81" s="3"/>
      <c r="N81" s="3"/>
    </row>
    <row r="82" spans="1:14" ht="13">
      <c r="A82" s="36"/>
      <c r="B82" s="3"/>
      <c r="C82" s="4"/>
      <c r="D82" s="4"/>
      <c r="E82" s="3"/>
      <c r="F82" s="3"/>
      <c r="G82" s="16"/>
      <c r="H82" s="3"/>
      <c r="I82" s="3"/>
      <c r="J82" s="3"/>
      <c r="K82" s="3"/>
      <c r="L82" s="3"/>
      <c r="M82" s="3"/>
      <c r="N82" s="3"/>
    </row>
    <row r="83" spans="1:14" ht="13">
      <c r="A83" s="36"/>
      <c r="B83" s="3"/>
      <c r="C83" s="4"/>
      <c r="D83" s="4"/>
      <c r="E83" s="3"/>
      <c r="F83" s="3"/>
      <c r="G83" s="16"/>
      <c r="H83" s="3"/>
      <c r="I83" s="3"/>
      <c r="J83" s="3"/>
      <c r="K83" s="3"/>
      <c r="L83" s="3"/>
      <c r="M83" s="3"/>
      <c r="N83" s="3"/>
    </row>
    <row r="84" spans="1:14" ht="13">
      <c r="A84" s="36"/>
      <c r="B84" s="3"/>
      <c r="C84" s="4"/>
      <c r="D84" s="4"/>
      <c r="E84" s="3"/>
      <c r="F84" s="3"/>
      <c r="G84" s="16"/>
      <c r="H84" s="3"/>
      <c r="I84" s="3"/>
      <c r="J84" s="3"/>
      <c r="K84" s="3"/>
      <c r="L84" s="3"/>
      <c r="M84" s="3"/>
      <c r="N84" s="3"/>
    </row>
    <row r="85" spans="1:14" ht="13">
      <c r="A85" s="36"/>
      <c r="B85" s="3"/>
      <c r="C85" s="4"/>
      <c r="D85" s="4"/>
      <c r="E85" s="3"/>
      <c r="F85" s="3"/>
      <c r="G85" s="16"/>
      <c r="H85" s="3"/>
      <c r="I85" s="3"/>
      <c r="J85" s="3"/>
      <c r="K85" s="3"/>
      <c r="L85" s="3"/>
      <c r="M85" s="3"/>
      <c r="N85" s="3"/>
    </row>
    <row r="86" spans="1:14" ht="13">
      <c r="A86" s="36"/>
      <c r="B86" s="3"/>
      <c r="C86" s="4"/>
      <c r="D86" s="4"/>
      <c r="E86" s="3"/>
      <c r="F86" s="3"/>
      <c r="G86" s="16"/>
      <c r="H86" s="3"/>
      <c r="I86" s="3"/>
      <c r="J86" s="3"/>
      <c r="K86" s="3"/>
      <c r="L86" s="3"/>
      <c r="M86" s="3"/>
      <c r="N86" s="3"/>
    </row>
    <row r="87" spans="1:14" ht="13">
      <c r="A87" s="36"/>
      <c r="B87" s="3"/>
      <c r="C87" s="4"/>
      <c r="D87" s="4"/>
      <c r="E87" s="3"/>
      <c r="F87" s="3"/>
      <c r="G87" s="16"/>
      <c r="H87" s="3"/>
      <c r="I87" s="3"/>
      <c r="J87" s="3"/>
      <c r="K87" s="3"/>
      <c r="L87" s="3"/>
      <c r="M87" s="3"/>
      <c r="N87" s="3"/>
    </row>
    <row r="88" spans="1:14" ht="13">
      <c r="A88" s="36"/>
      <c r="B88" s="3"/>
      <c r="C88" s="4"/>
      <c r="D88" s="4"/>
      <c r="E88" s="3"/>
      <c r="F88" s="3"/>
      <c r="G88" s="16"/>
      <c r="H88" s="3"/>
      <c r="I88" s="3"/>
      <c r="J88" s="3"/>
      <c r="K88" s="3"/>
      <c r="L88" s="3"/>
      <c r="M88" s="3"/>
      <c r="N88" s="3"/>
    </row>
    <row r="89" spans="1:14" ht="13">
      <c r="A89" s="36"/>
      <c r="B89" s="3"/>
      <c r="C89" s="4"/>
      <c r="D89" s="4"/>
      <c r="E89" s="3"/>
      <c r="F89" s="3"/>
      <c r="G89" s="16"/>
      <c r="H89" s="3"/>
      <c r="I89" s="3"/>
      <c r="J89" s="3"/>
      <c r="K89" s="3"/>
      <c r="L89" s="3"/>
      <c r="M89" s="3"/>
      <c r="N89" s="3"/>
    </row>
    <row r="90" spans="1:14" ht="13">
      <c r="A90" s="36"/>
      <c r="B90" s="3"/>
      <c r="C90" s="4"/>
      <c r="D90" s="4"/>
      <c r="E90" s="3"/>
      <c r="F90" s="3"/>
      <c r="G90" s="16"/>
      <c r="H90" s="3"/>
      <c r="I90" s="3"/>
      <c r="J90" s="3"/>
      <c r="K90" s="3"/>
      <c r="L90" s="3"/>
      <c r="M90" s="3"/>
      <c r="N90" s="3"/>
    </row>
    <row r="91" spans="1:14" ht="13">
      <c r="A91" s="36"/>
      <c r="B91" s="3"/>
      <c r="C91" s="4"/>
      <c r="D91" s="4"/>
      <c r="E91" s="3"/>
      <c r="F91" s="3"/>
      <c r="G91" s="16"/>
      <c r="H91" s="3"/>
      <c r="I91" s="3"/>
      <c r="J91" s="3"/>
      <c r="K91" s="3"/>
      <c r="L91" s="3"/>
      <c r="M91" s="3"/>
      <c r="N91" s="3"/>
    </row>
    <row r="92" spans="1:14" ht="13">
      <c r="A92" s="36"/>
      <c r="B92" s="3"/>
      <c r="C92" s="4"/>
      <c r="D92" s="4"/>
      <c r="E92" s="3"/>
      <c r="F92" s="3"/>
      <c r="G92" s="16"/>
      <c r="H92" s="3"/>
      <c r="I92" s="3"/>
      <c r="J92" s="3"/>
      <c r="K92" s="3"/>
      <c r="L92" s="3"/>
      <c r="M92" s="3"/>
      <c r="N92" s="3"/>
    </row>
    <row r="93" spans="1:14" ht="13">
      <c r="A93" s="36"/>
      <c r="B93" s="3"/>
      <c r="C93" s="4"/>
      <c r="D93" s="4"/>
      <c r="E93" s="3"/>
      <c r="F93" s="3"/>
      <c r="G93" s="16"/>
      <c r="H93" s="3"/>
      <c r="I93" s="3"/>
      <c r="J93" s="3"/>
      <c r="K93" s="3"/>
      <c r="L93" s="3"/>
      <c r="M93" s="3"/>
      <c r="N93" s="3"/>
    </row>
    <row r="94" spans="1:14" ht="13">
      <c r="A94" s="36"/>
      <c r="B94" s="3"/>
      <c r="C94" s="4"/>
      <c r="D94" s="4"/>
      <c r="E94" s="3"/>
      <c r="F94" s="3"/>
      <c r="G94" s="16"/>
      <c r="H94" s="3"/>
      <c r="I94" s="3"/>
      <c r="J94" s="3"/>
      <c r="K94" s="3"/>
      <c r="L94" s="3"/>
      <c r="M94" s="3"/>
      <c r="N94" s="3"/>
    </row>
    <row r="95" spans="1:14" ht="13">
      <c r="A95" s="36"/>
      <c r="B95" s="3"/>
      <c r="C95" s="4"/>
      <c r="D95" s="4"/>
      <c r="E95" s="3"/>
      <c r="F95" s="3"/>
      <c r="G95" s="16"/>
      <c r="H95" s="3"/>
      <c r="I95" s="3"/>
      <c r="J95" s="3"/>
      <c r="K95" s="3"/>
      <c r="L95" s="3"/>
      <c r="M95" s="3"/>
      <c r="N95" s="3"/>
    </row>
    <row r="96" spans="1:14" ht="13">
      <c r="A96" s="36"/>
      <c r="B96" s="3"/>
      <c r="C96" s="4"/>
      <c r="D96" s="4"/>
      <c r="E96" s="3"/>
      <c r="F96" s="3"/>
      <c r="G96" s="16"/>
      <c r="H96" s="3"/>
      <c r="I96" s="3"/>
      <c r="J96" s="3"/>
      <c r="K96" s="3"/>
      <c r="L96" s="3"/>
      <c r="M96" s="3"/>
      <c r="N96" s="3"/>
    </row>
    <row r="97" spans="1:14" ht="13">
      <c r="A97" s="36"/>
      <c r="B97" s="3"/>
      <c r="C97" s="4"/>
      <c r="D97" s="4"/>
      <c r="E97" s="3"/>
      <c r="F97" s="3"/>
      <c r="G97" s="16"/>
      <c r="H97" s="3"/>
      <c r="I97" s="3"/>
      <c r="J97" s="3"/>
      <c r="K97" s="3"/>
      <c r="L97" s="3"/>
      <c r="M97" s="3"/>
      <c r="N97" s="3"/>
    </row>
    <row r="98" spans="1:14" ht="13">
      <c r="A98" s="36"/>
      <c r="B98" s="3"/>
      <c r="C98" s="4"/>
      <c r="D98" s="4"/>
      <c r="E98" s="3"/>
      <c r="F98" s="3"/>
      <c r="G98" s="16"/>
      <c r="H98" s="3"/>
      <c r="I98" s="3"/>
      <c r="J98" s="3"/>
      <c r="K98" s="3"/>
      <c r="L98" s="3"/>
      <c r="M98" s="3"/>
      <c r="N98" s="3"/>
    </row>
    <row r="99" spans="1:14" ht="13">
      <c r="A99" s="36"/>
      <c r="B99" s="3"/>
      <c r="C99" s="4"/>
      <c r="D99" s="4"/>
      <c r="E99" s="3"/>
      <c r="F99" s="3"/>
      <c r="G99" s="16"/>
      <c r="H99" s="3"/>
      <c r="I99" s="3"/>
      <c r="J99" s="3"/>
      <c r="K99" s="3"/>
      <c r="L99" s="3"/>
      <c r="M99" s="3"/>
      <c r="N99" s="3"/>
    </row>
    <row r="100" spans="1:14" ht="13">
      <c r="A100" s="36"/>
      <c r="B100" s="3"/>
      <c r="C100" s="4"/>
      <c r="D100" s="4"/>
      <c r="E100" s="3"/>
      <c r="F100" s="3"/>
      <c r="G100" s="16"/>
      <c r="H100" s="3"/>
      <c r="I100" s="3"/>
      <c r="J100" s="3"/>
      <c r="K100" s="3"/>
      <c r="L100" s="3"/>
      <c r="M100" s="3"/>
      <c r="N100" s="3"/>
    </row>
    <row r="101" spans="1:14" ht="13">
      <c r="A101" s="36"/>
      <c r="B101" s="3"/>
      <c r="C101" s="4"/>
      <c r="D101" s="4"/>
      <c r="E101" s="3"/>
      <c r="F101" s="3"/>
      <c r="G101" s="16"/>
      <c r="H101" s="3"/>
      <c r="I101" s="3"/>
      <c r="J101" s="3"/>
      <c r="K101" s="3"/>
      <c r="L101" s="3"/>
      <c r="M101" s="3"/>
      <c r="N101" s="3"/>
    </row>
    <row r="102" spans="1:14" ht="13">
      <c r="A102" s="36"/>
      <c r="B102" s="3"/>
      <c r="C102" s="4"/>
      <c r="D102" s="4"/>
      <c r="E102" s="3"/>
      <c r="F102" s="3"/>
      <c r="G102" s="16"/>
      <c r="H102" s="3"/>
      <c r="I102" s="3"/>
      <c r="J102" s="3"/>
      <c r="K102" s="3"/>
      <c r="L102" s="3"/>
      <c r="M102" s="3"/>
      <c r="N102" s="3"/>
    </row>
    <row r="103" spans="1:14" ht="13">
      <c r="A103" s="36"/>
      <c r="B103" s="3"/>
      <c r="C103" s="4"/>
      <c r="D103" s="4"/>
      <c r="E103" s="3"/>
      <c r="F103" s="3"/>
      <c r="G103" s="16"/>
      <c r="H103" s="3"/>
      <c r="I103" s="3"/>
      <c r="J103" s="3"/>
      <c r="K103" s="3"/>
      <c r="L103" s="3"/>
      <c r="M103" s="3"/>
      <c r="N103" s="3"/>
    </row>
    <row r="104" spans="1:14" ht="13">
      <c r="A104" s="36"/>
      <c r="B104" s="3"/>
      <c r="C104" s="4"/>
      <c r="D104" s="4"/>
      <c r="E104" s="3"/>
      <c r="F104" s="3"/>
      <c r="G104" s="16"/>
      <c r="H104" s="3"/>
      <c r="I104" s="3"/>
      <c r="J104" s="3"/>
      <c r="K104" s="3"/>
      <c r="L104" s="3"/>
      <c r="M104" s="3"/>
      <c r="N104" s="3"/>
    </row>
    <row r="105" spans="1:14" ht="13">
      <c r="A105" s="36"/>
      <c r="B105" s="3"/>
      <c r="C105" s="4"/>
      <c r="D105" s="4"/>
      <c r="E105" s="3"/>
      <c r="F105" s="3"/>
      <c r="G105" s="16"/>
      <c r="H105" s="3"/>
      <c r="I105" s="3"/>
      <c r="J105" s="3"/>
      <c r="K105" s="3"/>
      <c r="L105" s="3"/>
      <c r="M105" s="3"/>
      <c r="N105" s="3"/>
    </row>
    <row r="106" spans="1:14" ht="13">
      <c r="A106" s="36"/>
      <c r="B106" s="3"/>
      <c r="C106" s="4"/>
      <c r="D106" s="4"/>
      <c r="E106" s="3"/>
      <c r="F106" s="3"/>
      <c r="G106" s="16"/>
      <c r="H106" s="3"/>
      <c r="I106" s="3"/>
      <c r="J106" s="3"/>
      <c r="K106" s="3"/>
      <c r="L106" s="3"/>
      <c r="M106" s="3"/>
      <c r="N106" s="3"/>
    </row>
    <row r="107" spans="1:14" ht="13">
      <c r="A107" s="36"/>
      <c r="B107" s="3"/>
      <c r="C107" s="4"/>
      <c r="D107" s="4"/>
      <c r="E107" s="3"/>
      <c r="F107" s="3"/>
      <c r="G107" s="16"/>
      <c r="H107" s="3"/>
      <c r="I107" s="3"/>
      <c r="J107" s="3"/>
      <c r="K107" s="3"/>
      <c r="L107" s="3"/>
      <c r="M107" s="3"/>
      <c r="N107" s="3"/>
    </row>
    <row r="108" spans="1:14" ht="13">
      <c r="A108" s="36"/>
      <c r="B108" s="3"/>
      <c r="C108" s="4"/>
      <c r="D108" s="4"/>
      <c r="E108" s="3"/>
      <c r="F108" s="3"/>
      <c r="G108" s="16"/>
      <c r="H108" s="3"/>
      <c r="I108" s="3"/>
      <c r="J108" s="3"/>
      <c r="K108" s="3"/>
      <c r="L108" s="3"/>
      <c r="M108" s="3"/>
      <c r="N108" s="3"/>
    </row>
    <row r="109" spans="1:14" ht="13">
      <c r="A109" s="36"/>
      <c r="B109" s="3"/>
      <c r="C109" s="4"/>
      <c r="D109" s="4"/>
      <c r="E109" s="3"/>
      <c r="F109" s="3"/>
      <c r="G109" s="16"/>
      <c r="H109" s="3"/>
      <c r="I109" s="3"/>
      <c r="J109" s="3"/>
      <c r="K109" s="3"/>
      <c r="L109" s="3"/>
      <c r="M109" s="3"/>
      <c r="N109" s="3"/>
    </row>
    <row r="110" spans="1:14" ht="13">
      <c r="A110" s="36"/>
      <c r="B110" s="3"/>
      <c r="C110" s="4"/>
      <c r="D110" s="4"/>
      <c r="E110" s="3"/>
      <c r="F110" s="3"/>
      <c r="G110" s="16"/>
      <c r="H110" s="3"/>
      <c r="I110" s="3"/>
      <c r="J110" s="3"/>
      <c r="K110" s="3"/>
      <c r="L110" s="3"/>
      <c r="M110" s="3"/>
      <c r="N110" s="3"/>
    </row>
    <row r="111" spans="1:14" ht="13">
      <c r="A111" s="36"/>
      <c r="B111" s="3"/>
      <c r="C111" s="4"/>
      <c r="D111" s="4"/>
      <c r="E111" s="3"/>
      <c r="F111" s="3"/>
      <c r="G111" s="16"/>
      <c r="H111" s="3"/>
      <c r="I111" s="3"/>
      <c r="J111" s="3"/>
      <c r="K111" s="3"/>
      <c r="L111" s="3"/>
      <c r="M111" s="3"/>
      <c r="N111" s="3"/>
    </row>
    <row r="112" spans="1:14" ht="13">
      <c r="A112" s="36"/>
      <c r="B112" s="3"/>
      <c r="C112" s="4"/>
      <c r="D112" s="4"/>
      <c r="E112" s="3"/>
      <c r="F112" s="3"/>
      <c r="G112" s="16"/>
      <c r="H112" s="3"/>
      <c r="I112" s="3"/>
      <c r="J112" s="3"/>
      <c r="K112" s="3"/>
      <c r="L112" s="3"/>
      <c r="M112" s="3"/>
      <c r="N112" s="3"/>
    </row>
    <row r="113" spans="1:14" ht="13">
      <c r="A113" s="36"/>
      <c r="B113" s="3"/>
      <c r="C113" s="4"/>
      <c r="D113" s="4"/>
      <c r="E113" s="3"/>
      <c r="F113" s="3"/>
      <c r="G113" s="16"/>
      <c r="H113" s="3"/>
      <c r="I113" s="3"/>
      <c r="J113" s="3"/>
      <c r="K113" s="3"/>
      <c r="L113" s="3"/>
      <c r="M113" s="3"/>
      <c r="N113" s="3"/>
    </row>
    <row r="114" spans="1:14" ht="13">
      <c r="A114" s="36"/>
      <c r="B114" s="3"/>
      <c r="C114" s="4"/>
      <c r="D114" s="4"/>
      <c r="E114" s="3"/>
      <c r="F114" s="3"/>
      <c r="G114" s="16"/>
      <c r="H114" s="3"/>
      <c r="I114" s="3"/>
      <c r="J114" s="3"/>
      <c r="K114" s="3"/>
      <c r="L114" s="3"/>
      <c r="M114" s="3"/>
      <c r="N114" s="3"/>
    </row>
    <row r="115" spans="1:14" ht="13">
      <c r="A115" s="36"/>
      <c r="B115" s="3"/>
      <c r="C115" s="4"/>
      <c r="D115" s="4"/>
      <c r="E115" s="3"/>
      <c r="F115" s="3"/>
      <c r="G115" s="16"/>
      <c r="H115" s="3"/>
      <c r="I115" s="3"/>
      <c r="J115" s="3"/>
      <c r="K115" s="3"/>
      <c r="L115" s="3"/>
      <c r="M115" s="3"/>
      <c r="N115" s="3"/>
    </row>
    <row r="116" spans="1:14" ht="13">
      <c r="A116" s="36"/>
      <c r="B116" s="3"/>
      <c r="C116" s="4"/>
      <c r="D116" s="4"/>
      <c r="E116" s="3"/>
      <c r="F116" s="3"/>
      <c r="G116" s="16"/>
      <c r="H116" s="3"/>
      <c r="I116" s="3"/>
      <c r="J116" s="3"/>
      <c r="K116" s="3"/>
      <c r="L116" s="3"/>
      <c r="M116" s="3"/>
      <c r="N116" s="3"/>
    </row>
    <row r="117" spans="1:14" ht="13">
      <c r="A117" s="36"/>
      <c r="B117" s="3"/>
      <c r="C117" s="4"/>
      <c r="D117" s="4"/>
      <c r="E117" s="3"/>
      <c r="F117" s="3"/>
      <c r="G117" s="16"/>
      <c r="H117" s="3"/>
      <c r="I117" s="3"/>
      <c r="J117" s="3"/>
      <c r="K117" s="3"/>
      <c r="L117" s="3"/>
      <c r="M117" s="3"/>
      <c r="N117" s="3"/>
    </row>
    <row r="118" spans="1:14" ht="13">
      <c r="A118" s="36"/>
      <c r="B118" s="3"/>
      <c r="C118" s="4"/>
      <c r="D118" s="4"/>
      <c r="E118" s="3"/>
      <c r="F118" s="3"/>
      <c r="G118" s="16"/>
      <c r="H118" s="3"/>
      <c r="I118" s="3"/>
      <c r="J118" s="3"/>
      <c r="K118" s="3"/>
      <c r="L118" s="3"/>
      <c r="M118" s="3"/>
      <c r="N118" s="3"/>
    </row>
    <row r="119" spans="1:14" ht="13">
      <c r="A119" s="36"/>
      <c r="B119" s="3"/>
      <c r="C119" s="4"/>
      <c r="D119" s="4"/>
      <c r="E119" s="3"/>
      <c r="F119" s="3"/>
      <c r="G119" s="16"/>
      <c r="H119" s="3"/>
      <c r="I119" s="3"/>
      <c r="J119" s="3"/>
      <c r="K119" s="3"/>
      <c r="L119" s="3"/>
      <c r="M119" s="3"/>
      <c r="N119" s="3"/>
    </row>
    <row r="120" spans="1:14" ht="13">
      <c r="A120" s="36"/>
      <c r="B120" s="3"/>
      <c r="C120" s="4"/>
      <c r="D120" s="4"/>
      <c r="E120" s="3"/>
      <c r="F120" s="3"/>
      <c r="G120" s="16"/>
      <c r="H120" s="3"/>
      <c r="I120" s="3"/>
      <c r="J120" s="3"/>
      <c r="K120" s="3"/>
      <c r="L120" s="3"/>
      <c r="M120" s="3"/>
      <c r="N120" s="3"/>
    </row>
    <row r="121" spans="1:14" ht="13">
      <c r="A121" s="36"/>
      <c r="B121" s="3"/>
      <c r="C121" s="4"/>
      <c r="D121" s="4"/>
      <c r="E121" s="3"/>
      <c r="F121" s="3"/>
      <c r="G121" s="16"/>
      <c r="H121" s="3"/>
      <c r="I121" s="3"/>
      <c r="J121" s="3"/>
      <c r="K121" s="3"/>
      <c r="L121" s="3"/>
      <c r="M121" s="3"/>
      <c r="N121" s="3"/>
    </row>
    <row r="122" spans="1:14" ht="13">
      <c r="A122" s="36"/>
      <c r="B122" s="3"/>
      <c r="C122" s="4"/>
      <c r="D122" s="4"/>
      <c r="E122" s="3"/>
      <c r="F122" s="3"/>
      <c r="G122" s="16"/>
      <c r="H122" s="3"/>
      <c r="I122" s="3"/>
      <c r="J122" s="3"/>
      <c r="K122" s="3"/>
      <c r="L122" s="3"/>
      <c r="M122" s="3"/>
      <c r="N122" s="3"/>
    </row>
    <row r="123" spans="1:14" ht="13">
      <c r="A123" s="36"/>
      <c r="B123" s="3"/>
      <c r="C123" s="4"/>
      <c r="D123" s="4"/>
      <c r="E123" s="3"/>
      <c r="F123" s="3"/>
      <c r="G123" s="16"/>
      <c r="H123" s="3"/>
      <c r="I123" s="3"/>
      <c r="J123" s="3"/>
      <c r="K123" s="3"/>
      <c r="L123" s="3"/>
      <c r="M123" s="3"/>
      <c r="N123" s="3"/>
    </row>
    <row r="124" spans="1:14" ht="13">
      <c r="A124" s="36"/>
      <c r="B124" s="3"/>
      <c r="C124" s="4"/>
      <c r="D124" s="4"/>
      <c r="E124" s="3"/>
      <c r="F124" s="3"/>
      <c r="G124" s="16"/>
      <c r="H124" s="3"/>
      <c r="I124" s="3"/>
      <c r="J124" s="3"/>
      <c r="K124" s="3"/>
      <c r="L124" s="3"/>
      <c r="M124" s="3"/>
      <c r="N124" s="3"/>
    </row>
    <row r="125" spans="1:14" ht="13">
      <c r="A125" s="36"/>
      <c r="B125" s="3"/>
      <c r="C125" s="4"/>
      <c r="D125" s="4"/>
      <c r="E125" s="3"/>
      <c r="F125" s="3"/>
      <c r="G125" s="16"/>
      <c r="H125" s="3"/>
      <c r="I125" s="3"/>
      <c r="J125" s="3"/>
      <c r="K125" s="3"/>
      <c r="L125" s="3"/>
      <c r="M125" s="3"/>
      <c r="N125" s="3"/>
    </row>
    <row r="126" spans="1:14" ht="13">
      <c r="A126" s="36"/>
      <c r="B126" s="3"/>
      <c r="C126" s="4"/>
      <c r="D126" s="4"/>
      <c r="E126" s="3"/>
      <c r="F126" s="3"/>
      <c r="G126" s="16"/>
      <c r="H126" s="3"/>
      <c r="I126" s="3"/>
      <c r="J126" s="3"/>
      <c r="K126" s="3"/>
      <c r="L126" s="3"/>
      <c r="M126" s="3"/>
      <c r="N126" s="3"/>
    </row>
    <row r="127" spans="1:14" ht="13">
      <c r="A127" s="36"/>
      <c r="B127" s="3"/>
      <c r="C127" s="4"/>
      <c r="D127" s="4"/>
      <c r="E127" s="3"/>
      <c r="F127" s="3"/>
      <c r="G127" s="16"/>
      <c r="H127" s="3"/>
      <c r="I127" s="3"/>
      <c r="J127" s="3"/>
      <c r="K127" s="3"/>
      <c r="L127" s="3"/>
      <c r="M127" s="3"/>
      <c r="N127" s="3"/>
    </row>
    <row r="128" spans="1:14" ht="13">
      <c r="A128" s="36"/>
      <c r="B128" s="3"/>
      <c r="C128" s="4"/>
      <c r="D128" s="4"/>
      <c r="E128" s="3"/>
      <c r="F128" s="3"/>
      <c r="G128" s="16"/>
      <c r="H128" s="3"/>
      <c r="I128" s="3"/>
      <c r="J128" s="3"/>
      <c r="K128" s="3"/>
      <c r="L128" s="3"/>
      <c r="M128" s="3"/>
      <c r="N128" s="3"/>
    </row>
    <row r="129" spans="1:14" ht="13">
      <c r="A129" s="36"/>
      <c r="B129" s="3"/>
      <c r="C129" s="4"/>
      <c r="D129" s="4"/>
      <c r="E129" s="3"/>
      <c r="F129" s="3"/>
      <c r="G129" s="16"/>
      <c r="H129" s="3"/>
      <c r="I129" s="3"/>
      <c r="J129" s="3"/>
      <c r="K129" s="3"/>
      <c r="L129" s="3"/>
      <c r="M129" s="3"/>
      <c r="N129" s="3"/>
    </row>
    <row r="130" spans="1:14" ht="13">
      <c r="A130" s="36"/>
      <c r="B130" s="3"/>
      <c r="C130" s="4"/>
      <c r="D130" s="4"/>
      <c r="E130" s="3"/>
      <c r="F130" s="3"/>
      <c r="G130" s="16"/>
      <c r="H130" s="3"/>
      <c r="I130" s="3"/>
      <c r="J130" s="3"/>
      <c r="K130" s="3"/>
      <c r="L130" s="3"/>
      <c r="M130" s="3"/>
      <c r="N130" s="3"/>
    </row>
    <row r="131" spans="1:14" ht="13">
      <c r="A131" s="36"/>
      <c r="B131" s="3"/>
      <c r="C131" s="4"/>
      <c r="D131" s="4"/>
      <c r="E131" s="3"/>
      <c r="F131" s="3"/>
      <c r="G131" s="16"/>
      <c r="H131" s="3"/>
      <c r="I131" s="3"/>
      <c r="J131" s="3"/>
      <c r="K131" s="3"/>
      <c r="L131" s="3"/>
      <c r="M131" s="3"/>
      <c r="N131" s="3"/>
    </row>
    <row r="132" spans="1:14" ht="13">
      <c r="A132" s="36"/>
      <c r="B132" s="3"/>
      <c r="C132" s="4"/>
      <c r="D132" s="4"/>
      <c r="E132" s="3"/>
      <c r="F132" s="3"/>
      <c r="G132" s="16"/>
      <c r="H132" s="3"/>
      <c r="I132" s="3"/>
      <c r="J132" s="3"/>
      <c r="K132" s="3"/>
      <c r="L132" s="3"/>
      <c r="M132" s="3"/>
      <c r="N132" s="3"/>
    </row>
    <row r="133" spans="1:14" ht="13">
      <c r="A133" s="36"/>
      <c r="B133" s="3"/>
      <c r="C133" s="4"/>
      <c r="D133" s="4"/>
      <c r="E133" s="3"/>
      <c r="F133" s="3"/>
      <c r="G133" s="16"/>
      <c r="H133" s="3"/>
      <c r="I133" s="3"/>
      <c r="J133" s="3"/>
      <c r="K133" s="3"/>
      <c r="L133" s="3"/>
      <c r="M133" s="3"/>
      <c r="N133" s="3"/>
    </row>
    <row r="134" spans="1:14" ht="13">
      <c r="A134" s="36"/>
      <c r="B134" s="3"/>
      <c r="C134" s="4"/>
      <c r="D134" s="4"/>
      <c r="E134" s="3"/>
      <c r="F134" s="3"/>
      <c r="G134" s="16"/>
      <c r="H134" s="3"/>
      <c r="I134" s="3"/>
      <c r="J134" s="3"/>
      <c r="K134" s="3"/>
      <c r="L134" s="3"/>
      <c r="M134" s="3"/>
      <c r="N134" s="3"/>
    </row>
    <row r="135" spans="1:14" ht="13">
      <c r="A135" s="36"/>
      <c r="B135" s="3"/>
      <c r="C135" s="4"/>
      <c r="D135" s="4"/>
      <c r="E135" s="3"/>
      <c r="F135" s="3"/>
      <c r="G135" s="16"/>
      <c r="H135" s="3"/>
      <c r="I135" s="3"/>
      <c r="J135" s="3"/>
      <c r="K135" s="3"/>
      <c r="L135" s="3"/>
      <c r="M135" s="3"/>
      <c r="N135" s="3"/>
    </row>
    <row r="136" spans="1:14" ht="13">
      <c r="A136" s="36"/>
      <c r="B136" s="3"/>
      <c r="C136" s="4"/>
      <c r="D136" s="4"/>
      <c r="E136" s="3"/>
      <c r="F136" s="3"/>
      <c r="G136" s="16"/>
      <c r="H136" s="3"/>
      <c r="I136" s="3"/>
      <c r="J136" s="3"/>
      <c r="K136" s="3"/>
      <c r="L136" s="3"/>
      <c r="M136" s="3"/>
      <c r="N136" s="3"/>
    </row>
    <row r="137" spans="1:14" ht="13">
      <c r="A137" s="36"/>
      <c r="B137" s="3"/>
      <c r="C137" s="4"/>
      <c r="D137" s="4"/>
      <c r="E137" s="3"/>
      <c r="F137" s="3"/>
      <c r="G137" s="16"/>
      <c r="H137" s="3"/>
      <c r="I137" s="3"/>
      <c r="J137" s="3"/>
      <c r="K137" s="3"/>
      <c r="L137" s="3"/>
      <c r="M137" s="3"/>
      <c r="N137" s="3"/>
    </row>
    <row r="138" spans="1:14" ht="13">
      <c r="A138" s="36"/>
      <c r="B138" s="3"/>
      <c r="C138" s="4"/>
      <c r="D138" s="4"/>
      <c r="E138" s="3"/>
      <c r="F138" s="3"/>
      <c r="G138" s="16"/>
      <c r="H138" s="3"/>
      <c r="I138" s="3"/>
      <c r="J138" s="3"/>
      <c r="K138" s="3"/>
      <c r="L138" s="3"/>
      <c r="M138" s="3"/>
      <c r="N138" s="3"/>
    </row>
    <row r="139" spans="1:14" ht="13">
      <c r="A139" s="36"/>
      <c r="B139" s="3"/>
      <c r="C139" s="4"/>
      <c r="D139" s="4"/>
      <c r="E139" s="3"/>
      <c r="F139" s="3"/>
      <c r="G139" s="16"/>
      <c r="H139" s="3"/>
      <c r="I139" s="3"/>
      <c r="J139" s="3"/>
      <c r="K139" s="3"/>
      <c r="L139" s="3"/>
      <c r="M139" s="3"/>
      <c r="N139" s="3"/>
    </row>
    <row r="140" spans="1:14" ht="13">
      <c r="A140" s="36"/>
      <c r="B140" s="3"/>
      <c r="C140" s="4"/>
      <c r="D140" s="4"/>
      <c r="E140" s="3"/>
      <c r="F140" s="3"/>
      <c r="G140" s="16"/>
      <c r="H140" s="3"/>
      <c r="I140" s="3"/>
      <c r="J140" s="3"/>
      <c r="K140" s="3"/>
      <c r="L140" s="3"/>
      <c r="M140" s="3"/>
      <c r="N140" s="3"/>
    </row>
    <row r="141" spans="1:14" ht="13">
      <c r="A141" s="36"/>
      <c r="B141" s="3"/>
      <c r="C141" s="4"/>
      <c r="D141" s="4"/>
      <c r="E141" s="3"/>
      <c r="F141" s="3"/>
      <c r="G141" s="16"/>
      <c r="H141" s="3"/>
      <c r="I141" s="3"/>
      <c r="J141" s="3"/>
      <c r="K141" s="3"/>
      <c r="L141" s="3"/>
      <c r="M141" s="3"/>
      <c r="N141" s="3"/>
    </row>
    <row r="142" spans="1:14" ht="13">
      <c r="A142" s="36"/>
      <c r="B142" s="3"/>
      <c r="C142" s="4"/>
      <c r="D142" s="4"/>
      <c r="E142" s="3"/>
      <c r="F142" s="3"/>
      <c r="G142" s="16"/>
      <c r="H142" s="3"/>
      <c r="I142" s="3"/>
      <c r="J142" s="3"/>
      <c r="K142" s="3"/>
      <c r="L142" s="3"/>
      <c r="M142" s="3"/>
      <c r="N142" s="3"/>
    </row>
    <row r="143" spans="1:14" ht="13">
      <c r="A143" s="36"/>
      <c r="B143" s="3"/>
      <c r="C143" s="4"/>
      <c r="D143" s="4"/>
      <c r="E143" s="3"/>
      <c r="F143" s="3"/>
      <c r="G143" s="16"/>
      <c r="H143" s="3"/>
      <c r="I143" s="3"/>
      <c r="J143" s="3"/>
      <c r="K143" s="3"/>
      <c r="L143" s="3"/>
      <c r="M143" s="3"/>
      <c r="N143" s="3"/>
    </row>
    <row r="144" spans="1:14" ht="13">
      <c r="A144" s="36"/>
      <c r="B144" s="3"/>
      <c r="C144" s="4"/>
      <c r="D144" s="4"/>
      <c r="E144" s="3"/>
      <c r="F144" s="3"/>
      <c r="G144" s="16"/>
      <c r="H144" s="3"/>
      <c r="I144" s="3"/>
      <c r="J144" s="3"/>
      <c r="K144" s="3"/>
      <c r="L144" s="3"/>
      <c r="M144" s="3"/>
      <c r="N144" s="3"/>
    </row>
    <row r="145" spans="1:14" ht="13">
      <c r="A145" s="36"/>
      <c r="B145" s="3"/>
      <c r="C145" s="4"/>
      <c r="D145" s="4"/>
      <c r="E145" s="3"/>
      <c r="F145" s="3"/>
      <c r="G145" s="16"/>
      <c r="H145" s="3"/>
      <c r="I145" s="3"/>
      <c r="J145" s="3"/>
      <c r="K145" s="3"/>
      <c r="L145" s="3"/>
      <c r="M145" s="3"/>
      <c r="N145" s="3"/>
    </row>
    <row r="146" spans="1:14" ht="13">
      <c r="A146" s="36"/>
      <c r="B146" s="3"/>
      <c r="C146" s="4"/>
      <c r="D146" s="4"/>
      <c r="E146" s="3"/>
      <c r="F146" s="3"/>
      <c r="G146" s="16"/>
      <c r="H146" s="3"/>
      <c r="I146" s="3"/>
      <c r="J146" s="3"/>
      <c r="K146" s="3"/>
      <c r="L146" s="3"/>
      <c r="M146" s="3"/>
      <c r="N146" s="3"/>
    </row>
    <row r="147" spans="1:14" ht="13">
      <c r="A147" s="36"/>
      <c r="B147" s="3"/>
      <c r="C147" s="4"/>
      <c r="D147" s="4"/>
      <c r="E147" s="3"/>
      <c r="F147" s="3"/>
      <c r="G147" s="16"/>
      <c r="H147" s="3"/>
      <c r="I147" s="3"/>
      <c r="J147" s="3"/>
      <c r="K147" s="3"/>
      <c r="L147" s="3"/>
      <c r="M147" s="3"/>
      <c r="N147" s="3"/>
    </row>
    <row r="148" spans="1:14" ht="13">
      <c r="A148" s="36"/>
      <c r="B148" s="3"/>
      <c r="C148" s="4"/>
      <c r="D148" s="4"/>
      <c r="E148" s="3"/>
      <c r="F148" s="3"/>
      <c r="G148" s="16"/>
      <c r="H148" s="3"/>
      <c r="I148" s="3"/>
      <c r="J148" s="3"/>
      <c r="K148" s="3"/>
      <c r="L148" s="3"/>
      <c r="M148" s="3"/>
      <c r="N148" s="3"/>
    </row>
    <row r="149" spans="1:14" ht="13">
      <c r="A149" s="36"/>
      <c r="B149" s="3"/>
      <c r="C149" s="4"/>
      <c r="D149" s="4"/>
      <c r="E149" s="3"/>
      <c r="F149" s="3"/>
      <c r="G149" s="16"/>
      <c r="H149" s="3"/>
      <c r="I149" s="3"/>
      <c r="J149" s="3"/>
      <c r="K149" s="3"/>
      <c r="L149" s="3"/>
      <c r="M149" s="3"/>
      <c r="N149" s="3"/>
    </row>
    <row r="150" spans="1:14" ht="13">
      <c r="A150" s="36"/>
      <c r="B150" s="3"/>
      <c r="C150" s="4"/>
      <c r="D150" s="4"/>
      <c r="E150" s="3"/>
      <c r="F150" s="3"/>
      <c r="G150" s="16"/>
      <c r="H150" s="3"/>
      <c r="I150" s="3"/>
      <c r="J150" s="3"/>
      <c r="K150" s="3"/>
      <c r="L150" s="3"/>
      <c r="M150" s="3"/>
      <c r="N150" s="3"/>
    </row>
    <row r="151" spans="1:14" ht="13">
      <c r="A151" s="36"/>
      <c r="B151" s="3"/>
      <c r="C151" s="4"/>
      <c r="D151" s="4"/>
      <c r="E151" s="3"/>
      <c r="F151" s="3"/>
      <c r="G151" s="16"/>
      <c r="H151" s="3"/>
      <c r="I151" s="3"/>
      <c r="J151" s="3"/>
      <c r="K151" s="3"/>
      <c r="L151" s="3"/>
      <c r="M151" s="3"/>
      <c r="N151" s="3"/>
    </row>
    <row r="152" spans="1:14" ht="13">
      <c r="A152" s="36"/>
      <c r="B152" s="3"/>
      <c r="C152" s="4"/>
      <c r="D152" s="4"/>
      <c r="E152" s="3"/>
      <c r="F152" s="3"/>
      <c r="G152" s="16"/>
      <c r="H152" s="3"/>
      <c r="I152" s="3"/>
      <c r="J152" s="3"/>
      <c r="K152" s="3"/>
      <c r="L152" s="3"/>
      <c r="M152" s="3"/>
      <c r="N152" s="3"/>
    </row>
    <row r="153" spans="1:14" ht="13">
      <c r="A153" s="36"/>
      <c r="B153" s="3"/>
      <c r="C153" s="4"/>
      <c r="D153" s="4"/>
      <c r="E153" s="3"/>
      <c r="F153" s="3"/>
      <c r="G153" s="16"/>
      <c r="H153" s="3"/>
      <c r="I153" s="3"/>
      <c r="J153" s="3"/>
      <c r="K153" s="3"/>
      <c r="L153" s="3"/>
      <c r="M153" s="3"/>
      <c r="N153" s="3"/>
    </row>
    <row r="154" spans="1:14" ht="13">
      <c r="A154" s="36"/>
      <c r="B154" s="3"/>
      <c r="C154" s="4"/>
      <c r="D154" s="4"/>
      <c r="E154" s="3"/>
      <c r="F154" s="3"/>
      <c r="G154" s="16"/>
      <c r="H154" s="3"/>
      <c r="I154" s="3"/>
      <c r="J154" s="3"/>
      <c r="K154" s="3"/>
      <c r="L154" s="3"/>
      <c r="M154" s="3"/>
      <c r="N154" s="3"/>
    </row>
    <row r="155" spans="1:14" ht="13">
      <c r="A155" s="36"/>
      <c r="B155" s="3"/>
      <c r="C155" s="4"/>
      <c r="D155" s="4"/>
      <c r="E155" s="3"/>
      <c r="F155" s="3"/>
      <c r="G155" s="16"/>
      <c r="H155" s="3"/>
      <c r="I155" s="3"/>
      <c r="J155" s="3"/>
      <c r="K155" s="3"/>
      <c r="L155" s="3"/>
      <c r="M155" s="3"/>
      <c r="N155" s="3"/>
    </row>
    <row r="156" spans="1:14" ht="13">
      <c r="A156" s="36"/>
      <c r="B156" s="3"/>
      <c r="C156" s="4"/>
      <c r="D156" s="4"/>
      <c r="E156" s="3"/>
      <c r="F156" s="3"/>
      <c r="G156" s="16"/>
      <c r="H156" s="3"/>
      <c r="I156" s="3"/>
      <c r="J156" s="3"/>
      <c r="K156" s="3"/>
      <c r="L156" s="3"/>
      <c r="M156" s="3"/>
      <c r="N156" s="3"/>
    </row>
    <row r="157" spans="1:14" ht="13">
      <c r="A157" s="36"/>
      <c r="B157" s="3"/>
      <c r="C157" s="4"/>
      <c r="D157" s="4"/>
      <c r="E157" s="3"/>
      <c r="F157" s="3"/>
      <c r="G157" s="16"/>
      <c r="H157" s="3"/>
      <c r="I157" s="3"/>
      <c r="J157" s="3"/>
      <c r="K157" s="3"/>
      <c r="L157" s="3"/>
      <c r="M157" s="3"/>
      <c r="N157" s="3"/>
    </row>
    <row r="158" spans="1:14" ht="13">
      <c r="A158" s="36"/>
      <c r="B158" s="3"/>
      <c r="C158" s="4"/>
      <c r="D158" s="4"/>
      <c r="E158" s="3"/>
      <c r="F158" s="3"/>
      <c r="G158" s="16"/>
      <c r="H158" s="3"/>
      <c r="I158" s="3"/>
      <c r="J158" s="3"/>
      <c r="K158" s="3"/>
      <c r="L158" s="3"/>
      <c r="M158" s="3"/>
      <c r="N158" s="3"/>
    </row>
    <row r="159" spans="1:14" ht="13">
      <c r="A159" s="36"/>
      <c r="B159" s="3"/>
      <c r="C159" s="4"/>
      <c r="D159" s="4"/>
      <c r="E159" s="3"/>
      <c r="F159" s="3"/>
      <c r="G159" s="16"/>
      <c r="H159" s="3"/>
      <c r="I159" s="3"/>
      <c r="J159" s="3"/>
      <c r="K159" s="3"/>
      <c r="L159" s="3"/>
      <c r="M159" s="3"/>
      <c r="N159" s="3"/>
    </row>
    <row r="160" spans="1:14" ht="13">
      <c r="A160" s="36"/>
      <c r="B160" s="3"/>
      <c r="C160" s="4"/>
      <c r="D160" s="4"/>
      <c r="E160" s="3"/>
      <c r="F160" s="3"/>
      <c r="G160" s="16"/>
      <c r="H160" s="3"/>
      <c r="I160" s="3"/>
      <c r="J160" s="3"/>
      <c r="K160" s="3"/>
      <c r="L160" s="3"/>
      <c r="M160" s="3"/>
      <c r="N160" s="3"/>
    </row>
    <row r="161" spans="1:14" ht="13">
      <c r="A161" s="36"/>
      <c r="B161" s="3"/>
      <c r="C161" s="4"/>
      <c r="D161" s="4"/>
      <c r="E161" s="3"/>
      <c r="F161" s="3"/>
      <c r="G161" s="16"/>
      <c r="H161" s="3"/>
      <c r="I161" s="3"/>
      <c r="J161" s="3"/>
      <c r="K161" s="3"/>
      <c r="L161" s="3"/>
      <c r="M161" s="3"/>
      <c r="N161" s="3"/>
    </row>
    <row r="162" spans="1:14" ht="13">
      <c r="A162" s="36"/>
      <c r="B162" s="3"/>
      <c r="C162" s="4"/>
      <c r="D162" s="4"/>
      <c r="E162" s="3"/>
      <c r="F162" s="3"/>
      <c r="G162" s="16"/>
      <c r="H162" s="3"/>
      <c r="I162" s="3"/>
      <c r="J162" s="3"/>
      <c r="K162" s="3"/>
      <c r="L162" s="3"/>
      <c r="M162" s="3"/>
      <c r="N162" s="3"/>
    </row>
    <row r="163" spans="1:14" ht="13">
      <c r="A163" s="36"/>
      <c r="B163" s="3"/>
      <c r="C163" s="4"/>
      <c r="D163" s="4"/>
      <c r="E163" s="3"/>
      <c r="F163" s="3"/>
      <c r="G163" s="16"/>
      <c r="H163" s="3"/>
      <c r="I163" s="3"/>
      <c r="J163" s="3"/>
      <c r="K163" s="3"/>
      <c r="L163" s="3"/>
      <c r="M163" s="3"/>
      <c r="N163" s="3"/>
    </row>
    <row r="164" spans="1:14" ht="13">
      <c r="A164" s="36"/>
      <c r="B164" s="3"/>
      <c r="C164" s="4"/>
      <c r="D164" s="4"/>
      <c r="E164" s="3"/>
      <c r="F164" s="3"/>
      <c r="G164" s="16"/>
      <c r="H164" s="3"/>
      <c r="I164" s="3"/>
      <c r="J164" s="3"/>
      <c r="K164" s="3"/>
      <c r="L164" s="3"/>
      <c r="M164" s="3"/>
      <c r="N164" s="3"/>
    </row>
    <row r="165" spans="1:14" ht="13">
      <c r="A165" s="36"/>
      <c r="B165" s="3"/>
      <c r="C165" s="4"/>
      <c r="D165" s="4"/>
      <c r="E165" s="3"/>
      <c r="F165" s="3"/>
      <c r="G165" s="16"/>
      <c r="H165" s="3"/>
      <c r="I165" s="3"/>
      <c r="J165" s="3"/>
      <c r="K165" s="3"/>
      <c r="L165" s="3"/>
      <c r="M165" s="3"/>
      <c r="N165" s="3"/>
    </row>
    <row r="166" spans="1:14" ht="13">
      <c r="A166" s="36"/>
      <c r="B166" s="3"/>
      <c r="C166" s="4"/>
      <c r="D166" s="4"/>
      <c r="E166" s="3"/>
      <c r="F166" s="3"/>
      <c r="G166" s="16"/>
      <c r="H166" s="3"/>
      <c r="I166" s="3"/>
      <c r="J166" s="3"/>
      <c r="K166" s="3"/>
      <c r="L166" s="3"/>
      <c r="M166" s="3"/>
      <c r="N166" s="3"/>
    </row>
    <row r="167" spans="1:14" ht="13">
      <c r="A167" s="36"/>
      <c r="B167" s="3"/>
      <c r="C167" s="4"/>
      <c r="D167" s="4"/>
      <c r="E167" s="3"/>
      <c r="F167" s="3"/>
      <c r="G167" s="16"/>
      <c r="H167" s="3"/>
      <c r="I167" s="3"/>
      <c r="J167" s="3"/>
      <c r="K167" s="3"/>
      <c r="L167" s="3"/>
      <c r="M167" s="3"/>
      <c r="N167" s="3"/>
    </row>
    <row r="168" spans="1:14" ht="13">
      <c r="A168" s="36"/>
      <c r="B168" s="3"/>
      <c r="C168" s="4"/>
      <c r="D168" s="4"/>
      <c r="E168" s="3"/>
      <c r="F168" s="3"/>
      <c r="G168" s="16"/>
      <c r="H168" s="3"/>
      <c r="I168" s="3"/>
      <c r="J168" s="3"/>
      <c r="K168" s="3"/>
      <c r="L168" s="3"/>
      <c r="M168" s="3"/>
      <c r="N168" s="3"/>
    </row>
    <row r="169" spans="1:14" ht="13">
      <c r="A169" s="36"/>
      <c r="B169" s="3"/>
      <c r="C169" s="4"/>
      <c r="D169" s="4"/>
      <c r="E169" s="3"/>
      <c r="F169" s="3"/>
      <c r="G169" s="16"/>
      <c r="H169" s="3"/>
      <c r="I169" s="3"/>
      <c r="J169" s="3"/>
      <c r="K169" s="3"/>
      <c r="L169" s="3"/>
      <c r="M169" s="3"/>
      <c r="N169" s="3"/>
    </row>
    <row r="170" spans="1:14" ht="13">
      <c r="A170" s="36"/>
      <c r="B170" s="3"/>
      <c r="C170" s="4"/>
      <c r="D170" s="4"/>
      <c r="E170" s="3"/>
      <c r="F170" s="3"/>
      <c r="G170" s="16"/>
      <c r="H170" s="3"/>
      <c r="I170" s="3"/>
      <c r="J170" s="3"/>
      <c r="K170" s="3"/>
      <c r="L170" s="3"/>
      <c r="M170" s="3"/>
      <c r="N170" s="3"/>
    </row>
    <row r="171" spans="1:14" ht="13">
      <c r="A171" s="36"/>
      <c r="B171" s="3"/>
      <c r="C171" s="4"/>
      <c r="D171" s="4"/>
      <c r="E171" s="3"/>
      <c r="F171" s="3"/>
      <c r="G171" s="16"/>
      <c r="H171" s="3"/>
      <c r="I171" s="3"/>
      <c r="J171" s="3"/>
      <c r="K171" s="3"/>
      <c r="L171" s="3"/>
      <c r="M171" s="3"/>
      <c r="N171" s="3"/>
    </row>
    <row r="172" spans="1:14" ht="13">
      <c r="A172" s="36"/>
      <c r="B172" s="3"/>
      <c r="C172" s="4"/>
      <c r="D172" s="4"/>
      <c r="E172" s="3"/>
      <c r="F172" s="3"/>
      <c r="G172" s="16"/>
      <c r="H172" s="3"/>
      <c r="I172" s="3"/>
      <c r="J172" s="3"/>
      <c r="K172" s="3"/>
      <c r="L172" s="3"/>
      <c r="M172" s="3"/>
      <c r="N172" s="3"/>
    </row>
    <row r="173" spans="1:14" ht="13">
      <c r="A173" s="36"/>
      <c r="B173" s="3"/>
      <c r="C173" s="4"/>
      <c r="D173" s="4"/>
      <c r="E173" s="3"/>
      <c r="F173" s="3"/>
      <c r="G173" s="16"/>
      <c r="H173" s="3"/>
      <c r="I173" s="3"/>
      <c r="J173" s="3"/>
      <c r="K173" s="3"/>
      <c r="L173" s="3"/>
      <c r="M173" s="3"/>
      <c r="N173" s="3"/>
    </row>
    <row r="174" spans="1:14" ht="13">
      <c r="A174" s="36"/>
      <c r="B174" s="3"/>
      <c r="C174" s="4"/>
      <c r="D174" s="4"/>
      <c r="E174" s="3"/>
      <c r="F174" s="3"/>
      <c r="G174" s="16"/>
      <c r="H174" s="3"/>
      <c r="I174" s="3"/>
      <c r="J174" s="3"/>
      <c r="K174" s="3"/>
      <c r="L174" s="3"/>
      <c r="M174" s="3"/>
      <c r="N174" s="3"/>
    </row>
    <row r="175" spans="1:14" ht="13">
      <c r="A175" s="36"/>
      <c r="B175" s="3"/>
      <c r="C175" s="4"/>
      <c r="D175" s="4"/>
      <c r="E175" s="3"/>
      <c r="F175" s="3"/>
      <c r="G175" s="16"/>
      <c r="H175" s="3"/>
      <c r="I175" s="3"/>
      <c r="J175" s="3"/>
      <c r="K175" s="3"/>
      <c r="L175" s="3"/>
      <c r="M175" s="3"/>
      <c r="N175" s="3"/>
    </row>
    <row r="176" spans="1:14" ht="13">
      <c r="A176" s="36"/>
      <c r="B176" s="3"/>
      <c r="C176" s="4"/>
      <c r="D176" s="4"/>
      <c r="E176" s="3"/>
      <c r="F176" s="3"/>
      <c r="G176" s="16"/>
      <c r="H176" s="3"/>
      <c r="I176" s="3"/>
      <c r="J176" s="3"/>
      <c r="K176" s="3"/>
      <c r="L176" s="3"/>
      <c r="M176" s="3"/>
      <c r="N176" s="3"/>
    </row>
    <row r="177" spans="1:14" ht="13">
      <c r="A177" s="36"/>
      <c r="B177" s="3"/>
      <c r="C177" s="4"/>
      <c r="D177" s="4"/>
      <c r="E177" s="3"/>
      <c r="F177" s="3"/>
      <c r="G177" s="16"/>
      <c r="H177" s="3"/>
      <c r="I177" s="3"/>
      <c r="J177" s="3"/>
      <c r="K177" s="3"/>
      <c r="L177" s="3"/>
      <c r="M177" s="3"/>
      <c r="N177" s="3"/>
    </row>
    <row r="178" spans="1:14" ht="13">
      <c r="A178" s="36"/>
      <c r="B178" s="3"/>
      <c r="C178" s="4"/>
      <c r="D178" s="4"/>
      <c r="E178" s="3"/>
      <c r="F178" s="3"/>
      <c r="G178" s="16"/>
      <c r="H178" s="3"/>
      <c r="I178" s="3"/>
      <c r="J178" s="3"/>
      <c r="K178" s="3"/>
      <c r="L178" s="3"/>
      <c r="M178" s="3"/>
      <c r="N178" s="3"/>
    </row>
    <row r="179" spans="1:14" ht="13">
      <c r="A179" s="36"/>
      <c r="B179" s="3"/>
      <c r="C179" s="4"/>
      <c r="D179" s="4"/>
      <c r="E179" s="3"/>
      <c r="F179" s="3"/>
      <c r="G179" s="16"/>
      <c r="H179" s="3"/>
      <c r="I179" s="3"/>
      <c r="J179" s="3"/>
      <c r="K179" s="3"/>
      <c r="L179" s="3"/>
      <c r="M179" s="3"/>
      <c r="N179" s="3"/>
    </row>
    <row r="180" spans="1:14" ht="13">
      <c r="A180" s="36"/>
      <c r="B180" s="3"/>
      <c r="C180" s="4"/>
      <c r="D180" s="4"/>
      <c r="E180" s="3"/>
      <c r="F180" s="3"/>
      <c r="G180" s="16"/>
      <c r="H180" s="3"/>
      <c r="I180" s="3"/>
      <c r="J180" s="3"/>
      <c r="K180" s="3"/>
      <c r="L180" s="3"/>
      <c r="M180" s="3"/>
      <c r="N180" s="3"/>
    </row>
    <row r="181" spans="1:14" ht="13">
      <c r="A181" s="36"/>
      <c r="B181" s="3"/>
      <c r="C181" s="4"/>
      <c r="D181" s="4"/>
      <c r="E181" s="3"/>
      <c r="F181" s="3"/>
      <c r="G181" s="16"/>
      <c r="H181" s="3"/>
      <c r="I181" s="3"/>
      <c r="J181" s="3"/>
      <c r="K181" s="3"/>
      <c r="L181" s="3"/>
      <c r="M181" s="3"/>
      <c r="N181" s="3"/>
    </row>
    <row r="182" spans="1:14" ht="13">
      <c r="A182" s="36"/>
      <c r="B182" s="3"/>
      <c r="C182" s="4"/>
      <c r="D182" s="4"/>
      <c r="E182" s="3"/>
      <c r="F182" s="3"/>
      <c r="G182" s="16"/>
      <c r="H182" s="3"/>
      <c r="I182" s="3"/>
      <c r="J182" s="3"/>
      <c r="K182" s="3"/>
      <c r="L182" s="3"/>
      <c r="M182" s="3"/>
      <c r="N182" s="3"/>
    </row>
    <row r="183" spans="1:14" ht="13">
      <c r="A183" s="36"/>
      <c r="B183" s="3"/>
      <c r="C183" s="4"/>
      <c r="D183" s="4"/>
      <c r="E183" s="3"/>
      <c r="F183" s="3"/>
      <c r="G183" s="16"/>
      <c r="H183" s="3"/>
      <c r="I183" s="3"/>
      <c r="J183" s="3"/>
      <c r="K183" s="3"/>
      <c r="L183" s="3"/>
      <c r="M183" s="3"/>
      <c r="N183" s="3"/>
    </row>
    <row r="184" spans="1:14" ht="13">
      <c r="A184" s="36"/>
      <c r="B184" s="3"/>
      <c r="C184" s="4"/>
      <c r="D184" s="4"/>
      <c r="E184" s="3"/>
      <c r="F184" s="3"/>
      <c r="G184" s="16"/>
      <c r="H184" s="3"/>
      <c r="I184" s="3"/>
      <c r="J184" s="3"/>
      <c r="K184" s="3"/>
      <c r="L184" s="3"/>
      <c r="M184" s="3"/>
      <c r="N184" s="3"/>
    </row>
    <row r="185" spans="1:14" ht="13">
      <c r="A185" s="36"/>
      <c r="B185" s="3"/>
      <c r="C185" s="4"/>
      <c r="D185" s="4"/>
      <c r="E185" s="3"/>
      <c r="F185" s="3"/>
      <c r="G185" s="16"/>
      <c r="H185" s="3"/>
      <c r="I185" s="3"/>
      <c r="J185" s="3"/>
      <c r="K185" s="3"/>
      <c r="L185" s="3"/>
      <c r="M185" s="3"/>
      <c r="N185" s="3"/>
    </row>
    <row r="186" spans="1:14" ht="13">
      <c r="A186" s="36"/>
      <c r="B186" s="3"/>
      <c r="C186" s="4"/>
      <c r="D186" s="4"/>
      <c r="E186" s="3"/>
      <c r="F186" s="3"/>
      <c r="G186" s="16"/>
      <c r="H186" s="3"/>
      <c r="I186" s="3"/>
      <c r="J186" s="3"/>
      <c r="K186" s="3"/>
      <c r="L186" s="3"/>
      <c r="M186" s="3"/>
      <c r="N186" s="3"/>
    </row>
    <row r="187" spans="1:14" ht="13">
      <c r="A187" s="36"/>
      <c r="B187" s="3"/>
      <c r="C187" s="4"/>
      <c r="D187" s="4"/>
      <c r="E187" s="3"/>
      <c r="F187" s="3"/>
      <c r="G187" s="16"/>
      <c r="H187" s="3"/>
      <c r="I187" s="3"/>
      <c r="J187" s="3"/>
      <c r="K187" s="3"/>
      <c r="L187" s="3"/>
      <c r="M187" s="3"/>
      <c r="N187" s="3"/>
    </row>
    <row r="188" spans="1:14" ht="13">
      <c r="A188" s="36"/>
      <c r="B188" s="3"/>
      <c r="C188" s="4"/>
      <c r="D188" s="4"/>
      <c r="E188" s="3"/>
      <c r="F188" s="3"/>
      <c r="G188" s="16"/>
      <c r="H188" s="3"/>
      <c r="I188" s="3"/>
      <c r="J188" s="3"/>
      <c r="K188" s="3"/>
      <c r="L188" s="3"/>
      <c r="M188" s="3"/>
      <c r="N188" s="3"/>
    </row>
    <row r="189" spans="1:14" ht="13">
      <c r="A189" s="36"/>
      <c r="B189" s="3"/>
      <c r="C189" s="4"/>
      <c r="D189" s="4"/>
      <c r="E189" s="3"/>
      <c r="F189" s="3"/>
      <c r="G189" s="16"/>
      <c r="H189" s="3"/>
      <c r="I189" s="3"/>
      <c r="J189" s="3"/>
      <c r="K189" s="3"/>
      <c r="L189" s="3"/>
      <c r="M189" s="3"/>
      <c r="N189" s="3"/>
    </row>
    <row r="190" spans="1:14" ht="13">
      <c r="A190" s="36"/>
      <c r="B190" s="3"/>
      <c r="C190" s="4"/>
      <c r="D190" s="4"/>
      <c r="E190" s="3"/>
      <c r="F190" s="3"/>
      <c r="G190" s="16"/>
      <c r="H190" s="3"/>
      <c r="I190" s="3"/>
      <c r="J190" s="3"/>
      <c r="K190" s="3"/>
      <c r="L190" s="3"/>
      <c r="M190" s="3"/>
      <c r="N190" s="3"/>
    </row>
    <row r="191" spans="1:14" ht="13">
      <c r="A191" s="36"/>
      <c r="B191" s="3"/>
      <c r="C191" s="4"/>
      <c r="D191" s="4"/>
      <c r="E191" s="3"/>
      <c r="F191" s="3"/>
      <c r="G191" s="16"/>
      <c r="H191" s="3"/>
      <c r="I191" s="3"/>
      <c r="J191" s="3"/>
      <c r="K191" s="3"/>
      <c r="L191" s="3"/>
      <c r="M191" s="3"/>
      <c r="N191" s="3"/>
    </row>
    <row r="192" spans="1:14" ht="13">
      <c r="A192" s="36"/>
      <c r="B192" s="3"/>
      <c r="C192" s="4"/>
      <c r="D192" s="4"/>
      <c r="E192" s="3"/>
      <c r="F192" s="3"/>
      <c r="G192" s="16"/>
      <c r="H192" s="3"/>
      <c r="I192" s="3"/>
      <c r="J192" s="3"/>
      <c r="K192" s="3"/>
      <c r="L192" s="3"/>
      <c r="M192" s="3"/>
      <c r="N192" s="3"/>
    </row>
    <row r="193" spans="1:14" ht="13">
      <c r="A193" s="36"/>
      <c r="B193" s="3"/>
      <c r="C193" s="4"/>
      <c r="D193" s="4"/>
      <c r="E193" s="3"/>
      <c r="F193" s="3"/>
      <c r="G193" s="16"/>
      <c r="H193" s="3"/>
      <c r="I193" s="3"/>
      <c r="J193" s="3"/>
      <c r="K193" s="3"/>
      <c r="L193" s="3"/>
      <c r="M193" s="3"/>
      <c r="N193" s="3"/>
    </row>
    <row r="194" spans="1:14" ht="13">
      <c r="A194" s="36"/>
      <c r="B194" s="3"/>
      <c r="C194" s="4"/>
      <c r="D194" s="4"/>
      <c r="E194" s="3"/>
      <c r="F194" s="3"/>
      <c r="G194" s="16"/>
      <c r="H194" s="3"/>
      <c r="I194" s="3"/>
      <c r="J194" s="3"/>
      <c r="K194" s="3"/>
      <c r="L194" s="3"/>
      <c r="M194" s="3"/>
      <c r="N194" s="3"/>
    </row>
    <row r="195" spans="1:14" ht="13">
      <c r="A195" s="36"/>
      <c r="B195" s="3"/>
      <c r="C195" s="4"/>
      <c r="D195" s="4"/>
      <c r="E195" s="3"/>
      <c r="F195" s="3"/>
      <c r="G195" s="16"/>
      <c r="H195" s="3"/>
      <c r="I195" s="3"/>
      <c r="J195" s="3"/>
      <c r="K195" s="3"/>
      <c r="L195" s="3"/>
      <c r="M195" s="3"/>
      <c r="N195" s="3"/>
    </row>
    <row r="196" spans="1:14" ht="13">
      <c r="A196" s="36"/>
      <c r="B196" s="3"/>
      <c r="C196" s="4"/>
      <c r="D196" s="4"/>
      <c r="E196" s="3"/>
      <c r="F196" s="3"/>
      <c r="G196" s="16"/>
      <c r="H196" s="3"/>
      <c r="I196" s="3"/>
      <c r="J196" s="3"/>
      <c r="K196" s="3"/>
      <c r="L196" s="3"/>
      <c r="M196" s="3"/>
      <c r="N196" s="3"/>
    </row>
    <row r="197" spans="1:14" ht="13">
      <c r="A197" s="36"/>
      <c r="B197" s="3"/>
      <c r="C197" s="4"/>
      <c r="D197" s="4"/>
      <c r="E197" s="3"/>
      <c r="F197" s="3"/>
      <c r="G197" s="16"/>
      <c r="H197" s="3"/>
      <c r="I197" s="3"/>
      <c r="J197" s="3"/>
      <c r="K197" s="3"/>
      <c r="L197" s="3"/>
      <c r="M197" s="3"/>
      <c r="N197" s="3"/>
    </row>
    <row r="198" spans="1:14" ht="13">
      <c r="A198" s="36"/>
      <c r="B198" s="3"/>
      <c r="C198" s="4"/>
      <c r="D198" s="4"/>
      <c r="E198" s="3"/>
      <c r="F198" s="3"/>
      <c r="G198" s="16"/>
      <c r="H198" s="3"/>
      <c r="I198" s="3"/>
      <c r="J198" s="3"/>
      <c r="K198" s="3"/>
      <c r="L198" s="3"/>
      <c r="M198" s="3"/>
      <c r="N198" s="3"/>
    </row>
    <row r="199" spans="1:14" ht="13">
      <c r="A199" s="36"/>
      <c r="B199" s="3"/>
      <c r="C199" s="4"/>
      <c r="D199" s="4"/>
      <c r="E199" s="3"/>
      <c r="F199" s="3"/>
      <c r="G199" s="16"/>
      <c r="H199" s="3"/>
      <c r="I199" s="3"/>
      <c r="J199" s="3"/>
      <c r="K199" s="3"/>
      <c r="L199" s="3"/>
      <c r="M199" s="3"/>
      <c r="N199" s="3"/>
    </row>
    <row r="200" spans="1:14" ht="13">
      <c r="A200" s="36"/>
      <c r="B200" s="3"/>
      <c r="C200" s="4"/>
      <c r="D200" s="4"/>
      <c r="E200" s="3"/>
      <c r="F200" s="3"/>
      <c r="G200" s="16"/>
      <c r="H200" s="3"/>
      <c r="I200" s="3"/>
      <c r="J200" s="3"/>
      <c r="K200" s="3"/>
      <c r="L200" s="3"/>
      <c r="M200" s="3"/>
      <c r="N200" s="3"/>
    </row>
    <row r="201" spans="1:14" ht="13">
      <c r="A201" s="36"/>
      <c r="B201" s="3"/>
      <c r="C201" s="4"/>
      <c r="D201" s="4"/>
      <c r="E201" s="3"/>
      <c r="F201" s="3"/>
      <c r="G201" s="16"/>
      <c r="H201" s="3"/>
      <c r="I201" s="3"/>
      <c r="J201" s="3"/>
      <c r="K201" s="3"/>
      <c r="L201" s="3"/>
      <c r="M201" s="3"/>
      <c r="N201" s="3"/>
    </row>
    <row r="202" spans="1:14" ht="13">
      <c r="A202" s="36"/>
      <c r="B202" s="3"/>
      <c r="C202" s="4"/>
      <c r="D202" s="4"/>
      <c r="E202" s="3"/>
      <c r="F202" s="3"/>
      <c r="G202" s="16"/>
      <c r="H202" s="3"/>
      <c r="I202" s="3"/>
      <c r="J202" s="3"/>
      <c r="K202" s="3"/>
      <c r="L202" s="3"/>
      <c r="M202" s="3"/>
      <c r="N202" s="3"/>
    </row>
    <row r="203" spans="1:14" ht="13">
      <c r="A203" s="36"/>
      <c r="B203" s="3"/>
      <c r="C203" s="4"/>
      <c r="D203" s="4"/>
      <c r="E203" s="3"/>
      <c r="F203" s="3"/>
      <c r="G203" s="16"/>
      <c r="H203" s="3"/>
      <c r="I203" s="3"/>
      <c r="J203" s="3"/>
      <c r="K203" s="3"/>
      <c r="L203" s="3"/>
      <c r="M203" s="3"/>
      <c r="N203" s="3"/>
    </row>
    <row r="204" spans="1:14" ht="13">
      <c r="A204" s="36"/>
      <c r="B204" s="3"/>
      <c r="C204" s="4"/>
      <c r="D204" s="4"/>
      <c r="E204" s="3"/>
      <c r="F204" s="3"/>
      <c r="G204" s="16"/>
      <c r="H204" s="3"/>
      <c r="I204" s="3"/>
      <c r="J204" s="3"/>
      <c r="K204" s="3"/>
      <c r="L204" s="3"/>
      <c r="M204" s="3"/>
      <c r="N204" s="3"/>
    </row>
    <row r="205" spans="1:14" ht="13">
      <c r="A205" s="36"/>
      <c r="B205" s="3"/>
      <c r="C205" s="4"/>
      <c r="D205" s="4"/>
      <c r="E205" s="3"/>
      <c r="F205" s="3"/>
      <c r="G205" s="16"/>
      <c r="H205" s="3"/>
      <c r="I205" s="3"/>
      <c r="J205" s="3"/>
      <c r="K205" s="3"/>
      <c r="L205" s="3"/>
      <c r="M205" s="3"/>
      <c r="N205" s="3"/>
    </row>
    <row r="206" spans="1:14" ht="13">
      <c r="A206" s="36"/>
      <c r="B206" s="3"/>
      <c r="C206" s="4"/>
      <c r="D206" s="4"/>
      <c r="E206" s="3"/>
      <c r="F206" s="3"/>
      <c r="G206" s="16"/>
      <c r="H206" s="3"/>
      <c r="I206" s="3"/>
      <c r="J206" s="3"/>
      <c r="K206" s="3"/>
      <c r="L206" s="3"/>
      <c r="M206" s="3"/>
      <c r="N206" s="3"/>
    </row>
    <row r="207" spans="1:14" ht="13">
      <c r="A207" s="36"/>
      <c r="B207" s="3"/>
      <c r="C207" s="4"/>
      <c r="D207" s="4"/>
      <c r="E207" s="3"/>
      <c r="F207" s="3"/>
      <c r="G207" s="16"/>
      <c r="H207" s="3"/>
      <c r="I207" s="3"/>
      <c r="J207" s="3"/>
      <c r="K207" s="3"/>
      <c r="L207" s="3"/>
      <c r="M207" s="3"/>
      <c r="N207" s="3"/>
    </row>
    <row r="208" spans="1:14" ht="13">
      <c r="A208" s="36"/>
      <c r="B208" s="3"/>
      <c r="C208" s="4"/>
      <c r="D208" s="4"/>
      <c r="E208" s="3"/>
      <c r="F208" s="3"/>
      <c r="G208" s="16"/>
      <c r="H208" s="3"/>
      <c r="I208" s="3"/>
      <c r="J208" s="3"/>
      <c r="K208" s="3"/>
      <c r="L208" s="3"/>
      <c r="M208" s="3"/>
      <c r="N208" s="3"/>
    </row>
    <row r="209" spans="1:14" ht="13">
      <c r="A209" s="36"/>
      <c r="B209" s="3"/>
      <c r="C209" s="4"/>
      <c r="D209" s="4"/>
      <c r="E209" s="3"/>
      <c r="F209" s="3"/>
      <c r="G209" s="16"/>
      <c r="H209" s="3"/>
      <c r="I209" s="3"/>
      <c r="J209" s="3"/>
      <c r="K209" s="3"/>
      <c r="L209" s="3"/>
      <c r="M209" s="3"/>
      <c r="N209" s="3"/>
    </row>
    <row r="210" spans="1:14" ht="13">
      <c r="A210" s="36"/>
      <c r="B210" s="3"/>
      <c r="C210" s="4"/>
      <c r="D210" s="4"/>
      <c r="E210" s="3"/>
      <c r="F210" s="3"/>
      <c r="G210" s="16"/>
      <c r="H210" s="3"/>
      <c r="I210" s="3"/>
      <c r="J210" s="3"/>
      <c r="K210" s="3"/>
      <c r="L210" s="3"/>
      <c r="M210" s="3"/>
      <c r="N210" s="3"/>
    </row>
    <row r="211" spans="1:14" ht="13">
      <c r="A211" s="36"/>
      <c r="B211" s="3"/>
      <c r="C211" s="4"/>
      <c r="D211" s="4"/>
      <c r="E211" s="3"/>
      <c r="F211" s="3"/>
      <c r="G211" s="16"/>
      <c r="H211" s="3"/>
      <c r="I211" s="3"/>
      <c r="J211" s="3"/>
      <c r="K211" s="3"/>
      <c r="L211" s="3"/>
      <c r="M211" s="3"/>
      <c r="N211" s="3"/>
    </row>
    <row r="212" spans="1:14" ht="13">
      <c r="A212" s="36"/>
      <c r="B212" s="3"/>
      <c r="C212" s="4"/>
      <c r="D212" s="4"/>
      <c r="E212" s="3"/>
      <c r="F212" s="3"/>
      <c r="G212" s="16"/>
      <c r="H212" s="3"/>
      <c r="I212" s="3"/>
      <c r="J212" s="3"/>
      <c r="K212" s="3"/>
      <c r="L212" s="3"/>
      <c r="M212" s="3"/>
      <c r="N212" s="3"/>
    </row>
    <row r="213" spans="1:14" ht="13">
      <c r="A213" s="36"/>
      <c r="B213" s="3"/>
      <c r="C213" s="4"/>
      <c r="D213" s="4"/>
      <c r="E213" s="3"/>
      <c r="F213" s="3"/>
      <c r="G213" s="16"/>
      <c r="H213" s="3"/>
      <c r="I213" s="3"/>
      <c r="J213" s="3"/>
      <c r="K213" s="3"/>
      <c r="L213" s="3"/>
      <c r="M213" s="3"/>
      <c r="N213" s="3"/>
    </row>
    <row r="214" spans="1:14" ht="13">
      <c r="A214" s="36"/>
      <c r="B214" s="3"/>
      <c r="C214" s="4"/>
      <c r="D214" s="4"/>
      <c r="E214" s="3"/>
      <c r="F214" s="3"/>
      <c r="G214" s="16"/>
      <c r="H214" s="3"/>
      <c r="I214" s="3"/>
      <c r="J214" s="3"/>
      <c r="K214" s="3"/>
      <c r="L214" s="3"/>
      <c r="M214" s="3"/>
      <c r="N214" s="3"/>
    </row>
    <row r="215" spans="1:14" ht="13">
      <c r="A215" s="36"/>
      <c r="B215" s="3"/>
      <c r="C215" s="4"/>
      <c r="D215" s="4"/>
      <c r="E215" s="3"/>
      <c r="F215" s="3"/>
      <c r="G215" s="16"/>
      <c r="H215" s="3"/>
      <c r="I215" s="3"/>
      <c r="J215" s="3"/>
      <c r="K215" s="3"/>
      <c r="L215" s="3"/>
      <c r="M215" s="3"/>
      <c r="N215" s="3"/>
    </row>
    <row r="216" spans="1:14" ht="13">
      <c r="A216" s="36"/>
      <c r="B216" s="3"/>
      <c r="C216" s="4"/>
      <c r="D216" s="4"/>
      <c r="E216" s="3"/>
      <c r="F216" s="3"/>
      <c r="G216" s="16"/>
      <c r="H216" s="3"/>
      <c r="I216" s="3"/>
      <c r="J216" s="3"/>
      <c r="K216" s="3"/>
      <c r="L216" s="3"/>
      <c r="M216" s="3"/>
      <c r="N216" s="3"/>
    </row>
    <row r="217" spans="1:14" ht="13">
      <c r="A217" s="36"/>
      <c r="B217" s="3"/>
      <c r="C217" s="4"/>
      <c r="D217" s="4"/>
      <c r="E217" s="3"/>
      <c r="F217" s="3"/>
      <c r="G217" s="16"/>
      <c r="H217" s="3"/>
      <c r="I217" s="3"/>
      <c r="J217" s="3"/>
      <c r="K217" s="3"/>
      <c r="L217" s="3"/>
      <c r="M217" s="3"/>
      <c r="N217" s="3"/>
    </row>
    <row r="218" spans="1:14" ht="13">
      <c r="A218" s="36"/>
      <c r="B218" s="3"/>
      <c r="C218" s="4"/>
      <c r="D218" s="4"/>
      <c r="E218" s="3"/>
      <c r="F218" s="3"/>
      <c r="G218" s="16"/>
      <c r="H218" s="3"/>
      <c r="I218" s="3"/>
      <c r="J218" s="3"/>
      <c r="K218" s="3"/>
      <c r="L218" s="3"/>
      <c r="M218" s="3"/>
      <c r="N218" s="3"/>
    </row>
    <row r="219" spans="1:14" ht="13">
      <c r="A219" s="36"/>
      <c r="B219" s="3"/>
      <c r="C219" s="4"/>
      <c r="D219" s="4"/>
      <c r="E219" s="3"/>
      <c r="F219" s="3"/>
      <c r="G219" s="16"/>
      <c r="H219" s="3"/>
      <c r="I219" s="3"/>
      <c r="J219" s="3"/>
      <c r="K219" s="3"/>
      <c r="L219" s="3"/>
      <c r="M219" s="3"/>
      <c r="N219" s="3"/>
    </row>
    <row r="220" spans="1:14" ht="13">
      <c r="A220" s="36"/>
      <c r="B220" s="3"/>
      <c r="C220" s="4"/>
      <c r="D220" s="4"/>
      <c r="E220" s="3"/>
      <c r="F220" s="3"/>
      <c r="G220" s="16"/>
      <c r="H220" s="3"/>
      <c r="I220" s="3"/>
      <c r="J220" s="3"/>
      <c r="K220" s="3"/>
      <c r="L220" s="3"/>
      <c r="M220" s="3"/>
      <c r="N220" s="3"/>
    </row>
    <row r="221" spans="1:14" ht="13">
      <c r="A221" s="36"/>
      <c r="B221" s="3"/>
      <c r="C221" s="4"/>
      <c r="D221" s="4"/>
      <c r="E221" s="3"/>
      <c r="F221" s="3"/>
      <c r="G221" s="16"/>
      <c r="H221" s="3"/>
      <c r="I221" s="3"/>
      <c r="J221" s="3"/>
      <c r="K221" s="3"/>
      <c r="L221" s="3"/>
      <c r="M221" s="3"/>
      <c r="N221" s="3"/>
    </row>
    <row r="222" spans="1:14" ht="13">
      <c r="A222" s="36"/>
      <c r="B222" s="3"/>
      <c r="C222" s="4"/>
      <c r="D222" s="4"/>
      <c r="E222" s="3"/>
      <c r="F222" s="3"/>
      <c r="G222" s="16"/>
      <c r="H222" s="3"/>
      <c r="I222" s="3"/>
      <c r="J222" s="3"/>
      <c r="K222" s="3"/>
      <c r="L222" s="3"/>
      <c r="M222" s="3"/>
      <c r="N222" s="3"/>
    </row>
    <row r="223" spans="1:14" ht="13">
      <c r="A223" s="36"/>
      <c r="B223" s="3"/>
      <c r="C223" s="4"/>
      <c r="D223" s="4"/>
      <c r="E223" s="3"/>
      <c r="F223" s="3"/>
      <c r="G223" s="16"/>
      <c r="H223" s="3"/>
      <c r="I223" s="3"/>
      <c r="J223" s="3"/>
      <c r="K223" s="3"/>
      <c r="L223" s="3"/>
      <c r="M223" s="3"/>
      <c r="N223" s="3"/>
    </row>
    <row r="224" spans="1:14" ht="13">
      <c r="A224" s="36"/>
      <c r="B224" s="3"/>
      <c r="C224" s="4"/>
      <c r="D224" s="4"/>
      <c r="E224" s="3"/>
      <c r="F224" s="3"/>
      <c r="G224" s="16"/>
      <c r="H224" s="3"/>
      <c r="I224" s="3"/>
      <c r="J224" s="3"/>
      <c r="K224" s="3"/>
      <c r="L224" s="3"/>
      <c r="M224" s="3"/>
      <c r="N224" s="3"/>
    </row>
    <row r="225" spans="1:14" ht="13">
      <c r="A225" s="36"/>
      <c r="B225" s="3"/>
      <c r="C225" s="4"/>
      <c r="D225" s="4"/>
      <c r="E225" s="3"/>
      <c r="F225" s="3"/>
      <c r="G225" s="16"/>
      <c r="H225" s="3"/>
      <c r="I225" s="3"/>
      <c r="J225" s="3"/>
      <c r="K225" s="3"/>
      <c r="L225" s="3"/>
      <c r="M225" s="3"/>
      <c r="N225" s="3"/>
    </row>
    <row r="226" spans="1:14" ht="13">
      <c r="A226" s="36"/>
      <c r="B226" s="3"/>
      <c r="C226" s="4"/>
      <c r="D226" s="4"/>
      <c r="E226" s="3"/>
      <c r="F226" s="3"/>
      <c r="G226" s="16"/>
      <c r="H226" s="3"/>
      <c r="I226" s="3"/>
      <c r="J226" s="3"/>
      <c r="K226" s="3"/>
      <c r="L226" s="3"/>
      <c r="M226" s="3"/>
      <c r="N226" s="3"/>
    </row>
    <row r="227" spans="1:14" ht="13">
      <c r="A227" s="36"/>
      <c r="B227" s="3"/>
      <c r="C227" s="4"/>
      <c r="D227" s="4"/>
      <c r="E227" s="3"/>
      <c r="F227" s="3"/>
      <c r="G227" s="16"/>
      <c r="H227" s="3"/>
      <c r="I227" s="3"/>
      <c r="J227" s="3"/>
      <c r="K227" s="3"/>
      <c r="L227" s="3"/>
      <c r="M227" s="3"/>
      <c r="N227" s="3"/>
    </row>
    <row r="228" spans="1:14" ht="13">
      <c r="A228" s="36"/>
      <c r="B228" s="3"/>
      <c r="C228" s="4"/>
      <c r="D228" s="4"/>
      <c r="E228" s="3"/>
      <c r="F228" s="3"/>
      <c r="G228" s="16"/>
      <c r="H228" s="3"/>
      <c r="I228" s="3"/>
      <c r="J228" s="3"/>
      <c r="K228" s="3"/>
      <c r="L228" s="3"/>
      <c r="M228" s="3"/>
      <c r="N228" s="3"/>
    </row>
    <row r="229" spans="1:14" ht="13">
      <c r="A229" s="36"/>
      <c r="B229" s="3"/>
      <c r="C229" s="4"/>
      <c r="D229" s="4"/>
      <c r="E229" s="3"/>
      <c r="F229" s="3"/>
      <c r="G229" s="16"/>
      <c r="H229" s="3"/>
      <c r="I229" s="3"/>
      <c r="J229" s="3"/>
      <c r="K229" s="3"/>
      <c r="L229" s="3"/>
      <c r="M229" s="3"/>
      <c r="N229" s="3"/>
    </row>
    <row r="230" spans="1:14" ht="13">
      <c r="A230" s="36"/>
      <c r="B230" s="3"/>
      <c r="C230" s="4"/>
      <c r="D230" s="4"/>
      <c r="E230" s="3"/>
      <c r="F230" s="3"/>
      <c r="G230" s="16"/>
      <c r="H230" s="3"/>
      <c r="I230" s="3"/>
      <c r="J230" s="3"/>
      <c r="K230" s="3"/>
      <c r="L230" s="3"/>
      <c r="M230" s="3"/>
      <c r="N230" s="3"/>
    </row>
    <row r="231" spans="1:14" ht="13">
      <c r="A231" s="36"/>
      <c r="B231" s="3"/>
      <c r="C231" s="4"/>
      <c r="D231" s="4"/>
      <c r="E231" s="3"/>
      <c r="F231" s="3"/>
      <c r="G231" s="16"/>
      <c r="H231" s="3"/>
      <c r="I231" s="3"/>
      <c r="J231" s="3"/>
      <c r="K231" s="3"/>
      <c r="L231" s="3"/>
      <c r="M231" s="3"/>
      <c r="N231" s="3"/>
    </row>
    <row r="232" spans="1:14" ht="13">
      <c r="A232" s="36"/>
      <c r="B232" s="3"/>
      <c r="C232" s="4"/>
      <c r="D232" s="4"/>
      <c r="E232" s="3"/>
      <c r="F232" s="3"/>
      <c r="G232" s="16"/>
      <c r="H232" s="3"/>
      <c r="I232" s="3"/>
      <c r="J232" s="3"/>
      <c r="K232" s="3"/>
      <c r="L232" s="3"/>
      <c r="M232" s="3"/>
      <c r="N232" s="3"/>
    </row>
    <row r="233" spans="1:14" ht="13">
      <c r="A233" s="36"/>
      <c r="B233" s="3"/>
      <c r="C233" s="4"/>
      <c r="D233" s="4"/>
      <c r="E233" s="3"/>
      <c r="F233" s="3"/>
      <c r="G233" s="16"/>
      <c r="H233" s="3"/>
      <c r="I233" s="3"/>
      <c r="J233" s="3"/>
      <c r="K233" s="3"/>
      <c r="L233" s="3"/>
      <c r="M233" s="3"/>
      <c r="N233" s="3"/>
    </row>
    <row r="234" spans="1:14" ht="13">
      <c r="A234" s="36"/>
      <c r="B234" s="3"/>
      <c r="C234" s="4"/>
      <c r="D234" s="4"/>
      <c r="E234" s="3"/>
      <c r="F234" s="3"/>
      <c r="G234" s="16"/>
      <c r="H234" s="3"/>
      <c r="I234" s="3"/>
      <c r="J234" s="3"/>
      <c r="K234" s="3"/>
      <c r="L234" s="3"/>
      <c r="M234" s="3"/>
      <c r="N234" s="3"/>
    </row>
    <row r="235" spans="1:14" ht="13">
      <c r="A235" s="36"/>
      <c r="B235" s="3"/>
      <c r="C235" s="4"/>
      <c r="D235" s="4"/>
      <c r="E235" s="3"/>
      <c r="F235" s="3"/>
      <c r="G235" s="16"/>
      <c r="H235" s="3"/>
      <c r="I235" s="3"/>
      <c r="J235" s="3"/>
      <c r="K235" s="3"/>
      <c r="L235" s="3"/>
      <c r="M235" s="3"/>
      <c r="N235" s="3"/>
    </row>
    <row r="236" spans="1:14" ht="13">
      <c r="A236" s="36"/>
      <c r="B236" s="3"/>
      <c r="C236" s="4"/>
      <c r="D236" s="4"/>
      <c r="E236" s="3"/>
      <c r="F236" s="3"/>
      <c r="G236" s="16"/>
      <c r="H236" s="3"/>
      <c r="I236" s="3"/>
      <c r="J236" s="3"/>
      <c r="K236" s="3"/>
      <c r="L236" s="3"/>
      <c r="M236" s="3"/>
      <c r="N236" s="3"/>
    </row>
    <row r="237" spans="1:14" ht="13">
      <c r="A237" s="36"/>
      <c r="B237" s="3"/>
      <c r="C237" s="4"/>
      <c r="D237" s="4"/>
      <c r="E237" s="3"/>
      <c r="F237" s="3"/>
      <c r="G237" s="16"/>
      <c r="H237" s="3"/>
      <c r="I237" s="3"/>
      <c r="J237" s="3"/>
      <c r="K237" s="3"/>
      <c r="L237" s="3"/>
      <c r="M237" s="3"/>
      <c r="N237" s="3"/>
    </row>
    <row r="238" spans="1:14" ht="13">
      <c r="A238" s="36"/>
      <c r="B238" s="3"/>
      <c r="C238" s="4"/>
      <c r="D238" s="4"/>
      <c r="E238" s="3"/>
      <c r="F238" s="3"/>
      <c r="G238" s="16"/>
      <c r="H238" s="3"/>
      <c r="I238" s="3"/>
      <c r="J238" s="3"/>
      <c r="K238" s="3"/>
      <c r="L238" s="3"/>
      <c r="M238" s="3"/>
      <c r="N238" s="3"/>
    </row>
    <row r="239" spans="1:14" ht="13">
      <c r="A239" s="36"/>
      <c r="B239" s="3"/>
      <c r="C239" s="4"/>
      <c r="D239" s="4"/>
      <c r="E239" s="3"/>
      <c r="F239" s="3"/>
      <c r="G239" s="16"/>
      <c r="H239" s="3"/>
      <c r="I239" s="3"/>
      <c r="J239" s="3"/>
      <c r="K239" s="3"/>
      <c r="L239" s="3"/>
      <c r="M239" s="3"/>
      <c r="N239" s="3"/>
    </row>
    <row r="240" spans="1:14" ht="13">
      <c r="A240" s="36"/>
      <c r="B240" s="3"/>
      <c r="C240" s="4"/>
      <c r="D240" s="4"/>
      <c r="E240" s="3"/>
      <c r="F240" s="3"/>
      <c r="G240" s="16"/>
      <c r="H240" s="3"/>
      <c r="I240" s="3"/>
      <c r="J240" s="3"/>
      <c r="K240" s="3"/>
      <c r="L240" s="3"/>
      <c r="M240" s="3"/>
      <c r="N240" s="3"/>
    </row>
    <row r="241" spans="1:14" ht="13">
      <c r="A241" s="36"/>
      <c r="B241" s="3"/>
      <c r="C241" s="4"/>
      <c r="D241" s="4"/>
      <c r="E241" s="3"/>
      <c r="F241" s="3"/>
      <c r="G241" s="16"/>
      <c r="H241" s="3"/>
      <c r="I241" s="3"/>
      <c r="J241" s="3"/>
      <c r="K241" s="3"/>
      <c r="L241" s="3"/>
      <c r="M241" s="3"/>
      <c r="N241" s="3"/>
    </row>
    <row r="242" spans="1:14" ht="13">
      <c r="A242" s="36"/>
      <c r="B242" s="3"/>
      <c r="C242" s="4"/>
      <c r="D242" s="4"/>
      <c r="E242" s="3"/>
      <c r="F242" s="3"/>
      <c r="G242" s="16"/>
      <c r="H242" s="3"/>
      <c r="I242" s="3"/>
      <c r="J242" s="3"/>
      <c r="K242" s="3"/>
      <c r="L242" s="3"/>
      <c r="M242" s="3"/>
      <c r="N242" s="3"/>
    </row>
    <row r="243" spans="1:14" ht="13">
      <c r="A243" s="36"/>
      <c r="B243" s="3"/>
      <c r="C243" s="4"/>
      <c r="D243" s="4"/>
      <c r="E243" s="3"/>
      <c r="F243" s="3"/>
      <c r="G243" s="16"/>
      <c r="H243" s="3"/>
      <c r="I243" s="3"/>
      <c r="J243" s="3"/>
      <c r="K243" s="3"/>
      <c r="L243" s="3"/>
      <c r="M243" s="3"/>
      <c r="N243" s="3"/>
    </row>
    <row r="244" spans="1:14" ht="13">
      <c r="A244" s="36"/>
      <c r="B244" s="3"/>
      <c r="C244" s="4"/>
      <c r="D244" s="4"/>
      <c r="E244" s="3"/>
      <c r="F244" s="3"/>
      <c r="G244" s="16"/>
      <c r="H244" s="3"/>
      <c r="I244" s="3"/>
      <c r="J244" s="3"/>
      <c r="K244" s="3"/>
      <c r="L244" s="3"/>
      <c r="M244" s="3"/>
      <c r="N244" s="3"/>
    </row>
    <row r="245" spans="1:14" ht="13">
      <c r="A245" s="36"/>
      <c r="B245" s="3"/>
      <c r="C245" s="4"/>
      <c r="D245" s="4"/>
      <c r="E245" s="3"/>
      <c r="F245" s="3"/>
      <c r="G245" s="16"/>
      <c r="H245" s="3"/>
      <c r="I245" s="3"/>
      <c r="J245" s="3"/>
      <c r="K245" s="3"/>
      <c r="L245" s="3"/>
      <c r="M245" s="3"/>
      <c r="N245" s="3"/>
    </row>
    <row r="246" spans="1:14" ht="13">
      <c r="A246" s="36"/>
      <c r="B246" s="3"/>
      <c r="C246" s="4"/>
      <c r="D246" s="4"/>
      <c r="E246" s="3"/>
      <c r="F246" s="3"/>
      <c r="G246" s="16"/>
      <c r="H246" s="3"/>
      <c r="I246" s="3"/>
      <c r="J246" s="3"/>
      <c r="K246" s="3"/>
      <c r="L246" s="3"/>
      <c r="M246" s="3"/>
      <c r="N246" s="3"/>
    </row>
    <row r="247" spans="1:14" ht="13">
      <c r="A247" s="36"/>
      <c r="B247" s="3"/>
      <c r="C247" s="4"/>
      <c r="D247" s="4"/>
      <c r="E247" s="3"/>
      <c r="F247" s="3"/>
      <c r="G247" s="16"/>
      <c r="H247" s="3"/>
      <c r="I247" s="3"/>
      <c r="J247" s="3"/>
      <c r="K247" s="3"/>
      <c r="L247" s="3"/>
      <c r="M247" s="3"/>
      <c r="N247" s="3"/>
    </row>
    <row r="248" spans="1:14" ht="13">
      <c r="A248" s="36"/>
      <c r="B248" s="3"/>
      <c r="C248" s="4"/>
      <c r="D248" s="4"/>
      <c r="E248" s="3"/>
      <c r="F248" s="3"/>
      <c r="G248" s="16"/>
      <c r="H248" s="3"/>
      <c r="I248" s="3"/>
      <c r="J248" s="3"/>
      <c r="K248" s="3"/>
      <c r="L248" s="3"/>
      <c r="M248" s="3"/>
      <c r="N248" s="3"/>
    </row>
    <row r="249" spans="1:14" ht="13">
      <c r="A249" s="36"/>
      <c r="B249" s="3"/>
      <c r="C249" s="4"/>
      <c r="D249" s="4"/>
      <c r="E249" s="3"/>
      <c r="F249" s="3"/>
      <c r="G249" s="16"/>
      <c r="H249" s="3"/>
      <c r="I249" s="3"/>
      <c r="J249" s="3"/>
      <c r="K249" s="3"/>
      <c r="L249" s="3"/>
      <c r="M249" s="3"/>
      <c r="N249" s="3"/>
    </row>
    <row r="250" spans="1:14" ht="13">
      <c r="A250" s="36"/>
      <c r="B250" s="3"/>
      <c r="C250" s="4"/>
      <c r="D250" s="4"/>
      <c r="E250" s="3"/>
      <c r="F250" s="3"/>
      <c r="G250" s="16"/>
      <c r="H250" s="3"/>
      <c r="I250" s="3"/>
      <c r="J250" s="3"/>
      <c r="K250" s="3"/>
      <c r="L250" s="3"/>
      <c r="M250" s="3"/>
      <c r="N250" s="3"/>
    </row>
    <row r="251" spans="1:14" ht="13">
      <c r="A251" s="36"/>
      <c r="B251" s="3"/>
      <c r="C251" s="4"/>
      <c r="D251" s="4"/>
      <c r="E251" s="3"/>
      <c r="F251" s="3"/>
      <c r="G251" s="16"/>
      <c r="H251" s="3"/>
      <c r="I251" s="3"/>
      <c r="J251" s="3"/>
      <c r="K251" s="3"/>
      <c r="L251" s="3"/>
      <c r="M251" s="3"/>
      <c r="N251" s="3"/>
    </row>
    <row r="252" spans="1:14" ht="13">
      <c r="A252" s="36"/>
      <c r="B252" s="3"/>
      <c r="C252" s="4"/>
      <c r="D252" s="4"/>
      <c r="E252" s="3"/>
      <c r="F252" s="3"/>
      <c r="G252" s="16"/>
      <c r="H252" s="3"/>
      <c r="I252" s="3"/>
      <c r="J252" s="3"/>
      <c r="K252" s="3"/>
      <c r="L252" s="3"/>
      <c r="M252" s="3"/>
      <c r="N252" s="3"/>
    </row>
    <row r="253" spans="1:14" ht="13">
      <c r="A253" s="36"/>
      <c r="B253" s="3"/>
      <c r="C253" s="4"/>
      <c r="D253" s="4"/>
      <c r="E253" s="3"/>
      <c r="F253" s="3"/>
      <c r="G253" s="16"/>
      <c r="H253" s="3"/>
      <c r="I253" s="3"/>
      <c r="J253" s="3"/>
      <c r="K253" s="3"/>
      <c r="L253" s="3"/>
      <c r="M253" s="3"/>
      <c r="N253" s="3"/>
    </row>
    <row r="254" spans="1:14" ht="13">
      <c r="A254" s="36"/>
      <c r="B254" s="3"/>
      <c r="C254" s="4"/>
      <c r="D254" s="4"/>
      <c r="E254" s="3"/>
      <c r="F254" s="3"/>
      <c r="G254" s="16"/>
      <c r="H254" s="3"/>
      <c r="I254" s="3"/>
      <c r="J254" s="3"/>
      <c r="K254" s="3"/>
      <c r="L254" s="3"/>
      <c r="M254" s="3"/>
      <c r="N254" s="3"/>
    </row>
    <row r="255" spans="1:14" ht="13">
      <c r="A255" s="36"/>
      <c r="B255" s="3"/>
      <c r="C255" s="4"/>
      <c r="D255" s="4"/>
      <c r="E255" s="3"/>
      <c r="F255" s="3"/>
      <c r="G255" s="16"/>
      <c r="H255" s="3"/>
      <c r="I255" s="3"/>
      <c r="J255" s="3"/>
      <c r="K255" s="3"/>
      <c r="L255" s="3"/>
      <c r="M255" s="3"/>
      <c r="N255" s="3"/>
    </row>
    <row r="256" spans="1:14" ht="13">
      <c r="A256" s="36"/>
      <c r="B256" s="3"/>
      <c r="C256" s="4"/>
      <c r="D256" s="4"/>
      <c r="E256" s="3"/>
      <c r="F256" s="3"/>
      <c r="G256" s="16"/>
      <c r="H256" s="3"/>
      <c r="I256" s="3"/>
      <c r="J256" s="3"/>
      <c r="K256" s="3"/>
      <c r="L256" s="3"/>
      <c r="M256" s="3"/>
      <c r="N256" s="3"/>
    </row>
    <row r="257" spans="1:14" ht="13">
      <c r="A257" s="36"/>
      <c r="B257" s="3"/>
      <c r="C257" s="4"/>
      <c r="D257" s="4"/>
      <c r="E257" s="3"/>
      <c r="F257" s="3"/>
      <c r="G257" s="16"/>
      <c r="H257" s="3"/>
      <c r="I257" s="3"/>
      <c r="J257" s="3"/>
      <c r="K257" s="3"/>
      <c r="L257" s="3"/>
      <c r="M257" s="3"/>
      <c r="N257" s="3"/>
    </row>
    <row r="258" spans="1:14" ht="13">
      <c r="A258" s="36"/>
      <c r="B258" s="3"/>
      <c r="C258" s="4"/>
      <c r="D258" s="4"/>
      <c r="E258" s="3"/>
      <c r="F258" s="3"/>
      <c r="G258" s="16"/>
      <c r="H258" s="3"/>
      <c r="I258" s="3"/>
      <c r="J258" s="3"/>
      <c r="K258" s="3"/>
      <c r="L258" s="3"/>
      <c r="M258" s="3"/>
      <c r="N258" s="3"/>
    </row>
    <row r="259" spans="1:14" ht="13">
      <c r="A259" s="36"/>
      <c r="B259" s="3"/>
      <c r="C259" s="4"/>
      <c r="D259" s="4"/>
      <c r="E259" s="3"/>
      <c r="F259" s="3"/>
      <c r="G259" s="16"/>
      <c r="H259" s="3"/>
      <c r="I259" s="3"/>
      <c r="J259" s="3"/>
      <c r="K259" s="3"/>
      <c r="L259" s="3"/>
      <c r="M259" s="3"/>
      <c r="N259" s="3"/>
    </row>
    <row r="260" spans="1:14" ht="13">
      <c r="A260" s="36"/>
      <c r="B260" s="3"/>
      <c r="C260" s="4"/>
      <c r="D260" s="4"/>
      <c r="E260" s="3"/>
      <c r="F260" s="3"/>
      <c r="G260" s="16"/>
      <c r="H260" s="3"/>
      <c r="I260" s="3"/>
      <c r="J260" s="3"/>
      <c r="K260" s="3"/>
      <c r="L260" s="3"/>
      <c r="M260" s="3"/>
      <c r="N260" s="3"/>
    </row>
    <row r="261" spans="1:14" ht="13">
      <c r="A261" s="36"/>
      <c r="B261" s="3"/>
      <c r="C261" s="4"/>
      <c r="D261" s="4"/>
      <c r="E261" s="3"/>
      <c r="F261" s="3"/>
      <c r="G261" s="16"/>
      <c r="H261" s="3"/>
      <c r="I261" s="3"/>
      <c r="J261" s="3"/>
      <c r="K261" s="3"/>
      <c r="L261" s="3"/>
      <c r="M261" s="3"/>
      <c r="N261" s="3"/>
    </row>
    <row r="262" spans="1:14" ht="13">
      <c r="A262" s="36"/>
      <c r="B262" s="3"/>
      <c r="C262" s="4"/>
      <c r="D262" s="4"/>
      <c r="E262" s="3"/>
      <c r="F262" s="3"/>
      <c r="G262" s="16"/>
      <c r="H262" s="3"/>
      <c r="I262" s="3"/>
      <c r="J262" s="3"/>
      <c r="K262" s="3"/>
      <c r="L262" s="3"/>
      <c r="M262" s="3"/>
      <c r="N262" s="3"/>
    </row>
    <row r="263" spans="1:14" ht="13">
      <c r="A263" s="36"/>
      <c r="B263" s="3"/>
      <c r="C263" s="4"/>
      <c r="D263" s="4"/>
      <c r="E263" s="3"/>
      <c r="F263" s="3"/>
      <c r="G263" s="16"/>
      <c r="H263" s="3"/>
      <c r="I263" s="3"/>
      <c r="J263" s="3"/>
      <c r="K263" s="3"/>
      <c r="L263" s="3"/>
      <c r="M263" s="3"/>
      <c r="N263" s="3"/>
    </row>
    <row r="264" spans="1:14" ht="13">
      <c r="A264" s="36"/>
      <c r="B264" s="3"/>
      <c r="C264" s="4"/>
      <c r="D264" s="4"/>
      <c r="E264" s="3"/>
      <c r="F264" s="3"/>
      <c r="G264" s="16"/>
      <c r="H264" s="3"/>
      <c r="I264" s="3"/>
      <c r="J264" s="3"/>
      <c r="K264" s="3"/>
      <c r="L264" s="3"/>
      <c r="M264" s="3"/>
      <c r="N264" s="3"/>
    </row>
    <row r="265" spans="1:14" ht="13">
      <c r="A265" s="36"/>
      <c r="B265" s="3"/>
      <c r="C265" s="4"/>
      <c r="D265" s="4"/>
      <c r="E265" s="3"/>
      <c r="F265" s="3"/>
      <c r="G265" s="16"/>
      <c r="H265" s="3"/>
      <c r="I265" s="3"/>
      <c r="J265" s="3"/>
      <c r="K265" s="3"/>
      <c r="L265" s="3"/>
      <c r="M265" s="3"/>
      <c r="N265" s="3"/>
    </row>
    <row r="266" spans="1:14" ht="13">
      <c r="A266" s="36"/>
      <c r="B266" s="3"/>
      <c r="C266" s="4"/>
      <c r="D266" s="4"/>
      <c r="E266" s="3"/>
      <c r="F266" s="3"/>
      <c r="G266" s="16"/>
      <c r="H266" s="3"/>
      <c r="I266" s="3"/>
      <c r="J266" s="3"/>
      <c r="K266" s="3"/>
      <c r="L266" s="3"/>
      <c r="M266" s="3"/>
      <c r="N266" s="3"/>
    </row>
    <row r="267" spans="1:14" ht="13">
      <c r="A267" s="36"/>
      <c r="B267" s="3"/>
      <c r="C267" s="4"/>
      <c r="D267" s="4"/>
      <c r="E267" s="3"/>
      <c r="F267" s="3"/>
      <c r="G267" s="16"/>
      <c r="H267" s="3"/>
      <c r="I267" s="3"/>
      <c r="J267" s="3"/>
      <c r="K267" s="3"/>
      <c r="L267" s="3"/>
      <c r="M267" s="3"/>
      <c r="N267" s="3"/>
    </row>
    <row r="268" spans="1:14" ht="13">
      <c r="A268" s="36"/>
      <c r="B268" s="3"/>
      <c r="C268" s="4"/>
      <c r="D268" s="4"/>
      <c r="E268" s="3"/>
      <c r="F268" s="3"/>
      <c r="G268" s="16"/>
      <c r="H268" s="3"/>
      <c r="I268" s="3"/>
      <c r="J268" s="3"/>
      <c r="K268" s="3"/>
      <c r="L268" s="3"/>
      <c r="M268" s="3"/>
      <c r="N268" s="3"/>
    </row>
    <row r="269" spans="1:14" ht="13">
      <c r="A269" s="36"/>
      <c r="B269" s="3"/>
      <c r="C269" s="4"/>
      <c r="D269" s="4"/>
      <c r="E269" s="3"/>
      <c r="F269" s="3"/>
      <c r="G269" s="16"/>
      <c r="H269" s="3"/>
      <c r="I269" s="3"/>
      <c r="J269" s="3"/>
      <c r="K269" s="3"/>
      <c r="L269" s="3"/>
      <c r="M269" s="3"/>
      <c r="N269" s="3"/>
    </row>
    <row r="270" spans="1:14" ht="13">
      <c r="A270" s="36"/>
      <c r="B270" s="3"/>
      <c r="C270" s="4"/>
      <c r="D270" s="4"/>
      <c r="E270" s="3"/>
      <c r="F270" s="3"/>
      <c r="G270" s="16"/>
      <c r="H270" s="3"/>
      <c r="I270" s="3"/>
      <c r="J270" s="3"/>
      <c r="K270" s="3"/>
      <c r="L270" s="3"/>
      <c r="M270" s="3"/>
      <c r="N270" s="3"/>
    </row>
    <row r="271" spans="1:14" ht="13">
      <c r="A271" s="36"/>
      <c r="B271" s="3"/>
      <c r="C271" s="4"/>
      <c r="D271" s="4"/>
      <c r="E271" s="3"/>
      <c r="F271" s="3"/>
      <c r="G271" s="16"/>
      <c r="H271" s="3"/>
      <c r="I271" s="3"/>
      <c r="J271" s="3"/>
      <c r="K271" s="3"/>
      <c r="L271" s="3"/>
      <c r="M271" s="3"/>
      <c r="N271" s="3"/>
    </row>
    <row r="272" spans="1:14" ht="13">
      <c r="A272" s="36"/>
      <c r="B272" s="3"/>
      <c r="C272" s="4"/>
      <c r="D272" s="4"/>
      <c r="E272" s="3"/>
      <c r="F272" s="3"/>
      <c r="G272" s="16"/>
      <c r="H272" s="3"/>
      <c r="I272" s="3"/>
      <c r="J272" s="3"/>
      <c r="K272" s="3"/>
      <c r="L272" s="3"/>
      <c r="M272" s="3"/>
      <c r="N272" s="3"/>
    </row>
    <row r="273" spans="1:14" ht="13">
      <c r="A273" s="36"/>
      <c r="B273" s="3"/>
      <c r="C273" s="4"/>
      <c r="D273" s="4"/>
      <c r="E273" s="3"/>
      <c r="F273" s="3"/>
      <c r="G273" s="16"/>
      <c r="H273" s="3"/>
      <c r="I273" s="3"/>
      <c r="J273" s="3"/>
      <c r="K273" s="3"/>
      <c r="L273" s="3"/>
      <c r="M273" s="3"/>
      <c r="N273" s="3"/>
    </row>
    <row r="274" spans="1:14" ht="13">
      <c r="A274" s="36"/>
      <c r="B274" s="3"/>
      <c r="C274" s="4"/>
      <c r="D274" s="4"/>
      <c r="E274" s="3"/>
      <c r="F274" s="3"/>
      <c r="G274" s="16"/>
      <c r="H274" s="3"/>
      <c r="I274" s="3"/>
      <c r="J274" s="3"/>
      <c r="K274" s="3"/>
      <c r="L274" s="3"/>
      <c r="M274" s="3"/>
      <c r="N274" s="3"/>
    </row>
    <row r="275" spans="1:14" ht="13">
      <c r="A275" s="36"/>
      <c r="B275" s="3"/>
      <c r="C275" s="4"/>
      <c r="D275" s="4"/>
      <c r="E275" s="3"/>
      <c r="F275" s="3"/>
      <c r="G275" s="16"/>
      <c r="H275" s="3"/>
      <c r="I275" s="3"/>
      <c r="J275" s="3"/>
      <c r="K275" s="3"/>
      <c r="L275" s="3"/>
      <c r="M275" s="3"/>
      <c r="N275" s="3"/>
    </row>
    <row r="276" spans="1:14" ht="13">
      <c r="A276" s="36"/>
      <c r="B276" s="3"/>
      <c r="C276" s="4"/>
      <c r="D276" s="4"/>
      <c r="E276" s="3"/>
      <c r="F276" s="3"/>
      <c r="G276" s="16"/>
      <c r="H276" s="3"/>
      <c r="I276" s="3"/>
      <c r="J276" s="3"/>
      <c r="K276" s="3"/>
      <c r="L276" s="3"/>
      <c r="M276" s="3"/>
      <c r="N276" s="3"/>
    </row>
    <row r="277" spans="1:14" ht="13">
      <c r="A277" s="36"/>
      <c r="B277" s="3"/>
      <c r="C277" s="4"/>
      <c r="D277" s="4"/>
      <c r="E277" s="3"/>
      <c r="F277" s="3"/>
      <c r="G277" s="16"/>
      <c r="H277" s="3"/>
      <c r="I277" s="3"/>
      <c r="J277" s="3"/>
      <c r="K277" s="3"/>
      <c r="L277" s="3"/>
      <c r="M277" s="3"/>
      <c r="N277" s="3"/>
    </row>
    <row r="278" spans="1:14" ht="13">
      <c r="A278" s="36"/>
      <c r="B278" s="3"/>
      <c r="C278" s="4"/>
      <c r="D278" s="4"/>
      <c r="E278" s="3"/>
      <c r="F278" s="3"/>
      <c r="G278" s="16"/>
      <c r="H278" s="3"/>
      <c r="I278" s="3"/>
      <c r="J278" s="3"/>
      <c r="K278" s="3"/>
      <c r="L278" s="3"/>
      <c r="M278" s="3"/>
      <c r="N278" s="3"/>
    </row>
    <row r="279" spans="1:14" ht="13">
      <c r="A279" s="36"/>
      <c r="B279" s="3"/>
      <c r="C279" s="4"/>
      <c r="D279" s="4"/>
      <c r="E279" s="3"/>
      <c r="F279" s="3"/>
      <c r="G279" s="16"/>
      <c r="H279" s="3"/>
      <c r="I279" s="3"/>
      <c r="J279" s="3"/>
      <c r="K279" s="3"/>
      <c r="L279" s="3"/>
      <c r="M279" s="3"/>
      <c r="N279" s="3"/>
    </row>
    <row r="280" spans="1:14" ht="13">
      <c r="A280" s="36"/>
      <c r="B280" s="3"/>
      <c r="C280" s="4"/>
      <c r="D280" s="4"/>
      <c r="E280" s="3"/>
      <c r="F280" s="3"/>
      <c r="G280" s="16"/>
      <c r="H280" s="3"/>
      <c r="I280" s="3"/>
      <c r="J280" s="3"/>
      <c r="K280" s="3"/>
      <c r="L280" s="3"/>
      <c r="M280" s="3"/>
      <c r="N280" s="3"/>
    </row>
    <row r="281" spans="1:14" ht="13">
      <c r="A281" s="36"/>
      <c r="B281" s="3"/>
      <c r="C281" s="4"/>
      <c r="D281" s="4"/>
      <c r="E281" s="3"/>
      <c r="F281" s="3"/>
      <c r="G281" s="16"/>
      <c r="H281" s="3"/>
      <c r="I281" s="3"/>
      <c r="J281" s="3"/>
      <c r="K281" s="3"/>
      <c r="L281" s="3"/>
      <c r="M281" s="3"/>
      <c r="N281" s="3"/>
    </row>
    <row r="282" spans="1:14" ht="13">
      <c r="A282" s="36"/>
      <c r="B282" s="3"/>
      <c r="C282" s="4"/>
      <c r="D282" s="4"/>
      <c r="E282" s="3"/>
      <c r="F282" s="3"/>
      <c r="G282" s="16"/>
      <c r="H282" s="3"/>
      <c r="I282" s="3"/>
      <c r="J282" s="3"/>
      <c r="K282" s="3"/>
      <c r="L282" s="3"/>
      <c r="M282" s="3"/>
      <c r="N282" s="3"/>
    </row>
    <row r="283" spans="1:14" ht="13">
      <c r="A283" s="36"/>
      <c r="B283" s="3"/>
      <c r="C283" s="4"/>
      <c r="D283" s="4"/>
      <c r="E283" s="3"/>
      <c r="F283" s="3"/>
      <c r="G283" s="16"/>
      <c r="H283" s="3"/>
      <c r="I283" s="3"/>
      <c r="J283" s="3"/>
      <c r="K283" s="3"/>
      <c r="L283" s="3"/>
      <c r="M283" s="3"/>
      <c r="N283" s="3"/>
    </row>
    <row r="284" spans="1:14" ht="13">
      <c r="A284" s="36"/>
      <c r="B284" s="3"/>
      <c r="C284" s="4"/>
      <c r="D284" s="4"/>
      <c r="E284" s="3"/>
      <c r="F284" s="3"/>
      <c r="G284" s="16"/>
      <c r="H284" s="3"/>
      <c r="I284" s="3"/>
      <c r="J284" s="3"/>
      <c r="K284" s="3"/>
      <c r="L284" s="3"/>
      <c r="M284" s="3"/>
      <c r="N284" s="3"/>
    </row>
    <row r="285" spans="1:14" ht="13">
      <c r="A285" s="36"/>
      <c r="B285" s="3"/>
      <c r="C285" s="4"/>
      <c r="D285" s="4"/>
      <c r="E285" s="3"/>
      <c r="F285" s="3"/>
      <c r="G285" s="16"/>
      <c r="H285" s="3"/>
      <c r="I285" s="3"/>
      <c r="J285" s="3"/>
      <c r="K285" s="3"/>
      <c r="L285" s="3"/>
      <c r="M285" s="3"/>
      <c r="N285" s="3"/>
    </row>
    <row r="286" spans="1:14" ht="13">
      <c r="A286" s="36"/>
      <c r="B286" s="3"/>
      <c r="C286" s="4"/>
      <c r="D286" s="4"/>
      <c r="E286" s="3"/>
      <c r="F286" s="3"/>
      <c r="G286" s="16"/>
      <c r="H286" s="3"/>
      <c r="I286" s="3"/>
      <c r="J286" s="3"/>
      <c r="K286" s="3"/>
      <c r="L286" s="3"/>
      <c r="M286" s="3"/>
      <c r="N286" s="3"/>
    </row>
    <row r="287" spans="1:14" ht="13">
      <c r="A287" s="36"/>
      <c r="B287" s="3"/>
      <c r="C287" s="4"/>
      <c r="D287" s="4"/>
      <c r="E287" s="3"/>
      <c r="F287" s="3"/>
      <c r="G287" s="16"/>
      <c r="H287" s="3"/>
      <c r="I287" s="3"/>
      <c r="J287" s="3"/>
      <c r="K287" s="3"/>
      <c r="L287" s="3"/>
      <c r="M287" s="3"/>
      <c r="N287" s="3"/>
    </row>
    <row r="288" spans="1:14" ht="13">
      <c r="A288" s="36"/>
      <c r="B288" s="3"/>
      <c r="C288" s="4"/>
      <c r="D288" s="4"/>
      <c r="E288" s="3"/>
      <c r="F288" s="3"/>
      <c r="G288" s="16"/>
      <c r="H288" s="3"/>
      <c r="I288" s="3"/>
      <c r="J288" s="3"/>
      <c r="K288" s="3"/>
      <c r="L288" s="3"/>
      <c r="M288" s="3"/>
      <c r="N288" s="3"/>
    </row>
    <row r="289" spans="1:14" ht="13">
      <c r="A289" s="36"/>
      <c r="B289" s="3"/>
      <c r="C289" s="4"/>
      <c r="D289" s="4"/>
      <c r="E289" s="3"/>
      <c r="F289" s="3"/>
      <c r="G289" s="16"/>
      <c r="H289" s="3"/>
      <c r="I289" s="3"/>
      <c r="J289" s="3"/>
      <c r="K289" s="3"/>
      <c r="L289" s="3"/>
      <c r="M289" s="3"/>
      <c r="N289" s="3"/>
    </row>
    <row r="290" spans="1:14" ht="13">
      <c r="A290" s="36"/>
      <c r="B290" s="3"/>
      <c r="C290" s="4"/>
      <c r="D290" s="4"/>
      <c r="E290" s="3"/>
      <c r="F290" s="3"/>
      <c r="G290" s="16"/>
      <c r="H290" s="3"/>
      <c r="I290" s="3"/>
      <c r="J290" s="3"/>
      <c r="K290" s="3"/>
      <c r="L290" s="3"/>
      <c r="M290" s="3"/>
      <c r="N290" s="3"/>
    </row>
    <row r="291" spans="1:14" ht="13">
      <c r="A291" s="36"/>
      <c r="B291" s="3"/>
      <c r="C291" s="4"/>
      <c r="D291" s="4"/>
      <c r="E291" s="3"/>
      <c r="F291" s="3"/>
      <c r="G291" s="16"/>
      <c r="H291" s="3"/>
      <c r="I291" s="3"/>
      <c r="J291" s="3"/>
      <c r="K291" s="3"/>
      <c r="L291" s="3"/>
      <c r="M291" s="3"/>
      <c r="N291" s="3"/>
    </row>
    <row r="292" spans="1:14" ht="13">
      <c r="A292" s="36"/>
      <c r="B292" s="3"/>
      <c r="C292" s="4"/>
      <c r="D292" s="4"/>
      <c r="E292" s="3"/>
      <c r="F292" s="3"/>
      <c r="G292" s="16"/>
      <c r="H292" s="3"/>
      <c r="I292" s="3"/>
      <c r="J292" s="3"/>
      <c r="K292" s="3"/>
      <c r="L292" s="3"/>
      <c r="M292" s="3"/>
      <c r="N292" s="3"/>
    </row>
    <row r="293" spans="1:14" ht="13">
      <c r="A293" s="36"/>
      <c r="B293" s="3"/>
      <c r="C293" s="4"/>
      <c r="D293" s="4"/>
      <c r="E293" s="3"/>
      <c r="F293" s="3"/>
      <c r="G293" s="16"/>
      <c r="H293" s="3"/>
      <c r="I293" s="3"/>
      <c r="J293" s="3"/>
      <c r="K293" s="3"/>
      <c r="L293" s="3"/>
      <c r="M293" s="3"/>
      <c r="N293" s="3"/>
    </row>
    <row r="294" spans="1:14" ht="13">
      <c r="A294" s="36"/>
      <c r="B294" s="3"/>
      <c r="C294" s="4"/>
      <c r="D294" s="4"/>
      <c r="E294" s="3"/>
      <c r="F294" s="3"/>
      <c r="G294" s="16"/>
      <c r="H294" s="3"/>
      <c r="I294" s="3"/>
      <c r="J294" s="3"/>
      <c r="K294" s="3"/>
      <c r="L294" s="3"/>
      <c r="M294" s="3"/>
      <c r="N294" s="3"/>
    </row>
    <row r="295" spans="1:14" ht="13">
      <c r="A295" s="36"/>
      <c r="B295" s="3"/>
      <c r="C295" s="4"/>
      <c r="D295" s="4"/>
      <c r="E295" s="3"/>
      <c r="F295" s="3"/>
      <c r="G295" s="16"/>
      <c r="H295" s="3"/>
      <c r="I295" s="3"/>
      <c r="J295" s="3"/>
      <c r="K295" s="3"/>
      <c r="L295" s="3"/>
      <c r="M295" s="3"/>
      <c r="N295" s="3"/>
    </row>
    <row r="296" spans="1:14" ht="13">
      <c r="A296" s="36"/>
      <c r="B296" s="3"/>
      <c r="C296" s="4"/>
      <c r="D296" s="4"/>
      <c r="E296" s="3"/>
      <c r="F296" s="3"/>
      <c r="G296" s="16"/>
      <c r="H296" s="3"/>
      <c r="I296" s="3"/>
      <c r="J296" s="3"/>
      <c r="K296" s="3"/>
      <c r="L296" s="3"/>
      <c r="M296" s="3"/>
      <c r="N296" s="3"/>
    </row>
    <row r="297" spans="1:14" ht="13">
      <c r="A297" s="36"/>
      <c r="B297" s="3"/>
      <c r="C297" s="4"/>
      <c r="D297" s="4"/>
      <c r="E297" s="3"/>
      <c r="F297" s="3"/>
      <c r="G297" s="16"/>
      <c r="H297" s="3"/>
      <c r="I297" s="3"/>
      <c r="J297" s="3"/>
      <c r="K297" s="3"/>
      <c r="L297" s="3"/>
      <c r="M297" s="3"/>
      <c r="N297" s="3"/>
    </row>
    <row r="298" spans="1:14" ht="13">
      <c r="A298" s="36"/>
      <c r="B298" s="3"/>
      <c r="C298" s="4"/>
      <c r="D298" s="4"/>
      <c r="E298" s="3"/>
      <c r="F298" s="3"/>
      <c r="G298" s="16"/>
      <c r="H298" s="3"/>
      <c r="I298" s="3"/>
      <c r="J298" s="3"/>
      <c r="K298" s="3"/>
      <c r="L298" s="3"/>
      <c r="M298" s="3"/>
      <c r="N298" s="3"/>
    </row>
    <row r="299" spans="1:14" ht="13">
      <c r="A299" s="36"/>
      <c r="B299" s="3"/>
      <c r="C299" s="4"/>
      <c r="D299" s="4"/>
      <c r="E299" s="3"/>
      <c r="F299" s="3"/>
      <c r="G299" s="16"/>
      <c r="H299" s="3"/>
      <c r="I299" s="3"/>
      <c r="J299" s="3"/>
      <c r="K299" s="3"/>
      <c r="L299" s="3"/>
      <c r="M299" s="3"/>
      <c r="N299" s="3"/>
    </row>
    <row r="300" spans="1:14" ht="13">
      <c r="A300" s="36"/>
      <c r="B300" s="3"/>
      <c r="C300" s="4"/>
      <c r="D300" s="4"/>
      <c r="E300" s="3"/>
      <c r="F300" s="3"/>
      <c r="G300" s="16"/>
      <c r="H300" s="3"/>
      <c r="I300" s="3"/>
      <c r="J300" s="3"/>
      <c r="K300" s="3"/>
      <c r="L300" s="3"/>
      <c r="M300" s="3"/>
      <c r="N300" s="3"/>
    </row>
    <row r="301" spans="1:14" ht="13">
      <c r="A301" s="36"/>
      <c r="B301" s="3"/>
      <c r="C301" s="4"/>
      <c r="D301" s="4"/>
      <c r="E301" s="3"/>
      <c r="F301" s="3"/>
      <c r="G301" s="16"/>
      <c r="H301" s="3"/>
      <c r="I301" s="3"/>
      <c r="J301" s="3"/>
      <c r="K301" s="3"/>
      <c r="L301" s="3"/>
      <c r="M301" s="3"/>
      <c r="N301" s="3"/>
    </row>
    <row r="302" spans="1:14" ht="13">
      <c r="A302" s="36"/>
      <c r="B302" s="3"/>
      <c r="C302" s="4"/>
      <c r="D302" s="4"/>
      <c r="E302" s="3"/>
      <c r="F302" s="3"/>
      <c r="G302" s="16"/>
      <c r="H302" s="3"/>
      <c r="I302" s="3"/>
      <c r="J302" s="3"/>
      <c r="K302" s="3"/>
      <c r="L302" s="3"/>
      <c r="M302" s="3"/>
      <c r="N302" s="3"/>
    </row>
    <row r="303" spans="1:14" ht="13">
      <c r="A303" s="36"/>
      <c r="B303" s="3"/>
      <c r="C303" s="4"/>
      <c r="D303" s="4"/>
      <c r="E303" s="3"/>
      <c r="F303" s="3"/>
      <c r="G303" s="16"/>
      <c r="H303" s="3"/>
      <c r="I303" s="3"/>
      <c r="J303" s="3"/>
      <c r="K303" s="3"/>
      <c r="L303" s="3"/>
      <c r="M303" s="3"/>
      <c r="N303" s="3"/>
    </row>
    <row r="304" spans="1:14" ht="13">
      <c r="A304" s="36"/>
      <c r="B304" s="3"/>
      <c r="C304" s="4"/>
      <c r="D304" s="4"/>
      <c r="E304" s="3"/>
      <c r="F304" s="3"/>
      <c r="G304" s="16"/>
      <c r="H304" s="3"/>
      <c r="I304" s="3"/>
      <c r="J304" s="3"/>
      <c r="K304" s="3"/>
      <c r="L304" s="3"/>
      <c r="M304" s="3"/>
      <c r="N304" s="3"/>
    </row>
    <row r="305" spans="1:14" ht="13">
      <c r="A305" s="36"/>
      <c r="B305" s="3"/>
      <c r="C305" s="4"/>
      <c r="D305" s="4"/>
      <c r="E305" s="3"/>
      <c r="F305" s="3"/>
      <c r="G305" s="16"/>
      <c r="H305" s="3"/>
      <c r="I305" s="3"/>
      <c r="J305" s="3"/>
      <c r="K305" s="3"/>
      <c r="L305" s="3"/>
      <c r="M305" s="3"/>
      <c r="N305" s="3"/>
    </row>
    <row r="306" spans="1:14" ht="13">
      <c r="A306" s="36"/>
      <c r="B306" s="3"/>
      <c r="C306" s="4"/>
      <c r="D306" s="4"/>
      <c r="E306" s="3"/>
      <c r="F306" s="3"/>
      <c r="G306" s="16"/>
      <c r="H306" s="3"/>
      <c r="I306" s="3"/>
      <c r="J306" s="3"/>
      <c r="K306" s="3"/>
      <c r="L306" s="3"/>
      <c r="M306" s="3"/>
      <c r="N306" s="3"/>
    </row>
    <row r="307" spans="1:14" ht="13">
      <c r="A307" s="36"/>
      <c r="B307" s="3"/>
      <c r="C307" s="4"/>
      <c r="D307" s="4"/>
      <c r="E307" s="3"/>
      <c r="F307" s="3"/>
      <c r="G307" s="16"/>
      <c r="H307" s="3"/>
      <c r="I307" s="3"/>
      <c r="J307" s="3"/>
      <c r="K307" s="3"/>
      <c r="L307" s="3"/>
      <c r="M307" s="3"/>
      <c r="N307" s="3"/>
    </row>
    <row r="308" spans="1:14" ht="13">
      <c r="A308" s="36"/>
      <c r="B308" s="3"/>
      <c r="C308" s="4"/>
      <c r="D308" s="4"/>
      <c r="E308" s="3"/>
      <c r="F308" s="3"/>
      <c r="G308" s="16"/>
      <c r="H308" s="3"/>
      <c r="I308" s="3"/>
      <c r="J308" s="3"/>
      <c r="K308" s="3"/>
      <c r="L308" s="3"/>
      <c r="M308" s="3"/>
      <c r="N308" s="3"/>
    </row>
    <row r="309" spans="1:14" ht="13">
      <c r="A309" s="36"/>
      <c r="B309" s="3"/>
      <c r="C309" s="4"/>
      <c r="D309" s="4"/>
      <c r="E309" s="3"/>
      <c r="F309" s="3"/>
      <c r="G309" s="16"/>
      <c r="H309" s="3"/>
      <c r="I309" s="3"/>
      <c r="J309" s="3"/>
      <c r="K309" s="3"/>
      <c r="L309" s="3"/>
      <c r="M309" s="3"/>
      <c r="N309" s="3"/>
    </row>
    <row r="310" spans="1:14" ht="13">
      <c r="A310" s="36"/>
      <c r="B310" s="3"/>
      <c r="C310" s="4"/>
      <c r="D310" s="4"/>
      <c r="E310" s="3"/>
      <c r="F310" s="3"/>
      <c r="G310" s="16"/>
      <c r="H310" s="3"/>
      <c r="I310" s="3"/>
      <c r="J310" s="3"/>
      <c r="K310" s="3"/>
      <c r="L310" s="3"/>
      <c r="M310" s="3"/>
      <c r="N310" s="3"/>
    </row>
    <row r="311" spans="1:14" ht="13">
      <c r="A311" s="36"/>
      <c r="B311" s="3"/>
      <c r="C311" s="4"/>
      <c r="D311" s="4"/>
      <c r="E311" s="3"/>
      <c r="F311" s="3"/>
      <c r="G311" s="16"/>
      <c r="H311" s="3"/>
      <c r="I311" s="3"/>
      <c r="J311" s="3"/>
      <c r="K311" s="3"/>
      <c r="L311" s="3"/>
      <c r="M311" s="3"/>
      <c r="N311" s="3"/>
    </row>
    <row r="312" spans="1:14" ht="13">
      <c r="A312" s="36"/>
      <c r="B312" s="3"/>
      <c r="C312" s="4"/>
      <c r="D312" s="4"/>
      <c r="E312" s="3"/>
      <c r="F312" s="3"/>
      <c r="G312" s="16"/>
      <c r="H312" s="3"/>
      <c r="I312" s="3"/>
      <c r="J312" s="3"/>
      <c r="K312" s="3"/>
      <c r="L312" s="3"/>
      <c r="M312" s="3"/>
      <c r="N312" s="3"/>
    </row>
    <row r="313" spans="1:14" ht="13">
      <c r="A313" s="36"/>
      <c r="B313" s="3"/>
      <c r="C313" s="4"/>
      <c r="D313" s="4"/>
      <c r="E313" s="3"/>
      <c r="F313" s="3"/>
      <c r="G313" s="16"/>
      <c r="H313" s="3"/>
      <c r="I313" s="3"/>
      <c r="J313" s="3"/>
      <c r="K313" s="3"/>
      <c r="L313" s="3"/>
      <c r="M313" s="3"/>
      <c r="N313" s="3"/>
    </row>
    <row r="314" spans="1:14" ht="13">
      <c r="A314" s="36"/>
      <c r="B314" s="3"/>
      <c r="C314" s="4"/>
      <c r="D314" s="4"/>
      <c r="E314" s="3"/>
      <c r="F314" s="3"/>
      <c r="G314" s="16"/>
      <c r="H314" s="3"/>
      <c r="I314" s="3"/>
      <c r="J314" s="3"/>
      <c r="K314" s="3"/>
      <c r="L314" s="3"/>
      <c r="M314" s="3"/>
      <c r="N314" s="3"/>
    </row>
    <row r="315" spans="1:14" ht="13">
      <c r="A315" s="36"/>
      <c r="B315" s="3"/>
      <c r="C315" s="4"/>
      <c r="D315" s="4"/>
      <c r="E315" s="3"/>
      <c r="F315" s="3"/>
      <c r="G315" s="16"/>
      <c r="H315" s="3"/>
      <c r="I315" s="3"/>
      <c r="J315" s="3"/>
      <c r="K315" s="3"/>
      <c r="L315" s="3"/>
      <c r="M315" s="3"/>
      <c r="N315" s="3"/>
    </row>
    <row r="316" spans="1:14" ht="13">
      <c r="A316" s="36"/>
      <c r="B316" s="3"/>
      <c r="C316" s="4"/>
      <c r="D316" s="4"/>
      <c r="E316" s="3"/>
      <c r="F316" s="3"/>
      <c r="G316" s="16"/>
      <c r="H316" s="3"/>
      <c r="I316" s="3"/>
      <c r="J316" s="3"/>
      <c r="K316" s="3"/>
      <c r="L316" s="3"/>
      <c r="M316" s="3"/>
      <c r="N316" s="3"/>
    </row>
    <row r="317" spans="1:14" ht="13">
      <c r="A317" s="36"/>
      <c r="B317" s="3"/>
      <c r="C317" s="4"/>
      <c r="D317" s="4"/>
      <c r="E317" s="3"/>
      <c r="F317" s="3"/>
      <c r="G317" s="16"/>
      <c r="H317" s="3"/>
      <c r="I317" s="3"/>
      <c r="J317" s="3"/>
      <c r="K317" s="3"/>
      <c r="L317" s="3"/>
      <c r="M317" s="3"/>
      <c r="N317" s="3"/>
    </row>
    <row r="318" spans="1:14" ht="13">
      <c r="A318" s="36"/>
      <c r="B318" s="3"/>
      <c r="C318" s="4"/>
      <c r="D318" s="4"/>
      <c r="E318" s="3"/>
      <c r="F318" s="3"/>
      <c r="G318" s="16"/>
      <c r="H318" s="3"/>
      <c r="I318" s="3"/>
      <c r="J318" s="3"/>
      <c r="K318" s="3"/>
      <c r="L318" s="3"/>
      <c r="M318" s="3"/>
      <c r="N318" s="3"/>
    </row>
    <row r="319" spans="1:14" ht="13">
      <c r="A319" s="36"/>
      <c r="B319" s="3"/>
      <c r="C319" s="4"/>
      <c r="D319" s="4"/>
      <c r="E319" s="3"/>
      <c r="F319" s="3"/>
      <c r="G319" s="16"/>
      <c r="H319" s="3"/>
      <c r="I319" s="3"/>
      <c r="J319" s="3"/>
      <c r="K319" s="3"/>
      <c r="L319" s="3"/>
      <c r="M319" s="3"/>
      <c r="N319" s="3"/>
    </row>
    <row r="320" spans="1:14" ht="13">
      <c r="A320" s="36"/>
      <c r="B320" s="3"/>
      <c r="C320" s="4"/>
      <c r="D320" s="4"/>
      <c r="E320" s="3"/>
      <c r="F320" s="3"/>
      <c r="G320" s="16"/>
      <c r="H320" s="3"/>
      <c r="I320" s="3"/>
      <c r="J320" s="3"/>
      <c r="K320" s="3"/>
      <c r="L320" s="3"/>
      <c r="M320" s="3"/>
      <c r="N320" s="3"/>
    </row>
    <row r="321" spans="1:14" ht="13">
      <c r="A321" s="36"/>
      <c r="B321" s="3"/>
      <c r="C321" s="4"/>
      <c r="D321" s="4"/>
      <c r="E321" s="3"/>
      <c r="F321" s="3"/>
      <c r="G321" s="16"/>
      <c r="H321" s="3"/>
      <c r="I321" s="3"/>
      <c r="J321" s="3"/>
      <c r="K321" s="3"/>
      <c r="L321" s="3"/>
      <c r="M321" s="3"/>
      <c r="N321" s="3"/>
    </row>
    <row r="322" spans="1:14" ht="13">
      <c r="A322" s="36"/>
      <c r="B322" s="3"/>
      <c r="C322" s="4"/>
      <c r="D322" s="4"/>
      <c r="E322" s="3"/>
      <c r="F322" s="3"/>
      <c r="G322" s="16"/>
      <c r="H322" s="3"/>
      <c r="I322" s="3"/>
      <c r="J322" s="3"/>
      <c r="K322" s="3"/>
      <c r="L322" s="3"/>
      <c r="M322" s="3"/>
      <c r="N322" s="3"/>
    </row>
    <row r="323" spans="1:14" ht="13">
      <c r="A323" s="36"/>
      <c r="B323" s="3"/>
      <c r="C323" s="4"/>
      <c r="D323" s="4"/>
      <c r="E323" s="3"/>
      <c r="F323" s="3"/>
      <c r="G323" s="16"/>
      <c r="H323" s="3"/>
      <c r="I323" s="3"/>
      <c r="J323" s="3"/>
      <c r="K323" s="3"/>
      <c r="L323" s="3"/>
      <c r="M323" s="3"/>
      <c r="N323" s="3"/>
    </row>
    <row r="324" spans="1:14" ht="13">
      <c r="A324" s="36"/>
      <c r="B324" s="3"/>
      <c r="C324" s="4"/>
      <c r="D324" s="4"/>
      <c r="E324" s="3"/>
      <c r="F324" s="3"/>
      <c r="G324" s="16"/>
      <c r="H324" s="3"/>
      <c r="I324" s="3"/>
      <c r="J324" s="3"/>
      <c r="K324" s="3"/>
      <c r="L324" s="3"/>
      <c r="M324" s="3"/>
      <c r="N324" s="3"/>
    </row>
    <row r="325" spans="1:14" ht="13">
      <c r="A325" s="36"/>
      <c r="B325" s="3"/>
      <c r="C325" s="4"/>
      <c r="D325" s="4"/>
      <c r="E325" s="3"/>
      <c r="F325" s="3"/>
      <c r="G325" s="16"/>
      <c r="H325" s="3"/>
      <c r="I325" s="3"/>
      <c r="J325" s="3"/>
      <c r="K325" s="3"/>
      <c r="L325" s="3"/>
      <c r="M325" s="3"/>
      <c r="N325" s="3"/>
    </row>
    <row r="326" spans="1:14" ht="13">
      <c r="A326" s="36"/>
      <c r="B326" s="3"/>
      <c r="C326" s="4"/>
      <c r="D326" s="4"/>
      <c r="E326" s="3"/>
      <c r="F326" s="3"/>
      <c r="G326" s="16"/>
      <c r="H326" s="3"/>
      <c r="I326" s="3"/>
      <c r="J326" s="3"/>
      <c r="K326" s="3"/>
      <c r="L326" s="3"/>
      <c r="M326" s="3"/>
      <c r="N326" s="3"/>
    </row>
    <row r="327" spans="1:14" ht="13">
      <c r="A327" s="36"/>
      <c r="B327" s="3"/>
      <c r="C327" s="4"/>
      <c r="D327" s="4"/>
      <c r="E327" s="3"/>
      <c r="F327" s="3"/>
      <c r="G327" s="16"/>
      <c r="H327" s="3"/>
      <c r="I327" s="3"/>
      <c r="J327" s="3"/>
      <c r="K327" s="3"/>
      <c r="L327" s="3"/>
      <c r="M327" s="3"/>
      <c r="N327" s="3"/>
    </row>
    <row r="328" spans="1:14" ht="13">
      <c r="A328" s="36"/>
      <c r="B328" s="3"/>
      <c r="C328" s="4"/>
      <c r="D328" s="4"/>
      <c r="E328" s="3"/>
      <c r="F328" s="3"/>
      <c r="G328" s="16"/>
      <c r="H328" s="3"/>
      <c r="I328" s="3"/>
      <c r="J328" s="3"/>
      <c r="K328" s="3"/>
      <c r="L328" s="3"/>
      <c r="M328" s="3"/>
      <c r="N328" s="3"/>
    </row>
    <row r="329" spans="1:14" ht="13">
      <c r="A329" s="36"/>
      <c r="B329" s="3"/>
      <c r="C329" s="4"/>
      <c r="D329" s="4"/>
      <c r="E329" s="3"/>
      <c r="F329" s="3"/>
      <c r="G329" s="16"/>
      <c r="H329" s="3"/>
      <c r="I329" s="3"/>
      <c r="J329" s="3"/>
      <c r="K329" s="3"/>
      <c r="L329" s="3"/>
      <c r="M329" s="3"/>
      <c r="N329" s="3"/>
    </row>
    <row r="330" spans="1:14" ht="13">
      <c r="A330" s="36"/>
      <c r="B330" s="3"/>
      <c r="C330" s="4"/>
      <c r="D330" s="4"/>
      <c r="E330" s="3"/>
      <c r="F330" s="3"/>
      <c r="G330" s="16"/>
      <c r="H330" s="3"/>
      <c r="I330" s="3"/>
      <c r="J330" s="3"/>
      <c r="K330" s="3"/>
      <c r="L330" s="3"/>
      <c r="M330" s="3"/>
      <c r="N330" s="3"/>
    </row>
    <row r="331" spans="1:14" ht="13">
      <c r="A331" s="36"/>
      <c r="B331" s="3"/>
      <c r="C331" s="4"/>
      <c r="D331" s="4"/>
      <c r="E331" s="3"/>
      <c r="F331" s="3"/>
      <c r="G331" s="16"/>
      <c r="H331" s="3"/>
      <c r="I331" s="3"/>
      <c r="J331" s="3"/>
      <c r="K331" s="3"/>
      <c r="L331" s="3"/>
      <c r="M331" s="3"/>
      <c r="N331" s="3"/>
    </row>
    <row r="332" spans="1:14" ht="13">
      <c r="A332" s="36"/>
      <c r="B332" s="3"/>
      <c r="C332" s="4"/>
      <c r="D332" s="4"/>
      <c r="E332" s="3"/>
      <c r="F332" s="3"/>
      <c r="G332" s="16"/>
      <c r="H332" s="3"/>
      <c r="I332" s="3"/>
      <c r="J332" s="3"/>
      <c r="K332" s="3"/>
      <c r="L332" s="3"/>
      <c r="M332" s="3"/>
      <c r="N332" s="3"/>
    </row>
    <row r="333" spans="1:14" ht="13">
      <c r="A333" s="36"/>
      <c r="B333" s="3"/>
      <c r="C333" s="4"/>
      <c r="D333" s="4"/>
      <c r="E333" s="3"/>
      <c r="F333" s="3"/>
      <c r="G333" s="16"/>
      <c r="H333" s="3"/>
      <c r="I333" s="3"/>
      <c r="J333" s="3"/>
      <c r="K333" s="3"/>
      <c r="L333" s="3"/>
      <c r="M333" s="3"/>
      <c r="N333" s="3"/>
    </row>
    <row r="334" spans="1:14" ht="13">
      <c r="A334" s="36"/>
      <c r="B334" s="3"/>
      <c r="C334" s="4"/>
      <c r="D334" s="4"/>
      <c r="E334" s="3"/>
      <c r="F334" s="3"/>
      <c r="G334" s="16"/>
      <c r="H334" s="3"/>
      <c r="I334" s="3"/>
      <c r="J334" s="3"/>
      <c r="K334" s="3"/>
      <c r="L334" s="3"/>
      <c r="M334" s="3"/>
      <c r="N334" s="3"/>
    </row>
    <row r="335" spans="1:14" ht="13">
      <c r="A335" s="36"/>
      <c r="B335" s="3"/>
      <c r="C335" s="4"/>
      <c r="D335" s="4"/>
      <c r="E335" s="3"/>
      <c r="F335" s="3"/>
      <c r="G335" s="16"/>
      <c r="H335" s="3"/>
      <c r="I335" s="3"/>
      <c r="J335" s="3"/>
      <c r="K335" s="3"/>
      <c r="L335" s="3"/>
      <c r="M335" s="3"/>
      <c r="N335" s="3"/>
    </row>
    <row r="336" spans="1:14" ht="13">
      <c r="A336" s="36"/>
      <c r="B336" s="3"/>
      <c r="C336" s="4"/>
      <c r="D336" s="4"/>
      <c r="E336" s="3"/>
      <c r="F336" s="3"/>
      <c r="G336" s="16"/>
      <c r="H336" s="3"/>
      <c r="I336" s="3"/>
      <c r="J336" s="3"/>
      <c r="K336" s="3"/>
      <c r="L336" s="3"/>
      <c r="M336" s="3"/>
      <c r="N336" s="3"/>
    </row>
    <row r="337" spans="1:14" ht="13">
      <c r="A337" s="36"/>
      <c r="B337" s="3"/>
      <c r="C337" s="4"/>
      <c r="D337" s="4"/>
      <c r="E337" s="3"/>
      <c r="F337" s="3"/>
      <c r="G337" s="16"/>
      <c r="H337" s="3"/>
      <c r="I337" s="3"/>
      <c r="J337" s="3"/>
      <c r="K337" s="3"/>
      <c r="L337" s="3"/>
      <c r="M337" s="3"/>
      <c r="N337" s="3"/>
    </row>
    <row r="338" spans="1:14" ht="13">
      <c r="A338" s="36"/>
      <c r="B338" s="3"/>
      <c r="C338" s="4"/>
      <c r="D338" s="4"/>
      <c r="E338" s="3"/>
      <c r="F338" s="3"/>
      <c r="G338" s="16"/>
      <c r="H338" s="3"/>
      <c r="I338" s="3"/>
      <c r="J338" s="3"/>
      <c r="K338" s="3"/>
      <c r="L338" s="3"/>
      <c r="M338" s="3"/>
      <c r="N338" s="3"/>
    </row>
    <row r="339" spans="1:14" ht="13">
      <c r="A339" s="36"/>
      <c r="B339" s="3"/>
      <c r="C339" s="4"/>
      <c r="D339" s="4"/>
      <c r="E339" s="3"/>
      <c r="F339" s="3"/>
      <c r="G339" s="16"/>
      <c r="H339" s="3"/>
      <c r="I339" s="3"/>
      <c r="J339" s="3"/>
      <c r="K339" s="3"/>
      <c r="L339" s="3"/>
      <c r="M339" s="3"/>
      <c r="N339" s="3"/>
    </row>
    <row r="340" spans="1:14" ht="13">
      <c r="A340" s="36"/>
      <c r="B340" s="3"/>
      <c r="C340" s="4"/>
      <c r="D340" s="4"/>
      <c r="E340" s="3"/>
      <c r="F340" s="3"/>
      <c r="G340" s="16"/>
      <c r="H340" s="3"/>
      <c r="I340" s="3"/>
      <c r="J340" s="3"/>
      <c r="K340" s="3"/>
      <c r="L340" s="3"/>
      <c r="M340" s="3"/>
      <c r="N340" s="3"/>
    </row>
    <row r="341" spans="1:14" ht="13">
      <c r="A341" s="36"/>
      <c r="B341" s="3"/>
      <c r="C341" s="4"/>
      <c r="D341" s="4"/>
      <c r="E341" s="3"/>
      <c r="F341" s="3"/>
      <c r="G341" s="16"/>
      <c r="H341" s="3"/>
      <c r="I341" s="3"/>
      <c r="J341" s="3"/>
      <c r="K341" s="3"/>
      <c r="L341" s="3"/>
      <c r="M341" s="3"/>
      <c r="N341" s="3"/>
    </row>
    <row r="342" spans="1:14" ht="13">
      <c r="A342" s="36"/>
      <c r="B342" s="3"/>
      <c r="C342" s="4"/>
      <c r="D342" s="4"/>
      <c r="E342" s="3"/>
      <c r="F342" s="3"/>
      <c r="G342" s="16"/>
      <c r="H342" s="3"/>
      <c r="I342" s="3"/>
      <c r="J342" s="3"/>
      <c r="K342" s="3"/>
      <c r="L342" s="3"/>
      <c r="M342" s="3"/>
      <c r="N342" s="3"/>
    </row>
    <row r="343" spans="1:14" ht="13">
      <c r="A343" s="36"/>
      <c r="B343" s="3"/>
      <c r="C343" s="4"/>
      <c r="D343" s="4"/>
      <c r="E343" s="3"/>
      <c r="F343" s="3"/>
      <c r="G343" s="16"/>
      <c r="H343" s="3"/>
      <c r="I343" s="3"/>
      <c r="J343" s="3"/>
      <c r="K343" s="3"/>
      <c r="L343" s="3"/>
      <c r="M343" s="3"/>
      <c r="N343" s="3"/>
    </row>
    <row r="344" spans="1:14" ht="13">
      <c r="A344" s="36"/>
      <c r="B344" s="3"/>
      <c r="C344" s="4"/>
      <c r="D344" s="4"/>
      <c r="E344" s="3"/>
      <c r="F344" s="3"/>
      <c r="G344" s="16"/>
      <c r="H344" s="3"/>
      <c r="I344" s="3"/>
      <c r="J344" s="3"/>
      <c r="K344" s="3"/>
      <c r="L344" s="3"/>
      <c r="M344" s="3"/>
      <c r="N344" s="3"/>
    </row>
    <row r="345" spans="1:14" ht="13">
      <c r="A345" s="36"/>
      <c r="B345" s="3"/>
      <c r="C345" s="4"/>
      <c r="D345" s="4"/>
      <c r="E345" s="3"/>
      <c r="F345" s="3"/>
      <c r="G345" s="16"/>
      <c r="H345" s="3"/>
      <c r="I345" s="3"/>
      <c r="J345" s="3"/>
      <c r="K345" s="3"/>
      <c r="L345" s="3"/>
      <c r="M345" s="3"/>
      <c r="N345" s="3"/>
    </row>
    <row r="346" spans="1:14" ht="13">
      <c r="A346" s="36"/>
      <c r="B346" s="3"/>
      <c r="C346" s="4"/>
      <c r="D346" s="4"/>
      <c r="E346" s="3"/>
      <c r="F346" s="3"/>
      <c r="G346" s="16"/>
      <c r="H346" s="3"/>
      <c r="I346" s="3"/>
      <c r="J346" s="3"/>
      <c r="K346" s="3"/>
      <c r="L346" s="3"/>
      <c r="M346" s="3"/>
      <c r="N346" s="3"/>
    </row>
    <row r="347" spans="1:14" ht="13">
      <c r="A347" s="36"/>
      <c r="B347" s="3"/>
      <c r="C347" s="4"/>
      <c r="D347" s="4"/>
      <c r="E347" s="3"/>
      <c r="F347" s="3"/>
      <c r="G347" s="16"/>
      <c r="H347" s="3"/>
      <c r="I347" s="3"/>
      <c r="J347" s="3"/>
      <c r="K347" s="3"/>
      <c r="L347" s="3"/>
      <c r="M347" s="3"/>
      <c r="N347" s="3"/>
    </row>
    <row r="348" spans="1:14" ht="13">
      <c r="A348" s="36"/>
      <c r="B348" s="3"/>
      <c r="C348" s="4"/>
      <c r="D348" s="4"/>
      <c r="E348" s="3"/>
      <c r="F348" s="3"/>
      <c r="G348" s="16"/>
      <c r="H348" s="3"/>
      <c r="I348" s="3"/>
      <c r="J348" s="3"/>
      <c r="K348" s="3"/>
      <c r="L348" s="3"/>
      <c r="M348" s="3"/>
      <c r="N348" s="3"/>
    </row>
    <row r="349" spans="1:14" ht="13">
      <c r="A349" s="36"/>
      <c r="B349" s="3"/>
      <c r="C349" s="4"/>
      <c r="D349" s="4"/>
      <c r="E349" s="3"/>
      <c r="F349" s="3"/>
      <c r="G349" s="16"/>
      <c r="H349" s="3"/>
      <c r="I349" s="3"/>
      <c r="J349" s="3"/>
      <c r="K349" s="3"/>
      <c r="L349" s="3"/>
      <c r="M349" s="3"/>
      <c r="N349" s="3"/>
    </row>
    <row r="350" spans="1:14" ht="13">
      <c r="A350" s="36"/>
      <c r="B350" s="3"/>
      <c r="C350" s="4"/>
      <c r="D350" s="4"/>
      <c r="E350" s="3"/>
      <c r="F350" s="3"/>
      <c r="G350" s="16"/>
      <c r="H350" s="3"/>
      <c r="I350" s="3"/>
      <c r="J350" s="3"/>
      <c r="K350" s="3"/>
      <c r="L350" s="3"/>
      <c r="M350" s="3"/>
      <c r="N350" s="3"/>
    </row>
    <row r="351" spans="1:14" ht="13">
      <c r="A351" s="36"/>
      <c r="B351" s="3"/>
      <c r="C351" s="4"/>
      <c r="D351" s="4"/>
      <c r="E351" s="3"/>
      <c r="F351" s="3"/>
      <c r="G351" s="16"/>
      <c r="H351" s="3"/>
      <c r="I351" s="3"/>
      <c r="J351" s="3"/>
      <c r="K351" s="3"/>
      <c r="L351" s="3"/>
      <c r="M351" s="3"/>
      <c r="N351" s="3"/>
    </row>
    <row r="352" spans="1:14" ht="13">
      <c r="A352" s="36"/>
      <c r="B352" s="3"/>
      <c r="C352" s="4"/>
      <c r="D352" s="4"/>
      <c r="E352" s="3"/>
      <c r="F352" s="3"/>
      <c r="G352" s="16"/>
      <c r="H352" s="3"/>
      <c r="I352" s="3"/>
      <c r="J352" s="3"/>
      <c r="K352" s="3"/>
      <c r="L352" s="3"/>
      <c r="M352" s="3"/>
      <c r="N352" s="3"/>
    </row>
    <row r="353" spans="1:14" ht="13">
      <c r="A353" s="36"/>
      <c r="B353" s="3"/>
      <c r="C353" s="4"/>
      <c r="D353" s="4"/>
      <c r="E353" s="3"/>
      <c r="F353" s="3"/>
      <c r="G353" s="16"/>
      <c r="H353" s="3"/>
      <c r="I353" s="3"/>
      <c r="J353" s="3"/>
      <c r="K353" s="3"/>
      <c r="L353" s="3"/>
      <c r="M353" s="3"/>
      <c r="N353" s="3"/>
    </row>
    <row r="354" spans="1:14" ht="13">
      <c r="A354" s="36"/>
      <c r="B354" s="3"/>
      <c r="C354" s="4"/>
      <c r="D354" s="4"/>
      <c r="E354" s="3"/>
      <c r="F354" s="3"/>
      <c r="G354" s="16"/>
      <c r="H354" s="3"/>
      <c r="I354" s="3"/>
      <c r="J354" s="3"/>
      <c r="K354" s="3"/>
      <c r="L354" s="3"/>
      <c r="M354" s="3"/>
      <c r="N354" s="3"/>
    </row>
    <row r="355" spans="1:14" ht="13">
      <c r="A355" s="36"/>
      <c r="B355" s="3"/>
      <c r="C355" s="4"/>
      <c r="D355" s="4"/>
      <c r="E355" s="3"/>
      <c r="F355" s="3"/>
      <c r="G355" s="16"/>
      <c r="H355" s="3"/>
      <c r="I355" s="3"/>
      <c r="J355" s="3"/>
      <c r="K355" s="3"/>
      <c r="L355" s="3"/>
      <c r="M355" s="3"/>
      <c r="N355" s="3"/>
    </row>
    <row r="356" spans="1:14" ht="13">
      <c r="A356" s="36"/>
      <c r="B356" s="3"/>
      <c r="C356" s="4"/>
      <c r="D356" s="4"/>
      <c r="E356" s="3"/>
      <c r="F356" s="3"/>
      <c r="G356" s="16"/>
      <c r="H356" s="3"/>
      <c r="I356" s="3"/>
      <c r="J356" s="3"/>
      <c r="K356" s="3"/>
      <c r="L356" s="3"/>
      <c r="M356" s="3"/>
      <c r="N356" s="3"/>
    </row>
    <row r="357" spans="1:14" ht="13">
      <c r="A357" s="36"/>
      <c r="B357" s="3"/>
      <c r="C357" s="4"/>
      <c r="D357" s="4"/>
      <c r="E357" s="3"/>
      <c r="F357" s="3"/>
      <c r="G357" s="16"/>
      <c r="H357" s="3"/>
      <c r="I357" s="3"/>
      <c r="J357" s="3"/>
      <c r="K357" s="3"/>
      <c r="L357" s="3"/>
      <c r="M357" s="3"/>
      <c r="N357" s="3"/>
    </row>
    <row r="358" spans="1:14" ht="13">
      <c r="A358" s="36"/>
      <c r="B358" s="3"/>
      <c r="C358" s="4"/>
      <c r="D358" s="4"/>
      <c r="E358" s="3"/>
      <c r="F358" s="3"/>
      <c r="G358" s="16"/>
      <c r="H358" s="3"/>
      <c r="I358" s="3"/>
      <c r="J358" s="3"/>
      <c r="K358" s="3"/>
      <c r="L358" s="3"/>
      <c r="M358" s="3"/>
      <c r="N358" s="3"/>
    </row>
    <row r="359" spans="1:14" ht="13">
      <c r="A359" s="36"/>
      <c r="B359" s="3"/>
      <c r="C359" s="4"/>
      <c r="D359" s="4"/>
      <c r="E359" s="3"/>
      <c r="F359" s="3"/>
      <c r="G359" s="16"/>
      <c r="H359" s="3"/>
      <c r="I359" s="3"/>
      <c r="J359" s="3"/>
      <c r="K359" s="3"/>
      <c r="L359" s="3"/>
      <c r="M359" s="3"/>
      <c r="N359" s="3"/>
    </row>
    <row r="360" spans="1:14" ht="13">
      <c r="A360" s="36"/>
      <c r="B360" s="3"/>
      <c r="C360" s="4"/>
      <c r="D360" s="4"/>
      <c r="E360" s="3"/>
      <c r="F360" s="3"/>
      <c r="G360" s="16"/>
      <c r="H360" s="3"/>
      <c r="I360" s="3"/>
      <c r="J360" s="3"/>
      <c r="K360" s="3"/>
      <c r="L360" s="3"/>
      <c r="M360" s="3"/>
      <c r="N360" s="3"/>
    </row>
    <row r="361" spans="1:14" ht="13">
      <c r="A361" s="36"/>
      <c r="B361" s="3"/>
      <c r="C361" s="4"/>
      <c r="D361" s="4"/>
      <c r="E361" s="3"/>
      <c r="F361" s="3"/>
      <c r="G361" s="16"/>
      <c r="H361" s="3"/>
      <c r="I361" s="3"/>
      <c r="J361" s="3"/>
      <c r="K361" s="3"/>
      <c r="L361" s="3"/>
      <c r="M361" s="3"/>
      <c r="N361" s="3"/>
    </row>
    <row r="362" spans="1:14" ht="13">
      <c r="A362" s="36"/>
      <c r="B362" s="3"/>
      <c r="C362" s="4"/>
      <c r="D362" s="4"/>
      <c r="E362" s="3"/>
      <c r="F362" s="3"/>
      <c r="G362" s="16"/>
      <c r="H362" s="3"/>
      <c r="I362" s="3"/>
      <c r="J362" s="3"/>
      <c r="K362" s="3"/>
      <c r="L362" s="3"/>
      <c r="M362" s="3"/>
      <c r="N362" s="3"/>
    </row>
    <row r="363" spans="1:14" ht="13">
      <c r="A363" s="36"/>
      <c r="B363" s="3"/>
      <c r="C363" s="4"/>
      <c r="D363" s="4"/>
      <c r="E363" s="3"/>
      <c r="F363" s="3"/>
      <c r="G363" s="16"/>
      <c r="H363" s="3"/>
      <c r="I363" s="3"/>
      <c r="J363" s="3"/>
      <c r="K363" s="3"/>
      <c r="L363" s="3"/>
      <c r="M363" s="3"/>
      <c r="N363" s="3"/>
    </row>
    <row r="364" spans="1:14" ht="13">
      <c r="A364" s="36"/>
      <c r="B364" s="3"/>
      <c r="C364" s="4"/>
      <c r="D364" s="4"/>
      <c r="E364" s="3"/>
      <c r="F364" s="3"/>
      <c r="G364" s="16"/>
      <c r="H364" s="3"/>
      <c r="I364" s="3"/>
      <c r="J364" s="3"/>
      <c r="K364" s="3"/>
      <c r="L364" s="3"/>
      <c r="M364" s="3"/>
      <c r="N364" s="3"/>
    </row>
    <row r="365" spans="1:14" ht="13">
      <c r="A365" s="36"/>
      <c r="B365" s="3"/>
      <c r="C365" s="4"/>
      <c r="D365" s="4"/>
      <c r="E365" s="3"/>
      <c r="F365" s="3"/>
      <c r="G365" s="16"/>
      <c r="H365" s="3"/>
      <c r="I365" s="3"/>
      <c r="J365" s="3"/>
      <c r="K365" s="3"/>
      <c r="L365" s="3"/>
      <c r="M365" s="3"/>
      <c r="N365" s="3"/>
    </row>
    <row r="366" spans="1:14" ht="13">
      <c r="A366" s="36"/>
      <c r="B366" s="3"/>
      <c r="C366" s="4"/>
      <c r="D366" s="4"/>
      <c r="E366" s="3"/>
      <c r="F366" s="3"/>
      <c r="G366" s="16"/>
      <c r="H366" s="3"/>
      <c r="I366" s="3"/>
      <c r="J366" s="3"/>
      <c r="K366" s="3"/>
      <c r="L366" s="3"/>
      <c r="M366" s="3"/>
      <c r="N366" s="3"/>
    </row>
    <row r="367" spans="1:14" ht="13">
      <c r="A367" s="36"/>
      <c r="B367" s="3"/>
      <c r="C367" s="4"/>
      <c r="D367" s="4"/>
      <c r="E367" s="3"/>
      <c r="F367" s="3"/>
      <c r="G367" s="16"/>
      <c r="H367" s="3"/>
      <c r="I367" s="3"/>
      <c r="J367" s="3"/>
      <c r="K367" s="3"/>
      <c r="L367" s="3"/>
      <c r="M367" s="3"/>
      <c r="N367" s="3"/>
    </row>
    <row r="368" spans="1:14" ht="13">
      <c r="A368" s="36"/>
      <c r="B368" s="3"/>
      <c r="C368" s="4"/>
      <c r="D368" s="4"/>
      <c r="E368" s="3"/>
      <c r="F368" s="3"/>
      <c r="G368" s="16"/>
      <c r="H368" s="3"/>
      <c r="I368" s="3"/>
      <c r="J368" s="3"/>
      <c r="K368" s="3"/>
      <c r="L368" s="3"/>
      <c r="M368" s="3"/>
      <c r="N368" s="3"/>
    </row>
    <row r="369" spans="1:14" ht="13">
      <c r="A369" s="36"/>
      <c r="B369" s="3"/>
      <c r="C369" s="4"/>
      <c r="D369" s="4"/>
      <c r="E369" s="3"/>
      <c r="F369" s="3"/>
      <c r="G369" s="16"/>
      <c r="H369" s="3"/>
      <c r="I369" s="3"/>
      <c r="J369" s="3"/>
      <c r="K369" s="3"/>
      <c r="L369" s="3"/>
      <c r="M369" s="3"/>
      <c r="N369" s="3"/>
    </row>
    <row r="370" spans="1:14" ht="13">
      <c r="A370" s="36"/>
      <c r="B370" s="3"/>
      <c r="C370" s="4"/>
      <c r="D370" s="4"/>
      <c r="E370" s="3"/>
      <c r="F370" s="3"/>
      <c r="G370" s="16"/>
      <c r="H370" s="3"/>
      <c r="I370" s="3"/>
      <c r="J370" s="3"/>
      <c r="K370" s="3"/>
      <c r="L370" s="3"/>
      <c r="M370" s="3"/>
      <c r="N370" s="3"/>
    </row>
    <row r="371" spans="1:14" ht="13">
      <c r="A371" s="36"/>
      <c r="B371" s="3"/>
      <c r="C371" s="4"/>
      <c r="D371" s="4"/>
      <c r="E371" s="3"/>
      <c r="F371" s="3"/>
      <c r="G371" s="16"/>
      <c r="H371" s="3"/>
      <c r="I371" s="3"/>
      <c r="J371" s="3"/>
      <c r="K371" s="3"/>
      <c r="L371" s="3"/>
      <c r="M371" s="3"/>
      <c r="N371" s="3"/>
    </row>
    <row r="372" spans="1:14" ht="13">
      <c r="A372" s="36"/>
      <c r="B372" s="3"/>
      <c r="C372" s="4"/>
      <c r="D372" s="4"/>
      <c r="E372" s="3"/>
      <c r="F372" s="3"/>
      <c r="G372" s="16"/>
      <c r="H372" s="3"/>
      <c r="I372" s="3"/>
      <c r="J372" s="3"/>
      <c r="K372" s="3"/>
      <c r="L372" s="3"/>
      <c r="M372" s="3"/>
      <c r="N372" s="3"/>
    </row>
    <row r="373" spans="1:14" ht="13">
      <c r="A373" s="36"/>
      <c r="B373" s="3"/>
      <c r="C373" s="4"/>
      <c r="D373" s="4"/>
      <c r="E373" s="3"/>
      <c r="F373" s="3"/>
      <c r="G373" s="16"/>
      <c r="H373" s="3"/>
      <c r="I373" s="3"/>
      <c r="J373" s="3"/>
      <c r="K373" s="3"/>
      <c r="L373" s="3"/>
      <c r="M373" s="3"/>
      <c r="N373" s="3"/>
    </row>
    <row r="374" spans="1:14" ht="13">
      <c r="A374" s="36"/>
      <c r="B374" s="3"/>
      <c r="C374" s="4"/>
      <c r="D374" s="4"/>
      <c r="E374" s="3"/>
      <c r="F374" s="3"/>
      <c r="G374" s="16"/>
      <c r="H374" s="3"/>
      <c r="I374" s="3"/>
      <c r="J374" s="3"/>
      <c r="K374" s="3"/>
      <c r="L374" s="3"/>
      <c r="M374" s="3"/>
      <c r="N374" s="3"/>
    </row>
    <row r="375" spans="1:14" ht="13">
      <c r="A375" s="36"/>
      <c r="B375" s="3"/>
      <c r="C375" s="4"/>
      <c r="D375" s="4"/>
      <c r="E375" s="3"/>
      <c r="F375" s="3"/>
      <c r="G375" s="16"/>
      <c r="H375" s="3"/>
      <c r="I375" s="3"/>
      <c r="J375" s="3"/>
      <c r="K375" s="3"/>
      <c r="L375" s="3"/>
      <c r="M375" s="3"/>
      <c r="N375" s="3"/>
    </row>
    <row r="376" spans="1:14" ht="13">
      <c r="A376" s="36"/>
      <c r="B376" s="3"/>
      <c r="C376" s="4"/>
      <c r="D376" s="4"/>
      <c r="E376" s="3"/>
      <c r="F376" s="3"/>
      <c r="G376" s="16"/>
      <c r="H376" s="3"/>
      <c r="I376" s="3"/>
      <c r="J376" s="3"/>
      <c r="K376" s="3"/>
      <c r="L376" s="3"/>
      <c r="M376" s="3"/>
      <c r="N376" s="3"/>
    </row>
    <row r="377" spans="1:14" ht="13">
      <c r="A377" s="36"/>
      <c r="B377" s="3"/>
      <c r="C377" s="4"/>
      <c r="D377" s="4"/>
      <c r="E377" s="3"/>
      <c r="F377" s="3"/>
      <c r="G377" s="16"/>
      <c r="H377" s="3"/>
      <c r="I377" s="3"/>
      <c r="J377" s="3"/>
      <c r="K377" s="3"/>
      <c r="L377" s="3"/>
      <c r="M377" s="3"/>
      <c r="N377" s="3"/>
    </row>
    <row r="378" spans="1:14" ht="13">
      <c r="A378" s="36"/>
      <c r="B378" s="3"/>
      <c r="C378" s="4"/>
      <c r="D378" s="4"/>
      <c r="E378" s="3"/>
      <c r="F378" s="3"/>
      <c r="G378" s="16"/>
      <c r="H378" s="3"/>
      <c r="I378" s="3"/>
      <c r="J378" s="3"/>
      <c r="K378" s="3"/>
      <c r="L378" s="3"/>
      <c r="M378" s="3"/>
      <c r="N378" s="3"/>
    </row>
    <row r="379" spans="1:14" ht="13">
      <c r="A379" s="36"/>
      <c r="B379" s="3"/>
      <c r="C379" s="4"/>
      <c r="D379" s="4"/>
      <c r="E379" s="3"/>
      <c r="F379" s="3"/>
      <c r="G379" s="16"/>
      <c r="H379" s="3"/>
      <c r="I379" s="3"/>
      <c r="J379" s="3"/>
      <c r="K379" s="3"/>
      <c r="L379" s="3"/>
      <c r="M379" s="3"/>
      <c r="N379" s="3"/>
    </row>
    <row r="380" spans="1:14" ht="13">
      <c r="A380" s="36"/>
      <c r="B380" s="3"/>
      <c r="C380" s="4"/>
      <c r="D380" s="4"/>
      <c r="E380" s="3"/>
      <c r="F380" s="3"/>
      <c r="G380" s="16"/>
      <c r="H380" s="3"/>
      <c r="I380" s="3"/>
      <c r="J380" s="3"/>
      <c r="K380" s="3"/>
      <c r="L380" s="3"/>
      <c r="M380" s="3"/>
      <c r="N380" s="3"/>
    </row>
    <row r="381" spans="1:14" ht="13">
      <c r="A381" s="36"/>
      <c r="B381" s="3"/>
      <c r="C381" s="4"/>
      <c r="D381" s="4"/>
      <c r="E381" s="3"/>
      <c r="F381" s="3"/>
      <c r="G381" s="16"/>
      <c r="H381" s="3"/>
      <c r="I381" s="3"/>
      <c r="J381" s="3"/>
      <c r="K381" s="3"/>
      <c r="L381" s="3"/>
      <c r="M381" s="3"/>
      <c r="N381" s="3"/>
    </row>
    <row r="382" spans="1:14" ht="13">
      <c r="A382" s="36"/>
      <c r="B382" s="3"/>
      <c r="C382" s="4"/>
      <c r="D382" s="4"/>
      <c r="E382" s="3"/>
      <c r="F382" s="3"/>
      <c r="G382" s="16"/>
      <c r="H382" s="3"/>
      <c r="I382" s="3"/>
      <c r="J382" s="3"/>
      <c r="K382" s="3"/>
      <c r="L382" s="3"/>
      <c r="M382" s="3"/>
      <c r="N382" s="3"/>
    </row>
    <row r="383" spans="1:14" ht="13">
      <c r="A383" s="36"/>
      <c r="B383" s="3"/>
      <c r="C383" s="4"/>
      <c r="D383" s="4"/>
      <c r="E383" s="3"/>
      <c r="F383" s="3"/>
      <c r="G383" s="16"/>
      <c r="H383" s="3"/>
      <c r="I383" s="3"/>
      <c r="J383" s="3"/>
      <c r="K383" s="3"/>
      <c r="L383" s="3"/>
      <c r="M383" s="3"/>
      <c r="N383" s="3"/>
    </row>
    <row r="384" spans="1:14" ht="13">
      <c r="A384" s="36"/>
      <c r="B384" s="3"/>
      <c r="C384" s="4"/>
      <c r="D384" s="4"/>
      <c r="E384" s="3"/>
      <c r="F384" s="3"/>
      <c r="G384" s="16"/>
      <c r="H384" s="3"/>
      <c r="I384" s="3"/>
      <c r="J384" s="3"/>
      <c r="K384" s="3"/>
      <c r="L384" s="3"/>
      <c r="M384" s="3"/>
      <c r="N384" s="3"/>
    </row>
    <row r="385" spans="1:14" ht="13">
      <c r="A385" s="36"/>
      <c r="B385" s="3"/>
      <c r="C385" s="4"/>
      <c r="D385" s="4"/>
      <c r="E385" s="3"/>
      <c r="F385" s="3"/>
      <c r="G385" s="16"/>
      <c r="H385" s="3"/>
      <c r="I385" s="3"/>
      <c r="J385" s="3"/>
      <c r="K385" s="3"/>
      <c r="L385" s="3"/>
      <c r="M385" s="3"/>
      <c r="N385" s="3"/>
    </row>
    <row r="386" spans="1:14" ht="13">
      <c r="A386" s="36"/>
      <c r="B386" s="3"/>
      <c r="C386" s="4"/>
      <c r="D386" s="4"/>
      <c r="E386" s="3"/>
      <c r="F386" s="3"/>
      <c r="G386" s="16"/>
      <c r="H386" s="3"/>
      <c r="I386" s="3"/>
      <c r="J386" s="3"/>
      <c r="K386" s="3"/>
      <c r="L386" s="3"/>
      <c r="M386" s="3"/>
      <c r="N386" s="3"/>
    </row>
    <row r="387" spans="1:14" ht="13">
      <c r="A387" s="36"/>
      <c r="B387" s="3"/>
      <c r="C387" s="4"/>
      <c r="D387" s="4"/>
      <c r="E387" s="3"/>
      <c r="F387" s="3"/>
      <c r="G387" s="16"/>
      <c r="H387" s="3"/>
      <c r="I387" s="3"/>
      <c r="J387" s="3"/>
      <c r="K387" s="3"/>
      <c r="L387" s="3"/>
      <c r="M387" s="3"/>
      <c r="N387" s="3"/>
    </row>
    <row r="388" spans="1:14" ht="13">
      <c r="A388" s="36"/>
      <c r="B388" s="3"/>
      <c r="C388" s="4"/>
      <c r="D388" s="4"/>
      <c r="E388" s="3"/>
      <c r="F388" s="3"/>
      <c r="G388" s="16"/>
      <c r="H388" s="3"/>
      <c r="I388" s="3"/>
      <c r="J388" s="3"/>
      <c r="K388" s="3"/>
      <c r="L388" s="3"/>
      <c r="M388" s="3"/>
      <c r="N388" s="3"/>
    </row>
    <row r="389" spans="1:14" ht="13">
      <c r="A389" s="36"/>
      <c r="B389" s="3"/>
      <c r="C389" s="4"/>
      <c r="D389" s="4"/>
      <c r="E389" s="3"/>
      <c r="F389" s="3"/>
      <c r="G389" s="16"/>
      <c r="H389" s="3"/>
      <c r="I389" s="3"/>
      <c r="J389" s="3"/>
      <c r="K389" s="3"/>
      <c r="L389" s="3"/>
      <c r="M389" s="3"/>
      <c r="N389" s="3"/>
    </row>
    <row r="390" spans="1:14" ht="13">
      <c r="A390" s="36"/>
      <c r="B390" s="3"/>
      <c r="C390" s="4"/>
      <c r="D390" s="4"/>
      <c r="E390" s="3"/>
      <c r="F390" s="3"/>
      <c r="G390" s="16"/>
      <c r="H390" s="3"/>
      <c r="I390" s="3"/>
      <c r="J390" s="3"/>
      <c r="K390" s="3"/>
      <c r="L390" s="3"/>
      <c r="M390" s="3"/>
      <c r="N390" s="3"/>
    </row>
    <row r="391" spans="1:14" ht="13">
      <c r="A391" s="36"/>
      <c r="B391" s="3"/>
      <c r="C391" s="4"/>
      <c r="D391" s="4"/>
      <c r="E391" s="3"/>
      <c r="F391" s="3"/>
      <c r="G391" s="16"/>
      <c r="H391" s="3"/>
      <c r="I391" s="3"/>
      <c r="J391" s="3"/>
      <c r="K391" s="3"/>
      <c r="L391" s="3"/>
      <c r="M391" s="3"/>
      <c r="N391" s="3"/>
    </row>
    <row r="392" spans="1:14" ht="13">
      <c r="A392" s="36"/>
      <c r="B392" s="3"/>
      <c r="C392" s="4"/>
      <c r="D392" s="4"/>
      <c r="E392" s="3"/>
      <c r="F392" s="3"/>
      <c r="G392" s="16"/>
      <c r="H392" s="3"/>
      <c r="I392" s="3"/>
      <c r="J392" s="3"/>
      <c r="K392" s="3"/>
      <c r="L392" s="3"/>
      <c r="M392" s="3"/>
      <c r="N392" s="3"/>
    </row>
    <row r="393" spans="1:14" ht="13">
      <c r="A393" s="36"/>
      <c r="B393" s="3"/>
      <c r="C393" s="4"/>
      <c r="D393" s="4"/>
      <c r="E393" s="3"/>
      <c r="F393" s="3"/>
      <c r="G393" s="16"/>
      <c r="H393" s="3"/>
      <c r="I393" s="3"/>
      <c r="J393" s="3"/>
      <c r="K393" s="3"/>
      <c r="L393" s="3"/>
      <c r="M393" s="3"/>
      <c r="N393" s="3"/>
    </row>
    <row r="394" spans="1:14" ht="13">
      <c r="A394" s="36"/>
      <c r="B394" s="3"/>
      <c r="C394" s="4"/>
      <c r="D394" s="4"/>
      <c r="E394" s="3"/>
      <c r="F394" s="3"/>
      <c r="G394" s="16"/>
      <c r="H394" s="3"/>
      <c r="I394" s="3"/>
      <c r="J394" s="3"/>
      <c r="K394" s="3"/>
      <c r="L394" s="3"/>
      <c r="M394" s="3"/>
      <c r="N394" s="3"/>
    </row>
    <row r="395" spans="1:14" ht="13">
      <c r="A395" s="36"/>
      <c r="B395" s="3"/>
      <c r="C395" s="4"/>
      <c r="D395" s="4"/>
      <c r="E395" s="3"/>
      <c r="F395" s="3"/>
      <c r="G395" s="16"/>
      <c r="H395" s="3"/>
      <c r="I395" s="3"/>
      <c r="J395" s="3"/>
      <c r="K395" s="3"/>
      <c r="L395" s="3"/>
      <c r="M395" s="3"/>
      <c r="N395" s="3"/>
    </row>
    <row r="396" spans="1:14" ht="13">
      <c r="A396" s="36"/>
      <c r="B396" s="3"/>
      <c r="C396" s="4"/>
      <c r="D396" s="4"/>
      <c r="E396" s="3"/>
      <c r="F396" s="3"/>
      <c r="G396" s="16"/>
      <c r="H396" s="3"/>
      <c r="I396" s="3"/>
      <c r="J396" s="3"/>
      <c r="K396" s="3"/>
      <c r="L396" s="3"/>
      <c r="M396" s="3"/>
      <c r="N396" s="3"/>
    </row>
    <row r="397" spans="1:14" ht="13">
      <c r="A397" s="36"/>
      <c r="B397" s="3"/>
      <c r="C397" s="4"/>
      <c r="D397" s="4"/>
      <c r="E397" s="3"/>
      <c r="F397" s="3"/>
      <c r="G397" s="16"/>
      <c r="H397" s="3"/>
      <c r="I397" s="3"/>
      <c r="J397" s="3"/>
      <c r="K397" s="3"/>
      <c r="L397" s="3"/>
      <c r="M397" s="3"/>
      <c r="N397" s="3"/>
    </row>
    <row r="398" spans="1:14" ht="13">
      <c r="A398" s="36"/>
      <c r="B398" s="3"/>
      <c r="C398" s="4"/>
      <c r="D398" s="4"/>
      <c r="E398" s="3"/>
      <c r="F398" s="3"/>
      <c r="G398" s="16"/>
      <c r="H398" s="3"/>
      <c r="I398" s="3"/>
      <c r="J398" s="3"/>
      <c r="K398" s="3"/>
      <c r="L398" s="3"/>
      <c r="M398" s="3"/>
      <c r="N398" s="3"/>
    </row>
    <row r="399" spans="1:14" ht="13">
      <c r="A399" s="36"/>
      <c r="B399" s="3"/>
      <c r="C399" s="4"/>
      <c r="D399" s="4"/>
      <c r="E399" s="3"/>
      <c r="F399" s="3"/>
      <c r="G399" s="16"/>
      <c r="H399" s="3"/>
      <c r="I399" s="3"/>
      <c r="J399" s="3"/>
      <c r="K399" s="3"/>
      <c r="L399" s="3"/>
      <c r="M399" s="3"/>
      <c r="N399" s="3"/>
    </row>
    <row r="400" spans="1:14" ht="13">
      <c r="A400" s="36"/>
      <c r="B400" s="3"/>
      <c r="C400" s="4"/>
      <c r="D400" s="4"/>
      <c r="E400" s="3"/>
      <c r="F400" s="3"/>
      <c r="G400" s="16"/>
      <c r="H400" s="3"/>
      <c r="I400" s="3"/>
      <c r="J400" s="3"/>
      <c r="K400" s="3"/>
      <c r="L400" s="3"/>
      <c r="M400" s="3"/>
      <c r="N400" s="3"/>
    </row>
    <row r="401" spans="1:14" ht="13">
      <c r="A401" s="36"/>
      <c r="B401" s="3"/>
      <c r="C401" s="4"/>
      <c r="D401" s="4"/>
      <c r="E401" s="3"/>
      <c r="F401" s="3"/>
      <c r="G401" s="16"/>
      <c r="H401" s="3"/>
      <c r="I401" s="3"/>
      <c r="J401" s="3"/>
      <c r="K401" s="3"/>
      <c r="L401" s="3"/>
      <c r="M401" s="3"/>
      <c r="N401" s="3"/>
    </row>
    <row r="402" spans="1:14" ht="13">
      <c r="A402" s="36"/>
      <c r="B402" s="3"/>
      <c r="C402" s="4"/>
      <c r="D402" s="4"/>
      <c r="E402" s="3"/>
      <c r="F402" s="3"/>
      <c r="G402" s="16"/>
      <c r="H402" s="3"/>
      <c r="I402" s="3"/>
      <c r="J402" s="3"/>
      <c r="K402" s="3"/>
      <c r="L402" s="3"/>
      <c r="M402" s="3"/>
      <c r="N402" s="3"/>
    </row>
    <row r="403" spans="1:14" ht="13">
      <c r="A403" s="36"/>
      <c r="B403" s="3"/>
      <c r="C403" s="4"/>
      <c r="D403" s="4"/>
      <c r="E403" s="3"/>
      <c r="F403" s="3"/>
      <c r="G403" s="16"/>
      <c r="H403" s="3"/>
      <c r="I403" s="3"/>
      <c r="J403" s="3"/>
      <c r="K403" s="3"/>
      <c r="L403" s="3"/>
      <c r="M403" s="3"/>
      <c r="N403" s="3"/>
    </row>
    <row r="404" spans="1:14" ht="13">
      <c r="A404" s="36"/>
      <c r="B404" s="3"/>
      <c r="C404" s="4"/>
      <c r="D404" s="4"/>
      <c r="E404" s="3"/>
      <c r="F404" s="3"/>
      <c r="G404" s="16"/>
      <c r="H404" s="3"/>
      <c r="I404" s="3"/>
      <c r="J404" s="3"/>
      <c r="K404" s="3"/>
      <c r="L404" s="3"/>
      <c r="M404" s="3"/>
      <c r="N404" s="3"/>
    </row>
    <row r="405" spans="1:14" ht="13">
      <c r="A405" s="36"/>
      <c r="B405" s="3"/>
      <c r="C405" s="4"/>
      <c r="D405" s="4"/>
      <c r="E405" s="3"/>
      <c r="F405" s="3"/>
      <c r="G405" s="16"/>
      <c r="H405" s="3"/>
      <c r="I405" s="3"/>
      <c r="J405" s="3"/>
      <c r="K405" s="3"/>
      <c r="L405" s="3"/>
      <c r="M405" s="3"/>
      <c r="N405" s="3"/>
    </row>
    <row r="406" spans="1:14" ht="13">
      <c r="A406" s="36"/>
      <c r="B406" s="3"/>
      <c r="C406" s="4"/>
      <c r="D406" s="4"/>
      <c r="E406" s="3"/>
      <c r="F406" s="3"/>
      <c r="G406" s="16"/>
      <c r="H406" s="3"/>
      <c r="I406" s="3"/>
      <c r="J406" s="3"/>
      <c r="K406" s="3"/>
      <c r="L406" s="3"/>
      <c r="M406" s="3"/>
      <c r="N406" s="3"/>
    </row>
    <row r="407" spans="1:14" ht="13">
      <c r="A407" s="36"/>
      <c r="B407" s="3"/>
      <c r="C407" s="4"/>
      <c r="D407" s="4"/>
      <c r="E407" s="3"/>
      <c r="F407" s="3"/>
      <c r="G407" s="16"/>
      <c r="H407" s="3"/>
      <c r="I407" s="3"/>
      <c r="J407" s="3"/>
      <c r="K407" s="3"/>
      <c r="L407" s="3"/>
      <c r="M407" s="3"/>
      <c r="N407" s="3"/>
    </row>
    <row r="408" spans="1:14" ht="13">
      <c r="A408" s="36"/>
      <c r="B408" s="3"/>
      <c r="C408" s="4"/>
      <c r="D408" s="4"/>
      <c r="E408" s="3"/>
      <c r="F408" s="3"/>
      <c r="G408" s="16"/>
      <c r="H408" s="3"/>
      <c r="I408" s="3"/>
      <c r="J408" s="3"/>
      <c r="K408" s="3"/>
      <c r="L408" s="3"/>
      <c r="M408" s="3"/>
      <c r="N408" s="3"/>
    </row>
    <row r="409" spans="1:14" ht="13">
      <c r="A409" s="36"/>
      <c r="B409" s="3"/>
      <c r="C409" s="4"/>
      <c r="D409" s="4"/>
      <c r="E409" s="3"/>
      <c r="F409" s="3"/>
      <c r="G409" s="16"/>
      <c r="H409" s="3"/>
      <c r="I409" s="3"/>
      <c r="J409" s="3"/>
      <c r="K409" s="3"/>
      <c r="L409" s="3"/>
      <c r="M409" s="3"/>
      <c r="N409" s="3"/>
    </row>
    <row r="410" spans="1:14" ht="13">
      <c r="A410" s="36"/>
      <c r="B410" s="3"/>
      <c r="C410" s="4"/>
      <c r="D410" s="4"/>
      <c r="E410" s="3"/>
      <c r="F410" s="3"/>
      <c r="G410" s="16"/>
      <c r="H410" s="3"/>
      <c r="I410" s="3"/>
      <c r="J410" s="3"/>
      <c r="K410" s="3"/>
      <c r="L410" s="3"/>
      <c r="M410" s="3"/>
      <c r="N410" s="3"/>
    </row>
    <row r="411" spans="1:14" ht="13">
      <c r="A411" s="36"/>
      <c r="B411" s="3"/>
      <c r="C411" s="4"/>
      <c r="D411" s="4"/>
      <c r="E411" s="3"/>
      <c r="F411" s="3"/>
      <c r="G411" s="16"/>
      <c r="H411" s="3"/>
      <c r="I411" s="3"/>
      <c r="J411" s="3"/>
      <c r="K411" s="3"/>
      <c r="L411" s="3"/>
      <c r="M411" s="3"/>
      <c r="N411" s="3"/>
    </row>
    <row r="412" spans="1:14" ht="13">
      <c r="A412" s="36"/>
      <c r="B412" s="3"/>
      <c r="C412" s="4"/>
      <c r="D412" s="4"/>
      <c r="E412" s="3"/>
      <c r="F412" s="3"/>
      <c r="G412" s="16"/>
      <c r="H412" s="3"/>
      <c r="I412" s="3"/>
      <c r="J412" s="3"/>
      <c r="K412" s="3"/>
      <c r="L412" s="3"/>
      <c r="M412" s="3"/>
      <c r="N412" s="3"/>
    </row>
    <row r="413" spans="1:14" ht="13">
      <c r="A413" s="36"/>
      <c r="B413" s="3"/>
      <c r="C413" s="4"/>
      <c r="D413" s="4"/>
      <c r="E413" s="3"/>
      <c r="F413" s="3"/>
      <c r="G413" s="16"/>
      <c r="H413" s="3"/>
      <c r="I413" s="3"/>
      <c r="J413" s="3"/>
      <c r="K413" s="3"/>
      <c r="L413" s="3"/>
      <c r="M413" s="3"/>
      <c r="N413" s="3"/>
    </row>
    <row r="414" spans="1:14" ht="13">
      <c r="A414" s="36"/>
      <c r="B414" s="3"/>
      <c r="C414" s="4"/>
      <c r="D414" s="4"/>
      <c r="E414" s="3"/>
      <c r="F414" s="3"/>
      <c r="G414" s="16"/>
      <c r="H414" s="3"/>
      <c r="I414" s="3"/>
      <c r="J414" s="3"/>
      <c r="K414" s="3"/>
      <c r="L414" s="3"/>
      <c r="M414" s="3"/>
      <c r="N414" s="3"/>
    </row>
    <row r="415" spans="1:14" ht="13">
      <c r="A415" s="36"/>
      <c r="B415" s="3"/>
      <c r="C415" s="4"/>
      <c r="D415" s="4"/>
      <c r="E415" s="3"/>
      <c r="F415" s="3"/>
      <c r="G415" s="16"/>
      <c r="H415" s="3"/>
      <c r="I415" s="3"/>
      <c r="J415" s="3"/>
      <c r="K415" s="3"/>
      <c r="L415" s="3"/>
      <c r="M415" s="3"/>
      <c r="N415" s="3"/>
    </row>
    <row r="416" spans="1:14" ht="13">
      <c r="A416" s="36"/>
      <c r="B416" s="3"/>
      <c r="C416" s="4"/>
      <c r="D416" s="4"/>
      <c r="E416" s="3"/>
      <c r="F416" s="3"/>
      <c r="G416" s="16"/>
      <c r="H416" s="3"/>
      <c r="I416" s="3"/>
      <c r="J416" s="3"/>
      <c r="K416" s="3"/>
      <c r="L416" s="3"/>
      <c r="M416" s="3"/>
      <c r="N416" s="3"/>
    </row>
    <row r="417" spans="1:14" ht="13">
      <c r="A417" s="36"/>
      <c r="B417" s="3"/>
      <c r="C417" s="4"/>
      <c r="D417" s="4"/>
      <c r="E417" s="3"/>
      <c r="F417" s="3"/>
      <c r="G417" s="16"/>
      <c r="H417" s="3"/>
      <c r="I417" s="3"/>
      <c r="J417" s="3"/>
      <c r="K417" s="3"/>
      <c r="L417" s="3"/>
      <c r="M417" s="3"/>
      <c r="N417" s="3"/>
    </row>
    <row r="418" spans="1:14" ht="13">
      <c r="A418" s="36"/>
      <c r="B418" s="3"/>
      <c r="C418" s="4"/>
      <c r="D418" s="4"/>
      <c r="E418" s="3"/>
      <c r="F418" s="3"/>
      <c r="G418" s="16"/>
      <c r="H418" s="3"/>
      <c r="I418" s="3"/>
      <c r="J418" s="3"/>
      <c r="K418" s="3"/>
      <c r="L418" s="3"/>
      <c r="M418" s="3"/>
      <c r="N418" s="3"/>
    </row>
    <row r="419" spans="1:14" ht="13">
      <c r="A419" s="36"/>
      <c r="B419" s="3"/>
      <c r="C419" s="4"/>
      <c r="D419" s="4"/>
      <c r="E419" s="3"/>
      <c r="F419" s="3"/>
      <c r="G419" s="16"/>
      <c r="H419" s="3"/>
      <c r="I419" s="3"/>
      <c r="J419" s="3"/>
      <c r="K419" s="3"/>
      <c r="L419" s="3"/>
      <c r="M419" s="3"/>
      <c r="N419" s="3"/>
    </row>
    <row r="420" spans="1:14" ht="13">
      <c r="A420" s="36"/>
      <c r="B420" s="3"/>
      <c r="C420" s="4"/>
      <c r="D420" s="4"/>
      <c r="E420" s="3"/>
      <c r="F420" s="3"/>
      <c r="G420" s="16"/>
      <c r="H420" s="3"/>
      <c r="I420" s="3"/>
      <c r="J420" s="3"/>
      <c r="K420" s="3"/>
      <c r="L420" s="3"/>
      <c r="M420" s="3"/>
      <c r="N420" s="3"/>
    </row>
    <row r="421" spans="1:14" ht="13">
      <c r="A421" s="36"/>
      <c r="B421" s="3"/>
      <c r="C421" s="4"/>
      <c r="D421" s="4"/>
      <c r="E421" s="3"/>
      <c r="F421" s="3"/>
      <c r="G421" s="16"/>
      <c r="H421" s="3"/>
      <c r="I421" s="3"/>
      <c r="J421" s="3"/>
      <c r="K421" s="3"/>
      <c r="L421" s="3"/>
      <c r="M421" s="3"/>
      <c r="N421" s="3"/>
    </row>
    <row r="422" spans="1:14" ht="13">
      <c r="A422" s="36"/>
      <c r="B422" s="3"/>
      <c r="C422" s="4"/>
      <c r="D422" s="4"/>
      <c r="E422" s="3"/>
      <c r="F422" s="3"/>
      <c r="G422" s="16"/>
      <c r="H422" s="3"/>
      <c r="I422" s="3"/>
      <c r="J422" s="3"/>
      <c r="K422" s="3"/>
      <c r="L422" s="3"/>
      <c r="M422" s="3"/>
      <c r="N422" s="3"/>
    </row>
    <row r="423" spans="1:14" ht="13">
      <c r="A423" s="36"/>
      <c r="B423" s="3"/>
      <c r="C423" s="4"/>
      <c r="D423" s="4"/>
      <c r="E423" s="3"/>
      <c r="F423" s="3"/>
      <c r="G423" s="16"/>
      <c r="H423" s="3"/>
      <c r="I423" s="3"/>
      <c r="J423" s="3"/>
      <c r="K423" s="3"/>
      <c r="L423" s="3"/>
      <c r="M423" s="3"/>
      <c r="N423" s="3"/>
    </row>
    <row r="424" spans="1:14" ht="13">
      <c r="A424" s="36"/>
      <c r="B424" s="3"/>
      <c r="C424" s="4"/>
      <c r="D424" s="4"/>
      <c r="E424" s="3"/>
      <c r="F424" s="3"/>
      <c r="G424" s="16"/>
      <c r="H424" s="3"/>
      <c r="I424" s="3"/>
      <c r="J424" s="3"/>
      <c r="K424" s="3"/>
      <c r="L424" s="3"/>
      <c r="M424" s="3"/>
      <c r="N424" s="3"/>
    </row>
    <row r="425" spans="1:14" ht="13">
      <c r="A425" s="36"/>
      <c r="B425" s="3"/>
      <c r="C425" s="4"/>
      <c r="D425" s="4"/>
      <c r="E425" s="3"/>
      <c r="F425" s="3"/>
      <c r="G425" s="16"/>
      <c r="H425" s="3"/>
      <c r="I425" s="3"/>
      <c r="J425" s="3"/>
      <c r="K425" s="3"/>
      <c r="L425" s="3"/>
      <c r="M425" s="3"/>
      <c r="N425" s="3"/>
    </row>
    <row r="426" spans="1:14" ht="13">
      <c r="A426" s="36"/>
      <c r="B426" s="3"/>
      <c r="C426" s="4"/>
      <c r="D426" s="4"/>
      <c r="E426" s="3"/>
      <c r="F426" s="3"/>
      <c r="G426" s="16"/>
      <c r="H426" s="3"/>
      <c r="I426" s="3"/>
      <c r="J426" s="3"/>
      <c r="K426" s="3"/>
      <c r="L426" s="3"/>
      <c r="M426" s="3"/>
      <c r="N426" s="3"/>
    </row>
    <row r="427" spans="1:14" ht="13">
      <c r="A427" s="36"/>
      <c r="B427" s="3"/>
      <c r="C427" s="4"/>
      <c r="D427" s="4"/>
      <c r="E427" s="3"/>
      <c r="F427" s="3"/>
      <c r="G427" s="16"/>
      <c r="H427" s="3"/>
      <c r="I427" s="3"/>
      <c r="J427" s="3"/>
      <c r="K427" s="3"/>
      <c r="L427" s="3"/>
      <c r="M427" s="3"/>
      <c r="N427" s="3"/>
    </row>
    <row r="428" spans="1:14" ht="13">
      <c r="A428" s="36"/>
      <c r="B428" s="3"/>
      <c r="C428" s="4"/>
      <c r="D428" s="4"/>
      <c r="E428" s="3"/>
      <c r="F428" s="3"/>
      <c r="G428" s="16"/>
      <c r="H428" s="3"/>
      <c r="I428" s="3"/>
      <c r="J428" s="3"/>
      <c r="K428" s="3"/>
      <c r="L428" s="3"/>
      <c r="M428" s="3"/>
      <c r="N428" s="3"/>
    </row>
    <row r="429" spans="1:14" ht="13">
      <c r="A429" s="36"/>
      <c r="B429" s="3"/>
      <c r="C429" s="4"/>
      <c r="D429" s="4"/>
      <c r="E429" s="3"/>
      <c r="F429" s="3"/>
      <c r="G429" s="16"/>
      <c r="H429" s="3"/>
      <c r="I429" s="3"/>
      <c r="J429" s="3"/>
      <c r="K429" s="3"/>
      <c r="L429" s="3"/>
      <c r="M429" s="3"/>
      <c r="N429" s="3"/>
    </row>
    <row r="430" spans="1:14" ht="13">
      <c r="A430" s="36"/>
      <c r="B430" s="3"/>
      <c r="C430" s="4"/>
      <c r="D430" s="4"/>
      <c r="E430" s="3"/>
      <c r="F430" s="3"/>
      <c r="G430" s="16"/>
      <c r="H430" s="3"/>
      <c r="I430" s="3"/>
      <c r="J430" s="3"/>
      <c r="K430" s="3"/>
      <c r="L430" s="3"/>
      <c r="M430" s="3"/>
      <c r="N430" s="3"/>
    </row>
    <row r="431" spans="1:14" ht="13">
      <c r="A431" s="36"/>
      <c r="B431" s="3"/>
      <c r="C431" s="4"/>
      <c r="D431" s="4"/>
      <c r="E431" s="3"/>
      <c r="F431" s="3"/>
      <c r="G431" s="16"/>
      <c r="H431" s="3"/>
      <c r="I431" s="3"/>
      <c r="J431" s="3"/>
      <c r="K431" s="3"/>
      <c r="L431" s="3"/>
      <c r="M431" s="3"/>
      <c r="N431" s="3"/>
    </row>
    <row r="432" spans="1:14" ht="13">
      <c r="A432" s="36"/>
      <c r="B432" s="3"/>
      <c r="C432" s="4"/>
      <c r="D432" s="4"/>
      <c r="E432" s="3"/>
      <c r="F432" s="3"/>
      <c r="G432" s="16"/>
      <c r="H432" s="3"/>
      <c r="I432" s="3"/>
      <c r="J432" s="3"/>
      <c r="K432" s="3"/>
      <c r="L432" s="3"/>
      <c r="M432" s="3"/>
      <c r="N432" s="3"/>
    </row>
    <row r="433" spans="1:14" ht="13">
      <c r="A433" s="36"/>
      <c r="B433" s="3"/>
      <c r="C433" s="4"/>
      <c r="D433" s="4"/>
      <c r="E433" s="3"/>
      <c r="F433" s="3"/>
      <c r="G433" s="16"/>
      <c r="H433" s="3"/>
      <c r="I433" s="3"/>
      <c r="J433" s="3"/>
      <c r="K433" s="3"/>
      <c r="L433" s="3"/>
      <c r="M433" s="3"/>
      <c r="N433" s="3"/>
    </row>
    <row r="434" spans="1:14" ht="13">
      <c r="A434" s="36"/>
      <c r="B434" s="3"/>
      <c r="C434" s="4"/>
      <c r="D434" s="4"/>
      <c r="E434" s="3"/>
      <c r="F434" s="3"/>
      <c r="G434" s="16"/>
      <c r="H434" s="3"/>
      <c r="I434" s="3"/>
      <c r="J434" s="3"/>
      <c r="K434" s="3"/>
      <c r="L434" s="3"/>
      <c r="M434" s="3"/>
      <c r="N434" s="3"/>
    </row>
    <row r="435" spans="1:14" ht="13">
      <c r="A435" s="36"/>
      <c r="B435" s="3"/>
      <c r="C435" s="4"/>
      <c r="D435" s="4"/>
      <c r="E435" s="3"/>
      <c r="F435" s="3"/>
      <c r="G435" s="16"/>
      <c r="H435" s="3"/>
      <c r="I435" s="3"/>
      <c r="J435" s="3"/>
      <c r="K435" s="3"/>
      <c r="L435" s="3"/>
      <c r="M435" s="3"/>
      <c r="N435" s="3"/>
    </row>
    <row r="436" spans="1:14" ht="13">
      <c r="A436" s="36"/>
      <c r="B436" s="3"/>
      <c r="C436" s="4"/>
      <c r="D436" s="4"/>
      <c r="E436" s="3"/>
      <c r="F436" s="3"/>
      <c r="G436" s="16"/>
      <c r="H436" s="3"/>
      <c r="I436" s="3"/>
      <c r="J436" s="3"/>
      <c r="K436" s="3"/>
      <c r="L436" s="3"/>
      <c r="M436" s="3"/>
      <c r="N436" s="3"/>
    </row>
    <row r="437" spans="1:14" ht="13">
      <c r="A437" s="36"/>
      <c r="B437" s="3"/>
      <c r="C437" s="4"/>
      <c r="D437" s="4"/>
      <c r="E437" s="3"/>
      <c r="F437" s="3"/>
      <c r="G437" s="16"/>
      <c r="H437" s="3"/>
      <c r="I437" s="3"/>
      <c r="J437" s="3"/>
      <c r="K437" s="3"/>
      <c r="L437" s="3"/>
      <c r="M437" s="3"/>
      <c r="N437" s="3"/>
    </row>
    <row r="438" spans="1:14" ht="13">
      <c r="A438" s="36"/>
      <c r="B438" s="3"/>
      <c r="C438" s="4"/>
      <c r="D438" s="4"/>
      <c r="E438" s="3"/>
      <c r="F438" s="3"/>
      <c r="G438" s="16"/>
      <c r="H438" s="3"/>
      <c r="I438" s="3"/>
      <c r="J438" s="3"/>
      <c r="K438" s="3"/>
      <c r="L438" s="3"/>
      <c r="M438" s="3"/>
      <c r="N438" s="3"/>
    </row>
    <row r="439" spans="1:14" ht="13">
      <c r="A439" s="36"/>
      <c r="B439" s="3"/>
      <c r="C439" s="4"/>
      <c r="D439" s="4"/>
      <c r="E439" s="3"/>
      <c r="F439" s="3"/>
      <c r="G439" s="16"/>
      <c r="H439" s="3"/>
      <c r="I439" s="3"/>
      <c r="J439" s="3"/>
      <c r="K439" s="3"/>
      <c r="L439" s="3"/>
      <c r="M439" s="3"/>
      <c r="N439" s="3"/>
    </row>
    <row r="440" spans="1:14" ht="13">
      <c r="A440" s="36"/>
      <c r="B440" s="3"/>
      <c r="C440" s="4"/>
      <c r="D440" s="4"/>
      <c r="E440" s="3"/>
      <c r="F440" s="3"/>
      <c r="G440" s="16"/>
      <c r="H440" s="3"/>
      <c r="I440" s="3"/>
      <c r="J440" s="3"/>
      <c r="K440" s="3"/>
      <c r="L440" s="3"/>
      <c r="M440" s="3"/>
      <c r="N440" s="3"/>
    </row>
    <row r="441" spans="1:14" ht="13">
      <c r="A441" s="36"/>
      <c r="B441" s="3"/>
      <c r="C441" s="4"/>
      <c r="D441" s="4"/>
      <c r="E441" s="3"/>
      <c r="F441" s="3"/>
      <c r="G441" s="16"/>
      <c r="H441" s="3"/>
      <c r="I441" s="3"/>
      <c r="J441" s="3"/>
      <c r="K441" s="3"/>
      <c r="L441" s="3"/>
      <c r="M441" s="3"/>
      <c r="N441" s="3"/>
    </row>
    <row r="442" spans="1:14" ht="13">
      <c r="A442" s="36"/>
      <c r="B442" s="3"/>
      <c r="C442" s="4"/>
      <c r="D442" s="4"/>
      <c r="E442" s="3"/>
      <c r="F442" s="3"/>
      <c r="G442" s="16"/>
      <c r="H442" s="3"/>
      <c r="I442" s="3"/>
      <c r="J442" s="3"/>
      <c r="K442" s="3"/>
      <c r="L442" s="3"/>
      <c r="M442" s="3"/>
      <c r="N442" s="3"/>
    </row>
    <row r="443" spans="1:14" ht="13">
      <c r="A443" s="36"/>
      <c r="B443" s="3"/>
      <c r="C443" s="4"/>
      <c r="D443" s="4"/>
      <c r="E443" s="3"/>
      <c r="F443" s="3"/>
      <c r="G443" s="16"/>
      <c r="H443" s="3"/>
      <c r="I443" s="3"/>
      <c r="J443" s="3"/>
      <c r="K443" s="3"/>
      <c r="L443" s="3"/>
      <c r="M443" s="3"/>
      <c r="N443" s="3"/>
    </row>
    <row r="444" spans="1:14" ht="13">
      <c r="A444" s="36"/>
      <c r="B444" s="3"/>
      <c r="C444" s="4"/>
      <c r="D444" s="4"/>
      <c r="E444" s="3"/>
      <c r="F444" s="3"/>
      <c r="G444" s="16"/>
      <c r="H444" s="3"/>
      <c r="I444" s="3"/>
      <c r="J444" s="3"/>
      <c r="K444" s="3"/>
      <c r="L444" s="3"/>
      <c r="M444" s="3"/>
      <c r="N444" s="3"/>
    </row>
    <row r="445" spans="1:14" ht="13">
      <c r="A445" s="36"/>
      <c r="B445" s="3"/>
      <c r="C445" s="4"/>
      <c r="D445" s="4"/>
      <c r="E445" s="3"/>
      <c r="F445" s="3"/>
      <c r="G445" s="16"/>
      <c r="H445" s="3"/>
      <c r="I445" s="3"/>
      <c r="J445" s="3"/>
      <c r="K445" s="3"/>
      <c r="L445" s="3"/>
      <c r="M445" s="3"/>
      <c r="N445" s="3"/>
    </row>
    <row r="446" spans="1:14" ht="13">
      <c r="A446" s="36"/>
      <c r="B446" s="3"/>
      <c r="C446" s="4"/>
      <c r="D446" s="4"/>
      <c r="E446" s="3"/>
      <c r="F446" s="3"/>
      <c r="G446" s="16"/>
      <c r="H446" s="3"/>
      <c r="I446" s="3"/>
      <c r="J446" s="3"/>
      <c r="K446" s="3"/>
      <c r="L446" s="3"/>
      <c r="M446" s="3"/>
      <c r="N446" s="3"/>
    </row>
    <row r="447" spans="1:14" ht="13">
      <c r="A447" s="36"/>
      <c r="B447" s="3"/>
      <c r="C447" s="4"/>
      <c r="D447" s="4"/>
      <c r="E447" s="3"/>
      <c r="F447" s="3"/>
      <c r="G447" s="16"/>
      <c r="H447" s="3"/>
      <c r="I447" s="3"/>
      <c r="J447" s="3"/>
      <c r="K447" s="3"/>
      <c r="L447" s="3"/>
      <c r="M447" s="3"/>
      <c r="N447" s="3"/>
    </row>
    <row r="448" spans="1:14" ht="13">
      <c r="A448" s="36"/>
      <c r="B448" s="3"/>
      <c r="C448" s="4"/>
      <c r="D448" s="4"/>
      <c r="E448" s="3"/>
      <c r="F448" s="3"/>
      <c r="G448" s="16"/>
      <c r="H448" s="3"/>
      <c r="I448" s="3"/>
      <c r="J448" s="3"/>
      <c r="K448" s="3"/>
      <c r="L448" s="3"/>
      <c r="M448" s="3"/>
      <c r="N448" s="3"/>
    </row>
    <row r="449" spans="1:14" ht="13">
      <c r="A449" s="36"/>
      <c r="B449" s="3"/>
      <c r="C449" s="4"/>
      <c r="D449" s="4"/>
      <c r="E449" s="3"/>
      <c r="F449" s="3"/>
      <c r="G449" s="16"/>
      <c r="H449" s="3"/>
      <c r="I449" s="3"/>
      <c r="J449" s="3"/>
      <c r="K449" s="3"/>
      <c r="L449" s="3"/>
      <c r="M449" s="3"/>
      <c r="N449" s="3"/>
    </row>
    <row r="450" spans="1:14" ht="13">
      <c r="A450" s="36"/>
      <c r="B450" s="3"/>
      <c r="C450" s="4"/>
      <c r="D450" s="4"/>
      <c r="E450" s="3"/>
      <c r="F450" s="3"/>
      <c r="G450" s="16"/>
      <c r="H450" s="3"/>
      <c r="I450" s="3"/>
      <c r="J450" s="3"/>
      <c r="K450" s="3"/>
      <c r="L450" s="3"/>
      <c r="M450" s="3"/>
      <c r="N450" s="3"/>
    </row>
    <row r="451" spans="1:14" ht="13">
      <c r="A451" s="36"/>
      <c r="B451" s="3"/>
      <c r="C451" s="4"/>
      <c r="D451" s="4"/>
      <c r="E451" s="3"/>
      <c r="F451" s="3"/>
      <c r="G451" s="16"/>
      <c r="H451" s="3"/>
      <c r="I451" s="3"/>
      <c r="J451" s="3"/>
      <c r="K451" s="3"/>
      <c r="L451" s="3"/>
      <c r="M451" s="3"/>
      <c r="N451" s="3"/>
    </row>
    <row r="452" spans="1:14" ht="13">
      <c r="A452" s="36"/>
      <c r="B452" s="3"/>
      <c r="C452" s="4"/>
      <c r="D452" s="4"/>
      <c r="E452" s="3"/>
      <c r="F452" s="3"/>
      <c r="G452" s="16"/>
      <c r="H452" s="3"/>
      <c r="I452" s="3"/>
      <c r="J452" s="3"/>
      <c r="K452" s="3"/>
      <c r="L452" s="3"/>
      <c r="M452" s="3"/>
      <c r="N452" s="3"/>
    </row>
    <row r="453" spans="1:14" ht="13">
      <c r="A453" s="36"/>
      <c r="B453" s="3"/>
      <c r="C453" s="4"/>
      <c r="D453" s="4"/>
      <c r="E453" s="3"/>
      <c r="F453" s="3"/>
      <c r="G453" s="16"/>
      <c r="H453" s="3"/>
      <c r="I453" s="3"/>
      <c r="J453" s="3"/>
      <c r="K453" s="3"/>
      <c r="L453" s="3"/>
      <c r="M453" s="3"/>
      <c r="N453" s="3"/>
    </row>
    <row r="454" spans="1:14" ht="13">
      <c r="A454" s="36"/>
      <c r="B454" s="3"/>
      <c r="C454" s="4"/>
      <c r="D454" s="4"/>
      <c r="E454" s="3"/>
      <c r="F454" s="3"/>
      <c r="G454" s="16"/>
      <c r="H454" s="3"/>
      <c r="I454" s="3"/>
      <c r="J454" s="3"/>
      <c r="K454" s="3"/>
      <c r="L454" s="3"/>
      <c r="M454" s="3"/>
      <c r="N454" s="3"/>
    </row>
    <row r="455" spans="1:14" ht="13">
      <c r="A455" s="36"/>
      <c r="B455" s="3"/>
      <c r="C455" s="4"/>
      <c r="D455" s="4"/>
      <c r="E455" s="3"/>
      <c r="F455" s="3"/>
      <c r="G455" s="16"/>
      <c r="H455" s="3"/>
      <c r="I455" s="3"/>
      <c r="J455" s="3"/>
      <c r="K455" s="3"/>
      <c r="L455" s="3"/>
      <c r="M455" s="3"/>
      <c r="N455" s="3"/>
    </row>
    <row r="456" spans="1:14" ht="13">
      <c r="A456" s="36"/>
      <c r="B456" s="3"/>
      <c r="C456" s="4"/>
      <c r="D456" s="4"/>
      <c r="E456" s="3"/>
      <c r="F456" s="3"/>
      <c r="G456" s="16"/>
      <c r="H456" s="3"/>
      <c r="I456" s="3"/>
      <c r="J456" s="3"/>
      <c r="K456" s="3"/>
      <c r="L456" s="3"/>
      <c r="M456" s="3"/>
      <c r="N456" s="3"/>
    </row>
    <row r="457" spans="1:14" ht="13">
      <c r="A457" s="36"/>
      <c r="B457" s="3"/>
      <c r="C457" s="4"/>
      <c r="D457" s="4"/>
      <c r="E457" s="3"/>
      <c r="F457" s="3"/>
      <c r="G457" s="16"/>
      <c r="H457" s="3"/>
      <c r="I457" s="3"/>
      <c r="J457" s="3"/>
      <c r="K457" s="3"/>
      <c r="L457" s="3"/>
      <c r="M457" s="3"/>
      <c r="N457" s="3"/>
    </row>
    <row r="458" spans="1:14" ht="13">
      <c r="A458" s="36"/>
      <c r="B458" s="3"/>
      <c r="C458" s="4"/>
      <c r="D458" s="4"/>
      <c r="E458" s="3"/>
      <c r="F458" s="3"/>
      <c r="G458" s="16"/>
      <c r="H458" s="3"/>
      <c r="I458" s="3"/>
      <c r="J458" s="3"/>
      <c r="K458" s="3"/>
      <c r="L458" s="3"/>
      <c r="M458" s="3"/>
      <c r="N458" s="3"/>
    </row>
    <row r="459" spans="1:14" ht="13">
      <c r="A459" s="36"/>
      <c r="B459" s="3"/>
      <c r="C459" s="4"/>
      <c r="D459" s="4"/>
      <c r="E459" s="3"/>
      <c r="F459" s="3"/>
      <c r="G459" s="16"/>
      <c r="H459" s="3"/>
      <c r="I459" s="3"/>
      <c r="J459" s="3"/>
      <c r="K459" s="3"/>
      <c r="L459" s="3"/>
      <c r="M459" s="3"/>
      <c r="N459" s="3"/>
    </row>
    <row r="460" spans="1:14" ht="13">
      <c r="A460" s="36"/>
      <c r="B460" s="3"/>
      <c r="C460" s="4"/>
      <c r="D460" s="4"/>
      <c r="E460" s="3"/>
      <c r="F460" s="3"/>
      <c r="G460" s="16"/>
      <c r="H460" s="3"/>
      <c r="I460" s="3"/>
      <c r="J460" s="3"/>
      <c r="K460" s="3"/>
      <c r="L460" s="3"/>
      <c r="M460" s="3"/>
      <c r="N460" s="3"/>
    </row>
    <row r="461" spans="1:14" ht="13">
      <c r="A461" s="36"/>
      <c r="B461" s="3"/>
      <c r="C461" s="4"/>
      <c r="D461" s="4"/>
      <c r="E461" s="3"/>
      <c r="F461" s="3"/>
      <c r="G461" s="16"/>
      <c r="H461" s="3"/>
      <c r="I461" s="3"/>
      <c r="J461" s="3"/>
      <c r="K461" s="3"/>
      <c r="L461" s="3"/>
      <c r="M461" s="3"/>
      <c r="N461" s="3"/>
    </row>
    <row r="462" spans="1:14" ht="13">
      <c r="A462" s="36"/>
      <c r="B462" s="3"/>
      <c r="C462" s="4"/>
      <c r="D462" s="4"/>
      <c r="E462" s="3"/>
      <c r="F462" s="3"/>
      <c r="G462" s="16"/>
      <c r="H462" s="3"/>
      <c r="I462" s="3"/>
      <c r="J462" s="3"/>
      <c r="K462" s="3"/>
      <c r="L462" s="3"/>
      <c r="M462" s="3"/>
      <c r="N462" s="3"/>
    </row>
    <row r="463" spans="1:14" ht="13">
      <c r="A463" s="36"/>
      <c r="B463" s="3"/>
      <c r="C463" s="4"/>
      <c r="D463" s="4"/>
      <c r="E463" s="3"/>
      <c r="F463" s="3"/>
      <c r="G463" s="16"/>
      <c r="H463" s="3"/>
      <c r="I463" s="3"/>
      <c r="J463" s="3"/>
      <c r="K463" s="3"/>
      <c r="L463" s="3"/>
      <c r="M463" s="3"/>
      <c r="N463" s="3"/>
    </row>
    <row r="464" spans="1:14" ht="13">
      <c r="A464" s="36"/>
      <c r="B464" s="3"/>
      <c r="C464" s="4"/>
      <c r="D464" s="4"/>
      <c r="E464" s="3"/>
      <c r="F464" s="3"/>
      <c r="G464" s="16"/>
      <c r="H464" s="3"/>
      <c r="I464" s="3"/>
      <c r="J464" s="3"/>
      <c r="K464" s="3"/>
      <c r="L464" s="3"/>
      <c r="M464" s="3"/>
      <c r="N464" s="3"/>
    </row>
    <row r="465" spans="1:14" ht="13">
      <c r="A465" s="36"/>
      <c r="B465" s="3"/>
      <c r="C465" s="4"/>
      <c r="D465" s="4"/>
      <c r="E465" s="3"/>
      <c r="F465" s="3"/>
      <c r="G465" s="16"/>
      <c r="H465" s="3"/>
      <c r="I465" s="3"/>
      <c r="J465" s="3"/>
      <c r="K465" s="3"/>
      <c r="L465" s="3"/>
      <c r="M465" s="3"/>
      <c r="N465" s="3"/>
    </row>
    <row r="466" spans="1:14" ht="13">
      <c r="A466" s="36"/>
      <c r="B466" s="3"/>
      <c r="C466" s="4"/>
      <c r="D466" s="4"/>
      <c r="E466" s="3"/>
      <c r="F466" s="3"/>
      <c r="G466" s="16"/>
      <c r="H466" s="3"/>
      <c r="I466" s="3"/>
      <c r="J466" s="3"/>
      <c r="K466" s="3"/>
      <c r="L466" s="3"/>
      <c r="M466" s="3"/>
      <c r="N466" s="3"/>
    </row>
    <row r="467" spans="1:14" ht="13">
      <c r="A467" s="36"/>
      <c r="B467" s="3"/>
      <c r="C467" s="4"/>
      <c r="D467" s="4"/>
      <c r="E467" s="3"/>
      <c r="F467" s="3"/>
      <c r="G467" s="16"/>
      <c r="H467" s="3"/>
      <c r="I467" s="3"/>
      <c r="J467" s="3"/>
      <c r="K467" s="3"/>
      <c r="L467" s="3"/>
      <c r="M467" s="3"/>
      <c r="N467" s="3"/>
    </row>
    <row r="468" spans="1:14" ht="13">
      <c r="A468" s="36"/>
      <c r="B468" s="3"/>
      <c r="C468" s="4"/>
      <c r="D468" s="4"/>
      <c r="E468" s="3"/>
      <c r="F468" s="3"/>
      <c r="G468" s="16"/>
      <c r="H468" s="3"/>
      <c r="I468" s="3"/>
      <c r="J468" s="3"/>
      <c r="K468" s="3"/>
      <c r="L468" s="3"/>
      <c r="M468" s="3"/>
      <c r="N468" s="3"/>
    </row>
    <row r="469" spans="1:14" ht="13">
      <c r="A469" s="36"/>
      <c r="B469" s="3"/>
      <c r="C469" s="4"/>
      <c r="D469" s="4"/>
      <c r="E469" s="3"/>
      <c r="F469" s="3"/>
      <c r="G469" s="16"/>
      <c r="H469" s="3"/>
      <c r="I469" s="3"/>
      <c r="J469" s="3"/>
      <c r="K469" s="3"/>
      <c r="L469" s="3"/>
      <c r="M469" s="3"/>
      <c r="N469" s="3"/>
    </row>
    <row r="470" spans="1:14" ht="13">
      <c r="A470" s="36"/>
      <c r="B470" s="3"/>
      <c r="C470" s="4"/>
      <c r="D470" s="4"/>
      <c r="E470" s="3"/>
      <c r="F470" s="3"/>
      <c r="G470" s="16"/>
      <c r="H470" s="3"/>
      <c r="I470" s="3"/>
      <c r="J470" s="3"/>
      <c r="K470" s="3"/>
      <c r="L470" s="3"/>
      <c r="M470" s="3"/>
      <c r="N470" s="3"/>
    </row>
    <row r="471" spans="1:14" ht="13">
      <c r="A471" s="36"/>
      <c r="B471" s="3"/>
      <c r="C471" s="4"/>
      <c r="D471" s="4"/>
      <c r="E471" s="3"/>
      <c r="F471" s="3"/>
      <c r="G471" s="16"/>
      <c r="H471" s="3"/>
      <c r="I471" s="3"/>
      <c r="J471" s="3"/>
      <c r="K471" s="3"/>
      <c r="L471" s="3"/>
      <c r="M471" s="3"/>
      <c r="N471" s="3"/>
    </row>
    <row r="472" spans="1:14" ht="13">
      <c r="A472" s="36"/>
      <c r="B472" s="3"/>
      <c r="C472" s="4"/>
      <c r="D472" s="4"/>
      <c r="E472" s="3"/>
      <c r="F472" s="3"/>
      <c r="G472" s="16"/>
      <c r="H472" s="3"/>
      <c r="I472" s="3"/>
      <c r="J472" s="3"/>
      <c r="K472" s="3"/>
      <c r="L472" s="3"/>
      <c r="M472" s="3"/>
      <c r="N472" s="3"/>
    </row>
    <row r="473" spans="1:14" ht="13">
      <c r="A473" s="36"/>
      <c r="B473" s="3"/>
      <c r="C473" s="4"/>
      <c r="D473" s="4"/>
      <c r="E473" s="3"/>
      <c r="F473" s="3"/>
      <c r="G473" s="16"/>
      <c r="H473" s="3"/>
      <c r="I473" s="3"/>
      <c r="J473" s="3"/>
      <c r="K473" s="3"/>
      <c r="L473" s="3"/>
      <c r="M473" s="3"/>
      <c r="N473" s="3"/>
    </row>
    <row r="474" spans="1:14" ht="13">
      <c r="A474" s="36"/>
      <c r="B474" s="3"/>
      <c r="C474" s="4"/>
      <c r="D474" s="4"/>
      <c r="E474" s="3"/>
      <c r="F474" s="3"/>
      <c r="G474" s="16"/>
      <c r="H474" s="3"/>
      <c r="I474" s="3"/>
      <c r="J474" s="3"/>
      <c r="K474" s="3"/>
      <c r="L474" s="3"/>
      <c r="M474" s="3"/>
      <c r="N474" s="3"/>
    </row>
    <row r="475" spans="1:14" ht="13">
      <c r="A475" s="36"/>
      <c r="B475" s="3"/>
      <c r="C475" s="4"/>
      <c r="D475" s="4"/>
      <c r="E475" s="3"/>
      <c r="F475" s="3"/>
      <c r="G475" s="16"/>
      <c r="H475" s="3"/>
      <c r="I475" s="3"/>
      <c r="J475" s="3"/>
      <c r="K475" s="3"/>
      <c r="L475" s="3"/>
      <c r="M475" s="3"/>
      <c r="N475" s="3"/>
    </row>
    <row r="476" spans="1:14" ht="13">
      <c r="A476" s="36"/>
      <c r="B476" s="3"/>
      <c r="C476" s="4"/>
      <c r="D476" s="4"/>
      <c r="E476" s="3"/>
      <c r="F476" s="3"/>
      <c r="G476" s="16"/>
      <c r="H476" s="3"/>
      <c r="I476" s="3"/>
      <c r="J476" s="3"/>
      <c r="K476" s="3"/>
      <c r="L476" s="3"/>
      <c r="M476" s="3"/>
      <c r="N476" s="3"/>
    </row>
    <row r="477" spans="1:14" ht="13">
      <c r="A477" s="36"/>
      <c r="B477" s="3"/>
      <c r="C477" s="4"/>
      <c r="D477" s="4"/>
      <c r="E477" s="3"/>
      <c r="F477" s="3"/>
      <c r="G477" s="16"/>
      <c r="H477" s="3"/>
      <c r="I477" s="3"/>
      <c r="J477" s="3"/>
      <c r="K477" s="3"/>
      <c r="L477" s="3"/>
      <c r="M477" s="3"/>
      <c r="N477" s="3"/>
    </row>
    <row r="478" spans="1:14" ht="13">
      <c r="A478" s="36"/>
      <c r="B478" s="3"/>
      <c r="C478" s="4"/>
      <c r="D478" s="4"/>
      <c r="E478" s="3"/>
      <c r="F478" s="3"/>
      <c r="G478" s="16"/>
      <c r="H478" s="3"/>
      <c r="I478" s="3"/>
      <c r="J478" s="3"/>
      <c r="K478" s="3"/>
      <c r="L478" s="3"/>
      <c r="M478" s="3"/>
      <c r="N478" s="3"/>
    </row>
    <row r="479" spans="1:14" ht="13">
      <c r="A479" s="36"/>
      <c r="B479" s="3"/>
      <c r="C479" s="4"/>
      <c r="D479" s="4"/>
      <c r="E479" s="3"/>
      <c r="F479" s="3"/>
      <c r="G479" s="16"/>
      <c r="H479" s="3"/>
      <c r="I479" s="3"/>
      <c r="J479" s="3"/>
      <c r="K479" s="3"/>
      <c r="L479" s="3"/>
      <c r="M479" s="3"/>
      <c r="N479" s="3"/>
    </row>
    <row r="480" spans="1:14" ht="13">
      <c r="A480" s="36"/>
      <c r="B480" s="3"/>
      <c r="C480" s="4"/>
      <c r="D480" s="4"/>
      <c r="E480" s="3"/>
      <c r="F480" s="3"/>
      <c r="G480" s="16"/>
      <c r="H480" s="3"/>
      <c r="I480" s="3"/>
      <c r="J480" s="3"/>
      <c r="K480" s="3"/>
      <c r="L480" s="3"/>
      <c r="M480" s="3"/>
      <c r="N480" s="3"/>
    </row>
    <row r="481" spans="1:14" ht="13">
      <c r="A481" s="36"/>
      <c r="B481" s="3"/>
      <c r="C481" s="4"/>
      <c r="D481" s="4"/>
      <c r="E481" s="3"/>
      <c r="F481" s="3"/>
      <c r="G481" s="16"/>
      <c r="H481" s="3"/>
      <c r="I481" s="3"/>
      <c r="J481" s="3"/>
      <c r="K481" s="3"/>
      <c r="L481" s="3"/>
      <c r="M481" s="3"/>
      <c r="N481" s="3"/>
    </row>
    <row r="482" spans="1:14" ht="13">
      <c r="A482" s="36"/>
      <c r="B482" s="3"/>
      <c r="C482" s="4"/>
      <c r="D482" s="4"/>
      <c r="E482" s="3"/>
      <c r="F482" s="3"/>
      <c r="G482" s="16"/>
      <c r="H482" s="3"/>
      <c r="I482" s="3"/>
      <c r="J482" s="3"/>
      <c r="K482" s="3"/>
      <c r="L482" s="3"/>
      <c r="M482" s="3"/>
      <c r="N482" s="3"/>
    </row>
    <row r="483" spans="1:14" ht="13">
      <c r="A483" s="36"/>
      <c r="B483" s="3"/>
      <c r="C483" s="4"/>
      <c r="D483" s="4"/>
      <c r="E483" s="3"/>
      <c r="F483" s="3"/>
      <c r="G483" s="16"/>
      <c r="H483" s="3"/>
      <c r="I483" s="3"/>
      <c r="J483" s="3"/>
      <c r="K483" s="3"/>
      <c r="L483" s="3"/>
      <c r="M483" s="3"/>
      <c r="N483" s="3"/>
    </row>
    <row r="484" spans="1:14" ht="13">
      <c r="A484" s="36"/>
      <c r="B484" s="3"/>
      <c r="C484" s="4"/>
      <c r="D484" s="4"/>
      <c r="E484" s="3"/>
      <c r="F484" s="3"/>
      <c r="G484" s="16"/>
      <c r="H484" s="3"/>
      <c r="I484" s="3"/>
      <c r="J484" s="3"/>
      <c r="K484" s="3"/>
      <c r="L484" s="3"/>
      <c r="M484" s="3"/>
      <c r="N484" s="3"/>
    </row>
    <row r="485" spans="1:14" ht="13">
      <c r="A485" s="36"/>
      <c r="B485" s="3"/>
      <c r="C485" s="4"/>
      <c r="D485" s="4"/>
      <c r="E485" s="3"/>
      <c r="F485" s="3"/>
      <c r="G485" s="16"/>
      <c r="H485" s="3"/>
      <c r="I485" s="3"/>
      <c r="J485" s="3"/>
      <c r="K485" s="3"/>
      <c r="L485" s="3"/>
      <c r="M485" s="3"/>
      <c r="N485" s="3"/>
    </row>
    <row r="486" spans="1:14" ht="13">
      <c r="A486" s="36"/>
      <c r="B486" s="3"/>
      <c r="C486" s="4"/>
      <c r="D486" s="4"/>
      <c r="E486" s="3"/>
      <c r="F486" s="3"/>
      <c r="G486" s="16"/>
      <c r="H486" s="3"/>
      <c r="I486" s="3"/>
      <c r="J486" s="3"/>
      <c r="K486" s="3"/>
      <c r="L486" s="3"/>
      <c r="M486" s="3"/>
      <c r="N486" s="3"/>
    </row>
    <row r="487" spans="1:14" ht="13">
      <c r="A487" s="36"/>
      <c r="B487" s="3"/>
      <c r="C487" s="4"/>
      <c r="D487" s="4"/>
      <c r="E487" s="3"/>
      <c r="F487" s="3"/>
      <c r="G487" s="16"/>
      <c r="H487" s="3"/>
      <c r="I487" s="3"/>
      <c r="J487" s="3"/>
      <c r="K487" s="3"/>
      <c r="L487" s="3"/>
      <c r="M487" s="3"/>
      <c r="N487" s="3"/>
    </row>
    <row r="488" spans="1:14" ht="13">
      <c r="A488" s="36"/>
      <c r="B488" s="3"/>
      <c r="C488" s="4"/>
      <c r="D488" s="4"/>
      <c r="E488" s="3"/>
      <c r="F488" s="3"/>
      <c r="G488" s="16"/>
      <c r="H488" s="3"/>
      <c r="I488" s="3"/>
      <c r="J488" s="3"/>
      <c r="K488" s="3"/>
      <c r="L488" s="3"/>
      <c r="M488" s="3"/>
      <c r="N488" s="3"/>
    </row>
    <row r="489" spans="1:14" ht="13">
      <c r="A489" s="36"/>
      <c r="B489" s="3"/>
      <c r="C489" s="4"/>
      <c r="D489" s="4"/>
      <c r="E489" s="3"/>
      <c r="F489" s="3"/>
      <c r="G489" s="16"/>
      <c r="H489" s="3"/>
      <c r="I489" s="3"/>
      <c r="J489" s="3"/>
      <c r="K489" s="3"/>
      <c r="L489" s="3"/>
      <c r="M489" s="3"/>
      <c r="N489" s="3"/>
    </row>
    <row r="490" spans="1:14" ht="13">
      <c r="A490" s="36"/>
      <c r="B490" s="3"/>
      <c r="C490" s="4"/>
      <c r="D490" s="4"/>
      <c r="E490" s="3"/>
      <c r="F490" s="3"/>
      <c r="G490" s="16"/>
      <c r="H490" s="3"/>
      <c r="I490" s="3"/>
      <c r="J490" s="3"/>
      <c r="K490" s="3"/>
      <c r="L490" s="3"/>
      <c r="M490" s="3"/>
      <c r="N490" s="3"/>
    </row>
    <row r="491" spans="1:14" ht="13">
      <c r="A491" s="36"/>
      <c r="B491" s="3"/>
      <c r="C491" s="4"/>
      <c r="D491" s="4"/>
      <c r="E491" s="3"/>
      <c r="F491" s="3"/>
      <c r="G491" s="16"/>
      <c r="H491" s="3"/>
      <c r="I491" s="3"/>
      <c r="J491" s="3"/>
      <c r="K491" s="3"/>
      <c r="L491" s="3"/>
      <c r="M491" s="3"/>
      <c r="N491" s="3"/>
    </row>
    <row r="492" spans="1:14" ht="13">
      <c r="A492" s="36"/>
      <c r="B492" s="3"/>
      <c r="C492" s="4"/>
      <c r="D492" s="4"/>
      <c r="E492" s="3"/>
      <c r="F492" s="3"/>
      <c r="G492" s="16"/>
      <c r="H492" s="3"/>
      <c r="I492" s="3"/>
      <c r="J492" s="3"/>
      <c r="K492" s="3"/>
      <c r="L492" s="3"/>
      <c r="M492" s="3"/>
      <c r="N492" s="3"/>
    </row>
    <row r="493" spans="1:14" ht="13">
      <c r="A493" s="36"/>
      <c r="B493" s="3"/>
      <c r="C493" s="4"/>
      <c r="D493" s="4"/>
      <c r="E493" s="3"/>
      <c r="F493" s="3"/>
      <c r="G493" s="16"/>
      <c r="H493" s="3"/>
      <c r="I493" s="3"/>
      <c r="J493" s="3"/>
      <c r="K493" s="3"/>
      <c r="L493" s="3"/>
      <c r="M493" s="3"/>
      <c r="N493" s="3"/>
    </row>
    <row r="494" spans="1:14" ht="13">
      <c r="A494" s="36"/>
      <c r="B494" s="3"/>
      <c r="C494" s="4"/>
      <c r="D494" s="4"/>
      <c r="E494" s="3"/>
      <c r="F494" s="3"/>
      <c r="G494" s="16"/>
      <c r="H494" s="3"/>
      <c r="I494" s="3"/>
      <c r="J494" s="3"/>
      <c r="K494" s="3"/>
      <c r="L494" s="3"/>
      <c r="M494" s="3"/>
      <c r="N494" s="3"/>
    </row>
    <row r="495" spans="1:14" ht="13">
      <c r="A495" s="36"/>
      <c r="B495" s="3"/>
      <c r="C495" s="4"/>
      <c r="D495" s="4"/>
      <c r="E495" s="3"/>
      <c r="F495" s="3"/>
      <c r="G495" s="16"/>
      <c r="H495" s="3"/>
      <c r="I495" s="3"/>
      <c r="J495" s="3"/>
      <c r="K495" s="3"/>
      <c r="L495" s="3"/>
      <c r="M495" s="3"/>
      <c r="N495" s="3"/>
    </row>
    <row r="496" spans="1:14" ht="13">
      <c r="A496" s="36"/>
      <c r="B496" s="3"/>
      <c r="C496" s="4"/>
      <c r="D496" s="4"/>
      <c r="E496" s="3"/>
      <c r="F496" s="3"/>
      <c r="G496" s="16"/>
      <c r="H496" s="3"/>
      <c r="I496" s="3"/>
      <c r="J496" s="3"/>
      <c r="K496" s="3"/>
      <c r="L496" s="3"/>
      <c r="M496" s="3"/>
      <c r="N496" s="3"/>
    </row>
    <row r="497" spans="1:14" ht="13">
      <c r="A497" s="36"/>
      <c r="B497" s="3"/>
      <c r="C497" s="4"/>
      <c r="D497" s="4"/>
      <c r="E497" s="3"/>
      <c r="F497" s="3"/>
      <c r="G497" s="16"/>
      <c r="H497" s="3"/>
      <c r="I497" s="3"/>
      <c r="J497" s="3"/>
      <c r="K497" s="3"/>
      <c r="L497" s="3"/>
      <c r="M497" s="3"/>
      <c r="N497" s="3"/>
    </row>
    <row r="498" spans="1:14" ht="13">
      <c r="A498" s="36"/>
      <c r="B498" s="3"/>
      <c r="C498" s="4"/>
      <c r="D498" s="4"/>
      <c r="E498" s="3"/>
      <c r="F498" s="3"/>
      <c r="G498" s="16"/>
      <c r="H498" s="3"/>
      <c r="I498" s="3"/>
      <c r="J498" s="3"/>
      <c r="K498" s="3"/>
      <c r="L498" s="3"/>
      <c r="M498" s="3"/>
      <c r="N498" s="3"/>
    </row>
    <row r="499" spans="1:14" ht="13">
      <c r="A499" s="36"/>
      <c r="B499" s="3"/>
      <c r="C499" s="4"/>
      <c r="D499" s="4"/>
      <c r="E499" s="3"/>
      <c r="F499" s="3"/>
      <c r="G499" s="16"/>
      <c r="H499" s="3"/>
      <c r="I499" s="3"/>
      <c r="J499" s="3"/>
      <c r="K499" s="3"/>
      <c r="L499" s="3"/>
      <c r="M499" s="3"/>
      <c r="N499" s="3"/>
    </row>
    <row r="500" spans="1:14" ht="13">
      <c r="A500" s="36"/>
      <c r="B500" s="3"/>
      <c r="C500" s="4"/>
      <c r="D500" s="4"/>
      <c r="E500" s="3"/>
      <c r="F500" s="3"/>
      <c r="G500" s="16"/>
      <c r="H500" s="3"/>
      <c r="I500" s="3"/>
      <c r="J500" s="3"/>
      <c r="K500" s="3"/>
      <c r="L500" s="3"/>
      <c r="M500" s="3"/>
      <c r="N500" s="3"/>
    </row>
    <row r="501" spans="1:14" ht="13">
      <c r="A501" s="36"/>
      <c r="B501" s="3"/>
      <c r="C501" s="4"/>
      <c r="D501" s="4"/>
      <c r="E501" s="3"/>
      <c r="F501" s="3"/>
      <c r="G501" s="16"/>
      <c r="H501" s="3"/>
      <c r="I501" s="3"/>
      <c r="J501" s="3"/>
      <c r="K501" s="3"/>
      <c r="L501" s="3"/>
      <c r="M501" s="3"/>
      <c r="N501" s="3"/>
    </row>
    <row r="502" spans="1:14" ht="13">
      <c r="A502" s="36"/>
      <c r="B502" s="3"/>
      <c r="C502" s="4"/>
      <c r="D502" s="4"/>
      <c r="E502" s="3"/>
      <c r="F502" s="3"/>
      <c r="G502" s="16"/>
      <c r="H502" s="3"/>
      <c r="I502" s="3"/>
      <c r="J502" s="3"/>
      <c r="K502" s="3"/>
      <c r="L502" s="3"/>
      <c r="M502" s="3"/>
      <c r="N502" s="3"/>
    </row>
    <row r="503" spans="1:14" ht="13">
      <c r="A503" s="36"/>
      <c r="B503" s="3"/>
      <c r="C503" s="4"/>
      <c r="D503" s="4"/>
      <c r="E503" s="3"/>
      <c r="F503" s="3"/>
      <c r="G503" s="16"/>
      <c r="H503" s="3"/>
      <c r="I503" s="3"/>
      <c r="J503" s="3"/>
      <c r="K503" s="3"/>
      <c r="L503" s="3"/>
      <c r="M503" s="3"/>
      <c r="N503" s="3"/>
    </row>
    <row r="504" spans="1:14" ht="13">
      <c r="A504" s="36"/>
      <c r="B504" s="3"/>
      <c r="C504" s="4"/>
      <c r="D504" s="4"/>
      <c r="E504" s="3"/>
      <c r="F504" s="3"/>
      <c r="G504" s="16"/>
      <c r="H504" s="3"/>
      <c r="I504" s="3"/>
      <c r="J504" s="3"/>
      <c r="K504" s="3"/>
      <c r="L504" s="3"/>
      <c r="M504" s="3"/>
      <c r="N504" s="3"/>
    </row>
    <row r="505" spans="1:14" ht="13">
      <c r="A505" s="36"/>
      <c r="B505" s="3"/>
      <c r="C505" s="4"/>
      <c r="D505" s="4"/>
      <c r="E505" s="3"/>
      <c r="F505" s="3"/>
      <c r="G505" s="16"/>
      <c r="H505" s="3"/>
      <c r="I505" s="3"/>
      <c r="J505" s="3"/>
      <c r="K505" s="3"/>
      <c r="L505" s="3"/>
      <c r="M505" s="3"/>
      <c r="N505" s="3"/>
    </row>
    <row r="506" spans="1:14" ht="13">
      <c r="A506" s="36"/>
      <c r="B506" s="3"/>
      <c r="C506" s="4"/>
      <c r="D506" s="4"/>
      <c r="E506" s="3"/>
      <c r="F506" s="3"/>
      <c r="G506" s="16"/>
      <c r="H506" s="3"/>
      <c r="I506" s="3"/>
      <c r="J506" s="3"/>
      <c r="K506" s="3"/>
      <c r="L506" s="3"/>
      <c r="M506" s="3"/>
      <c r="N506" s="3"/>
    </row>
    <row r="507" spans="1:14" ht="13">
      <c r="A507" s="36"/>
      <c r="B507" s="3"/>
      <c r="C507" s="4"/>
      <c r="D507" s="4"/>
      <c r="E507" s="3"/>
      <c r="F507" s="3"/>
      <c r="G507" s="16"/>
      <c r="H507" s="3"/>
      <c r="I507" s="3"/>
      <c r="J507" s="3"/>
      <c r="K507" s="3"/>
      <c r="L507" s="3"/>
      <c r="M507" s="3"/>
      <c r="N507" s="3"/>
    </row>
    <row r="508" spans="1:14" ht="13">
      <c r="A508" s="36"/>
      <c r="B508" s="3"/>
      <c r="C508" s="4"/>
      <c r="D508" s="4"/>
      <c r="E508" s="3"/>
      <c r="F508" s="3"/>
      <c r="G508" s="16"/>
      <c r="H508" s="3"/>
      <c r="I508" s="3"/>
      <c r="J508" s="3"/>
      <c r="K508" s="3"/>
      <c r="L508" s="3"/>
      <c r="M508" s="3"/>
      <c r="N508" s="3"/>
    </row>
    <row r="509" spans="1:14" ht="13">
      <c r="A509" s="36"/>
      <c r="B509" s="3"/>
      <c r="C509" s="4"/>
      <c r="D509" s="4"/>
      <c r="E509" s="3"/>
      <c r="F509" s="3"/>
      <c r="G509" s="16"/>
      <c r="H509" s="3"/>
      <c r="I509" s="3"/>
      <c r="J509" s="3"/>
      <c r="K509" s="3"/>
      <c r="L509" s="3"/>
      <c r="M509" s="3"/>
      <c r="N509" s="3"/>
    </row>
    <row r="510" spans="1:14" ht="13">
      <c r="A510" s="36"/>
      <c r="B510" s="3"/>
      <c r="C510" s="4"/>
      <c r="D510" s="4"/>
      <c r="E510" s="3"/>
      <c r="F510" s="3"/>
      <c r="G510" s="16"/>
      <c r="H510" s="3"/>
      <c r="I510" s="3"/>
      <c r="J510" s="3"/>
      <c r="K510" s="3"/>
      <c r="L510" s="3"/>
      <c r="M510" s="3"/>
      <c r="N510" s="3"/>
    </row>
    <row r="511" spans="1:14" ht="13">
      <c r="A511" s="36"/>
      <c r="B511" s="3"/>
      <c r="C511" s="4"/>
      <c r="D511" s="4"/>
      <c r="E511" s="3"/>
      <c r="F511" s="3"/>
      <c r="G511" s="16"/>
      <c r="H511" s="3"/>
      <c r="I511" s="3"/>
      <c r="J511" s="3"/>
      <c r="K511" s="3"/>
      <c r="L511" s="3"/>
      <c r="M511" s="3"/>
      <c r="N511" s="3"/>
    </row>
    <row r="512" spans="1:14" ht="13">
      <c r="A512" s="36"/>
      <c r="B512" s="3"/>
      <c r="C512" s="4"/>
      <c r="D512" s="4"/>
      <c r="E512" s="3"/>
      <c r="F512" s="3"/>
      <c r="G512" s="16"/>
      <c r="H512" s="3"/>
      <c r="I512" s="3"/>
      <c r="J512" s="3"/>
      <c r="K512" s="3"/>
      <c r="L512" s="3"/>
      <c r="M512" s="3"/>
      <c r="N512" s="3"/>
    </row>
    <row r="513" spans="1:14" ht="13">
      <c r="A513" s="36"/>
      <c r="B513" s="3"/>
      <c r="C513" s="4"/>
      <c r="D513" s="4"/>
      <c r="E513" s="3"/>
      <c r="F513" s="3"/>
      <c r="G513" s="16"/>
      <c r="H513" s="3"/>
      <c r="I513" s="3"/>
      <c r="J513" s="3"/>
      <c r="K513" s="3"/>
      <c r="L513" s="3"/>
      <c r="M513" s="3"/>
      <c r="N513" s="3"/>
    </row>
    <row r="514" spans="1:14" ht="13">
      <c r="A514" s="36"/>
      <c r="B514" s="3"/>
      <c r="C514" s="4"/>
      <c r="D514" s="4"/>
      <c r="E514" s="3"/>
      <c r="F514" s="3"/>
      <c r="G514" s="16"/>
      <c r="H514" s="3"/>
      <c r="I514" s="3"/>
      <c r="J514" s="3"/>
      <c r="K514" s="3"/>
      <c r="L514" s="3"/>
      <c r="M514" s="3"/>
      <c r="N514" s="3"/>
    </row>
    <row r="515" spans="1:14" ht="13">
      <c r="A515" s="36"/>
      <c r="B515" s="3"/>
      <c r="C515" s="4"/>
      <c r="D515" s="4"/>
      <c r="E515" s="3"/>
      <c r="F515" s="3"/>
      <c r="G515" s="16"/>
      <c r="H515" s="3"/>
      <c r="I515" s="3"/>
      <c r="J515" s="3"/>
      <c r="K515" s="3"/>
      <c r="L515" s="3"/>
      <c r="M515" s="3"/>
      <c r="N515" s="3"/>
    </row>
    <row r="516" spans="1:14" ht="13">
      <c r="A516" s="36"/>
      <c r="B516" s="3"/>
      <c r="C516" s="4"/>
      <c r="D516" s="4"/>
      <c r="E516" s="3"/>
      <c r="F516" s="3"/>
      <c r="G516" s="16"/>
      <c r="H516" s="3"/>
      <c r="I516" s="3"/>
      <c r="J516" s="3"/>
      <c r="K516" s="3"/>
      <c r="L516" s="3"/>
      <c r="M516" s="3"/>
      <c r="N516" s="3"/>
    </row>
    <row r="517" spans="1:14" ht="13">
      <c r="A517" s="36"/>
      <c r="B517" s="3"/>
      <c r="C517" s="4"/>
      <c r="D517" s="4"/>
      <c r="E517" s="3"/>
      <c r="F517" s="3"/>
      <c r="G517" s="16"/>
      <c r="H517" s="3"/>
      <c r="I517" s="3"/>
      <c r="J517" s="3"/>
      <c r="K517" s="3"/>
      <c r="L517" s="3"/>
      <c r="M517" s="3"/>
      <c r="N517" s="3"/>
    </row>
    <row r="518" spans="1:14" ht="13">
      <c r="A518" s="36"/>
      <c r="B518" s="3"/>
      <c r="C518" s="4"/>
      <c r="D518" s="4"/>
      <c r="E518" s="3"/>
      <c r="F518" s="3"/>
      <c r="G518" s="16"/>
      <c r="H518" s="3"/>
      <c r="I518" s="3"/>
      <c r="J518" s="3"/>
      <c r="K518" s="3"/>
      <c r="L518" s="3"/>
      <c r="M518" s="3"/>
      <c r="N518" s="3"/>
    </row>
    <row r="519" spans="1:14" ht="13">
      <c r="A519" s="36"/>
      <c r="B519" s="3"/>
      <c r="C519" s="4"/>
      <c r="D519" s="4"/>
      <c r="E519" s="3"/>
      <c r="F519" s="3"/>
      <c r="G519" s="16"/>
      <c r="H519" s="3"/>
      <c r="I519" s="3"/>
      <c r="J519" s="3"/>
      <c r="K519" s="3"/>
      <c r="L519" s="3"/>
      <c r="M519" s="3"/>
      <c r="N519" s="3"/>
    </row>
    <row r="520" spans="1:14" ht="13">
      <c r="A520" s="36"/>
      <c r="B520" s="3"/>
      <c r="C520" s="4"/>
      <c r="D520" s="4"/>
      <c r="E520" s="3"/>
      <c r="F520" s="3"/>
      <c r="G520" s="16"/>
      <c r="H520" s="3"/>
      <c r="I520" s="3"/>
      <c r="J520" s="3"/>
      <c r="K520" s="3"/>
      <c r="L520" s="3"/>
      <c r="M520" s="3"/>
      <c r="N520" s="3"/>
    </row>
    <row r="521" spans="1:14" ht="13">
      <c r="A521" s="36"/>
      <c r="B521" s="3"/>
      <c r="C521" s="4"/>
      <c r="D521" s="4"/>
      <c r="E521" s="3"/>
      <c r="F521" s="3"/>
      <c r="G521" s="16"/>
      <c r="H521" s="3"/>
      <c r="I521" s="3"/>
      <c r="J521" s="3"/>
      <c r="K521" s="3"/>
      <c r="L521" s="3"/>
      <c r="M521" s="3"/>
      <c r="N521" s="3"/>
    </row>
    <row r="522" spans="1:14" ht="13">
      <c r="A522" s="36"/>
      <c r="B522" s="3"/>
      <c r="C522" s="4"/>
      <c r="D522" s="4"/>
      <c r="E522" s="3"/>
      <c r="F522" s="3"/>
      <c r="G522" s="16"/>
      <c r="H522" s="3"/>
      <c r="I522" s="3"/>
      <c r="J522" s="3"/>
      <c r="K522" s="3"/>
      <c r="L522" s="3"/>
      <c r="M522" s="3"/>
      <c r="N522" s="3"/>
    </row>
    <row r="523" spans="1:14" ht="13">
      <c r="A523" s="36"/>
      <c r="B523" s="3"/>
      <c r="C523" s="4"/>
      <c r="D523" s="4"/>
      <c r="E523" s="3"/>
      <c r="F523" s="3"/>
      <c r="G523" s="16"/>
      <c r="H523" s="3"/>
      <c r="I523" s="3"/>
      <c r="J523" s="3"/>
      <c r="K523" s="3"/>
      <c r="L523" s="3"/>
      <c r="M523" s="3"/>
      <c r="N523" s="3"/>
    </row>
    <row r="524" spans="1:14" ht="13">
      <c r="A524" s="36"/>
      <c r="B524" s="3"/>
      <c r="C524" s="4"/>
      <c r="D524" s="4"/>
      <c r="E524" s="3"/>
      <c r="F524" s="3"/>
      <c r="G524" s="16"/>
      <c r="H524" s="3"/>
      <c r="I524" s="3"/>
      <c r="J524" s="3"/>
      <c r="K524" s="3"/>
      <c r="L524" s="3"/>
      <c r="M524" s="3"/>
      <c r="N524" s="3"/>
    </row>
    <row r="525" spans="1:14" ht="13">
      <c r="A525" s="36"/>
      <c r="B525" s="3"/>
      <c r="C525" s="4"/>
      <c r="D525" s="4"/>
      <c r="E525" s="3"/>
      <c r="F525" s="3"/>
      <c r="G525" s="16"/>
      <c r="H525" s="3"/>
      <c r="I525" s="3"/>
      <c r="J525" s="3"/>
      <c r="K525" s="3"/>
      <c r="L525" s="3"/>
      <c r="M525" s="3"/>
      <c r="N525" s="3"/>
    </row>
    <row r="526" spans="1:14" ht="13">
      <c r="A526" s="36"/>
      <c r="B526" s="3"/>
      <c r="C526" s="4"/>
      <c r="D526" s="4"/>
      <c r="E526" s="3"/>
      <c r="F526" s="3"/>
      <c r="G526" s="16"/>
      <c r="H526" s="3"/>
      <c r="I526" s="3"/>
      <c r="J526" s="3"/>
      <c r="K526" s="3"/>
      <c r="L526" s="3"/>
      <c r="M526" s="3"/>
      <c r="N526" s="3"/>
    </row>
    <row r="527" spans="1:14" ht="13">
      <c r="A527" s="36"/>
      <c r="B527" s="3"/>
      <c r="C527" s="4"/>
      <c r="D527" s="4"/>
      <c r="E527" s="3"/>
      <c r="F527" s="3"/>
      <c r="G527" s="16"/>
      <c r="H527" s="3"/>
      <c r="I527" s="3"/>
      <c r="J527" s="3"/>
      <c r="K527" s="3"/>
      <c r="L527" s="3"/>
      <c r="M527" s="3"/>
      <c r="N527" s="3"/>
    </row>
    <row r="528" spans="1:14" ht="13">
      <c r="A528" s="36"/>
      <c r="B528" s="3"/>
      <c r="C528" s="4"/>
      <c r="D528" s="4"/>
      <c r="E528" s="3"/>
      <c r="F528" s="3"/>
      <c r="G528" s="16"/>
      <c r="H528" s="3"/>
      <c r="I528" s="3"/>
      <c r="J528" s="3"/>
      <c r="K528" s="3"/>
      <c r="L528" s="3"/>
      <c r="M528" s="3"/>
      <c r="N528" s="3"/>
    </row>
    <row r="529" spans="1:14" ht="13">
      <c r="A529" s="36"/>
      <c r="B529" s="3"/>
      <c r="C529" s="4"/>
      <c r="D529" s="4"/>
      <c r="E529" s="3"/>
      <c r="F529" s="3"/>
      <c r="G529" s="16"/>
      <c r="H529" s="3"/>
      <c r="I529" s="3"/>
      <c r="J529" s="3"/>
      <c r="K529" s="3"/>
      <c r="L529" s="3"/>
      <c r="M529" s="3"/>
      <c r="N529" s="3"/>
    </row>
    <row r="530" spans="1:14" ht="13">
      <c r="A530" s="36"/>
      <c r="B530" s="3"/>
      <c r="C530" s="4"/>
      <c r="D530" s="4"/>
      <c r="E530" s="3"/>
      <c r="F530" s="3"/>
      <c r="G530" s="16"/>
      <c r="H530" s="3"/>
      <c r="I530" s="3"/>
      <c r="J530" s="3"/>
      <c r="K530" s="3"/>
      <c r="L530" s="3"/>
      <c r="M530" s="3"/>
      <c r="N530" s="3"/>
    </row>
    <row r="531" spans="1:14" ht="13">
      <c r="A531" s="36"/>
      <c r="B531" s="3"/>
      <c r="C531" s="4"/>
      <c r="D531" s="4"/>
      <c r="E531" s="3"/>
      <c r="F531" s="3"/>
      <c r="G531" s="16"/>
      <c r="H531" s="3"/>
      <c r="I531" s="3"/>
      <c r="J531" s="3"/>
      <c r="K531" s="3"/>
      <c r="L531" s="3"/>
      <c r="M531" s="3"/>
      <c r="N531" s="3"/>
    </row>
    <row r="532" spans="1:14" ht="13">
      <c r="A532" s="36"/>
      <c r="B532" s="3"/>
      <c r="C532" s="4"/>
      <c r="D532" s="4"/>
      <c r="E532" s="3"/>
      <c r="F532" s="3"/>
      <c r="G532" s="16"/>
      <c r="H532" s="3"/>
      <c r="I532" s="3"/>
      <c r="J532" s="3"/>
      <c r="K532" s="3"/>
      <c r="L532" s="3"/>
      <c r="M532" s="3"/>
      <c r="N532" s="3"/>
    </row>
    <row r="533" spans="1:14" ht="13">
      <c r="A533" s="36"/>
      <c r="B533" s="3"/>
      <c r="C533" s="4"/>
      <c r="D533" s="4"/>
      <c r="E533" s="3"/>
      <c r="F533" s="3"/>
      <c r="G533" s="16"/>
      <c r="H533" s="3"/>
      <c r="I533" s="3"/>
      <c r="J533" s="3"/>
      <c r="K533" s="3"/>
      <c r="L533" s="3"/>
      <c r="M533" s="3"/>
      <c r="N533" s="3"/>
    </row>
    <row r="534" spans="1:14" ht="13">
      <c r="A534" s="36"/>
      <c r="B534" s="3"/>
      <c r="C534" s="4"/>
      <c r="D534" s="4"/>
      <c r="E534" s="3"/>
      <c r="F534" s="3"/>
      <c r="G534" s="16"/>
      <c r="H534" s="3"/>
      <c r="I534" s="3"/>
      <c r="J534" s="3"/>
      <c r="K534" s="3"/>
      <c r="L534" s="3"/>
      <c r="M534" s="3"/>
      <c r="N534" s="3"/>
    </row>
    <row r="535" spans="1:14" ht="13">
      <c r="A535" s="36"/>
      <c r="B535" s="3"/>
      <c r="C535" s="4"/>
      <c r="D535" s="4"/>
      <c r="E535" s="3"/>
      <c r="F535" s="3"/>
      <c r="G535" s="16"/>
      <c r="H535" s="3"/>
      <c r="I535" s="3"/>
      <c r="J535" s="3"/>
      <c r="K535" s="3"/>
      <c r="L535" s="3"/>
      <c r="M535" s="3"/>
      <c r="N535" s="3"/>
    </row>
    <row r="536" spans="1:14" ht="13">
      <c r="A536" s="36"/>
      <c r="B536" s="3"/>
      <c r="C536" s="4"/>
      <c r="D536" s="4"/>
      <c r="E536" s="3"/>
      <c r="F536" s="3"/>
      <c r="G536" s="16"/>
      <c r="H536" s="3"/>
      <c r="I536" s="3"/>
      <c r="J536" s="3"/>
      <c r="K536" s="3"/>
      <c r="L536" s="3"/>
      <c r="M536" s="3"/>
      <c r="N536" s="3"/>
    </row>
    <row r="537" spans="1:14" ht="13">
      <c r="A537" s="36"/>
      <c r="B537" s="3"/>
      <c r="C537" s="4"/>
      <c r="D537" s="4"/>
      <c r="E537" s="3"/>
      <c r="F537" s="3"/>
      <c r="G537" s="16"/>
      <c r="H537" s="3"/>
      <c r="I537" s="3"/>
      <c r="J537" s="3"/>
      <c r="K537" s="3"/>
      <c r="L537" s="3"/>
      <c r="M537" s="3"/>
      <c r="N537" s="3"/>
    </row>
    <row r="538" spans="1:14" ht="13">
      <c r="A538" s="36"/>
      <c r="B538" s="3"/>
      <c r="C538" s="4"/>
      <c r="D538" s="4"/>
      <c r="E538" s="3"/>
      <c r="F538" s="3"/>
      <c r="G538" s="16"/>
      <c r="H538" s="3"/>
      <c r="I538" s="3"/>
      <c r="J538" s="3"/>
      <c r="K538" s="3"/>
      <c r="L538" s="3"/>
      <c r="M538" s="3"/>
      <c r="N538" s="3"/>
    </row>
    <row r="539" spans="1:14" ht="13">
      <c r="A539" s="36"/>
      <c r="B539" s="3"/>
      <c r="C539" s="4"/>
      <c r="D539" s="4"/>
      <c r="E539" s="3"/>
      <c r="F539" s="3"/>
      <c r="G539" s="16"/>
      <c r="H539" s="3"/>
      <c r="I539" s="3"/>
      <c r="J539" s="3"/>
      <c r="K539" s="3"/>
      <c r="L539" s="3"/>
      <c r="M539" s="3"/>
      <c r="N539" s="3"/>
    </row>
    <row r="540" spans="1:14" ht="13">
      <c r="A540" s="36"/>
      <c r="B540" s="3"/>
      <c r="C540" s="4"/>
      <c r="D540" s="4"/>
      <c r="E540" s="3"/>
      <c r="F540" s="3"/>
      <c r="G540" s="16"/>
      <c r="H540" s="3"/>
      <c r="I540" s="3"/>
      <c r="J540" s="3"/>
      <c r="K540" s="3"/>
      <c r="L540" s="3"/>
      <c r="M540" s="3"/>
      <c r="N540" s="3"/>
    </row>
    <row r="541" spans="1:14" ht="13">
      <c r="A541" s="36"/>
      <c r="B541" s="3"/>
      <c r="C541" s="4"/>
      <c r="D541" s="4"/>
      <c r="E541" s="3"/>
      <c r="F541" s="3"/>
      <c r="G541" s="16"/>
      <c r="H541" s="3"/>
      <c r="I541" s="3"/>
      <c r="J541" s="3"/>
      <c r="K541" s="3"/>
      <c r="L541" s="3"/>
      <c r="M541" s="3"/>
      <c r="N541" s="3"/>
    </row>
    <row r="542" spans="1:14" ht="13">
      <c r="A542" s="36"/>
      <c r="B542" s="3"/>
      <c r="C542" s="4"/>
      <c r="D542" s="4"/>
      <c r="E542" s="3"/>
      <c r="F542" s="3"/>
      <c r="G542" s="16"/>
      <c r="H542" s="3"/>
      <c r="I542" s="3"/>
      <c r="J542" s="3"/>
      <c r="K542" s="3"/>
      <c r="L542" s="3"/>
      <c r="M542" s="3"/>
      <c r="N542" s="3"/>
    </row>
    <row r="543" spans="1:14" ht="13">
      <c r="A543" s="36"/>
      <c r="B543" s="3"/>
      <c r="C543" s="4"/>
      <c r="D543" s="4"/>
      <c r="E543" s="3"/>
      <c r="F543" s="3"/>
      <c r="G543" s="16"/>
      <c r="H543" s="3"/>
      <c r="I543" s="3"/>
      <c r="J543" s="3"/>
      <c r="K543" s="3"/>
      <c r="L543" s="3"/>
      <c r="M543" s="3"/>
      <c r="N543" s="3"/>
    </row>
    <row r="544" spans="1:14" ht="13">
      <c r="A544" s="36"/>
      <c r="B544" s="3"/>
      <c r="C544" s="4"/>
      <c r="D544" s="4"/>
      <c r="E544" s="3"/>
      <c r="F544" s="3"/>
      <c r="G544" s="16"/>
      <c r="H544" s="3"/>
      <c r="I544" s="3"/>
      <c r="J544" s="3"/>
      <c r="K544" s="3"/>
      <c r="L544" s="3"/>
      <c r="M544" s="3"/>
      <c r="N544" s="3"/>
    </row>
    <row r="545" spans="1:14" ht="13">
      <c r="A545" s="36"/>
      <c r="B545" s="3"/>
      <c r="C545" s="4"/>
      <c r="D545" s="4"/>
      <c r="E545" s="3"/>
      <c r="F545" s="3"/>
      <c r="G545" s="16"/>
      <c r="H545" s="3"/>
      <c r="I545" s="3"/>
      <c r="J545" s="3"/>
      <c r="K545" s="3"/>
      <c r="L545" s="3"/>
      <c r="M545" s="3"/>
      <c r="N545" s="3"/>
    </row>
    <row r="546" spans="1:14" ht="13">
      <c r="A546" s="36"/>
      <c r="B546" s="3"/>
      <c r="C546" s="4"/>
      <c r="D546" s="4"/>
      <c r="E546" s="3"/>
      <c r="F546" s="3"/>
      <c r="G546" s="16"/>
      <c r="H546" s="3"/>
      <c r="I546" s="3"/>
      <c r="J546" s="3"/>
      <c r="K546" s="3"/>
      <c r="L546" s="3"/>
      <c r="M546" s="3"/>
      <c r="N546" s="3"/>
    </row>
    <row r="547" spans="1:14" ht="13">
      <c r="A547" s="36"/>
      <c r="B547" s="3"/>
      <c r="C547" s="4"/>
      <c r="D547" s="4"/>
      <c r="E547" s="3"/>
      <c r="F547" s="3"/>
      <c r="G547" s="16"/>
      <c r="H547" s="3"/>
      <c r="I547" s="3"/>
      <c r="J547" s="3"/>
      <c r="K547" s="3"/>
      <c r="L547" s="3"/>
      <c r="M547" s="3"/>
      <c r="N547" s="3"/>
    </row>
    <row r="548" spans="1:14" ht="13">
      <c r="A548" s="36"/>
      <c r="B548" s="3"/>
      <c r="C548" s="4"/>
      <c r="D548" s="4"/>
      <c r="E548" s="3"/>
      <c r="F548" s="3"/>
      <c r="G548" s="16"/>
      <c r="H548" s="3"/>
      <c r="I548" s="3"/>
      <c r="J548" s="3"/>
      <c r="K548" s="3"/>
      <c r="L548" s="3"/>
      <c r="M548" s="3"/>
      <c r="N548" s="3"/>
    </row>
    <row r="549" spans="1:14" ht="13">
      <c r="A549" s="36"/>
      <c r="B549" s="3"/>
      <c r="C549" s="4"/>
      <c r="D549" s="4"/>
      <c r="E549" s="3"/>
      <c r="F549" s="3"/>
      <c r="G549" s="16"/>
      <c r="H549" s="3"/>
      <c r="I549" s="3"/>
      <c r="J549" s="3"/>
      <c r="K549" s="3"/>
      <c r="L549" s="3"/>
      <c r="M549" s="3"/>
      <c r="N549" s="3"/>
    </row>
    <row r="550" spans="1:14" ht="13">
      <c r="A550" s="36"/>
      <c r="B550" s="3"/>
      <c r="C550" s="4"/>
      <c r="D550" s="4"/>
      <c r="E550" s="3"/>
      <c r="F550" s="3"/>
      <c r="G550" s="16"/>
      <c r="H550" s="3"/>
      <c r="I550" s="3"/>
      <c r="J550" s="3"/>
      <c r="K550" s="3"/>
      <c r="L550" s="3"/>
      <c r="M550" s="3"/>
      <c r="N550" s="3"/>
    </row>
    <row r="551" spans="1:14" ht="13">
      <c r="A551" s="36"/>
      <c r="B551" s="3"/>
      <c r="C551" s="4"/>
      <c r="D551" s="4"/>
      <c r="E551" s="3"/>
      <c r="F551" s="3"/>
      <c r="G551" s="16"/>
      <c r="H551" s="3"/>
      <c r="I551" s="3"/>
      <c r="J551" s="3"/>
      <c r="K551" s="3"/>
      <c r="L551" s="3"/>
      <c r="M551" s="3"/>
      <c r="N551" s="3"/>
    </row>
    <row r="552" spans="1:14" ht="13">
      <c r="A552" s="36"/>
      <c r="B552" s="3"/>
      <c r="C552" s="4"/>
      <c r="D552" s="4"/>
      <c r="E552" s="3"/>
      <c r="F552" s="3"/>
      <c r="G552" s="16"/>
      <c r="H552" s="3"/>
      <c r="I552" s="3"/>
      <c r="J552" s="3"/>
      <c r="K552" s="3"/>
      <c r="L552" s="3"/>
      <c r="M552" s="3"/>
      <c r="N552" s="3"/>
    </row>
    <row r="553" spans="1:14" ht="13">
      <c r="A553" s="36"/>
      <c r="B553" s="3"/>
      <c r="C553" s="4"/>
      <c r="D553" s="4"/>
      <c r="E553" s="3"/>
      <c r="F553" s="3"/>
      <c r="G553" s="16"/>
      <c r="H553" s="3"/>
      <c r="I553" s="3"/>
      <c r="J553" s="3"/>
      <c r="K553" s="3"/>
      <c r="L553" s="3"/>
      <c r="M553" s="3"/>
      <c r="N553" s="3"/>
    </row>
    <row r="554" spans="1:14" ht="13">
      <c r="A554" s="36"/>
      <c r="B554" s="3"/>
      <c r="C554" s="4"/>
      <c r="D554" s="4"/>
      <c r="E554" s="3"/>
      <c r="F554" s="3"/>
      <c r="G554" s="16"/>
      <c r="H554" s="3"/>
      <c r="I554" s="3"/>
      <c r="J554" s="3"/>
      <c r="K554" s="3"/>
      <c r="L554" s="3"/>
      <c r="M554" s="3"/>
      <c r="N554" s="3"/>
    </row>
    <row r="555" spans="1:14" ht="13">
      <c r="A555" s="36"/>
      <c r="B555" s="3"/>
      <c r="C555" s="4"/>
      <c r="D555" s="4"/>
      <c r="E555" s="3"/>
      <c r="F555" s="3"/>
      <c r="G555" s="16"/>
      <c r="H555" s="3"/>
      <c r="I555" s="3"/>
      <c r="J555" s="3"/>
      <c r="K555" s="3"/>
      <c r="L555" s="3"/>
      <c r="M555" s="3"/>
      <c r="N555" s="3"/>
    </row>
    <row r="556" spans="1:14" ht="13">
      <c r="A556" s="36"/>
      <c r="B556" s="3"/>
      <c r="C556" s="4"/>
      <c r="D556" s="4"/>
      <c r="E556" s="3"/>
      <c r="F556" s="3"/>
      <c r="G556" s="16"/>
      <c r="H556" s="3"/>
      <c r="I556" s="3"/>
      <c r="J556" s="3"/>
      <c r="K556" s="3"/>
      <c r="L556" s="3"/>
      <c r="M556" s="3"/>
      <c r="N556" s="3"/>
    </row>
    <row r="557" spans="1:14" ht="13">
      <c r="A557" s="36"/>
      <c r="B557" s="3"/>
      <c r="C557" s="4"/>
      <c r="D557" s="4"/>
      <c r="E557" s="3"/>
      <c r="F557" s="3"/>
      <c r="G557" s="16"/>
      <c r="H557" s="3"/>
      <c r="I557" s="3"/>
      <c r="J557" s="3"/>
      <c r="K557" s="3"/>
      <c r="L557" s="3"/>
      <c r="M557" s="3"/>
      <c r="N557" s="3"/>
    </row>
    <row r="558" spans="1:14" ht="13">
      <c r="A558" s="36"/>
      <c r="B558" s="3"/>
      <c r="C558" s="4"/>
      <c r="D558" s="4"/>
      <c r="E558" s="3"/>
      <c r="F558" s="3"/>
      <c r="G558" s="16"/>
      <c r="H558" s="3"/>
      <c r="I558" s="3"/>
      <c r="J558" s="3"/>
      <c r="K558" s="3"/>
      <c r="L558" s="3"/>
      <c r="M558" s="3"/>
      <c r="N558" s="3"/>
    </row>
    <row r="559" spans="1:14" ht="13">
      <c r="A559" s="36"/>
      <c r="B559" s="3"/>
      <c r="C559" s="4"/>
      <c r="D559" s="4"/>
      <c r="E559" s="3"/>
      <c r="F559" s="3"/>
      <c r="G559" s="16"/>
      <c r="H559" s="3"/>
      <c r="I559" s="3"/>
      <c r="J559" s="3"/>
      <c r="K559" s="3"/>
      <c r="L559" s="3"/>
      <c r="M559" s="3"/>
      <c r="N559" s="3"/>
    </row>
    <row r="560" spans="1:14" ht="13">
      <c r="A560" s="36"/>
      <c r="B560" s="3"/>
      <c r="C560" s="4"/>
      <c r="D560" s="4"/>
      <c r="E560" s="3"/>
      <c r="F560" s="3"/>
      <c r="G560" s="16"/>
      <c r="H560" s="3"/>
      <c r="I560" s="3"/>
      <c r="J560" s="3"/>
      <c r="K560" s="3"/>
      <c r="L560" s="3"/>
      <c r="M560" s="3"/>
      <c r="N560" s="3"/>
    </row>
    <row r="561" spans="1:14" ht="13">
      <c r="A561" s="36"/>
      <c r="B561" s="3"/>
      <c r="C561" s="4"/>
      <c r="D561" s="4"/>
      <c r="E561" s="3"/>
      <c r="F561" s="3"/>
      <c r="G561" s="16"/>
      <c r="H561" s="3"/>
      <c r="I561" s="3"/>
      <c r="J561" s="3"/>
      <c r="K561" s="3"/>
      <c r="L561" s="3"/>
      <c r="M561" s="3"/>
      <c r="N561" s="3"/>
    </row>
    <row r="562" spans="1:14" ht="13">
      <c r="A562" s="36"/>
      <c r="B562" s="3"/>
      <c r="C562" s="4"/>
      <c r="D562" s="4"/>
      <c r="E562" s="3"/>
      <c r="F562" s="3"/>
      <c r="G562" s="16"/>
      <c r="H562" s="3"/>
      <c r="I562" s="3"/>
      <c r="J562" s="3"/>
      <c r="K562" s="3"/>
      <c r="L562" s="3"/>
      <c r="M562" s="3"/>
      <c r="N562" s="3"/>
    </row>
    <row r="563" spans="1:14" ht="13">
      <c r="A563" s="36"/>
      <c r="B563" s="3"/>
      <c r="C563" s="4"/>
      <c r="D563" s="4"/>
      <c r="E563" s="3"/>
      <c r="F563" s="3"/>
      <c r="G563" s="16"/>
      <c r="H563" s="3"/>
      <c r="I563" s="3"/>
      <c r="J563" s="3"/>
      <c r="K563" s="3"/>
      <c r="L563" s="3"/>
      <c r="M563" s="3"/>
      <c r="N563" s="3"/>
    </row>
    <row r="564" spans="1:14" ht="13">
      <c r="A564" s="36"/>
      <c r="B564" s="3"/>
      <c r="C564" s="4"/>
      <c r="D564" s="4"/>
      <c r="E564" s="3"/>
      <c r="F564" s="3"/>
      <c r="G564" s="16"/>
      <c r="H564" s="3"/>
      <c r="I564" s="3"/>
      <c r="J564" s="3"/>
      <c r="K564" s="3"/>
      <c r="L564" s="3"/>
      <c r="M564" s="3"/>
      <c r="N564" s="3"/>
    </row>
    <row r="565" spans="1:14" ht="13">
      <c r="A565" s="36"/>
      <c r="B565" s="3"/>
      <c r="C565" s="4"/>
      <c r="D565" s="4"/>
      <c r="E565" s="3"/>
      <c r="F565" s="3"/>
      <c r="G565" s="16"/>
      <c r="H565" s="3"/>
      <c r="I565" s="3"/>
      <c r="J565" s="3"/>
      <c r="K565" s="3"/>
      <c r="L565" s="3"/>
      <c r="M565" s="3"/>
      <c r="N565" s="3"/>
    </row>
    <row r="566" spans="1:14" ht="13">
      <c r="A566" s="36"/>
      <c r="B566" s="3"/>
      <c r="C566" s="4"/>
      <c r="D566" s="4"/>
      <c r="E566" s="3"/>
      <c r="F566" s="3"/>
      <c r="G566" s="16"/>
      <c r="H566" s="3"/>
      <c r="I566" s="3"/>
      <c r="J566" s="3"/>
      <c r="K566" s="3"/>
      <c r="L566" s="3"/>
      <c r="M566" s="3"/>
      <c r="N566" s="3"/>
    </row>
    <row r="567" spans="1:14" ht="13">
      <c r="A567" s="36"/>
      <c r="B567" s="3"/>
      <c r="C567" s="4"/>
      <c r="D567" s="4"/>
      <c r="E567" s="3"/>
      <c r="F567" s="3"/>
      <c r="G567" s="16"/>
      <c r="H567" s="3"/>
      <c r="I567" s="3"/>
      <c r="J567" s="3"/>
      <c r="K567" s="3"/>
      <c r="L567" s="3"/>
      <c r="M567" s="3"/>
      <c r="N567" s="3"/>
    </row>
    <row r="568" spans="1:14" ht="13">
      <c r="A568" s="36"/>
      <c r="B568" s="3"/>
      <c r="C568" s="4"/>
      <c r="D568" s="4"/>
      <c r="E568" s="3"/>
      <c r="F568" s="3"/>
      <c r="G568" s="16"/>
      <c r="H568" s="3"/>
      <c r="I568" s="3"/>
      <c r="J568" s="3"/>
      <c r="K568" s="3"/>
      <c r="L568" s="3"/>
      <c r="M568" s="3"/>
      <c r="N568" s="3"/>
    </row>
    <row r="569" spans="1:14" ht="13">
      <c r="A569" s="36"/>
      <c r="B569" s="3"/>
      <c r="C569" s="4"/>
      <c r="D569" s="4"/>
      <c r="E569" s="3"/>
      <c r="F569" s="3"/>
      <c r="G569" s="16"/>
      <c r="H569" s="3"/>
      <c r="I569" s="3"/>
      <c r="J569" s="3"/>
      <c r="K569" s="3"/>
      <c r="L569" s="3"/>
      <c r="M569" s="3"/>
      <c r="N569" s="3"/>
    </row>
    <row r="570" spans="1:14" ht="13">
      <c r="A570" s="36"/>
      <c r="B570" s="3"/>
      <c r="C570" s="4"/>
      <c r="D570" s="4"/>
      <c r="E570" s="3"/>
      <c r="F570" s="3"/>
      <c r="G570" s="16"/>
      <c r="H570" s="3"/>
      <c r="I570" s="3"/>
      <c r="J570" s="3"/>
      <c r="K570" s="3"/>
      <c r="L570" s="3"/>
      <c r="M570" s="3"/>
      <c r="N570" s="3"/>
    </row>
    <row r="571" spans="1:14" ht="13">
      <c r="A571" s="36"/>
      <c r="B571" s="3"/>
      <c r="C571" s="4"/>
      <c r="D571" s="4"/>
      <c r="E571" s="3"/>
      <c r="F571" s="3"/>
      <c r="G571" s="16"/>
      <c r="H571" s="3"/>
      <c r="I571" s="3"/>
      <c r="J571" s="3"/>
      <c r="K571" s="3"/>
      <c r="L571" s="3"/>
      <c r="M571" s="3"/>
      <c r="N571" s="3"/>
    </row>
    <row r="572" spans="1:14" ht="13">
      <c r="A572" s="36"/>
      <c r="B572" s="3"/>
      <c r="C572" s="4"/>
      <c r="D572" s="4"/>
      <c r="E572" s="3"/>
      <c r="F572" s="3"/>
      <c r="G572" s="16"/>
      <c r="H572" s="3"/>
      <c r="I572" s="3"/>
      <c r="J572" s="3"/>
      <c r="K572" s="3"/>
      <c r="L572" s="3"/>
      <c r="M572" s="3"/>
      <c r="N572" s="3"/>
    </row>
    <row r="573" spans="1:14" ht="13">
      <c r="A573" s="36"/>
      <c r="B573" s="3"/>
      <c r="C573" s="4"/>
      <c r="D573" s="4"/>
      <c r="E573" s="3"/>
      <c r="F573" s="3"/>
      <c r="G573" s="16"/>
      <c r="H573" s="3"/>
      <c r="I573" s="3"/>
      <c r="J573" s="3"/>
      <c r="K573" s="3"/>
      <c r="L573" s="3"/>
      <c r="M573" s="3"/>
      <c r="N573" s="3"/>
    </row>
    <row r="574" spans="1:14" ht="13">
      <c r="A574" s="36"/>
      <c r="B574" s="3"/>
      <c r="C574" s="4"/>
      <c r="D574" s="4"/>
      <c r="E574" s="3"/>
      <c r="F574" s="3"/>
      <c r="G574" s="16"/>
      <c r="H574" s="3"/>
      <c r="I574" s="3"/>
      <c r="J574" s="3"/>
      <c r="K574" s="3"/>
      <c r="L574" s="3"/>
      <c r="M574" s="3"/>
      <c r="N574" s="3"/>
    </row>
    <row r="575" spans="1:14" ht="13">
      <c r="A575" s="36"/>
      <c r="B575" s="3"/>
      <c r="C575" s="4"/>
      <c r="D575" s="4"/>
      <c r="E575" s="3"/>
      <c r="F575" s="3"/>
      <c r="G575" s="16"/>
      <c r="H575" s="3"/>
      <c r="I575" s="3"/>
      <c r="J575" s="3"/>
      <c r="K575" s="3"/>
      <c r="L575" s="3"/>
      <c r="M575" s="3"/>
      <c r="N575" s="3"/>
    </row>
    <row r="576" spans="1:14" ht="13">
      <c r="A576" s="36"/>
      <c r="B576" s="3"/>
      <c r="C576" s="4"/>
      <c r="D576" s="4"/>
      <c r="E576" s="3"/>
      <c r="F576" s="3"/>
      <c r="G576" s="16"/>
      <c r="H576" s="3"/>
      <c r="I576" s="3"/>
      <c r="J576" s="3"/>
      <c r="K576" s="3"/>
      <c r="L576" s="3"/>
      <c r="M576" s="3"/>
      <c r="N576" s="3"/>
    </row>
    <row r="577" spans="1:14" ht="13">
      <c r="A577" s="36"/>
      <c r="B577" s="3"/>
      <c r="C577" s="4"/>
      <c r="D577" s="4"/>
      <c r="E577" s="3"/>
      <c r="F577" s="3"/>
      <c r="G577" s="16"/>
      <c r="H577" s="3"/>
      <c r="I577" s="3"/>
      <c r="J577" s="3"/>
      <c r="K577" s="3"/>
      <c r="L577" s="3"/>
      <c r="M577" s="3"/>
      <c r="N577" s="3"/>
    </row>
    <row r="578" spans="1:14" ht="13">
      <c r="A578" s="36"/>
      <c r="B578" s="3"/>
      <c r="C578" s="4"/>
      <c r="D578" s="4"/>
      <c r="E578" s="3"/>
      <c r="F578" s="3"/>
      <c r="G578" s="16"/>
      <c r="H578" s="3"/>
      <c r="I578" s="3"/>
      <c r="J578" s="3"/>
      <c r="K578" s="3"/>
      <c r="L578" s="3"/>
      <c r="M578" s="3"/>
      <c r="N578" s="3"/>
    </row>
    <row r="579" spans="1:14" ht="13">
      <c r="A579" s="36"/>
      <c r="B579" s="3"/>
      <c r="C579" s="4"/>
      <c r="D579" s="4"/>
      <c r="E579" s="3"/>
      <c r="F579" s="3"/>
      <c r="G579" s="16"/>
      <c r="H579" s="3"/>
      <c r="I579" s="3"/>
      <c r="J579" s="3"/>
      <c r="K579" s="3"/>
      <c r="L579" s="3"/>
      <c r="M579" s="3"/>
      <c r="N579" s="3"/>
    </row>
    <row r="580" spans="1:14" ht="13">
      <c r="A580" s="36"/>
      <c r="B580" s="3"/>
      <c r="C580" s="4"/>
      <c r="D580" s="4"/>
      <c r="E580" s="3"/>
      <c r="F580" s="3"/>
      <c r="G580" s="16"/>
      <c r="H580" s="3"/>
      <c r="I580" s="3"/>
      <c r="J580" s="3"/>
      <c r="K580" s="3"/>
      <c r="L580" s="3"/>
      <c r="M580" s="3"/>
      <c r="N580" s="3"/>
    </row>
    <row r="581" spans="1:14" ht="13">
      <c r="A581" s="36"/>
      <c r="B581" s="3"/>
      <c r="C581" s="4"/>
      <c r="D581" s="4"/>
      <c r="E581" s="3"/>
      <c r="F581" s="3"/>
      <c r="G581" s="16"/>
      <c r="H581" s="3"/>
      <c r="I581" s="3"/>
      <c r="J581" s="3"/>
      <c r="K581" s="3"/>
      <c r="L581" s="3"/>
      <c r="M581" s="3"/>
      <c r="N581" s="3"/>
    </row>
    <row r="582" spans="1:14" ht="13">
      <c r="A582" s="36"/>
      <c r="B582" s="3"/>
      <c r="C582" s="4"/>
      <c r="D582" s="4"/>
      <c r="E582" s="3"/>
      <c r="F582" s="3"/>
      <c r="G582" s="16"/>
      <c r="H582" s="3"/>
      <c r="I582" s="3"/>
      <c r="J582" s="3"/>
      <c r="K582" s="3"/>
      <c r="L582" s="3"/>
      <c r="M582" s="3"/>
      <c r="N582" s="3"/>
    </row>
    <row r="583" spans="1:14" ht="13">
      <c r="A583" s="36"/>
      <c r="B583" s="3"/>
      <c r="C583" s="4"/>
      <c r="D583" s="4"/>
      <c r="E583" s="3"/>
      <c r="F583" s="3"/>
      <c r="G583" s="16"/>
      <c r="H583" s="3"/>
      <c r="I583" s="3"/>
      <c r="J583" s="3"/>
      <c r="K583" s="3"/>
      <c r="L583" s="3"/>
      <c r="M583" s="3"/>
      <c r="N583" s="3"/>
    </row>
    <row r="584" spans="1:14" ht="13">
      <c r="A584" s="36"/>
      <c r="B584" s="3"/>
      <c r="C584" s="4"/>
      <c r="D584" s="4"/>
      <c r="E584" s="3"/>
      <c r="F584" s="3"/>
      <c r="G584" s="16"/>
      <c r="H584" s="3"/>
      <c r="I584" s="3"/>
      <c r="J584" s="3"/>
      <c r="K584" s="3"/>
      <c r="L584" s="3"/>
      <c r="M584" s="3"/>
      <c r="N584" s="3"/>
    </row>
    <row r="585" spans="1:14" ht="13">
      <c r="A585" s="36"/>
      <c r="B585" s="3"/>
      <c r="C585" s="4"/>
      <c r="D585" s="4"/>
      <c r="E585" s="3"/>
      <c r="F585" s="3"/>
      <c r="G585" s="16"/>
      <c r="H585" s="3"/>
      <c r="I585" s="3"/>
      <c r="J585" s="3"/>
      <c r="K585" s="3"/>
      <c r="L585" s="3"/>
      <c r="M585" s="3"/>
      <c r="N585" s="3"/>
    </row>
    <row r="586" spans="1:14" ht="13">
      <c r="A586" s="36"/>
      <c r="B586" s="3"/>
      <c r="C586" s="4"/>
      <c r="D586" s="4"/>
      <c r="E586" s="3"/>
      <c r="F586" s="3"/>
      <c r="G586" s="16"/>
      <c r="H586" s="3"/>
      <c r="I586" s="3"/>
      <c r="J586" s="3"/>
      <c r="K586" s="3"/>
      <c r="L586" s="3"/>
      <c r="M586" s="3"/>
      <c r="N586" s="3"/>
    </row>
    <row r="587" spans="1:14" ht="13">
      <c r="A587" s="36"/>
      <c r="B587" s="3"/>
      <c r="C587" s="4"/>
      <c r="D587" s="4"/>
      <c r="E587" s="3"/>
      <c r="F587" s="3"/>
      <c r="G587" s="16"/>
      <c r="H587" s="3"/>
      <c r="I587" s="3"/>
      <c r="J587" s="3"/>
      <c r="K587" s="3"/>
      <c r="L587" s="3"/>
      <c r="M587" s="3"/>
      <c r="N587" s="3"/>
    </row>
    <row r="588" spans="1:14" ht="13">
      <c r="A588" s="36"/>
      <c r="B588" s="3"/>
      <c r="C588" s="4"/>
      <c r="D588" s="4"/>
      <c r="E588" s="3"/>
      <c r="F588" s="3"/>
      <c r="G588" s="16"/>
      <c r="H588" s="3"/>
      <c r="I588" s="3"/>
      <c r="J588" s="3"/>
      <c r="K588" s="3"/>
      <c r="L588" s="3"/>
      <c r="M588" s="3"/>
      <c r="N588" s="3"/>
    </row>
    <row r="589" spans="1:14" ht="13">
      <c r="A589" s="36"/>
      <c r="B589" s="3"/>
      <c r="C589" s="4"/>
      <c r="D589" s="4"/>
      <c r="E589" s="3"/>
      <c r="F589" s="3"/>
      <c r="G589" s="16"/>
      <c r="H589" s="3"/>
      <c r="I589" s="3"/>
      <c r="J589" s="3"/>
      <c r="K589" s="3"/>
      <c r="L589" s="3"/>
      <c r="M589" s="3"/>
      <c r="N589" s="3"/>
    </row>
    <row r="590" spans="1:14" ht="13">
      <c r="A590" s="36"/>
      <c r="B590" s="3"/>
      <c r="C590" s="4"/>
      <c r="D590" s="4"/>
      <c r="E590" s="3"/>
      <c r="F590" s="3"/>
      <c r="G590" s="16"/>
      <c r="H590" s="3"/>
      <c r="I590" s="3"/>
      <c r="J590" s="3"/>
      <c r="K590" s="3"/>
      <c r="L590" s="3"/>
      <c r="M590" s="3"/>
      <c r="N590" s="3"/>
    </row>
    <row r="591" spans="1:14" ht="13">
      <c r="A591" s="36"/>
      <c r="B591" s="3"/>
      <c r="C591" s="4"/>
      <c r="D591" s="4"/>
      <c r="E591" s="3"/>
      <c r="F591" s="3"/>
      <c r="G591" s="16"/>
      <c r="H591" s="3"/>
      <c r="I591" s="3"/>
      <c r="J591" s="3"/>
      <c r="K591" s="3"/>
      <c r="L591" s="3"/>
      <c r="M591" s="3"/>
      <c r="N591" s="3"/>
    </row>
    <row r="592" spans="1:14" ht="13">
      <c r="A592" s="36"/>
      <c r="B592" s="3"/>
      <c r="C592" s="4"/>
      <c r="D592" s="4"/>
      <c r="E592" s="3"/>
      <c r="F592" s="3"/>
      <c r="G592" s="16"/>
      <c r="H592" s="3"/>
      <c r="I592" s="3"/>
      <c r="J592" s="3"/>
      <c r="K592" s="3"/>
      <c r="L592" s="3"/>
      <c r="M592" s="3"/>
      <c r="N592" s="3"/>
    </row>
    <row r="593" spans="1:14" ht="13">
      <c r="A593" s="36"/>
      <c r="B593" s="3"/>
      <c r="C593" s="4"/>
      <c r="D593" s="4"/>
      <c r="E593" s="3"/>
      <c r="F593" s="3"/>
      <c r="G593" s="16"/>
      <c r="H593" s="3"/>
      <c r="I593" s="3"/>
      <c r="J593" s="3"/>
      <c r="K593" s="3"/>
      <c r="L593" s="3"/>
      <c r="M593" s="3"/>
      <c r="N593" s="3"/>
    </row>
    <row r="594" spans="1:14" ht="13">
      <c r="A594" s="36"/>
      <c r="B594" s="3"/>
      <c r="C594" s="4"/>
      <c r="D594" s="4"/>
      <c r="E594" s="3"/>
      <c r="F594" s="3"/>
      <c r="G594" s="16"/>
      <c r="H594" s="3"/>
      <c r="I594" s="3"/>
      <c r="J594" s="3"/>
      <c r="K594" s="3"/>
      <c r="L594" s="3"/>
      <c r="M594" s="3"/>
      <c r="N594" s="3"/>
    </row>
    <row r="595" spans="1:14" ht="13">
      <c r="A595" s="36"/>
      <c r="B595" s="3"/>
      <c r="C595" s="4"/>
      <c r="D595" s="4"/>
      <c r="E595" s="3"/>
      <c r="F595" s="3"/>
      <c r="G595" s="16"/>
      <c r="H595" s="3"/>
      <c r="I595" s="3"/>
      <c r="J595" s="3"/>
      <c r="K595" s="3"/>
      <c r="L595" s="3"/>
      <c r="M595" s="3"/>
      <c r="N595" s="3"/>
    </row>
    <row r="596" spans="1:14" ht="13">
      <c r="A596" s="36"/>
      <c r="B596" s="3"/>
      <c r="C596" s="4"/>
      <c r="D596" s="4"/>
      <c r="E596" s="3"/>
      <c r="F596" s="3"/>
      <c r="G596" s="16"/>
      <c r="H596" s="3"/>
      <c r="I596" s="3"/>
      <c r="J596" s="3"/>
      <c r="K596" s="3"/>
      <c r="L596" s="3"/>
      <c r="M596" s="3"/>
      <c r="N596" s="3"/>
    </row>
    <row r="597" spans="1:14" ht="13">
      <c r="A597" s="36"/>
      <c r="B597" s="3"/>
      <c r="C597" s="4"/>
      <c r="D597" s="4"/>
      <c r="E597" s="3"/>
      <c r="F597" s="3"/>
      <c r="G597" s="16"/>
      <c r="H597" s="3"/>
      <c r="I597" s="3"/>
      <c r="J597" s="3"/>
      <c r="K597" s="3"/>
      <c r="L597" s="3"/>
      <c r="M597" s="3"/>
      <c r="N597" s="3"/>
    </row>
    <row r="598" spans="1:14" ht="13">
      <c r="A598" s="36"/>
      <c r="B598" s="3"/>
      <c r="C598" s="4"/>
      <c r="D598" s="4"/>
      <c r="E598" s="3"/>
      <c r="F598" s="3"/>
      <c r="G598" s="16"/>
      <c r="H598" s="3"/>
      <c r="I598" s="3"/>
      <c r="J598" s="3"/>
      <c r="K598" s="3"/>
      <c r="L598" s="3"/>
      <c r="M598" s="3"/>
      <c r="N598" s="3"/>
    </row>
    <row r="599" spans="1:14" ht="13">
      <c r="A599" s="36"/>
      <c r="B599" s="3"/>
      <c r="C599" s="4"/>
      <c r="D599" s="4"/>
      <c r="E599" s="3"/>
      <c r="F599" s="3"/>
      <c r="G599" s="16"/>
      <c r="H599" s="3"/>
      <c r="I599" s="3"/>
      <c r="J599" s="3"/>
      <c r="K599" s="3"/>
      <c r="L599" s="3"/>
      <c r="M599" s="3"/>
      <c r="N599" s="3"/>
    </row>
    <row r="600" spans="1:14" ht="13">
      <c r="A600" s="36"/>
      <c r="B600" s="3"/>
      <c r="C600" s="4"/>
      <c r="D600" s="4"/>
      <c r="E600" s="3"/>
      <c r="F600" s="3"/>
      <c r="G600" s="16"/>
      <c r="H600" s="3"/>
      <c r="I600" s="3"/>
      <c r="J600" s="3"/>
      <c r="K600" s="3"/>
      <c r="L600" s="3"/>
      <c r="M600" s="3"/>
      <c r="N600" s="3"/>
    </row>
    <row r="601" spans="1:14" ht="13">
      <c r="A601" s="36"/>
      <c r="B601" s="3"/>
      <c r="C601" s="4"/>
      <c r="D601" s="4"/>
      <c r="E601" s="3"/>
      <c r="F601" s="3"/>
      <c r="G601" s="16"/>
      <c r="H601" s="3"/>
      <c r="I601" s="3"/>
      <c r="J601" s="3"/>
      <c r="K601" s="3"/>
      <c r="L601" s="3"/>
      <c r="M601" s="3"/>
      <c r="N601" s="3"/>
    </row>
    <row r="602" spans="1:14" ht="13">
      <c r="A602" s="36"/>
      <c r="B602" s="3"/>
      <c r="C602" s="4"/>
      <c r="D602" s="4"/>
      <c r="E602" s="3"/>
      <c r="F602" s="3"/>
      <c r="G602" s="16"/>
      <c r="H602" s="3"/>
      <c r="I602" s="3"/>
      <c r="J602" s="3"/>
      <c r="K602" s="3"/>
      <c r="L602" s="3"/>
      <c r="M602" s="3"/>
      <c r="N602" s="3"/>
    </row>
    <row r="603" spans="1:14" ht="13">
      <c r="A603" s="36"/>
      <c r="B603" s="3"/>
      <c r="C603" s="4"/>
      <c r="D603" s="4"/>
      <c r="E603" s="3"/>
      <c r="F603" s="3"/>
      <c r="G603" s="16"/>
      <c r="H603" s="3"/>
      <c r="I603" s="3"/>
      <c r="J603" s="3"/>
      <c r="K603" s="3"/>
      <c r="L603" s="3"/>
      <c r="M603" s="3"/>
      <c r="N603" s="3"/>
    </row>
    <row r="604" spans="1:14" ht="13">
      <c r="A604" s="36"/>
      <c r="B604" s="3"/>
      <c r="C604" s="4"/>
      <c r="D604" s="4"/>
      <c r="E604" s="3"/>
      <c r="F604" s="3"/>
      <c r="G604" s="16"/>
      <c r="H604" s="3"/>
      <c r="I604" s="3"/>
      <c r="J604" s="3"/>
      <c r="K604" s="3"/>
      <c r="L604" s="3"/>
      <c r="M604" s="3"/>
      <c r="N604" s="3"/>
    </row>
    <row r="605" spans="1:14" ht="13">
      <c r="A605" s="36"/>
      <c r="B605" s="3"/>
      <c r="C605" s="4"/>
      <c r="D605" s="4"/>
      <c r="E605" s="3"/>
      <c r="F605" s="3"/>
      <c r="G605" s="16"/>
      <c r="H605" s="3"/>
      <c r="I605" s="3"/>
      <c r="J605" s="3"/>
      <c r="K605" s="3"/>
      <c r="L605" s="3"/>
      <c r="M605" s="3"/>
      <c r="N605" s="3"/>
    </row>
    <row r="606" spans="1:14" ht="13">
      <c r="A606" s="36"/>
      <c r="B606" s="3"/>
      <c r="C606" s="4"/>
      <c r="D606" s="4"/>
      <c r="E606" s="3"/>
      <c r="F606" s="3"/>
      <c r="G606" s="16"/>
      <c r="H606" s="3"/>
      <c r="I606" s="3"/>
      <c r="J606" s="3"/>
      <c r="K606" s="3"/>
      <c r="L606" s="3"/>
      <c r="M606" s="3"/>
      <c r="N606" s="3"/>
    </row>
    <row r="607" spans="1:14" ht="13">
      <c r="A607" s="36"/>
      <c r="B607" s="3"/>
      <c r="C607" s="4"/>
      <c r="D607" s="4"/>
      <c r="E607" s="3"/>
      <c r="F607" s="3"/>
      <c r="G607" s="16"/>
      <c r="H607" s="3"/>
      <c r="I607" s="3"/>
      <c r="J607" s="3"/>
      <c r="K607" s="3"/>
      <c r="L607" s="3"/>
      <c r="M607" s="3"/>
      <c r="N607" s="3"/>
    </row>
    <row r="608" spans="1:14" ht="13">
      <c r="A608" s="36"/>
      <c r="B608" s="3"/>
      <c r="C608" s="4"/>
      <c r="D608" s="4"/>
      <c r="E608" s="3"/>
      <c r="F608" s="3"/>
      <c r="G608" s="16"/>
      <c r="H608" s="3"/>
      <c r="I608" s="3"/>
      <c r="J608" s="3"/>
      <c r="K608" s="3"/>
      <c r="L608" s="3"/>
      <c r="M608" s="3"/>
      <c r="N608" s="3"/>
    </row>
    <row r="609" spans="1:14" ht="13">
      <c r="A609" s="36"/>
      <c r="B609" s="3"/>
      <c r="C609" s="4"/>
      <c r="D609" s="4"/>
      <c r="E609" s="3"/>
      <c r="F609" s="3"/>
      <c r="G609" s="16"/>
      <c r="H609" s="3"/>
      <c r="I609" s="3"/>
      <c r="J609" s="3"/>
      <c r="K609" s="3"/>
      <c r="L609" s="3"/>
      <c r="M609" s="3"/>
      <c r="N609" s="3"/>
    </row>
    <row r="610" spans="1:14" ht="13">
      <c r="A610" s="36"/>
      <c r="B610" s="3"/>
      <c r="C610" s="4"/>
      <c r="D610" s="4"/>
      <c r="E610" s="3"/>
      <c r="F610" s="3"/>
      <c r="G610" s="16"/>
      <c r="H610" s="3"/>
      <c r="I610" s="3"/>
      <c r="J610" s="3"/>
      <c r="K610" s="3"/>
      <c r="L610" s="3"/>
      <c r="M610" s="3"/>
      <c r="N610" s="3"/>
    </row>
    <row r="611" spans="1:14" ht="13">
      <c r="A611" s="36"/>
      <c r="B611" s="3"/>
      <c r="C611" s="4"/>
      <c r="D611" s="4"/>
      <c r="E611" s="3"/>
      <c r="F611" s="3"/>
      <c r="G611" s="16"/>
      <c r="H611" s="3"/>
      <c r="I611" s="3"/>
      <c r="J611" s="3"/>
      <c r="K611" s="3"/>
      <c r="L611" s="3"/>
      <c r="M611" s="3"/>
      <c r="N611" s="3"/>
    </row>
    <row r="612" spans="1:14" ht="13">
      <c r="A612" s="36"/>
      <c r="B612" s="3"/>
      <c r="C612" s="4"/>
      <c r="D612" s="4"/>
      <c r="E612" s="3"/>
      <c r="F612" s="3"/>
      <c r="G612" s="16"/>
      <c r="H612" s="3"/>
      <c r="I612" s="3"/>
      <c r="J612" s="3"/>
      <c r="K612" s="3"/>
      <c r="L612" s="3"/>
      <c r="M612" s="3"/>
      <c r="N612" s="3"/>
    </row>
    <row r="613" spans="1:14" ht="13">
      <c r="A613" s="36"/>
      <c r="B613" s="3"/>
      <c r="C613" s="4"/>
      <c r="D613" s="4"/>
      <c r="E613" s="3"/>
      <c r="F613" s="3"/>
      <c r="G613" s="16"/>
      <c r="H613" s="3"/>
      <c r="I613" s="3"/>
      <c r="J613" s="3"/>
      <c r="K613" s="3"/>
      <c r="L613" s="3"/>
      <c r="M613" s="3"/>
      <c r="N613" s="3"/>
    </row>
    <row r="614" spans="1:14" ht="13">
      <c r="A614" s="36"/>
      <c r="B614" s="3"/>
      <c r="C614" s="4"/>
      <c r="D614" s="4"/>
      <c r="E614" s="3"/>
      <c r="F614" s="3"/>
      <c r="G614" s="16"/>
      <c r="H614" s="3"/>
      <c r="I614" s="3"/>
      <c r="J614" s="3"/>
      <c r="K614" s="3"/>
      <c r="L614" s="3"/>
      <c r="M614" s="3"/>
      <c r="N614" s="3"/>
    </row>
    <row r="615" spans="1:14" ht="13">
      <c r="A615" s="36"/>
      <c r="B615" s="3"/>
      <c r="C615" s="4"/>
      <c r="D615" s="4"/>
      <c r="E615" s="3"/>
      <c r="F615" s="3"/>
      <c r="G615" s="16"/>
      <c r="H615" s="3"/>
      <c r="I615" s="3"/>
      <c r="J615" s="3"/>
      <c r="K615" s="3"/>
      <c r="L615" s="3"/>
      <c r="M615" s="3"/>
      <c r="N615" s="3"/>
    </row>
    <row r="616" spans="1:14" ht="13">
      <c r="A616" s="36"/>
      <c r="B616" s="3"/>
      <c r="C616" s="4"/>
      <c r="D616" s="4"/>
      <c r="E616" s="3"/>
      <c r="F616" s="3"/>
      <c r="G616" s="16"/>
      <c r="H616" s="3"/>
      <c r="I616" s="3"/>
      <c r="J616" s="3"/>
      <c r="K616" s="3"/>
      <c r="L616" s="3"/>
      <c r="M616" s="3"/>
      <c r="N616" s="3"/>
    </row>
    <row r="617" spans="1:14" ht="13">
      <c r="A617" s="36"/>
      <c r="B617" s="3"/>
      <c r="C617" s="4"/>
      <c r="D617" s="4"/>
      <c r="E617" s="3"/>
      <c r="F617" s="3"/>
      <c r="G617" s="16"/>
      <c r="H617" s="3"/>
      <c r="I617" s="3"/>
      <c r="J617" s="3"/>
      <c r="K617" s="3"/>
      <c r="L617" s="3"/>
      <c r="M617" s="3"/>
      <c r="N617" s="3"/>
    </row>
    <row r="618" spans="1:14" ht="13">
      <c r="A618" s="36"/>
      <c r="B618" s="3"/>
      <c r="C618" s="4"/>
      <c r="D618" s="4"/>
      <c r="E618" s="3"/>
      <c r="F618" s="3"/>
      <c r="G618" s="16"/>
      <c r="H618" s="3"/>
      <c r="I618" s="3"/>
      <c r="J618" s="3"/>
      <c r="K618" s="3"/>
      <c r="L618" s="3"/>
      <c r="M618" s="3"/>
      <c r="N618" s="3"/>
    </row>
    <row r="619" spans="1:14" ht="13">
      <c r="A619" s="36"/>
      <c r="B619" s="3"/>
      <c r="C619" s="4"/>
      <c r="D619" s="4"/>
      <c r="E619" s="3"/>
      <c r="F619" s="3"/>
      <c r="G619" s="16"/>
      <c r="H619" s="3"/>
      <c r="I619" s="3"/>
      <c r="J619" s="3"/>
      <c r="K619" s="3"/>
      <c r="L619" s="3"/>
      <c r="M619" s="3"/>
      <c r="N619" s="3"/>
    </row>
    <row r="620" spans="1:14" ht="13">
      <c r="A620" s="36"/>
      <c r="B620" s="3"/>
      <c r="C620" s="4"/>
      <c r="D620" s="4"/>
      <c r="E620" s="3"/>
      <c r="F620" s="3"/>
      <c r="G620" s="16"/>
      <c r="H620" s="3"/>
      <c r="I620" s="3"/>
      <c r="J620" s="3"/>
      <c r="K620" s="3"/>
      <c r="L620" s="3"/>
      <c r="M620" s="3"/>
      <c r="N620" s="3"/>
    </row>
    <row r="621" spans="1:14" ht="13">
      <c r="A621" s="36"/>
      <c r="B621" s="3"/>
      <c r="C621" s="4"/>
      <c r="D621" s="4"/>
      <c r="E621" s="3"/>
      <c r="F621" s="3"/>
      <c r="G621" s="16"/>
      <c r="H621" s="3"/>
      <c r="I621" s="3"/>
      <c r="J621" s="3"/>
      <c r="K621" s="3"/>
      <c r="L621" s="3"/>
      <c r="M621" s="3"/>
      <c r="N621" s="3"/>
    </row>
    <row r="622" spans="1:14" ht="13">
      <c r="A622" s="36"/>
      <c r="B622" s="3"/>
      <c r="C622" s="4"/>
      <c r="D622" s="4"/>
      <c r="E622" s="3"/>
      <c r="F622" s="3"/>
      <c r="G622" s="16"/>
      <c r="H622" s="3"/>
      <c r="I622" s="3"/>
      <c r="J622" s="3"/>
      <c r="K622" s="3"/>
      <c r="L622" s="3"/>
      <c r="M622" s="3"/>
      <c r="N622" s="3"/>
    </row>
    <row r="623" spans="1:14" ht="13">
      <c r="A623" s="36"/>
      <c r="B623" s="3"/>
      <c r="C623" s="4"/>
      <c r="D623" s="4"/>
      <c r="E623" s="3"/>
      <c r="F623" s="3"/>
      <c r="G623" s="16"/>
      <c r="H623" s="3"/>
      <c r="I623" s="3"/>
      <c r="J623" s="3"/>
      <c r="K623" s="3"/>
      <c r="L623" s="3"/>
      <c r="M623" s="3"/>
      <c r="N623" s="3"/>
    </row>
    <row r="624" spans="1:14" ht="13">
      <c r="A624" s="36"/>
      <c r="B624" s="3"/>
      <c r="C624" s="4"/>
      <c r="D624" s="4"/>
      <c r="E624" s="3"/>
      <c r="F624" s="3"/>
      <c r="G624" s="16"/>
      <c r="H624" s="3"/>
      <c r="I624" s="3"/>
      <c r="J624" s="3"/>
      <c r="K624" s="3"/>
      <c r="L624" s="3"/>
      <c r="M624" s="3"/>
      <c r="N624" s="3"/>
    </row>
    <row r="625" spans="1:14" ht="13">
      <c r="A625" s="36"/>
      <c r="B625" s="3"/>
      <c r="C625" s="4"/>
      <c r="D625" s="4"/>
      <c r="E625" s="3"/>
      <c r="F625" s="3"/>
      <c r="G625" s="16"/>
      <c r="H625" s="3"/>
      <c r="I625" s="3"/>
      <c r="J625" s="3"/>
      <c r="K625" s="3"/>
      <c r="L625" s="3"/>
      <c r="M625" s="3"/>
      <c r="N625" s="3"/>
    </row>
    <row r="626" spans="1:14" ht="13">
      <c r="A626" s="36"/>
      <c r="B626" s="3"/>
      <c r="C626" s="4"/>
      <c r="D626" s="4"/>
      <c r="E626" s="3"/>
      <c r="F626" s="3"/>
      <c r="G626" s="16"/>
      <c r="H626" s="3"/>
      <c r="I626" s="3"/>
      <c r="J626" s="3"/>
      <c r="K626" s="3"/>
      <c r="L626" s="3"/>
      <c r="M626" s="3"/>
      <c r="N626" s="3"/>
    </row>
    <row r="627" spans="1:14" ht="13">
      <c r="A627" s="36"/>
      <c r="B627" s="3"/>
      <c r="C627" s="4"/>
      <c r="D627" s="4"/>
      <c r="E627" s="3"/>
      <c r="F627" s="3"/>
      <c r="G627" s="16"/>
      <c r="H627" s="3"/>
      <c r="I627" s="3"/>
      <c r="J627" s="3"/>
      <c r="K627" s="3"/>
      <c r="L627" s="3"/>
      <c r="M627" s="3"/>
      <c r="N627" s="3"/>
    </row>
    <row r="628" spans="1:14" ht="13">
      <c r="A628" s="36"/>
      <c r="B628" s="3"/>
      <c r="C628" s="4"/>
      <c r="D628" s="4"/>
      <c r="E628" s="3"/>
      <c r="F628" s="3"/>
      <c r="G628" s="16"/>
      <c r="H628" s="3"/>
      <c r="I628" s="3"/>
      <c r="J628" s="3"/>
      <c r="K628" s="3"/>
      <c r="L628" s="3"/>
      <c r="M628" s="3"/>
      <c r="N628" s="3"/>
    </row>
    <row r="629" spans="1:14" ht="13">
      <c r="A629" s="36"/>
      <c r="B629" s="3"/>
      <c r="C629" s="4"/>
      <c r="D629" s="4"/>
      <c r="E629" s="3"/>
      <c r="F629" s="3"/>
      <c r="G629" s="16"/>
      <c r="H629" s="3"/>
      <c r="I629" s="3"/>
      <c r="J629" s="3"/>
      <c r="K629" s="3"/>
      <c r="L629" s="3"/>
      <c r="M629" s="3"/>
      <c r="N629" s="3"/>
    </row>
    <row r="630" spans="1:14" ht="13">
      <c r="A630" s="36"/>
      <c r="B630" s="3"/>
      <c r="C630" s="4"/>
      <c r="D630" s="4"/>
      <c r="E630" s="3"/>
      <c r="F630" s="3"/>
      <c r="G630" s="16"/>
      <c r="H630" s="3"/>
      <c r="I630" s="3"/>
      <c r="J630" s="3"/>
      <c r="K630" s="3"/>
      <c r="L630" s="3"/>
      <c r="M630" s="3"/>
      <c r="N630" s="3"/>
    </row>
    <row r="631" spans="1:14" ht="13">
      <c r="A631" s="36"/>
      <c r="B631" s="3"/>
      <c r="C631" s="4"/>
      <c r="D631" s="4"/>
      <c r="E631" s="3"/>
      <c r="F631" s="3"/>
      <c r="G631" s="16"/>
      <c r="H631" s="3"/>
      <c r="I631" s="3"/>
      <c r="J631" s="3"/>
      <c r="K631" s="3"/>
      <c r="L631" s="3"/>
      <c r="M631" s="3"/>
      <c r="N631" s="3"/>
    </row>
    <row r="632" spans="1:14" ht="13">
      <c r="A632" s="36"/>
      <c r="B632" s="3"/>
      <c r="C632" s="4"/>
      <c r="D632" s="4"/>
      <c r="E632" s="3"/>
      <c r="F632" s="3"/>
      <c r="G632" s="16"/>
      <c r="H632" s="3"/>
      <c r="I632" s="3"/>
      <c r="J632" s="3"/>
      <c r="K632" s="3"/>
      <c r="L632" s="3"/>
      <c r="M632" s="3"/>
      <c r="N632" s="3"/>
    </row>
    <row r="633" spans="1:14" ht="13">
      <c r="A633" s="36"/>
      <c r="B633" s="3"/>
      <c r="C633" s="4"/>
      <c r="D633" s="4"/>
      <c r="E633" s="3"/>
      <c r="F633" s="3"/>
      <c r="G633" s="16"/>
      <c r="H633" s="3"/>
      <c r="I633" s="3"/>
      <c r="J633" s="3"/>
      <c r="K633" s="3"/>
      <c r="L633" s="3"/>
      <c r="M633" s="3"/>
      <c r="N633" s="3"/>
    </row>
    <row r="634" spans="1:14" ht="13">
      <c r="A634" s="36"/>
      <c r="B634" s="3"/>
      <c r="C634" s="4"/>
      <c r="D634" s="4"/>
      <c r="E634" s="3"/>
      <c r="F634" s="3"/>
      <c r="G634" s="16"/>
      <c r="H634" s="3"/>
      <c r="I634" s="3"/>
      <c r="J634" s="3"/>
      <c r="K634" s="3"/>
      <c r="L634" s="3"/>
      <c r="M634" s="3"/>
      <c r="N634" s="3"/>
    </row>
    <row r="635" spans="1:14" ht="13">
      <c r="A635" s="36"/>
      <c r="B635" s="3"/>
      <c r="C635" s="4"/>
      <c r="D635" s="4"/>
      <c r="E635" s="3"/>
      <c r="F635" s="3"/>
      <c r="G635" s="16"/>
      <c r="H635" s="3"/>
      <c r="I635" s="3"/>
      <c r="J635" s="3"/>
      <c r="K635" s="3"/>
      <c r="L635" s="3"/>
      <c r="M635" s="3"/>
      <c r="N635" s="3"/>
    </row>
    <row r="636" spans="1:14" ht="13">
      <c r="A636" s="36"/>
      <c r="B636" s="3"/>
      <c r="C636" s="4"/>
      <c r="D636" s="4"/>
      <c r="E636" s="3"/>
      <c r="F636" s="3"/>
      <c r="G636" s="16"/>
      <c r="H636" s="3"/>
      <c r="I636" s="3"/>
      <c r="J636" s="3"/>
      <c r="K636" s="3"/>
      <c r="L636" s="3"/>
      <c r="M636" s="3"/>
      <c r="N636" s="3"/>
    </row>
    <row r="637" spans="1:14" ht="13">
      <c r="A637" s="36"/>
      <c r="B637" s="3"/>
      <c r="C637" s="4"/>
      <c r="D637" s="4"/>
      <c r="E637" s="3"/>
      <c r="F637" s="3"/>
      <c r="G637" s="16"/>
      <c r="H637" s="3"/>
      <c r="I637" s="3"/>
      <c r="J637" s="3"/>
      <c r="K637" s="3"/>
      <c r="L637" s="3"/>
      <c r="M637" s="3"/>
      <c r="N637" s="3"/>
    </row>
    <row r="638" spans="1:14" ht="13">
      <c r="A638" s="36"/>
      <c r="B638" s="3"/>
      <c r="C638" s="4"/>
      <c r="D638" s="4"/>
      <c r="E638" s="3"/>
      <c r="F638" s="3"/>
      <c r="G638" s="16"/>
      <c r="H638" s="3"/>
      <c r="I638" s="3"/>
      <c r="J638" s="3"/>
      <c r="K638" s="3"/>
      <c r="L638" s="3"/>
      <c r="M638" s="3"/>
      <c r="N638" s="3"/>
    </row>
    <row r="639" spans="1:14" ht="13">
      <c r="A639" s="36"/>
      <c r="B639" s="3"/>
      <c r="C639" s="4"/>
      <c r="D639" s="4"/>
      <c r="E639" s="3"/>
      <c r="F639" s="3"/>
      <c r="G639" s="16"/>
      <c r="H639" s="3"/>
      <c r="I639" s="3"/>
      <c r="J639" s="3"/>
      <c r="K639" s="3"/>
      <c r="L639" s="3"/>
      <c r="M639" s="3"/>
      <c r="N639" s="3"/>
    </row>
    <row r="640" spans="1:14" ht="13">
      <c r="A640" s="36"/>
      <c r="B640" s="3"/>
      <c r="C640" s="4"/>
      <c r="D640" s="4"/>
      <c r="E640" s="3"/>
      <c r="F640" s="3"/>
      <c r="G640" s="16"/>
      <c r="H640" s="3"/>
      <c r="I640" s="3"/>
      <c r="J640" s="3"/>
      <c r="K640" s="3"/>
      <c r="L640" s="3"/>
      <c r="M640" s="3"/>
      <c r="N640" s="3"/>
    </row>
    <row r="641" spans="1:14" ht="13">
      <c r="A641" s="36"/>
      <c r="B641" s="3"/>
      <c r="C641" s="4"/>
      <c r="D641" s="4"/>
      <c r="E641" s="3"/>
      <c r="F641" s="3"/>
      <c r="G641" s="16"/>
      <c r="H641" s="3"/>
      <c r="I641" s="3"/>
      <c r="J641" s="3"/>
      <c r="K641" s="3"/>
      <c r="L641" s="3"/>
      <c r="M641" s="3"/>
      <c r="N641" s="3"/>
    </row>
    <row r="642" spans="1:14" ht="13">
      <c r="A642" s="36"/>
      <c r="B642" s="3"/>
      <c r="C642" s="4"/>
      <c r="D642" s="4"/>
      <c r="E642" s="3"/>
      <c r="F642" s="3"/>
      <c r="G642" s="16"/>
      <c r="H642" s="3"/>
      <c r="I642" s="3"/>
      <c r="J642" s="3"/>
      <c r="K642" s="3"/>
      <c r="L642" s="3"/>
      <c r="M642" s="3"/>
      <c r="N642" s="3"/>
    </row>
    <row r="643" spans="1:14" ht="13">
      <c r="A643" s="36"/>
      <c r="B643" s="3"/>
      <c r="C643" s="4"/>
      <c r="D643" s="4"/>
      <c r="E643" s="3"/>
      <c r="F643" s="3"/>
      <c r="G643" s="16"/>
      <c r="H643" s="3"/>
      <c r="I643" s="3"/>
      <c r="J643" s="3"/>
      <c r="K643" s="3"/>
      <c r="L643" s="3"/>
      <c r="M643" s="3"/>
      <c r="N643" s="3"/>
    </row>
    <row r="644" spans="1:14" ht="13">
      <c r="A644" s="36"/>
      <c r="B644" s="3"/>
      <c r="C644" s="4"/>
      <c r="D644" s="4"/>
      <c r="E644" s="3"/>
      <c r="F644" s="3"/>
      <c r="G644" s="16"/>
      <c r="H644" s="3"/>
      <c r="I644" s="3"/>
      <c r="J644" s="3"/>
      <c r="K644" s="3"/>
      <c r="L644" s="3"/>
      <c r="M644" s="3"/>
      <c r="N644" s="3"/>
    </row>
    <row r="645" spans="1:14" ht="13">
      <c r="A645" s="36"/>
      <c r="B645" s="3"/>
      <c r="C645" s="4"/>
      <c r="D645" s="4"/>
      <c r="E645" s="3"/>
      <c r="F645" s="3"/>
      <c r="G645" s="16"/>
      <c r="H645" s="3"/>
      <c r="I645" s="3"/>
      <c r="J645" s="3"/>
      <c r="K645" s="3"/>
      <c r="L645" s="3"/>
      <c r="M645" s="3"/>
      <c r="N645" s="3"/>
    </row>
    <row r="646" spans="1:14" ht="13">
      <c r="A646" s="36"/>
      <c r="B646" s="3"/>
      <c r="C646" s="4"/>
      <c r="D646" s="4"/>
      <c r="E646" s="3"/>
      <c r="F646" s="3"/>
      <c r="G646" s="16"/>
      <c r="H646" s="3"/>
      <c r="I646" s="3"/>
      <c r="J646" s="3"/>
      <c r="K646" s="3"/>
      <c r="L646" s="3"/>
      <c r="M646" s="3"/>
      <c r="N646" s="3"/>
    </row>
    <row r="647" spans="1:14" ht="13">
      <c r="A647" s="36"/>
      <c r="B647" s="3"/>
      <c r="C647" s="4"/>
      <c r="D647" s="4"/>
      <c r="E647" s="3"/>
      <c r="F647" s="3"/>
      <c r="G647" s="16"/>
      <c r="H647" s="3"/>
      <c r="I647" s="3"/>
      <c r="J647" s="3"/>
      <c r="K647" s="3"/>
      <c r="L647" s="3"/>
      <c r="M647" s="3"/>
      <c r="N647" s="3"/>
    </row>
    <row r="648" spans="1:14" ht="13">
      <c r="A648" s="36"/>
      <c r="B648" s="3"/>
      <c r="C648" s="4"/>
      <c r="D648" s="4"/>
      <c r="E648" s="3"/>
      <c r="F648" s="3"/>
      <c r="G648" s="16"/>
      <c r="H648" s="3"/>
      <c r="I648" s="3"/>
      <c r="J648" s="3"/>
      <c r="K648" s="3"/>
      <c r="L648" s="3"/>
      <c r="M648" s="3"/>
      <c r="N648" s="3"/>
    </row>
    <row r="649" spans="1:14" ht="13">
      <c r="A649" s="36"/>
      <c r="B649" s="3"/>
      <c r="C649" s="4"/>
      <c r="D649" s="4"/>
      <c r="E649" s="3"/>
      <c r="F649" s="3"/>
      <c r="G649" s="16"/>
      <c r="H649" s="3"/>
      <c r="I649" s="3"/>
      <c r="J649" s="3"/>
      <c r="K649" s="3"/>
      <c r="L649" s="3"/>
      <c r="M649" s="3"/>
      <c r="N649" s="3"/>
    </row>
    <row r="650" spans="1:14" ht="13">
      <c r="A650" s="36"/>
      <c r="B650" s="3"/>
      <c r="C650" s="4"/>
      <c r="D650" s="4"/>
      <c r="E650" s="3"/>
      <c r="F650" s="3"/>
      <c r="G650" s="16"/>
      <c r="H650" s="3"/>
      <c r="I650" s="3"/>
      <c r="J650" s="3"/>
      <c r="K650" s="3"/>
      <c r="L650" s="3"/>
      <c r="M650" s="3"/>
      <c r="N650" s="3"/>
    </row>
    <row r="651" spans="1:14" ht="13">
      <c r="A651" s="36"/>
      <c r="B651" s="3"/>
      <c r="C651" s="4"/>
      <c r="D651" s="4"/>
      <c r="E651" s="3"/>
      <c r="F651" s="3"/>
      <c r="G651" s="16"/>
      <c r="H651" s="3"/>
      <c r="I651" s="3"/>
      <c r="J651" s="3"/>
      <c r="K651" s="3"/>
      <c r="L651" s="3"/>
      <c r="M651" s="3"/>
      <c r="N651" s="3"/>
    </row>
    <row r="652" spans="1:14" ht="13">
      <c r="A652" s="36"/>
      <c r="B652" s="3"/>
      <c r="C652" s="4"/>
      <c r="D652" s="4"/>
      <c r="E652" s="3"/>
      <c r="F652" s="3"/>
      <c r="G652" s="16"/>
      <c r="H652" s="3"/>
      <c r="I652" s="3"/>
      <c r="J652" s="3"/>
      <c r="K652" s="3"/>
      <c r="L652" s="3"/>
      <c r="M652" s="3"/>
      <c r="N652" s="3"/>
    </row>
    <row r="653" spans="1:14" ht="13">
      <c r="A653" s="36"/>
      <c r="B653" s="3"/>
      <c r="C653" s="4"/>
      <c r="D653" s="4"/>
      <c r="E653" s="3"/>
      <c r="F653" s="3"/>
      <c r="G653" s="16"/>
      <c r="H653" s="3"/>
      <c r="I653" s="3"/>
      <c r="J653" s="3"/>
      <c r="K653" s="3"/>
      <c r="L653" s="3"/>
      <c r="M653" s="3"/>
      <c r="N653" s="3"/>
    </row>
    <row r="654" spans="1:14" ht="13">
      <c r="A654" s="36"/>
      <c r="B654" s="3"/>
      <c r="C654" s="4"/>
      <c r="D654" s="4"/>
      <c r="E654" s="3"/>
      <c r="F654" s="3"/>
      <c r="G654" s="16"/>
      <c r="H654" s="3"/>
      <c r="I654" s="3"/>
      <c r="J654" s="3"/>
      <c r="K654" s="3"/>
      <c r="L654" s="3"/>
      <c r="M654" s="3"/>
      <c r="N654" s="3"/>
    </row>
    <row r="655" spans="1:14" ht="13">
      <c r="A655" s="36"/>
      <c r="B655" s="3"/>
      <c r="C655" s="4"/>
      <c r="D655" s="4"/>
      <c r="E655" s="3"/>
      <c r="F655" s="3"/>
      <c r="G655" s="16"/>
      <c r="H655" s="3"/>
      <c r="I655" s="3"/>
      <c r="J655" s="3"/>
      <c r="K655" s="3"/>
      <c r="L655" s="3"/>
      <c r="M655" s="3"/>
      <c r="N655" s="3"/>
    </row>
    <row r="656" spans="1:14" ht="13">
      <c r="A656" s="36"/>
      <c r="B656" s="3"/>
      <c r="C656" s="4"/>
      <c r="D656" s="4"/>
      <c r="E656" s="3"/>
      <c r="F656" s="3"/>
      <c r="G656" s="16"/>
      <c r="H656" s="3"/>
      <c r="I656" s="3"/>
      <c r="J656" s="3"/>
      <c r="K656" s="3"/>
      <c r="L656" s="3"/>
      <c r="M656" s="3"/>
      <c r="N656" s="3"/>
    </row>
    <row r="657" spans="1:14" ht="13">
      <c r="A657" s="36"/>
      <c r="B657" s="3"/>
      <c r="C657" s="4"/>
      <c r="D657" s="4"/>
      <c r="E657" s="3"/>
      <c r="F657" s="3"/>
      <c r="G657" s="16"/>
      <c r="H657" s="3"/>
      <c r="I657" s="3"/>
      <c r="J657" s="3"/>
      <c r="K657" s="3"/>
      <c r="L657" s="3"/>
      <c r="M657" s="3"/>
      <c r="N657" s="3"/>
    </row>
    <row r="658" spans="1:14" ht="13">
      <c r="A658" s="36"/>
      <c r="B658" s="3"/>
      <c r="C658" s="4"/>
      <c r="D658" s="4"/>
      <c r="E658" s="3"/>
      <c r="F658" s="3"/>
      <c r="G658" s="16"/>
      <c r="H658" s="3"/>
      <c r="I658" s="3"/>
      <c r="J658" s="3"/>
      <c r="K658" s="3"/>
      <c r="L658" s="3"/>
      <c r="M658" s="3"/>
      <c r="N658" s="3"/>
    </row>
    <row r="659" spans="1:14" ht="13">
      <c r="A659" s="36"/>
      <c r="B659" s="3"/>
      <c r="C659" s="4"/>
      <c r="D659" s="4"/>
      <c r="E659" s="3"/>
      <c r="F659" s="3"/>
      <c r="G659" s="16"/>
      <c r="H659" s="3"/>
      <c r="I659" s="3"/>
      <c r="J659" s="3"/>
      <c r="K659" s="3"/>
      <c r="L659" s="3"/>
      <c r="M659" s="3"/>
      <c r="N659" s="3"/>
    </row>
    <row r="660" spans="1:14" ht="13">
      <c r="A660" s="36"/>
      <c r="B660" s="3"/>
      <c r="C660" s="4"/>
      <c r="D660" s="4"/>
      <c r="E660" s="3"/>
      <c r="F660" s="3"/>
      <c r="G660" s="16"/>
      <c r="H660" s="3"/>
      <c r="I660" s="3"/>
      <c r="J660" s="3"/>
      <c r="K660" s="3"/>
      <c r="L660" s="3"/>
      <c r="M660" s="3"/>
      <c r="N660" s="3"/>
    </row>
    <row r="661" spans="1:14" ht="13">
      <c r="A661" s="36"/>
      <c r="B661" s="3"/>
      <c r="C661" s="4"/>
      <c r="D661" s="4"/>
      <c r="E661" s="3"/>
      <c r="F661" s="3"/>
      <c r="G661" s="16"/>
      <c r="H661" s="3"/>
      <c r="I661" s="3"/>
      <c r="J661" s="3"/>
      <c r="K661" s="3"/>
      <c r="L661" s="3"/>
      <c r="M661" s="3"/>
      <c r="N661" s="3"/>
    </row>
    <row r="662" spans="1:14" ht="13">
      <c r="A662" s="36"/>
      <c r="B662" s="3"/>
      <c r="C662" s="4"/>
      <c r="D662" s="4"/>
      <c r="E662" s="3"/>
      <c r="F662" s="3"/>
      <c r="G662" s="16"/>
      <c r="H662" s="3"/>
      <c r="I662" s="3"/>
      <c r="J662" s="3"/>
      <c r="K662" s="3"/>
      <c r="L662" s="3"/>
      <c r="M662" s="3"/>
      <c r="N662" s="3"/>
    </row>
    <row r="663" spans="1:14" ht="13">
      <c r="A663" s="36"/>
      <c r="B663" s="3"/>
      <c r="C663" s="4"/>
      <c r="D663" s="4"/>
      <c r="E663" s="3"/>
      <c r="F663" s="3"/>
      <c r="G663" s="16"/>
      <c r="H663" s="3"/>
      <c r="I663" s="3"/>
      <c r="J663" s="3"/>
      <c r="K663" s="3"/>
      <c r="L663" s="3"/>
      <c r="M663" s="3"/>
      <c r="N663" s="3"/>
    </row>
    <row r="664" spans="1:14" ht="13">
      <c r="A664" s="36"/>
      <c r="B664" s="3"/>
      <c r="C664" s="4"/>
      <c r="D664" s="4"/>
      <c r="E664" s="3"/>
      <c r="F664" s="3"/>
      <c r="G664" s="16"/>
      <c r="H664" s="3"/>
      <c r="I664" s="3"/>
      <c r="J664" s="3"/>
      <c r="K664" s="3"/>
      <c r="L664" s="3"/>
      <c r="M664" s="3"/>
      <c r="N664" s="3"/>
    </row>
    <row r="665" spans="1:14" ht="13">
      <c r="A665" s="36"/>
      <c r="B665" s="3"/>
      <c r="C665" s="4"/>
      <c r="D665" s="4"/>
      <c r="E665" s="3"/>
      <c r="F665" s="3"/>
      <c r="G665" s="16"/>
      <c r="H665" s="3"/>
      <c r="I665" s="3"/>
      <c r="J665" s="3"/>
      <c r="K665" s="3"/>
      <c r="L665" s="3"/>
      <c r="M665" s="3"/>
      <c r="N665" s="3"/>
    </row>
    <row r="666" spans="1:14" ht="13">
      <c r="A666" s="36"/>
      <c r="B666" s="3"/>
      <c r="C666" s="4"/>
      <c r="D666" s="4"/>
      <c r="E666" s="3"/>
      <c r="F666" s="3"/>
      <c r="G666" s="16"/>
      <c r="H666" s="3"/>
      <c r="I666" s="3"/>
      <c r="J666" s="3"/>
      <c r="K666" s="3"/>
      <c r="L666" s="3"/>
      <c r="M666" s="3"/>
      <c r="N666" s="3"/>
    </row>
    <row r="667" spans="1:14" ht="13">
      <c r="A667" s="36"/>
      <c r="B667" s="3"/>
      <c r="C667" s="4"/>
      <c r="D667" s="4"/>
      <c r="E667" s="3"/>
      <c r="F667" s="3"/>
      <c r="G667" s="16"/>
      <c r="H667" s="3"/>
      <c r="I667" s="3"/>
      <c r="J667" s="3"/>
      <c r="K667" s="3"/>
      <c r="L667" s="3"/>
      <c r="M667" s="3"/>
      <c r="N667" s="3"/>
    </row>
    <row r="668" spans="1:14" ht="13">
      <c r="A668" s="36"/>
      <c r="B668" s="3"/>
      <c r="C668" s="4"/>
      <c r="D668" s="4"/>
      <c r="E668" s="3"/>
      <c r="F668" s="3"/>
      <c r="G668" s="16"/>
      <c r="H668" s="3"/>
      <c r="I668" s="3"/>
      <c r="J668" s="3"/>
      <c r="K668" s="3"/>
      <c r="L668" s="3"/>
      <c r="M668" s="3"/>
      <c r="N668" s="3"/>
    </row>
    <row r="669" spans="1:14" ht="13">
      <c r="A669" s="36"/>
      <c r="B669" s="3"/>
      <c r="C669" s="4"/>
      <c r="D669" s="4"/>
      <c r="E669" s="3"/>
      <c r="F669" s="3"/>
      <c r="G669" s="16"/>
      <c r="H669" s="3"/>
      <c r="I669" s="3"/>
      <c r="J669" s="3"/>
      <c r="K669" s="3"/>
      <c r="L669" s="3"/>
      <c r="M669" s="3"/>
      <c r="N669" s="3"/>
    </row>
    <row r="670" spans="1:14" ht="13">
      <c r="A670" s="36"/>
      <c r="B670" s="3"/>
      <c r="C670" s="4"/>
      <c r="D670" s="4"/>
      <c r="E670" s="3"/>
      <c r="F670" s="3"/>
      <c r="G670" s="16"/>
      <c r="H670" s="3"/>
      <c r="I670" s="3"/>
      <c r="J670" s="3"/>
      <c r="K670" s="3"/>
      <c r="L670" s="3"/>
      <c r="M670" s="3"/>
      <c r="N670" s="3"/>
    </row>
    <row r="671" spans="1:14" ht="13">
      <c r="A671" s="36"/>
      <c r="B671" s="3"/>
      <c r="C671" s="4"/>
      <c r="D671" s="4"/>
      <c r="E671" s="3"/>
      <c r="F671" s="3"/>
      <c r="G671" s="16"/>
      <c r="H671" s="3"/>
      <c r="I671" s="3"/>
      <c r="J671" s="3"/>
      <c r="K671" s="3"/>
      <c r="L671" s="3"/>
      <c r="M671" s="3"/>
      <c r="N671" s="3"/>
    </row>
    <row r="672" spans="1:14" ht="13">
      <c r="A672" s="36"/>
      <c r="B672" s="3"/>
      <c r="C672" s="4"/>
      <c r="D672" s="4"/>
      <c r="E672" s="3"/>
      <c r="F672" s="3"/>
      <c r="G672" s="16"/>
      <c r="H672" s="3"/>
      <c r="I672" s="3"/>
      <c r="J672" s="3"/>
      <c r="K672" s="3"/>
      <c r="L672" s="3"/>
      <c r="M672" s="3"/>
      <c r="N672" s="3"/>
    </row>
    <row r="673" spans="1:14" ht="13">
      <c r="A673" s="36"/>
      <c r="B673" s="3"/>
      <c r="C673" s="4"/>
      <c r="D673" s="4"/>
      <c r="E673" s="3"/>
      <c r="F673" s="3"/>
      <c r="G673" s="16"/>
      <c r="H673" s="3"/>
      <c r="I673" s="3"/>
      <c r="J673" s="3"/>
      <c r="K673" s="3"/>
      <c r="L673" s="3"/>
      <c r="M673" s="3"/>
      <c r="N673" s="3"/>
    </row>
    <row r="674" spans="1:14" ht="13">
      <c r="A674" s="36"/>
      <c r="B674" s="3"/>
      <c r="C674" s="4"/>
      <c r="D674" s="4"/>
      <c r="E674" s="3"/>
      <c r="F674" s="3"/>
      <c r="G674" s="16"/>
      <c r="H674" s="3"/>
      <c r="I674" s="3"/>
      <c r="J674" s="3"/>
      <c r="K674" s="3"/>
      <c r="L674" s="3"/>
      <c r="M674" s="3"/>
      <c r="N674" s="3"/>
    </row>
    <row r="675" spans="1:14" ht="13">
      <c r="A675" s="36"/>
      <c r="B675" s="3"/>
      <c r="C675" s="4"/>
      <c r="D675" s="4"/>
      <c r="E675" s="3"/>
      <c r="F675" s="3"/>
      <c r="G675" s="16"/>
      <c r="H675" s="3"/>
      <c r="I675" s="3"/>
      <c r="J675" s="3"/>
      <c r="K675" s="3"/>
      <c r="L675" s="3"/>
      <c r="M675" s="3"/>
      <c r="N675" s="3"/>
    </row>
    <row r="676" spans="1:14" ht="13">
      <c r="A676" s="36"/>
      <c r="B676" s="3"/>
      <c r="C676" s="4"/>
      <c r="D676" s="4"/>
      <c r="E676" s="3"/>
      <c r="F676" s="3"/>
      <c r="G676" s="16"/>
      <c r="H676" s="3"/>
      <c r="I676" s="3"/>
      <c r="J676" s="3"/>
      <c r="K676" s="3"/>
      <c r="L676" s="3"/>
      <c r="M676" s="3"/>
      <c r="N676" s="3"/>
    </row>
    <row r="677" spans="1:14" ht="13">
      <c r="A677" s="36"/>
      <c r="B677" s="3"/>
      <c r="C677" s="4"/>
      <c r="D677" s="4"/>
      <c r="E677" s="3"/>
      <c r="F677" s="3"/>
      <c r="G677" s="16"/>
      <c r="H677" s="3"/>
      <c r="I677" s="3"/>
      <c r="J677" s="3"/>
      <c r="K677" s="3"/>
      <c r="L677" s="3"/>
      <c r="M677" s="3"/>
      <c r="N677" s="3"/>
    </row>
    <row r="678" spans="1:14" ht="13">
      <c r="A678" s="36"/>
      <c r="B678" s="3"/>
      <c r="C678" s="4"/>
      <c r="D678" s="4"/>
      <c r="E678" s="3"/>
      <c r="F678" s="3"/>
      <c r="G678" s="16"/>
      <c r="H678" s="3"/>
      <c r="I678" s="3"/>
      <c r="J678" s="3"/>
      <c r="K678" s="3"/>
      <c r="L678" s="3"/>
      <c r="M678" s="3"/>
      <c r="N678" s="3"/>
    </row>
    <row r="679" spans="1:14" ht="13">
      <c r="A679" s="36"/>
      <c r="B679" s="3"/>
      <c r="C679" s="4"/>
      <c r="D679" s="4"/>
      <c r="E679" s="3"/>
      <c r="F679" s="3"/>
      <c r="G679" s="16"/>
      <c r="H679" s="3"/>
      <c r="I679" s="3"/>
      <c r="J679" s="3"/>
      <c r="K679" s="3"/>
      <c r="L679" s="3"/>
      <c r="M679" s="3"/>
      <c r="N679" s="3"/>
    </row>
    <row r="680" spans="1:14" ht="13">
      <c r="A680" s="36"/>
      <c r="B680" s="3"/>
      <c r="C680" s="4"/>
      <c r="D680" s="4"/>
      <c r="E680" s="3"/>
      <c r="F680" s="3"/>
      <c r="G680" s="16"/>
      <c r="H680" s="3"/>
      <c r="I680" s="3"/>
      <c r="J680" s="3"/>
      <c r="K680" s="3"/>
      <c r="L680" s="3"/>
      <c r="M680" s="3"/>
      <c r="N680" s="3"/>
    </row>
    <row r="681" spans="1:14" ht="13">
      <c r="A681" s="36"/>
      <c r="B681" s="3"/>
      <c r="C681" s="4"/>
      <c r="D681" s="4"/>
      <c r="E681" s="3"/>
      <c r="F681" s="3"/>
      <c r="G681" s="16"/>
      <c r="H681" s="3"/>
      <c r="I681" s="3"/>
      <c r="J681" s="3"/>
      <c r="K681" s="3"/>
      <c r="L681" s="3"/>
      <c r="M681" s="3"/>
      <c r="N681" s="3"/>
    </row>
    <row r="682" spans="1:14" ht="13">
      <c r="A682" s="36"/>
      <c r="B682" s="3"/>
      <c r="C682" s="4"/>
      <c r="D682" s="4"/>
      <c r="E682" s="3"/>
      <c r="F682" s="3"/>
      <c r="G682" s="16"/>
      <c r="H682" s="3"/>
      <c r="I682" s="3"/>
      <c r="J682" s="3"/>
      <c r="K682" s="3"/>
      <c r="L682" s="3"/>
      <c r="M682" s="3"/>
      <c r="N682" s="3"/>
    </row>
    <row r="683" spans="1:14" ht="13">
      <c r="A683" s="36"/>
      <c r="B683" s="3"/>
      <c r="C683" s="4"/>
      <c r="D683" s="4"/>
      <c r="E683" s="3"/>
      <c r="F683" s="3"/>
      <c r="G683" s="16"/>
      <c r="H683" s="3"/>
      <c r="I683" s="3"/>
      <c r="J683" s="3"/>
      <c r="K683" s="3"/>
      <c r="L683" s="3"/>
      <c r="M683" s="3"/>
      <c r="N683" s="3"/>
    </row>
    <row r="684" spans="1:14" ht="13">
      <c r="A684" s="36"/>
      <c r="B684" s="3"/>
      <c r="C684" s="4"/>
      <c r="D684" s="4"/>
      <c r="E684" s="3"/>
      <c r="F684" s="3"/>
      <c r="G684" s="16"/>
      <c r="H684" s="3"/>
      <c r="I684" s="3"/>
      <c r="J684" s="3"/>
      <c r="K684" s="3"/>
      <c r="L684" s="3"/>
      <c r="M684" s="3"/>
      <c r="N684" s="3"/>
    </row>
    <row r="685" spans="1:14" ht="13">
      <c r="A685" s="36"/>
      <c r="B685" s="3"/>
      <c r="C685" s="4"/>
      <c r="D685" s="4"/>
      <c r="E685" s="3"/>
      <c r="F685" s="3"/>
      <c r="G685" s="16"/>
      <c r="H685" s="3"/>
      <c r="I685" s="3"/>
      <c r="J685" s="3"/>
      <c r="K685" s="3"/>
      <c r="L685" s="3"/>
      <c r="M685" s="3"/>
      <c r="N685" s="3"/>
    </row>
    <row r="686" spans="1:14" ht="13">
      <c r="A686" s="36"/>
      <c r="B686" s="3"/>
      <c r="C686" s="4"/>
      <c r="D686" s="4"/>
      <c r="E686" s="3"/>
      <c r="F686" s="3"/>
      <c r="G686" s="16"/>
      <c r="H686" s="3"/>
      <c r="I686" s="3"/>
      <c r="J686" s="3"/>
      <c r="K686" s="3"/>
      <c r="L686" s="3"/>
      <c r="M686" s="3"/>
      <c r="N686" s="3"/>
    </row>
    <row r="687" spans="1:14" ht="13">
      <c r="A687" s="36"/>
      <c r="B687" s="3"/>
      <c r="C687" s="4"/>
      <c r="D687" s="4"/>
      <c r="E687" s="3"/>
      <c r="F687" s="3"/>
      <c r="G687" s="16"/>
      <c r="H687" s="3"/>
      <c r="I687" s="3"/>
      <c r="J687" s="3"/>
      <c r="K687" s="3"/>
      <c r="L687" s="3"/>
      <c r="M687" s="3"/>
      <c r="N687" s="3"/>
    </row>
    <row r="688" spans="1:14" ht="13">
      <c r="A688" s="36"/>
      <c r="B688" s="3"/>
      <c r="C688" s="4"/>
      <c r="D688" s="4"/>
      <c r="E688" s="3"/>
      <c r="F688" s="3"/>
      <c r="G688" s="16"/>
      <c r="H688" s="3"/>
      <c r="I688" s="3"/>
      <c r="J688" s="3"/>
      <c r="K688" s="3"/>
      <c r="L688" s="3"/>
      <c r="M688" s="3"/>
      <c r="N688" s="3"/>
    </row>
    <row r="689" spans="1:14" ht="13">
      <c r="A689" s="36"/>
      <c r="B689" s="3"/>
      <c r="C689" s="4"/>
      <c r="D689" s="4"/>
      <c r="E689" s="3"/>
      <c r="F689" s="3"/>
      <c r="G689" s="16"/>
      <c r="H689" s="3"/>
      <c r="I689" s="3"/>
      <c r="J689" s="3"/>
      <c r="K689" s="3"/>
      <c r="L689" s="3"/>
      <c r="M689" s="3"/>
      <c r="N689" s="3"/>
    </row>
    <row r="690" spans="1:14" ht="13">
      <c r="A690" s="36"/>
      <c r="B690" s="3"/>
      <c r="C690" s="4"/>
      <c r="D690" s="4"/>
      <c r="E690" s="3"/>
      <c r="F690" s="3"/>
      <c r="G690" s="16"/>
      <c r="H690" s="3"/>
      <c r="I690" s="3"/>
      <c r="J690" s="3"/>
      <c r="K690" s="3"/>
      <c r="L690" s="3"/>
      <c r="M690" s="3"/>
      <c r="N690" s="3"/>
    </row>
    <row r="691" spans="1:14" ht="13">
      <c r="A691" s="36"/>
      <c r="B691" s="3"/>
      <c r="C691" s="4"/>
      <c r="D691" s="4"/>
      <c r="E691" s="3"/>
      <c r="F691" s="3"/>
      <c r="G691" s="16"/>
      <c r="H691" s="3"/>
      <c r="I691" s="3"/>
      <c r="J691" s="3"/>
      <c r="K691" s="3"/>
      <c r="L691" s="3"/>
      <c r="M691" s="3"/>
      <c r="N691" s="3"/>
    </row>
    <row r="692" spans="1:14" ht="13">
      <c r="A692" s="36"/>
      <c r="B692" s="3"/>
      <c r="C692" s="4"/>
      <c r="D692" s="4"/>
      <c r="E692" s="3"/>
      <c r="F692" s="3"/>
      <c r="G692" s="16"/>
      <c r="H692" s="3"/>
      <c r="I692" s="3"/>
      <c r="J692" s="3"/>
      <c r="K692" s="3"/>
      <c r="L692" s="3"/>
      <c r="M692" s="3"/>
      <c r="N692" s="3"/>
    </row>
    <row r="693" spans="1:14" ht="13">
      <c r="A693" s="36"/>
      <c r="B693" s="3"/>
      <c r="C693" s="4"/>
      <c r="D693" s="4"/>
      <c r="E693" s="3"/>
      <c r="F693" s="3"/>
      <c r="G693" s="16"/>
      <c r="H693" s="3"/>
      <c r="I693" s="3"/>
      <c r="J693" s="3"/>
      <c r="K693" s="3"/>
      <c r="L693" s="3"/>
      <c r="M693" s="3"/>
      <c r="N693" s="3"/>
    </row>
    <row r="694" spans="1:14" ht="13">
      <c r="A694" s="36"/>
      <c r="B694" s="3"/>
      <c r="C694" s="4"/>
      <c r="D694" s="4"/>
      <c r="E694" s="3"/>
      <c r="F694" s="3"/>
      <c r="G694" s="16"/>
      <c r="H694" s="3"/>
      <c r="I694" s="3"/>
      <c r="J694" s="3"/>
      <c r="K694" s="3"/>
      <c r="L694" s="3"/>
      <c r="M694" s="3"/>
      <c r="N694" s="3"/>
    </row>
    <row r="695" spans="1:14" ht="13">
      <c r="A695" s="36"/>
      <c r="B695" s="3"/>
      <c r="C695" s="4"/>
      <c r="D695" s="4"/>
      <c r="E695" s="3"/>
      <c r="F695" s="3"/>
      <c r="G695" s="16"/>
      <c r="H695" s="3"/>
      <c r="I695" s="3"/>
      <c r="J695" s="3"/>
      <c r="K695" s="3"/>
      <c r="L695" s="3"/>
      <c r="M695" s="3"/>
      <c r="N695" s="3"/>
    </row>
    <row r="696" spans="1:14" ht="13">
      <c r="A696" s="36"/>
      <c r="B696" s="3"/>
      <c r="C696" s="4"/>
      <c r="D696" s="4"/>
      <c r="E696" s="3"/>
      <c r="F696" s="3"/>
      <c r="G696" s="16"/>
      <c r="H696" s="3"/>
      <c r="I696" s="3"/>
      <c r="J696" s="3"/>
      <c r="K696" s="3"/>
      <c r="L696" s="3"/>
      <c r="M696" s="3"/>
      <c r="N696" s="3"/>
    </row>
    <row r="697" spans="1:14" ht="13">
      <c r="A697" s="36"/>
      <c r="B697" s="3"/>
      <c r="C697" s="4"/>
      <c r="D697" s="4"/>
      <c r="E697" s="3"/>
      <c r="F697" s="3"/>
      <c r="G697" s="16"/>
      <c r="H697" s="3"/>
      <c r="I697" s="3"/>
      <c r="J697" s="3"/>
      <c r="K697" s="3"/>
      <c r="L697" s="3"/>
      <c r="M697" s="3"/>
      <c r="N697" s="3"/>
    </row>
    <row r="698" spans="1:14" ht="13">
      <c r="A698" s="36"/>
      <c r="B698" s="3"/>
      <c r="C698" s="4"/>
      <c r="D698" s="4"/>
      <c r="E698" s="3"/>
      <c r="F698" s="3"/>
      <c r="G698" s="16"/>
      <c r="H698" s="3"/>
      <c r="I698" s="3"/>
      <c r="J698" s="3"/>
      <c r="K698" s="3"/>
      <c r="L698" s="3"/>
      <c r="M698" s="3"/>
      <c r="N698" s="3"/>
    </row>
    <row r="699" spans="1:14" ht="13">
      <c r="A699" s="36"/>
      <c r="B699" s="3"/>
      <c r="C699" s="4"/>
      <c r="D699" s="4"/>
      <c r="E699" s="3"/>
      <c r="F699" s="3"/>
      <c r="G699" s="16"/>
      <c r="H699" s="3"/>
      <c r="I699" s="3"/>
      <c r="J699" s="3"/>
      <c r="K699" s="3"/>
      <c r="L699" s="3"/>
      <c r="M699" s="3"/>
      <c r="N699" s="3"/>
    </row>
    <row r="700" spans="1:14" ht="13">
      <c r="A700" s="36"/>
      <c r="B700" s="3"/>
      <c r="C700" s="4"/>
      <c r="D700" s="4"/>
      <c r="E700" s="3"/>
      <c r="F700" s="3"/>
      <c r="G700" s="16"/>
      <c r="H700" s="3"/>
      <c r="I700" s="3"/>
      <c r="J700" s="3"/>
      <c r="K700" s="3"/>
      <c r="L700" s="3"/>
      <c r="M700" s="3"/>
      <c r="N700" s="3"/>
    </row>
    <row r="701" spans="1:14" ht="13">
      <c r="A701" s="36"/>
      <c r="B701" s="3"/>
      <c r="C701" s="4"/>
      <c r="D701" s="4"/>
      <c r="E701" s="3"/>
      <c r="F701" s="3"/>
      <c r="G701" s="16"/>
      <c r="H701" s="3"/>
      <c r="I701" s="3"/>
      <c r="J701" s="3"/>
      <c r="K701" s="3"/>
      <c r="L701" s="3"/>
      <c r="M701" s="3"/>
      <c r="N701" s="3"/>
    </row>
    <row r="702" spans="1:14" ht="13">
      <c r="A702" s="36"/>
      <c r="B702" s="3"/>
      <c r="C702" s="4"/>
      <c r="D702" s="4"/>
      <c r="E702" s="3"/>
      <c r="F702" s="3"/>
      <c r="G702" s="16"/>
      <c r="H702" s="3"/>
      <c r="I702" s="3"/>
      <c r="J702" s="3"/>
      <c r="K702" s="3"/>
      <c r="L702" s="3"/>
      <c r="M702" s="3"/>
      <c r="N702" s="3"/>
    </row>
    <row r="703" spans="1:14" ht="13">
      <c r="A703" s="36"/>
      <c r="B703" s="3"/>
      <c r="C703" s="4"/>
      <c r="D703" s="4"/>
      <c r="E703" s="3"/>
      <c r="F703" s="3"/>
      <c r="G703" s="16"/>
      <c r="H703" s="3"/>
      <c r="I703" s="3"/>
      <c r="J703" s="3"/>
      <c r="K703" s="3"/>
      <c r="L703" s="3"/>
      <c r="M703" s="3"/>
      <c r="N703" s="3"/>
    </row>
    <row r="704" spans="1:14" ht="13">
      <c r="A704" s="36"/>
      <c r="B704" s="3"/>
      <c r="C704" s="4"/>
      <c r="D704" s="4"/>
      <c r="E704" s="3"/>
      <c r="F704" s="3"/>
      <c r="G704" s="16"/>
      <c r="H704" s="3"/>
      <c r="I704" s="3"/>
      <c r="J704" s="3"/>
      <c r="K704" s="3"/>
      <c r="L704" s="3"/>
      <c r="M704" s="3"/>
      <c r="N704" s="3"/>
    </row>
    <row r="705" spans="1:14" ht="13">
      <c r="A705" s="36"/>
      <c r="B705" s="3"/>
      <c r="C705" s="4"/>
      <c r="D705" s="4"/>
      <c r="E705" s="3"/>
      <c r="F705" s="3"/>
      <c r="G705" s="16"/>
      <c r="H705" s="3"/>
      <c r="I705" s="3"/>
      <c r="J705" s="3"/>
      <c r="K705" s="3"/>
      <c r="L705" s="3"/>
      <c r="M705" s="3"/>
      <c r="N705" s="3"/>
    </row>
    <row r="706" spans="1:14" ht="13">
      <c r="A706" s="36"/>
      <c r="B706" s="3"/>
      <c r="C706" s="4"/>
      <c r="D706" s="4"/>
      <c r="E706" s="3"/>
      <c r="F706" s="3"/>
      <c r="G706" s="16"/>
      <c r="H706" s="3"/>
      <c r="I706" s="3"/>
      <c r="J706" s="3"/>
      <c r="K706" s="3"/>
      <c r="L706" s="3"/>
      <c r="M706" s="3"/>
      <c r="N706" s="3"/>
    </row>
    <row r="707" spans="1:14" ht="13">
      <c r="A707" s="36"/>
      <c r="B707" s="3"/>
      <c r="C707" s="4"/>
      <c r="D707" s="4"/>
      <c r="E707" s="3"/>
      <c r="F707" s="3"/>
      <c r="G707" s="16"/>
      <c r="H707" s="3"/>
      <c r="I707" s="3"/>
      <c r="J707" s="3"/>
      <c r="K707" s="3"/>
      <c r="L707" s="3"/>
      <c r="M707" s="3"/>
      <c r="N707" s="3"/>
    </row>
    <row r="708" spans="1:14" ht="13">
      <c r="A708" s="36"/>
      <c r="B708" s="3"/>
      <c r="C708" s="4"/>
      <c r="D708" s="4"/>
      <c r="E708" s="3"/>
      <c r="F708" s="3"/>
      <c r="G708" s="16"/>
      <c r="H708" s="3"/>
      <c r="I708" s="3"/>
      <c r="J708" s="3"/>
      <c r="K708" s="3"/>
      <c r="L708" s="3"/>
      <c r="M708" s="3"/>
      <c r="N708" s="3"/>
    </row>
    <row r="709" spans="1:14" ht="13">
      <c r="A709" s="36"/>
      <c r="B709" s="3"/>
      <c r="C709" s="4"/>
      <c r="D709" s="4"/>
      <c r="E709" s="3"/>
      <c r="F709" s="3"/>
      <c r="G709" s="16"/>
      <c r="H709" s="3"/>
      <c r="I709" s="3"/>
      <c r="J709" s="3"/>
      <c r="K709" s="3"/>
      <c r="L709" s="3"/>
      <c r="M709" s="3"/>
      <c r="N709" s="3"/>
    </row>
    <row r="710" spans="1:14" ht="13">
      <c r="A710" s="36"/>
      <c r="B710" s="3"/>
      <c r="C710" s="4"/>
      <c r="D710" s="4"/>
      <c r="E710" s="3"/>
      <c r="F710" s="3"/>
      <c r="G710" s="16"/>
      <c r="H710" s="3"/>
      <c r="I710" s="3"/>
      <c r="J710" s="3"/>
      <c r="K710" s="3"/>
      <c r="L710" s="3"/>
      <c r="M710" s="3"/>
      <c r="N710" s="3"/>
    </row>
    <row r="711" spans="1:14" ht="13">
      <c r="A711" s="36"/>
      <c r="B711" s="3"/>
      <c r="C711" s="4"/>
      <c r="D711" s="4"/>
      <c r="E711" s="3"/>
      <c r="F711" s="3"/>
      <c r="G711" s="16"/>
      <c r="H711" s="3"/>
      <c r="I711" s="3"/>
      <c r="J711" s="3"/>
      <c r="K711" s="3"/>
      <c r="L711" s="3"/>
      <c r="M711" s="3"/>
      <c r="N711" s="3"/>
    </row>
    <row r="712" spans="1:14" ht="13">
      <c r="A712" s="36"/>
      <c r="B712" s="3"/>
      <c r="C712" s="4"/>
      <c r="D712" s="4"/>
      <c r="E712" s="3"/>
      <c r="F712" s="3"/>
      <c r="G712" s="16"/>
      <c r="H712" s="3"/>
      <c r="I712" s="3"/>
      <c r="J712" s="3"/>
      <c r="K712" s="3"/>
      <c r="L712" s="3"/>
      <c r="M712" s="3"/>
      <c r="N712" s="3"/>
    </row>
    <row r="713" spans="1:14" ht="13">
      <c r="A713" s="36"/>
      <c r="B713" s="3"/>
      <c r="C713" s="4"/>
      <c r="D713" s="4"/>
      <c r="E713" s="3"/>
      <c r="F713" s="3"/>
      <c r="G713" s="16"/>
      <c r="H713" s="3"/>
      <c r="I713" s="3"/>
      <c r="J713" s="3"/>
      <c r="K713" s="3"/>
      <c r="L713" s="3"/>
      <c r="M713" s="3"/>
      <c r="N713" s="3"/>
    </row>
    <row r="714" spans="1:14" ht="13">
      <c r="A714" s="36"/>
      <c r="B714" s="3"/>
      <c r="C714" s="4"/>
      <c r="D714" s="4"/>
      <c r="E714" s="3"/>
      <c r="F714" s="3"/>
      <c r="G714" s="16"/>
      <c r="H714" s="3"/>
      <c r="I714" s="3"/>
      <c r="J714" s="3"/>
      <c r="K714" s="3"/>
      <c r="L714" s="3"/>
      <c r="M714" s="3"/>
      <c r="N714" s="3"/>
    </row>
    <row r="715" spans="1:14" ht="13">
      <c r="A715" s="36"/>
      <c r="B715" s="3"/>
      <c r="C715" s="4"/>
      <c r="D715" s="4"/>
      <c r="E715" s="3"/>
      <c r="F715" s="3"/>
      <c r="G715" s="16"/>
      <c r="H715" s="3"/>
      <c r="I715" s="3"/>
      <c r="J715" s="3"/>
      <c r="K715" s="3"/>
      <c r="L715" s="3"/>
      <c r="M715" s="3"/>
      <c r="N715" s="3"/>
    </row>
    <row r="716" spans="1:14" ht="13">
      <c r="A716" s="36"/>
      <c r="B716" s="3"/>
      <c r="C716" s="4"/>
      <c r="D716" s="4"/>
      <c r="E716" s="3"/>
      <c r="F716" s="3"/>
      <c r="G716" s="16"/>
      <c r="H716" s="3"/>
      <c r="I716" s="3"/>
      <c r="J716" s="3"/>
      <c r="K716" s="3"/>
      <c r="L716" s="3"/>
      <c r="M716" s="3"/>
      <c r="N716" s="3"/>
    </row>
    <row r="717" spans="1:14" ht="13">
      <c r="A717" s="36"/>
      <c r="B717" s="3"/>
      <c r="C717" s="4"/>
      <c r="D717" s="4"/>
      <c r="E717" s="3"/>
      <c r="F717" s="3"/>
      <c r="G717" s="16"/>
      <c r="H717" s="3"/>
      <c r="I717" s="3"/>
      <c r="J717" s="3"/>
      <c r="K717" s="3"/>
      <c r="L717" s="3"/>
      <c r="M717" s="3"/>
      <c r="N717" s="3"/>
    </row>
    <row r="718" spans="1:14" ht="13">
      <c r="A718" s="36"/>
      <c r="B718" s="3"/>
      <c r="C718" s="4"/>
      <c r="D718" s="4"/>
      <c r="E718" s="3"/>
      <c r="F718" s="3"/>
      <c r="G718" s="16"/>
      <c r="H718" s="3"/>
      <c r="I718" s="3"/>
      <c r="J718" s="3"/>
      <c r="K718" s="3"/>
      <c r="L718" s="3"/>
      <c r="M718" s="3"/>
      <c r="N718" s="3"/>
    </row>
    <row r="719" spans="1:14" ht="13">
      <c r="A719" s="36"/>
      <c r="B719" s="3"/>
      <c r="C719" s="4"/>
      <c r="D719" s="4"/>
      <c r="E719" s="3"/>
      <c r="F719" s="3"/>
      <c r="G719" s="16"/>
      <c r="H719" s="3"/>
      <c r="I719" s="3"/>
      <c r="J719" s="3"/>
      <c r="K719" s="3"/>
      <c r="L719" s="3"/>
      <c r="M719" s="3"/>
      <c r="N719" s="3"/>
    </row>
    <row r="720" spans="1:14" ht="13">
      <c r="A720" s="36"/>
      <c r="B720" s="3"/>
      <c r="C720" s="4"/>
      <c r="D720" s="4"/>
      <c r="E720" s="3"/>
      <c r="F720" s="3"/>
      <c r="G720" s="16"/>
      <c r="H720" s="3"/>
      <c r="I720" s="3"/>
      <c r="J720" s="3"/>
      <c r="K720" s="3"/>
      <c r="L720" s="3"/>
      <c r="M720" s="3"/>
      <c r="N720" s="3"/>
    </row>
    <row r="721" spans="1:14" ht="13">
      <c r="A721" s="36"/>
      <c r="B721" s="3"/>
      <c r="C721" s="4"/>
      <c r="D721" s="4"/>
      <c r="E721" s="3"/>
      <c r="F721" s="3"/>
      <c r="G721" s="16"/>
      <c r="H721" s="3"/>
      <c r="I721" s="3"/>
      <c r="J721" s="3"/>
      <c r="K721" s="3"/>
      <c r="L721" s="3"/>
      <c r="M721" s="3"/>
      <c r="N721" s="3"/>
    </row>
    <row r="722" spans="1:14" ht="13">
      <c r="A722" s="36"/>
      <c r="B722" s="3"/>
      <c r="C722" s="4"/>
      <c r="D722" s="4"/>
      <c r="E722" s="3"/>
      <c r="F722" s="3"/>
      <c r="G722" s="16"/>
      <c r="H722" s="3"/>
      <c r="I722" s="3"/>
      <c r="J722" s="3"/>
      <c r="K722" s="3"/>
      <c r="L722" s="3"/>
      <c r="M722" s="3"/>
      <c r="N722" s="3"/>
    </row>
    <row r="723" spans="1:14" ht="13">
      <c r="A723" s="36"/>
      <c r="B723" s="3"/>
      <c r="C723" s="4"/>
      <c r="D723" s="4"/>
      <c r="E723" s="3"/>
      <c r="F723" s="3"/>
      <c r="G723" s="16"/>
      <c r="H723" s="3"/>
      <c r="I723" s="3"/>
      <c r="J723" s="3"/>
      <c r="K723" s="3"/>
      <c r="L723" s="3"/>
      <c r="M723" s="3"/>
      <c r="N723" s="3"/>
    </row>
    <row r="724" spans="1:14" ht="13">
      <c r="A724" s="36"/>
      <c r="B724" s="3"/>
      <c r="C724" s="4"/>
      <c r="D724" s="4"/>
      <c r="E724" s="3"/>
      <c r="F724" s="3"/>
      <c r="G724" s="16"/>
      <c r="H724" s="3"/>
      <c r="I724" s="3"/>
      <c r="J724" s="3"/>
      <c r="K724" s="3"/>
      <c r="L724" s="3"/>
      <c r="M724" s="3"/>
      <c r="N724" s="3"/>
    </row>
    <row r="725" spans="1:14" ht="13">
      <c r="A725" s="36"/>
      <c r="B725" s="3"/>
      <c r="C725" s="4"/>
      <c r="D725" s="4"/>
      <c r="E725" s="3"/>
      <c r="F725" s="3"/>
      <c r="G725" s="16"/>
      <c r="H725" s="3"/>
      <c r="I725" s="3"/>
      <c r="J725" s="3"/>
      <c r="K725" s="3"/>
      <c r="L725" s="3"/>
      <c r="M725" s="3"/>
      <c r="N725" s="3"/>
    </row>
    <row r="726" spans="1:14" ht="13">
      <c r="A726" s="36"/>
      <c r="B726" s="3"/>
      <c r="C726" s="4"/>
      <c r="D726" s="4"/>
      <c r="E726" s="3"/>
      <c r="F726" s="3"/>
      <c r="G726" s="16"/>
      <c r="H726" s="3"/>
      <c r="I726" s="3"/>
      <c r="J726" s="3"/>
      <c r="K726" s="3"/>
      <c r="L726" s="3"/>
      <c r="M726" s="3"/>
      <c r="N726" s="3"/>
    </row>
    <row r="727" spans="1:14" ht="13">
      <c r="A727" s="36"/>
      <c r="B727" s="3"/>
      <c r="C727" s="4"/>
      <c r="D727" s="4"/>
      <c r="E727" s="3"/>
      <c r="F727" s="3"/>
      <c r="G727" s="16"/>
      <c r="H727" s="3"/>
      <c r="I727" s="3"/>
      <c r="J727" s="3"/>
      <c r="K727" s="3"/>
      <c r="L727" s="3"/>
      <c r="M727" s="3"/>
      <c r="N727" s="3"/>
    </row>
    <row r="728" spans="1:14" ht="13">
      <c r="A728" s="36"/>
      <c r="B728" s="3"/>
      <c r="C728" s="4"/>
      <c r="D728" s="4"/>
      <c r="E728" s="3"/>
      <c r="F728" s="3"/>
      <c r="G728" s="16"/>
      <c r="H728" s="3"/>
      <c r="I728" s="3"/>
      <c r="J728" s="3"/>
      <c r="K728" s="3"/>
      <c r="L728" s="3"/>
      <c r="M728" s="3"/>
      <c r="N728" s="3"/>
    </row>
    <row r="729" spans="1:14" ht="13">
      <c r="A729" s="36"/>
      <c r="B729" s="3"/>
      <c r="C729" s="4"/>
      <c r="D729" s="4"/>
      <c r="E729" s="3"/>
      <c r="F729" s="3"/>
      <c r="G729" s="16"/>
      <c r="H729" s="3"/>
      <c r="I729" s="3"/>
      <c r="J729" s="3"/>
      <c r="K729" s="3"/>
      <c r="L729" s="3"/>
      <c r="M729" s="3"/>
      <c r="N729" s="3"/>
    </row>
    <row r="730" spans="1:14" ht="13">
      <c r="A730" s="36"/>
      <c r="B730" s="3"/>
      <c r="C730" s="4"/>
      <c r="D730" s="4"/>
      <c r="E730" s="3"/>
      <c r="F730" s="3"/>
      <c r="G730" s="16"/>
      <c r="H730" s="3"/>
      <c r="I730" s="3"/>
      <c r="J730" s="3"/>
      <c r="K730" s="3"/>
      <c r="L730" s="3"/>
      <c r="M730" s="3"/>
      <c r="N730" s="3"/>
    </row>
    <row r="731" spans="1:14" ht="13">
      <c r="A731" s="36"/>
      <c r="B731" s="3"/>
      <c r="C731" s="4"/>
      <c r="D731" s="4"/>
      <c r="E731" s="3"/>
      <c r="F731" s="3"/>
      <c r="G731" s="16"/>
      <c r="H731" s="3"/>
      <c r="I731" s="3"/>
      <c r="J731" s="3"/>
      <c r="K731" s="3"/>
      <c r="L731" s="3"/>
      <c r="M731" s="3"/>
      <c r="N731" s="3"/>
    </row>
    <row r="732" spans="1:14" ht="13">
      <c r="A732" s="36"/>
      <c r="B732" s="3"/>
      <c r="C732" s="4"/>
      <c r="D732" s="4"/>
      <c r="E732" s="3"/>
      <c r="F732" s="3"/>
      <c r="G732" s="16"/>
      <c r="H732" s="3"/>
      <c r="I732" s="3"/>
      <c r="J732" s="3"/>
      <c r="K732" s="3"/>
      <c r="L732" s="3"/>
      <c r="M732" s="3"/>
      <c r="N732" s="3"/>
    </row>
    <row r="733" spans="1:14" ht="13">
      <c r="A733" s="36"/>
      <c r="B733" s="3"/>
      <c r="C733" s="4"/>
      <c r="D733" s="4"/>
      <c r="E733" s="3"/>
      <c r="F733" s="3"/>
      <c r="G733" s="16"/>
      <c r="H733" s="3"/>
      <c r="I733" s="3"/>
      <c r="J733" s="3"/>
      <c r="K733" s="3"/>
      <c r="L733" s="3"/>
      <c r="M733" s="3"/>
      <c r="N733" s="3"/>
    </row>
    <row r="734" spans="1:14" ht="13">
      <c r="A734" s="36"/>
      <c r="B734" s="3"/>
      <c r="C734" s="4"/>
      <c r="D734" s="4"/>
      <c r="E734" s="3"/>
      <c r="F734" s="3"/>
      <c r="G734" s="16"/>
      <c r="H734" s="3"/>
      <c r="I734" s="3"/>
      <c r="J734" s="3"/>
      <c r="K734" s="3"/>
      <c r="L734" s="3"/>
      <c r="M734" s="3"/>
      <c r="N734" s="3"/>
    </row>
    <row r="735" spans="1:14" ht="13">
      <c r="A735" s="36"/>
      <c r="B735" s="3"/>
      <c r="C735" s="4"/>
      <c r="D735" s="4"/>
      <c r="E735" s="3"/>
      <c r="F735" s="3"/>
      <c r="G735" s="16"/>
      <c r="H735" s="3"/>
      <c r="I735" s="3"/>
      <c r="J735" s="3"/>
      <c r="K735" s="3"/>
      <c r="L735" s="3"/>
      <c r="M735" s="3"/>
      <c r="N735" s="3"/>
    </row>
    <row r="736" spans="1:14" ht="13">
      <c r="A736" s="36"/>
      <c r="B736" s="3"/>
      <c r="C736" s="4"/>
      <c r="D736" s="4"/>
      <c r="E736" s="3"/>
      <c r="F736" s="3"/>
      <c r="G736" s="16"/>
      <c r="H736" s="3"/>
      <c r="I736" s="3"/>
      <c r="J736" s="3"/>
      <c r="K736" s="3"/>
      <c r="L736" s="3"/>
      <c r="M736" s="3"/>
      <c r="N736" s="3"/>
    </row>
    <row r="737" spans="1:14" ht="13">
      <c r="A737" s="36"/>
      <c r="B737" s="3"/>
      <c r="C737" s="4"/>
      <c r="D737" s="4"/>
      <c r="E737" s="3"/>
      <c r="F737" s="3"/>
      <c r="G737" s="16"/>
      <c r="H737" s="3"/>
      <c r="I737" s="3"/>
      <c r="J737" s="3"/>
      <c r="K737" s="3"/>
      <c r="L737" s="3"/>
      <c r="M737" s="3"/>
      <c r="N737" s="3"/>
    </row>
    <row r="738" spans="1:14" ht="13">
      <c r="A738" s="36"/>
      <c r="B738" s="3"/>
      <c r="C738" s="4"/>
      <c r="D738" s="4"/>
      <c r="E738" s="3"/>
      <c r="F738" s="3"/>
      <c r="G738" s="16"/>
      <c r="H738" s="3"/>
      <c r="I738" s="3"/>
      <c r="J738" s="3"/>
      <c r="K738" s="3"/>
      <c r="L738" s="3"/>
      <c r="M738" s="3"/>
      <c r="N738" s="3"/>
    </row>
    <row r="739" spans="1:14" ht="13">
      <c r="A739" s="36"/>
      <c r="B739" s="3"/>
      <c r="C739" s="4"/>
      <c r="D739" s="4"/>
      <c r="E739" s="3"/>
      <c r="F739" s="3"/>
      <c r="G739" s="16"/>
      <c r="H739" s="3"/>
      <c r="I739" s="3"/>
      <c r="J739" s="3"/>
      <c r="K739" s="3"/>
      <c r="L739" s="3"/>
      <c r="M739" s="3"/>
      <c r="N739" s="3"/>
    </row>
    <row r="740" spans="1:14" ht="13">
      <c r="A740" s="36"/>
      <c r="B740" s="3"/>
      <c r="C740" s="4"/>
      <c r="D740" s="4"/>
      <c r="E740" s="3"/>
      <c r="F740" s="3"/>
      <c r="G740" s="16"/>
      <c r="H740" s="3"/>
      <c r="I740" s="3"/>
      <c r="J740" s="3"/>
      <c r="K740" s="3"/>
      <c r="L740" s="3"/>
      <c r="M740" s="3"/>
      <c r="N740" s="3"/>
    </row>
    <row r="741" spans="1:14" ht="13">
      <c r="A741" s="36"/>
      <c r="B741" s="3"/>
      <c r="C741" s="4"/>
      <c r="D741" s="4"/>
      <c r="E741" s="3"/>
      <c r="F741" s="3"/>
      <c r="G741" s="16"/>
      <c r="H741" s="3"/>
      <c r="I741" s="3"/>
      <c r="J741" s="3"/>
      <c r="K741" s="3"/>
      <c r="L741" s="3"/>
      <c r="M741" s="3"/>
      <c r="N741" s="3"/>
    </row>
    <row r="742" spans="1:14" ht="13">
      <c r="A742" s="36"/>
      <c r="B742" s="3"/>
      <c r="C742" s="4"/>
      <c r="D742" s="4"/>
      <c r="E742" s="3"/>
      <c r="F742" s="3"/>
      <c r="G742" s="16"/>
      <c r="H742" s="3"/>
      <c r="I742" s="3"/>
      <c r="J742" s="3"/>
      <c r="K742" s="3"/>
      <c r="L742" s="3"/>
      <c r="M742" s="3"/>
      <c r="N742" s="3"/>
    </row>
    <row r="743" spans="1:14" ht="13">
      <c r="A743" s="36"/>
      <c r="B743" s="3"/>
      <c r="C743" s="4"/>
      <c r="D743" s="4"/>
      <c r="E743" s="3"/>
      <c r="F743" s="3"/>
      <c r="G743" s="16"/>
      <c r="H743" s="3"/>
      <c r="I743" s="3"/>
      <c r="J743" s="3"/>
      <c r="K743" s="3"/>
      <c r="L743" s="3"/>
      <c r="M743" s="3"/>
      <c r="N743" s="3"/>
    </row>
    <row r="744" spans="1:14" ht="13">
      <c r="A744" s="36"/>
      <c r="B744" s="3"/>
      <c r="C744" s="4"/>
      <c r="D744" s="4"/>
      <c r="E744" s="3"/>
      <c r="F744" s="3"/>
      <c r="G744" s="16"/>
      <c r="H744" s="3"/>
      <c r="I744" s="3"/>
      <c r="J744" s="3"/>
      <c r="K744" s="3"/>
      <c r="L744" s="3"/>
      <c r="M744" s="3"/>
      <c r="N744" s="3"/>
    </row>
    <row r="745" spans="1:14" ht="13">
      <c r="A745" s="36"/>
      <c r="B745" s="3"/>
      <c r="C745" s="4"/>
      <c r="D745" s="4"/>
      <c r="E745" s="3"/>
      <c r="F745" s="3"/>
      <c r="G745" s="16"/>
      <c r="H745" s="3"/>
      <c r="I745" s="3"/>
      <c r="J745" s="3"/>
      <c r="K745" s="3"/>
      <c r="L745" s="3"/>
      <c r="M745" s="3"/>
      <c r="N745" s="3"/>
    </row>
    <row r="746" spans="1:14" ht="13">
      <c r="A746" s="36"/>
      <c r="B746" s="3"/>
      <c r="C746" s="4"/>
      <c r="D746" s="4"/>
      <c r="E746" s="3"/>
      <c r="F746" s="3"/>
      <c r="G746" s="16"/>
      <c r="H746" s="3"/>
      <c r="I746" s="3"/>
      <c r="J746" s="3"/>
      <c r="K746" s="3"/>
      <c r="L746" s="3"/>
      <c r="M746" s="3"/>
      <c r="N746" s="3"/>
    </row>
    <row r="747" spans="1:14" ht="13">
      <c r="A747" s="36"/>
      <c r="B747" s="3"/>
      <c r="C747" s="4"/>
      <c r="D747" s="4"/>
      <c r="E747" s="3"/>
      <c r="F747" s="3"/>
      <c r="G747" s="16"/>
      <c r="H747" s="3"/>
      <c r="I747" s="3"/>
      <c r="J747" s="3"/>
      <c r="K747" s="3"/>
      <c r="L747" s="3"/>
      <c r="M747" s="3"/>
      <c r="N747" s="3"/>
    </row>
    <row r="748" spans="1:14" ht="13">
      <c r="A748" s="36"/>
      <c r="B748" s="3"/>
      <c r="C748" s="4"/>
      <c r="D748" s="4"/>
      <c r="E748" s="3"/>
      <c r="F748" s="3"/>
      <c r="G748" s="16"/>
      <c r="H748" s="3"/>
      <c r="I748" s="3"/>
      <c r="J748" s="3"/>
      <c r="K748" s="3"/>
      <c r="L748" s="3"/>
      <c r="M748" s="3"/>
      <c r="N748" s="3"/>
    </row>
    <row r="749" spans="1:14" ht="13">
      <c r="A749" s="36"/>
      <c r="B749" s="3"/>
      <c r="C749" s="4"/>
      <c r="D749" s="4"/>
      <c r="E749" s="3"/>
      <c r="F749" s="3"/>
      <c r="G749" s="16"/>
      <c r="H749" s="3"/>
      <c r="I749" s="3"/>
      <c r="J749" s="3"/>
      <c r="K749" s="3"/>
      <c r="L749" s="3"/>
      <c r="M749" s="3"/>
      <c r="N749" s="3"/>
    </row>
    <row r="750" spans="1:14" ht="13">
      <c r="A750" s="36"/>
      <c r="B750" s="3"/>
      <c r="C750" s="4"/>
      <c r="D750" s="4"/>
      <c r="E750" s="3"/>
      <c r="F750" s="3"/>
      <c r="G750" s="16"/>
      <c r="H750" s="3"/>
      <c r="I750" s="3"/>
      <c r="J750" s="3"/>
      <c r="K750" s="3"/>
      <c r="L750" s="3"/>
      <c r="M750" s="3"/>
      <c r="N750" s="3"/>
    </row>
    <row r="751" spans="1:14" ht="13">
      <c r="A751" s="36"/>
      <c r="B751" s="3"/>
      <c r="C751" s="4"/>
      <c r="D751" s="4"/>
      <c r="E751" s="3"/>
      <c r="F751" s="3"/>
      <c r="G751" s="16"/>
      <c r="H751" s="3"/>
      <c r="I751" s="3"/>
      <c r="J751" s="3"/>
      <c r="K751" s="3"/>
      <c r="L751" s="3"/>
      <c r="M751" s="3"/>
      <c r="N751" s="3"/>
    </row>
    <row r="752" spans="1:14" ht="13">
      <c r="A752" s="36"/>
      <c r="B752" s="3"/>
      <c r="C752" s="4"/>
      <c r="D752" s="4"/>
      <c r="E752" s="3"/>
      <c r="F752" s="3"/>
      <c r="G752" s="16"/>
      <c r="H752" s="3"/>
      <c r="I752" s="3"/>
      <c r="J752" s="3"/>
      <c r="K752" s="3"/>
      <c r="L752" s="3"/>
      <c r="M752" s="3"/>
      <c r="N752" s="3"/>
    </row>
    <row r="753" spans="1:14" ht="13">
      <c r="A753" s="36"/>
      <c r="B753" s="3"/>
      <c r="C753" s="4"/>
      <c r="D753" s="4"/>
      <c r="E753" s="3"/>
      <c r="F753" s="3"/>
      <c r="G753" s="16"/>
      <c r="H753" s="3"/>
      <c r="I753" s="3"/>
      <c r="J753" s="3"/>
      <c r="K753" s="3"/>
      <c r="L753" s="3"/>
      <c r="M753" s="3"/>
      <c r="N753" s="3"/>
    </row>
    <row r="754" spans="1:14" ht="13">
      <c r="A754" s="36"/>
      <c r="B754" s="3"/>
      <c r="C754" s="4"/>
      <c r="D754" s="4"/>
      <c r="E754" s="3"/>
      <c r="F754" s="3"/>
      <c r="G754" s="16"/>
      <c r="H754" s="3"/>
      <c r="I754" s="3"/>
      <c r="J754" s="3"/>
      <c r="K754" s="3"/>
      <c r="L754" s="3"/>
      <c r="M754" s="3"/>
      <c r="N754" s="3"/>
    </row>
    <row r="755" spans="1:14" ht="13">
      <c r="A755" s="36"/>
      <c r="B755" s="3"/>
      <c r="C755" s="4"/>
      <c r="D755" s="4"/>
      <c r="E755" s="3"/>
      <c r="F755" s="3"/>
      <c r="G755" s="16"/>
      <c r="H755" s="3"/>
      <c r="I755" s="3"/>
      <c r="J755" s="3"/>
      <c r="K755" s="3"/>
      <c r="L755" s="3"/>
      <c r="M755" s="3"/>
      <c r="N755" s="3"/>
    </row>
    <row r="756" spans="1:14" ht="13">
      <c r="A756" s="36"/>
      <c r="B756" s="3"/>
      <c r="C756" s="4"/>
      <c r="D756" s="4"/>
      <c r="E756" s="3"/>
      <c r="F756" s="3"/>
      <c r="G756" s="16"/>
      <c r="H756" s="3"/>
      <c r="I756" s="3"/>
      <c r="J756" s="3"/>
      <c r="K756" s="3"/>
      <c r="L756" s="3"/>
      <c r="M756" s="3"/>
      <c r="N756" s="3"/>
    </row>
    <row r="757" spans="1:14" ht="13">
      <c r="A757" s="36"/>
      <c r="B757" s="3"/>
      <c r="C757" s="4"/>
      <c r="D757" s="4"/>
      <c r="E757" s="3"/>
      <c r="F757" s="3"/>
      <c r="G757" s="16"/>
      <c r="H757" s="3"/>
      <c r="I757" s="3"/>
      <c r="J757" s="3"/>
      <c r="K757" s="3"/>
      <c r="L757" s="3"/>
      <c r="M757" s="3"/>
      <c r="N757" s="3"/>
    </row>
    <row r="758" spans="1:14" ht="13">
      <c r="A758" s="36"/>
      <c r="B758" s="3"/>
      <c r="C758" s="4"/>
      <c r="D758" s="4"/>
      <c r="E758" s="3"/>
      <c r="F758" s="3"/>
      <c r="G758" s="16"/>
      <c r="H758" s="3"/>
      <c r="I758" s="3"/>
      <c r="J758" s="3"/>
      <c r="K758" s="3"/>
      <c r="L758" s="3"/>
      <c r="M758" s="3"/>
      <c r="N758" s="3"/>
    </row>
    <row r="759" spans="1:14" ht="13">
      <c r="A759" s="36"/>
      <c r="B759" s="3"/>
      <c r="C759" s="4"/>
      <c r="D759" s="4"/>
      <c r="E759" s="3"/>
      <c r="F759" s="3"/>
      <c r="G759" s="16"/>
      <c r="H759" s="3"/>
      <c r="I759" s="3"/>
      <c r="J759" s="3"/>
      <c r="K759" s="3"/>
      <c r="L759" s="3"/>
      <c r="M759" s="3"/>
      <c r="N759" s="3"/>
    </row>
    <row r="760" spans="1:14" ht="13">
      <c r="A760" s="36"/>
      <c r="B760" s="3"/>
      <c r="C760" s="4"/>
      <c r="D760" s="4"/>
      <c r="E760" s="3"/>
      <c r="F760" s="3"/>
      <c r="G760" s="16"/>
      <c r="H760" s="3"/>
      <c r="I760" s="3"/>
      <c r="J760" s="3"/>
      <c r="K760" s="3"/>
      <c r="L760" s="3"/>
      <c r="M760" s="3"/>
      <c r="N760" s="3"/>
    </row>
    <row r="761" spans="1:14" ht="13">
      <c r="A761" s="36"/>
      <c r="B761" s="3"/>
      <c r="C761" s="4"/>
      <c r="D761" s="4"/>
      <c r="E761" s="3"/>
      <c r="F761" s="3"/>
      <c r="G761" s="16"/>
      <c r="H761" s="3"/>
      <c r="I761" s="3"/>
      <c r="J761" s="3"/>
      <c r="K761" s="3"/>
      <c r="L761" s="3"/>
      <c r="M761" s="3"/>
      <c r="N761" s="3"/>
    </row>
    <row r="762" spans="1:14" ht="13">
      <c r="A762" s="36"/>
      <c r="B762" s="3"/>
      <c r="C762" s="4"/>
      <c r="D762" s="4"/>
      <c r="E762" s="3"/>
      <c r="F762" s="3"/>
      <c r="G762" s="16"/>
      <c r="H762" s="3"/>
      <c r="I762" s="3"/>
      <c r="J762" s="3"/>
      <c r="K762" s="3"/>
      <c r="L762" s="3"/>
      <c r="M762" s="3"/>
      <c r="N762" s="3"/>
    </row>
    <row r="763" spans="1:14" ht="13">
      <c r="A763" s="36"/>
      <c r="B763" s="3"/>
      <c r="C763" s="4"/>
      <c r="D763" s="4"/>
      <c r="E763" s="3"/>
      <c r="F763" s="3"/>
      <c r="G763" s="16"/>
      <c r="H763" s="3"/>
      <c r="I763" s="3"/>
      <c r="J763" s="3"/>
      <c r="K763" s="3"/>
      <c r="L763" s="3"/>
      <c r="M763" s="3"/>
      <c r="N763" s="3"/>
    </row>
    <row r="764" spans="1:14" ht="13">
      <c r="A764" s="36"/>
      <c r="B764" s="3"/>
      <c r="C764" s="4"/>
      <c r="D764" s="4"/>
      <c r="E764" s="3"/>
      <c r="F764" s="3"/>
      <c r="G764" s="16"/>
      <c r="H764" s="3"/>
      <c r="I764" s="3"/>
      <c r="J764" s="3"/>
      <c r="K764" s="3"/>
      <c r="L764" s="3"/>
      <c r="M764" s="3"/>
      <c r="N764" s="3"/>
    </row>
    <row r="765" spans="1:14" ht="13">
      <c r="A765" s="36"/>
      <c r="B765" s="3"/>
      <c r="C765" s="4"/>
      <c r="D765" s="4"/>
      <c r="E765" s="3"/>
      <c r="F765" s="3"/>
      <c r="G765" s="16"/>
      <c r="H765" s="3"/>
      <c r="I765" s="3"/>
      <c r="J765" s="3"/>
      <c r="K765" s="3"/>
      <c r="L765" s="3"/>
      <c r="M765" s="3"/>
      <c r="N765" s="3"/>
    </row>
    <row r="766" spans="1:14" ht="13">
      <c r="A766" s="36"/>
      <c r="B766" s="3"/>
      <c r="C766" s="4"/>
      <c r="D766" s="4"/>
      <c r="E766" s="3"/>
      <c r="F766" s="3"/>
      <c r="G766" s="16"/>
      <c r="H766" s="3"/>
      <c r="I766" s="3"/>
      <c r="J766" s="3"/>
      <c r="K766" s="3"/>
      <c r="L766" s="3"/>
      <c r="M766" s="3"/>
      <c r="N766" s="3"/>
    </row>
    <row r="767" spans="1:14" ht="13">
      <c r="A767" s="36"/>
      <c r="B767" s="3"/>
      <c r="C767" s="4"/>
      <c r="D767" s="4"/>
      <c r="E767" s="3"/>
      <c r="F767" s="3"/>
      <c r="G767" s="16"/>
      <c r="H767" s="3"/>
      <c r="I767" s="3"/>
      <c r="J767" s="3"/>
      <c r="K767" s="3"/>
      <c r="L767" s="3"/>
      <c r="M767" s="3"/>
      <c r="N767" s="3"/>
    </row>
    <row r="768" spans="1:14" ht="13">
      <c r="A768" s="36"/>
      <c r="B768" s="3"/>
      <c r="C768" s="4"/>
      <c r="D768" s="4"/>
      <c r="E768" s="3"/>
      <c r="F768" s="3"/>
      <c r="G768" s="16"/>
      <c r="H768" s="3"/>
      <c r="I768" s="3"/>
      <c r="J768" s="3"/>
      <c r="K768" s="3"/>
      <c r="L768" s="3"/>
      <c r="M768" s="3"/>
      <c r="N768" s="3"/>
    </row>
    <row r="769" spans="1:14" ht="13">
      <c r="A769" s="36"/>
      <c r="B769" s="3"/>
      <c r="C769" s="4"/>
      <c r="D769" s="4"/>
      <c r="E769" s="3"/>
      <c r="F769" s="3"/>
      <c r="G769" s="16"/>
      <c r="H769" s="3"/>
      <c r="I769" s="3"/>
      <c r="J769" s="3"/>
      <c r="K769" s="3"/>
      <c r="L769" s="3"/>
      <c r="M769" s="3"/>
      <c r="N769" s="3"/>
    </row>
    <row r="770" spans="1:14" ht="13">
      <c r="A770" s="36"/>
      <c r="B770" s="3"/>
      <c r="C770" s="4"/>
      <c r="D770" s="4"/>
      <c r="E770" s="3"/>
      <c r="F770" s="3"/>
      <c r="G770" s="16"/>
      <c r="H770" s="3"/>
      <c r="I770" s="3"/>
      <c r="J770" s="3"/>
      <c r="K770" s="3"/>
      <c r="L770" s="3"/>
      <c r="M770" s="3"/>
      <c r="N770" s="3"/>
    </row>
    <row r="771" spans="1:14" ht="13">
      <c r="A771" s="36"/>
      <c r="B771" s="3"/>
      <c r="C771" s="4"/>
      <c r="D771" s="4"/>
      <c r="E771" s="3"/>
      <c r="F771" s="3"/>
      <c r="G771" s="16"/>
      <c r="H771" s="3"/>
      <c r="I771" s="3"/>
      <c r="J771" s="3"/>
      <c r="K771" s="3"/>
      <c r="L771" s="3"/>
      <c r="M771" s="3"/>
      <c r="N771" s="3"/>
    </row>
    <row r="772" spans="1:14" ht="13">
      <c r="A772" s="36"/>
      <c r="B772" s="3"/>
      <c r="C772" s="4"/>
      <c r="D772" s="4"/>
      <c r="E772" s="3"/>
      <c r="F772" s="3"/>
      <c r="G772" s="16"/>
      <c r="H772" s="3"/>
      <c r="I772" s="3"/>
      <c r="J772" s="3"/>
      <c r="K772" s="3"/>
      <c r="L772" s="3"/>
      <c r="M772" s="3"/>
      <c r="N772" s="3"/>
    </row>
    <row r="773" spans="1:14" ht="13">
      <c r="A773" s="36"/>
      <c r="B773" s="3"/>
      <c r="C773" s="4"/>
      <c r="D773" s="4"/>
      <c r="E773" s="3"/>
      <c r="F773" s="3"/>
      <c r="G773" s="16"/>
      <c r="H773" s="3"/>
      <c r="I773" s="3"/>
      <c r="J773" s="3"/>
      <c r="K773" s="3"/>
      <c r="L773" s="3"/>
      <c r="M773" s="3"/>
      <c r="N773" s="3"/>
    </row>
    <row r="774" spans="1:14" ht="13">
      <c r="A774" s="36"/>
      <c r="B774" s="3"/>
      <c r="C774" s="4"/>
      <c r="D774" s="4"/>
      <c r="E774" s="3"/>
      <c r="F774" s="3"/>
      <c r="G774" s="16"/>
      <c r="H774" s="3"/>
      <c r="I774" s="3"/>
      <c r="J774" s="3"/>
      <c r="K774" s="3"/>
      <c r="L774" s="3"/>
      <c r="M774" s="3"/>
      <c r="N774" s="3"/>
    </row>
    <row r="775" spans="1:14" ht="13">
      <c r="A775" s="36"/>
      <c r="B775" s="3"/>
      <c r="C775" s="4"/>
      <c r="D775" s="4"/>
      <c r="E775" s="3"/>
      <c r="F775" s="3"/>
      <c r="G775" s="16"/>
      <c r="H775" s="3"/>
      <c r="I775" s="3"/>
      <c r="J775" s="3"/>
      <c r="K775" s="3"/>
      <c r="L775" s="3"/>
      <c r="M775" s="3"/>
      <c r="N775" s="3"/>
    </row>
    <row r="776" spans="1:14" ht="13">
      <c r="A776" s="36"/>
      <c r="B776" s="3"/>
      <c r="C776" s="4"/>
      <c r="D776" s="4"/>
      <c r="E776" s="3"/>
      <c r="F776" s="3"/>
      <c r="G776" s="16"/>
      <c r="H776" s="3"/>
      <c r="I776" s="3"/>
      <c r="J776" s="3"/>
      <c r="K776" s="3"/>
      <c r="L776" s="3"/>
      <c r="M776" s="3"/>
      <c r="N776" s="3"/>
    </row>
    <row r="777" spans="1:14" ht="13">
      <c r="A777" s="36"/>
      <c r="B777" s="3"/>
      <c r="C777" s="4"/>
      <c r="D777" s="4"/>
      <c r="E777" s="3"/>
      <c r="F777" s="3"/>
      <c r="G777" s="16"/>
      <c r="H777" s="3"/>
      <c r="I777" s="3"/>
      <c r="J777" s="3"/>
      <c r="K777" s="3"/>
      <c r="L777" s="3"/>
      <c r="M777" s="3"/>
      <c r="N777" s="3"/>
    </row>
    <row r="778" spans="1:14" ht="13">
      <c r="A778" s="36"/>
      <c r="B778" s="3"/>
      <c r="C778" s="4"/>
      <c r="D778" s="4"/>
      <c r="E778" s="3"/>
      <c r="F778" s="3"/>
      <c r="G778" s="16"/>
      <c r="H778" s="3"/>
      <c r="I778" s="3"/>
      <c r="J778" s="3"/>
      <c r="K778" s="3"/>
      <c r="L778" s="3"/>
      <c r="M778" s="3"/>
      <c r="N778" s="3"/>
    </row>
    <row r="779" spans="1:14" ht="13">
      <c r="A779" s="36"/>
      <c r="B779" s="3"/>
      <c r="C779" s="4"/>
      <c r="D779" s="4"/>
      <c r="E779" s="3"/>
      <c r="F779" s="3"/>
      <c r="G779" s="16"/>
      <c r="H779" s="3"/>
      <c r="I779" s="3"/>
      <c r="J779" s="3"/>
      <c r="K779" s="3"/>
      <c r="L779" s="3"/>
      <c r="M779" s="3"/>
      <c r="N779" s="3"/>
    </row>
    <row r="780" spans="1:14" ht="13">
      <c r="A780" s="36"/>
      <c r="B780" s="3"/>
      <c r="C780" s="4"/>
      <c r="D780" s="4"/>
      <c r="E780" s="3"/>
      <c r="F780" s="3"/>
      <c r="G780" s="16"/>
      <c r="H780" s="3"/>
      <c r="I780" s="3"/>
      <c r="J780" s="3"/>
      <c r="K780" s="3"/>
      <c r="L780" s="3"/>
      <c r="M780" s="3"/>
      <c r="N780" s="3"/>
    </row>
    <row r="781" spans="1:14" ht="13">
      <c r="A781" s="36"/>
      <c r="B781" s="3"/>
      <c r="C781" s="4"/>
      <c r="D781" s="4"/>
      <c r="E781" s="3"/>
      <c r="F781" s="3"/>
      <c r="G781" s="16"/>
      <c r="H781" s="3"/>
      <c r="I781" s="3"/>
      <c r="J781" s="3"/>
      <c r="K781" s="3"/>
      <c r="L781" s="3"/>
      <c r="M781" s="3"/>
      <c r="N781" s="3"/>
    </row>
    <row r="782" spans="1:14" ht="13">
      <c r="A782" s="36"/>
      <c r="B782" s="3"/>
      <c r="C782" s="4"/>
      <c r="D782" s="4"/>
      <c r="E782" s="3"/>
      <c r="F782" s="3"/>
      <c r="G782" s="16"/>
      <c r="H782" s="3"/>
      <c r="I782" s="3"/>
      <c r="J782" s="3"/>
      <c r="K782" s="3"/>
      <c r="L782" s="3"/>
      <c r="M782" s="3"/>
      <c r="N782" s="3"/>
    </row>
    <row r="783" spans="1:14" ht="13">
      <c r="A783" s="36"/>
      <c r="B783" s="3"/>
      <c r="C783" s="4"/>
      <c r="D783" s="4"/>
      <c r="E783" s="3"/>
      <c r="F783" s="3"/>
      <c r="G783" s="16"/>
      <c r="H783" s="3"/>
      <c r="I783" s="3"/>
      <c r="J783" s="3"/>
      <c r="K783" s="3"/>
      <c r="L783" s="3"/>
      <c r="M783" s="3"/>
      <c r="N783" s="3"/>
    </row>
    <row r="784" spans="1:14" ht="13">
      <c r="A784" s="36"/>
      <c r="B784" s="3"/>
      <c r="C784" s="4"/>
      <c r="D784" s="4"/>
      <c r="E784" s="3"/>
      <c r="F784" s="3"/>
      <c r="G784" s="16"/>
      <c r="H784" s="3"/>
      <c r="I784" s="3"/>
      <c r="J784" s="3"/>
      <c r="K784" s="3"/>
      <c r="L784" s="3"/>
      <c r="M784" s="3"/>
      <c r="N784" s="3"/>
    </row>
    <row r="785" spans="1:14" ht="13">
      <c r="A785" s="36"/>
      <c r="B785" s="3"/>
      <c r="C785" s="4"/>
      <c r="D785" s="4"/>
      <c r="E785" s="3"/>
      <c r="F785" s="3"/>
      <c r="G785" s="16"/>
      <c r="H785" s="3"/>
      <c r="I785" s="3"/>
      <c r="J785" s="3"/>
      <c r="K785" s="3"/>
      <c r="L785" s="3"/>
      <c r="M785" s="3"/>
      <c r="N785" s="3"/>
    </row>
    <row r="786" spans="1:14" ht="13">
      <c r="A786" s="36"/>
      <c r="B786" s="3"/>
      <c r="C786" s="4"/>
      <c r="D786" s="4"/>
      <c r="E786" s="3"/>
      <c r="F786" s="3"/>
      <c r="G786" s="16"/>
      <c r="H786" s="3"/>
      <c r="I786" s="3"/>
      <c r="J786" s="3"/>
      <c r="K786" s="3"/>
      <c r="L786" s="3"/>
      <c r="M786" s="3"/>
      <c r="N786" s="3"/>
    </row>
    <row r="787" spans="1:14" ht="13">
      <c r="A787" s="36"/>
      <c r="B787" s="3"/>
      <c r="C787" s="4"/>
      <c r="D787" s="4"/>
      <c r="E787" s="3"/>
      <c r="F787" s="3"/>
      <c r="G787" s="16"/>
      <c r="H787" s="3"/>
      <c r="I787" s="3"/>
      <c r="J787" s="3"/>
      <c r="K787" s="3"/>
      <c r="L787" s="3"/>
      <c r="M787" s="3"/>
      <c r="N787" s="3"/>
    </row>
    <row r="788" spans="1:14" ht="13">
      <c r="A788" s="36"/>
      <c r="B788" s="3"/>
      <c r="C788" s="4"/>
      <c r="D788" s="4"/>
      <c r="E788" s="3"/>
      <c r="F788" s="3"/>
      <c r="G788" s="16"/>
      <c r="H788" s="3"/>
      <c r="I788" s="3"/>
      <c r="J788" s="3"/>
      <c r="K788" s="3"/>
      <c r="L788" s="3"/>
      <c r="M788" s="3"/>
      <c r="N788" s="3"/>
    </row>
    <row r="789" spans="1:14" ht="13">
      <c r="A789" s="36"/>
      <c r="B789" s="3"/>
      <c r="C789" s="4"/>
      <c r="D789" s="4"/>
      <c r="E789" s="3"/>
      <c r="F789" s="3"/>
      <c r="G789" s="16"/>
      <c r="H789" s="3"/>
      <c r="I789" s="3"/>
      <c r="J789" s="3"/>
      <c r="K789" s="3"/>
      <c r="L789" s="3"/>
      <c r="M789" s="3"/>
      <c r="N789" s="3"/>
    </row>
    <row r="790" spans="1:14" ht="13">
      <c r="A790" s="36"/>
      <c r="B790" s="3"/>
      <c r="C790" s="4"/>
      <c r="D790" s="4"/>
      <c r="E790" s="3"/>
      <c r="F790" s="3"/>
      <c r="G790" s="16"/>
      <c r="H790" s="3"/>
      <c r="I790" s="3"/>
      <c r="J790" s="3"/>
      <c r="K790" s="3"/>
      <c r="L790" s="3"/>
      <c r="M790" s="3"/>
      <c r="N790" s="3"/>
    </row>
    <row r="791" spans="1:14" ht="13">
      <c r="A791" s="36"/>
      <c r="B791" s="3"/>
      <c r="C791" s="4"/>
      <c r="D791" s="4"/>
      <c r="E791" s="3"/>
      <c r="F791" s="3"/>
      <c r="G791" s="16"/>
      <c r="H791" s="3"/>
      <c r="I791" s="3"/>
      <c r="J791" s="3"/>
      <c r="K791" s="3"/>
      <c r="L791" s="3"/>
      <c r="M791" s="3"/>
      <c r="N791" s="3"/>
    </row>
    <row r="792" spans="1:14" ht="13">
      <c r="A792" s="36"/>
      <c r="B792" s="3"/>
      <c r="C792" s="4"/>
      <c r="D792" s="4"/>
      <c r="E792" s="3"/>
      <c r="F792" s="3"/>
      <c r="G792" s="16"/>
      <c r="H792" s="3"/>
      <c r="I792" s="3"/>
      <c r="J792" s="3"/>
      <c r="K792" s="3"/>
      <c r="L792" s="3"/>
      <c r="M792" s="3"/>
      <c r="N792" s="3"/>
    </row>
    <row r="793" spans="1:14" ht="13">
      <c r="A793" s="36"/>
      <c r="B793" s="3"/>
      <c r="C793" s="4"/>
      <c r="D793" s="4"/>
      <c r="E793" s="3"/>
      <c r="F793" s="3"/>
      <c r="G793" s="16"/>
      <c r="H793" s="3"/>
      <c r="I793" s="3"/>
      <c r="J793" s="3"/>
      <c r="K793" s="3"/>
      <c r="L793" s="3"/>
      <c r="M793" s="3"/>
      <c r="N793" s="3"/>
    </row>
    <row r="794" spans="1:14" ht="13">
      <c r="A794" s="36"/>
      <c r="B794" s="3"/>
      <c r="C794" s="4"/>
      <c r="D794" s="4"/>
      <c r="E794" s="3"/>
      <c r="F794" s="3"/>
      <c r="G794" s="16"/>
      <c r="H794" s="3"/>
      <c r="I794" s="3"/>
      <c r="J794" s="3"/>
      <c r="K794" s="3"/>
      <c r="L794" s="3"/>
      <c r="M794" s="3"/>
      <c r="N794" s="3"/>
    </row>
    <row r="795" spans="1:14" ht="13">
      <c r="A795" s="36"/>
      <c r="B795" s="3"/>
      <c r="C795" s="4"/>
      <c r="D795" s="4"/>
      <c r="E795" s="3"/>
      <c r="F795" s="3"/>
      <c r="G795" s="16"/>
      <c r="H795" s="3"/>
      <c r="I795" s="3"/>
      <c r="J795" s="3"/>
      <c r="K795" s="3"/>
      <c r="L795" s="3"/>
      <c r="M795" s="3"/>
      <c r="N795" s="3"/>
    </row>
    <row r="796" spans="1:14" ht="13">
      <c r="A796" s="36"/>
      <c r="B796" s="3"/>
      <c r="C796" s="4"/>
      <c r="D796" s="4"/>
      <c r="E796" s="3"/>
      <c r="F796" s="3"/>
      <c r="G796" s="16"/>
      <c r="H796" s="3"/>
      <c r="I796" s="3"/>
      <c r="J796" s="3"/>
      <c r="K796" s="3"/>
      <c r="L796" s="3"/>
      <c r="M796" s="3"/>
      <c r="N796" s="3"/>
    </row>
    <row r="797" spans="1:14" ht="13">
      <c r="A797" s="36"/>
      <c r="B797" s="3"/>
      <c r="C797" s="4"/>
      <c r="D797" s="4"/>
      <c r="E797" s="3"/>
      <c r="F797" s="3"/>
      <c r="G797" s="16"/>
      <c r="H797" s="3"/>
      <c r="I797" s="3"/>
      <c r="J797" s="3"/>
      <c r="K797" s="3"/>
      <c r="L797" s="3"/>
      <c r="M797" s="3"/>
      <c r="N797" s="3"/>
    </row>
    <row r="798" spans="1:14" ht="13">
      <c r="A798" s="36"/>
      <c r="B798" s="3"/>
      <c r="C798" s="4"/>
      <c r="D798" s="4"/>
      <c r="E798" s="3"/>
      <c r="F798" s="3"/>
      <c r="G798" s="16"/>
      <c r="H798" s="3"/>
      <c r="I798" s="3"/>
      <c r="J798" s="3"/>
      <c r="K798" s="3"/>
      <c r="L798" s="3"/>
      <c r="M798" s="3"/>
      <c r="N798" s="3"/>
    </row>
    <row r="799" spans="1:14" ht="13">
      <c r="A799" s="36"/>
      <c r="B799" s="3"/>
      <c r="C799" s="4"/>
      <c r="D799" s="4"/>
      <c r="E799" s="3"/>
      <c r="F799" s="3"/>
      <c r="G799" s="16"/>
      <c r="H799" s="3"/>
      <c r="I799" s="3"/>
      <c r="J799" s="3"/>
      <c r="K799" s="3"/>
      <c r="L799" s="3"/>
      <c r="M799" s="3"/>
      <c r="N799" s="3"/>
    </row>
    <row r="800" spans="1:14" ht="13">
      <c r="A800" s="36"/>
      <c r="B800" s="3"/>
      <c r="C800" s="4"/>
      <c r="D800" s="4"/>
      <c r="E800" s="3"/>
      <c r="F800" s="3"/>
      <c r="G800" s="16"/>
      <c r="H800" s="3"/>
      <c r="I800" s="3"/>
      <c r="J800" s="3"/>
      <c r="K800" s="3"/>
      <c r="L800" s="3"/>
      <c r="M800" s="3"/>
      <c r="N800" s="3"/>
    </row>
    <row r="801" spans="1:14" ht="13">
      <c r="A801" s="36"/>
      <c r="B801" s="3"/>
      <c r="C801" s="4"/>
      <c r="D801" s="4"/>
      <c r="E801" s="3"/>
      <c r="F801" s="3"/>
      <c r="G801" s="16"/>
      <c r="H801" s="3"/>
      <c r="I801" s="3"/>
      <c r="J801" s="3"/>
      <c r="K801" s="3"/>
      <c r="L801" s="3"/>
      <c r="M801" s="3"/>
      <c r="N801" s="3"/>
    </row>
    <row r="802" spans="1:14" ht="13">
      <c r="A802" s="36"/>
      <c r="B802" s="3"/>
      <c r="C802" s="4"/>
      <c r="D802" s="4"/>
      <c r="E802" s="3"/>
      <c r="F802" s="3"/>
      <c r="G802" s="16"/>
      <c r="H802" s="3"/>
      <c r="I802" s="3"/>
      <c r="J802" s="3"/>
      <c r="K802" s="3"/>
      <c r="L802" s="3"/>
      <c r="M802" s="3"/>
      <c r="N802" s="3"/>
    </row>
    <row r="803" spans="1:14" ht="13">
      <c r="A803" s="36"/>
      <c r="B803" s="3"/>
      <c r="C803" s="4"/>
      <c r="D803" s="4"/>
      <c r="E803" s="3"/>
      <c r="F803" s="3"/>
      <c r="G803" s="16"/>
      <c r="H803" s="3"/>
      <c r="I803" s="3"/>
      <c r="J803" s="3"/>
      <c r="K803" s="3"/>
      <c r="L803" s="3"/>
      <c r="M803" s="3"/>
      <c r="N803" s="3"/>
    </row>
    <row r="804" spans="1:14" ht="13">
      <c r="A804" s="36"/>
      <c r="B804" s="3"/>
      <c r="C804" s="4"/>
      <c r="D804" s="4"/>
      <c r="E804" s="3"/>
      <c r="F804" s="3"/>
      <c r="G804" s="16"/>
      <c r="H804" s="3"/>
      <c r="I804" s="3"/>
      <c r="J804" s="3"/>
      <c r="K804" s="3"/>
      <c r="L804" s="3"/>
      <c r="M804" s="3"/>
      <c r="N804" s="3"/>
    </row>
    <row r="805" spans="1:14" ht="13">
      <c r="A805" s="36"/>
      <c r="B805" s="3"/>
      <c r="C805" s="4"/>
      <c r="D805" s="4"/>
      <c r="E805" s="3"/>
      <c r="F805" s="3"/>
      <c r="G805" s="16"/>
      <c r="H805" s="3"/>
      <c r="I805" s="3"/>
      <c r="J805" s="3"/>
      <c r="K805" s="3"/>
      <c r="L805" s="3"/>
      <c r="M805" s="3"/>
      <c r="N805" s="3"/>
    </row>
    <row r="806" spans="1:14" ht="13">
      <c r="A806" s="36"/>
      <c r="B806" s="3"/>
      <c r="C806" s="4"/>
      <c r="D806" s="4"/>
      <c r="E806" s="3"/>
      <c r="F806" s="3"/>
      <c r="G806" s="16"/>
      <c r="H806" s="3"/>
      <c r="I806" s="3"/>
      <c r="J806" s="3"/>
      <c r="K806" s="3"/>
      <c r="L806" s="3"/>
      <c r="M806" s="3"/>
      <c r="N806" s="3"/>
    </row>
    <row r="807" spans="1:14" ht="13">
      <c r="A807" s="36"/>
      <c r="B807" s="3"/>
      <c r="C807" s="4"/>
      <c r="D807" s="4"/>
      <c r="E807" s="3"/>
      <c r="F807" s="3"/>
      <c r="G807" s="16"/>
      <c r="H807" s="3"/>
      <c r="I807" s="3"/>
      <c r="J807" s="3"/>
      <c r="K807" s="3"/>
      <c r="L807" s="3"/>
      <c r="M807" s="3"/>
      <c r="N807" s="3"/>
    </row>
    <row r="808" spans="1:14" ht="13">
      <c r="A808" s="36"/>
      <c r="B808" s="3"/>
      <c r="C808" s="4"/>
      <c r="D808" s="4"/>
      <c r="E808" s="3"/>
      <c r="F808" s="3"/>
      <c r="G808" s="16"/>
      <c r="H808" s="3"/>
      <c r="I808" s="3"/>
      <c r="J808" s="3"/>
      <c r="K808" s="3"/>
      <c r="L808" s="3"/>
      <c r="M808" s="3"/>
      <c r="N808" s="3"/>
    </row>
    <row r="809" spans="1:14" ht="13">
      <c r="A809" s="36"/>
      <c r="B809" s="3"/>
      <c r="C809" s="4"/>
      <c r="D809" s="4"/>
      <c r="E809" s="3"/>
      <c r="F809" s="3"/>
      <c r="G809" s="16"/>
      <c r="H809" s="3"/>
      <c r="I809" s="3"/>
      <c r="J809" s="3"/>
      <c r="K809" s="3"/>
      <c r="L809" s="3"/>
      <c r="M809" s="3"/>
      <c r="N809" s="3"/>
    </row>
    <row r="810" spans="1:14" ht="13">
      <c r="A810" s="36"/>
      <c r="B810" s="3"/>
      <c r="C810" s="4"/>
      <c r="D810" s="4"/>
      <c r="E810" s="3"/>
      <c r="F810" s="3"/>
      <c r="G810" s="16"/>
      <c r="H810" s="3"/>
      <c r="I810" s="3"/>
      <c r="J810" s="3"/>
      <c r="K810" s="3"/>
      <c r="L810" s="3"/>
      <c r="M810" s="3"/>
      <c r="N810" s="3"/>
    </row>
    <row r="811" spans="1:14" ht="13">
      <c r="A811" s="36"/>
      <c r="B811" s="3"/>
      <c r="C811" s="4"/>
      <c r="D811" s="4"/>
      <c r="E811" s="3"/>
      <c r="F811" s="3"/>
      <c r="G811" s="16"/>
      <c r="H811" s="3"/>
      <c r="I811" s="3"/>
      <c r="J811" s="3"/>
      <c r="K811" s="3"/>
      <c r="L811" s="3"/>
      <c r="M811" s="3"/>
      <c r="N811" s="3"/>
    </row>
    <row r="812" spans="1:14" ht="13">
      <c r="A812" s="36"/>
      <c r="B812" s="3"/>
      <c r="C812" s="4"/>
      <c r="D812" s="4"/>
      <c r="E812" s="3"/>
      <c r="F812" s="3"/>
      <c r="G812" s="16"/>
      <c r="H812" s="3"/>
      <c r="I812" s="3"/>
      <c r="J812" s="3"/>
      <c r="K812" s="3"/>
      <c r="L812" s="3"/>
      <c r="M812" s="3"/>
      <c r="N812" s="3"/>
    </row>
    <row r="813" spans="1:14" ht="13">
      <c r="A813" s="36"/>
      <c r="B813" s="3"/>
      <c r="C813" s="4"/>
      <c r="D813" s="4"/>
      <c r="E813" s="3"/>
      <c r="F813" s="3"/>
      <c r="G813" s="16"/>
      <c r="H813" s="3"/>
      <c r="I813" s="3"/>
      <c r="J813" s="3"/>
      <c r="K813" s="3"/>
      <c r="L813" s="3"/>
      <c r="M813" s="3"/>
      <c r="N813" s="3"/>
    </row>
    <row r="814" spans="1:14" ht="13">
      <c r="A814" s="36"/>
      <c r="B814" s="3"/>
      <c r="C814" s="4"/>
      <c r="D814" s="4"/>
      <c r="E814" s="3"/>
      <c r="F814" s="3"/>
      <c r="G814" s="16"/>
      <c r="H814" s="3"/>
      <c r="I814" s="3"/>
      <c r="J814" s="3"/>
      <c r="K814" s="3"/>
      <c r="L814" s="3"/>
      <c r="M814" s="3"/>
      <c r="N814" s="3"/>
    </row>
    <row r="815" spans="1:14" ht="13">
      <c r="A815" s="36"/>
      <c r="B815" s="3"/>
      <c r="C815" s="4"/>
      <c r="D815" s="4"/>
      <c r="E815" s="3"/>
      <c r="F815" s="3"/>
      <c r="G815" s="16"/>
      <c r="H815" s="3"/>
      <c r="I815" s="3"/>
      <c r="J815" s="3"/>
      <c r="K815" s="3"/>
      <c r="L815" s="3"/>
      <c r="M815" s="3"/>
      <c r="N815" s="3"/>
    </row>
    <row r="816" spans="1:14" ht="13">
      <c r="A816" s="36"/>
      <c r="B816" s="3"/>
      <c r="C816" s="4"/>
      <c r="D816" s="4"/>
      <c r="E816" s="3"/>
      <c r="F816" s="3"/>
      <c r="G816" s="16"/>
      <c r="H816" s="3"/>
      <c r="I816" s="3"/>
      <c r="J816" s="3"/>
      <c r="K816" s="3"/>
      <c r="L816" s="3"/>
      <c r="M816" s="3"/>
      <c r="N816" s="3"/>
    </row>
    <row r="817" spans="1:14" ht="13">
      <c r="A817" s="36"/>
      <c r="B817" s="3"/>
      <c r="C817" s="4"/>
      <c r="D817" s="4"/>
      <c r="E817" s="3"/>
      <c r="F817" s="3"/>
      <c r="G817" s="16"/>
      <c r="H817" s="3"/>
      <c r="I817" s="3"/>
      <c r="J817" s="3"/>
      <c r="K817" s="3"/>
      <c r="L817" s="3"/>
      <c r="M817" s="3"/>
      <c r="N817" s="3"/>
    </row>
    <row r="818" spans="1:14" ht="13">
      <c r="A818" s="36"/>
      <c r="B818" s="3"/>
      <c r="C818" s="4"/>
      <c r="D818" s="4"/>
      <c r="E818" s="3"/>
      <c r="F818" s="3"/>
      <c r="G818" s="16"/>
      <c r="H818" s="3"/>
      <c r="I818" s="3"/>
      <c r="J818" s="3"/>
      <c r="K818" s="3"/>
      <c r="L818" s="3"/>
      <c r="M818" s="3"/>
      <c r="N818" s="3"/>
    </row>
    <row r="819" spans="1:14" ht="13">
      <c r="A819" s="36"/>
      <c r="B819" s="3"/>
      <c r="C819" s="4"/>
      <c r="D819" s="4"/>
      <c r="E819" s="3"/>
      <c r="F819" s="3"/>
      <c r="G819" s="16"/>
      <c r="H819" s="3"/>
      <c r="I819" s="3"/>
      <c r="J819" s="3"/>
      <c r="K819" s="3"/>
      <c r="L819" s="3"/>
      <c r="M819" s="3"/>
      <c r="N819" s="3"/>
    </row>
    <row r="820" spans="1:14" ht="13">
      <c r="A820" s="36"/>
      <c r="B820" s="3"/>
      <c r="C820" s="4"/>
      <c r="D820" s="4"/>
      <c r="E820" s="3"/>
      <c r="F820" s="3"/>
      <c r="G820" s="16"/>
      <c r="H820" s="3"/>
      <c r="I820" s="3"/>
      <c r="J820" s="3"/>
      <c r="K820" s="3"/>
      <c r="L820" s="3"/>
      <c r="M820" s="3"/>
      <c r="N820" s="3"/>
    </row>
    <row r="821" spans="1:14" ht="13">
      <c r="A821" s="36"/>
      <c r="B821" s="3"/>
      <c r="C821" s="4"/>
      <c r="D821" s="4"/>
      <c r="E821" s="3"/>
      <c r="F821" s="3"/>
      <c r="G821" s="16"/>
      <c r="H821" s="3"/>
      <c r="I821" s="3"/>
      <c r="J821" s="3"/>
      <c r="K821" s="3"/>
      <c r="L821" s="3"/>
      <c r="M821" s="3"/>
      <c r="N821" s="3"/>
    </row>
    <row r="822" spans="1:14" ht="13">
      <c r="A822" s="36"/>
      <c r="B822" s="3"/>
      <c r="C822" s="4"/>
      <c r="D822" s="4"/>
      <c r="E822" s="3"/>
      <c r="F822" s="3"/>
      <c r="G822" s="16"/>
      <c r="H822" s="3"/>
      <c r="I822" s="3"/>
      <c r="J822" s="3"/>
      <c r="K822" s="3"/>
      <c r="L822" s="3"/>
      <c r="M822" s="3"/>
      <c r="N822" s="3"/>
    </row>
    <row r="823" spans="1:14" ht="13">
      <c r="A823" s="36"/>
      <c r="B823" s="3"/>
      <c r="C823" s="4"/>
      <c r="D823" s="4"/>
      <c r="E823" s="3"/>
      <c r="F823" s="3"/>
      <c r="G823" s="16"/>
      <c r="H823" s="3"/>
      <c r="I823" s="3"/>
      <c r="J823" s="3"/>
      <c r="K823" s="3"/>
      <c r="L823" s="3"/>
      <c r="M823" s="3"/>
      <c r="N823" s="3"/>
    </row>
    <row r="824" spans="1:14" ht="13">
      <c r="A824" s="36"/>
      <c r="B824" s="3"/>
      <c r="C824" s="4"/>
      <c r="D824" s="4"/>
      <c r="E824" s="3"/>
      <c r="F824" s="3"/>
      <c r="G824" s="16"/>
      <c r="H824" s="3"/>
      <c r="I824" s="3"/>
      <c r="J824" s="3"/>
      <c r="K824" s="3"/>
      <c r="L824" s="3"/>
      <c r="M824" s="3"/>
      <c r="N824" s="3"/>
    </row>
    <row r="825" spans="1:14" ht="13">
      <c r="A825" s="36"/>
      <c r="B825" s="3"/>
      <c r="C825" s="4"/>
      <c r="D825" s="4"/>
      <c r="E825" s="3"/>
      <c r="F825" s="3"/>
      <c r="G825" s="16"/>
      <c r="H825" s="3"/>
      <c r="I825" s="3"/>
      <c r="J825" s="3"/>
      <c r="K825" s="3"/>
      <c r="L825" s="3"/>
      <c r="M825" s="3"/>
      <c r="N825" s="3"/>
    </row>
    <row r="826" spans="1:14" ht="13">
      <c r="A826" s="36"/>
      <c r="B826" s="3"/>
      <c r="C826" s="4"/>
      <c r="D826" s="4"/>
      <c r="E826" s="3"/>
      <c r="F826" s="3"/>
      <c r="G826" s="16"/>
      <c r="H826" s="3"/>
      <c r="I826" s="3"/>
      <c r="J826" s="3"/>
      <c r="K826" s="3"/>
      <c r="L826" s="3"/>
      <c r="M826" s="3"/>
      <c r="N826" s="3"/>
    </row>
    <row r="827" spans="1:14" ht="13">
      <c r="A827" s="36"/>
      <c r="B827" s="3"/>
      <c r="C827" s="4"/>
      <c r="D827" s="4"/>
      <c r="E827" s="3"/>
      <c r="F827" s="3"/>
      <c r="G827" s="16"/>
      <c r="H827" s="3"/>
      <c r="I827" s="3"/>
      <c r="J827" s="3"/>
      <c r="K827" s="3"/>
      <c r="L827" s="3"/>
      <c r="M827" s="3"/>
      <c r="N827" s="3"/>
    </row>
    <row r="828" spans="1:14" ht="13">
      <c r="A828" s="36"/>
      <c r="B828" s="3"/>
      <c r="C828" s="4"/>
      <c r="D828" s="4"/>
      <c r="E828" s="3"/>
      <c r="F828" s="3"/>
      <c r="G828" s="16"/>
      <c r="H828" s="3"/>
      <c r="I828" s="3"/>
      <c r="J828" s="3"/>
      <c r="K828" s="3"/>
      <c r="L828" s="3"/>
      <c r="M828" s="3"/>
      <c r="N828" s="3"/>
    </row>
    <row r="829" spans="1:14" ht="13">
      <c r="A829" s="36"/>
      <c r="B829" s="3"/>
      <c r="C829" s="4"/>
      <c r="D829" s="4"/>
      <c r="E829" s="3"/>
      <c r="F829" s="3"/>
      <c r="G829" s="16"/>
      <c r="H829" s="3"/>
      <c r="I829" s="3"/>
      <c r="J829" s="3"/>
      <c r="K829" s="3"/>
      <c r="L829" s="3"/>
      <c r="M829" s="3"/>
      <c r="N829" s="3"/>
    </row>
    <row r="830" spans="1:14" ht="13">
      <c r="A830" s="36"/>
      <c r="B830" s="3"/>
      <c r="C830" s="4"/>
      <c r="D830" s="4"/>
      <c r="E830" s="3"/>
      <c r="F830" s="3"/>
      <c r="G830" s="16"/>
      <c r="H830" s="3"/>
      <c r="I830" s="3"/>
      <c r="J830" s="3"/>
      <c r="K830" s="3"/>
      <c r="L830" s="3"/>
      <c r="M830" s="3"/>
      <c r="N830" s="3"/>
    </row>
    <row r="831" spans="1:14" ht="13">
      <c r="A831" s="36"/>
      <c r="B831" s="3"/>
      <c r="C831" s="4"/>
      <c r="D831" s="4"/>
      <c r="E831" s="3"/>
      <c r="F831" s="3"/>
      <c r="G831" s="16"/>
      <c r="H831" s="3"/>
      <c r="I831" s="3"/>
      <c r="J831" s="3"/>
      <c r="K831" s="3"/>
      <c r="L831" s="3"/>
      <c r="M831" s="3"/>
      <c r="N831" s="3"/>
    </row>
    <row r="832" spans="1:14" ht="13">
      <c r="A832" s="36"/>
      <c r="B832" s="3"/>
      <c r="C832" s="4"/>
      <c r="D832" s="4"/>
      <c r="E832" s="3"/>
      <c r="F832" s="3"/>
      <c r="G832" s="16"/>
      <c r="H832" s="3"/>
      <c r="I832" s="3"/>
      <c r="J832" s="3"/>
      <c r="K832" s="3"/>
      <c r="L832" s="3"/>
      <c r="M832" s="3"/>
      <c r="N832" s="3"/>
    </row>
    <row r="833" spans="1:14" ht="13">
      <c r="A833" s="36"/>
      <c r="B833" s="3"/>
      <c r="C833" s="4"/>
      <c r="D833" s="4"/>
      <c r="E833" s="3"/>
      <c r="F833" s="3"/>
      <c r="G833" s="16"/>
      <c r="H833" s="3"/>
      <c r="I833" s="3"/>
      <c r="J833" s="3"/>
      <c r="K833" s="3"/>
      <c r="L833" s="3"/>
      <c r="M833" s="3"/>
      <c r="N833" s="3"/>
    </row>
    <row r="834" spans="1:14" ht="13">
      <c r="A834" s="36"/>
      <c r="B834" s="3"/>
      <c r="C834" s="4"/>
      <c r="D834" s="4"/>
      <c r="E834" s="3"/>
      <c r="F834" s="3"/>
      <c r="G834" s="16"/>
      <c r="H834" s="3"/>
      <c r="I834" s="3"/>
      <c r="J834" s="3"/>
      <c r="K834" s="3"/>
      <c r="L834" s="3"/>
      <c r="M834" s="3"/>
      <c r="N834" s="3"/>
    </row>
    <row r="835" spans="1:14" ht="13">
      <c r="A835" s="36"/>
      <c r="B835" s="3"/>
      <c r="C835" s="4"/>
      <c r="D835" s="4"/>
      <c r="E835" s="3"/>
      <c r="F835" s="3"/>
      <c r="G835" s="16"/>
      <c r="H835" s="3"/>
      <c r="I835" s="3"/>
      <c r="J835" s="3"/>
      <c r="K835" s="3"/>
      <c r="L835" s="3"/>
      <c r="M835" s="3"/>
      <c r="N835" s="3"/>
    </row>
    <row r="836" spans="1:14" ht="13">
      <c r="A836" s="36"/>
      <c r="B836" s="3"/>
      <c r="C836" s="4"/>
      <c r="D836" s="4"/>
      <c r="E836" s="3"/>
      <c r="F836" s="3"/>
      <c r="G836" s="16"/>
      <c r="H836" s="3"/>
      <c r="I836" s="3"/>
      <c r="J836" s="3"/>
      <c r="K836" s="3"/>
      <c r="L836" s="3"/>
      <c r="M836" s="3"/>
      <c r="N836" s="3"/>
    </row>
    <row r="837" spans="1:14" ht="13">
      <c r="A837" s="36"/>
      <c r="B837" s="3"/>
      <c r="C837" s="4"/>
      <c r="D837" s="4"/>
      <c r="E837" s="3"/>
      <c r="F837" s="3"/>
      <c r="G837" s="16"/>
      <c r="H837" s="3"/>
      <c r="I837" s="3"/>
      <c r="J837" s="3"/>
      <c r="K837" s="3"/>
      <c r="L837" s="3"/>
      <c r="M837" s="3"/>
      <c r="N837" s="3"/>
    </row>
    <row r="838" spans="1:14" ht="13">
      <c r="A838" s="36"/>
      <c r="B838" s="3"/>
      <c r="C838" s="4"/>
      <c r="D838" s="4"/>
      <c r="E838" s="3"/>
      <c r="F838" s="3"/>
      <c r="G838" s="16"/>
      <c r="H838" s="3"/>
      <c r="I838" s="3"/>
      <c r="J838" s="3"/>
      <c r="K838" s="3"/>
      <c r="L838" s="3"/>
      <c r="M838" s="3"/>
      <c r="N838" s="3"/>
    </row>
    <row r="839" spans="1:14" ht="13">
      <c r="A839" s="36"/>
      <c r="B839" s="3"/>
      <c r="C839" s="4"/>
      <c r="D839" s="4"/>
      <c r="E839" s="3"/>
      <c r="F839" s="3"/>
      <c r="G839" s="16"/>
      <c r="H839" s="3"/>
      <c r="I839" s="3"/>
      <c r="J839" s="3"/>
      <c r="K839" s="3"/>
      <c r="L839" s="3"/>
      <c r="M839" s="3"/>
      <c r="N839" s="3"/>
    </row>
    <row r="840" spans="1:14" ht="13">
      <c r="A840" s="36"/>
      <c r="B840" s="3"/>
      <c r="C840" s="4"/>
      <c r="D840" s="4"/>
      <c r="E840" s="3"/>
      <c r="F840" s="3"/>
      <c r="G840" s="16"/>
      <c r="H840" s="3"/>
      <c r="I840" s="3"/>
      <c r="J840" s="3"/>
      <c r="K840" s="3"/>
      <c r="L840" s="3"/>
      <c r="M840" s="3"/>
      <c r="N840" s="3"/>
    </row>
    <row r="841" spans="1:14" ht="13">
      <c r="A841" s="36"/>
      <c r="B841" s="3"/>
      <c r="C841" s="4"/>
      <c r="D841" s="4"/>
      <c r="E841" s="3"/>
      <c r="F841" s="3"/>
      <c r="G841" s="16"/>
      <c r="H841" s="3"/>
      <c r="I841" s="3"/>
      <c r="J841" s="3"/>
      <c r="K841" s="3"/>
      <c r="L841" s="3"/>
      <c r="M841" s="3"/>
      <c r="N841" s="3"/>
    </row>
    <row r="842" spans="1:14" ht="13">
      <c r="A842" s="36"/>
      <c r="B842" s="3"/>
      <c r="C842" s="4"/>
      <c r="D842" s="4"/>
      <c r="E842" s="3"/>
      <c r="F842" s="3"/>
      <c r="G842" s="16"/>
      <c r="H842" s="3"/>
      <c r="I842" s="3"/>
      <c r="J842" s="3"/>
      <c r="K842" s="3"/>
      <c r="L842" s="3"/>
      <c r="M842" s="3"/>
      <c r="N842" s="3"/>
    </row>
    <row r="843" spans="1:14" ht="13">
      <c r="A843" s="36"/>
      <c r="B843" s="3"/>
      <c r="C843" s="4"/>
      <c r="D843" s="4"/>
      <c r="E843" s="3"/>
      <c r="F843" s="3"/>
      <c r="G843" s="16"/>
      <c r="H843" s="3"/>
      <c r="I843" s="3"/>
      <c r="J843" s="3"/>
      <c r="K843" s="3"/>
      <c r="L843" s="3"/>
      <c r="M843" s="3"/>
      <c r="N843" s="3"/>
    </row>
    <row r="844" spans="1:14" ht="13">
      <c r="A844" s="36"/>
      <c r="B844" s="3"/>
      <c r="C844" s="4"/>
      <c r="D844" s="4"/>
      <c r="E844" s="3"/>
      <c r="F844" s="3"/>
      <c r="G844" s="16"/>
      <c r="H844" s="3"/>
      <c r="I844" s="3"/>
      <c r="J844" s="3"/>
      <c r="K844" s="3"/>
      <c r="L844" s="3"/>
      <c r="M844" s="3"/>
      <c r="N844" s="3"/>
    </row>
    <row r="845" spans="1:14" ht="13">
      <c r="A845" s="36"/>
      <c r="B845" s="3"/>
      <c r="C845" s="4"/>
      <c r="D845" s="4"/>
      <c r="E845" s="3"/>
      <c r="F845" s="3"/>
      <c r="G845" s="16"/>
      <c r="H845" s="3"/>
      <c r="I845" s="3"/>
      <c r="J845" s="3"/>
      <c r="K845" s="3"/>
      <c r="L845" s="3"/>
      <c r="M845" s="3"/>
      <c r="N845" s="3"/>
    </row>
    <row r="846" spans="1:14" ht="13">
      <c r="A846" s="36"/>
      <c r="B846" s="3"/>
      <c r="C846" s="4"/>
      <c r="D846" s="4"/>
      <c r="E846" s="3"/>
      <c r="F846" s="3"/>
      <c r="G846" s="16"/>
      <c r="H846" s="3"/>
      <c r="I846" s="3"/>
      <c r="J846" s="3"/>
      <c r="K846" s="3"/>
      <c r="L846" s="3"/>
      <c r="M846" s="3"/>
      <c r="N846" s="3"/>
    </row>
    <row r="847" spans="1:14" ht="13">
      <c r="A847" s="36"/>
      <c r="B847" s="3"/>
      <c r="C847" s="4"/>
      <c r="D847" s="4"/>
      <c r="E847" s="3"/>
      <c r="F847" s="3"/>
      <c r="G847" s="16"/>
      <c r="H847" s="3"/>
      <c r="I847" s="3"/>
      <c r="J847" s="3"/>
      <c r="K847" s="3"/>
      <c r="L847" s="3"/>
      <c r="M847" s="3"/>
      <c r="N847" s="3"/>
    </row>
    <row r="848" spans="1:14" ht="13">
      <c r="A848" s="36"/>
      <c r="B848" s="3"/>
      <c r="C848" s="4"/>
      <c r="D848" s="4"/>
      <c r="E848" s="3"/>
      <c r="F848" s="3"/>
      <c r="G848" s="16"/>
      <c r="H848" s="3"/>
      <c r="I848" s="3"/>
      <c r="J848" s="3"/>
      <c r="K848" s="3"/>
      <c r="L848" s="3"/>
      <c r="M848" s="3"/>
      <c r="N848" s="3"/>
    </row>
    <row r="849" spans="1:14" ht="13">
      <c r="A849" s="36"/>
      <c r="B849" s="3"/>
      <c r="C849" s="4"/>
      <c r="D849" s="4"/>
      <c r="E849" s="3"/>
      <c r="F849" s="3"/>
      <c r="G849" s="16"/>
      <c r="H849" s="3"/>
      <c r="I849" s="3"/>
      <c r="J849" s="3"/>
      <c r="K849" s="3"/>
      <c r="L849" s="3"/>
      <c r="M849" s="3"/>
      <c r="N849" s="3"/>
    </row>
    <row r="850" spans="1:14" ht="13">
      <c r="A850" s="36"/>
      <c r="B850" s="3"/>
      <c r="C850" s="4"/>
      <c r="D850" s="4"/>
      <c r="E850" s="3"/>
      <c r="F850" s="3"/>
      <c r="G850" s="16"/>
      <c r="H850" s="3"/>
      <c r="I850" s="3"/>
      <c r="J850" s="3"/>
      <c r="K850" s="3"/>
      <c r="L850" s="3"/>
      <c r="M850" s="3"/>
      <c r="N850" s="3"/>
    </row>
    <row r="851" spans="1:14" ht="13">
      <c r="A851" s="36"/>
      <c r="B851" s="3"/>
      <c r="C851" s="4"/>
      <c r="D851" s="4"/>
      <c r="E851" s="3"/>
      <c r="F851" s="3"/>
      <c r="G851" s="16"/>
      <c r="H851" s="3"/>
      <c r="I851" s="3"/>
      <c r="J851" s="3"/>
      <c r="K851" s="3"/>
      <c r="L851" s="3"/>
      <c r="M851" s="3"/>
      <c r="N851" s="3"/>
    </row>
    <row r="852" spans="1:14" ht="13">
      <c r="A852" s="36"/>
      <c r="B852" s="3"/>
      <c r="C852" s="4"/>
      <c r="D852" s="4"/>
      <c r="E852" s="3"/>
      <c r="F852" s="3"/>
      <c r="G852" s="16"/>
      <c r="H852" s="3"/>
      <c r="I852" s="3"/>
      <c r="J852" s="3"/>
      <c r="K852" s="3"/>
      <c r="L852" s="3"/>
      <c r="M852" s="3"/>
      <c r="N852" s="3"/>
    </row>
    <row r="853" spans="1:14" ht="13">
      <c r="A853" s="36"/>
      <c r="B853" s="3"/>
      <c r="C853" s="4"/>
      <c r="D853" s="4"/>
      <c r="E853" s="3"/>
      <c r="F853" s="3"/>
      <c r="G853" s="16"/>
      <c r="H853" s="3"/>
      <c r="I853" s="3"/>
      <c r="J853" s="3"/>
      <c r="K853" s="3"/>
      <c r="L853" s="3"/>
      <c r="M853" s="3"/>
      <c r="N853" s="3"/>
    </row>
    <row r="854" spans="1:14" ht="13">
      <c r="A854" s="36"/>
      <c r="B854" s="3"/>
      <c r="C854" s="4"/>
      <c r="D854" s="4"/>
      <c r="E854" s="3"/>
      <c r="F854" s="3"/>
      <c r="G854" s="16"/>
      <c r="H854" s="3"/>
      <c r="I854" s="3"/>
      <c r="J854" s="3"/>
      <c r="K854" s="3"/>
      <c r="L854" s="3"/>
      <c r="M854" s="3"/>
      <c r="N854" s="3"/>
    </row>
    <row r="855" spans="1:14" ht="13">
      <c r="A855" s="36"/>
      <c r="B855" s="3"/>
      <c r="C855" s="4"/>
      <c r="D855" s="4"/>
      <c r="E855" s="3"/>
      <c r="F855" s="3"/>
      <c r="G855" s="16"/>
      <c r="H855" s="3"/>
      <c r="I855" s="3"/>
      <c r="J855" s="3"/>
      <c r="K855" s="3"/>
      <c r="L855" s="3"/>
      <c r="M855" s="3"/>
      <c r="N855" s="3"/>
    </row>
    <row r="856" spans="1:14" ht="13">
      <c r="A856" s="36"/>
      <c r="B856" s="3"/>
      <c r="C856" s="4"/>
      <c r="D856" s="4"/>
      <c r="E856" s="3"/>
      <c r="F856" s="3"/>
      <c r="G856" s="16"/>
      <c r="H856" s="3"/>
      <c r="I856" s="3"/>
      <c r="J856" s="3"/>
      <c r="K856" s="3"/>
      <c r="L856" s="3"/>
      <c r="M856" s="3"/>
      <c r="N856" s="3"/>
    </row>
    <row r="857" spans="1:14" ht="13">
      <c r="A857" s="36"/>
      <c r="B857" s="3"/>
      <c r="C857" s="4"/>
      <c r="D857" s="4"/>
      <c r="E857" s="3"/>
      <c r="F857" s="3"/>
      <c r="G857" s="16"/>
      <c r="H857" s="3"/>
      <c r="I857" s="3"/>
      <c r="J857" s="3"/>
      <c r="K857" s="3"/>
      <c r="L857" s="3"/>
      <c r="M857" s="3"/>
      <c r="N857" s="3"/>
    </row>
    <row r="858" spans="1:14" ht="13">
      <c r="A858" s="36"/>
      <c r="B858" s="3"/>
      <c r="C858" s="4"/>
      <c r="D858" s="4"/>
      <c r="E858" s="3"/>
      <c r="F858" s="3"/>
      <c r="G858" s="16"/>
      <c r="H858" s="3"/>
      <c r="I858" s="3"/>
      <c r="J858" s="3"/>
      <c r="K858" s="3"/>
      <c r="L858" s="3"/>
      <c r="M858" s="3"/>
      <c r="N858" s="3"/>
    </row>
    <row r="859" spans="1:14" ht="13">
      <c r="A859" s="36"/>
      <c r="B859" s="3"/>
      <c r="C859" s="4"/>
      <c r="D859" s="4"/>
      <c r="E859" s="3"/>
      <c r="F859" s="3"/>
      <c r="G859" s="16"/>
      <c r="H859" s="3"/>
      <c r="I859" s="3"/>
      <c r="J859" s="3"/>
      <c r="K859" s="3"/>
      <c r="L859" s="3"/>
      <c r="M859" s="3"/>
      <c r="N859" s="3"/>
    </row>
    <row r="860" spans="1:14" ht="13">
      <c r="A860" s="36"/>
      <c r="B860" s="3"/>
      <c r="C860" s="4"/>
      <c r="D860" s="4"/>
      <c r="E860" s="3"/>
      <c r="F860" s="3"/>
      <c r="G860" s="16"/>
      <c r="H860" s="3"/>
      <c r="I860" s="3"/>
      <c r="J860" s="3"/>
      <c r="K860" s="3"/>
      <c r="L860" s="3"/>
      <c r="M860" s="3"/>
      <c r="N860" s="3"/>
    </row>
    <row r="861" spans="1:14" ht="13">
      <c r="A861" s="36"/>
      <c r="B861" s="3"/>
      <c r="C861" s="4"/>
      <c r="D861" s="4"/>
      <c r="E861" s="3"/>
      <c r="F861" s="3"/>
      <c r="G861" s="16"/>
      <c r="H861" s="3"/>
      <c r="I861" s="3"/>
      <c r="J861" s="3"/>
      <c r="K861" s="3"/>
      <c r="L861" s="3"/>
      <c r="M861" s="3"/>
      <c r="N861" s="3"/>
    </row>
    <row r="862" spans="1:14" ht="13">
      <c r="A862" s="36"/>
      <c r="B862" s="3"/>
      <c r="C862" s="4"/>
      <c r="D862" s="4"/>
      <c r="E862" s="3"/>
      <c r="F862" s="3"/>
      <c r="G862" s="16"/>
      <c r="H862" s="3"/>
      <c r="I862" s="3"/>
      <c r="J862" s="3"/>
      <c r="K862" s="3"/>
      <c r="L862" s="3"/>
      <c r="M862" s="3"/>
      <c r="N862" s="3"/>
    </row>
    <row r="863" spans="1:14" ht="13">
      <c r="A863" s="36"/>
      <c r="B863" s="3"/>
      <c r="C863" s="4"/>
      <c r="D863" s="4"/>
      <c r="E863" s="3"/>
      <c r="F863" s="3"/>
      <c r="G863" s="16"/>
      <c r="H863" s="3"/>
      <c r="I863" s="3"/>
      <c r="J863" s="3"/>
      <c r="K863" s="3"/>
      <c r="L863" s="3"/>
      <c r="M863" s="3"/>
      <c r="N863" s="3"/>
    </row>
    <row r="864" spans="1:14" ht="13">
      <c r="A864" s="36"/>
      <c r="B864" s="3"/>
      <c r="C864" s="4"/>
      <c r="D864" s="4"/>
      <c r="E864" s="3"/>
      <c r="F864" s="3"/>
      <c r="G864" s="16"/>
      <c r="H864" s="3"/>
      <c r="I864" s="3"/>
      <c r="J864" s="3"/>
      <c r="K864" s="3"/>
      <c r="L864" s="3"/>
      <c r="M864" s="3"/>
      <c r="N864" s="3"/>
    </row>
    <row r="865" spans="1:14" ht="13">
      <c r="A865" s="36"/>
      <c r="B865" s="3"/>
      <c r="C865" s="4"/>
      <c r="D865" s="4"/>
      <c r="E865" s="3"/>
      <c r="F865" s="3"/>
      <c r="G865" s="16"/>
      <c r="H865" s="3"/>
      <c r="I865" s="3"/>
      <c r="J865" s="3"/>
      <c r="K865" s="3"/>
      <c r="L865" s="3"/>
      <c r="M865" s="3"/>
      <c r="N865" s="3"/>
    </row>
    <row r="866" spans="1:14" ht="13">
      <c r="A866" s="36"/>
      <c r="B866" s="3"/>
      <c r="C866" s="4"/>
      <c r="D866" s="4"/>
      <c r="E866" s="3"/>
      <c r="F866" s="3"/>
      <c r="G866" s="16"/>
      <c r="H866" s="3"/>
      <c r="I866" s="3"/>
      <c r="J866" s="3"/>
      <c r="K866" s="3"/>
      <c r="L866" s="3"/>
      <c r="M866" s="3"/>
      <c r="N866" s="3"/>
    </row>
    <row r="867" spans="1:14" ht="13">
      <c r="A867" s="36"/>
      <c r="B867" s="3"/>
      <c r="C867" s="4"/>
      <c r="D867" s="4"/>
      <c r="E867" s="3"/>
      <c r="F867" s="3"/>
      <c r="G867" s="16"/>
      <c r="H867" s="3"/>
      <c r="I867" s="3"/>
      <c r="J867" s="3"/>
      <c r="K867" s="3"/>
      <c r="L867" s="3"/>
      <c r="M867" s="3"/>
      <c r="N867" s="3"/>
    </row>
    <row r="868" spans="1:14" ht="13">
      <c r="A868" s="36"/>
      <c r="B868" s="3"/>
      <c r="C868" s="4"/>
      <c r="D868" s="4"/>
      <c r="E868" s="3"/>
      <c r="F868" s="3"/>
      <c r="G868" s="16"/>
      <c r="H868" s="3"/>
      <c r="I868" s="3"/>
      <c r="J868" s="3"/>
      <c r="K868" s="3"/>
      <c r="L868" s="3"/>
      <c r="M868" s="3"/>
      <c r="N868" s="3"/>
    </row>
    <row r="869" spans="1:14" ht="13">
      <c r="A869" s="36"/>
      <c r="B869" s="3"/>
      <c r="C869" s="4"/>
      <c r="D869" s="4"/>
      <c r="E869" s="3"/>
      <c r="F869" s="3"/>
      <c r="G869" s="16"/>
      <c r="H869" s="3"/>
      <c r="I869" s="3"/>
      <c r="J869" s="3"/>
      <c r="K869" s="3"/>
      <c r="L869" s="3"/>
      <c r="M869" s="3"/>
      <c r="N869" s="3"/>
    </row>
    <row r="870" spans="1:14" ht="13">
      <c r="A870" s="36"/>
      <c r="B870" s="3"/>
      <c r="C870" s="4"/>
      <c r="D870" s="4"/>
      <c r="E870" s="3"/>
      <c r="F870" s="3"/>
      <c r="G870" s="16"/>
      <c r="H870" s="3"/>
      <c r="I870" s="3"/>
      <c r="J870" s="3"/>
      <c r="K870" s="3"/>
      <c r="L870" s="3"/>
      <c r="M870" s="3"/>
      <c r="N870" s="3"/>
    </row>
    <row r="871" spans="1:14" ht="13">
      <c r="A871" s="36"/>
      <c r="B871" s="3"/>
      <c r="C871" s="4"/>
      <c r="D871" s="4"/>
      <c r="E871" s="3"/>
      <c r="F871" s="3"/>
      <c r="G871" s="16"/>
      <c r="H871" s="3"/>
      <c r="I871" s="3"/>
      <c r="J871" s="3"/>
      <c r="K871" s="3"/>
      <c r="L871" s="3"/>
      <c r="M871" s="3"/>
      <c r="N871" s="3"/>
    </row>
    <row r="872" spans="1:14" ht="13">
      <c r="A872" s="36"/>
      <c r="B872" s="3"/>
      <c r="C872" s="4"/>
      <c r="D872" s="4"/>
      <c r="E872" s="3"/>
      <c r="F872" s="3"/>
      <c r="G872" s="16"/>
      <c r="H872" s="3"/>
      <c r="I872" s="3"/>
      <c r="J872" s="3"/>
      <c r="K872" s="3"/>
      <c r="L872" s="3"/>
      <c r="M872" s="3"/>
      <c r="N872" s="3"/>
    </row>
    <row r="873" spans="1:14" ht="13">
      <c r="A873" s="36"/>
      <c r="B873" s="3"/>
      <c r="C873" s="4"/>
      <c r="D873" s="4"/>
      <c r="E873" s="3"/>
      <c r="F873" s="3"/>
      <c r="G873" s="16"/>
      <c r="H873" s="3"/>
      <c r="I873" s="3"/>
      <c r="J873" s="3"/>
      <c r="K873" s="3"/>
      <c r="L873" s="3"/>
      <c r="M873" s="3"/>
      <c r="N873" s="3"/>
    </row>
    <row r="874" spans="1:14" ht="13">
      <c r="A874" s="36"/>
      <c r="B874" s="3"/>
      <c r="C874" s="4"/>
      <c r="D874" s="4"/>
      <c r="E874" s="3"/>
      <c r="F874" s="3"/>
      <c r="G874" s="16"/>
      <c r="H874" s="3"/>
      <c r="I874" s="3"/>
      <c r="J874" s="3"/>
      <c r="K874" s="3"/>
      <c r="L874" s="3"/>
      <c r="M874" s="3"/>
      <c r="N874" s="3"/>
    </row>
    <row r="875" spans="1:14" ht="13">
      <c r="A875" s="36"/>
      <c r="B875" s="3"/>
      <c r="C875" s="4"/>
      <c r="D875" s="4"/>
      <c r="E875" s="3"/>
      <c r="F875" s="3"/>
      <c r="G875" s="16"/>
      <c r="H875" s="3"/>
      <c r="I875" s="3"/>
      <c r="J875" s="3"/>
      <c r="K875" s="3"/>
      <c r="L875" s="3"/>
      <c r="M875" s="3"/>
      <c r="N875" s="3"/>
    </row>
    <row r="876" spans="1:14" ht="13">
      <c r="A876" s="36"/>
      <c r="B876" s="3"/>
      <c r="C876" s="4"/>
      <c r="D876" s="4"/>
      <c r="E876" s="3"/>
      <c r="F876" s="3"/>
      <c r="G876" s="16"/>
      <c r="H876" s="3"/>
      <c r="I876" s="3"/>
      <c r="J876" s="3"/>
      <c r="K876" s="3"/>
      <c r="L876" s="3"/>
      <c r="M876" s="3"/>
      <c r="N876" s="3"/>
    </row>
    <row r="877" spans="1:14" ht="13">
      <c r="A877" s="36"/>
      <c r="B877" s="3"/>
      <c r="C877" s="4"/>
      <c r="D877" s="4"/>
      <c r="E877" s="3"/>
      <c r="F877" s="3"/>
      <c r="G877" s="16"/>
      <c r="H877" s="3"/>
      <c r="I877" s="3"/>
      <c r="J877" s="3"/>
      <c r="K877" s="3"/>
      <c r="L877" s="3"/>
      <c r="M877" s="3"/>
      <c r="N877" s="3"/>
    </row>
    <row r="878" spans="1:14" ht="13">
      <c r="A878" s="36"/>
      <c r="B878" s="3"/>
      <c r="C878" s="4"/>
      <c r="D878" s="4"/>
      <c r="E878" s="3"/>
      <c r="F878" s="3"/>
      <c r="G878" s="16"/>
      <c r="H878" s="3"/>
      <c r="I878" s="3"/>
      <c r="J878" s="3"/>
      <c r="K878" s="3"/>
      <c r="L878" s="3"/>
      <c r="M878" s="3"/>
      <c r="N878" s="3"/>
    </row>
    <row r="879" spans="1:14" ht="13">
      <c r="A879" s="36"/>
      <c r="B879" s="3"/>
      <c r="C879" s="4"/>
      <c r="D879" s="4"/>
      <c r="E879" s="3"/>
      <c r="F879" s="3"/>
      <c r="G879" s="16"/>
      <c r="H879" s="3"/>
      <c r="I879" s="3"/>
      <c r="J879" s="3"/>
      <c r="K879" s="3"/>
      <c r="L879" s="3"/>
      <c r="M879" s="3"/>
      <c r="N879" s="3"/>
    </row>
    <row r="880" spans="1:14" ht="13">
      <c r="A880" s="36"/>
      <c r="B880" s="3"/>
      <c r="C880" s="4"/>
      <c r="D880" s="4"/>
      <c r="E880" s="3"/>
      <c r="F880" s="3"/>
      <c r="G880" s="16"/>
      <c r="H880" s="3"/>
      <c r="I880" s="3"/>
      <c r="J880" s="3"/>
      <c r="K880" s="3"/>
      <c r="L880" s="3"/>
      <c r="M880" s="3"/>
      <c r="N880" s="3"/>
    </row>
    <row r="881" spans="1:14" ht="13">
      <c r="A881" s="36"/>
      <c r="B881" s="3"/>
      <c r="C881" s="4"/>
      <c r="D881" s="4"/>
      <c r="E881" s="3"/>
      <c r="F881" s="3"/>
      <c r="G881" s="16"/>
      <c r="H881" s="3"/>
      <c r="I881" s="3"/>
      <c r="J881" s="3"/>
      <c r="K881" s="3"/>
      <c r="L881" s="3"/>
      <c r="M881" s="3"/>
      <c r="N881" s="3"/>
    </row>
    <row r="882" spans="1:14" ht="13">
      <c r="A882" s="36"/>
      <c r="B882" s="3"/>
      <c r="C882" s="4"/>
      <c r="D882" s="4"/>
      <c r="E882" s="3"/>
      <c r="F882" s="3"/>
      <c r="G882" s="16"/>
      <c r="H882" s="3"/>
      <c r="I882" s="3"/>
      <c r="J882" s="3"/>
      <c r="K882" s="3"/>
      <c r="L882" s="3"/>
      <c r="M882" s="3"/>
      <c r="N882" s="3"/>
    </row>
    <row r="883" spans="1:14" ht="13">
      <c r="A883" s="36"/>
      <c r="B883" s="3"/>
      <c r="C883" s="4"/>
      <c r="D883" s="4"/>
      <c r="E883" s="3"/>
      <c r="F883" s="3"/>
      <c r="G883" s="16"/>
      <c r="H883" s="3"/>
      <c r="I883" s="3"/>
      <c r="J883" s="3"/>
      <c r="K883" s="3"/>
      <c r="L883" s="3"/>
      <c r="M883" s="3"/>
      <c r="N883" s="3"/>
    </row>
    <row r="884" spans="1:14" ht="13">
      <c r="A884" s="36"/>
      <c r="B884" s="3"/>
      <c r="C884" s="4"/>
      <c r="D884" s="4"/>
      <c r="E884" s="3"/>
      <c r="F884" s="3"/>
      <c r="G884" s="16"/>
      <c r="H884" s="3"/>
      <c r="I884" s="3"/>
      <c r="J884" s="3"/>
      <c r="K884" s="3"/>
      <c r="L884" s="3"/>
      <c r="M884" s="3"/>
      <c r="N884" s="3"/>
    </row>
    <row r="885" spans="1:14" ht="13">
      <c r="A885" s="36"/>
      <c r="B885" s="3"/>
      <c r="C885" s="4"/>
      <c r="D885" s="4"/>
      <c r="E885" s="3"/>
      <c r="F885" s="3"/>
      <c r="G885" s="16"/>
      <c r="H885" s="3"/>
      <c r="I885" s="3"/>
      <c r="J885" s="3"/>
      <c r="K885" s="3"/>
      <c r="L885" s="3"/>
      <c r="M885" s="3"/>
      <c r="N885" s="3"/>
    </row>
    <row r="886" spans="1:14" ht="13">
      <c r="A886" s="36"/>
      <c r="B886" s="3"/>
      <c r="C886" s="4"/>
      <c r="D886" s="4"/>
      <c r="E886" s="3"/>
      <c r="F886" s="3"/>
      <c r="G886" s="16"/>
      <c r="H886" s="3"/>
      <c r="I886" s="3"/>
      <c r="J886" s="3"/>
      <c r="K886" s="3"/>
      <c r="L886" s="3"/>
      <c r="M886" s="3"/>
      <c r="N886" s="3"/>
    </row>
    <row r="887" spans="1:14" ht="13">
      <c r="A887" s="36"/>
      <c r="B887" s="3"/>
      <c r="C887" s="4"/>
      <c r="D887" s="4"/>
      <c r="E887" s="3"/>
      <c r="F887" s="3"/>
      <c r="G887" s="16"/>
      <c r="H887" s="3"/>
      <c r="I887" s="3"/>
      <c r="J887" s="3"/>
      <c r="K887" s="3"/>
      <c r="L887" s="3"/>
      <c r="M887" s="3"/>
      <c r="N887" s="3"/>
    </row>
    <row r="888" spans="1:14" ht="13">
      <c r="A888" s="36"/>
      <c r="B888" s="3"/>
      <c r="C888" s="4"/>
      <c r="D888" s="4"/>
      <c r="E888" s="3"/>
      <c r="F888" s="3"/>
      <c r="G888" s="16"/>
      <c r="H888" s="3"/>
      <c r="I888" s="3"/>
      <c r="J888" s="3"/>
      <c r="K888" s="3"/>
      <c r="L888" s="3"/>
      <c r="M888" s="3"/>
      <c r="N888" s="3"/>
    </row>
    <row r="889" spans="1:14" ht="13">
      <c r="A889" s="36"/>
      <c r="B889" s="3"/>
      <c r="C889" s="4"/>
      <c r="D889" s="4"/>
      <c r="E889" s="3"/>
      <c r="F889" s="3"/>
      <c r="G889" s="16"/>
      <c r="H889" s="3"/>
      <c r="I889" s="3"/>
      <c r="J889" s="3"/>
      <c r="K889" s="3"/>
      <c r="L889" s="3"/>
      <c r="M889" s="3"/>
      <c r="N889" s="3"/>
    </row>
    <row r="890" spans="1:14" ht="13">
      <c r="A890" s="36"/>
      <c r="B890" s="3"/>
      <c r="C890" s="4"/>
      <c r="D890" s="4"/>
      <c r="E890" s="3"/>
      <c r="F890" s="3"/>
      <c r="G890" s="16"/>
      <c r="H890" s="3"/>
      <c r="I890" s="3"/>
      <c r="J890" s="3"/>
      <c r="K890" s="3"/>
      <c r="L890" s="3"/>
      <c r="M890" s="3"/>
      <c r="N890" s="3"/>
    </row>
    <row r="891" spans="1:14" ht="13">
      <c r="A891" s="36"/>
      <c r="B891" s="3"/>
      <c r="C891" s="4"/>
      <c r="D891" s="4"/>
      <c r="E891" s="3"/>
      <c r="F891" s="3"/>
      <c r="G891" s="16"/>
      <c r="H891" s="3"/>
      <c r="I891" s="3"/>
      <c r="J891" s="3"/>
      <c r="K891" s="3"/>
      <c r="L891" s="3"/>
      <c r="M891" s="3"/>
      <c r="N891" s="3"/>
    </row>
    <row r="892" spans="1:14" ht="13">
      <c r="A892" s="36"/>
      <c r="B892" s="3"/>
      <c r="C892" s="4"/>
      <c r="D892" s="4"/>
      <c r="E892" s="3"/>
      <c r="F892" s="3"/>
      <c r="G892" s="16"/>
      <c r="H892" s="3"/>
      <c r="I892" s="3"/>
      <c r="J892" s="3"/>
      <c r="K892" s="3"/>
      <c r="L892" s="3"/>
      <c r="M892" s="3"/>
      <c r="N892" s="3"/>
    </row>
    <row r="893" spans="1:14" ht="13">
      <c r="A893" s="36"/>
      <c r="B893" s="3"/>
      <c r="C893" s="4"/>
      <c r="D893" s="4"/>
      <c r="E893" s="3"/>
      <c r="F893" s="3"/>
      <c r="G893" s="16"/>
      <c r="H893" s="3"/>
      <c r="I893" s="3"/>
      <c r="J893" s="3"/>
      <c r="K893" s="3"/>
      <c r="L893" s="3"/>
      <c r="M893" s="3"/>
      <c r="N893" s="3"/>
    </row>
    <row r="894" spans="1:14" ht="13">
      <c r="A894" s="36"/>
      <c r="B894" s="3"/>
      <c r="C894" s="4"/>
      <c r="D894" s="4"/>
      <c r="E894" s="3"/>
      <c r="F894" s="3"/>
      <c r="G894" s="16"/>
      <c r="H894" s="3"/>
      <c r="I894" s="3"/>
      <c r="J894" s="3"/>
      <c r="K894" s="3"/>
      <c r="L894" s="3"/>
      <c r="M894" s="3"/>
      <c r="N894" s="3"/>
    </row>
    <row r="895" spans="1:14" ht="13">
      <c r="A895" s="36"/>
      <c r="B895" s="3"/>
      <c r="C895" s="4"/>
      <c r="D895" s="4"/>
      <c r="E895" s="3"/>
      <c r="F895" s="3"/>
      <c r="G895" s="16"/>
      <c r="H895" s="3"/>
      <c r="I895" s="3"/>
      <c r="J895" s="3"/>
      <c r="K895" s="3"/>
      <c r="L895" s="3"/>
      <c r="M895" s="3"/>
      <c r="N895" s="3"/>
    </row>
    <row r="896" spans="1:14" ht="13">
      <c r="A896" s="36"/>
      <c r="B896" s="3"/>
      <c r="C896" s="4"/>
      <c r="D896" s="4"/>
      <c r="E896" s="3"/>
      <c r="F896" s="3"/>
      <c r="G896" s="16"/>
      <c r="H896" s="3"/>
      <c r="I896" s="3"/>
      <c r="J896" s="3"/>
      <c r="K896" s="3"/>
      <c r="L896" s="3"/>
      <c r="M896" s="3"/>
      <c r="N896" s="3"/>
    </row>
    <row r="897" spans="1:14" ht="13">
      <c r="A897" s="36"/>
      <c r="B897" s="3"/>
      <c r="C897" s="4"/>
      <c r="D897" s="4"/>
      <c r="E897" s="3"/>
      <c r="F897" s="3"/>
      <c r="G897" s="16"/>
      <c r="H897" s="3"/>
      <c r="I897" s="3"/>
      <c r="J897" s="3"/>
      <c r="K897" s="3"/>
      <c r="L897" s="3"/>
      <c r="M897" s="3"/>
      <c r="N897" s="3"/>
    </row>
    <row r="898" spans="1:14" ht="13">
      <c r="A898" s="36"/>
      <c r="B898" s="3"/>
      <c r="C898" s="4"/>
      <c r="D898" s="4"/>
      <c r="E898" s="3"/>
      <c r="F898" s="3"/>
      <c r="G898" s="16"/>
      <c r="H898" s="3"/>
      <c r="I898" s="3"/>
      <c r="J898" s="3"/>
      <c r="K898" s="3"/>
      <c r="L898" s="3"/>
      <c r="M898" s="3"/>
      <c r="N898" s="3"/>
    </row>
    <row r="899" spans="1:14" ht="13">
      <c r="A899" s="36"/>
      <c r="B899" s="3"/>
      <c r="C899" s="4"/>
      <c r="D899" s="4"/>
      <c r="E899" s="3"/>
      <c r="F899" s="3"/>
      <c r="G899" s="16"/>
      <c r="H899" s="3"/>
      <c r="I899" s="3"/>
      <c r="J899" s="3"/>
      <c r="K899" s="3"/>
      <c r="L899" s="3"/>
      <c r="M899" s="3"/>
      <c r="N899" s="3"/>
    </row>
    <row r="900" spans="1:14" ht="13">
      <c r="A900" s="36"/>
      <c r="B900" s="3"/>
      <c r="C900" s="4"/>
      <c r="D900" s="4"/>
      <c r="E900" s="3"/>
      <c r="F900" s="3"/>
      <c r="G900" s="16"/>
      <c r="H900" s="3"/>
      <c r="I900" s="3"/>
      <c r="J900" s="3"/>
      <c r="K900" s="3"/>
      <c r="L900" s="3"/>
      <c r="M900" s="3"/>
      <c r="N900" s="3"/>
    </row>
    <row r="901" spans="1:14" ht="13">
      <c r="A901" s="36"/>
      <c r="B901" s="3"/>
      <c r="C901" s="4"/>
      <c r="D901" s="4"/>
      <c r="E901" s="3"/>
      <c r="F901" s="3"/>
      <c r="G901" s="16"/>
      <c r="H901" s="3"/>
      <c r="I901" s="3"/>
      <c r="J901" s="3"/>
      <c r="K901" s="3"/>
      <c r="L901" s="3"/>
      <c r="M901" s="3"/>
      <c r="N901" s="3"/>
    </row>
    <row r="902" spans="1:14" ht="13">
      <c r="A902" s="36"/>
      <c r="B902" s="3"/>
      <c r="C902" s="4"/>
      <c r="D902" s="4"/>
      <c r="E902" s="3"/>
      <c r="F902" s="3"/>
      <c r="G902" s="16"/>
      <c r="H902" s="3"/>
      <c r="I902" s="3"/>
      <c r="J902" s="3"/>
      <c r="K902" s="3"/>
      <c r="L902" s="3"/>
      <c r="M902" s="3"/>
      <c r="N902" s="3"/>
    </row>
    <row r="903" spans="1:14" ht="13">
      <c r="A903" s="36"/>
      <c r="B903" s="3"/>
      <c r="C903" s="4"/>
      <c r="D903" s="4"/>
      <c r="E903" s="3"/>
      <c r="F903" s="3"/>
      <c r="G903" s="16"/>
      <c r="H903" s="3"/>
      <c r="I903" s="3"/>
      <c r="J903" s="3"/>
      <c r="K903" s="3"/>
      <c r="L903" s="3"/>
      <c r="M903" s="3"/>
      <c r="N903" s="3"/>
    </row>
    <row r="904" spans="1:14" ht="13">
      <c r="A904" s="36"/>
      <c r="B904" s="3"/>
      <c r="C904" s="4"/>
      <c r="D904" s="4"/>
      <c r="E904" s="3"/>
      <c r="F904" s="3"/>
      <c r="G904" s="16"/>
      <c r="H904" s="3"/>
      <c r="I904" s="3"/>
      <c r="J904" s="3"/>
      <c r="K904" s="3"/>
      <c r="L904" s="3"/>
      <c r="M904" s="3"/>
      <c r="N904" s="3"/>
    </row>
    <row r="905" spans="1:14" ht="13">
      <c r="A905" s="36"/>
      <c r="B905" s="3"/>
      <c r="C905" s="4"/>
      <c r="D905" s="4"/>
      <c r="E905" s="3"/>
      <c r="F905" s="3"/>
      <c r="G905" s="16"/>
      <c r="H905" s="3"/>
      <c r="I905" s="3"/>
      <c r="J905" s="3"/>
      <c r="K905" s="3"/>
      <c r="L905" s="3"/>
      <c r="M905" s="3"/>
      <c r="N905" s="3"/>
    </row>
    <row r="906" spans="1:14" ht="13">
      <c r="A906" s="36"/>
      <c r="B906" s="3"/>
      <c r="C906" s="4"/>
      <c r="D906" s="4"/>
      <c r="E906" s="3"/>
      <c r="F906" s="3"/>
      <c r="G906" s="16"/>
      <c r="H906" s="3"/>
      <c r="I906" s="3"/>
      <c r="J906" s="3"/>
      <c r="K906" s="3"/>
      <c r="L906" s="3"/>
      <c r="M906" s="3"/>
      <c r="N906" s="3"/>
    </row>
    <row r="907" spans="1:14" ht="13">
      <c r="A907" s="36"/>
      <c r="B907" s="3"/>
      <c r="C907" s="4"/>
      <c r="D907" s="4"/>
      <c r="E907" s="3"/>
      <c r="F907" s="3"/>
      <c r="G907" s="16"/>
      <c r="H907" s="3"/>
      <c r="I907" s="3"/>
      <c r="J907" s="3"/>
      <c r="K907" s="3"/>
      <c r="L907" s="3"/>
      <c r="M907" s="3"/>
      <c r="N907" s="3"/>
    </row>
    <row r="908" spans="1:14" ht="13">
      <c r="A908" s="36"/>
      <c r="B908" s="3"/>
      <c r="C908" s="4"/>
      <c r="D908" s="4"/>
      <c r="E908" s="3"/>
      <c r="F908" s="3"/>
      <c r="G908" s="16"/>
      <c r="H908" s="3"/>
      <c r="I908" s="3"/>
      <c r="J908" s="3"/>
      <c r="K908" s="3"/>
      <c r="L908" s="3"/>
      <c r="M908" s="3"/>
      <c r="N908" s="3"/>
    </row>
    <row r="909" spans="1:14" ht="13">
      <c r="A909" s="36"/>
      <c r="B909" s="3"/>
      <c r="C909" s="4"/>
      <c r="D909" s="4"/>
      <c r="E909" s="3"/>
      <c r="F909" s="3"/>
      <c r="G909" s="16"/>
      <c r="H909" s="3"/>
      <c r="I909" s="3"/>
      <c r="J909" s="3"/>
      <c r="K909" s="3"/>
      <c r="L909" s="3"/>
      <c r="M909" s="3"/>
      <c r="N909" s="3"/>
    </row>
    <row r="910" spans="1:14" ht="13">
      <c r="A910" s="36"/>
      <c r="B910" s="3"/>
      <c r="C910" s="4"/>
      <c r="D910" s="4"/>
      <c r="E910" s="3"/>
      <c r="F910" s="3"/>
      <c r="G910" s="16"/>
      <c r="H910" s="3"/>
      <c r="I910" s="3"/>
      <c r="J910" s="3"/>
      <c r="K910" s="3"/>
      <c r="L910" s="3"/>
      <c r="M910" s="3"/>
      <c r="N910" s="3"/>
    </row>
    <row r="911" spans="1:14" ht="13">
      <c r="A911" s="36"/>
      <c r="B911" s="3"/>
      <c r="C911" s="4"/>
      <c r="D911" s="4"/>
      <c r="E911" s="3"/>
      <c r="F911" s="3"/>
      <c r="G911" s="16"/>
      <c r="H911" s="3"/>
      <c r="I911" s="3"/>
      <c r="J911" s="3"/>
      <c r="K911" s="3"/>
      <c r="L911" s="3"/>
      <c r="M911" s="3"/>
      <c r="N911" s="3"/>
    </row>
    <row r="912" spans="1:14" ht="13">
      <c r="A912" s="36"/>
      <c r="B912" s="3"/>
      <c r="C912" s="4"/>
      <c r="D912" s="4"/>
      <c r="E912" s="3"/>
      <c r="F912" s="3"/>
      <c r="G912" s="16"/>
      <c r="H912" s="3"/>
      <c r="I912" s="3"/>
      <c r="J912" s="3"/>
      <c r="K912" s="3"/>
      <c r="L912" s="3"/>
      <c r="M912" s="3"/>
      <c r="N912" s="3"/>
    </row>
    <row r="913" spans="1:14" ht="13">
      <c r="A913" s="36"/>
      <c r="B913" s="3"/>
      <c r="C913" s="4"/>
      <c r="D913" s="4"/>
      <c r="E913" s="3"/>
      <c r="F913" s="3"/>
      <c r="G913" s="16"/>
      <c r="H913" s="3"/>
      <c r="I913" s="3"/>
      <c r="J913" s="3"/>
      <c r="K913" s="3"/>
      <c r="L913" s="3"/>
      <c r="M913" s="3"/>
      <c r="N913" s="3"/>
    </row>
    <row r="914" spans="1:14" ht="13">
      <c r="A914" s="36"/>
      <c r="B914" s="3"/>
      <c r="C914" s="4"/>
      <c r="D914" s="4"/>
      <c r="E914" s="3"/>
      <c r="F914" s="3"/>
      <c r="G914" s="16"/>
      <c r="H914" s="3"/>
      <c r="I914" s="3"/>
      <c r="J914" s="3"/>
      <c r="K914" s="3"/>
      <c r="L914" s="3"/>
      <c r="M914" s="3"/>
      <c r="N914" s="3"/>
    </row>
    <row r="915" spans="1:14" ht="13">
      <c r="A915" s="36"/>
      <c r="B915" s="3"/>
      <c r="C915" s="4"/>
      <c r="D915" s="4"/>
      <c r="E915" s="3"/>
      <c r="F915" s="3"/>
      <c r="G915" s="16"/>
      <c r="H915" s="3"/>
      <c r="I915" s="3"/>
      <c r="J915" s="3"/>
      <c r="K915" s="3"/>
      <c r="L915" s="3"/>
      <c r="M915" s="3"/>
      <c r="N915" s="3"/>
    </row>
    <row r="916" spans="1:14" ht="13">
      <c r="A916" s="36"/>
      <c r="B916" s="3"/>
      <c r="C916" s="4"/>
      <c r="D916" s="4"/>
      <c r="E916" s="3"/>
      <c r="F916" s="3"/>
      <c r="G916" s="16"/>
      <c r="H916" s="3"/>
      <c r="I916" s="3"/>
      <c r="J916" s="3"/>
      <c r="K916" s="3"/>
      <c r="L916" s="3"/>
      <c r="M916" s="3"/>
      <c r="N916" s="3"/>
    </row>
    <row r="917" spans="1:14" ht="13">
      <c r="A917" s="36"/>
      <c r="B917" s="3"/>
      <c r="C917" s="4"/>
      <c r="D917" s="4"/>
      <c r="E917" s="3"/>
      <c r="F917" s="3"/>
      <c r="G917" s="16"/>
      <c r="H917" s="3"/>
      <c r="I917" s="3"/>
      <c r="J917" s="3"/>
      <c r="K917" s="3"/>
      <c r="L917" s="3"/>
      <c r="M917" s="3"/>
      <c r="N917" s="3"/>
    </row>
    <row r="918" spans="1:14" ht="13">
      <c r="A918" s="36"/>
      <c r="B918" s="3"/>
      <c r="C918" s="4"/>
      <c r="D918" s="4"/>
      <c r="E918" s="3"/>
      <c r="F918" s="3"/>
      <c r="G918" s="16"/>
      <c r="H918" s="3"/>
      <c r="I918" s="3"/>
      <c r="J918" s="3"/>
      <c r="K918" s="3"/>
      <c r="L918" s="3"/>
      <c r="M918" s="3"/>
      <c r="N918" s="3"/>
    </row>
    <row r="919" spans="1:14" ht="13">
      <c r="A919" s="36"/>
      <c r="B919" s="3"/>
      <c r="C919" s="4"/>
      <c r="D919" s="4"/>
      <c r="E919" s="3"/>
      <c r="F919" s="3"/>
      <c r="G919" s="16"/>
      <c r="H919" s="3"/>
      <c r="I919" s="3"/>
      <c r="J919" s="3"/>
      <c r="K919" s="3"/>
      <c r="L919" s="3"/>
      <c r="M919" s="3"/>
      <c r="N919" s="3"/>
    </row>
    <row r="920" spans="1:14" ht="13">
      <c r="A920" s="36"/>
      <c r="B920" s="3"/>
      <c r="C920" s="4"/>
      <c r="D920" s="4"/>
      <c r="E920" s="3"/>
      <c r="F920" s="3"/>
      <c r="G920" s="16"/>
      <c r="H920" s="3"/>
      <c r="I920" s="3"/>
      <c r="J920" s="3"/>
      <c r="K920" s="3"/>
      <c r="L920" s="3"/>
      <c r="M920" s="3"/>
      <c r="N920" s="3"/>
    </row>
    <row r="921" spans="1:14" ht="13">
      <c r="A921" s="36"/>
      <c r="B921" s="3"/>
      <c r="C921" s="4"/>
      <c r="D921" s="4"/>
      <c r="E921" s="3"/>
      <c r="F921" s="3"/>
      <c r="G921" s="16"/>
      <c r="H921" s="3"/>
      <c r="I921" s="3"/>
      <c r="J921" s="3"/>
      <c r="K921" s="3"/>
      <c r="L921" s="3"/>
      <c r="M921" s="3"/>
      <c r="N921" s="3"/>
    </row>
    <row r="922" spans="1:14" ht="13">
      <c r="A922" s="36"/>
      <c r="B922" s="3"/>
      <c r="C922" s="4"/>
      <c r="D922" s="4"/>
      <c r="E922" s="3"/>
      <c r="F922" s="3"/>
      <c r="G922" s="16"/>
      <c r="H922" s="3"/>
      <c r="I922" s="3"/>
      <c r="J922" s="3"/>
      <c r="K922" s="3"/>
      <c r="L922" s="3"/>
      <c r="M922" s="3"/>
      <c r="N922" s="3"/>
    </row>
    <row r="923" spans="1:14" ht="13">
      <c r="A923" s="36"/>
      <c r="B923" s="3"/>
      <c r="C923" s="4"/>
      <c r="D923" s="4"/>
      <c r="E923" s="3"/>
      <c r="F923" s="3"/>
      <c r="G923" s="16"/>
      <c r="H923" s="3"/>
      <c r="I923" s="3"/>
      <c r="J923" s="3"/>
      <c r="K923" s="3"/>
      <c r="L923" s="3"/>
      <c r="M923" s="3"/>
      <c r="N923" s="3"/>
    </row>
    <row r="924" spans="1:14" ht="13">
      <c r="A924" s="36"/>
      <c r="B924" s="3"/>
      <c r="C924" s="4"/>
      <c r="D924" s="4"/>
      <c r="E924" s="3"/>
      <c r="F924" s="3"/>
      <c r="G924" s="16"/>
      <c r="H924" s="3"/>
      <c r="I924" s="3"/>
      <c r="J924" s="3"/>
      <c r="K924" s="3"/>
      <c r="L924" s="3"/>
      <c r="M924" s="3"/>
      <c r="N924" s="3"/>
    </row>
    <row r="925" spans="1:14" ht="13">
      <c r="A925" s="36"/>
      <c r="B925" s="3"/>
      <c r="C925" s="4"/>
      <c r="D925" s="4"/>
      <c r="E925" s="3"/>
      <c r="F925" s="3"/>
      <c r="G925" s="16"/>
      <c r="H925" s="3"/>
      <c r="I925" s="3"/>
      <c r="J925" s="3"/>
      <c r="K925" s="3"/>
      <c r="L925" s="3"/>
      <c r="M925" s="3"/>
      <c r="N925" s="3"/>
    </row>
    <row r="926" spans="1:14" ht="13">
      <c r="A926" s="36"/>
      <c r="B926" s="3"/>
      <c r="C926" s="4"/>
      <c r="D926" s="4"/>
      <c r="E926" s="3"/>
      <c r="F926" s="3"/>
      <c r="G926" s="16"/>
      <c r="H926" s="3"/>
      <c r="I926" s="3"/>
      <c r="J926" s="3"/>
      <c r="K926" s="3"/>
      <c r="L926" s="3"/>
      <c r="M926" s="3"/>
      <c r="N926" s="3"/>
    </row>
    <row r="927" spans="1:14" ht="13">
      <c r="A927" s="36"/>
      <c r="B927" s="3"/>
      <c r="C927" s="4"/>
      <c r="D927" s="4"/>
      <c r="E927" s="3"/>
      <c r="F927" s="3"/>
      <c r="G927" s="16"/>
      <c r="H927" s="3"/>
      <c r="I927" s="3"/>
      <c r="J927" s="3"/>
      <c r="K927" s="3"/>
      <c r="L927" s="3"/>
      <c r="M927" s="3"/>
      <c r="N927" s="3"/>
    </row>
    <row r="928" spans="1:14" ht="13">
      <c r="A928" s="36"/>
      <c r="B928" s="3"/>
      <c r="C928" s="4"/>
      <c r="D928" s="4"/>
      <c r="E928" s="3"/>
      <c r="F928" s="3"/>
      <c r="G928" s="16"/>
      <c r="H928" s="3"/>
      <c r="I928" s="3"/>
      <c r="J928" s="3"/>
      <c r="K928" s="3"/>
      <c r="L928" s="3"/>
      <c r="M928" s="3"/>
      <c r="N928" s="3"/>
    </row>
    <row r="929" spans="1:14" ht="13">
      <c r="A929" s="36"/>
      <c r="B929" s="3"/>
      <c r="C929" s="4"/>
      <c r="D929" s="4"/>
      <c r="E929" s="3"/>
      <c r="F929" s="3"/>
      <c r="G929" s="16"/>
      <c r="H929" s="3"/>
      <c r="I929" s="3"/>
      <c r="J929" s="3"/>
      <c r="K929" s="3"/>
      <c r="L929" s="3"/>
      <c r="M929" s="3"/>
      <c r="N929" s="3"/>
    </row>
    <row r="930" spans="1:14" ht="13">
      <c r="A930" s="36"/>
      <c r="B930" s="3"/>
      <c r="C930" s="4"/>
      <c r="D930" s="4"/>
      <c r="E930" s="3"/>
      <c r="F930" s="3"/>
      <c r="G930" s="16"/>
      <c r="H930" s="3"/>
      <c r="I930" s="3"/>
      <c r="J930" s="3"/>
      <c r="K930" s="3"/>
      <c r="L930" s="3"/>
      <c r="M930" s="3"/>
      <c r="N930" s="3"/>
    </row>
    <row r="931" spans="1:14" ht="13">
      <c r="A931" s="36"/>
      <c r="B931" s="3"/>
      <c r="C931" s="4"/>
      <c r="D931" s="4"/>
      <c r="E931" s="3"/>
      <c r="F931" s="3"/>
      <c r="G931" s="16"/>
      <c r="H931" s="3"/>
      <c r="I931" s="3"/>
      <c r="J931" s="3"/>
      <c r="K931" s="3"/>
      <c r="L931" s="3"/>
      <c r="M931" s="3"/>
      <c r="N931" s="3"/>
    </row>
    <row r="932" spans="1:14" ht="13">
      <c r="A932" s="36"/>
      <c r="B932" s="3"/>
      <c r="C932" s="4"/>
      <c r="D932" s="4"/>
      <c r="E932" s="3"/>
      <c r="F932" s="3"/>
      <c r="G932" s="16"/>
      <c r="H932" s="3"/>
      <c r="I932" s="3"/>
      <c r="J932" s="3"/>
      <c r="K932" s="3"/>
      <c r="L932" s="3"/>
      <c r="M932" s="3"/>
      <c r="N932" s="3"/>
    </row>
    <row r="933" spans="1:14" ht="13">
      <c r="A933" s="36"/>
      <c r="B933" s="3"/>
      <c r="C933" s="4"/>
      <c r="D933" s="4"/>
      <c r="E933" s="3"/>
      <c r="F933" s="3"/>
      <c r="G933" s="16"/>
      <c r="H933" s="3"/>
      <c r="I933" s="3"/>
      <c r="J933" s="3"/>
      <c r="K933" s="3"/>
      <c r="L933" s="3"/>
      <c r="M933" s="3"/>
      <c r="N933" s="3"/>
    </row>
    <row r="934" spans="1:14" ht="13">
      <c r="A934" s="36"/>
      <c r="B934" s="3"/>
      <c r="C934" s="4"/>
      <c r="D934" s="4"/>
      <c r="E934" s="3"/>
      <c r="F934" s="3"/>
      <c r="G934" s="16"/>
      <c r="H934" s="3"/>
      <c r="I934" s="3"/>
      <c r="J934" s="3"/>
      <c r="K934" s="3"/>
      <c r="L934" s="3"/>
      <c r="M934" s="3"/>
      <c r="N934" s="3"/>
    </row>
    <row r="935" spans="1:14" ht="13">
      <c r="A935" s="36"/>
      <c r="B935" s="3"/>
      <c r="C935" s="4"/>
      <c r="D935" s="4"/>
      <c r="E935" s="3"/>
      <c r="F935" s="3"/>
      <c r="G935" s="16"/>
      <c r="H935" s="3"/>
      <c r="I935" s="3"/>
      <c r="J935" s="3"/>
      <c r="K935" s="3"/>
      <c r="L935" s="3"/>
      <c r="M935" s="3"/>
      <c r="N935" s="3"/>
    </row>
    <row r="936" spans="1:14" ht="13">
      <c r="A936" s="36"/>
      <c r="B936" s="3"/>
      <c r="C936" s="4"/>
      <c r="D936" s="4"/>
      <c r="E936" s="3"/>
      <c r="F936" s="3"/>
      <c r="G936" s="16"/>
      <c r="H936" s="3"/>
      <c r="I936" s="3"/>
      <c r="J936" s="3"/>
      <c r="K936" s="3"/>
      <c r="L936" s="3"/>
      <c r="M936" s="3"/>
      <c r="N936" s="3"/>
    </row>
    <row r="937" spans="1:14" ht="13">
      <c r="A937" s="36"/>
      <c r="B937" s="3"/>
      <c r="C937" s="4"/>
      <c r="D937" s="4"/>
      <c r="E937" s="3"/>
      <c r="F937" s="3"/>
      <c r="G937" s="16"/>
      <c r="H937" s="3"/>
      <c r="I937" s="3"/>
      <c r="J937" s="3"/>
      <c r="K937" s="3"/>
      <c r="L937" s="3"/>
      <c r="M937" s="3"/>
      <c r="N937" s="3"/>
    </row>
    <row r="938" spans="1:14" ht="13">
      <c r="A938" s="36"/>
      <c r="B938" s="3"/>
      <c r="C938" s="4"/>
      <c r="D938" s="4"/>
      <c r="E938" s="3"/>
      <c r="F938" s="3"/>
      <c r="G938" s="16"/>
      <c r="H938" s="3"/>
      <c r="I938" s="3"/>
      <c r="J938" s="3"/>
      <c r="K938" s="3"/>
      <c r="L938" s="3"/>
      <c r="M938" s="3"/>
      <c r="N938" s="3"/>
    </row>
    <row r="939" spans="1:14" ht="13">
      <c r="A939" s="36"/>
      <c r="B939" s="3"/>
      <c r="C939" s="4"/>
      <c r="D939" s="4"/>
      <c r="E939" s="3"/>
      <c r="F939" s="3"/>
      <c r="G939" s="16"/>
      <c r="H939" s="3"/>
      <c r="I939" s="3"/>
      <c r="J939" s="3"/>
      <c r="K939" s="3"/>
      <c r="L939" s="3"/>
      <c r="M939" s="3"/>
      <c r="N939" s="3"/>
    </row>
    <row r="940" spans="1:14" ht="13">
      <c r="A940" s="36"/>
      <c r="B940" s="3"/>
      <c r="C940" s="4"/>
      <c r="D940" s="4"/>
      <c r="E940" s="3"/>
      <c r="F940" s="3"/>
      <c r="G940" s="16"/>
      <c r="H940" s="3"/>
      <c r="I940" s="3"/>
      <c r="J940" s="3"/>
      <c r="K940" s="3"/>
      <c r="L940" s="3"/>
      <c r="M940" s="3"/>
      <c r="N940" s="3"/>
    </row>
    <row r="941" spans="1:14" ht="13">
      <c r="A941" s="36"/>
      <c r="B941" s="3"/>
      <c r="C941" s="4"/>
      <c r="D941" s="4"/>
      <c r="E941" s="3"/>
      <c r="F941" s="3"/>
      <c r="G941" s="16"/>
      <c r="H941" s="3"/>
      <c r="I941" s="3"/>
      <c r="J941" s="3"/>
      <c r="K941" s="3"/>
      <c r="L941" s="3"/>
      <c r="M941" s="3"/>
      <c r="N941" s="3"/>
    </row>
    <row r="942" spans="1:14" ht="13">
      <c r="A942" s="36"/>
      <c r="B942" s="3"/>
      <c r="C942" s="4"/>
      <c r="D942" s="4"/>
      <c r="E942" s="3"/>
      <c r="F942" s="3"/>
      <c r="G942" s="16"/>
      <c r="H942" s="3"/>
      <c r="I942" s="3"/>
      <c r="J942" s="3"/>
      <c r="K942" s="3"/>
      <c r="L942" s="3"/>
      <c r="M942" s="3"/>
      <c r="N942" s="3"/>
    </row>
    <row r="943" spans="1:14" ht="13">
      <c r="A943" s="36"/>
      <c r="B943" s="3"/>
      <c r="C943" s="4"/>
      <c r="D943" s="4"/>
      <c r="E943" s="3"/>
      <c r="F943" s="3"/>
      <c r="G943" s="16"/>
      <c r="H943" s="3"/>
      <c r="I943" s="3"/>
      <c r="J943" s="3"/>
      <c r="K943" s="3"/>
      <c r="L943" s="3"/>
      <c r="M943" s="3"/>
      <c r="N943" s="3"/>
    </row>
    <row r="944" spans="1:14" ht="13">
      <c r="A944" s="36"/>
      <c r="B944" s="3"/>
      <c r="C944" s="4"/>
      <c r="D944" s="4"/>
      <c r="E944" s="3"/>
      <c r="F944" s="3"/>
      <c r="G944" s="16"/>
      <c r="H944" s="3"/>
      <c r="I944" s="3"/>
      <c r="J944" s="3"/>
      <c r="K944" s="3"/>
      <c r="L944" s="3"/>
      <c r="M944" s="3"/>
      <c r="N944" s="3"/>
    </row>
    <row r="945" spans="1:14" ht="13">
      <c r="A945" s="36"/>
      <c r="B945" s="3"/>
      <c r="C945" s="4"/>
      <c r="D945" s="4"/>
      <c r="E945" s="3"/>
      <c r="F945" s="3"/>
      <c r="G945" s="16"/>
      <c r="H945" s="3"/>
      <c r="I945" s="3"/>
      <c r="J945" s="3"/>
      <c r="K945" s="3"/>
      <c r="L945" s="3"/>
      <c r="M945" s="3"/>
      <c r="N945" s="3"/>
    </row>
    <row r="946" spans="1:14" ht="13">
      <c r="A946" s="36"/>
      <c r="B946" s="3"/>
      <c r="C946" s="4"/>
      <c r="D946" s="4"/>
      <c r="E946" s="3"/>
      <c r="F946" s="3"/>
      <c r="G946" s="16"/>
      <c r="H946" s="3"/>
      <c r="I946" s="3"/>
      <c r="J946" s="3"/>
      <c r="K946" s="3"/>
      <c r="L946" s="3"/>
      <c r="M946" s="3"/>
      <c r="N946" s="3"/>
    </row>
    <row r="947" spans="1:14" ht="13">
      <c r="A947" s="36"/>
      <c r="B947" s="3"/>
      <c r="C947" s="4"/>
      <c r="D947" s="4"/>
      <c r="E947" s="3"/>
      <c r="F947" s="3"/>
      <c r="G947" s="16"/>
      <c r="H947" s="3"/>
      <c r="I947" s="3"/>
      <c r="J947" s="3"/>
      <c r="K947" s="3"/>
      <c r="L947" s="3"/>
      <c r="M947" s="3"/>
      <c r="N947" s="3"/>
    </row>
    <row r="948" spans="1:14" ht="13">
      <c r="A948" s="36"/>
      <c r="B948" s="3"/>
      <c r="C948" s="4"/>
      <c r="D948" s="4"/>
      <c r="E948" s="3"/>
      <c r="F948" s="3"/>
      <c r="G948" s="16"/>
      <c r="H948" s="3"/>
      <c r="I948" s="3"/>
      <c r="J948" s="3"/>
      <c r="K948" s="3"/>
      <c r="L948" s="3"/>
      <c r="M948" s="3"/>
      <c r="N948" s="3"/>
    </row>
    <row r="949" spans="1:14" ht="13">
      <c r="A949" s="36"/>
      <c r="B949" s="3"/>
      <c r="C949" s="4"/>
      <c r="D949" s="4"/>
      <c r="E949" s="3"/>
      <c r="F949" s="3"/>
      <c r="G949" s="16"/>
      <c r="H949" s="3"/>
      <c r="I949" s="3"/>
      <c r="J949" s="3"/>
      <c r="K949" s="3"/>
      <c r="L949" s="3"/>
      <c r="M949" s="3"/>
      <c r="N949" s="3"/>
    </row>
    <row r="950" spans="1:14" ht="13">
      <c r="A950" s="36"/>
      <c r="B950" s="3"/>
      <c r="C950" s="4"/>
      <c r="D950" s="4"/>
      <c r="E950" s="3"/>
      <c r="F950" s="3"/>
      <c r="G950" s="16"/>
      <c r="H950" s="3"/>
      <c r="I950" s="3"/>
      <c r="J950" s="3"/>
      <c r="K950" s="3"/>
      <c r="L950" s="3"/>
      <c r="M950" s="3"/>
      <c r="N950" s="3"/>
    </row>
    <row r="951" spans="1:14" ht="13">
      <c r="A951" s="36"/>
      <c r="B951" s="3"/>
      <c r="C951" s="4"/>
      <c r="D951" s="4"/>
      <c r="E951" s="3"/>
      <c r="F951" s="3"/>
      <c r="G951" s="16"/>
      <c r="H951" s="3"/>
      <c r="I951" s="3"/>
      <c r="J951" s="3"/>
      <c r="K951" s="3"/>
      <c r="L951" s="3"/>
      <c r="M951" s="3"/>
      <c r="N951" s="3"/>
    </row>
    <row r="952" spans="1:14" ht="13">
      <c r="A952" s="36"/>
      <c r="B952" s="3"/>
      <c r="C952" s="4"/>
      <c r="D952" s="4"/>
      <c r="E952" s="3"/>
      <c r="F952" s="3"/>
      <c r="G952" s="16"/>
      <c r="H952" s="3"/>
      <c r="I952" s="3"/>
      <c r="J952" s="3"/>
      <c r="K952" s="3"/>
      <c r="L952" s="3"/>
      <c r="M952" s="3"/>
      <c r="N952" s="3"/>
    </row>
    <row r="953" spans="1:14" ht="13">
      <c r="A953" s="36"/>
      <c r="B953" s="3"/>
      <c r="C953" s="4"/>
      <c r="D953" s="4"/>
      <c r="E953" s="3"/>
      <c r="F953" s="3"/>
      <c r="G953" s="16"/>
      <c r="H953" s="3"/>
      <c r="I953" s="3"/>
      <c r="J953" s="3"/>
      <c r="K953" s="3"/>
      <c r="L953" s="3"/>
      <c r="M953" s="3"/>
      <c r="N953" s="3"/>
    </row>
    <row r="954" spans="1:14" ht="13">
      <c r="A954" s="36"/>
      <c r="B954" s="3"/>
      <c r="C954" s="4"/>
      <c r="D954" s="4"/>
      <c r="E954" s="3"/>
      <c r="F954" s="3"/>
      <c r="G954" s="16"/>
      <c r="H954" s="3"/>
      <c r="I954" s="3"/>
      <c r="J954" s="3"/>
      <c r="K954" s="3"/>
      <c r="L954" s="3"/>
      <c r="M954" s="3"/>
      <c r="N954" s="3"/>
    </row>
    <row r="955" spans="1:14" ht="13">
      <c r="A955" s="36"/>
      <c r="B955" s="3"/>
      <c r="C955" s="4"/>
      <c r="D955" s="4"/>
      <c r="E955" s="3"/>
      <c r="F955" s="3"/>
      <c r="G955" s="16"/>
      <c r="H955" s="3"/>
      <c r="I955" s="3"/>
      <c r="J955" s="3"/>
      <c r="K955" s="3"/>
      <c r="L955" s="3"/>
      <c r="M955" s="3"/>
      <c r="N955" s="3"/>
    </row>
    <row r="956" spans="1:14" ht="13">
      <c r="A956" s="36"/>
      <c r="B956" s="3"/>
      <c r="C956" s="4"/>
      <c r="D956" s="4"/>
      <c r="E956" s="3"/>
      <c r="F956" s="3"/>
      <c r="G956" s="16"/>
      <c r="H956" s="3"/>
      <c r="I956" s="3"/>
      <c r="J956" s="3"/>
      <c r="K956" s="3"/>
      <c r="L956" s="3"/>
      <c r="M956" s="3"/>
      <c r="N956" s="3"/>
    </row>
    <row r="957" spans="1:14" ht="13">
      <c r="A957" s="36"/>
      <c r="B957" s="3"/>
      <c r="C957" s="4"/>
      <c r="D957" s="4"/>
      <c r="E957" s="3"/>
      <c r="F957" s="3"/>
      <c r="G957" s="16"/>
      <c r="H957" s="3"/>
      <c r="I957" s="3"/>
      <c r="J957" s="3"/>
      <c r="K957" s="3"/>
      <c r="L957" s="3"/>
      <c r="M957" s="3"/>
      <c r="N957" s="3"/>
    </row>
    <row r="958" spans="1:14" ht="13">
      <c r="A958" s="36"/>
      <c r="B958" s="3"/>
      <c r="C958" s="4"/>
      <c r="D958" s="4"/>
      <c r="E958" s="3"/>
      <c r="F958" s="3"/>
      <c r="G958" s="16"/>
      <c r="H958" s="3"/>
      <c r="I958" s="3"/>
      <c r="J958" s="3"/>
      <c r="K958" s="3"/>
      <c r="L958" s="3"/>
      <c r="M958" s="3"/>
      <c r="N958" s="3"/>
    </row>
    <row r="959" spans="1:14" ht="13">
      <c r="A959" s="36"/>
      <c r="B959" s="3"/>
      <c r="C959" s="4"/>
      <c r="D959" s="4"/>
      <c r="E959" s="3"/>
      <c r="F959" s="3"/>
      <c r="G959" s="16"/>
      <c r="H959" s="3"/>
      <c r="I959" s="3"/>
      <c r="J959" s="3"/>
      <c r="K959" s="3"/>
      <c r="L959" s="3"/>
      <c r="M959" s="3"/>
      <c r="N959" s="3"/>
    </row>
    <row r="960" spans="1:14" ht="13">
      <c r="A960" s="36"/>
      <c r="B960" s="3"/>
      <c r="C960" s="4"/>
      <c r="D960" s="4"/>
      <c r="E960" s="3"/>
      <c r="F960" s="3"/>
      <c r="G960" s="16"/>
      <c r="H960" s="3"/>
      <c r="I960" s="3"/>
      <c r="J960" s="3"/>
      <c r="K960" s="3"/>
      <c r="L960" s="3"/>
      <c r="M960" s="3"/>
      <c r="N960" s="3"/>
    </row>
    <row r="961" spans="1:14" ht="13">
      <c r="A961" s="36"/>
      <c r="B961" s="3"/>
      <c r="C961" s="4"/>
      <c r="D961" s="4"/>
      <c r="E961" s="3"/>
      <c r="F961" s="3"/>
      <c r="G961" s="16"/>
      <c r="H961" s="3"/>
      <c r="I961" s="3"/>
      <c r="J961" s="3"/>
      <c r="K961" s="3"/>
      <c r="L961" s="3"/>
      <c r="M961" s="3"/>
      <c r="N961" s="3"/>
    </row>
    <row r="962" spans="1:14" ht="13">
      <c r="A962" s="36"/>
      <c r="B962" s="3"/>
      <c r="C962" s="4"/>
      <c r="D962" s="4"/>
      <c r="E962" s="3"/>
      <c r="F962" s="3"/>
      <c r="G962" s="16"/>
      <c r="H962" s="3"/>
      <c r="I962" s="3"/>
      <c r="J962" s="3"/>
      <c r="K962" s="3"/>
      <c r="L962" s="3"/>
      <c r="M962" s="3"/>
      <c r="N962" s="3"/>
    </row>
    <row r="963" spans="1:14" ht="13">
      <c r="A963" s="36"/>
      <c r="B963" s="3"/>
      <c r="C963" s="4"/>
      <c r="D963" s="4"/>
      <c r="E963" s="3"/>
      <c r="F963" s="3"/>
      <c r="G963" s="16"/>
      <c r="H963" s="3"/>
      <c r="I963" s="3"/>
      <c r="J963" s="3"/>
      <c r="K963" s="3"/>
      <c r="L963" s="3"/>
      <c r="M963" s="3"/>
      <c r="N963" s="3"/>
    </row>
    <row r="964" spans="1:14" ht="13">
      <c r="A964" s="36"/>
      <c r="B964" s="3"/>
      <c r="C964" s="4"/>
      <c r="D964" s="4"/>
      <c r="E964" s="3"/>
      <c r="F964" s="3"/>
      <c r="G964" s="16"/>
      <c r="H964" s="3"/>
      <c r="I964" s="3"/>
      <c r="J964" s="3"/>
      <c r="K964" s="3"/>
      <c r="L964" s="3"/>
      <c r="M964" s="3"/>
      <c r="N964" s="3"/>
    </row>
    <row r="965" spans="1:14" ht="13">
      <c r="A965" s="36"/>
      <c r="B965" s="3"/>
      <c r="C965" s="4"/>
      <c r="D965" s="4"/>
      <c r="E965" s="3"/>
      <c r="F965" s="3"/>
      <c r="G965" s="16"/>
      <c r="H965" s="3"/>
      <c r="I965" s="3"/>
      <c r="J965" s="3"/>
      <c r="K965" s="3"/>
      <c r="L965" s="3"/>
      <c r="M965" s="3"/>
      <c r="N965" s="3"/>
    </row>
    <row r="966" spans="1:14" ht="13">
      <c r="A966" s="36"/>
      <c r="B966" s="3"/>
      <c r="C966" s="4"/>
      <c r="D966" s="4"/>
      <c r="E966" s="3"/>
      <c r="F966" s="3"/>
      <c r="G966" s="16"/>
      <c r="H966" s="3"/>
      <c r="I966" s="3"/>
      <c r="J966" s="3"/>
      <c r="K966" s="3"/>
      <c r="L966" s="3"/>
      <c r="M966" s="3"/>
      <c r="N966" s="3"/>
    </row>
    <row r="967" spans="1:14" ht="13">
      <c r="A967" s="36"/>
      <c r="B967" s="3"/>
      <c r="C967" s="4"/>
      <c r="D967" s="4"/>
      <c r="E967" s="3"/>
      <c r="F967" s="3"/>
      <c r="G967" s="16"/>
      <c r="H967" s="3"/>
      <c r="I967" s="3"/>
      <c r="J967" s="3"/>
      <c r="K967" s="3"/>
      <c r="L967" s="3"/>
      <c r="M967" s="3"/>
      <c r="N967" s="3"/>
    </row>
    <row r="968" spans="1:14" ht="13">
      <c r="A968" s="36"/>
      <c r="B968" s="3"/>
      <c r="C968" s="4"/>
      <c r="D968" s="4"/>
      <c r="E968" s="3"/>
      <c r="F968" s="3"/>
      <c r="G968" s="16"/>
      <c r="H968" s="3"/>
      <c r="I968" s="3"/>
      <c r="J968" s="3"/>
      <c r="K968" s="3"/>
      <c r="L968" s="3"/>
      <c r="M968" s="3"/>
      <c r="N968" s="3"/>
    </row>
    <row r="969" spans="1:14" ht="13">
      <c r="A969" s="36"/>
      <c r="B969" s="3"/>
      <c r="C969" s="4"/>
      <c r="D969" s="4"/>
      <c r="E969" s="3"/>
      <c r="F969" s="3"/>
      <c r="G969" s="16"/>
      <c r="H969" s="3"/>
      <c r="I969" s="3"/>
      <c r="J969" s="3"/>
      <c r="K969" s="3"/>
      <c r="L969" s="3"/>
      <c r="M969" s="3"/>
      <c r="N969" s="3"/>
    </row>
    <row r="970" spans="1:14" ht="13">
      <c r="A970" s="36"/>
      <c r="B970" s="3"/>
      <c r="C970" s="4"/>
      <c r="D970" s="4"/>
      <c r="E970" s="3"/>
      <c r="F970" s="3"/>
      <c r="G970" s="16"/>
      <c r="H970" s="3"/>
      <c r="I970" s="3"/>
      <c r="J970" s="3"/>
      <c r="K970" s="3"/>
      <c r="L970" s="3"/>
      <c r="M970" s="3"/>
      <c r="N970" s="3"/>
    </row>
    <row r="971" spans="1:14" ht="13">
      <c r="A971" s="36"/>
      <c r="B971" s="3"/>
      <c r="C971" s="4"/>
      <c r="D971" s="4"/>
      <c r="E971" s="3"/>
      <c r="F971" s="3"/>
      <c r="G971" s="16"/>
      <c r="H971" s="3"/>
      <c r="I971" s="3"/>
      <c r="J971" s="3"/>
      <c r="K971" s="3"/>
      <c r="L971" s="3"/>
      <c r="M971" s="3"/>
      <c r="N971" s="3"/>
    </row>
    <row r="972" spans="1:14" ht="13">
      <c r="A972" s="36"/>
      <c r="B972" s="3"/>
      <c r="C972" s="4"/>
      <c r="D972" s="4"/>
      <c r="E972" s="3"/>
      <c r="F972" s="3"/>
      <c r="G972" s="16"/>
      <c r="H972" s="3"/>
      <c r="I972" s="3"/>
      <c r="J972" s="3"/>
      <c r="K972" s="3"/>
      <c r="L972" s="3"/>
      <c r="M972" s="3"/>
      <c r="N972" s="3"/>
    </row>
    <row r="973" spans="1:14" ht="13">
      <c r="A973" s="36"/>
      <c r="B973" s="3"/>
      <c r="C973" s="4"/>
      <c r="D973" s="4"/>
      <c r="E973" s="3"/>
      <c r="F973" s="3"/>
      <c r="G973" s="16"/>
      <c r="H973" s="3"/>
      <c r="I973" s="3"/>
      <c r="J973" s="3"/>
      <c r="K973" s="3"/>
      <c r="L973" s="3"/>
      <c r="M973" s="3"/>
      <c r="N973" s="3"/>
    </row>
    <row r="974" spans="1:14" ht="13">
      <c r="A974" s="36"/>
      <c r="B974" s="3"/>
      <c r="C974" s="4"/>
      <c r="D974" s="4"/>
      <c r="E974" s="3"/>
      <c r="F974" s="3"/>
      <c r="G974" s="16"/>
      <c r="H974" s="3"/>
      <c r="I974" s="3"/>
      <c r="J974" s="3"/>
      <c r="K974" s="3"/>
      <c r="L974" s="3"/>
      <c r="M974" s="3"/>
      <c r="N974" s="3"/>
    </row>
    <row r="975" spans="1:14" ht="13">
      <c r="A975" s="36"/>
      <c r="B975" s="3"/>
      <c r="C975" s="4"/>
      <c r="D975" s="4"/>
      <c r="E975" s="3"/>
      <c r="F975" s="3"/>
      <c r="G975" s="16"/>
      <c r="H975" s="3"/>
      <c r="I975" s="3"/>
      <c r="J975" s="3"/>
      <c r="K975" s="3"/>
      <c r="L975" s="3"/>
      <c r="M975" s="3"/>
      <c r="N975" s="3"/>
    </row>
    <row r="976" spans="1:14" ht="13">
      <c r="A976" s="36"/>
      <c r="B976" s="3"/>
      <c r="C976" s="4"/>
      <c r="D976" s="4"/>
      <c r="E976" s="3"/>
      <c r="F976" s="3"/>
      <c r="G976" s="16"/>
      <c r="H976" s="3"/>
      <c r="I976" s="3"/>
      <c r="J976" s="3"/>
      <c r="K976" s="3"/>
      <c r="L976" s="3"/>
      <c r="M976" s="3"/>
      <c r="N976" s="3"/>
    </row>
    <row r="977" spans="1:14" ht="13">
      <c r="A977" s="36"/>
      <c r="B977" s="3"/>
      <c r="C977" s="4"/>
      <c r="D977" s="4"/>
      <c r="E977" s="3"/>
      <c r="F977" s="3"/>
      <c r="G977" s="16"/>
      <c r="H977" s="3"/>
      <c r="I977" s="3"/>
      <c r="J977" s="3"/>
      <c r="K977" s="3"/>
      <c r="L977" s="3"/>
      <c r="M977" s="3"/>
      <c r="N977" s="3"/>
    </row>
    <row r="978" spans="1:14" ht="13">
      <c r="A978" s="36"/>
      <c r="B978" s="3"/>
      <c r="C978" s="4"/>
      <c r="D978" s="4"/>
      <c r="E978" s="3"/>
      <c r="F978" s="3"/>
      <c r="G978" s="16"/>
      <c r="H978" s="3"/>
      <c r="I978" s="3"/>
      <c r="J978" s="3"/>
      <c r="K978" s="3"/>
      <c r="L978" s="3"/>
      <c r="M978" s="3"/>
      <c r="N978" s="3"/>
    </row>
    <row r="979" spans="1:14" ht="13">
      <c r="A979" s="36"/>
      <c r="B979" s="3"/>
      <c r="C979" s="4"/>
      <c r="D979" s="4"/>
      <c r="E979" s="3"/>
      <c r="F979" s="3"/>
      <c r="G979" s="16"/>
      <c r="H979" s="3"/>
      <c r="I979" s="3"/>
      <c r="J979" s="3"/>
      <c r="K979" s="3"/>
      <c r="L979" s="3"/>
      <c r="M979" s="3"/>
      <c r="N979" s="3"/>
    </row>
    <row r="980" spans="1:14" ht="13">
      <c r="A980" s="36"/>
      <c r="B980" s="3"/>
      <c r="C980" s="4"/>
      <c r="D980" s="4"/>
      <c r="E980" s="3"/>
      <c r="F980" s="3"/>
      <c r="G980" s="16"/>
      <c r="H980" s="3"/>
      <c r="I980" s="3"/>
      <c r="J980" s="3"/>
      <c r="K980" s="3"/>
      <c r="L980" s="3"/>
      <c r="M980" s="3"/>
      <c r="N980" s="3"/>
    </row>
    <row r="981" spans="1:14" ht="13">
      <c r="A981" s="36"/>
      <c r="B981" s="3"/>
      <c r="C981" s="4"/>
      <c r="D981" s="4"/>
      <c r="E981" s="3"/>
      <c r="F981" s="3"/>
      <c r="G981" s="16"/>
      <c r="H981" s="3"/>
      <c r="I981" s="3"/>
      <c r="J981" s="3"/>
      <c r="K981" s="3"/>
      <c r="L981" s="3"/>
      <c r="M981" s="3"/>
      <c r="N981" s="3"/>
    </row>
    <row r="982" spans="1:14" ht="13">
      <c r="A982" s="36"/>
      <c r="B982" s="3"/>
      <c r="C982" s="4"/>
      <c r="D982" s="4"/>
      <c r="E982" s="3"/>
      <c r="F982" s="3"/>
      <c r="G982" s="16"/>
      <c r="H982" s="3"/>
      <c r="I982" s="3"/>
      <c r="J982" s="3"/>
      <c r="K982" s="3"/>
      <c r="L982" s="3"/>
      <c r="M982" s="3"/>
      <c r="N982" s="3"/>
    </row>
    <row r="983" spans="1:14" ht="13">
      <c r="A983" s="36"/>
      <c r="B983" s="3"/>
      <c r="C983" s="4"/>
      <c r="D983" s="4"/>
      <c r="E983" s="3"/>
      <c r="F983" s="3"/>
      <c r="G983" s="16"/>
      <c r="H983" s="3"/>
      <c r="I983" s="3"/>
      <c r="J983" s="3"/>
      <c r="K983" s="3"/>
      <c r="L983" s="3"/>
      <c r="M983" s="3"/>
      <c r="N983" s="3"/>
    </row>
    <row r="984" spans="1:14" ht="13">
      <c r="A984" s="36"/>
      <c r="B984" s="3"/>
      <c r="C984" s="4"/>
      <c r="D984" s="4"/>
      <c r="E984" s="3"/>
      <c r="F984" s="3"/>
      <c r="G984" s="16"/>
      <c r="H984" s="3"/>
      <c r="I984" s="3"/>
      <c r="J984" s="3"/>
      <c r="K984" s="3"/>
      <c r="L984" s="3"/>
      <c r="M984" s="3"/>
      <c r="N984" s="3"/>
    </row>
    <row r="985" spans="1:14" ht="13">
      <c r="A985" s="36"/>
      <c r="B985" s="3"/>
      <c r="C985" s="4"/>
      <c r="D985" s="4"/>
      <c r="E985" s="3"/>
      <c r="F985" s="3"/>
      <c r="G985" s="16"/>
      <c r="H985" s="3"/>
      <c r="I985" s="3"/>
      <c r="J985" s="3"/>
      <c r="K985" s="3"/>
      <c r="L985" s="3"/>
      <c r="M985" s="3"/>
      <c r="N985" s="3"/>
    </row>
    <row r="986" spans="1:14" ht="13">
      <c r="A986" s="36"/>
      <c r="B986" s="3"/>
      <c r="C986" s="4"/>
      <c r="D986" s="4"/>
      <c r="E986" s="3"/>
      <c r="F986" s="3"/>
      <c r="G986" s="16"/>
      <c r="H986" s="3"/>
      <c r="I986" s="3"/>
      <c r="J986" s="3"/>
      <c r="K986" s="3"/>
      <c r="L986" s="3"/>
      <c r="M986" s="3"/>
      <c r="N986" s="3"/>
    </row>
    <row r="987" spans="1:14" ht="13">
      <c r="A987" s="36"/>
      <c r="B987" s="3"/>
      <c r="C987" s="4"/>
      <c r="D987" s="4"/>
      <c r="E987" s="3"/>
      <c r="F987" s="3"/>
      <c r="G987" s="16"/>
      <c r="H987" s="3"/>
      <c r="I987" s="3"/>
      <c r="J987" s="3"/>
      <c r="K987" s="3"/>
      <c r="L987" s="3"/>
      <c r="M987" s="3"/>
      <c r="N987" s="3"/>
    </row>
    <row r="988" spans="1:14" ht="13">
      <c r="A988" s="36"/>
      <c r="B988" s="3"/>
      <c r="C988" s="4"/>
      <c r="D988" s="4"/>
      <c r="E988" s="3"/>
      <c r="F988" s="3"/>
      <c r="G988" s="16"/>
      <c r="H988" s="3"/>
      <c r="I988" s="3"/>
      <c r="J988" s="3"/>
      <c r="K988" s="3"/>
      <c r="L988" s="3"/>
      <c r="M988" s="3"/>
      <c r="N988" s="3"/>
    </row>
    <row r="989" spans="1:14" ht="13">
      <c r="A989" s="36"/>
      <c r="B989" s="3"/>
      <c r="C989" s="4"/>
      <c r="D989" s="4"/>
      <c r="E989" s="3"/>
      <c r="F989" s="3"/>
      <c r="G989" s="16"/>
      <c r="H989" s="3"/>
      <c r="I989" s="3"/>
      <c r="J989" s="3"/>
      <c r="K989" s="3"/>
      <c r="L989" s="3"/>
      <c r="M989" s="3"/>
      <c r="N989" s="3"/>
    </row>
    <row r="990" spans="1:14" ht="13">
      <c r="A990" s="36"/>
      <c r="B990" s="3"/>
      <c r="C990" s="4"/>
      <c r="D990" s="4"/>
      <c r="E990" s="3"/>
      <c r="F990" s="3"/>
      <c r="G990" s="16"/>
      <c r="H990" s="3"/>
      <c r="I990" s="3"/>
      <c r="J990" s="3"/>
      <c r="K990" s="3"/>
      <c r="L990" s="3"/>
      <c r="M990" s="3"/>
      <c r="N990" s="3"/>
    </row>
  </sheetData>
  <autoFilter ref="A1:P990" xr:uid="{00000000-0009-0000-0000-000014000000}"/>
  <customSheetViews>
    <customSheetView guid="{C6D8AC44-BC03-4E7B-80FF-BEBAE45ADEEA}" filter="1" showAutoFilter="1">
      <pageMargins left="0.7" right="0.7" top="0.75" bottom="0.75" header="0.3" footer="0.3"/>
      <autoFilter ref="A1:M979" xr:uid="{E796452D-F301-EC40-AB2F-3A18AEF76B3F}">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CC2CDB8A-9442-764C-BE48-94EA9FB63AEB}">
        <filterColumn colId="5">
          <filters>
            <filter val="zh"/>
          </filters>
        </filterColumn>
      </autoFilter>
    </customSheetView>
  </customSheetViews>
  <conditionalFormatting sqref="A1:H990">
    <cfRule type="expression" dxfId="93" priority="1">
      <formula>($M:$M = 1)</formula>
    </cfRule>
    <cfRule type="expression" dxfId="92" priority="2">
      <formula>COUNTIF($R:$R, $A1) &gt; 0</formula>
    </cfRule>
  </conditionalFormatting>
  <conditionalFormatting sqref="A2:H990">
    <cfRule type="expression" dxfId="91" priority="3">
      <formula>($A:$A=TODAY())</formula>
    </cfRule>
  </conditionalFormatting>
  <conditionalFormatting sqref="C2:C990">
    <cfRule type="cellIs" dxfId="90" priority="10" operator="lessThan">
      <formula>"12:00:00 PM"</formula>
    </cfRule>
  </conditionalFormatting>
  <conditionalFormatting sqref="E2:E990">
    <cfRule type="containsText" dxfId="89" priority="4" operator="containsText" text="SNFL">
      <formula>NOT(ISERROR(SEARCH(("SNFL"),(E2))))</formula>
    </cfRule>
    <cfRule type="containsText" dxfId="88" priority="5" operator="containsText" text="Chatham Sq">
      <formula>NOT(ISERROR(SEARCH(("Chatham Sq"),(E2))))</formula>
    </cfRule>
    <cfRule type="containsText" dxfId="87" priority="6" operator="containsText" text="Seward Park">
      <formula>NOT(ISERROR(SEARCH(("Seward Park"),(E2))))</formula>
    </cfRule>
  </conditionalFormatting>
  <conditionalFormatting sqref="F2:F990">
    <cfRule type="containsText" dxfId="86" priority="7" operator="containsText" text="zh">
      <formula>NOT(ISERROR(SEARCH(("zh"),(F2))))</formula>
    </cfRule>
  </conditionalFormatting>
  <conditionalFormatting sqref="R1">
    <cfRule type="expression" dxfId="85" priority="11">
      <formula>ISERROR(R2)</formula>
    </cfRule>
  </conditionalFormatting>
  <conditionalFormatting sqref="R2">
    <cfRule type="expression" dxfId="84" priority="9">
      <formula>ISERROR(R2)</formula>
    </cfRule>
  </conditionalFormatting>
  <conditionalFormatting sqref="R2:R990">
    <cfRule type="notContainsBlanks" dxfId="83" priority="8">
      <formula>LEN(TRIM(R2))&gt;0</formula>
    </cfRule>
  </conditionalFormatting>
  <dataValidations count="1">
    <dataValidation type="custom" allowBlank="1" showDropDown="1" showInputMessage="1" showErrorMessage="1" prompt="Enter a valid date" sqref="A2:A990" xr:uid="{00000000-0002-0000-1400-000000000000}">
      <formula1>OR(NOT(ISERROR(DATEVALUE(A2))), AND(ISNUMBER(A2), LEFT(CELL("format", A2))="D"))</formula1>
    </dataValidation>
  </dataValidations>
  <hyperlinks>
    <hyperlink ref="L2" r:id="rId2" xr:uid="{00000000-0004-0000-1400-000000000000}"/>
    <hyperlink ref="L3" r:id="rId3" xr:uid="{00000000-0004-0000-1400-000001000000}"/>
    <hyperlink ref="L4" r:id="rId4" xr:uid="{00000000-0004-0000-1400-000002000000}"/>
    <hyperlink ref="L5" r:id="rId5" xr:uid="{00000000-0004-0000-1400-000003000000}"/>
    <hyperlink ref="L6" r:id="rId6" xr:uid="{00000000-0004-0000-1400-000004000000}"/>
    <hyperlink ref="L7" r:id="rId7" xr:uid="{00000000-0004-0000-1400-000005000000}"/>
    <hyperlink ref="L8" r:id="rId8" xr:uid="{00000000-0004-0000-1400-000006000000}"/>
    <hyperlink ref="L9" r:id="rId9" xr:uid="{00000000-0004-0000-1400-000007000000}"/>
    <hyperlink ref="L10" r:id="rId10" xr:uid="{00000000-0004-0000-1400-000008000000}"/>
    <hyperlink ref="L11" r:id="rId11" xr:uid="{00000000-0004-0000-1400-000009000000}"/>
    <hyperlink ref="L12" r:id="rId12" xr:uid="{00000000-0004-0000-1400-00000A000000}"/>
    <hyperlink ref="L13" r:id="rId13" xr:uid="{00000000-0004-0000-1400-00000B000000}"/>
    <hyperlink ref="L14" r:id="rId14" xr:uid="{00000000-0004-0000-1400-00000C000000}"/>
    <hyperlink ref="L15" r:id="rId15" xr:uid="{00000000-0004-0000-1400-00000D000000}"/>
    <hyperlink ref="L16" r:id="rId16" xr:uid="{00000000-0004-0000-1400-00000E000000}"/>
    <hyperlink ref="L17" r:id="rId17" xr:uid="{00000000-0004-0000-1400-00000F000000}"/>
    <hyperlink ref="L18" r:id="rId18" xr:uid="{00000000-0004-0000-1400-000010000000}"/>
    <hyperlink ref="L19" r:id="rId19" xr:uid="{00000000-0004-0000-1400-000011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DropDown="1" showInputMessage="1" showErrorMessage="1" prompt="Put in valid class title or choose from dropdown" xr:uid="{00000000-0002-0000-1400-000001000000}">
          <x14:formula1>
            <xm:f>'classes-lookup'!$A$2:$A$1000</xm:f>
          </x14:formula1>
          <xm:sqref>H2:H3 H5:H990</xm:sqref>
        </x14:dataValidation>
        <x14:dataValidation type="list" allowBlank="1" showDropDown="1" showErrorMessage="1" xr:uid="{00000000-0002-0000-1400-000002000000}">
          <x14:formula1>
            <xm:f>'classes-lookup'!$A$2:$A$1000</xm:f>
          </x14:formula1>
          <xm:sqref>H4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10.1640625" bestFit="1"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35">
        <v>45691</v>
      </c>
      <c r="B2" s="3" t="str">
        <f t="shared" ref="B2:B256" si="0">IF(ISBLANK($A2),,CHOOSE(WEEKDAY($A2), "Sun", "Mon", "Tue", "Wed", "Thur", "Fri", "Sat"))</f>
        <v>Mon</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16"/>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582</v>
      </c>
      <c r="M2" s="3">
        <v>1</v>
      </c>
      <c r="N2" s="3">
        <v>0</v>
      </c>
      <c r="P2" s="3" t="s">
        <v>583</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224</v>
      </c>
      <c r="W2" s="23"/>
    </row>
    <row r="3" spans="1:49" ht="15.75" customHeight="1">
      <c r="A3" s="35">
        <v>45691</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0.625)</f>
        <v>0.625</v>
      </c>
      <c r="D3" s="4">
        <f t="shared" ref="D3:D28" ca="1" si="1">IF(ISBLANK(C3),,CHOOSE(WEEKDAY($A3),,C3+TIME(2,0,0),IF(AND($A3=$A2,$A3=$A1),C3+TIME(1,0,0),C3+TIME(1,30,0)),C3+TIME(1,30,0),C3+TIME(1,30,0),C3+TIME(2,0,0),C3+TIME(2,0,0),))</f>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zh</v>
      </c>
      <c r="G3" s="16"/>
      <c r="H3" s="3" t="s">
        <v>129</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584</v>
      </c>
      <c r="M3" s="3">
        <v>1</v>
      </c>
      <c r="N3" s="3">
        <v>0</v>
      </c>
      <c r="P3" s="3"/>
      <c r="Q3" s="3"/>
      <c r="S3" s="142" t="s">
        <v>1404</v>
      </c>
      <c r="T3" s="143">
        <v>-1</v>
      </c>
      <c r="W3" s="23"/>
    </row>
    <row r="4" spans="1:49" ht="15.75" customHeight="1">
      <c r="A4" s="35">
        <v>45692</v>
      </c>
      <c r="B4" s="3" t="str">
        <f t="shared" si="0"/>
        <v>Tue</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0.458333333333333)</f>
        <v>0.45833333333333298</v>
      </c>
      <c r="D4" s="4">
        <f t="shared" ca="1" si="1"/>
        <v>0.52083333333333304</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4</v>
      </c>
      <c r="H4" s="3" t="s">
        <v>370</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585</v>
      </c>
      <c r="M4" s="3">
        <v>0</v>
      </c>
      <c r="N4" s="3">
        <v>0</v>
      </c>
      <c r="Q4" s="3"/>
      <c r="W4" s="23"/>
    </row>
    <row r="5" spans="1:49" ht="15.75" customHeight="1">
      <c r="A5" s="35">
        <v>45692</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0.583333333333333)</f>
        <v>0.58333333333333304</v>
      </c>
      <c r="D5" s="4">
        <f t="shared" ca="1" si="1"/>
        <v>0.64583333333333304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1</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586</v>
      </c>
      <c r="M5" s="3">
        <v>0</v>
      </c>
      <c r="N5" s="3">
        <v>0</v>
      </c>
      <c r="O5" s="3"/>
      <c r="P5" s="14"/>
      <c r="Q5" s="3"/>
      <c r="U5" s="14"/>
    </row>
    <row r="6" spans="1:49">
      <c r="A6" s="35">
        <v>45692</v>
      </c>
      <c r="B6" s="3" t="str">
        <f t="shared" si="0"/>
        <v>Tue</v>
      </c>
      <c r="C6" s="4">
        <v>0.64583333333333337</v>
      </c>
      <c r="D6" s="4">
        <f t="shared" si="1"/>
        <v>0.6875</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1</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586</v>
      </c>
      <c r="M6" s="3">
        <v>0</v>
      </c>
      <c r="N6" s="3">
        <v>0</v>
      </c>
      <c r="O6" s="3"/>
      <c r="P6" s="14"/>
      <c r="Q6" s="3"/>
      <c r="S6" s="3"/>
      <c r="W6" s="12"/>
    </row>
    <row r="7" spans="1:49" ht="15.75" customHeight="1">
      <c r="A7" s="35">
        <v>45693</v>
      </c>
      <c r="B7" s="3" t="str">
        <f t="shared" si="0"/>
        <v>Wed</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0.52083333333333304</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7" s="3" t="str">
        <f t="array" ref="F7">IF(ISBLANK($A7),,CHOOSE(WEEKDAY($A7),,INDEX(location_lang_time_lookup,2,3),INDEX(location_lang_time_lookup,2,2),INDEX(location_lang_time_lookup,2,2),INDEX(location_lang_time_lookup,2,2),INDEX(location_lang_time_lookup,2,3),INDEX(location_lang_time_lookup,2,2)))</f>
        <v>en</v>
      </c>
      <c r="G7" s="5">
        <v>19</v>
      </c>
      <c r="H7" s="3" t="s">
        <v>156</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587</v>
      </c>
      <c r="M7" s="3">
        <v>0</v>
      </c>
      <c r="N7" s="3">
        <v>0</v>
      </c>
      <c r="O7" s="3"/>
      <c r="P7" s="3"/>
      <c r="Q7" s="3"/>
      <c r="S7" s="3"/>
    </row>
    <row r="8" spans="1:49" ht="15.75" customHeight="1">
      <c r="A8" s="35">
        <v>45693</v>
      </c>
      <c r="B8" s="3" t="str">
        <f t="shared" si="0"/>
        <v>Wed</v>
      </c>
      <c r="C8" s="4">
        <v>0.64583333333333337</v>
      </c>
      <c r="D8" s="4">
        <f t="shared" si="1"/>
        <v>0.70833333333333337</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7</v>
      </c>
      <c r="H8" s="3" t="s">
        <v>101</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588</v>
      </c>
      <c r="M8" s="3">
        <v>0</v>
      </c>
      <c r="N8" s="3">
        <v>0</v>
      </c>
      <c r="O8" s="3"/>
      <c r="P8" s="3"/>
      <c r="Q8" s="3"/>
      <c r="S8" s="3"/>
    </row>
    <row r="9" spans="1:49" ht="15.75" customHeight="1">
      <c r="A9" s="35">
        <v>45694</v>
      </c>
      <c r="B9" s="3" t="str">
        <f t="shared" si="0"/>
        <v>Thur</v>
      </c>
      <c r="C9" s="4">
        <f ca="1">IFERROR(__xludf.DUMMYFUNCTION("IF(ISBLANK($A9),,CHOOSE(WEEKDAY($A9),,IF(ISDATE($A8),IF(WEEKDAY($A8)=2,INDEX(location_lang_time_lookup,1,6),INDEX(location_lang_time_lookup,1,4)),INDEX(location_lang_time_lookup,1,4)),IF(ISDATE($A8),IF(WEEKDAY($A8)=3,INDEX(location_lang_time_lookup,2,6),I"&amp;"NDEX(location_lang_time_lookup,2,4)),INDEX(location_lang_time_lookup,2,4)),IF(ISDATE($A8),IF(WEEKDAY($A8)=4,INDEX(location_lang_time_lookup,3,6),INDEX(location_lang_time_lookup,3,4)),INDEX(location_lang_time_lookup,3,4)),IF(ISDATE($A8),IF(WEEKDAY($A8)=5,I"&amp;"NDEX(location_lang_time_lookup,3,6),INDEX(location_lang_time_lookup,3,4)),INDEX(location_lang_time_lookup,3,4)),INDEX(location_lang_time_lookup,1,4),IF(ISDATE($A8),IF(WEEKDAY($A8)=7,INDEX(location_lang_time_lookup,5,6),INDEX(location_lang_time_lookup,5,4)"&amp;"),INDEX(location_lang_time_lookup,5,4))))"),0.458333333333333)</f>
        <v>0.45833333333333298</v>
      </c>
      <c r="D9" s="4">
        <f t="shared" ca="1" si="1"/>
        <v>0.52083333333333304</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5">
        <v>6</v>
      </c>
      <c r="H9" s="3" t="s">
        <v>99</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589</v>
      </c>
      <c r="M9" s="3">
        <v>0</v>
      </c>
      <c r="N9" s="3">
        <v>0</v>
      </c>
      <c r="O9" s="3"/>
      <c r="P9" s="3"/>
      <c r="Q9" s="3"/>
      <c r="S9" s="3"/>
      <c r="T9" s="22"/>
    </row>
    <row r="10" spans="1:49" ht="15.75" customHeight="1">
      <c r="A10" s="35">
        <v>45695</v>
      </c>
      <c r="B10" s="3" t="str">
        <f t="shared" si="0"/>
        <v>Fri</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0.5416666666666663</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Chatham Sq")</f>
        <v>Chatham Sq</v>
      </c>
      <c r="F10" s="3" t="str">
        <f t="array" ref="F10">IF(ISBLANK($A10),,CHOOSE(WEEKDAY($A10),,INDEX(location_lang_time_lookup,2,3),INDEX(location_lang_time_lookup,2,2),INDEX(location_lang_time_lookup,2,2),INDEX(location_lang_time_lookup,2,2),INDEX(location_lang_time_lookup,2,3),INDEX(location_lang_time_lookup,2,2)))</f>
        <v>zh</v>
      </c>
      <c r="G10" s="5">
        <v>8</v>
      </c>
      <c r="H10" s="3" t="s">
        <v>292</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582</v>
      </c>
      <c r="M10" s="3">
        <v>0</v>
      </c>
      <c r="N10" s="3">
        <v>0</v>
      </c>
      <c r="O10" s="3"/>
      <c r="P10" s="3" t="s">
        <v>583</v>
      </c>
      <c r="Q10" s="3"/>
    </row>
    <row r="11" spans="1:49" ht="15.75" customHeight="1">
      <c r="A11" s="35">
        <v>45698</v>
      </c>
      <c r="B11" s="3" t="str">
        <f t="shared" si="0"/>
        <v>Mon</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0.458333333333333)</f>
        <v>0.45833333333333298</v>
      </c>
      <c r="D11" s="4">
        <f t="shared" ca="1" si="1"/>
        <v>0.5416666666666663</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1" s="3" t="str">
        <f t="array" ref="F11">IF(ISBLANK($A11),,CHOOSE(WEEKDAY($A11),,INDEX(location_lang_time_lookup,2,3),INDEX(location_lang_time_lookup,2,2),INDEX(location_lang_time_lookup,2,2),INDEX(location_lang_time_lookup,2,2),INDEX(location_lang_time_lookup,2,3),INDEX(location_lang_time_lookup,2,2)))</f>
        <v>zh</v>
      </c>
      <c r="G11" s="5">
        <v>6</v>
      </c>
      <c r="H11" s="3" t="s">
        <v>292</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10" t="s">
        <v>582</v>
      </c>
      <c r="M11" s="3">
        <v>0</v>
      </c>
      <c r="N11" s="3">
        <v>0</v>
      </c>
      <c r="O11" s="3"/>
      <c r="P11" s="34" t="s">
        <v>583</v>
      </c>
      <c r="Q11" s="3"/>
    </row>
    <row r="12" spans="1:49" ht="15.75" customHeight="1">
      <c r="A12" s="35">
        <v>45698</v>
      </c>
      <c r="B12" s="3" t="str">
        <f t="shared" si="0"/>
        <v>Mon</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0.625)</f>
        <v>0.625</v>
      </c>
      <c r="D12" s="4">
        <f t="shared" ca="1" si="1"/>
        <v>0.70833333333333337</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2" s="3" t="str">
        <f t="array" ref="F12">IF(ISBLANK($A12),,CHOOSE(WEEKDAY($A12),,INDEX(location_lang_time_lookup,2,3),INDEX(location_lang_time_lookup,2,2),INDEX(location_lang_time_lookup,2,2),INDEX(location_lang_time_lookup,2,2),INDEX(location_lang_time_lookup,2,3),INDEX(location_lang_time_lookup,2,2)))</f>
        <v>zh</v>
      </c>
      <c r="G12" s="5">
        <v>16</v>
      </c>
      <c r="H12" s="3" t="s">
        <v>95</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590</v>
      </c>
      <c r="M12" s="3">
        <v>0</v>
      </c>
      <c r="N12" s="3">
        <v>0</v>
      </c>
      <c r="O12" s="3"/>
      <c r="P12" s="3"/>
      <c r="Q12" s="3"/>
    </row>
    <row r="13" spans="1:49" ht="15.75" customHeight="1">
      <c r="A13" s="35">
        <v>45699</v>
      </c>
      <c r="B13" s="3" t="str">
        <f t="shared" si="0"/>
        <v>Tue</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0.458333333333333)</f>
        <v>0.45833333333333298</v>
      </c>
      <c r="D13" s="4">
        <f t="shared" ca="1" si="1"/>
        <v>0.52083333333333304</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5">
        <v>1</v>
      </c>
      <c r="H13" s="3" t="s">
        <v>388</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591</v>
      </c>
      <c r="M13" s="3">
        <v>0</v>
      </c>
      <c r="N13" s="3">
        <v>0</v>
      </c>
      <c r="O13" s="3"/>
      <c r="Q13" s="3"/>
    </row>
    <row r="14" spans="1:49" ht="15.75" customHeight="1">
      <c r="A14" s="35">
        <v>45699</v>
      </c>
      <c r="B14" s="3" t="str">
        <f t="shared" si="0"/>
        <v>Tue</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0.583333333333333)</f>
        <v>0.58333333333333304</v>
      </c>
      <c r="D14" s="4">
        <f t="shared" ca="1" si="1"/>
        <v>0.64583333333333304</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5">
        <v>0</v>
      </c>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586</v>
      </c>
      <c r="M14" s="3">
        <v>0</v>
      </c>
      <c r="N14" s="3">
        <v>0</v>
      </c>
      <c r="O14" s="3"/>
      <c r="Q14" s="3"/>
    </row>
    <row r="15" spans="1:49" ht="15.75" customHeight="1">
      <c r="A15" s="35">
        <v>45699</v>
      </c>
      <c r="B15" s="3" t="str">
        <f t="shared" si="0"/>
        <v>Tue</v>
      </c>
      <c r="C15" s="4">
        <v>0.64583333333333337</v>
      </c>
      <c r="D15" s="4">
        <f t="shared" si="1"/>
        <v>0.6875</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5" s="3" t="str">
        <f t="array" ref="F15">IF(ISBLANK($A15),,CHOOSE(WEEKDAY($A15),,INDEX(location_lang_time_lookup,2,3),INDEX(location_lang_time_lookup,2,2),INDEX(location_lang_time_lookup,2,2),INDEX(location_lang_time_lookup,2,2),INDEX(location_lang_time_lookup,2,3),INDEX(location_lang_time_lookup,2,2)))</f>
        <v>en</v>
      </c>
      <c r="G15" s="5">
        <v>1</v>
      </c>
      <c r="H15" s="3" t="s">
        <v>91</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586</v>
      </c>
      <c r="M15" s="3">
        <v>0</v>
      </c>
      <c r="N15" s="3">
        <v>0</v>
      </c>
      <c r="P15" s="3"/>
      <c r="Q15" s="3"/>
    </row>
    <row r="16" spans="1:49" ht="15.75" customHeight="1">
      <c r="A16" s="35">
        <v>45700</v>
      </c>
      <c r="B16" s="3" t="str">
        <f t="shared" si="0"/>
        <v>Wed</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0.458333333333333)</f>
        <v>0.45833333333333298</v>
      </c>
      <c r="D16" s="4">
        <f t="shared" ca="1" si="1"/>
        <v>0.52083333333333304</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5">
        <v>19</v>
      </c>
      <c r="H16" s="3" t="s">
        <v>164</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592</v>
      </c>
      <c r="M16" s="3">
        <v>0</v>
      </c>
      <c r="N16" s="3">
        <v>0</v>
      </c>
      <c r="Q16" s="3"/>
    </row>
    <row r="17" spans="1:19" ht="15.75" customHeight="1">
      <c r="A17" s="35">
        <v>45700</v>
      </c>
      <c r="B17" s="3" t="str">
        <f t="shared" si="0"/>
        <v>Wed</v>
      </c>
      <c r="C17" s="4">
        <v>0.64583333333333337</v>
      </c>
      <c r="D17" s="4">
        <f t="shared" si="1"/>
        <v>0.70833333333333337</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en</v>
      </c>
      <c r="G17" s="5">
        <v>5</v>
      </c>
      <c r="H17" s="3" t="s">
        <v>183</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6" t="s">
        <v>593</v>
      </c>
      <c r="M17" s="3">
        <v>0</v>
      </c>
      <c r="N17" s="3">
        <v>0</v>
      </c>
      <c r="O17" s="3"/>
      <c r="Q17" s="3"/>
      <c r="R17" s="2"/>
      <c r="S17" s="25"/>
    </row>
    <row r="18" spans="1:19" ht="15.75" customHeight="1">
      <c r="A18" s="35">
        <v>45701</v>
      </c>
      <c r="B18" s="3" t="str">
        <f t="shared" si="0"/>
        <v>Thur</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0.458333333333333)</f>
        <v>0.45833333333333298</v>
      </c>
      <c r="D18" s="4">
        <f t="shared" ca="1" si="1"/>
        <v>0.52083333333333304</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8" s="3" t="str">
        <f t="array" ref="F18">IF(ISBLANK($A18),,CHOOSE(WEEKDAY($A18),,INDEX(location_lang_time_lookup,2,3),INDEX(location_lang_time_lookup,2,2),INDEX(location_lang_time_lookup,2,2),INDEX(location_lang_time_lookup,2,2),INDEX(location_lang_time_lookup,2,3),INDEX(location_lang_time_lookup,2,2)))</f>
        <v>en</v>
      </c>
      <c r="G18" s="5">
        <v>16</v>
      </c>
      <c r="H18" s="3" t="s">
        <v>149</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594</v>
      </c>
      <c r="M18" s="3">
        <v>0</v>
      </c>
      <c r="N18" s="3">
        <v>0</v>
      </c>
      <c r="O18" s="3"/>
      <c r="P18" s="3"/>
      <c r="Q18" s="3"/>
      <c r="R18" s="2"/>
      <c r="S18" s="25"/>
    </row>
    <row r="19" spans="1:19" ht="15.75" customHeight="1">
      <c r="A19" s="35">
        <v>45702</v>
      </c>
      <c r="B19" s="3" t="str">
        <f t="shared" si="0"/>
        <v>Fri</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0.458333333333333)</f>
        <v>0.45833333333333298</v>
      </c>
      <c r="D19" s="4">
        <f t="shared" ca="1" si="1"/>
        <v>0.5416666666666663</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9" s="3" t="str">
        <f t="array" ref="F19">IF(ISBLANK($A19),,CHOOSE(WEEKDAY($A19),,INDEX(location_lang_time_lookup,2,3),INDEX(location_lang_time_lookup,2,2),INDEX(location_lang_time_lookup,2,2),INDEX(location_lang_time_lookup,2,2),INDEX(location_lang_time_lookup,2,3),INDEX(location_lang_time_lookup,2,2)))</f>
        <v>zh</v>
      </c>
      <c r="G19" s="5">
        <v>8</v>
      </c>
      <c r="H19" s="3" t="s">
        <v>292</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6" t="s">
        <v>582</v>
      </c>
      <c r="M19" s="3">
        <v>0</v>
      </c>
      <c r="N19" s="3">
        <v>0</v>
      </c>
      <c r="O19" s="3"/>
      <c r="P19" s="3" t="s">
        <v>583</v>
      </c>
      <c r="Q19" s="3"/>
      <c r="R19" s="2"/>
      <c r="S19" s="25"/>
    </row>
    <row r="20" spans="1:19" ht="15.75" customHeight="1">
      <c r="A20" s="35">
        <v>45706</v>
      </c>
      <c r="B20" s="3" t="str">
        <f t="shared" si="0"/>
        <v>Tue</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0.458333333333333)</f>
        <v>0.45833333333333298</v>
      </c>
      <c r="D20" s="4">
        <f t="shared" ca="1" si="1"/>
        <v>0.52083333333333304</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0" s="3" t="str">
        <f t="array" ref="F20">IF(ISBLANK($A20),,CHOOSE(WEEKDAY($A20),,INDEX(location_lang_time_lookup,2,3),INDEX(location_lang_time_lookup,2,2),INDEX(location_lang_time_lookup,2,2),INDEX(location_lang_time_lookup,2,2),INDEX(location_lang_time_lookup,2,3),INDEX(location_lang_time_lookup,2,2)))</f>
        <v>en</v>
      </c>
      <c r="G20" s="5">
        <v>0</v>
      </c>
      <c r="H20" s="3" t="s">
        <v>97</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6" t="s">
        <v>595</v>
      </c>
      <c r="M20" s="3">
        <v>0</v>
      </c>
      <c r="N20" s="3">
        <v>0</v>
      </c>
      <c r="O20" s="3"/>
      <c r="R20" s="2"/>
      <c r="S20" s="25"/>
    </row>
    <row r="21" spans="1:19" ht="15.75" customHeight="1">
      <c r="A21" s="35">
        <v>45706</v>
      </c>
      <c r="B21" s="3" t="str">
        <f t="shared" si="0"/>
        <v>Tue</v>
      </c>
      <c r="C21" s="4">
        <f ca="1">IFERROR(__xludf.DUMMYFUNCTION("IF(ISBLANK($A21),,CHOOSE(WEEKDAY($A21),,IF(ISDATE($A20),IF(WEEKDAY($A20)=2,INDEX(location_lang_time_lookup,1,6),INDEX(location_lang_time_lookup,1,4)),INDEX(location_lang_time_lookup,1,4)),IF(ISDATE($A20),IF(WEEKDAY($A20)=3,INDEX(location_lang_time_lookup,"&amp;"2,6),INDEX(location_lang_time_lookup,2,4)),INDEX(location_lang_time_lookup,2,4)),IF(ISDATE($A20),IF(WEEKDAY($A20)=4,INDEX(location_lang_time_lookup,3,6),INDEX(location_lang_time_lookup,3,4)),INDEX(location_lang_time_lookup,3,4)),IF(ISDATE($A20),IF(WEEKDAY"&amp;"($A20)=5,INDEX(location_lang_time_lookup,3,6),INDEX(location_lang_time_lookup,3,4)),INDEX(location_lang_time_lookup,3,4)),INDEX(location_lang_time_lookup,1,4),IF(ISDATE($A20),IF(WEEKDAY($A20)=7,INDEX(location_lang_time_lookup,5,6),INDEX(location_lang_time"&amp;"_lookup,5,4)),INDEX(location_lang_time_lookup,5,4))))"),0.583333333333333)</f>
        <v>0.58333333333333304</v>
      </c>
      <c r="D21" s="4">
        <f t="shared" ca="1" si="1"/>
        <v>0.64583333333333304</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1" s="3" t="str">
        <f t="array" ref="F21">IF(ISBLANK($A21),,CHOOSE(WEEKDAY($A21),,INDEX(location_lang_time_lookup,2,3),INDEX(location_lang_time_lookup,2,2),INDEX(location_lang_time_lookup,2,2),INDEX(location_lang_time_lookup,2,2),INDEX(location_lang_time_lookup,2,3),INDEX(location_lang_time_lookup,2,2)))</f>
        <v>en</v>
      </c>
      <c r="G21" s="5">
        <v>2</v>
      </c>
      <c r="H21" s="3" t="s">
        <v>91</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586</v>
      </c>
      <c r="M21" s="3">
        <v>0</v>
      </c>
      <c r="N21" s="3">
        <v>0</v>
      </c>
      <c r="O21" s="3"/>
      <c r="R21" s="2"/>
      <c r="S21" s="25"/>
    </row>
    <row r="22" spans="1:19" ht="15.75" customHeight="1">
      <c r="A22" s="35">
        <v>45706</v>
      </c>
      <c r="B22" s="3" t="str">
        <f t="shared" si="0"/>
        <v>Tue</v>
      </c>
      <c r="C22" s="4">
        <v>0.64583333333333337</v>
      </c>
      <c r="D22" s="4">
        <f t="shared" si="1"/>
        <v>0.6875</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2" s="3" t="str">
        <f t="array" ref="F22">IF(ISBLANK($A22),,CHOOSE(WEEKDAY($A22),,INDEX(location_lang_time_lookup,2,3),INDEX(location_lang_time_lookup,2,2),INDEX(location_lang_time_lookup,2,2),INDEX(location_lang_time_lookup,2,2),INDEX(location_lang_time_lookup,2,3),INDEX(location_lang_time_lookup,2,2)))</f>
        <v>en</v>
      </c>
      <c r="G22" s="5">
        <v>2</v>
      </c>
      <c r="H22" s="3" t="s">
        <v>91</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586</v>
      </c>
      <c r="M22" s="3">
        <v>0</v>
      </c>
      <c r="N22" s="3">
        <v>0</v>
      </c>
      <c r="O22" s="3"/>
      <c r="P22" s="3"/>
      <c r="Q22" s="14"/>
      <c r="R22" s="2"/>
      <c r="S22" s="25"/>
    </row>
    <row r="23" spans="1:19" ht="15.75" customHeight="1">
      <c r="A23" s="35">
        <v>45707</v>
      </c>
      <c r="B23" s="3" t="str">
        <f t="shared" si="0"/>
        <v>Wed</v>
      </c>
      <c r="C23" s="4">
        <f ca="1">IFERROR(__xludf.DUMMYFUNCTION("IF(ISBLANK($A23),,CHOOSE(WEEKDAY($A23),,IF(ISDATE($A22),IF(WEEKDAY($A22)=2,INDEX(location_lang_time_lookup,1,6),INDEX(location_lang_time_lookup,1,4)),INDEX(location_lang_time_lookup,1,4)),IF(ISDATE($A22),IF(WEEKDAY($A22)=3,INDEX(location_lang_time_lookup,"&amp;"2,6),INDEX(location_lang_time_lookup,2,4)),INDEX(location_lang_time_lookup,2,4)),IF(ISDATE($A22),IF(WEEKDAY($A22)=4,INDEX(location_lang_time_lookup,3,6),INDEX(location_lang_time_lookup,3,4)),INDEX(location_lang_time_lookup,3,4)),IF(ISDATE($A22),IF(WEEKDAY"&amp;"($A22)=5,INDEX(location_lang_time_lookup,3,6),INDEX(location_lang_time_lookup,3,4)),INDEX(location_lang_time_lookup,3,4)),INDEX(location_lang_time_lookup,1,4),IF(ISDATE($A22),IF(WEEKDAY($A22)=7,INDEX(location_lang_time_lookup,5,6),INDEX(location_lang_time"&amp;"_lookup,5,4)),INDEX(location_lang_time_lookup,5,4))))"),0.458333333333333)</f>
        <v>0.45833333333333298</v>
      </c>
      <c r="D23" s="4">
        <f t="shared" ca="1" si="1"/>
        <v>0.52083333333333304</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3" s="3" t="str">
        <f t="array" ref="F23">IF(ISBLANK($A23),,CHOOSE(WEEKDAY($A23),,INDEX(location_lang_time_lookup,2,3),INDEX(location_lang_time_lookup,2,2),INDEX(location_lang_time_lookup,2,2),INDEX(location_lang_time_lookup,2,2),INDEX(location_lang_time_lookup,2,3),INDEX(location_lang_time_lookup,2,2)))</f>
        <v>en</v>
      </c>
      <c r="G23" s="5">
        <v>11</v>
      </c>
      <c r="H23" s="3" t="s">
        <v>173</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596</v>
      </c>
      <c r="M23" s="3">
        <v>0</v>
      </c>
      <c r="N23" s="3">
        <v>0</v>
      </c>
      <c r="O23" s="3"/>
      <c r="Q23" s="14"/>
      <c r="R23" s="2"/>
      <c r="S23" s="25"/>
    </row>
    <row r="24" spans="1:19" ht="15.75" customHeight="1">
      <c r="A24" s="35">
        <v>45707</v>
      </c>
      <c r="B24" s="3" t="str">
        <f t="shared" si="0"/>
        <v>Wed</v>
      </c>
      <c r="C24" s="4">
        <v>0.64583333333333337</v>
      </c>
      <c r="D24" s="4">
        <f t="shared" si="1"/>
        <v>0.70833333333333337</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4" s="3" t="str">
        <f t="array" ref="F24">IF(ISBLANK($A24),,CHOOSE(WEEKDAY($A24),,INDEX(location_lang_time_lookup,2,3),INDEX(location_lang_time_lookup,2,2),INDEX(location_lang_time_lookup,2,2),INDEX(location_lang_time_lookup,2,2),INDEX(location_lang_time_lookup,2,3),INDEX(location_lang_time_lookup,2,2)))</f>
        <v>en</v>
      </c>
      <c r="G24" s="5">
        <v>8</v>
      </c>
      <c r="H24" s="3" t="s">
        <v>259</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597</v>
      </c>
      <c r="M24" s="3">
        <v>0</v>
      </c>
      <c r="N24" s="3">
        <v>0</v>
      </c>
      <c r="O24" s="3"/>
      <c r="R24" s="2"/>
      <c r="S24" s="25"/>
    </row>
    <row r="25" spans="1:19" ht="15.75" customHeight="1">
      <c r="A25" s="35">
        <v>45708</v>
      </c>
      <c r="B25" s="3" t="str">
        <f t="shared" si="0"/>
        <v>Thur</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0.458333333333333)</f>
        <v>0.45833333333333298</v>
      </c>
      <c r="D25" s="4">
        <f t="shared" ca="1" si="1"/>
        <v>0.52083333333333304</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5" s="3" t="str">
        <f t="array" ref="F25">IF(ISBLANK($A25),,CHOOSE(WEEKDAY($A25),,INDEX(location_lang_time_lookup,2,3),INDEX(location_lang_time_lookup,2,2),INDEX(location_lang_time_lookup,2,2),INDEX(location_lang_time_lookup,2,2),INDEX(location_lang_time_lookup,2,3),INDEX(location_lang_time_lookup,2,2)))</f>
        <v>en</v>
      </c>
      <c r="G25" s="5">
        <v>6</v>
      </c>
      <c r="H25" s="3" t="s">
        <v>105</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10" t="s">
        <v>598</v>
      </c>
      <c r="M25" s="3">
        <v>0</v>
      </c>
      <c r="N25" s="3">
        <v>0</v>
      </c>
      <c r="O25" s="3"/>
      <c r="R25" s="2"/>
      <c r="S25" s="25"/>
    </row>
    <row r="26" spans="1:19" ht="15.75" customHeight="1">
      <c r="A26" s="35">
        <v>45712</v>
      </c>
      <c r="B26" s="3" t="str">
        <f t="shared" si="0"/>
        <v>Mon</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0.458333333333333)</f>
        <v>0.45833333333333298</v>
      </c>
      <c r="D26" s="4">
        <f t="shared" ca="1" si="1"/>
        <v>0.5416666666666663</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6" s="3" t="str">
        <f t="array" ref="F26">IF(ISBLANK($A26),,CHOOSE(WEEKDAY($A26),,INDEX(location_lang_time_lookup,2,3),INDEX(location_lang_time_lookup,2,2),INDEX(location_lang_time_lookup,2,2),INDEX(location_lang_time_lookup,2,2),INDEX(location_lang_time_lookup,2,3),INDEX(location_lang_time_lookup,2,2)))</f>
        <v>zh</v>
      </c>
      <c r="G26" s="5">
        <v>7</v>
      </c>
      <c r="H26" s="3" t="s">
        <v>292</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582</v>
      </c>
      <c r="M26" s="3">
        <v>0</v>
      </c>
      <c r="N26" s="3">
        <v>0</v>
      </c>
      <c r="O26" s="3"/>
      <c r="P26" s="3" t="s">
        <v>599</v>
      </c>
      <c r="S26" s="25"/>
    </row>
    <row r="27" spans="1:19" ht="15.75" customHeight="1">
      <c r="A27" s="35">
        <v>45712</v>
      </c>
      <c r="B27" s="3" t="str">
        <f t="shared" si="0"/>
        <v>Mon</v>
      </c>
      <c r="C27" s="4">
        <f ca="1">IFERROR(__xludf.DUMMYFUNCTION("IF(ISBLANK($A27),,CHOOSE(WEEKDAY($A27),,IF(ISDATE($A26),IF(WEEKDAY($A26)=2,INDEX(location_lang_time_lookup,1,6),INDEX(location_lang_time_lookup,1,4)),INDEX(location_lang_time_lookup,1,4)),IF(ISDATE($A26),IF(WEEKDAY($A26)=3,INDEX(location_lang_time_lookup,"&amp;"2,6),INDEX(location_lang_time_lookup,2,4)),INDEX(location_lang_time_lookup,2,4)),IF(ISDATE($A26),IF(WEEKDAY($A26)=4,INDEX(location_lang_time_lookup,3,6),INDEX(location_lang_time_lookup,3,4)),INDEX(location_lang_time_lookup,3,4)),IF(ISDATE($A26),IF(WEEKDAY"&amp;"($A26)=5,INDEX(location_lang_time_lookup,3,6),INDEX(location_lang_time_lookup,3,4)),INDEX(location_lang_time_lookup,3,4)),INDEX(location_lang_time_lookup,1,4),IF(ISDATE($A26),IF(WEEKDAY($A26)=7,INDEX(location_lang_time_lookup,5,6),INDEX(location_lang_time"&amp;"_lookup,5,4)),INDEX(location_lang_time_lookup,5,4))))"),0.625)</f>
        <v>0.625</v>
      </c>
      <c r="D27" s="4">
        <f t="shared" ca="1" si="1"/>
        <v>0.70833333333333337</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7" s="3" t="str">
        <f t="array" ref="F27">IF(ISBLANK($A27),,CHOOSE(WEEKDAY($A27),,INDEX(location_lang_time_lookup,2,3),INDEX(location_lang_time_lookup,2,2),INDEX(location_lang_time_lookup,2,2),INDEX(location_lang_time_lookup,2,2),INDEX(location_lang_time_lookup,2,3),INDEX(location_lang_time_lookup,2,2)))</f>
        <v>zh</v>
      </c>
      <c r="G27" s="5">
        <v>18</v>
      </c>
      <c r="H27" s="3" t="s">
        <v>109</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6" t="s">
        <v>600</v>
      </c>
      <c r="M27" s="3">
        <v>0</v>
      </c>
      <c r="N27" s="3">
        <v>0</v>
      </c>
      <c r="O27" s="3"/>
    </row>
    <row r="28" spans="1:19" ht="15.75" customHeight="1">
      <c r="A28" s="35">
        <v>45713</v>
      </c>
      <c r="B28" s="3" t="str">
        <f t="shared" si="0"/>
        <v>Tue</v>
      </c>
      <c r="C28" s="4">
        <v>0.58333333333333337</v>
      </c>
      <c r="D28" s="4">
        <f t="shared" si="1"/>
        <v>0.64583333333333337</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8" s="3" t="str">
        <f t="array" ref="F28">IF(ISBLANK($A28),,CHOOSE(WEEKDAY($A28),,INDEX(location_lang_time_lookup,2,3),INDEX(location_lang_time_lookup,2,2),INDEX(location_lang_time_lookup,2,2),INDEX(location_lang_time_lookup,2,2),INDEX(location_lang_time_lookup,2,3),INDEX(location_lang_time_lookup,2,2)))</f>
        <v>en</v>
      </c>
      <c r="G28" s="5">
        <v>6</v>
      </c>
      <c r="H28" s="3" t="s">
        <v>91</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6" t="s">
        <v>586</v>
      </c>
      <c r="M28" s="3">
        <v>0</v>
      </c>
      <c r="N28" s="3">
        <v>0</v>
      </c>
      <c r="O28" s="3"/>
    </row>
    <row r="29" spans="1:19" ht="15.75" customHeight="1">
      <c r="A29" s="35">
        <v>45713</v>
      </c>
      <c r="B29" s="3" t="str">
        <f t="shared" si="0"/>
        <v>Tue</v>
      </c>
      <c r="C29" s="4">
        <v>0.64583333333333337</v>
      </c>
      <c r="D29" s="4">
        <v>0.6875</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9" s="3" t="str">
        <f t="array" ref="F29">IF(ISBLANK($A29),,CHOOSE(WEEKDAY($A29),,INDEX(location_lang_time_lookup,2,3),INDEX(location_lang_time_lookup,2,2),INDEX(location_lang_time_lookup,2,2),INDEX(location_lang_time_lookup,2,2),INDEX(location_lang_time_lookup,2,3),INDEX(location_lang_time_lookup,2,2)))</f>
        <v>en</v>
      </c>
      <c r="G29" s="5">
        <v>3</v>
      </c>
      <c r="H29" s="3" t="s">
        <v>91</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586</v>
      </c>
      <c r="M29" s="3">
        <v>0</v>
      </c>
      <c r="N29" s="3">
        <v>0</v>
      </c>
      <c r="O29" s="3"/>
    </row>
    <row r="30" spans="1:19" ht="15.75" customHeight="1">
      <c r="A30" s="35">
        <v>45714</v>
      </c>
      <c r="B30" s="3" t="str">
        <f t="shared" si="0"/>
        <v>Wed</v>
      </c>
      <c r="C30" s="4">
        <f ca="1">IFERROR(__xludf.DUMMYFUNCTION("IF(ISBLANK($A30),,CHOOSE(WEEKDAY($A30),,IF(ISDATE($A29),IF(WEEKDAY($A29)=2,INDEX(location_lang_time_lookup,1,6),INDEX(location_lang_time_lookup,1,4)),INDEX(location_lang_time_lookup,1,4)),IF(ISDATE($A29),IF(WEEKDAY($A29)=3,INDEX(location_lang_time_lookup,"&amp;"2,6),INDEX(location_lang_time_lookup,2,4)),INDEX(location_lang_time_lookup,2,4)),IF(ISDATE($A29),IF(WEEKDAY($A29)=4,INDEX(location_lang_time_lookup,3,6),INDEX(location_lang_time_lookup,3,4)),INDEX(location_lang_time_lookup,3,4)),IF(ISDATE($A29),IF(WEEKDAY"&amp;"($A29)=5,INDEX(location_lang_time_lookup,3,6),INDEX(location_lang_time_lookup,3,4)),INDEX(location_lang_time_lookup,3,4)),INDEX(location_lang_time_lookup,1,4),IF(ISDATE($A29),IF(WEEKDAY($A29)=7,INDEX(location_lang_time_lookup,5,6),INDEX(location_lang_time"&amp;"_lookup,5,4)),INDEX(location_lang_time_lookup,5,4))))"),0.458333333333333)</f>
        <v>0.45833333333333298</v>
      </c>
      <c r="D30" s="4">
        <f t="shared" ref="D30:D284" ca="1" si="2">IF(ISBLANK(C30),,CHOOSE(WEEKDAY($A30),,C30+TIME(2,0,0),IF(AND($A30=$A29,$A30=$A28),C30+TIME(1,0,0),C30+TIME(1,30,0)),C30+TIME(1,30,0),C30+TIME(1,30,0),C30+TIME(2,0,0),C30+TIME(2,0,0),))</f>
        <v>0.52083333333333304</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0" s="3" t="str">
        <f t="array" ref="F30">IF(ISBLANK($A30),,CHOOSE(WEEKDAY($A30),,INDEX(location_lang_time_lookup,2,3),INDEX(location_lang_time_lookup,2,2),INDEX(location_lang_time_lookup,2,2),INDEX(location_lang_time_lookup,2,2),INDEX(location_lang_time_lookup,2,3),INDEX(location_lang_time_lookup,2,2)))</f>
        <v>en</v>
      </c>
      <c r="G30" s="5">
        <v>13</v>
      </c>
      <c r="H30" s="3" t="s">
        <v>178</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601</v>
      </c>
      <c r="M30" s="3">
        <v>0</v>
      </c>
      <c r="N30" s="3">
        <v>0</v>
      </c>
      <c r="O30" s="3"/>
    </row>
    <row r="31" spans="1:19" ht="15.75" customHeight="1">
      <c r="A31" s="35">
        <v>45714</v>
      </c>
      <c r="B31" s="3" t="str">
        <f t="shared" si="0"/>
        <v>Wed</v>
      </c>
      <c r="C31" s="4">
        <v>0.64583333333333337</v>
      </c>
      <c r="D31" s="4">
        <f t="shared" si="2"/>
        <v>0.70833333333333337</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1" s="3" t="str">
        <f t="array" ref="F31">IF(ISBLANK($A31),,CHOOSE(WEEKDAY($A31),,INDEX(location_lang_time_lookup,2,3),INDEX(location_lang_time_lookup,2,2),INDEX(location_lang_time_lookup,2,2),INDEX(location_lang_time_lookup,2,2),INDEX(location_lang_time_lookup,2,3),INDEX(location_lang_time_lookup,2,2)))</f>
        <v>en</v>
      </c>
      <c r="G31" s="5">
        <v>10</v>
      </c>
      <c r="H31" s="3" t="s">
        <v>262</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602</v>
      </c>
      <c r="M31" s="3">
        <v>0</v>
      </c>
      <c r="N31" s="3">
        <v>0</v>
      </c>
      <c r="O31" s="3"/>
    </row>
    <row r="32" spans="1:19" ht="15.75" customHeight="1">
      <c r="A32" s="35">
        <v>45715</v>
      </c>
      <c r="B32" s="3" t="str">
        <f t="shared" si="0"/>
        <v>Thur</v>
      </c>
      <c r="C32" s="4">
        <f ca="1">IFERROR(__xludf.DUMMYFUNCTION("IF(ISBLANK($A32),,CHOOSE(WEEKDAY($A32),,IF(ISDATE($A31),IF(WEEKDAY($A31)=2,INDEX(location_lang_time_lookup,1,6),INDEX(location_lang_time_lookup,1,4)),INDEX(location_lang_time_lookup,1,4)),IF(ISDATE($A31),IF(WEEKDAY($A31)=3,INDEX(location_lang_time_lookup,"&amp;"2,6),INDEX(location_lang_time_lookup,2,4)),INDEX(location_lang_time_lookup,2,4)),IF(ISDATE($A31),IF(WEEKDAY($A31)=4,INDEX(location_lang_time_lookup,3,6),INDEX(location_lang_time_lookup,3,4)),INDEX(location_lang_time_lookup,3,4)),IF(ISDATE($A31),IF(WEEKDAY"&amp;"($A31)=5,INDEX(location_lang_time_lookup,3,6),INDEX(location_lang_time_lookup,3,4)),INDEX(location_lang_time_lookup,3,4)),INDEX(location_lang_time_lookup,1,4),IF(ISDATE($A31),IF(WEEKDAY($A31)=7,INDEX(location_lang_time_lookup,5,6),INDEX(location_lang_time"&amp;"_lookup,5,4)),INDEX(location_lang_time_lookup,5,4))))"),0.458333333333333)</f>
        <v>0.45833333333333298</v>
      </c>
      <c r="D32" s="4">
        <f t="shared" ca="1" si="2"/>
        <v>0.52083333333333304</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2" s="3" t="str">
        <f t="array" ref="F32">IF(ISBLANK($A32),,CHOOSE(WEEKDAY($A32),,INDEX(location_lang_time_lookup,2,3),INDEX(location_lang_time_lookup,2,2),INDEX(location_lang_time_lookup,2,2),INDEX(location_lang_time_lookup,2,2),INDEX(location_lang_time_lookup,2,3),INDEX(location_lang_time_lookup,2,2)))</f>
        <v>en</v>
      </c>
      <c r="G32" s="5">
        <v>13</v>
      </c>
      <c r="H32" s="3" t="s">
        <v>114</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10" t="s">
        <v>603</v>
      </c>
      <c r="M32" s="3">
        <v>0</v>
      </c>
      <c r="N32" s="3">
        <v>0</v>
      </c>
      <c r="O32" s="3"/>
      <c r="P32" s="3"/>
    </row>
    <row r="33" spans="1:16" ht="15.75" customHeight="1">
      <c r="A33" s="35">
        <v>45716</v>
      </c>
      <c r="B33" s="3" t="str">
        <f t="shared" si="0"/>
        <v>Fri</v>
      </c>
      <c r="C33" s="4">
        <f ca="1">IFERROR(__xludf.DUMMYFUNCTION("IF(ISBLANK($A33),,CHOOSE(WEEKDAY($A33),,IF(ISDATE($A32),IF(WEEKDAY($A32)=2,INDEX(location_lang_time_lookup,1,6),INDEX(location_lang_time_lookup,1,4)),INDEX(location_lang_time_lookup,1,4)),IF(ISDATE($A32),IF(WEEKDAY($A32)=3,INDEX(location_lang_time_lookup,"&amp;"2,6),INDEX(location_lang_time_lookup,2,4)),INDEX(location_lang_time_lookup,2,4)),IF(ISDATE($A32),IF(WEEKDAY($A32)=4,INDEX(location_lang_time_lookup,3,6),INDEX(location_lang_time_lookup,3,4)),INDEX(location_lang_time_lookup,3,4)),IF(ISDATE($A32),IF(WEEKDAY"&amp;"($A32)=5,INDEX(location_lang_time_lookup,3,6),INDEX(location_lang_time_lookup,3,4)),INDEX(location_lang_time_lookup,3,4)),INDEX(location_lang_time_lookup,1,4),IF(ISDATE($A32),IF(WEEKDAY($A32)=7,INDEX(location_lang_time_lookup,5,6),INDEX(location_lang_time"&amp;"_lookup,5,4)),INDEX(location_lang_time_lookup,5,4))))"),0.458333333333333)</f>
        <v>0.45833333333333298</v>
      </c>
      <c r="D33" s="4">
        <f t="shared" ca="1" si="2"/>
        <v>0.5416666666666663</v>
      </c>
      <c r="E33" s="3" t="str">
        <f ca="1">IFERROR(__xludf.DUMMYFUNCTION("IF(ISBLANK($A33),,CHOOSE(WEEKDAY($A33),,IF(ISDATE($A32),IF(WEEKDAY($A32)=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3" s="3" t="str">
        <f t="array" ref="F33">IF(ISBLANK($A33),,CHOOSE(WEEKDAY($A33),,INDEX(location_lang_time_lookup,2,3),INDEX(location_lang_time_lookup,2,2),INDEX(location_lang_time_lookup,2,2),INDEX(location_lang_time_lookup,2,2),INDEX(location_lang_time_lookup,2,3),INDEX(location_lang_time_lookup,2,2)))</f>
        <v>zh</v>
      </c>
      <c r="G33" s="5">
        <v>7</v>
      </c>
      <c r="H33" s="3" t="s">
        <v>292</v>
      </c>
      <c r="I33" s="3" t="e">
        <f t="array" aca="1" ref="I33" ca="1">IF(ISBLANK($H33),,VLOOKUP($H33,'classes-lookup'!$A$2:INDIRECT("classes-lookup!$K$"&amp;COUNTA('classes-lookup'!$A:$A)),3, FALSE))</f>
        <v>#REF!</v>
      </c>
      <c r="J33" s="3" t="e">
        <f t="array" aca="1" ref="J33" ca="1">IF(ISBLANK($H33),,VLOOKUP($H33,'classes-lookup'!$A$2:INDIRECT("classes-lookup!$K$"&amp;COUNTA('classes-lookup'!$A:$A)),10, FALSE))</f>
        <v>#REF!</v>
      </c>
      <c r="K33" s="3" t="e">
        <f t="array" aca="1" ref="K33" ca="1">IF(ISBLANK($H33),,VLOOKUP($H33,'classes-lookup'!$A$2:INDIRECT("classes-lookup!$K$"&amp;COUNTA('classes-lookup'!$A:$A)),11, FALSE))</f>
        <v>#REF!</v>
      </c>
      <c r="L33" s="10" t="s">
        <v>582</v>
      </c>
      <c r="M33" s="3">
        <v>0</v>
      </c>
      <c r="N33" s="3">
        <v>0</v>
      </c>
      <c r="O33" s="3"/>
      <c r="P33" s="3" t="s">
        <v>604</v>
      </c>
    </row>
    <row r="34" spans="1:16" ht="15.75" customHeight="1">
      <c r="A34" s="35"/>
      <c r="B34" s="3"/>
      <c r="C34" s="4"/>
      <c r="D34" s="4"/>
      <c r="E34" s="3"/>
      <c r="F34" s="3"/>
      <c r="G34" s="16"/>
      <c r="H34" s="3"/>
      <c r="I34" s="3"/>
      <c r="J34" s="3"/>
      <c r="K34" s="3"/>
      <c r="L34" s="3"/>
      <c r="M34" s="3"/>
      <c r="N34" s="3"/>
      <c r="O34" s="3"/>
      <c r="P34" s="3"/>
    </row>
    <row r="35" spans="1:16" ht="15.75" customHeight="1">
      <c r="A35" s="35"/>
      <c r="B35" s="3"/>
      <c r="C35" s="4"/>
      <c r="D35" s="4"/>
      <c r="E35" s="3"/>
      <c r="F35" s="3"/>
      <c r="G35" s="16"/>
      <c r="H35" s="3"/>
      <c r="I35" s="3"/>
      <c r="J35" s="3"/>
      <c r="K35" s="3"/>
      <c r="L35" s="3"/>
      <c r="M35" s="3"/>
      <c r="N35" s="3"/>
      <c r="O35" s="3"/>
      <c r="P35" s="3"/>
    </row>
    <row r="36" spans="1:16" ht="15.75" customHeight="1">
      <c r="A36" s="36"/>
      <c r="B36" s="3"/>
      <c r="C36" s="4"/>
      <c r="D36" s="4"/>
      <c r="E36" s="3"/>
      <c r="F36" s="3"/>
      <c r="G36" s="16"/>
      <c r="H36" s="3"/>
      <c r="I36" s="3"/>
      <c r="J36" s="3"/>
      <c r="K36" s="3"/>
      <c r="L36" s="3"/>
      <c r="M36" s="3"/>
      <c r="N36" s="3"/>
      <c r="O36" s="3"/>
    </row>
    <row r="37" spans="1:16" ht="15.75" customHeight="1">
      <c r="A37" s="35"/>
      <c r="B37" s="3"/>
      <c r="C37" s="4"/>
      <c r="D37" s="4"/>
      <c r="E37" s="3"/>
      <c r="F37" s="3"/>
      <c r="G37" s="16"/>
      <c r="H37" s="3"/>
      <c r="I37" s="3"/>
      <c r="J37" s="3"/>
      <c r="K37" s="3"/>
      <c r="L37" s="3"/>
      <c r="M37" s="3"/>
      <c r="N37" s="3"/>
      <c r="O37" s="3"/>
    </row>
    <row r="38" spans="1:16" ht="15.75" customHeight="1">
      <c r="A38" s="36"/>
      <c r="B38" s="3"/>
      <c r="C38" s="4"/>
      <c r="D38" s="4"/>
      <c r="E38" s="3"/>
      <c r="F38" s="3"/>
      <c r="G38" s="16"/>
      <c r="H38" s="3"/>
      <c r="I38" s="3"/>
      <c r="J38" s="3"/>
      <c r="K38" s="3"/>
      <c r="L38" s="3"/>
      <c r="M38" s="3"/>
      <c r="N38" s="3"/>
      <c r="O38" s="3"/>
    </row>
    <row r="39" spans="1:16" ht="15.75" customHeight="1">
      <c r="A39" s="36"/>
      <c r="B39" s="3"/>
      <c r="C39" s="4"/>
      <c r="D39" s="4"/>
      <c r="E39" s="3"/>
      <c r="F39" s="3"/>
      <c r="G39" s="16"/>
      <c r="H39" s="3"/>
      <c r="I39" s="3"/>
      <c r="J39" s="3"/>
      <c r="K39" s="3"/>
      <c r="L39" s="3"/>
      <c r="M39" s="3"/>
      <c r="N39" s="3"/>
      <c r="O39" s="3"/>
    </row>
    <row r="40" spans="1:16" ht="15.75" customHeight="1">
      <c r="A40" s="36"/>
      <c r="B40" s="3"/>
      <c r="C40" s="4"/>
      <c r="D40" s="4"/>
      <c r="E40" s="3"/>
      <c r="F40" s="3"/>
      <c r="G40" s="16"/>
      <c r="H40" s="3"/>
      <c r="I40" s="3"/>
      <c r="J40" s="3"/>
      <c r="K40" s="3"/>
      <c r="L40" s="3"/>
      <c r="M40" s="3"/>
      <c r="N40" s="3"/>
      <c r="O40" s="3"/>
    </row>
    <row r="41" spans="1:16" ht="15.75" customHeight="1">
      <c r="A41" s="36"/>
      <c r="B41" s="3"/>
      <c r="C41" s="4"/>
      <c r="D41" s="4"/>
      <c r="E41" s="3"/>
      <c r="F41" s="3"/>
      <c r="G41" s="16"/>
      <c r="H41" s="3"/>
      <c r="I41" s="3"/>
      <c r="J41" s="3"/>
      <c r="K41" s="3"/>
      <c r="L41" s="3"/>
      <c r="M41" s="3"/>
      <c r="N41" s="3"/>
      <c r="O41" s="3"/>
    </row>
    <row r="42" spans="1:16" ht="15.75" customHeight="1">
      <c r="A42" s="36"/>
      <c r="B42" s="3"/>
      <c r="C42" s="4"/>
      <c r="D42" s="4"/>
      <c r="E42" s="3"/>
      <c r="F42" s="3"/>
      <c r="G42" s="16"/>
      <c r="H42" s="3"/>
      <c r="I42" s="3"/>
      <c r="J42" s="3"/>
      <c r="K42" s="3"/>
      <c r="L42" s="3"/>
      <c r="M42" s="3"/>
      <c r="N42" s="3"/>
      <c r="O42" s="3"/>
    </row>
    <row r="43" spans="1:16" ht="15.75" customHeight="1">
      <c r="A43" s="36"/>
      <c r="B43" s="3"/>
      <c r="C43" s="4"/>
      <c r="D43" s="4"/>
      <c r="E43" s="3"/>
      <c r="F43" s="3"/>
      <c r="G43" s="16"/>
      <c r="H43" s="3"/>
      <c r="I43" s="3"/>
      <c r="J43" s="3"/>
      <c r="K43" s="3"/>
      <c r="L43" s="3"/>
      <c r="M43" s="3"/>
      <c r="N43" s="3"/>
      <c r="O43" s="3"/>
    </row>
    <row r="44" spans="1:16" ht="15.75" customHeight="1">
      <c r="A44" s="36"/>
      <c r="B44" s="3"/>
      <c r="C44" s="4"/>
      <c r="D44" s="4"/>
      <c r="E44" s="3"/>
      <c r="F44" s="3"/>
      <c r="G44" s="16"/>
      <c r="H44" s="3"/>
      <c r="I44" s="3"/>
      <c r="J44" s="3"/>
      <c r="K44" s="3"/>
      <c r="L44" s="3"/>
      <c r="M44" s="3"/>
      <c r="N44" s="3"/>
      <c r="O44" s="3"/>
    </row>
    <row r="45" spans="1:16" ht="15.75" customHeight="1">
      <c r="A45" s="35"/>
      <c r="B45" s="3"/>
      <c r="C45" s="4"/>
      <c r="D45" s="4"/>
      <c r="E45" s="3"/>
      <c r="F45" s="3"/>
      <c r="G45" s="16"/>
      <c r="H45" s="3"/>
      <c r="I45" s="3"/>
      <c r="J45" s="3"/>
      <c r="K45" s="3"/>
      <c r="L45" s="3"/>
      <c r="M45" s="3"/>
      <c r="N45" s="3"/>
      <c r="O45" s="3"/>
    </row>
    <row r="46" spans="1:16" ht="15.75" customHeight="1">
      <c r="A46" s="36"/>
      <c r="B46" s="3"/>
      <c r="C46" s="4"/>
      <c r="D46" s="4"/>
      <c r="E46" s="3"/>
      <c r="F46" s="3"/>
      <c r="G46" s="16"/>
      <c r="H46" s="3"/>
      <c r="I46" s="3"/>
      <c r="J46" s="3"/>
      <c r="K46" s="3"/>
      <c r="L46" s="3"/>
      <c r="M46" s="3"/>
      <c r="N46" s="3"/>
      <c r="O46" s="3"/>
    </row>
    <row r="47" spans="1:16" ht="15.75" customHeight="1">
      <c r="A47" s="36"/>
      <c r="B47" s="3"/>
      <c r="C47" s="4"/>
      <c r="D47" s="4"/>
      <c r="E47" s="3"/>
      <c r="F47" s="3"/>
      <c r="G47" s="16"/>
      <c r="H47" s="3"/>
      <c r="I47" s="3"/>
      <c r="J47" s="3"/>
      <c r="K47" s="3"/>
      <c r="L47" s="3"/>
      <c r="M47" s="3"/>
      <c r="N47" s="3"/>
      <c r="O47" s="3"/>
    </row>
    <row r="48" spans="1:16" ht="15.75" customHeight="1">
      <c r="A48" s="36"/>
      <c r="B48" s="3"/>
      <c r="C48" s="4"/>
      <c r="D48" s="4"/>
      <c r="E48" s="3"/>
      <c r="F48" s="3"/>
      <c r="G48" s="16"/>
      <c r="H48" s="3"/>
      <c r="I48" s="3"/>
      <c r="J48" s="3"/>
      <c r="K48" s="3"/>
      <c r="L48" s="3"/>
      <c r="M48" s="3"/>
      <c r="N48" s="3"/>
      <c r="O48" s="3"/>
    </row>
    <row r="49" spans="1:15" ht="15.75" customHeight="1">
      <c r="A49" s="36"/>
      <c r="B49" s="3"/>
      <c r="C49" s="4"/>
      <c r="D49" s="4"/>
      <c r="E49" s="3"/>
      <c r="F49" s="3"/>
      <c r="G49" s="16"/>
      <c r="H49" s="3"/>
      <c r="I49" s="3"/>
      <c r="J49" s="3"/>
      <c r="K49" s="3"/>
      <c r="L49" s="3"/>
      <c r="M49" s="3"/>
      <c r="N49" s="3"/>
      <c r="O49" s="3"/>
    </row>
    <row r="50" spans="1:15" ht="15.75" customHeight="1">
      <c r="A50" s="36"/>
      <c r="B50" s="3"/>
      <c r="C50" s="4"/>
      <c r="D50" s="4"/>
      <c r="E50" s="3"/>
      <c r="F50" s="3"/>
      <c r="G50" s="16"/>
      <c r="H50" s="3"/>
      <c r="I50" s="3"/>
      <c r="J50" s="3"/>
      <c r="K50" s="3"/>
      <c r="L50" s="3"/>
      <c r="M50" s="3"/>
      <c r="N50" s="3"/>
      <c r="O50" s="3"/>
    </row>
    <row r="51" spans="1:15" ht="15.75" customHeight="1">
      <c r="A51" s="36"/>
      <c r="B51" s="3"/>
      <c r="C51" s="4"/>
      <c r="D51" s="4"/>
      <c r="E51" s="3"/>
      <c r="F51" s="3"/>
      <c r="G51" s="16"/>
      <c r="H51" s="3"/>
      <c r="I51" s="3"/>
      <c r="J51" s="3"/>
      <c r="K51" s="3"/>
      <c r="L51" s="3"/>
      <c r="M51" s="3"/>
      <c r="N51" s="3"/>
      <c r="O51" s="3"/>
    </row>
    <row r="52" spans="1:15" ht="15.75" customHeight="1">
      <c r="A52" s="36"/>
      <c r="B52" s="3"/>
      <c r="C52" s="4"/>
      <c r="D52" s="4"/>
      <c r="E52" s="3"/>
      <c r="F52" s="3"/>
      <c r="G52" s="16"/>
      <c r="H52" s="3"/>
      <c r="I52" s="3"/>
      <c r="J52" s="3"/>
      <c r="K52" s="3"/>
      <c r="L52" s="3"/>
      <c r="M52" s="3"/>
      <c r="N52" s="3"/>
      <c r="O52" s="3"/>
    </row>
    <row r="53" spans="1:15" ht="15.75" customHeight="1">
      <c r="A53" s="36"/>
      <c r="B53" s="3"/>
      <c r="C53" s="4"/>
      <c r="D53" s="4"/>
      <c r="E53" s="3"/>
      <c r="F53" s="3"/>
      <c r="G53" s="16"/>
      <c r="H53" s="3"/>
      <c r="I53" s="3"/>
      <c r="J53" s="3"/>
      <c r="K53" s="3"/>
      <c r="L53" s="3"/>
      <c r="M53" s="3"/>
      <c r="N53" s="3"/>
      <c r="O53" s="3"/>
    </row>
    <row r="54" spans="1:15" ht="15.75" customHeight="1">
      <c r="A54" s="36"/>
      <c r="B54" s="3"/>
      <c r="C54" s="4"/>
      <c r="D54" s="4"/>
      <c r="E54" s="3"/>
      <c r="F54" s="3"/>
      <c r="G54" s="16"/>
      <c r="H54" s="3"/>
      <c r="I54" s="3"/>
      <c r="J54" s="3"/>
      <c r="K54" s="3"/>
      <c r="L54" s="3"/>
      <c r="M54" s="3"/>
      <c r="N54" s="3"/>
      <c r="O54" s="3"/>
    </row>
    <row r="55" spans="1:15" ht="15.75" customHeight="1">
      <c r="A55" s="36"/>
      <c r="B55" s="3"/>
      <c r="C55" s="4"/>
      <c r="D55" s="4"/>
      <c r="E55" s="3"/>
      <c r="F55" s="3"/>
      <c r="G55" s="16"/>
      <c r="H55" s="3"/>
      <c r="I55" s="3"/>
      <c r="J55" s="3"/>
      <c r="K55" s="3"/>
      <c r="L55" s="3"/>
      <c r="M55" s="3"/>
      <c r="N55" s="3"/>
      <c r="O55" s="3"/>
    </row>
    <row r="56" spans="1:15" ht="15.75" customHeight="1">
      <c r="A56" s="36"/>
      <c r="B56" s="3"/>
      <c r="C56" s="4"/>
      <c r="D56" s="4"/>
      <c r="E56" s="3"/>
      <c r="F56" s="3"/>
      <c r="G56" s="16"/>
      <c r="H56" s="3"/>
      <c r="I56" s="3"/>
      <c r="J56" s="3"/>
      <c r="K56" s="3"/>
      <c r="L56" s="3"/>
      <c r="M56" s="3"/>
      <c r="N56" s="3"/>
      <c r="O56" s="3"/>
    </row>
    <row r="57" spans="1:15" ht="15.75" customHeight="1">
      <c r="A57" s="36"/>
      <c r="B57" s="3"/>
      <c r="C57" s="4"/>
      <c r="D57" s="4"/>
      <c r="E57" s="3"/>
      <c r="F57" s="3"/>
      <c r="G57" s="16"/>
      <c r="H57" s="3"/>
      <c r="I57" s="3"/>
      <c r="J57" s="3"/>
      <c r="K57" s="3"/>
      <c r="L57" s="3"/>
      <c r="M57" s="3"/>
      <c r="N57" s="3"/>
      <c r="O57" s="3"/>
    </row>
    <row r="58" spans="1:15" ht="15.75" customHeight="1">
      <c r="A58" s="36"/>
      <c r="B58" s="3"/>
      <c r="C58" s="4"/>
      <c r="D58" s="4"/>
      <c r="E58" s="3"/>
      <c r="F58" s="3"/>
      <c r="G58" s="16"/>
      <c r="H58" s="3"/>
      <c r="I58" s="3"/>
      <c r="J58" s="3"/>
      <c r="K58" s="3"/>
      <c r="L58" s="3"/>
      <c r="M58" s="3"/>
      <c r="N58" s="3"/>
      <c r="O58" s="3"/>
    </row>
    <row r="59" spans="1:15" ht="15.75" customHeight="1">
      <c r="A59" s="36"/>
      <c r="B59" s="3"/>
      <c r="C59" s="4"/>
      <c r="D59" s="4"/>
      <c r="E59" s="3"/>
      <c r="F59" s="3"/>
      <c r="G59" s="16"/>
      <c r="H59" s="3"/>
      <c r="I59" s="3"/>
      <c r="J59" s="3"/>
      <c r="K59" s="3"/>
      <c r="L59" s="3"/>
      <c r="M59" s="3"/>
      <c r="N59" s="3"/>
      <c r="O59" s="3"/>
    </row>
    <row r="60" spans="1:15" ht="15.75" customHeight="1">
      <c r="A60" s="36"/>
      <c r="B60" s="3"/>
      <c r="C60" s="4"/>
      <c r="D60" s="4"/>
      <c r="E60" s="3"/>
      <c r="F60" s="3"/>
      <c r="G60" s="16"/>
      <c r="H60" s="3"/>
      <c r="I60" s="3"/>
      <c r="J60" s="3"/>
      <c r="K60" s="3"/>
      <c r="L60" s="3"/>
      <c r="M60" s="3"/>
      <c r="N60" s="3"/>
      <c r="O60" s="3"/>
    </row>
    <row r="61" spans="1:15" ht="15.75" customHeight="1">
      <c r="A61" s="36"/>
      <c r="B61" s="3"/>
      <c r="C61" s="4"/>
      <c r="D61" s="4"/>
      <c r="E61" s="3"/>
      <c r="F61" s="3"/>
      <c r="G61" s="16"/>
      <c r="H61" s="3"/>
      <c r="I61" s="3"/>
      <c r="J61" s="3"/>
      <c r="K61" s="3"/>
      <c r="L61" s="3"/>
      <c r="M61" s="3"/>
      <c r="N61" s="3"/>
    </row>
    <row r="62" spans="1:15" ht="15.75" customHeight="1">
      <c r="A62" s="36"/>
      <c r="B62" s="3"/>
      <c r="C62" s="4"/>
      <c r="D62" s="4"/>
      <c r="E62" s="3"/>
      <c r="F62" s="3"/>
      <c r="G62" s="16"/>
      <c r="H62" s="3"/>
      <c r="I62" s="3"/>
      <c r="J62" s="3"/>
      <c r="K62" s="3"/>
      <c r="L62" s="3"/>
      <c r="M62" s="3"/>
      <c r="N62" s="3"/>
    </row>
    <row r="63" spans="1:15" ht="15.75" customHeight="1">
      <c r="A63" s="36"/>
      <c r="B63" s="3"/>
      <c r="C63" s="4"/>
      <c r="D63" s="4"/>
      <c r="E63" s="3"/>
      <c r="F63" s="3"/>
      <c r="G63" s="16"/>
      <c r="H63" s="3"/>
      <c r="I63" s="3"/>
      <c r="J63" s="3"/>
      <c r="K63" s="3"/>
      <c r="L63" s="3"/>
      <c r="M63" s="3"/>
      <c r="N63" s="3"/>
    </row>
    <row r="64" spans="1:15" ht="15.75" customHeight="1">
      <c r="A64" s="36"/>
      <c r="B64" s="3"/>
      <c r="C64" s="4"/>
      <c r="D64" s="4"/>
      <c r="E64" s="3"/>
      <c r="F64" s="3"/>
      <c r="G64" s="16"/>
      <c r="H64" s="3"/>
      <c r="I64" s="3"/>
      <c r="J64" s="3"/>
      <c r="K64" s="3"/>
      <c r="L64" s="3"/>
      <c r="M64" s="3"/>
      <c r="N64" s="3"/>
    </row>
    <row r="65" spans="1:14" ht="13">
      <c r="A65" s="36"/>
      <c r="B65" s="3"/>
      <c r="C65" s="4"/>
      <c r="D65" s="4"/>
      <c r="E65" s="3"/>
      <c r="F65" s="3"/>
      <c r="G65" s="16"/>
      <c r="H65" s="3"/>
      <c r="I65" s="3"/>
      <c r="J65" s="3"/>
      <c r="K65" s="3"/>
      <c r="L65" s="3"/>
      <c r="M65" s="3"/>
      <c r="N65" s="3"/>
    </row>
    <row r="66" spans="1:14" ht="13">
      <c r="A66" s="36"/>
      <c r="B66" s="3"/>
      <c r="C66" s="4"/>
      <c r="D66" s="4"/>
      <c r="E66" s="3"/>
      <c r="F66" s="3"/>
      <c r="G66" s="16"/>
      <c r="H66" s="3"/>
      <c r="I66" s="3"/>
      <c r="J66" s="3"/>
      <c r="K66" s="3"/>
      <c r="L66" s="3"/>
      <c r="M66" s="3"/>
      <c r="N66" s="3"/>
    </row>
    <row r="67" spans="1:14" ht="13">
      <c r="A67" s="36"/>
      <c r="B67" s="3"/>
      <c r="C67" s="4"/>
      <c r="D67" s="4"/>
      <c r="E67" s="3"/>
      <c r="F67" s="3"/>
      <c r="G67" s="16"/>
      <c r="H67" s="3"/>
      <c r="I67" s="3"/>
      <c r="J67" s="3"/>
      <c r="K67" s="3"/>
      <c r="L67" s="3"/>
      <c r="M67" s="3"/>
      <c r="N67" s="3"/>
    </row>
    <row r="68" spans="1:14" ht="13">
      <c r="A68" s="36"/>
      <c r="B68" s="3"/>
      <c r="C68" s="4"/>
      <c r="D68" s="4"/>
      <c r="E68" s="3"/>
      <c r="F68" s="3"/>
      <c r="G68" s="16"/>
      <c r="H68" s="3"/>
      <c r="I68" s="3"/>
      <c r="J68" s="3"/>
      <c r="K68" s="3"/>
      <c r="L68" s="3"/>
      <c r="M68" s="3"/>
      <c r="N68" s="3"/>
    </row>
    <row r="69" spans="1:14" ht="13">
      <c r="A69" s="36"/>
      <c r="B69" s="3"/>
      <c r="C69" s="4"/>
      <c r="D69" s="4"/>
      <c r="E69" s="3"/>
      <c r="F69" s="3"/>
      <c r="G69" s="16"/>
      <c r="H69" s="3"/>
      <c r="I69" s="3"/>
      <c r="J69" s="3"/>
      <c r="K69" s="3"/>
      <c r="L69" s="3"/>
      <c r="M69" s="3"/>
      <c r="N69" s="3"/>
    </row>
    <row r="70" spans="1:14" ht="13">
      <c r="A70" s="36"/>
      <c r="B70" s="3"/>
      <c r="C70" s="4"/>
      <c r="D70" s="4"/>
      <c r="E70" s="3"/>
      <c r="F70" s="3"/>
      <c r="G70" s="16"/>
      <c r="H70" s="3"/>
      <c r="I70" s="3"/>
      <c r="J70" s="3"/>
      <c r="K70" s="3"/>
      <c r="L70" s="3"/>
      <c r="M70" s="3"/>
      <c r="N70" s="3"/>
    </row>
    <row r="71" spans="1:14" ht="13">
      <c r="A71" s="36"/>
      <c r="B71" s="3"/>
      <c r="C71" s="4"/>
      <c r="D71" s="4"/>
      <c r="E71" s="3"/>
      <c r="F71" s="3"/>
      <c r="G71" s="16"/>
      <c r="H71" s="3"/>
      <c r="I71" s="3"/>
      <c r="J71" s="3"/>
      <c r="K71" s="3"/>
      <c r="L71" s="3"/>
      <c r="M71" s="3"/>
      <c r="N71" s="3"/>
    </row>
    <row r="72" spans="1:14" ht="13">
      <c r="A72" s="36"/>
      <c r="B72" s="3"/>
      <c r="C72" s="4"/>
      <c r="D72" s="4"/>
      <c r="E72" s="3"/>
      <c r="F72" s="3"/>
      <c r="G72" s="16"/>
      <c r="H72" s="3"/>
      <c r="I72" s="3"/>
      <c r="J72" s="3"/>
      <c r="K72" s="3"/>
      <c r="L72" s="3"/>
      <c r="M72" s="3"/>
      <c r="N72" s="3"/>
    </row>
    <row r="73" spans="1:14" ht="13">
      <c r="A73" s="36"/>
      <c r="B73" s="3"/>
      <c r="C73" s="4"/>
      <c r="D73" s="4"/>
      <c r="E73" s="3"/>
      <c r="F73" s="3"/>
      <c r="G73" s="16"/>
      <c r="H73" s="3"/>
      <c r="I73" s="3"/>
      <c r="J73" s="3"/>
      <c r="K73" s="3"/>
      <c r="L73" s="3"/>
      <c r="M73" s="3"/>
      <c r="N73" s="3"/>
    </row>
    <row r="74" spans="1:14" ht="13">
      <c r="A74" s="36"/>
      <c r="B74" s="3"/>
      <c r="C74" s="4"/>
      <c r="D74" s="4"/>
      <c r="E74" s="3"/>
      <c r="F74" s="3"/>
      <c r="G74" s="16"/>
      <c r="H74" s="3"/>
      <c r="I74" s="3"/>
      <c r="J74" s="3"/>
      <c r="K74" s="3"/>
      <c r="L74" s="3"/>
      <c r="M74" s="3"/>
      <c r="N74" s="3"/>
    </row>
    <row r="75" spans="1:14" ht="13">
      <c r="A75" s="36"/>
      <c r="B75" s="3"/>
      <c r="C75" s="4"/>
      <c r="D75" s="4"/>
      <c r="E75" s="3"/>
      <c r="F75" s="3"/>
      <c r="G75" s="16"/>
      <c r="H75" s="3"/>
      <c r="I75" s="3"/>
      <c r="J75" s="3"/>
      <c r="K75" s="3"/>
      <c r="L75" s="3"/>
      <c r="M75" s="3"/>
      <c r="N75" s="3"/>
    </row>
    <row r="76" spans="1:14" ht="13">
      <c r="A76" s="36"/>
      <c r="B76" s="3"/>
      <c r="C76" s="4"/>
      <c r="D76" s="4"/>
      <c r="E76" s="3"/>
      <c r="F76" s="3"/>
      <c r="G76" s="16"/>
      <c r="H76" s="3"/>
      <c r="I76" s="3"/>
      <c r="J76" s="3"/>
      <c r="K76" s="3"/>
      <c r="L76" s="3"/>
      <c r="M76" s="3"/>
      <c r="N76" s="3"/>
    </row>
    <row r="77" spans="1:14" ht="13">
      <c r="A77" s="36"/>
      <c r="B77" s="3"/>
      <c r="C77" s="4"/>
      <c r="D77" s="4"/>
      <c r="E77" s="3"/>
      <c r="F77" s="3"/>
      <c r="G77" s="16"/>
      <c r="H77" s="3"/>
      <c r="I77" s="3"/>
      <c r="J77" s="3"/>
      <c r="K77" s="3"/>
      <c r="L77" s="3"/>
      <c r="M77" s="3"/>
      <c r="N77" s="3"/>
    </row>
    <row r="78" spans="1:14" ht="13">
      <c r="A78" s="36"/>
      <c r="B78" s="3"/>
      <c r="C78" s="4"/>
      <c r="D78" s="4"/>
      <c r="E78" s="3"/>
      <c r="F78" s="3"/>
      <c r="G78" s="16"/>
      <c r="H78" s="3"/>
      <c r="I78" s="3"/>
      <c r="J78" s="3"/>
      <c r="K78" s="3"/>
      <c r="L78" s="3"/>
      <c r="M78" s="3"/>
      <c r="N78" s="3"/>
    </row>
    <row r="79" spans="1:14" ht="13">
      <c r="A79" s="36"/>
      <c r="B79" s="3"/>
      <c r="C79" s="4"/>
      <c r="D79" s="4"/>
      <c r="E79" s="3"/>
      <c r="F79" s="3"/>
      <c r="G79" s="16"/>
      <c r="H79" s="3"/>
      <c r="I79" s="3"/>
      <c r="J79" s="3"/>
      <c r="K79" s="3"/>
      <c r="L79" s="3"/>
      <c r="M79" s="3"/>
      <c r="N79" s="3"/>
    </row>
    <row r="80" spans="1:14" ht="13">
      <c r="A80" s="36"/>
      <c r="B80" s="3"/>
      <c r="C80" s="4"/>
      <c r="D80" s="4"/>
      <c r="E80" s="3"/>
      <c r="F80" s="3"/>
      <c r="G80" s="16"/>
      <c r="H80" s="3"/>
      <c r="I80" s="3"/>
      <c r="J80" s="3"/>
      <c r="K80" s="3"/>
      <c r="L80" s="3"/>
      <c r="M80" s="3"/>
      <c r="N80" s="3"/>
    </row>
    <row r="81" spans="1:14" ht="13">
      <c r="A81" s="36"/>
      <c r="B81" s="3"/>
      <c r="C81" s="4"/>
      <c r="D81" s="4"/>
      <c r="E81" s="3"/>
      <c r="F81" s="3"/>
      <c r="G81" s="16"/>
      <c r="H81" s="3"/>
      <c r="I81" s="3"/>
      <c r="J81" s="3"/>
      <c r="K81" s="3"/>
      <c r="L81" s="3"/>
      <c r="M81" s="3"/>
      <c r="N81" s="3"/>
    </row>
    <row r="82" spans="1:14" ht="13">
      <c r="A82" s="36"/>
      <c r="B82" s="3"/>
      <c r="C82" s="4"/>
      <c r="D82" s="4"/>
      <c r="E82" s="3"/>
      <c r="F82" s="3"/>
      <c r="G82" s="16"/>
      <c r="H82" s="3"/>
      <c r="I82" s="3"/>
      <c r="J82" s="3"/>
      <c r="K82" s="3"/>
      <c r="L82" s="3"/>
      <c r="M82" s="3"/>
      <c r="N82" s="3"/>
    </row>
    <row r="83" spans="1:14" ht="13">
      <c r="A83" s="36"/>
      <c r="B83" s="3"/>
      <c r="C83" s="4"/>
      <c r="D83" s="4"/>
      <c r="E83" s="3"/>
      <c r="F83" s="3"/>
      <c r="G83" s="16"/>
      <c r="H83" s="3"/>
      <c r="I83" s="3"/>
      <c r="J83" s="3"/>
      <c r="K83" s="3"/>
      <c r="L83" s="3"/>
      <c r="M83" s="3"/>
      <c r="N83" s="3"/>
    </row>
    <row r="84" spans="1:14" ht="13">
      <c r="A84" s="36"/>
      <c r="B84" s="3"/>
      <c r="C84" s="4"/>
      <c r="D84" s="4"/>
      <c r="E84" s="3"/>
      <c r="F84" s="3"/>
      <c r="G84" s="16"/>
      <c r="H84" s="3"/>
      <c r="I84" s="3"/>
      <c r="J84" s="3"/>
      <c r="K84" s="3"/>
      <c r="L84" s="3"/>
      <c r="M84" s="3"/>
      <c r="N84" s="3"/>
    </row>
    <row r="85" spans="1:14" ht="13">
      <c r="A85" s="36"/>
      <c r="B85" s="3"/>
      <c r="C85" s="4"/>
      <c r="D85" s="4"/>
      <c r="E85" s="3"/>
      <c r="F85" s="3"/>
      <c r="G85" s="16"/>
      <c r="H85" s="3"/>
      <c r="I85" s="3"/>
      <c r="J85" s="3"/>
      <c r="K85" s="3"/>
      <c r="L85" s="3"/>
      <c r="M85" s="3"/>
      <c r="N85" s="3"/>
    </row>
    <row r="86" spans="1:14" ht="13">
      <c r="A86" s="36"/>
      <c r="B86" s="3"/>
      <c r="C86" s="4"/>
      <c r="D86" s="4"/>
      <c r="E86" s="3"/>
      <c r="F86" s="3"/>
      <c r="G86" s="16"/>
      <c r="H86" s="3"/>
      <c r="I86" s="3"/>
      <c r="J86" s="3"/>
      <c r="K86" s="3"/>
      <c r="L86" s="3"/>
      <c r="M86" s="3"/>
      <c r="N86" s="3"/>
    </row>
    <row r="87" spans="1:14" ht="13">
      <c r="A87" s="36"/>
      <c r="B87" s="3"/>
      <c r="C87" s="4"/>
      <c r="D87" s="4"/>
      <c r="E87" s="3"/>
      <c r="F87" s="3"/>
      <c r="G87" s="16"/>
      <c r="H87" s="3"/>
      <c r="I87" s="3"/>
      <c r="J87" s="3"/>
      <c r="K87" s="3"/>
      <c r="L87" s="3"/>
      <c r="M87" s="3"/>
      <c r="N87" s="3"/>
    </row>
    <row r="88" spans="1:14" ht="13">
      <c r="A88" s="36"/>
      <c r="B88" s="3"/>
      <c r="C88" s="4"/>
      <c r="D88" s="4"/>
      <c r="E88" s="3"/>
      <c r="F88" s="3"/>
      <c r="G88" s="16"/>
      <c r="H88" s="3"/>
      <c r="I88" s="3"/>
      <c r="J88" s="3"/>
      <c r="K88" s="3"/>
      <c r="L88" s="3"/>
      <c r="M88" s="3"/>
      <c r="N88" s="3"/>
    </row>
    <row r="89" spans="1:14" ht="13">
      <c r="A89" s="36"/>
      <c r="B89" s="3"/>
      <c r="C89" s="4"/>
      <c r="D89" s="4"/>
      <c r="E89" s="3"/>
      <c r="F89" s="3"/>
      <c r="G89" s="16"/>
      <c r="H89" s="3"/>
      <c r="I89" s="3"/>
      <c r="J89" s="3"/>
      <c r="K89" s="3"/>
      <c r="L89" s="3"/>
      <c r="M89" s="3"/>
      <c r="N89" s="3"/>
    </row>
    <row r="90" spans="1:14" ht="13">
      <c r="A90" s="36"/>
      <c r="B90" s="3"/>
      <c r="C90" s="4"/>
      <c r="D90" s="4"/>
      <c r="E90" s="3"/>
      <c r="F90" s="3"/>
      <c r="G90" s="16"/>
      <c r="H90" s="3"/>
      <c r="I90" s="3"/>
      <c r="J90" s="3"/>
      <c r="K90" s="3"/>
      <c r="L90" s="3"/>
      <c r="M90" s="3"/>
      <c r="N90" s="3"/>
    </row>
    <row r="91" spans="1:14" ht="13">
      <c r="A91" s="36"/>
      <c r="B91" s="3"/>
      <c r="C91" s="4"/>
      <c r="D91" s="4"/>
      <c r="E91" s="3"/>
      <c r="F91" s="3"/>
      <c r="G91" s="16"/>
      <c r="H91" s="3"/>
      <c r="I91" s="3"/>
      <c r="J91" s="3"/>
      <c r="K91" s="3"/>
      <c r="L91" s="3"/>
      <c r="M91" s="3"/>
      <c r="N91" s="3"/>
    </row>
    <row r="92" spans="1:14" ht="13">
      <c r="A92" s="36"/>
      <c r="B92" s="3"/>
      <c r="C92" s="4"/>
      <c r="D92" s="4"/>
      <c r="E92" s="3"/>
      <c r="F92" s="3"/>
      <c r="G92" s="16"/>
      <c r="H92" s="3"/>
      <c r="I92" s="3"/>
      <c r="J92" s="3"/>
      <c r="K92" s="3"/>
      <c r="L92" s="3"/>
      <c r="M92" s="3"/>
      <c r="N92" s="3"/>
    </row>
    <row r="93" spans="1:14" ht="13">
      <c r="A93" s="36"/>
      <c r="B93" s="3"/>
      <c r="C93" s="4"/>
      <c r="D93" s="4"/>
      <c r="E93" s="3"/>
      <c r="F93" s="3"/>
      <c r="G93" s="16"/>
      <c r="H93" s="3"/>
      <c r="I93" s="3"/>
      <c r="J93" s="3"/>
      <c r="K93" s="3"/>
      <c r="L93" s="3"/>
      <c r="M93" s="3"/>
      <c r="N93" s="3"/>
    </row>
    <row r="94" spans="1:14" ht="13">
      <c r="A94" s="36"/>
      <c r="B94" s="3"/>
      <c r="C94" s="4"/>
      <c r="D94" s="4"/>
      <c r="E94" s="3"/>
      <c r="F94" s="3"/>
      <c r="G94" s="16"/>
      <c r="H94" s="3"/>
      <c r="I94" s="3"/>
      <c r="J94" s="3"/>
      <c r="K94" s="3"/>
      <c r="L94" s="3"/>
      <c r="M94" s="3"/>
      <c r="N94" s="3"/>
    </row>
    <row r="95" spans="1:14" ht="13">
      <c r="A95" s="36"/>
      <c r="B95" s="3"/>
      <c r="C95" s="4"/>
      <c r="D95" s="4"/>
      <c r="E95" s="3"/>
      <c r="F95" s="3"/>
      <c r="G95" s="16"/>
      <c r="H95" s="3"/>
      <c r="I95" s="3"/>
      <c r="J95" s="3"/>
      <c r="K95" s="3"/>
      <c r="L95" s="3"/>
      <c r="M95" s="3"/>
      <c r="N95" s="3"/>
    </row>
    <row r="96" spans="1:14" ht="13">
      <c r="A96" s="36"/>
      <c r="B96" s="3"/>
      <c r="C96" s="4"/>
      <c r="D96" s="4"/>
      <c r="E96" s="3"/>
      <c r="F96" s="3"/>
      <c r="G96" s="16"/>
      <c r="H96" s="3"/>
      <c r="I96" s="3"/>
      <c r="J96" s="3"/>
      <c r="K96" s="3"/>
      <c r="L96" s="3"/>
      <c r="M96" s="3"/>
      <c r="N96" s="3"/>
    </row>
    <row r="97" spans="1:14" ht="13">
      <c r="A97" s="36"/>
      <c r="B97" s="3"/>
      <c r="C97" s="4"/>
      <c r="D97" s="4"/>
      <c r="E97" s="3"/>
      <c r="F97" s="3"/>
      <c r="G97" s="16"/>
      <c r="H97" s="3"/>
      <c r="I97" s="3"/>
      <c r="J97" s="3"/>
      <c r="K97" s="3"/>
      <c r="L97" s="3"/>
      <c r="M97" s="3"/>
      <c r="N97" s="3"/>
    </row>
    <row r="98" spans="1:14" ht="13">
      <c r="A98" s="36"/>
      <c r="B98" s="3"/>
      <c r="C98" s="4"/>
      <c r="D98" s="4"/>
      <c r="E98" s="3"/>
      <c r="F98" s="3"/>
      <c r="G98" s="16"/>
      <c r="H98" s="3"/>
      <c r="I98" s="3"/>
      <c r="J98" s="3"/>
      <c r="K98" s="3"/>
      <c r="L98" s="3"/>
      <c r="M98" s="3"/>
      <c r="N98" s="3"/>
    </row>
    <row r="99" spans="1:14" ht="13">
      <c r="A99" s="36"/>
      <c r="B99" s="3"/>
      <c r="C99" s="4"/>
      <c r="D99" s="4"/>
      <c r="E99" s="3"/>
      <c r="F99" s="3"/>
      <c r="G99" s="16"/>
      <c r="H99" s="3"/>
      <c r="I99" s="3"/>
      <c r="J99" s="3"/>
      <c r="K99" s="3"/>
      <c r="L99" s="3"/>
      <c r="M99" s="3"/>
      <c r="N99" s="3"/>
    </row>
    <row r="100" spans="1:14" ht="13">
      <c r="A100" s="36"/>
      <c r="B100" s="3"/>
      <c r="C100" s="4"/>
      <c r="D100" s="4"/>
      <c r="E100" s="3"/>
      <c r="F100" s="3"/>
      <c r="G100" s="16"/>
      <c r="H100" s="3"/>
      <c r="I100" s="3"/>
      <c r="J100" s="3"/>
      <c r="K100" s="3"/>
      <c r="L100" s="3"/>
      <c r="M100" s="3"/>
      <c r="N100" s="3"/>
    </row>
    <row r="101" spans="1:14" ht="13">
      <c r="A101" s="36"/>
      <c r="B101" s="3"/>
      <c r="C101" s="4"/>
      <c r="D101" s="4"/>
      <c r="E101" s="3"/>
      <c r="F101" s="3"/>
      <c r="G101" s="16"/>
      <c r="H101" s="3"/>
      <c r="I101" s="3"/>
      <c r="J101" s="3"/>
      <c r="K101" s="3"/>
      <c r="L101" s="3"/>
      <c r="M101" s="3"/>
      <c r="N101" s="3"/>
    </row>
    <row r="102" spans="1:14" ht="13">
      <c r="A102" s="36"/>
      <c r="B102" s="3"/>
      <c r="C102" s="4"/>
      <c r="D102" s="4"/>
      <c r="E102" s="3"/>
      <c r="F102" s="3"/>
      <c r="G102" s="16"/>
      <c r="H102" s="3"/>
      <c r="I102" s="3"/>
      <c r="J102" s="3"/>
      <c r="K102" s="3"/>
      <c r="L102" s="3"/>
      <c r="M102" s="3"/>
      <c r="N102" s="3"/>
    </row>
    <row r="103" spans="1:14" ht="13">
      <c r="A103" s="36"/>
      <c r="B103" s="3"/>
      <c r="C103" s="4"/>
      <c r="D103" s="4"/>
      <c r="E103" s="3"/>
      <c r="F103" s="3"/>
      <c r="G103" s="16"/>
      <c r="H103" s="3"/>
      <c r="I103" s="3"/>
      <c r="J103" s="3"/>
      <c r="K103" s="3"/>
      <c r="L103" s="3"/>
      <c r="M103" s="3"/>
      <c r="N103" s="3"/>
    </row>
    <row r="104" spans="1:14" ht="13">
      <c r="A104" s="36"/>
      <c r="B104" s="3"/>
      <c r="C104" s="4"/>
      <c r="D104" s="4"/>
      <c r="E104" s="3"/>
      <c r="F104" s="3"/>
      <c r="G104" s="16"/>
      <c r="H104" s="3"/>
      <c r="I104" s="3"/>
      <c r="J104" s="3"/>
      <c r="K104" s="3"/>
      <c r="L104" s="3"/>
      <c r="M104" s="3"/>
      <c r="N104" s="3"/>
    </row>
    <row r="105" spans="1:14" ht="13">
      <c r="A105" s="36"/>
      <c r="B105" s="3"/>
      <c r="C105" s="4"/>
      <c r="D105" s="4"/>
      <c r="E105" s="3"/>
      <c r="F105" s="3"/>
      <c r="G105" s="16"/>
      <c r="H105" s="3"/>
      <c r="I105" s="3"/>
      <c r="J105" s="3"/>
      <c r="K105" s="3"/>
      <c r="L105" s="3"/>
      <c r="M105" s="3"/>
      <c r="N105" s="3"/>
    </row>
    <row r="106" spans="1:14" ht="13">
      <c r="A106" s="36"/>
      <c r="B106" s="3"/>
      <c r="C106" s="4"/>
      <c r="D106" s="4"/>
      <c r="E106" s="3"/>
      <c r="F106" s="3"/>
      <c r="G106" s="16"/>
      <c r="H106" s="3"/>
      <c r="I106" s="3"/>
      <c r="J106" s="3"/>
      <c r="K106" s="3"/>
      <c r="L106" s="3"/>
      <c r="M106" s="3"/>
      <c r="N106" s="3"/>
    </row>
    <row r="107" spans="1:14" ht="13">
      <c r="A107" s="36"/>
      <c r="B107" s="3"/>
      <c r="C107" s="4"/>
      <c r="D107" s="4"/>
      <c r="E107" s="3"/>
      <c r="F107" s="3"/>
      <c r="G107" s="16"/>
      <c r="H107" s="3"/>
      <c r="I107" s="3"/>
      <c r="J107" s="3"/>
      <c r="K107" s="3"/>
      <c r="L107" s="3"/>
      <c r="M107" s="3"/>
      <c r="N107" s="3"/>
    </row>
    <row r="108" spans="1:14" ht="13">
      <c r="A108" s="36"/>
      <c r="B108" s="3"/>
      <c r="C108" s="4"/>
      <c r="D108" s="4"/>
      <c r="E108" s="3"/>
      <c r="F108" s="3"/>
      <c r="G108" s="16"/>
      <c r="H108" s="3"/>
      <c r="I108" s="3"/>
      <c r="J108" s="3"/>
      <c r="K108" s="3"/>
      <c r="L108" s="3"/>
      <c r="M108" s="3"/>
      <c r="N108" s="3"/>
    </row>
    <row r="109" spans="1:14" ht="13">
      <c r="A109" s="36"/>
      <c r="B109" s="3"/>
      <c r="C109" s="4"/>
      <c r="D109" s="4"/>
      <c r="E109" s="3"/>
      <c r="F109" s="3"/>
      <c r="G109" s="16"/>
      <c r="H109" s="3"/>
      <c r="I109" s="3"/>
      <c r="J109" s="3"/>
      <c r="K109" s="3"/>
      <c r="L109" s="3"/>
      <c r="M109" s="3"/>
      <c r="N109" s="3"/>
    </row>
    <row r="110" spans="1:14" ht="13">
      <c r="A110" s="36"/>
      <c r="B110" s="3"/>
      <c r="C110" s="4"/>
      <c r="D110" s="4"/>
      <c r="E110" s="3"/>
      <c r="F110" s="3"/>
      <c r="G110" s="16"/>
      <c r="H110" s="3"/>
      <c r="I110" s="3"/>
      <c r="J110" s="3"/>
      <c r="K110" s="3"/>
      <c r="L110" s="3"/>
      <c r="M110" s="3"/>
      <c r="N110" s="3"/>
    </row>
    <row r="111" spans="1:14" ht="13">
      <c r="A111" s="36"/>
      <c r="B111" s="3"/>
      <c r="C111" s="4"/>
      <c r="D111" s="4"/>
      <c r="E111" s="3"/>
      <c r="F111" s="3"/>
      <c r="G111" s="16"/>
      <c r="H111" s="3"/>
      <c r="I111" s="3"/>
      <c r="J111" s="3"/>
      <c r="K111" s="3"/>
      <c r="L111" s="3"/>
      <c r="M111" s="3"/>
      <c r="N111" s="3"/>
    </row>
    <row r="112" spans="1:14" ht="13">
      <c r="A112" s="36"/>
      <c r="B112" s="3"/>
      <c r="C112" s="4"/>
      <c r="D112" s="4"/>
      <c r="E112" s="3"/>
      <c r="F112" s="3"/>
      <c r="G112" s="16"/>
      <c r="H112" s="3"/>
      <c r="I112" s="3"/>
      <c r="J112" s="3"/>
      <c r="K112" s="3"/>
      <c r="L112" s="3"/>
      <c r="M112" s="3"/>
      <c r="N112" s="3"/>
    </row>
    <row r="113" spans="1:14" ht="13">
      <c r="A113" s="36"/>
      <c r="B113" s="3"/>
      <c r="C113" s="4"/>
      <c r="D113" s="4"/>
      <c r="E113" s="3"/>
      <c r="F113" s="3"/>
      <c r="G113" s="16"/>
      <c r="H113" s="3"/>
      <c r="I113" s="3"/>
      <c r="J113" s="3"/>
      <c r="K113" s="3"/>
      <c r="L113" s="3"/>
      <c r="M113" s="3"/>
      <c r="N113" s="3"/>
    </row>
    <row r="114" spans="1:14" ht="13">
      <c r="A114" s="36"/>
      <c r="B114" s="3"/>
      <c r="C114" s="4"/>
      <c r="D114" s="4"/>
      <c r="E114" s="3"/>
      <c r="F114" s="3"/>
      <c r="G114" s="16"/>
      <c r="H114" s="3"/>
      <c r="I114" s="3"/>
      <c r="J114" s="3"/>
      <c r="K114" s="3"/>
      <c r="L114" s="3"/>
      <c r="M114" s="3"/>
      <c r="N114" s="3"/>
    </row>
    <row r="115" spans="1:14" ht="13">
      <c r="A115" s="36"/>
      <c r="B115" s="3"/>
      <c r="C115" s="4"/>
      <c r="D115" s="4"/>
      <c r="E115" s="3"/>
      <c r="F115" s="3"/>
      <c r="G115" s="16"/>
      <c r="H115" s="3"/>
      <c r="I115" s="3"/>
      <c r="J115" s="3"/>
      <c r="K115" s="3"/>
      <c r="L115" s="3"/>
      <c r="M115" s="3"/>
      <c r="N115" s="3"/>
    </row>
    <row r="116" spans="1:14" ht="13">
      <c r="A116" s="36"/>
      <c r="B116" s="3"/>
      <c r="C116" s="4"/>
      <c r="D116" s="4"/>
      <c r="E116" s="3"/>
      <c r="F116" s="3"/>
      <c r="G116" s="16"/>
      <c r="H116" s="3"/>
      <c r="I116" s="3"/>
      <c r="J116" s="3"/>
      <c r="K116" s="3"/>
      <c r="L116" s="3"/>
      <c r="M116" s="3"/>
      <c r="N116" s="3"/>
    </row>
    <row r="117" spans="1:14" ht="13">
      <c r="A117" s="36"/>
      <c r="B117" s="3"/>
      <c r="C117" s="4"/>
      <c r="D117" s="4"/>
      <c r="E117" s="3"/>
      <c r="F117" s="3"/>
      <c r="G117" s="16"/>
      <c r="H117" s="3"/>
      <c r="I117" s="3"/>
      <c r="J117" s="3"/>
      <c r="K117" s="3"/>
      <c r="L117" s="3"/>
      <c r="M117" s="3"/>
      <c r="N117" s="3"/>
    </row>
    <row r="118" spans="1:14" ht="13">
      <c r="A118" s="36"/>
      <c r="B118" s="3"/>
      <c r="C118" s="4"/>
      <c r="D118" s="4"/>
      <c r="E118" s="3"/>
      <c r="F118" s="3"/>
      <c r="G118" s="16"/>
      <c r="H118" s="3"/>
      <c r="I118" s="3"/>
      <c r="J118" s="3"/>
      <c r="K118" s="3"/>
      <c r="L118" s="3"/>
      <c r="M118" s="3"/>
      <c r="N118" s="3"/>
    </row>
    <row r="119" spans="1:14" ht="13">
      <c r="A119" s="36"/>
      <c r="B119" s="3"/>
      <c r="C119" s="4"/>
      <c r="D119" s="4"/>
      <c r="E119" s="3"/>
      <c r="F119" s="3"/>
      <c r="G119" s="16"/>
      <c r="H119" s="3"/>
      <c r="I119" s="3"/>
      <c r="J119" s="3"/>
      <c r="K119" s="3"/>
      <c r="L119" s="3"/>
      <c r="M119" s="3"/>
      <c r="N119" s="3"/>
    </row>
    <row r="120" spans="1:14" ht="13">
      <c r="A120" s="36"/>
      <c r="B120" s="3"/>
      <c r="C120" s="4"/>
      <c r="D120" s="4"/>
      <c r="E120" s="3"/>
      <c r="F120" s="3"/>
      <c r="G120" s="16"/>
      <c r="H120" s="3"/>
      <c r="I120" s="3"/>
      <c r="J120" s="3"/>
      <c r="K120" s="3"/>
      <c r="L120" s="3"/>
      <c r="M120" s="3"/>
      <c r="N120" s="3"/>
    </row>
    <row r="121" spans="1:14" ht="13">
      <c r="A121" s="36"/>
      <c r="B121" s="3"/>
      <c r="C121" s="4"/>
      <c r="D121" s="4"/>
      <c r="E121" s="3"/>
      <c r="F121" s="3"/>
      <c r="G121" s="16"/>
      <c r="H121" s="3"/>
      <c r="I121" s="3"/>
      <c r="J121" s="3"/>
      <c r="K121" s="3"/>
      <c r="L121" s="3"/>
      <c r="M121" s="3"/>
      <c r="N121" s="3"/>
    </row>
    <row r="122" spans="1:14" ht="13">
      <c r="A122" s="36"/>
      <c r="B122" s="3"/>
      <c r="C122" s="4"/>
      <c r="D122" s="4"/>
      <c r="E122" s="3"/>
      <c r="F122" s="3"/>
      <c r="G122" s="16"/>
      <c r="H122" s="3"/>
      <c r="I122" s="3"/>
      <c r="J122" s="3"/>
      <c r="K122" s="3"/>
      <c r="L122" s="3"/>
      <c r="M122" s="3"/>
      <c r="N122" s="3"/>
    </row>
    <row r="123" spans="1:14" ht="13">
      <c r="A123" s="36"/>
      <c r="B123" s="3"/>
      <c r="C123" s="4"/>
      <c r="D123" s="4"/>
      <c r="E123" s="3"/>
      <c r="F123" s="3"/>
      <c r="G123" s="16"/>
      <c r="H123" s="3"/>
      <c r="I123" s="3"/>
      <c r="J123" s="3"/>
      <c r="K123" s="3"/>
      <c r="L123" s="3"/>
      <c r="M123" s="3"/>
      <c r="N123" s="3"/>
    </row>
    <row r="124" spans="1:14" ht="13">
      <c r="A124" s="36"/>
      <c r="B124" s="3"/>
      <c r="C124" s="4"/>
      <c r="D124" s="4"/>
      <c r="E124" s="3"/>
      <c r="F124" s="3"/>
      <c r="G124" s="16"/>
      <c r="H124" s="3"/>
      <c r="I124" s="3"/>
      <c r="J124" s="3"/>
      <c r="K124" s="3"/>
      <c r="L124" s="3"/>
      <c r="M124" s="3"/>
      <c r="N124" s="3"/>
    </row>
    <row r="125" spans="1:14" ht="13">
      <c r="A125" s="36"/>
      <c r="B125" s="3"/>
      <c r="C125" s="4"/>
      <c r="D125" s="4"/>
      <c r="E125" s="3"/>
      <c r="F125" s="3"/>
      <c r="G125" s="16"/>
      <c r="H125" s="3"/>
      <c r="I125" s="3"/>
      <c r="J125" s="3"/>
      <c r="K125" s="3"/>
      <c r="L125" s="3"/>
      <c r="M125" s="3"/>
      <c r="N125" s="3"/>
    </row>
    <row r="126" spans="1:14" ht="13">
      <c r="A126" s="36"/>
      <c r="B126" s="3"/>
      <c r="C126" s="4"/>
      <c r="D126" s="4"/>
      <c r="E126" s="3"/>
      <c r="F126" s="3"/>
      <c r="G126" s="16"/>
      <c r="H126" s="3"/>
      <c r="I126" s="3"/>
      <c r="J126" s="3"/>
      <c r="K126" s="3"/>
      <c r="L126" s="3"/>
      <c r="M126" s="3"/>
      <c r="N126" s="3"/>
    </row>
    <row r="127" spans="1:14" ht="13">
      <c r="A127" s="36"/>
      <c r="B127" s="3"/>
      <c r="C127" s="4"/>
      <c r="D127" s="4"/>
      <c r="E127" s="3"/>
      <c r="F127" s="3"/>
      <c r="G127" s="16"/>
      <c r="H127" s="3"/>
      <c r="I127" s="3"/>
      <c r="J127" s="3"/>
      <c r="K127" s="3"/>
      <c r="L127" s="3"/>
      <c r="M127" s="3"/>
      <c r="N127" s="3"/>
    </row>
    <row r="128" spans="1:14" ht="13">
      <c r="A128" s="36"/>
      <c r="B128" s="3"/>
      <c r="C128" s="4"/>
      <c r="D128" s="4"/>
      <c r="E128" s="3"/>
      <c r="F128" s="3"/>
      <c r="G128" s="16"/>
      <c r="H128" s="3"/>
      <c r="I128" s="3"/>
      <c r="J128" s="3"/>
      <c r="K128" s="3"/>
      <c r="L128" s="3"/>
      <c r="M128" s="3"/>
      <c r="N128" s="3"/>
    </row>
    <row r="129" spans="1:14" ht="13">
      <c r="A129" s="36"/>
      <c r="B129" s="3"/>
      <c r="C129" s="4"/>
      <c r="D129" s="4"/>
      <c r="E129" s="3"/>
      <c r="F129" s="3"/>
      <c r="G129" s="16"/>
      <c r="H129" s="3"/>
      <c r="I129" s="3"/>
      <c r="J129" s="3"/>
      <c r="K129" s="3"/>
      <c r="L129" s="3"/>
      <c r="M129" s="3"/>
      <c r="N129" s="3"/>
    </row>
    <row r="130" spans="1:14" ht="13">
      <c r="A130" s="36"/>
      <c r="B130" s="3"/>
      <c r="C130" s="4"/>
      <c r="D130" s="4"/>
      <c r="E130" s="3"/>
      <c r="F130" s="3"/>
      <c r="G130" s="16"/>
      <c r="H130" s="3"/>
      <c r="I130" s="3"/>
      <c r="J130" s="3"/>
      <c r="K130" s="3"/>
      <c r="L130" s="3"/>
      <c r="M130" s="3"/>
      <c r="N130" s="3"/>
    </row>
    <row r="131" spans="1:14" ht="13">
      <c r="A131" s="36"/>
      <c r="B131" s="3"/>
      <c r="C131" s="4"/>
      <c r="D131" s="4"/>
      <c r="E131" s="3"/>
      <c r="F131" s="3"/>
      <c r="G131" s="16"/>
      <c r="H131" s="3"/>
      <c r="I131" s="3"/>
      <c r="J131" s="3"/>
      <c r="K131" s="3"/>
      <c r="L131" s="3"/>
      <c r="M131" s="3"/>
      <c r="N131" s="3"/>
    </row>
    <row r="132" spans="1:14" ht="13">
      <c r="A132" s="36"/>
      <c r="B132" s="3"/>
      <c r="C132" s="4"/>
      <c r="D132" s="4"/>
      <c r="E132" s="3"/>
      <c r="F132" s="3"/>
      <c r="G132" s="16"/>
      <c r="H132" s="3"/>
      <c r="I132" s="3"/>
      <c r="J132" s="3"/>
      <c r="K132" s="3"/>
      <c r="L132" s="3"/>
      <c r="M132" s="3"/>
      <c r="N132" s="3"/>
    </row>
    <row r="133" spans="1:14" ht="13">
      <c r="A133" s="36"/>
      <c r="B133" s="3"/>
      <c r="C133" s="4"/>
      <c r="D133" s="4"/>
      <c r="E133" s="3"/>
      <c r="F133" s="3"/>
      <c r="G133" s="16"/>
      <c r="H133" s="3"/>
      <c r="I133" s="3"/>
      <c r="J133" s="3"/>
      <c r="K133" s="3"/>
      <c r="L133" s="3"/>
      <c r="M133" s="3"/>
      <c r="N133" s="3"/>
    </row>
    <row r="134" spans="1:14" ht="13">
      <c r="A134" s="36"/>
      <c r="B134" s="3"/>
      <c r="C134" s="4"/>
      <c r="D134" s="4"/>
      <c r="E134" s="3"/>
      <c r="F134" s="3"/>
      <c r="G134" s="16"/>
      <c r="H134" s="3"/>
      <c r="I134" s="3"/>
      <c r="J134" s="3"/>
      <c r="K134" s="3"/>
      <c r="L134" s="3"/>
      <c r="M134" s="3"/>
      <c r="N134" s="3"/>
    </row>
    <row r="135" spans="1:14" ht="13">
      <c r="A135" s="36"/>
      <c r="B135" s="3"/>
      <c r="C135" s="4"/>
      <c r="D135" s="4"/>
      <c r="E135" s="3"/>
      <c r="F135" s="3"/>
      <c r="G135" s="16"/>
      <c r="H135" s="3"/>
      <c r="I135" s="3"/>
      <c r="J135" s="3"/>
      <c r="K135" s="3"/>
      <c r="L135" s="3"/>
      <c r="M135" s="3"/>
      <c r="N135" s="3"/>
    </row>
    <row r="136" spans="1:14" ht="13">
      <c r="A136" s="36"/>
      <c r="B136" s="3"/>
      <c r="C136" s="4"/>
      <c r="D136" s="4"/>
      <c r="E136" s="3"/>
      <c r="F136" s="3"/>
      <c r="G136" s="16"/>
      <c r="H136" s="3"/>
      <c r="I136" s="3"/>
      <c r="J136" s="3"/>
      <c r="K136" s="3"/>
      <c r="L136" s="3"/>
      <c r="M136" s="3"/>
      <c r="N136" s="3"/>
    </row>
    <row r="137" spans="1:14" ht="13">
      <c r="A137" s="36"/>
      <c r="B137" s="3"/>
      <c r="C137" s="4"/>
      <c r="D137" s="4"/>
      <c r="E137" s="3"/>
      <c r="F137" s="3"/>
      <c r="G137" s="16"/>
      <c r="H137" s="3"/>
      <c r="I137" s="3"/>
      <c r="J137" s="3"/>
      <c r="K137" s="3"/>
      <c r="L137" s="3"/>
      <c r="M137" s="3"/>
      <c r="N137" s="3"/>
    </row>
    <row r="138" spans="1:14" ht="13">
      <c r="A138" s="36"/>
      <c r="B138" s="3"/>
      <c r="C138" s="4"/>
      <c r="D138" s="4"/>
      <c r="E138" s="3"/>
      <c r="F138" s="3"/>
      <c r="G138" s="16"/>
      <c r="H138" s="3"/>
      <c r="I138" s="3"/>
      <c r="J138" s="3"/>
      <c r="K138" s="3"/>
      <c r="L138" s="3"/>
      <c r="M138" s="3"/>
      <c r="N138" s="3"/>
    </row>
    <row r="139" spans="1:14" ht="13">
      <c r="A139" s="36"/>
      <c r="B139" s="3"/>
      <c r="C139" s="4"/>
      <c r="D139" s="4"/>
      <c r="E139" s="3"/>
      <c r="F139" s="3"/>
      <c r="G139" s="16"/>
      <c r="H139" s="3"/>
      <c r="I139" s="3"/>
      <c r="J139" s="3"/>
      <c r="K139" s="3"/>
      <c r="L139" s="3"/>
      <c r="M139" s="3"/>
      <c r="N139" s="3"/>
    </row>
    <row r="140" spans="1:14" ht="13">
      <c r="A140" s="36"/>
      <c r="B140" s="3"/>
      <c r="C140" s="4"/>
      <c r="D140" s="4"/>
      <c r="E140" s="3"/>
      <c r="F140" s="3"/>
      <c r="G140" s="16"/>
      <c r="H140" s="3"/>
      <c r="I140" s="3"/>
      <c r="J140" s="3"/>
      <c r="K140" s="3"/>
      <c r="L140" s="3"/>
      <c r="M140" s="3"/>
      <c r="N140" s="3"/>
    </row>
    <row r="141" spans="1:14" ht="13">
      <c r="A141" s="36"/>
      <c r="B141" s="3"/>
      <c r="C141" s="4"/>
      <c r="D141" s="4"/>
      <c r="E141" s="3"/>
      <c r="F141" s="3"/>
      <c r="G141" s="16"/>
      <c r="H141" s="3"/>
      <c r="I141" s="3"/>
      <c r="J141" s="3"/>
      <c r="K141" s="3"/>
      <c r="L141" s="3"/>
      <c r="M141" s="3"/>
      <c r="N141" s="3"/>
    </row>
    <row r="142" spans="1:14" ht="13">
      <c r="A142" s="36"/>
      <c r="B142" s="3"/>
      <c r="C142" s="4"/>
      <c r="D142" s="4"/>
      <c r="E142" s="3"/>
      <c r="F142" s="3"/>
      <c r="G142" s="16"/>
      <c r="H142" s="3"/>
      <c r="I142" s="3"/>
      <c r="J142" s="3"/>
      <c r="K142" s="3"/>
      <c r="L142" s="3"/>
      <c r="M142" s="3"/>
      <c r="N142" s="3"/>
    </row>
    <row r="143" spans="1:14" ht="13">
      <c r="A143" s="36"/>
      <c r="B143" s="3"/>
      <c r="C143" s="4"/>
      <c r="D143" s="4"/>
      <c r="E143" s="3"/>
      <c r="F143" s="3"/>
      <c r="G143" s="16"/>
      <c r="H143" s="3"/>
      <c r="I143" s="3"/>
      <c r="J143" s="3"/>
      <c r="K143" s="3"/>
      <c r="L143" s="3"/>
      <c r="M143" s="3"/>
      <c r="N143" s="3"/>
    </row>
    <row r="144" spans="1:14" ht="13">
      <c r="A144" s="36"/>
      <c r="B144" s="3"/>
      <c r="C144" s="4"/>
      <c r="D144" s="4"/>
      <c r="E144" s="3"/>
      <c r="F144" s="3"/>
      <c r="G144" s="16"/>
      <c r="H144" s="3"/>
      <c r="I144" s="3"/>
      <c r="J144" s="3"/>
      <c r="K144" s="3"/>
      <c r="L144" s="3"/>
      <c r="M144" s="3"/>
      <c r="N144" s="3"/>
    </row>
    <row r="145" spans="1:14" ht="13">
      <c r="A145" s="36"/>
      <c r="B145" s="3"/>
      <c r="C145" s="4"/>
      <c r="D145" s="4"/>
      <c r="E145" s="3"/>
      <c r="F145" s="3"/>
      <c r="G145" s="16"/>
      <c r="H145" s="3"/>
      <c r="I145" s="3"/>
      <c r="J145" s="3"/>
      <c r="K145" s="3"/>
      <c r="L145" s="3"/>
      <c r="M145" s="3"/>
      <c r="N145" s="3"/>
    </row>
    <row r="146" spans="1:14" ht="13">
      <c r="A146" s="36"/>
      <c r="B146" s="3"/>
      <c r="C146" s="4"/>
      <c r="D146" s="4"/>
      <c r="E146" s="3"/>
      <c r="F146" s="3"/>
      <c r="G146" s="16"/>
      <c r="H146" s="3"/>
      <c r="I146" s="3"/>
      <c r="J146" s="3"/>
      <c r="K146" s="3"/>
      <c r="L146" s="3"/>
      <c r="M146" s="3"/>
      <c r="N146" s="3"/>
    </row>
    <row r="147" spans="1:14" ht="13">
      <c r="A147" s="36"/>
      <c r="B147" s="3"/>
      <c r="C147" s="4"/>
      <c r="D147" s="4"/>
      <c r="E147" s="3"/>
      <c r="F147" s="3"/>
      <c r="G147" s="16"/>
      <c r="H147" s="3"/>
      <c r="I147" s="3"/>
      <c r="J147" s="3"/>
      <c r="K147" s="3"/>
      <c r="L147" s="3"/>
      <c r="M147" s="3"/>
      <c r="N147" s="3"/>
    </row>
    <row r="148" spans="1:14" ht="13">
      <c r="A148" s="36"/>
      <c r="B148" s="3"/>
      <c r="C148" s="4"/>
      <c r="D148" s="4"/>
      <c r="E148" s="3"/>
      <c r="F148" s="3"/>
      <c r="G148" s="16"/>
      <c r="H148" s="3"/>
      <c r="I148" s="3"/>
      <c r="J148" s="3"/>
      <c r="K148" s="3"/>
      <c r="L148" s="3"/>
      <c r="M148" s="3"/>
      <c r="N148" s="3"/>
    </row>
    <row r="149" spans="1:14" ht="13">
      <c r="A149" s="36"/>
      <c r="B149" s="3"/>
      <c r="C149" s="4"/>
      <c r="D149" s="4"/>
      <c r="E149" s="3"/>
      <c r="F149" s="3"/>
      <c r="G149" s="16"/>
      <c r="H149" s="3"/>
      <c r="I149" s="3"/>
      <c r="J149" s="3"/>
      <c r="K149" s="3"/>
      <c r="L149" s="3"/>
      <c r="M149" s="3"/>
      <c r="N149" s="3"/>
    </row>
    <row r="150" spans="1:14" ht="13">
      <c r="A150" s="36"/>
      <c r="B150" s="3"/>
      <c r="C150" s="4"/>
      <c r="D150" s="4"/>
      <c r="E150" s="3"/>
      <c r="F150" s="3"/>
      <c r="G150" s="16"/>
      <c r="H150" s="3"/>
      <c r="I150" s="3"/>
      <c r="J150" s="3"/>
      <c r="K150" s="3"/>
      <c r="L150" s="3"/>
      <c r="M150" s="3"/>
      <c r="N150" s="3"/>
    </row>
    <row r="151" spans="1:14" ht="13">
      <c r="A151" s="36"/>
      <c r="B151" s="3"/>
      <c r="C151" s="4"/>
      <c r="D151" s="4"/>
      <c r="E151" s="3"/>
      <c r="F151" s="3"/>
      <c r="G151" s="16"/>
      <c r="H151" s="3"/>
      <c r="I151" s="3"/>
      <c r="J151" s="3"/>
      <c r="K151" s="3"/>
      <c r="L151" s="3"/>
      <c r="M151" s="3"/>
      <c r="N151" s="3"/>
    </row>
    <row r="152" spans="1:14" ht="13">
      <c r="A152" s="36"/>
      <c r="B152" s="3"/>
      <c r="C152" s="4"/>
      <c r="D152" s="4"/>
      <c r="E152" s="3"/>
      <c r="F152" s="3"/>
      <c r="G152" s="16"/>
      <c r="H152" s="3"/>
      <c r="I152" s="3"/>
      <c r="J152" s="3"/>
      <c r="K152" s="3"/>
      <c r="L152" s="3"/>
      <c r="M152" s="3"/>
      <c r="N152" s="3"/>
    </row>
    <row r="153" spans="1:14" ht="13">
      <c r="A153" s="36"/>
      <c r="B153" s="3"/>
      <c r="C153" s="4"/>
      <c r="D153" s="4"/>
      <c r="E153" s="3"/>
      <c r="F153" s="3"/>
      <c r="G153" s="16"/>
      <c r="H153" s="3"/>
      <c r="I153" s="3"/>
      <c r="J153" s="3"/>
      <c r="K153" s="3"/>
      <c r="L153" s="3"/>
      <c r="M153" s="3"/>
      <c r="N153" s="3"/>
    </row>
    <row r="154" spans="1:14" ht="13">
      <c r="A154" s="36"/>
      <c r="B154" s="3"/>
      <c r="C154" s="4"/>
      <c r="D154" s="4"/>
      <c r="E154" s="3"/>
      <c r="F154" s="3"/>
      <c r="G154" s="16"/>
      <c r="H154" s="3"/>
      <c r="I154" s="3"/>
      <c r="J154" s="3"/>
      <c r="K154" s="3"/>
      <c r="L154" s="3"/>
      <c r="M154" s="3"/>
      <c r="N154" s="3"/>
    </row>
    <row r="155" spans="1:14" ht="13">
      <c r="A155" s="36"/>
      <c r="B155" s="3"/>
      <c r="C155" s="4"/>
      <c r="D155" s="4"/>
      <c r="E155" s="3"/>
      <c r="F155" s="3"/>
      <c r="G155" s="16"/>
      <c r="H155" s="3"/>
      <c r="I155" s="3"/>
      <c r="J155" s="3"/>
      <c r="K155" s="3"/>
      <c r="L155" s="3"/>
      <c r="M155" s="3"/>
      <c r="N155" s="3"/>
    </row>
    <row r="156" spans="1:14" ht="13">
      <c r="A156" s="36"/>
      <c r="B156" s="3"/>
      <c r="C156" s="4"/>
      <c r="D156" s="4"/>
      <c r="E156" s="3"/>
      <c r="F156" s="3"/>
      <c r="G156" s="16"/>
      <c r="H156" s="3"/>
      <c r="I156" s="3"/>
      <c r="J156" s="3"/>
      <c r="K156" s="3"/>
      <c r="L156" s="3"/>
      <c r="M156" s="3"/>
      <c r="N156" s="3"/>
    </row>
    <row r="157" spans="1:14" ht="13">
      <c r="A157" s="36"/>
      <c r="B157" s="3"/>
      <c r="C157" s="4"/>
      <c r="D157" s="4"/>
      <c r="E157" s="3"/>
      <c r="F157" s="3"/>
      <c r="G157" s="16"/>
      <c r="H157" s="3"/>
      <c r="I157" s="3"/>
      <c r="J157" s="3"/>
      <c r="K157" s="3"/>
      <c r="L157" s="3"/>
      <c r="M157" s="3"/>
      <c r="N157" s="3"/>
    </row>
    <row r="158" spans="1:14" ht="13">
      <c r="A158" s="36"/>
      <c r="B158" s="3"/>
      <c r="C158" s="4"/>
      <c r="D158" s="4"/>
      <c r="E158" s="3"/>
      <c r="F158" s="3"/>
      <c r="G158" s="16"/>
      <c r="H158" s="3"/>
      <c r="I158" s="3"/>
      <c r="J158" s="3"/>
      <c r="K158" s="3"/>
      <c r="L158" s="3"/>
      <c r="M158" s="3"/>
      <c r="N158" s="3"/>
    </row>
    <row r="159" spans="1:14" ht="13">
      <c r="A159" s="36"/>
      <c r="B159" s="3"/>
      <c r="C159" s="4"/>
      <c r="D159" s="4"/>
      <c r="E159" s="3"/>
      <c r="F159" s="3"/>
      <c r="G159" s="16"/>
      <c r="H159" s="3"/>
      <c r="I159" s="3"/>
      <c r="J159" s="3"/>
      <c r="K159" s="3"/>
      <c r="L159" s="3"/>
      <c r="M159" s="3"/>
      <c r="N159" s="3"/>
    </row>
    <row r="160" spans="1:14" ht="13">
      <c r="A160" s="36"/>
      <c r="B160" s="3"/>
      <c r="C160" s="4"/>
      <c r="D160" s="4"/>
      <c r="E160" s="3"/>
      <c r="F160" s="3"/>
      <c r="G160" s="16"/>
      <c r="H160" s="3"/>
      <c r="I160" s="3"/>
      <c r="J160" s="3"/>
      <c r="K160" s="3"/>
      <c r="L160" s="3"/>
      <c r="M160" s="3"/>
      <c r="N160" s="3"/>
    </row>
    <row r="161" spans="1:14" ht="13">
      <c r="A161" s="36"/>
      <c r="B161" s="3"/>
      <c r="C161" s="4"/>
      <c r="D161" s="4"/>
      <c r="E161" s="3"/>
      <c r="F161" s="3"/>
      <c r="G161" s="16"/>
      <c r="H161" s="3"/>
      <c r="I161" s="3"/>
      <c r="J161" s="3"/>
      <c r="K161" s="3"/>
      <c r="L161" s="3"/>
      <c r="M161" s="3"/>
      <c r="N161" s="3"/>
    </row>
    <row r="162" spans="1:14" ht="13">
      <c r="A162" s="36"/>
      <c r="B162" s="3"/>
      <c r="C162" s="4"/>
      <c r="D162" s="4"/>
      <c r="E162" s="3"/>
      <c r="F162" s="3"/>
      <c r="G162" s="16"/>
      <c r="H162" s="3"/>
      <c r="I162" s="3"/>
      <c r="J162" s="3"/>
      <c r="K162" s="3"/>
      <c r="L162" s="3"/>
      <c r="M162" s="3"/>
      <c r="N162" s="3"/>
    </row>
    <row r="163" spans="1:14" ht="13">
      <c r="A163" s="36"/>
      <c r="B163" s="3"/>
      <c r="C163" s="4"/>
      <c r="D163" s="4"/>
      <c r="E163" s="3"/>
      <c r="F163" s="3"/>
      <c r="G163" s="16"/>
      <c r="H163" s="3"/>
      <c r="I163" s="3"/>
      <c r="J163" s="3"/>
      <c r="K163" s="3"/>
      <c r="L163" s="3"/>
      <c r="M163" s="3"/>
      <c r="N163" s="3"/>
    </row>
    <row r="164" spans="1:14" ht="13">
      <c r="A164" s="36"/>
      <c r="B164" s="3"/>
      <c r="C164" s="4"/>
      <c r="D164" s="4"/>
      <c r="E164" s="3"/>
      <c r="F164" s="3"/>
      <c r="G164" s="16"/>
      <c r="H164" s="3"/>
      <c r="I164" s="3"/>
      <c r="J164" s="3"/>
      <c r="K164" s="3"/>
      <c r="L164" s="3"/>
      <c r="M164" s="3"/>
      <c r="N164" s="3"/>
    </row>
    <row r="165" spans="1:14" ht="13">
      <c r="A165" s="36"/>
      <c r="B165" s="3"/>
      <c r="C165" s="4"/>
      <c r="D165" s="4"/>
      <c r="E165" s="3"/>
      <c r="F165" s="3"/>
      <c r="G165" s="16"/>
      <c r="H165" s="3"/>
      <c r="I165" s="3"/>
      <c r="J165" s="3"/>
      <c r="K165" s="3"/>
      <c r="L165" s="3"/>
      <c r="M165" s="3"/>
      <c r="N165" s="3"/>
    </row>
    <row r="166" spans="1:14" ht="13">
      <c r="A166" s="36"/>
      <c r="B166" s="3"/>
      <c r="C166" s="4"/>
      <c r="D166" s="4"/>
      <c r="E166" s="3"/>
      <c r="F166" s="3"/>
      <c r="G166" s="16"/>
      <c r="H166" s="3"/>
      <c r="I166" s="3"/>
      <c r="J166" s="3"/>
      <c r="K166" s="3"/>
      <c r="L166" s="3"/>
      <c r="M166" s="3"/>
      <c r="N166" s="3"/>
    </row>
    <row r="167" spans="1:14" ht="13">
      <c r="A167" s="36"/>
      <c r="B167" s="3"/>
      <c r="C167" s="4"/>
      <c r="D167" s="4"/>
      <c r="E167" s="3"/>
      <c r="F167" s="3"/>
      <c r="G167" s="16"/>
      <c r="H167" s="3"/>
      <c r="I167" s="3"/>
      <c r="J167" s="3"/>
      <c r="K167" s="3"/>
      <c r="L167" s="3"/>
      <c r="M167" s="3"/>
      <c r="N167" s="3"/>
    </row>
    <row r="168" spans="1:14" ht="13">
      <c r="A168" s="36"/>
      <c r="B168" s="3"/>
      <c r="C168" s="4"/>
      <c r="D168" s="4"/>
      <c r="E168" s="3"/>
      <c r="F168" s="3"/>
      <c r="G168" s="16"/>
      <c r="H168" s="3"/>
      <c r="I168" s="3"/>
      <c r="J168" s="3"/>
      <c r="K168" s="3"/>
      <c r="L168" s="3"/>
      <c r="M168" s="3"/>
      <c r="N168" s="3"/>
    </row>
    <row r="169" spans="1:14" ht="13">
      <c r="A169" s="36"/>
      <c r="B169" s="3"/>
      <c r="C169" s="4"/>
      <c r="D169" s="4"/>
      <c r="E169" s="3"/>
      <c r="F169" s="3"/>
      <c r="G169" s="16"/>
      <c r="H169" s="3"/>
      <c r="I169" s="3"/>
      <c r="J169" s="3"/>
      <c r="K169" s="3"/>
      <c r="L169" s="3"/>
      <c r="M169" s="3"/>
      <c r="N169" s="3"/>
    </row>
    <row r="170" spans="1:14" ht="13">
      <c r="A170" s="36"/>
      <c r="B170" s="3"/>
      <c r="C170" s="4"/>
      <c r="D170" s="4"/>
      <c r="E170" s="3"/>
      <c r="F170" s="3"/>
      <c r="G170" s="16"/>
      <c r="H170" s="3"/>
      <c r="I170" s="3"/>
      <c r="J170" s="3"/>
      <c r="K170" s="3"/>
      <c r="L170" s="3"/>
      <c r="M170" s="3"/>
      <c r="N170" s="3"/>
    </row>
    <row r="171" spans="1:14" ht="13">
      <c r="A171" s="36"/>
      <c r="B171" s="3"/>
      <c r="C171" s="4"/>
      <c r="D171" s="4"/>
      <c r="E171" s="3"/>
      <c r="F171" s="3"/>
      <c r="G171" s="16"/>
      <c r="H171" s="3"/>
      <c r="I171" s="3"/>
      <c r="J171" s="3"/>
      <c r="K171" s="3"/>
      <c r="L171" s="3"/>
      <c r="M171" s="3"/>
      <c r="N171" s="3"/>
    </row>
    <row r="172" spans="1:14" ht="13">
      <c r="A172" s="36"/>
      <c r="B172" s="3"/>
      <c r="C172" s="4"/>
      <c r="D172" s="4"/>
      <c r="E172" s="3"/>
      <c r="F172" s="3"/>
      <c r="G172" s="16"/>
      <c r="H172" s="3"/>
      <c r="I172" s="3"/>
      <c r="J172" s="3"/>
      <c r="K172" s="3"/>
      <c r="L172" s="3"/>
      <c r="M172" s="3"/>
      <c r="N172" s="3"/>
    </row>
    <row r="173" spans="1:14" ht="13">
      <c r="A173" s="36"/>
      <c r="B173" s="3"/>
      <c r="C173" s="4"/>
      <c r="D173" s="4"/>
      <c r="E173" s="3"/>
      <c r="F173" s="3"/>
      <c r="G173" s="16"/>
      <c r="H173" s="3"/>
      <c r="I173" s="3"/>
      <c r="J173" s="3"/>
      <c r="K173" s="3"/>
      <c r="L173" s="3"/>
      <c r="M173" s="3"/>
      <c r="N173" s="3"/>
    </row>
    <row r="174" spans="1:14" ht="13">
      <c r="A174" s="36"/>
      <c r="B174" s="3"/>
      <c r="C174" s="4"/>
      <c r="D174" s="4"/>
      <c r="E174" s="3"/>
      <c r="F174" s="3"/>
      <c r="G174" s="16"/>
      <c r="H174" s="3"/>
      <c r="I174" s="3"/>
      <c r="J174" s="3"/>
      <c r="K174" s="3"/>
      <c r="L174" s="3"/>
      <c r="M174" s="3"/>
      <c r="N174" s="3"/>
    </row>
    <row r="175" spans="1:14" ht="13">
      <c r="A175" s="36"/>
      <c r="B175" s="3"/>
      <c r="C175" s="4"/>
      <c r="D175" s="4"/>
      <c r="E175" s="3"/>
      <c r="F175" s="3"/>
      <c r="G175" s="16"/>
      <c r="H175" s="3"/>
      <c r="I175" s="3"/>
      <c r="J175" s="3"/>
      <c r="K175" s="3"/>
      <c r="L175" s="3"/>
      <c r="M175" s="3"/>
      <c r="N175" s="3"/>
    </row>
    <row r="176" spans="1:14" ht="13">
      <c r="A176" s="36"/>
      <c r="B176" s="3"/>
      <c r="C176" s="4"/>
      <c r="D176" s="4"/>
      <c r="E176" s="3"/>
      <c r="F176" s="3"/>
      <c r="G176" s="16"/>
      <c r="H176" s="3"/>
      <c r="I176" s="3"/>
      <c r="J176" s="3"/>
      <c r="K176" s="3"/>
      <c r="L176" s="3"/>
      <c r="M176" s="3"/>
      <c r="N176" s="3"/>
    </row>
    <row r="177" spans="1:14" ht="13">
      <c r="A177" s="36"/>
      <c r="B177" s="3"/>
      <c r="C177" s="4"/>
      <c r="D177" s="4"/>
      <c r="E177" s="3"/>
      <c r="F177" s="3"/>
      <c r="G177" s="16"/>
      <c r="H177" s="3"/>
      <c r="I177" s="3"/>
      <c r="J177" s="3"/>
      <c r="K177" s="3"/>
      <c r="L177" s="3"/>
      <c r="M177" s="3"/>
      <c r="N177" s="3"/>
    </row>
    <row r="178" spans="1:14" ht="13">
      <c r="A178" s="36"/>
      <c r="B178" s="3"/>
      <c r="C178" s="4"/>
      <c r="D178" s="4"/>
      <c r="E178" s="3"/>
      <c r="F178" s="3"/>
      <c r="G178" s="16"/>
      <c r="H178" s="3"/>
      <c r="I178" s="3"/>
      <c r="J178" s="3"/>
      <c r="K178" s="3"/>
      <c r="L178" s="3"/>
      <c r="M178" s="3"/>
      <c r="N178" s="3"/>
    </row>
    <row r="179" spans="1:14" ht="13">
      <c r="A179" s="36"/>
      <c r="B179" s="3"/>
      <c r="C179" s="4"/>
      <c r="D179" s="4"/>
      <c r="E179" s="3"/>
      <c r="F179" s="3"/>
      <c r="G179" s="16"/>
      <c r="H179" s="3"/>
      <c r="I179" s="3"/>
      <c r="J179" s="3"/>
      <c r="K179" s="3"/>
      <c r="L179" s="3"/>
      <c r="M179" s="3"/>
      <c r="N179" s="3"/>
    </row>
    <row r="180" spans="1:14" ht="13">
      <c r="A180" s="36"/>
      <c r="B180" s="3"/>
      <c r="C180" s="4"/>
      <c r="D180" s="4"/>
      <c r="E180" s="3"/>
      <c r="F180" s="3"/>
      <c r="G180" s="16"/>
      <c r="H180" s="3"/>
      <c r="I180" s="3"/>
      <c r="J180" s="3"/>
      <c r="K180" s="3"/>
      <c r="L180" s="3"/>
      <c r="M180" s="3"/>
      <c r="N180" s="3"/>
    </row>
    <row r="181" spans="1:14" ht="13">
      <c r="A181" s="36"/>
      <c r="B181" s="3"/>
      <c r="C181" s="4"/>
      <c r="D181" s="4"/>
      <c r="E181" s="3"/>
      <c r="F181" s="3"/>
      <c r="G181" s="16"/>
      <c r="H181" s="3"/>
      <c r="I181" s="3"/>
      <c r="J181" s="3"/>
      <c r="K181" s="3"/>
      <c r="L181" s="3"/>
      <c r="M181" s="3"/>
      <c r="N181" s="3"/>
    </row>
    <row r="182" spans="1:14" ht="13">
      <c r="A182" s="36"/>
      <c r="B182" s="3"/>
      <c r="C182" s="4"/>
      <c r="D182" s="4"/>
      <c r="E182" s="3"/>
      <c r="F182" s="3"/>
      <c r="G182" s="16"/>
      <c r="H182" s="3"/>
      <c r="I182" s="3"/>
      <c r="J182" s="3"/>
      <c r="K182" s="3"/>
      <c r="L182" s="3"/>
      <c r="M182" s="3"/>
      <c r="N182" s="3"/>
    </row>
    <row r="183" spans="1:14" ht="13">
      <c r="A183" s="36"/>
      <c r="B183" s="3"/>
      <c r="C183" s="4"/>
      <c r="D183" s="4"/>
      <c r="E183" s="3"/>
      <c r="F183" s="3"/>
      <c r="G183" s="16"/>
      <c r="H183" s="3"/>
      <c r="I183" s="3"/>
      <c r="J183" s="3"/>
      <c r="K183" s="3"/>
      <c r="L183" s="3"/>
      <c r="M183" s="3"/>
      <c r="N183" s="3"/>
    </row>
    <row r="184" spans="1:14" ht="13">
      <c r="A184" s="36"/>
      <c r="B184" s="3"/>
      <c r="C184" s="4"/>
      <c r="D184" s="4"/>
      <c r="E184" s="3"/>
      <c r="F184" s="3"/>
      <c r="G184" s="16"/>
      <c r="H184" s="3"/>
      <c r="I184" s="3"/>
      <c r="J184" s="3"/>
      <c r="K184" s="3"/>
      <c r="L184" s="3"/>
      <c r="M184" s="3"/>
      <c r="N184" s="3"/>
    </row>
    <row r="185" spans="1:14" ht="13">
      <c r="A185" s="36"/>
      <c r="B185" s="3"/>
      <c r="C185" s="4"/>
      <c r="D185" s="4"/>
      <c r="E185" s="3"/>
      <c r="F185" s="3"/>
      <c r="G185" s="16"/>
      <c r="H185" s="3"/>
      <c r="I185" s="3"/>
      <c r="J185" s="3"/>
      <c r="K185" s="3"/>
      <c r="L185" s="3"/>
      <c r="M185" s="3"/>
      <c r="N185" s="3"/>
    </row>
    <row r="186" spans="1:14" ht="13">
      <c r="A186" s="36"/>
      <c r="B186" s="3"/>
      <c r="C186" s="4"/>
      <c r="D186" s="4"/>
      <c r="E186" s="3"/>
      <c r="F186" s="3"/>
      <c r="G186" s="16"/>
      <c r="H186" s="3"/>
      <c r="I186" s="3"/>
      <c r="J186" s="3"/>
      <c r="K186" s="3"/>
      <c r="L186" s="3"/>
      <c r="M186" s="3"/>
      <c r="N186" s="3"/>
    </row>
    <row r="187" spans="1:14" ht="13">
      <c r="A187" s="36"/>
      <c r="B187" s="3"/>
      <c r="C187" s="4"/>
      <c r="D187" s="4"/>
      <c r="E187" s="3"/>
      <c r="F187" s="3"/>
      <c r="G187" s="16"/>
      <c r="H187" s="3"/>
      <c r="I187" s="3"/>
      <c r="J187" s="3"/>
      <c r="K187" s="3"/>
      <c r="L187" s="3"/>
      <c r="M187" s="3"/>
      <c r="N187" s="3"/>
    </row>
    <row r="188" spans="1:14" ht="13">
      <c r="A188" s="36"/>
      <c r="B188" s="3"/>
      <c r="C188" s="4"/>
      <c r="D188" s="4"/>
      <c r="E188" s="3"/>
      <c r="F188" s="3"/>
      <c r="G188" s="16"/>
      <c r="H188" s="3"/>
      <c r="I188" s="3"/>
      <c r="J188" s="3"/>
      <c r="K188" s="3"/>
      <c r="L188" s="3"/>
      <c r="M188" s="3"/>
      <c r="N188" s="3"/>
    </row>
    <row r="189" spans="1:14" ht="13">
      <c r="A189" s="36"/>
      <c r="B189" s="3"/>
      <c r="C189" s="4"/>
      <c r="D189" s="4"/>
      <c r="E189" s="3"/>
      <c r="F189" s="3"/>
      <c r="G189" s="16"/>
      <c r="H189" s="3"/>
      <c r="I189" s="3"/>
      <c r="J189" s="3"/>
      <c r="K189" s="3"/>
      <c r="L189" s="3"/>
      <c r="M189" s="3"/>
      <c r="N189" s="3"/>
    </row>
    <row r="190" spans="1:14" ht="13">
      <c r="A190" s="36"/>
      <c r="B190" s="3"/>
      <c r="C190" s="4"/>
      <c r="D190" s="4"/>
      <c r="E190" s="3"/>
      <c r="F190" s="3"/>
      <c r="G190" s="16"/>
      <c r="H190" s="3"/>
      <c r="I190" s="3"/>
      <c r="J190" s="3"/>
      <c r="K190" s="3"/>
      <c r="L190" s="3"/>
      <c r="M190" s="3"/>
      <c r="N190" s="3"/>
    </row>
    <row r="191" spans="1:14" ht="13">
      <c r="A191" s="36"/>
      <c r="B191" s="3"/>
      <c r="C191" s="4"/>
      <c r="D191" s="4"/>
      <c r="E191" s="3"/>
      <c r="F191" s="3"/>
      <c r="G191" s="16"/>
      <c r="H191" s="3"/>
      <c r="I191" s="3"/>
      <c r="J191" s="3"/>
      <c r="K191" s="3"/>
      <c r="L191" s="3"/>
      <c r="M191" s="3"/>
      <c r="N191" s="3"/>
    </row>
    <row r="192" spans="1:14" ht="13">
      <c r="A192" s="36"/>
      <c r="B192" s="3"/>
      <c r="C192" s="4"/>
      <c r="D192" s="4"/>
      <c r="E192" s="3"/>
      <c r="F192" s="3"/>
      <c r="G192" s="16"/>
      <c r="H192" s="3"/>
      <c r="I192" s="3"/>
      <c r="J192" s="3"/>
      <c r="K192" s="3"/>
      <c r="L192" s="3"/>
      <c r="M192" s="3"/>
      <c r="N192" s="3"/>
    </row>
    <row r="193" spans="1:14" ht="13">
      <c r="A193" s="36"/>
      <c r="B193" s="3"/>
      <c r="C193" s="4"/>
      <c r="D193" s="4"/>
      <c r="E193" s="3"/>
      <c r="F193" s="3"/>
      <c r="G193" s="16"/>
      <c r="H193" s="3"/>
      <c r="I193" s="3"/>
      <c r="J193" s="3"/>
      <c r="K193" s="3"/>
      <c r="L193" s="3"/>
      <c r="M193" s="3"/>
      <c r="N193" s="3"/>
    </row>
    <row r="194" spans="1:14" ht="13">
      <c r="A194" s="36"/>
      <c r="B194" s="3"/>
      <c r="C194" s="4"/>
      <c r="D194" s="4"/>
      <c r="E194" s="3"/>
      <c r="F194" s="3"/>
      <c r="G194" s="16"/>
      <c r="H194" s="3"/>
      <c r="I194" s="3"/>
      <c r="J194" s="3"/>
      <c r="K194" s="3"/>
      <c r="L194" s="3"/>
      <c r="M194" s="3"/>
      <c r="N194" s="3"/>
    </row>
    <row r="195" spans="1:14" ht="13">
      <c r="A195" s="36"/>
      <c r="B195" s="3"/>
      <c r="C195" s="4"/>
      <c r="D195" s="4"/>
      <c r="E195" s="3"/>
      <c r="F195" s="3"/>
      <c r="G195" s="16"/>
      <c r="H195" s="3"/>
      <c r="I195" s="3"/>
      <c r="J195" s="3"/>
      <c r="K195" s="3"/>
      <c r="L195" s="3"/>
      <c r="M195" s="3"/>
      <c r="N195" s="3"/>
    </row>
    <row r="196" spans="1:14" ht="13">
      <c r="A196" s="36"/>
      <c r="B196" s="3"/>
      <c r="C196" s="4"/>
      <c r="D196" s="4"/>
      <c r="E196" s="3"/>
      <c r="F196" s="3"/>
      <c r="G196" s="16"/>
      <c r="H196" s="3"/>
      <c r="I196" s="3"/>
      <c r="J196" s="3"/>
      <c r="K196" s="3"/>
      <c r="L196" s="3"/>
      <c r="M196" s="3"/>
      <c r="N196" s="3"/>
    </row>
    <row r="197" spans="1:14" ht="13">
      <c r="A197" s="36"/>
      <c r="B197" s="3"/>
      <c r="C197" s="4"/>
      <c r="D197" s="4"/>
      <c r="E197" s="3"/>
      <c r="F197" s="3"/>
      <c r="G197" s="16"/>
      <c r="H197" s="3"/>
      <c r="I197" s="3"/>
      <c r="J197" s="3"/>
      <c r="K197" s="3"/>
      <c r="L197" s="3"/>
      <c r="M197" s="3"/>
      <c r="N197" s="3"/>
    </row>
    <row r="198" spans="1:14" ht="13">
      <c r="A198" s="36"/>
      <c r="B198" s="3"/>
      <c r="C198" s="4"/>
      <c r="D198" s="4"/>
      <c r="E198" s="3"/>
      <c r="F198" s="3"/>
      <c r="G198" s="16"/>
      <c r="H198" s="3"/>
      <c r="I198" s="3"/>
      <c r="J198" s="3"/>
      <c r="K198" s="3"/>
      <c r="L198" s="3"/>
      <c r="M198" s="3"/>
      <c r="N198" s="3"/>
    </row>
    <row r="199" spans="1:14" ht="13">
      <c r="A199" s="36"/>
      <c r="B199" s="3"/>
      <c r="C199" s="4"/>
      <c r="D199" s="4"/>
      <c r="E199" s="3"/>
      <c r="F199" s="3"/>
      <c r="G199" s="16"/>
      <c r="H199" s="3"/>
      <c r="I199" s="3"/>
      <c r="J199" s="3"/>
      <c r="K199" s="3"/>
      <c r="L199" s="3"/>
      <c r="M199" s="3"/>
      <c r="N199" s="3"/>
    </row>
    <row r="200" spans="1:14" ht="13">
      <c r="A200" s="36"/>
      <c r="B200" s="3"/>
      <c r="C200" s="4"/>
      <c r="D200" s="4"/>
      <c r="E200" s="3"/>
      <c r="F200" s="3"/>
      <c r="G200" s="16"/>
      <c r="H200" s="3"/>
      <c r="I200" s="3"/>
      <c r="J200" s="3"/>
      <c r="K200" s="3"/>
      <c r="L200" s="3"/>
      <c r="M200" s="3"/>
      <c r="N200" s="3"/>
    </row>
    <row r="201" spans="1:14" ht="13">
      <c r="A201" s="36"/>
      <c r="B201" s="3"/>
      <c r="C201" s="4"/>
      <c r="D201" s="4"/>
      <c r="E201" s="3"/>
      <c r="F201" s="3"/>
      <c r="G201" s="16"/>
      <c r="H201" s="3"/>
      <c r="I201" s="3"/>
      <c r="J201" s="3"/>
      <c r="K201" s="3"/>
      <c r="L201" s="3"/>
      <c r="M201" s="3"/>
      <c r="N201" s="3"/>
    </row>
    <row r="202" spans="1:14" ht="13">
      <c r="A202" s="36"/>
      <c r="B202" s="3"/>
      <c r="C202" s="4"/>
      <c r="D202" s="4"/>
      <c r="E202" s="3"/>
      <c r="F202" s="3"/>
      <c r="G202" s="16"/>
      <c r="H202" s="3"/>
      <c r="I202" s="3"/>
      <c r="J202" s="3"/>
      <c r="K202" s="3"/>
      <c r="L202" s="3"/>
      <c r="M202" s="3"/>
      <c r="N202" s="3"/>
    </row>
    <row r="203" spans="1:14" ht="13">
      <c r="A203" s="36"/>
      <c r="B203" s="3"/>
      <c r="C203" s="4"/>
      <c r="D203" s="4"/>
      <c r="E203" s="3"/>
      <c r="F203" s="3"/>
      <c r="G203" s="16"/>
      <c r="H203" s="3"/>
      <c r="I203" s="3"/>
      <c r="J203" s="3"/>
      <c r="K203" s="3"/>
      <c r="L203" s="3"/>
      <c r="M203" s="3"/>
      <c r="N203" s="3"/>
    </row>
    <row r="204" spans="1:14" ht="13">
      <c r="A204" s="36"/>
      <c r="B204" s="3"/>
      <c r="C204" s="4"/>
      <c r="D204" s="4"/>
      <c r="E204" s="3"/>
      <c r="F204" s="3"/>
      <c r="G204" s="16"/>
      <c r="H204" s="3"/>
      <c r="I204" s="3"/>
      <c r="J204" s="3"/>
      <c r="K204" s="3"/>
      <c r="L204" s="3"/>
      <c r="M204" s="3"/>
      <c r="N204" s="3"/>
    </row>
    <row r="205" spans="1:14" ht="13">
      <c r="A205" s="36"/>
      <c r="B205" s="3"/>
      <c r="C205" s="4"/>
      <c r="D205" s="4"/>
      <c r="E205" s="3"/>
      <c r="F205" s="3"/>
      <c r="G205" s="16"/>
      <c r="H205" s="3"/>
      <c r="I205" s="3"/>
      <c r="J205" s="3"/>
      <c r="K205" s="3"/>
      <c r="L205" s="3"/>
      <c r="M205" s="3"/>
      <c r="N205" s="3"/>
    </row>
    <row r="206" spans="1:14" ht="13">
      <c r="A206" s="36"/>
      <c r="B206" s="3"/>
      <c r="C206" s="4"/>
      <c r="D206" s="4"/>
      <c r="E206" s="3"/>
      <c r="F206" s="3"/>
      <c r="G206" s="16"/>
      <c r="H206" s="3"/>
      <c r="I206" s="3"/>
      <c r="J206" s="3"/>
      <c r="K206" s="3"/>
      <c r="L206" s="3"/>
      <c r="M206" s="3"/>
      <c r="N206" s="3"/>
    </row>
    <row r="207" spans="1:14" ht="13">
      <c r="A207" s="36"/>
      <c r="B207" s="3"/>
      <c r="C207" s="4"/>
      <c r="D207" s="4"/>
      <c r="E207" s="3"/>
      <c r="F207" s="3"/>
      <c r="G207" s="16"/>
      <c r="H207" s="3"/>
      <c r="I207" s="3"/>
      <c r="J207" s="3"/>
      <c r="K207" s="3"/>
      <c r="L207" s="3"/>
      <c r="M207" s="3"/>
      <c r="N207" s="3"/>
    </row>
    <row r="208" spans="1:14" ht="13">
      <c r="A208" s="36"/>
      <c r="B208" s="3"/>
      <c r="C208" s="4"/>
      <c r="D208" s="4"/>
      <c r="E208" s="3"/>
      <c r="F208" s="3"/>
      <c r="G208" s="16"/>
      <c r="H208" s="3"/>
      <c r="I208" s="3"/>
      <c r="J208" s="3"/>
      <c r="K208" s="3"/>
      <c r="L208" s="3"/>
      <c r="M208" s="3"/>
      <c r="N208" s="3"/>
    </row>
    <row r="209" spans="1:14" ht="13">
      <c r="A209" s="36"/>
      <c r="B209" s="3"/>
      <c r="C209" s="4"/>
      <c r="D209" s="4"/>
      <c r="E209" s="3"/>
      <c r="F209" s="3"/>
      <c r="G209" s="16"/>
      <c r="H209" s="3"/>
      <c r="I209" s="3"/>
      <c r="J209" s="3"/>
      <c r="K209" s="3"/>
      <c r="L209" s="3"/>
      <c r="M209" s="3"/>
      <c r="N209" s="3"/>
    </row>
    <row r="210" spans="1:14" ht="13">
      <c r="A210" s="36"/>
      <c r="B210" s="3"/>
      <c r="C210" s="4"/>
      <c r="D210" s="4"/>
      <c r="E210" s="3"/>
      <c r="F210" s="3"/>
      <c r="G210" s="16"/>
      <c r="H210" s="3"/>
      <c r="I210" s="3"/>
      <c r="J210" s="3"/>
      <c r="K210" s="3"/>
      <c r="L210" s="3"/>
      <c r="M210" s="3"/>
      <c r="N210" s="3"/>
    </row>
    <row r="211" spans="1:14" ht="13">
      <c r="A211" s="36"/>
      <c r="B211" s="3"/>
      <c r="C211" s="4"/>
      <c r="D211" s="4"/>
      <c r="E211" s="3"/>
      <c r="F211" s="3"/>
      <c r="G211" s="16"/>
      <c r="H211" s="3"/>
      <c r="I211" s="3"/>
      <c r="J211" s="3"/>
      <c r="K211" s="3"/>
      <c r="L211" s="3"/>
      <c r="M211" s="3"/>
      <c r="N211" s="3"/>
    </row>
    <row r="212" spans="1:14" ht="13">
      <c r="A212" s="36"/>
      <c r="B212" s="3"/>
      <c r="C212" s="4"/>
      <c r="D212" s="4"/>
      <c r="E212" s="3"/>
      <c r="F212" s="3"/>
      <c r="G212" s="16"/>
      <c r="H212" s="3"/>
      <c r="I212" s="3"/>
      <c r="J212" s="3"/>
      <c r="K212" s="3"/>
      <c r="L212" s="3"/>
      <c r="M212" s="3"/>
      <c r="N212" s="3"/>
    </row>
    <row r="213" spans="1:14" ht="13">
      <c r="A213" s="36"/>
      <c r="B213" s="3"/>
      <c r="C213" s="4"/>
      <c r="D213" s="4"/>
      <c r="E213" s="3"/>
      <c r="F213" s="3"/>
      <c r="G213" s="16"/>
      <c r="H213" s="3"/>
      <c r="I213" s="3"/>
      <c r="J213" s="3"/>
      <c r="K213" s="3"/>
      <c r="L213" s="3"/>
      <c r="M213" s="3"/>
      <c r="N213" s="3"/>
    </row>
    <row r="214" spans="1:14" ht="13">
      <c r="A214" s="36"/>
      <c r="B214" s="3"/>
      <c r="C214" s="4"/>
      <c r="D214" s="4"/>
      <c r="E214" s="3"/>
      <c r="F214" s="3"/>
      <c r="G214" s="16"/>
      <c r="H214" s="3"/>
      <c r="I214" s="3"/>
      <c r="J214" s="3"/>
      <c r="K214" s="3"/>
      <c r="L214" s="3"/>
      <c r="M214" s="3"/>
      <c r="N214" s="3"/>
    </row>
    <row r="215" spans="1:14" ht="13">
      <c r="A215" s="36"/>
      <c r="B215" s="3"/>
      <c r="C215" s="4"/>
      <c r="D215" s="4"/>
      <c r="E215" s="3"/>
      <c r="F215" s="3"/>
      <c r="G215" s="16"/>
      <c r="H215" s="3"/>
      <c r="I215" s="3"/>
      <c r="J215" s="3"/>
      <c r="K215" s="3"/>
      <c r="L215" s="3"/>
      <c r="M215" s="3"/>
      <c r="N215" s="3"/>
    </row>
    <row r="216" spans="1:14" ht="13">
      <c r="A216" s="36"/>
      <c r="B216" s="3"/>
      <c r="C216" s="4"/>
      <c r="D216" s="4"/>
      <c r="E216" s="3"/>
      <c r="F216" s="3"/>
      <c r="G216" s="16"/>
      <c r="H216" s="3"/>
      <c r="I216" s="3"/>
      <c r="J216" s="3"/>
      <c r="K216" s="3"/>
      <c r="L216" s="3"/>
      <c r="M216" s="3"/>
      <c r="N216" s="3"/>
    </row>
    <row r="217" spans="1:14" ht="13">
      <c r="A217" s="36"/>
      <c r="B217" s="3"/>
      <c r="C217" s="4"/>
      <c r="D217" s="4"/>
      <c r="E217" s="3"/>
      <c r="F217" s="3"/>
      <c r="G217" s="16"/>
      <c r="H217" s="3"/>
      <c r="I217" s="3"/>
      <c r="J217" s="3"/>
      <c r="K217" s="3"/>
      <c r="L217" s="3"/>
      <c r="M217" s="3"/>
      <c r="N217" s="3"/>
    </row>
    <row r="218" spans="1:14" ht="13">
      <c r="A218" s="36"/>
      <c r="B218" s="3"/>
      <c r="C218" s="4"/>
      <c r="D218" s="4"/>
      <c r="E218" s="3"/>
      <c r="F218" s="3"/>
      <c r="G218" s="16"/>
      <c r="H218" s="3"/>
      <c r="I218" s="3"/>
      <c r="J218" s="3"/>
      <c r="K218" s="3"/>
      <c r="L218" s="3"/>
      <c r="M218" s="3"/>
      <c r="N218" s="3"/>
    </row>
    <row r="219" spans="1:14" ht="13">
      <c r="A219" s="36"/>
      <c r="B219" s="3"/>
      <c r="C219" s="4"/>
      <c r="D219" s="4"/>
      <c r="E219" s="3"/>
      <c r="F219" s="3"/>
      <c r="G219" s="16"/>
      <c r="H219" s="3"/>
      <c r="I219" s="3"/>
      <c r="J219" s="3"/>
      <c r="K219" s="3"/>
      <c r="L219" s="3"/>
      <c r="M219" s="3"/>
      <c r="N219" s="3"/>
    </row>
    <row r="220" spans="1:14" ht="13">
      <c r="A220" s="36"/>
      <c r="B220" s="3"/>
      <c r="C220" s="4"/>
      <c r="D220" s="4"/>
      <c r="E220" s="3"/>
      <c r="F220" s="3"/>
      <c r="G220" s="16"/>
      <c r="H220" s="3"/>
      <c r="I220" s="3"/>
      <c r="J220" s="3"/>
      <c r="K220" s="3"/>
      <c r="L220" s="3"/>
      <c r="M220" s="3"/>
      <c r="N220" s="3"/>
    </row>
    <row r="221" spans="1:14" ht="13">
      <c r="A221" s="36"/>
      <c r="B221" s="3"/>
      <c r="C221" s="4"/>
      <c r="D221" s="4"/>
      <c r="E221" s="3"/>
      <c r="F221" s="3"/>
      <c r="G221" s="16"/>
      <c r="H221" s="3"/>
      <c r="I221" s="3"/>
      <c r="J221" s="3"/>
      <c r="K221" s="3"/>
      <c r="L221" s="3"/>
      <c r="M221" s="3"/>
      <c r="N221" s="3"/>
    </row>
    <row r="222" spans="1:14" ht="13">
      <c r="A222" s="36"/>
      <c r="B222" s="3"/>
      <c r="C222" s="4"/>
      <c r="D222" s="4"/>
      <c r="E222" s="3"/>
      <c r="F222" s="3"/>
      <c r="G222" s="16"/>
      <c r="H222" s="3"/>
      <c r="I222" s="3"/>
      <c r="J222" s="3"/>
      <c r="K222" s="3"/>
      <c r="L222" s="3"/>
      <c r="M222" s="3"/>
      <c r="N222" s="3"/>
    </row>
    <row r="223" spans="1:14" ht="13">
      <c r="A223" s="36"/>
      <c r="B223" s="3"/>
      <c r="C223" s="4"/>
      <c r="D223" s="4"/>
      <c r="E223" s="3"/>
      <c r="F223" s="3"/>
      <c r="G223" s="16"/>
      <c r="H223" s="3"/>
      <c r="I223" s="3"/>
      <c r="J223" s="3"/>
      <c r="K223" s="3"/>
      <c r="L223" s="3"/>
      <c r="M223" s="3"/>
      <c r="N223" s="3"/>
    </row>
    <row r="224" spans="1:14" ht="13">
      <c r="A224" s="36"/>
      <c r="B224" s="3"/>
      <c r="C224" s="4"/>
      <c r="D224" s="4"/>
      <c r="E224" s="3"/>
      <c r="F224" s="3"/>
      <c r="G224" s="16"/>
      <c r="H224" s="3"/>
      <c r="I224" s="3"/>
      <c r="J224" s="3"/>
      <c r="K224" s="3"/>
      <c r="L224" s="3"/>
      <c r="M224" s="3"/>
      <c r="N224" s="3"/>
    </row>
    <row r="225" spans="1:14" ht="13">
      <c r="A225" s="36"/>
      <c r="B225" s="3"/>
      <c r="C225" s="4"/>
      <c r="D225" s="4"/>
      <c r="E225" s="3"/>
      <c r="F225" s="3"/>
      <c r="G225" s="16"/>
      <c r="H225" s="3"/>
      <c r="I225" s="3"/>
      <c r="J225" s="3"/>
      <c r="K225" s="3"/>
      <c r="L225" s="3"/>
      <c r="M225" s="3"/>
      <c r="N225" s="3"/>
    </row>
    <row r="226" spans="1:14" ht="13">
      <c r="A226" s="36"/>
      <c r="B226" s="3"/>
      <c r="C226" s="4"/>
      <c r="D226" s="4"/>
      <c r="E226" s="3"/>
      <c r="F226" s="3"/>
      <c r="G226" s="16"/>
      <c r="H226" s="3"/>
      <c r="I226" s="3"/>
      <c r="J226" s="3"/>
      <c r="K226" s="3"/>
      <c r="L226" s="3"/>
      <c r="M226" s="3"/>
      <c r="N226" s="3"/>
    </row>
    <row r="227" spans="1:14" ht="13">
      <c r="A227" s="36"/>
      <c r="B227" s="3"/>
      <c r="C227" s="4"/>
      <c r="D227" s="4"/>
      <c r="E227" s="3"/>
      <c r="F227" s="3"/>
      <c r="G227" s="16"/>
      <c r="H227" s="3"/>
      <c r="I227" s="3"/>
      <c r="J227" s="3"/>
      <c r="K227" s="3"/>
      <c r="L227" s="3"/>
      <c r="M227" s="3"/>
      <c r="N227" s="3"/>
    </row>
    <row r="228" spans="1:14" ht="13">
      <c r="A228" s="36"/>
      <c r="B228" s="3"/>
      <c r="C228" s="4"/>
      <c r="D228" s="4"/>
      <c r="E228" s="3"/>
      <c r="F228" s="3"/>
      <c r="G228" s="16"/>
      <c r="H228" s="3"/>
      <c r="I228" s="3"/>
      <c r="J228" s="3"/>
      <c r="K228" s="3"/>
      <c r="L228" s="3"/>
      <c r="M228" s="3"/>
      <c r="N228" s="3"/>
    </row>
    <row r="229" spans="1:14" ht="13">
      <c r="A229" s="36"/>
      <c r="B229" s="3"/>
      <c r="C229" s="4"/>
      <c r="D229" s="4"/>
      <c r="E229" s="3"/>
      <c r="F229" s="3"/>
      <c r="G229" s="16"/>
      <c r="H229" s="3"/>
      <c r="I229" s="3"/>
      <c r="J229" s="3"/>
      <c r="K229" s="3"/>
      <c r="L229" s="3"/>
      <c r="M229" s="3"/>
      <c r="N229" s="3"/>
    </row>
    <row r="230" spans="1:14" ht="13">
      <c r="A230" s="36"/>
      <c r="B230" s="3"/>
      <c r="C230" s="4"/>
      <c r="D230" s="4"/>
      <c r="E230" s="3"/>
      <c r="F230" s="3"/>
      <c r="G230" s="16"/>
      <c r="H230" s="3"/>
      <c r="I230" s="3"/>
      <c r="J230" s="3"/>
      <c r="K230" s="3"/>
      <c r="L230" s="3"/>
      <c r="M230" s="3"/>
      <c r="N230" s="3"/>
    </row>
    <row r="231" spans="1:14" ht="13">
      <c r="A231" s="36"/>
      <c r="B231" s="3"/>
      <c r="C231" s="4"/>
      <c r="D231" s="4"/>
      <c r="E231" s="3"/>
      <c r="F231" s="3"/>
      <c r="G231" s="16"/>
      <c r="H231" s="3"/>
      <c r="I231" s="3"/>
      <c r="J231" s="3"/>
      <c r="K231" s="3"/>
      <c r="L231" s="3"/>
      <c r="M231" s="3"/>
      <c r="N231" s="3"/>
    </row>
    <row r="232" spans="1:14" ht="13">
      <c r="A232" s="36"/>
      <c r="B232" s="3"/>
      <c r="C232" s="4"/>
      <c r="D232" s="4"/>
      <c r="E232" s="3"/>
      <c r="F232" s="3"/>
      <c r="G232" s="16"/>
      <c r="H232" s="3"/>
      <c r="I232" s="3"/>
      <c r="J232" s="3"/>
      <c r="K232" s="3"/>
      <c r="L232" s="3"/>
      <c r="M232" s="3"/>
      <c r="N232" s="3"/>
    </row>
    <row r="233" spans="1:14" ht="13">
      <c r="A233" s="36"/>
      <c r="B233" s="3"/>
      <c r="C233" s="4"/>
      <c r="D233" s="4"/>
      <c r="E233" s="3"/>
      <c r="F233" s="3"/>
      <c r="G233" s="16"/>
      <c r="H233" s="3"/>
      <c r="I233" s="3"/>
      <c r="J233" s="3"/>
      <c r="K233" s="3"/>
      <c r="L233" s="3"/>
      <c r="M233" s="3"/>
      <c r="N233" s="3"/>
    </row>
    <row r="234" spans="1:14" ht="13">
      <c r="A234" s="36"/>
      <c r="B234" s="3"/>
      <c r="C234" s="4"/>
      <c r="D234" s="4"/>
      <c r="E234" s="3"/>
      <c r="F234" s="3"/>
      <c r="G234" s="16"/>
      <c r="H234" s="3"/>
      <c r="I234" s="3"/>
      <c r="J234" s="3"/>
      <c r="K234" s="3"/>
      <c r="L234" s="3"/>
      <c r="M234" s="3"/>
      <c r="N234" s="3"/>
    </row>
    <row r="235" spans="1:14" ht="13">
      <c r="A235" s="36"/>
      <c r="B235" s="3"/>
      <c r="C235" s="4"/>
      <c r="D235" s="4"/>
      <c r="E235" s="3"/>
      <c r="F235" s="3"/>
      <c r="G235" s="16"/>
      <c r="H235" s="3"/>
      <c r="I235" s="3"/>
      <c r="J235" s="3"/>
      <c r="K235" s="3"/>
      <c r="L235" s="3"/>
      <c r="M235" s="3"/>
      <c r="N235" s="3"/>
    </row>
    <row r="236" spans="1:14" ht="13">
      <c r="A236" s="36"/>
      <c r="B236" s="3"/>
      <c r="C236" s="4"/>
      <c r="D236" s="4"/>
      <c r="E236" s="3"/>
      <c r="F236" s="3"/>
      <c r="G236" s="16"/>
      <c r="H236" s="3"/>
      <c r="I236" s="3"/>
      <c r="J236" s="3"/>
      <c r="K236" s="3"/>
      <c r="L236" s="3"/>
      <c r="M236" s="3"/>
      <c r="N236" s="3"/>
    </row>
    <row r="237" spans="1:14" ht="13">
      <c r="A237" s="36"/>
      <c r="B237" s="3"/>
      <c r="C237" s="4"/>
      <c r="D237" s="4"/>
      <c r="E237" s="3"/>
      <c r="F237" s="3"/>
      <c r="G237" s="16"/>
      <c r="H237" s="3"/>
      <c r="I237" s="3"/>
      <c r="J237" s="3"/>
      <c r="K237" s="3"/>
      <c r="L237" s="3"/>
      <c r="M237" s="3"/>
      <c r="N237" s="3"/>
    </row>
    <row r="238" spans="1:14" ht="13">
      <c r="A238" s="36"/>
      <c r="B238" s="3"/>
      <c r="C238" s="4"/>
      <c r="D238" s="4"/>
      <c r="E238" s="3"/>
      <c r="F238" s="3"/>
      <c r="G238" s="16"/>
      <c r="H238" s="3"/>
      <c r="I238" s="3"/>
      <c r="J238" s="3"/>
      <c r="K238" s="3"/>
      <c r="L238" s="3"/>
      <c r="M238" s="3"/>
      <c r="N238" s="3"/>
    </row>
    <row r="239" spans="1:14" ht="13">
      <c r="A239" s="36"/>
      <c r="B239" s="3"/>
      <c r="C239" s="4"/>
      <c r="D239" s="4"/>
      <c r="E239" s="3"/>
      <c r="F239" s="3"/>
      <c r="G239" s="16"/>
      <c r="H239" s="3"/>
      <c r="I239" s="3"/>
      <c r="J239" s="3"/>
      <c r="K239" s="3"/>
      <c r="L239" s="3"/>
      <c r="M239" s="3"/>
      <c r="N239" s="3"/>
    </row>
    <row r="240" spans="1:14" ht="13">
      <c r="A240" s="36"/>
      <c r="B240" s="3"/>
      <c r="C240" s="4"/>
      <c r="D240" s="4"/>
      <c r="E240" s="3"/>
      <c r="F240" s="3"/>
      <c r="G240" s="16"/>
      <c r="H240" s="3"/>
      <c r="I240" s="3"/>
      <c r="J240" s="3"/>
      <c r="K240" s="3"/>
      <c r="L240" s="3"/>
      <c r="M240" s="3"/>
      <c r="N240" s="3"/>
    </row>
    <row r="241" spans="1:14" ht="13">
      <c r="A241" s="36"/>
      <c r="B241" s="3"/>
      <c r="C241" s="4"/>
      <c r="D241" s="4"/>
      <c r="E241" s="3"/>
      <c r="F241" s="3"/>
      <c r="G241" s="16"/>
      <c r="H241" s="3"/>
      <c r="I241" s="3"/>
      <c r="J241" s="3"/>
      <c r="K241" s="3"/>
      <c r="L241" s="3"/>
      <c r="M241" s="3"/>
      <c r="N241" s="3"/>
    </row>
    <row r="242" spans="1:14" ht="13">
      <c r="A242" s="36"/>
      <c r="B242" s="3"/>
      <c r="C242" s="4"/>
      <c r="D242" s="4"/>
      <c r="E242" s="3"/>
      <c r="F242" s="3"/>
      <c r="G242" s="16"/>
      <c r="H242" s="3"/>
      <c r="I242" s="3"/>
      <c r="J242" s="3"/>
      <c r="K242" s="3"/>
      <c r="L242" s="3"/>
      <c r="M242" s="3"/>
      <c r="N242" s="3"/>
    </row>
    <row r="243" spans="1:14" ht="13">
      <c r="A243" s="36"/>
      <c r="B243" s="3"/>
      <c r="C243" s="4"/>
      <c r="D243" s="4"/>
      <c r="E243" s="3"/>
      <c r="F243" s="3"/>
      <c r="G243" s="16"/>
      <c r="H243" s="3"/>
      <c r="I243" s="3"/>
      <c r="J243" s="3"/>
      <c r="K243" s="3"/>
      <c r="L243" s="3"/>
      <c r="M243" s="3"/>
      <c r="N243" s="3"/>
    </row>
    <row r="244" spans="1:14" ht="13">
      <c r="A244" s="36"/>
      <c r="B244" s="3"/>
      <c r="C244" s="4"/>
      <c r="D244" s="4"/>
      <c r="E244" s="3"/>
      <c r="F244" s="3"/>
      <c r="G244" s="16"/>
      <c r="H244" s="3"/>
      <c r="I244" s="3"/>
      <c r="J244" s="3"/>
      <c r="K244" s="3"/>
      <c r="L244" s="3"/>
      <c r="M244" s="3"/>
      <c r="N244" s="3"/>
    </row>
    <row r="245" spans="1:14" ht="13">
      <c r="A245" s="36"/>
      <c r="B245" s="3"/>
      <c r="C245" s="4"/>
      <c r="D245" s="4"/>
      <c r="E245" s="3"/>
      <c r="F245" s="3"/>
      <c r="G245" s="16"/>
      <c r="H245" s="3"/>
      <c r="I245" s="3"/>
      <c r="J245" s="3"/>
      <c r="K245" s="3"/>
      <c r="L245" s="3"/>
      <c r="M245" s="3"/>
      <c r="N245" s="3"/>
    </row>
    <row r="246" spans="1:14" ht="13">
      <c r="A246" s="36"/>
      <c r="B246" s="3"/>
      <c r="C246" s="4"/>
      <c r="D246" s="4"/>
      <c r="E246" s="3"/>
      <c r="F246" s="3"/>
      <c r="G246" s="16"/>
      <c r="H246" s="3"/>
      <c r="I246" s="3"/>
      <c r="J246" s="3"/>
      <c r="K246" s="3"/>
      <c r="L246" s="3"/>
      <c r="M246" s="3"/>
      <c r="N246" s="3"/>
    </row>
    <row r="247" spans="1:14" ht="13">
      <c r="A247" s="36"/>
      <c r="B247" s="3"/>
      <c r="C247" s="4"/>
      <c r="D247" s="4"/>
      <c r="E247" s="3"/>
      <c r="F247" s="3"/>
      <c r="G247" s="16"/>
      <c r="H247" s="3"/>
      <c r="I247" s="3"/>
      <c r="J247" s="3"/>
      <c r="K247" s="3"/>
      <c r="L247" s="3"/>
      <c r="M247" s="3"/>
      <c r="N247" s="3"/>
    </row>
    <row r="248" spans="1:14" ht="13">
      <c r="A248" s="36"/>
      <c r="B248" s="3"/>
      <c r="C248" s="4"/>
      <c r="D248" s="4"/>
      <c r="E248" s="3"/>
      <c r="F248" s="3"/>
      <c r="G248" s="16"/>
      <c r="H248" s="3"/>
      <c r="I248" s="3"/>
      <c r="J248" s="3"/>
      <c r="K248" s="3"/>
      <c r="L248" s="3"/>
      <c r="M248" s="3"/>
      <c r="N248" s="3"/>
    </row>
    <row r="249" spans="1:14" ht="13">
      <c r="A249" s="36"/>
      <c r="B249" s="3"/>
      <c r="C249" s="4"/>
      <c r="D249" s="4"/>
      <c r="E249" s="3"/>
      <c r="F249" s="3"/>
      <c r="G249" s="16"/>
      <c r="H249" s="3"/>
      <c r="I249" s="3"/>
      <c r="J249" s="3"/>
      <c r="K249" s="3"/>
      <c r="L249" s="3"/>
      <c r="M249" s="3"/>
      <c r="N249" s="3"/>
    </row>
    <row r="250" spans="1:14" ht="13">
      <c r="A250" s="36"/>
      <c r="B250" s="3"/>
      <c r="C250" s="4"/>
      <c r="D250" s="4"/>
      <c r="E250" s="3"/>
      <c r="F250" s="3"/>
      <c r="G250" s="16"/>
      <c r="H250" s="3"/>
      <c r="I250" s="3"/>
      <c r="J250" s="3"/>
      <c r="K250" s="3"/>
      <c r="L250" s="3"/>
      <c r="M250" s="3"/>
      <c r="N250" s="3"/>
    </row>
    <row r="251" spans="1:14" ht="13">
      <c r="A251" s="36"/>
      <c r="B251" s="3"/>
      <c r="C251" s="4"/>
      <c r="D251" s="4"/>
      <c r="E251" s="3"/>
      <c r="F251" s="3"/>
      <c r="G251" s="16"/>
      <c r="H251" s="3"/>
      <c r="I251" s="3"/>
      <c r="J251" s="3"/>
      <c r="K251" s="3"/>
      <c r="L251" s="3"/>
      <c r="M251" s="3"/>
      <c r="N251" s="3"/>
    </row>
    <row r="252" spans="1:14" ht="13">
      <c r="A252" s="36"/>
      <c r="B252" s="3"/>
      <c r="C252" s="4"/>
      <c r="D252" s="4"/>
      <c r="E252" s="3"/>
      <c r="F252" s="3"/>
      <c r="G252" s="16"/>
      <c r="H252" s="3"/>
      <c r="I252" s="3"/>
      <c r="J252" s="3"/>
      <c r="K252" s="3"/>
      <c r="L252" s="3"/>
      <c r="M252" s="3"/>
      <c r="N252" s="3"/>
    </row>
    <row r="253" spans="1:14" ht="13">
      <c r="A253" s="36"/>
      <c r="B253" s="3"/>
      <c r="C253" s="4"/>
      <c r="D253" s="4"/>
      <c r="E253" s="3"/>
      <c r="F253" s="3"/>
      <c r="G253" s="16"/>
      <c r="H253" s="3"/>
      <c r="I253" s="3"/>
      <c r="J253" s="3"/>
      <c r="K253" s="3"/>
      <c r="L253" s="3"/>
      <c r="M253" s="3"/>
      <c r="N253" s="3"/>
    </row>
    <row r="254" spans="1:14" ht="13">
      <c r="A254" s="36"/>
      <c r="B254" s="3"/>
      <c r="C254" s="4"/>
      <c r="D254" s="4"/>
      <c r="E254" s="3"/>
      <c r="F254" s="3"/>
      <c r="G254" s="16"/>
      <c r="H254" s="3"/>
      <c r="I254" s="3"/>
      <c r="J254" s="3"/>
      <c r="K254" s="3"/>
      <c r="L254" s="3"/>
      <c r="M254" s="3"/>
      <c r="N254" s="3"/>
    </row>
    <row r="255" spans="1:14" ht="13">
      <c r="A255" s="36"/>
      <c r="B255" s="3"/>
      <c r="C255" s="4"/>
      <c r="D255" s="4"/>
      <c r="E255" s="3"/>
      <c r="F255" s="3"/>
      <c r="G255" s="16"/>
      <c r="H255" s="3"/>
      <c r="I255" s="3"/>
      <c r="J255" s="3"/>
      <c r="K255" s="3"/>
      <c r="L255" s="3"/>
      <c r="M255" s="3"/>
      <c r="N255" s="3"/>
    </row>
    <row r="256" spans="1:14" ht="13">
      <c r="A256" s="36"/>
      <c r="B256" s="3"/>
      <c r="C256" s="4"/>
      <c r="D256" s="4"/>
      <c r="E256" s="3"/>
      <c r="F256" s="3"/>
      <c r="G256" s="16"/>
      <c r="H256" s="3"/>
      <c r="I256" s="3"/>
      <c r="J256" s="3"/>
      <c r="K256" s="3"/>
      <c r="L256" s="3"/>
      <c r="M256" s="3"/>
      <c r="N256" s="3"/>
    </row>
    <row r="257" spans="1:14" ht="13">
      <c r="A257" s="36"/>
      <c r="B257" s="3"/>
      <c r="C257" s="4"/>
      <c r="D257" s="4"/>
      <c r="E257" s="3"/>
      <c r="F257" s="3"/>
      <c r="G257" s="16"/>
      <c r="H257" s="3"/>
      <c r="I257" s="3"/>
      <c r="J257" s="3"/>
      <c r="K257" s="3"/>
      <c r="L257" s="3"/>
      <c r="M257" s="3"/>
      <c r="N257" s="3"/>
    </row>
    <row r="258" spans="1:14" ht="13">
      <c r="A258" s="36"/>
      <c r="B258" s="3"/>
      <c r="C258" s="4"/>
      <c r="D258" s="4"/>
      <c r="E258" s="3"/>
      <c r="F258" s="3"/>
      <c r="G258" s="16"/>
      <c r="H258" s="3"/>
      <c r="I258" s="3"/>
      <c r="J258" s="3"/>
      <c r="K258" s="3"/>
      <c r="L258" s="3"/>
      <c r="M258" s="3"/>
      <c r="N258" s="3"/>
    </row>
    <row r="259" spans="1:14" ht="13">
      <c r="A259" s="36"/>
      <c r="B259" s="3"/>
      <c r="C259" s="4"/>
      <c r="D259" s="4"/>
      <c r="E259" s="3"/>
      <c r="F259" s="3"/>
      <c r="G259" s="16"/>
      <c r="H259" s="3"/>
      <c r="I259" s="3"/>
      <c r="J259" s="3"/>
      <c r="K259" s="3"/>
      <c r="L259" s="3"/>
      <c r="M259" s="3"/>
      <c r="N259" s="3"/>
    </row>
    <row r="260" spans="1:14" ht="13">
      <c r="A260" s="36"/>
      <c r="B260" s="3"/>
      <c r="C260" s="4"/>
      <c r="D260" s="4"/>
      <c r="E260" s="3"/>
      <c r="F260" s="3"/>
      <c r="G260" s="16"/>
      <c r="H260" s="3"/>
      <c r="I260" s="3"/>
      <c r="J260" s="3"/>
      <c r="K260" s="3"/>
      <c r="L260" s="3"/>
      <c r="M260" s="3"/>
      <c r="N260" s="3"/>
    </row>
    <row r="261" spans="1:14" ht="13">
      <c r="A261" s="36"/>
      <c r="B261" s="3"/>
      <c r="C261" s="4"/>
      <c r="D261" s="4"/>
      <c r="E261" s="3"/>
      <c r="F261" s="3"/>
      <c r="G261" s="16"/>
      <c r="H261" s="3"/>
      <c r="I261" s="3"/>
      <c r="J261" s="3"/>
      <c r="K261" s="3"/>
      <c r="L261" s="3"/>
      <c r="M261" s="3"/>
      <c r="N261" s="3"/>
    </row>
    <row r="262" spans="1:14" ht="13">
      <c r="A262" s="36"/>
      <c r="B262" s="3"/>
      <c r="C262" s="4"/>
      <c r="D262" s="4"/>
      <c r="E262" s="3"/>
      <c r="F262" s="3"/>
      <c r="G262" s="16"/>
      <c r="H262" s="3"/>
      <c r="I262" s="3"/>
      <c r="J262" s="3"/>
      <c r="K262" s="3"/>
      <c r="L262" s="3"/>
      <c r="M262" s="3"/>
      <c r="N262" s="3"/>
    </row>
    <row r="263" spans="1:14" ht="13">
      <c r="A263" s="36"/>
      <c r="B263" s="3"/>
      <c r="C263" s="4"/>
      <c r="D263" s="4"/>
      <c r="E263" s="3"/>
      <c r="F263" s="3"/>
      <c r="G263" s="16"/>
      <c r="H263" s="3"/>
      <c r="I263" s="3"/>
      <c r="J263" s="3"/>
      <c r="K263" s="3"/>
      <c r="L263" s="3"/>
      <c r="M263" s="3"/>
      <c r="N263" s="3"/>
    </row>
    <row r="264" spans="1:14" ht="13">
      <c r="A264" s="36"/>
      <c r="B264" s="3"/>
      <c r="C264" s="4"/>
      <c r="D264" s="4"/>
      <c r="E264" s="3"/>
      <c r="F264" s="3"/>
      <c r="G264" s="16"/>
      <c r="H264" s="3"/>
      <c r="I264" s="3"/>
      <c r="J264" s="3"/>
      <c r="K264" s="3"/>
      <c r="L264" s="3"/>
      <c r="M264" s="3"/>
      <c r="N264" s="3"/>
    </row>
    <row r="265" spans="1:14" ht="13">
      <c r="A265" s="36"/>
      <c r="B265" s="3"/>
      <c r="C265" s="4"/>
      <c r="D265" s="4"/>
      <c r="E265" s="3"/>
      <c r="F265" s="3"/>
      <c r="G265" s="16"/>
      <c r="H265" s="3"/>
      <c r="I265" s="3"/>
      <c r="J265" s="3"/>
      <c r="K265" s="3"/>
      <c r="L265" s="3"/>
      <c r="M265" s="3"/>
      <c r="N265" s="3"/>
    </row>
    <row r="266" spans="1:14" ht="13">
      <c r="A266" s="36"/>
      <c r="B266" s="3"/>
      <c r="C266" s="4"/>
      <c r="D266" s="4"/>
      <c r="E266" s="3"/>
      <c r="F266" s="3"/>
      <c r="G266" s="16"/>
      <c r="H266" s="3"/>
      <c r="I266" s="3"/>
      <c r="J266" s="3"/>
      <c r="K266" s="3"/>
      <c r="L266" s="3"/>
      <c r="M266" s="3"/>
      <c r="N266" s="3"/>
    </row>
    <row r="267" spans="1:14" ht="13">
      <c r="A267" s="36"/>
      <c r="B267" s="3"/>
      <c r="C267" s="4"/>
      <c r="D267" s="4"/>
      <c r="E267" s="3"/>
      <c r="F267" s="3"/>
      <c r="G267" s="16"/>
      <c r="H267" s="3"/>
      <c r="I267" s="3"/>
      <c r="J267" s="3"/>
      <c r="K267" s="3"/>
      <c r="L267" s="3"/>
      <c r="M267" s="3"/>
      <c r="N267" s="3"/>
    </row>
    <row r="268" spans="1:14" ht="13">
      <c r="A268" s="36"/>
      <c r="B268" s="3"/>
      <c r="C268" s="4"/>
      <c r="D268" s="4"/>
      <c r="E268" s="3"/>
      <c r="F268" s="3"/>
      <c r="G268" s="16"/>
      <c r="H268" s="3"/>
      <c r="I268" s="3"/>
      <c r="J268" s="3"/>
      <c r="K268" s="3"/>
      <c r="L268" s="3"/>
      <c r="M268" s="3"/>
      <c r="N268" s="3"/>
    </row>
    <row r="269" spans="1:14" ht="13">
      <c r="A269" s="36"/>
      <c r="B269" s="3"/>
      <c r="C269" s="4"/>
      <c r="D269" s="4"/>
      <c r="E269" s="3"/>
      <c r="F269" s="3"/>
      <c r="G269" s="16"/>
      <c r="H269" s="3"/>
      <c r="I269" s="3"/>
      <c r="J269" s="3"/>
      <c r="K269" s="3"/>
      <c r="L269" s="3"/>
      <c r="M269" s="3"/>
      <c r="N269" s="3"/>
    </row>
    <row r="270" spans="1:14" ht="13">
      <c r="A270" s="36"/>
      <c r="B270" s="3"/>
      <c r="C270" s="4"/>
      <c r="D270" s="4"/>
      <c r="E270" s="3"/>
      <c r="F270" s="3"/>
      <c r="G270" s="16"/>
      <c r="H270" s="3"/>
      <c r="I270" s="3"/>
      <c r="J270" s="3"/>
      <c r="K270" s="3"/>
      <c r="L270" s="3"/>
      <c r="M270" s="3"/>
      <c r="N270" s="3"/>
    </row>
    <row r="271" spans="1:14" ht="13">
      <c r="A271" s="36"/>
      <c r="B271" s="3"/>
      <c r="C271" s="4"/>
      <c r="D271" s="4"/>
      <c r="E271" s="3"/>
      <c r="F271" s="3"/>
      <c r="G271" s="16"/>
      <c r="H271" s="3"/>
      <c r="I271" s="3"/>
      <c r="J271" s="3"/>
      <c r="K271" s="3"/>
      <c r="L271" s="3"/>
      <c r="M271" s="3"/>
      <c r="N271" s="3"/>
    </row>
    <row r="272" spans="1:14" ht="13">
      <c r="A272" s="36"/>
      <c r="B272" s="3"/>
      <c r="C272" s="4"/>
      <c r="D272" s="4"/>
      <c r="E272" s="3"/>
      <c r="F272" s="3"/>
      <c r="G272" s="16"/>
      <c r="H272" s="3"/>
      <c r="I272" s="3"/>
      <c r="J272" s="3"/>
      <c r="K272" s="3"/>
      <c r="L272" s="3"/>
      <c r="M272" s="3"/>
      <c r="N272" s="3"/>
    </row>
    <row r="273" spans="1:14" ht="13">
      <c r="A273" s="36"/>
      <c r="B273" s="3"/>
      <c r="C273" s="4"/>
      <c r="D273" s="4"/>
      <c r="E273" s="3"/>
      <c r="F273" s="3"/>
      <c r="G273" s="16"/>
      <c r="H273" s="3"/>
      <c r="I273" s="3"/>
      <c r="J273" s="3"/>
      <c r="K273" s="3"/>
      <c r="L273" s="3"/>
      <c r="M273" s="3"/>
      <c r="N273" s="3"/>
    </row>
    <row r="274" spans="1:14" ht="13">
      <c r="A274" s="36"/>
      <c r="B274" s="3"/>
      <c r="C274" s="4"/>
      <c r="D274" s="4"/>
      <c r="E274" s="3"/>
      <c r="F274" s="3"/>
      <c r="G274" s="16"/>
      <c r="H274" s="3"/>
      <c r="I274" s="3"/>
      <c r="J274" s="3"/>
      <c r="K274" s="3"/>
      <c r="L274" s="3"/>
      <c r="M274" s="3"/>
      <c r="N274" s="3"/>
    </row>
    <row r="275" spans="1:14" ht="13">
      <c r="A275" s="36"/>
      <c r="B275" s="3"/>
      <c r="C275" s="4"/>
      <c r="D275" s="4"/>
      <c r="E275" s="3"/>
      <c r="F275" s="3"/>
      <c r="G275" s="16"/>
      <c r="H275" s="3"/>
      <c r="I275" s="3"/>
      <c r="J275" s="3"/>
      <c r="K275" s="3"/>
      <c r="L275" s="3"/>
      <c r="M275" s="3"/>
      <c r="N275" s="3"/>
    </row>
    <row r="276" spans="1:14" ht="13">
      <c r="A276" s="36"/>
      <c r="B276" s="3"/>
      <c r="C276" s="4"/>
      <c r="D276" s="4"/>
      <c r="E276" s="3"/>
      <c r="F276" s="3"/>
      <c r="G276" s="16"/>
      <c r="H276" s="3"/>
      <c r="I276" s="3"/>
      <c r="J276" s="3"/>
      <c r="K276" s="3"/>
      <c r="L276" s="3"/>
      <c r="M276" s="3"/>
      <c r="N276" s="3"/>
    </row>
    <row r="277" spans="1:14" ht="13">
      <c r="A277" s="36"/>
      <c r="B277" s="3"/>
      <c r="C277" s="4"/>
      <c r="D277" s="4"/>
      <c r="E277" s="3"/>
      <c r="F277" s="3"/>
      <c r="G277" s="16"/>
      <c r="H277" s="3"/>
      <c r="I277" s="3"/>
      <c r="J277" s="3"/>
      <c r="K277" s="3"/>
      <c r="L277" s="3"/>
      <c r="M277" s="3"/>
      <c r="N277" s="3"/>
    </row>
    <row r="278" spans="1:14" ht="13">
      <c r="A278" s="36"/>
      <c r="B278" s="3"/>
      <c r="C278" s="4"/>
      <c r="D278" s="4"/>
      <c r="E278" s="3"/>
      <c r="F278" s="3"/>
      <c r="G278" s="16"/>
      <c r="H278" s="3"/>
      <c r="I278" s="3"/>
      <c r="J278" s="3"/>
      <c r="K278" s="3"/>
      <c r="L278" s="3"/>
      <c r="M278" s="3"/>
      <c r="N278" s="3"/>
    </row>
    <row r="279" spans="1:14" ht="13">
      <c r="A279" s="36"/>
      <c r="B279" s="3"/>
      <c r="C279" s="4"/>
      <c r="D279" s="4"/>
      <c r="E279" s="3"/>
      <c r="F279" s="3"/>
      <c r="G279" s="16"/>
      <c r="H279" s="3"/>
      <c r="I279" s="3"/>
      <c r="J279" s="3"/>
      <c r="K279" s="3"/>
      <c r="L279" s="3"/>
      <c r="M279" s="3"/>
      <c r="N279" s="3"/>
    </row>
    <row r="280" spans="1:14" ht="13">
      <c r="A280" s="36"/>
      <c r="B280" s="3"/>
      <c r="C280" s="4"/>
      <c r="D280" s="4"/>
      <c r="E280" s="3"/>
      <c r="F280" s="3"/>
      <c r="G280" s="16"/>
      <c r="H280" s="3"/>
      <c r="I280" s="3"/>
      <c r="J280" s="3"/>
      <c r="K280" s="3"/>
      <c r="L280" s="3"/>
      <c r="M280" s="3"/>
      <c r="N280" s="3"/>
    </row>
    <row r="281" spans="1:14" ht="13">
      <c r="A281" s="36"/>
      <c r="B281" s="3"/>
      <c r="C281" s="4"/>
      <c r="D281" s="4"/>
      <c r="E281" s="3"/>
      <c r="F281" s="3"/>
      <c r="G281" s="16"/>
      <c r="H281" s="3"/>
      <c r="I281" s="3"/>
      <c r="J281" s="3"/>
      <c r="K281" s="3"/>
      <c r="L281" s="3"/>
      <c r="M281" s="3"/>
      <c r="N281" s="3"/>
    </row>
    <row r="282" spans="1:14" ht="13">
      <c r="A282" s="36"/>
      <c r="B282" s="3"/>
      <c r="C282" s="4"/>
      <c r="D282" s="4"/>
      <c r="E282" s="3"/>
      <c r="F282" s="3"/>
      <c r="G282" s="16"/>
      <c r="H282" s="3"/>
      <c r="I282" s="3"/>
      <c r="J282" s="3"/>
      <c r="K282" s="3"/>
      <c r="L282" s="3"/>
      <c r="M282" s="3"/>
      <c r="N282" s="3"/>
    </row>
    <row r="283" spans="1:14" ht="13">
      <c r="A283" s="36"/>
      <c r="B283" s="3"/>
      <c r="C283" s="4"/>
      <c r="D283" s="4"/>
      <c r="E283" s="3"/>
      <c r="F283" s="3"/>
      <c r="G283" s="16"/>
      <c r="H283" s="3"/>
      <c r="I283" s="3"/>
      <c r="J283" s="3"/>
      <c r="K283" s="3"/>
      <c r="L283" s="3"/>
      <c r="M283" s="3"/>
      <c r="N283" s="3"/>
    </row>
    <row r="284" spans="1:14" ht="13">
      <c r="A284" s="36"/>
      <c r="B284" s="3"/>
      <c r="C284" s="4"/>
      <c r="D284" s="4"/>
      <c r="E284" s="3"/>
      <c r="F284" s="3"/>
      <c r="G284" s="16"/>
      <c r="H284" s="3"/>
      <c r="I284" s="3"/>
      <c r="J284" s="3"/>
      <c r="K284" s="3"/>
      <c r="L284" s="3"/>
      <c r="M284" s="3"/>
      <c r="N284" s="3"/>
    </row>
    <row r="285" spans="1:14" ht="13">
      <c r="A285" s="36"/>
      <c r="B285" s="3"/>
      <c r="C285" s="4"/>
      <c r="D285" s="4"/>
      <c r="E285" s="3"/>
      <c r="F285" s="3"/>
      <c r="G285" s="16"/>
      <c r="H285" s="3"/>
      <c r="I285" s="3"/>
      <c r="J285" s="3"/>
      <c r="K285" s="3"/>
      <c r="L285" s="3"/>
      <c r="M285" s="3"/>
      <c r="N285" s="3"/>
    </row>
    <row r="286" spans="1:14" ht="13">
      <c r="A286" s="36"/>
      <c r="B286" s="3"/>
      <c r="C286" s="4"/>
      <c r="D286" s="4"/>
      <c r="E286" s="3"/>
      <c r="F286" s="3"/>
      <c r="G286" s="16"/>
      <c r="H286" s="3"/>
      <c r="I286" s="3"/>
      <c r="J286" s="3"/>
      <c r="K286" s="3"/>
      <c r="L286" s="3"/>
      <c r="M286" s="3"/>
      <c r="N286" s="3"/>
    </row>
    <row r="287" spans="1:14" ht="13">
      <c r="A287" s="36"/>
      <c r="B287" s="3"/>
      <c r="C287" s="4"/>
      <c r="D287" s="4"/>
      <c r="E287" s="3"/>
      <c r="F287" s="3"/>
      <c r="G287" s="16"/>
      <c r="H287" s="3"/>
      <c r="I287" s="3"/>
      <c r="J287" s="3"/>
      <c r="K287" s="3"/>
      <c r="L287" s="3"/>
      <c r="M287" s="3"/>
      <c r="N287" s="3"/>
    </row>
    <row r="288" spans="1:14" ht="13">
      <c r="A288" s="36"/>
      <c r="B288" s="3"/>
      <c r="C288" s="4"/>
      <c r="D288" s="4"/>
      <c r="E288" s="3"/>
      <c r="F288" s="3"/>
      <c r="G288" s="16"/>
      <c r="H288" s="3"/>
      <c r="I288" s="3"/>
      <c r="J288" s="3"/>
      <c r="K288" s="3"/>
      <c r="L288" s="3"/>
      <c r="M288" s="3"/>
      <c r="N288" s="3"/>
    </row>
    <row r="289" spans="1:14" ht="13">
      <c r="A289" s="36"/>
      <c r="B289" s="3"/>
      <c r="C289" s="4"/>
      <c r="D289" s="4"/>
      <c r="E289" s="3"/>
      <c r="F289" s="3"/>
      <c r="G289" s="16"/>
      <c r="H289" s="3"/>
      <c r="I289" s="3"/>
      <c r="J289" s="3"/>
      <c r="K289" s="3"/>
      <c r="L289" s="3"/>
      <c r="M289" s="3"/>
      <c r="N289" s="3"/>
    </row>
    <row r="290" spans="1:14" ht="13">
      <c r="A290" s="36"/>
      <c r="B290" s="3"/>
      <c r="C290" s="4"/>
      <c r="D290" s="4"/>
      <c r="E290" s="3"/>
      <c r="F290" s="3"/>
      <c r="G290" s="16"/>
      <c r="H290" s="3"/>
      <c r="I290" s="3"/>
      <c r="J290" s="3"/>
      <c r="K290" s="3"/>
      <c r="L290" s="3"/>
      <c r="M290" s="3"/>
      <c r="N290" s="3"/>
    </row>
    <row r="291" spans="1:14" ht="13">
      <c r="A291" s="36"/>
      <c r="B291" s="3"/>
      <c r="C291" s="4"/>
      <c r="D291" s="4"/>
      <c r="E291" s="3"/>
      <c r="F291" s="3"/>
      <c r="G291" s="16"/>
      <c r="H291" s="3"/>
      <c r="I291" s="3"/>
      <c r="J291" s="3"/>
      <c r="K291" s="3"/>
      <c r="L291" s="3"/>
      <c r="M291" s="3"/>
      <c r="N291" s="3"/>
    </row>
    <row r="292" spans="1:14" ht="13">
      <c r="A292" s="36"/>
      <c r="B292" s="3"/>
      <c r="C292" s="4"/>
      <c r="D292" s="4"/>
      <c r="E292" s="3"/>
      <c r="F292" s="3"/>
      <c r="G292" s="16"/>
      <c r="H292" s="3"/>
      <c r="I292" s="3"/>
      <c r="J292" s="3"/>
      <c r="K292" s="3"/>
      <c r="L292" s="3"/>
      <c r="M292" s="3"/>
      <c r="N292" s="3"/>
    </row>
    <row r="293" spans="1:14" ht="13">
      <c r="A293" s="36"/>
      <c r="B293" s="3"/>
      <c r="C293" s="4"/>
      <c r="D293" s="4"/>
      <c r="E293" s="3"/>
      <c r="F293" s="3"/>
      <c r="G293" s="16"/>
      <c r="H293" s="3"/>
      <c r="I293" s="3"/>
      <c r="J293" s="3"/>
      <c r="K293" s="3"/>
      <c r="L293" s="3"/>
      <c r="M293" s="3"/>
      <c r="N293" s="3"/>
    </row>
    <row r="294" spans="1:14" ht="13">
      <c r="A294" s="36"/>
      <c r="B294" s="3"/>
      <c r="C294" s="4"/>
      <c r="D294" s="4"/>
      <c r="E294" s="3"/>
      <c r="F294" s="3"/>
      <c r="G294" s="16"/>
      <c r="H294" s="3"/>
      <c r="I294" s="3"/>
      <c r="J294" s="3"/>
      <c r="K294" s="3"/>
      <c r="L294" s="3"/>
      <c r="M294" s="3"/>
      <c r="N294" s="3"/>
    </row>
    <row r="295" spans="1:14" ht="13">
      <c r="A295" s="36"/>
      <c r="B295" s="3"/>
      <c r="C295" s="4"/>
      <c r="D295" s="4"/>
      <c r="E295" s="3"/>
      <c r="F295" s="3"/>
      <c r="G295" s="16"/>
      <c r="H295" s="3"/>
      <c r="I295" s="3"/>
      <c r="J295" s="3"/>
      <c r="K295" s="3"/>
      <c r="L295" s="3"/>
      <c r="M295" s="3"/>
      <c r="N295" s="3"/>
    </row>
    <row r="296" spans="1:14" ht="13">
      <c r="A296" s="36"/>
      <c r="B296" s="3"/>
      <c r="C296" s="4"/>
      <c r="D296" s="4"/>
      <c r="E296" s="3"/>
      <c r="F296" s="3"/>
      <c r="G296" s="16"/>
      <c r="H296" s="3"/>
      <c r="I296" s="3"/>
      <c r="J296" s="3"/>
      <c r="K296" s="3"/>
      <c r="L296" s="3"/>
      <c r="M296" s="3"/>
      <c r="N296" s="3"/>
    </row>
    <row r="297" spans="1:14" ht="13">
      <c r="A297" s="36"/>
      <c r="B297" s="3"/>
      <c r="C297" s="4"/>
      <c r="D297" s="4"/>
      <c r="E297" s="3"/>
      <c r="F297" s="3"/>
      <c r="G297" s="16"/>
      <c r="H297" s="3"/>
      <c r="I297" s="3"/>
      <c r="J297" s="3"/>
      <c r="K297" s="3"/>
      <c r="L297" s="3"/>
      <c r="M297" s="3"/>
      <c r="N297" s="3"/>
    </row>
    <row r="298" spans="1:14" ht="13">
      <c r="A298" s="36"/>
      <c r="B298" s="3"/>
      <c r="C298" s="4"/>
      <c r="D298" s="4"/>
      <c r="E298" s="3"/>
      <c r="F298" s="3"/>
      <c r="G298" s="16"/>
      <c r="H298" s="3"/>
      <c r="I298" s="3"/>
      <c r="J298" s="3"/>
      <c r="K298" s="3"/>
      <c r="L298" s="3"/>
      <c r="M298" s="3"/>
      <c r="N298" s="3"/>
    </row>
    <row r="299" spans="1:14" ht="13">
      <c r="A299" s="36"/>
      <c r="B299" s="3"/>
      <c r="C299" s="4"/>
      <c r="D299" s="4"/>
      <c r="E299" s="3"/>
      <c r="F299" s="3"/>
      <c r="G299" s="16"/>
      <c r="H299" s="3"/>
      <c r="I299" s="3"/>
      <c r="J299" s="3"/>
      <c r="K299" s="3"/>
      <c r="L299" s="3"/>
      <c r="M299" s="3"/>
      <c r="N299" s="3"/>
    </row>
    <row r="300" spans="1:14" ht="13">
      <c r="A300" s="36"/>
      <c r="B300" s="3"/>
      <c r="C300" s="4"/>
      <c r="D300" s="4"/>
      <c r="E300" s="3"/>
      <c r="F300" s="3"/>
      <c r="G300" s="16"/>
      <c r="H300" s="3"/>
      <c r="I300" s="3"/>
      <c r="J300" s="3"/>
      <c r="K300" s="3"/>
      <c r="L300" s="3"/>
      <c r="M300" s="3"/>
      <c r="N300" s="3"/>
    </row>
    <row r="301" spans="1:14" ht="13">
      <c r="A301" s="36"/>
      <c r="B301" s="3"/>
      <c r="C301" s="4"/>
      <c r="D301" s="4"/>
      <c r="E301" s="3"/>
      <c r="F301" s="3"/>
      <c r="G301" s="16"/>
      <c r="H301" s="3"/>
      <c r="I301" s="3"/>
      <c r="J301" s="3"/>
      <c r="K301" s="3"/>
      <c r="L301" s="3"/>
      <c r="M301" s="3"/>
      <c r="N301" s="3"/>
    </row>
    <row r="302" spans="1:14" ht="13">
      <c r="A302" s="36"/>
      <c r="B302" s="3"/>
      <c r="C302" s="4"/>
      <c r="D302" s="4"/>
      <c r="E302" s="3"/>
      <c r="F302" s="3"/>
      <c r="G302" s="16"/>
      <c r="H302" s="3"/>
      <c r="I302" s="3"/>
      <c r="J302" s="3"/>
      <c r="K302" s="3"/>
      <c r="L302" s="3"/>
      <c r="M302" s="3"/>
      <c r="N302" s="3"/>
    </row>
    <row r="303" spans="1:14" ht="13">
      <c r="A303" s="36"/>
      <c r="B303" s="3"/>
      <c r="C303" s="4"/>
      <c r="D303" s="4"/>
      <c r="E303" s="3"/>
      <c r="F303" s="3"/>
      <c r="G303" s="16"/>
      <c r="H303" s="3"/>
      <c r="I303" s="3"/>
      <c r="J303" s="3"/>
      <c r="K303" s="3"/>
      <c r="L303" s="3"/>
      <c r="M303" s="3"/>
      <c r="N303" s="3"/>
    </row>
    <row r="304" spans="1:14" ht="13">
      <c r="A304" s="36"/>
      <c r="B304" s="3"/>
      <c r="C304" s="4"/>
      <c r="D304" s="4"/>
      <c r="E304" s="3"/>
      <c r="F304" s="3"/>
      <c r="G304" s="16"/>
      <c r="H304" s="3"/>
      <c r="I304" s="3"/>
      <c r="J304" s="3"/>
      <c r="K304" s="3"/>
      <c r="L304" s="3"/>
      <c r="M304" s="3"/>
      <c r="N304" s="3"/>
    </row>
    <row r="305" spans="1:14" ht="13">
      <c r="A305" s="36"/>
      <c r="B305" s="3"/>
      <c r="C305" s="4"/>
      <c r="D305" s="4"/>
      <c r="E305" s="3"/>
      <c r="F305" s="3"/>
      <c r="G305" s="16"/>
      <c r="H305" s="3"/>
      <c r="I305" s="3"/>
      <c r="J305" s="3"/>
      <c r="K305" s="3"/>
      <c r="L305" s="3"/>
      <c r="M305" s="3"/>
      <c r="N305" s="3"/>
    </row>
    <row r="306" spans="1:14" ht="13">
      <c r="A306" s="36"/>
      <c r="B306" s="3"/>
      <c r="C306" s="4"/>
      <c r="D306" s="4"/>
      <c r="E306" s="3"/>
      <c r="F306" s="3"/>
      <c r="G306" s="16"/>
      <c r="H306" s="3"/>
      <c r="I306" s="3"/>
      <c r="J306" s="3"/>
      <c r="K306" s="3"/>
      <c r="L306" s="3"/>
      <c r="M306" s="3"/>
      <c r="N306" s="3"/>
    </row>
    <row r="307" spans="1:14" ht="13">
      <c r="A307" s="36"/>
      <c r="B307" s="3"/>
      <c r="C307" s="4"/>
      <c r="D307" s="4"/>
      <c r="E307" s="3"/>
      <c r="F307" s="3"/>
      <c r="G307" s="16"/>
      <c r="H307" s="3"/>
      <c r="I307" s="3"/>
      <c r="J307" s="3"/>
      <c r="K307" s="3"/>
      <c r="L307" s="3"/>
      <c r="M307" s="3"/>
      <c r="N307" s="3"/>
    </row>
    <row r="308" spans="1:14" ht="13">
      <c r="A308" s="36"/>
      <c r="B308" s="3"/>
      <c r="C308" s="4"/>
      <c r="D308" s="4"/>
      <c r="E308" s="3"/>
      <c r="F308" s="3"/>
      <c r="G308" s="16"/>
      <c r="H308" s="3"/>
      <c r="I308" s="3"/>
      <c r="J308" s="3"/>
      <c r="K308" s="3"/>
      <c r="L308" s="3"/>
      <c r="M308" s="3"/>
      <c r="N308" s="3"/>
    </row>
    <row r="309" spans="1:14" ht="13">
      <c r="A309" s="36"/>
      <c r="B309" s="3"/>
      <c r="C309" s="4"/>
      <c r="D309" s="4"/>
      <c r="E309" s="3"/>
      <c r="F309" s="3"/>
      <c r="G309" s="16"/>
      <c r="H309" s="3"/>
      <c r="I309" s="3"/>
      <c r="J309" s="3"/>
      <c r="K309" s="3"/>
      <c r="L309" s="3"/>
      <c r="M309" s="3"/>
      <c r="N309" s="3"/>
    </row>
    <row r="310" spans="1:14" ht="13">
      <c r="A310" s="36"/>
      <c r="B310" s="3"/>
      <c r="C310" s="4"/>
      <c r="D310" s="4"/>
      <c r="E310" s="3"/>
      <c r="F310" s="3"/>
      <c r="G310" s="16"/>
      <c r="H310" s="3"/>
      <c r="I310" s="3"/>
      <c r="J310" s="3"/>
      <c r="K310" s="3"/>
      <c r="L310" s="3"/>
      <c r="M310" s="3"/>
      <c r="N310" s="3"/>
    </row>
    <row r="311" spans="1:14" ht="13">
      <c r="A311" s="36"/>
      <c r="B311" s="3"/>
      <c r="C311" s="4"/>
      <c r="D311" s="4"/>
      <c r="E311" s="3"/>
      <c r="F311" s="3"/>
      <c r="G311" s="16"/>
      <c r="H311" s="3"/>
      <c r="I311" s="3"/>
      <c r="J311" s="3"/>
      <c r="K311" s="3"/>
      <c r="L311" s="3"/>
      <c r="M311" s="3"/>
      <c r="N311" s="3"/>
    </row>
    <row r="312" spans="1:14" ht="13">
      <c r="A312" s="36"/>
      <c r="B312" s="3"/>
      <c r="C312" s="4"/>
      <c r="D312" s="4"/>
      <c r="E312" s="3"/>
      <c r="F312" s="3"/>
      <c r="G312" s="16"/>
      <c r="H312" s="3"/>
      <c r="I312" s="3"/>
      <c r="J312" s="3"/>
      <c r="K312" s="3"/>
      <c r="L312" s="3"/>
      <c r="M312" s="3"/>
      <c r="N312" s="3"/>
    </row>
    <row r="313" spans="1:14" ht="13">
      <c r="A313" s="36"/>
      <c r="B313" s="3"/>
      <c r="C313" s="4"/>
      <c r="D313" s="4"/>
      <c r="E313" s="3"/>
      <c r="F313" s="3"/>
      <c r="G313" s="16"/>
      <c r="H313" s="3"/>
      <c r="I313" s="3"/>
      <c r="J313" s="3"/>
      <c r="K313" s="3"/>
      <c r="L313" s="3"/>
      <c r="M313" s="3"/>
      <c r="N313" s="3"/>
    </row>
    <row r="314" spans="1:14" ht="13">
      <c r="A314" s="36"/>
      <c r="B314" s="3"/>
      <c r="C314" s="4"/>
      <c r="D314" s="4"/>
      <c r="E314" s="3"/>
      <c r="F314" s="3"/>
      <c r="G314" s="16"/>
      <c r="H314" s="3"/>
      <c r="I314" s="3"/>
      <c r="J314" s="3"/>
      <c r="K314" s="3"/>
      <c r="L314" s="3"/>
      <c r="M314" s="3"/>
      <c r="N314" s="3"/>
    </row>
    <row r="315" spans="1:14" ht="13">
      <c r="A315" s="36"/>
      <c r="B315" s="3"/>
      <c r="C315" s="4"/>
      <c r="D315" s="4"/>
      <c r="E315" s="3"/>
      <c r="F315" s="3"/>
      <c r="G315" s="16"/>
      <c r="H315" s="3"/>
      <c r="I315" s="3"/>
      <c r="J315" s="3"/>
      <c r="K315" s="3"/>
      <c r="L315" s="3"/>
      <c r="M315" s="3"/>
      <c r="N315" s="3"/>
    </row>
    <row r="316" spans="1:14" ht="13">
      <c r="A316" s="36"/>
      <c r="B316" s="3"/>
      <c r="C316" s="4"/>
      <c r="D316" s="4"/>
      <c r="E316" s="3"/>
      <c r="F316" s="3"/>
      <c r="G316" s="16"/>
      <c r="H316" s="3"/>
      <c r="I316" s="3"/>
      <c r="J316" s="3"/>
      <c r="K316" s="3"/>
      <c r="L316" s="3"/>
      <c r="M316" s="3"/>
      <c r="N316" s="3"/>
    </row>
    <row r="317" spans="1:14" ht="13">
      <c r="A317" s="36"/>
      <c r="B317" s="3"/>
      <c r="C317" s="4"/>
      <c r="D317" s="4"/>
      <c r="E317" s="3"/>
      <c r="F317" s="3"/>
      <c r="G317" s="16"/>
      <c r="H317" s="3"/>
      <c r="I317" s="3"/>
      <c r="J317" s="3"/>
      <c r="K317" s="3"/>
      <c r="L317" s="3"/>
      <c r="M317" s="3"/>
      <c r="N317" s="3"/>
    </row>
    <row r="318" spans="1:14" ht="13">
      <c r="A318" s="36"/>
      <c r="B318" s="3"/>
      <c r="C318" s="4"/>
      <c r="D318" s="4"/>
      <c r="E318" s="3"/>
      <c r="F318" s="3"/>
      <c r="G318" s="16"/>
      <c r="H318" s="3"/>
      <c r="I318" s="3"/>
      <c r="J318" s="3"/>
      <c r="K318" s="3"/>
      <c r="L318" s="3"/>
      <c r="M318" s="3"/>
      <c r="N318" s="3"/>
    </row>
    <row r="319" spans="1:14" ht="13">
      <c r="A319" s="36"/>
      <c r="B319" s="3"/>
      <c r="C319" s="4"/>
      <c r="D319" s="4"/>
      <c r="E319" s="3"/>
      <c r="F319" s="3"/>
      <c r="G319" s="16"/>
      <c r="H319" s="3"/>
      <c r="I319" s="3"/>
      <c r="J319" s="3"/>
      <c r="K319" s="3"/>
      <c r="L319" s="3"/>
      <c r="M319" s="3"/>
      <c r="N319" s="3"/>
    </row>
    <row r="320" spans="1:14" ht="13">
      <c r="A320" s="36"/>
      <c r="B320" s="3"/>
      <c r="C320" s="4"/>
      <c r="D320" s="4"/>
      <c r="E320" s="3"/>
      <c r="F320" s="3"/>
      <c r="G320" s="16"/>
      <c r="H320" s="3"/>
      <c r="I320" s="3"/>
      <c r="J320" s="3"/>
      <c r="K320" s="3"/>
      <c r="L320" s="3"/>
      <c r="M320" s="3"/>
      <c r="N320" s="3"/>
    </row>
    <row r="321" spans="1:14" ht="13">
      <c r="A321" s="36"/>
      <c r="B321" s="3"/>
      <c r="C321" s="4"/>
      <c r="D321" s="4"/>
      <c r="E321" s="3"/>
      <c r="F321" s="3"/>
      <c r="G321" s="16"/>
      <c r="H321" s="3"/>
      <c r="I321" s="3"/>
      <c r="J321" s="3"/>
      <c r="K321" s="3"/>
      <c r="L321" s="3"/>
      <c r="M321" s="3"/>
      <c r="N321" s="3"/>
    </row>
    <row r="322" spans="1:14" ht="13">
      <c r="A322" s="36"/>
      <c r="B322" s="3"/>
      <c r="C322" s="4"/>
      <c r="D322" s="4"/>
      <c r="E322" s="3"/>
      <c r="F322" s="3"/>
      <c r="G322" s="16"/>
      <c r="H322" s="3"/>
      <c r="I322" s="3"/>
      <c r="J322" s="3"/>
      <c r="K322" s="3"/>
      <c r="L322" s="3"/>
      <c r="M322" s="3"/>
      <c r="N322" s="3"/>
    </row>
    <row r="323" spans="1:14" ht="13">
      <c r="A323" s="36"/>
      <c r="B323" s="3"/>
      <c r="C323" s="4"/>
      <c r="D323" s="4"/>
      <c r="E323" s="3"/>
      <c r="F323" s="3"/>
      <c r="G323" s="16"/>
      <c r="H323" s="3"/>
      <c r="I323" s="3"/>
      <c r="J323" s="3"/>
      <c r="K323" s="3"/>
      <c r="L323" s="3"/>
      <c r="M323" s="3"/>
      <c r="N323" s="3"/>
    </row>
    <row r="324" spans="1:14" ht="13">
      <c r="A324" s="36"/>
      <c r="B324" s="3"/>
      <c r="C324" s="4"/>
      <c r="D324" s="4"/>
      <c r="E324" s="3"/>
      <c r="F324" s="3"/>
      <c r="G324" s="16"/>
      <c r="H324" s="3"/>
      <c r="I324" s="3"/>
      <c r="J324" s="3"/>
      <c r="K324" s="3"/>
      <c r="L324" s="3"/>
      <c r="M324" s="3"/>
      <c r="N324" s="3"/>
    </row>
    <row r="325" spans="1:14" ht="13">
      <c r="A325" s="36"/>
      <c r="B325" s="3"/>
      <c r="C325" s="4"/>
      <c r="D325" s="4"/>
      <c r="E325" s="3"/>
      <c r="F325" s="3"/>
      <c r="G325" s="16"/>
      <c r="H325" s="3"/>
      <c r="I325" s="3"/>
      <c r="J325" s="3"/>
      <c r="K325" s="3"/>
      <c r="L325" s="3"/>
      <c r="M325" s="3"/>
      <c r="N325" s="3"/>
    </row>
    <row r="326" spans="1:14" ht="13">
      <c r="A326" s="36"/>
      <c r="B326" s="3"/>
      <c r="C326" s="4"/>
      <c r="D326" s="4"/>
      <c r="E326" s="3"/>
      <c r="F326" s="3"/>
      <c r="G326" s="16"/>
      <c r="H326" s="3"/>
      <c r="I326" s="3"/>
      <c r="J326" s="3"/>
      <c r="K326" s="3"/>
      <c r="L326" s="3"/>
      <c r="M326" s="3"/>
      <c r="N326" s="3"/>
    </row>
    <row r="327" spans="1:14" ht="13">
      <c r="A327" s="36"/>
      <c r="B327" s="3"/>
      <c r="C327" s="4"/>
      <c r="D327" s="4"/>
      <c r="E327" s="3"/>
      <c r="F327" s="3"/>
      <c r="G327" s="16"/>
      <c r="H327" s="3"/>
      <c r="I327" s="3"/>
      <c r="J327" s="3"/>
      <c r="K327" s="3"/>
      <c r="L327" s="3"/>
      <c r="M327" s="3"/>
      <c r="N327" s="3"/>
    </row>
    <row r="328" spans="1:14" ht="13">
      <c r="A328" s="36"/>
      <c r="B328" s="3"/>
      <c r="C328" s="4"/>
      <c r="D328" s="4"/>
      <c r="E328" s="3"/>
      <c r="F328" s="3"/>
      <c r="G328" s="16"/>
      <c r="H328" s="3"/>
      <c r="I328" s="3"/>
      <c r="J328" s="3"/>
      <c r="K328" s="3"/>
      <c r="L328" s="3"/>
      <c r="M328" s="3"/>
      <c r="N328" s="3"/>
    </row>
    <row r="329" spans="1:14" ht="13">
      <c r="A329" s="36"/>
      <c r="B329" s="3"/>
      <c r="C329" s="4"/>
      <c r="D329" s="4"/>
      <c r="E329" s="3"/>
      <c r="F329" s="3"/>
      <c r="G329" s="16"/>
      <c r="H329" s="3"/>
      <c r="I329" s="3"/>
      <c r="J329" s="3"/>
      <c r="K329" s="3"/>
      <c r="L329" s="3"/>
      <c r="M329" s="3"/>
      <c r="N329" s="3"/>
    </row>
    <row r="330" spans="1:14" ht="13">
      <c r="A330" s="36"/>
      <c r="B330" s="3"/>
      <c r="C330" s="4"/>
      <c r="D330" s="4"/>
      <c r="E330" s="3"/>
      <c r="F330" s="3"/>
      <c r="G330" s="16"/>
      <c r="H330" s="3"/>
      <c r="I330" s="3"/>
      <c r="J330" s="3"/>
      <c r="K330" s="3"/>
      <c r="L330" s="3"/>
      <c r="M330" s="3"/>
      <c r="N330" s="3"/>
    </row>
    <row r="331" spans="1:14" ht="13">
      <c r="A331" s="36"/>
      <c r="B331" s="3"/>
      <c r="C331" s="4"/>
      <c r="D331" s="4"/>
      <c r="E331" s="3"/>
      <c r="F331" s="3"/>
      <c r="G331" s="16"/>
      <c r="H331" s="3"/>
      <c r="I331" s="3"/>
      <c r="J331" s="3"/>
      <c r="K331" s="3"/>
      <c r="L331" s="3"/>
      <c r="M331" s="3"/>
      <c r="N331" s="3"/>
    </row>
    <row r="332" spans="1:14" ht="13">
      <c r="A332" s="36"/>
      <c r="B332" s="3"/>
      <c r="C332" s="4"/>
      <c r="D332" s="4"/>
      <c r="E332" s="3"/>
      <c r="F332" s="3"/>
      <c r="G332" s="16"/>
      <c r="H332" s="3"/>
      <c r="I332" s="3"/>
      <c r="J332" s="3"/>
      <c r="K332" s="3"/>
      <c r="L332" s="3"/>
      <c r="M332" s="3"/>
      <c r="N332" s="3"/>
    </row>
    <row r="333" spans="1:14" ht="13">
      <c r="A333" s="36"/>
      <c r="B333" s="3"/>
      <c r="C333" s="4"/>
      <c r="D333" s="4"/>
      <c r="E333" s="3"/>
      <c r="F333" s="3"/>
      <c r="G333" s="16"/>
      <c r="H333" s="3"/>
      <c r="I333" s="3"/>
      <c r="J333" s="3"/>
      <c r="K333" s="3"/>
      <c r="L333" s="3"/>
      <c r="M333" s="3"/>
      <c r="N333" s="3"/>
    </row>
    <row r="334" spans="1:14" ht="13">
      <c r="A334" s="36"/>
      <c r="B334" s="3"/>
      <c r="C334" s="4"/>
      <c r="D334" s="4"/>
      <c r="E334" s="3"/>
      <c r="F334" s="3"/>
      <c r="G334" s="16"/>
      <c r="H334" s="3"/>
      <c r="I334" s="3"/>
      <c r="J334" s="3"/>
      <c r="K334" s="3"/>
      <c r="L334" s="3"/>
      <c r="M334" s="3"/>
      <c r="N334" s="3"/>
    </row>
    <row r="335" spans="1:14" ht="13">
      <c r="A335" s="36"/>
      <c r="B335" s="3"/>
      <c r="C335" s="4"/>
      <c r="D335" s="4"/>
      <c r="E335" s="3"/>
      <c r="F335" s="3"/>
      <c r="G335" s="16"/>
      <c r="H335" s="3"/>
      <c r="I335" s="3"/>
      <c r="J335" s="3"/>
      <c r="K335" s="3"/>
      <c r="L335" s="3"/>
      <c r="M335" s="3"/>
      <c r="N335" s="3"/>
    </row>
    <row r="336" spans="1:14" ht="13">
      <c r="A336" s="36"/>
      <c r="B336" s="3"/>
      <c r="C336" s="4"/>
      <c r="D336" s="4"/>
      <c r="E336" s="3"/>
      <c r="F336" s="3"/>
      <c r="G336" s="16"/>
      <c r="H336" s="3"/>
      <c r="I336" s="3"/>
      <c r="J336" s="3"/>
      <c r="K336" s="3"/>
      <c r="L336" s="3"/>
      <c r="M336" s="3"/>
      <c r="N336" s="3"/>
    </row>
    <row r="337" spans="1:14" ht="13">
      <c r="A337" s="36"/>
      <c r="B337" s="3"/>
      <c r="C337" s="4"/>
      <c r="D337" s="4"/>
      <c r="E337" s="3"/>
      <c r="F337" s="3"/>
      <c r="G337" s="16"/>
      <c r="H337" s="3"/>
      <c r="I337" s="3"/>
      <c r="J337" s="3"/>
      <c r="K337" s="3"/>
      <c r="L337" s="3"/>
      <c r="M337" s="3"/>
      <c r="N337" s="3"/>
    </row>
    <row r="338" spans="1:14" ht="13">
      <c r="A338" s="36"/>
      <c r="B338" s="3"/>
      <c r="C338" s="4"/>
      <c r="D338" s="4"/>
      <c r="E338" s="3"/>
      <c r="F338" s="3"/>
      <c r="G338" s="16"/>
      <c r="H338" s="3"/>
      <c r="I338" s="3"/>
      <c r="J338" s="3"/>
      <c r="K338" s="3"/>
      <c r="L338" s="3"/>
      <c r="M338" s="3"/>
      <c r="N338" s="3"/>
    </row>
    <row r="339" spans="1:14" ht="13">
      <c r="A339" s="36"/>
      <c r="B339" s="3"/>
      <c r="C339" s="4"/>
      <c r="D339" s="4"/>
      <c r="E339" s="3"/>
      <c r="F339" s="3"/>
      <c r="G339" s="16"/>
      <c r="H339" s="3"/>
      <c r="I339" s="3"/>
      <c r="J339" s="3"/>
      <c r="K339" s="3"/>
      <c r="L339" s="3"/>
      <c r="M339" s="3"/>
      <c r="N339" s="3"/>
    </row>
    <row r="340" spans="1:14" ht="13">
      <c r="A340" s="36"/>
      <c r="B340" s="3"/>
      <c r="C340" s="4"/>
      <c r="D340" s="4"/>
      <c r="E340" s="3"/>
      <c r="F340" s="3"/>
      <c r="G340" s="16"/>
      <c r="H340" s="3"/>
      <c r="I340" s="3"/>
      <c r="J340" s="3"/>
      <c r="K340" s="3"/>
      <c r="L340" s="3"/>
      <c r="M340" s="3"/>
      <c r="N340" s="3"/>
    </row>
    <row r="341" spans="1:14" ht="13">
      <c r="A341" s="36"/>
      <c r="B341" s="3"/>
      <c r="C341" s="4"/>
      <c r="D341" s="4"/>
      <c r="E341" s="3"/>
      <c r="F341" s="3"/>
      <c r="G341" s="16"/>
      <c r="H341" s="3"/>
      <c r="I341" s="3"/>
      <c r="J341" s="3"/>
      <c r="K341" s="3"/>
      <c r="L341" s="3"/>
      <c r="M341" s="3"/>
      <c r="N341" s="3"/>
    </row>
    <row r="342" spans="1:14" ht="13">
      <c r="A342" s="36"/>
      <c r="B342" s="3"/>
      <c r="C342" s="4"/>
      <c r="D342" s="4"/>
      <c r="E342" s="3"/>
      <c r="F342" s="3"/>
      <c r="G342" s="16"/>
      <c r="H342" s="3"/>
      <c r="I342" s="3"/>
      <c r="J342" s="3"/>
      <c r="K342" s="3"/>
      <c r="L342" s="3"/>
      <c r="M342" s="3"/>
      <c r="N342" s="3"/>
    </row>
    <row r="343" spans="1:14" ht="13">
      <c r="A343" s="36"/>
      <c r="B343" s="3"/>
      <c r="C343" s="4"/>
      <c r="D343" s="4"/>
      <c r="E343" s="3"/>
      <c r="F343" s="3"/>
      <c r="G343" s="16"/>
      <c r="H343" s="3"/>
      <c r="I343" s="3"/>
      <c r="J343" s="3"/>
      <c r="K343" s="3"/>
      <c r="L343" s="3"/>
      <c r="M343" s="3"/>
      <c r="N343" s="3"/>
    </row>
    <row r="344" spans="1:14" ht="13">
      <c r="A344" s="36"/>
      <c r="B344" s="3"/>
      <c r="C344" s="4"/>
      <c r="D344" s="4"/>
      <c r="E344" s="3"/>
      <c r="F344" s="3"/>
      <c r="G344" s="16"/>
      <c r="H344" s="3"/>
      <c r="I344" s="3"/>
      <c r="J344" s="3"/>
      <c r="K344" s="3"/>
      <c r="L344" s="3"/>
      <c r="M344" s="3"/>
      <c r="N344" s="3"/>
    </row>
    <row r="345" spans="1:14" ht="13">
      <c r="A345" s="36"/>
      <c r="B345" s="3"/>
      <c r="C345" s="4"/>
      <c r="D345" s="4"/>
      <c r="E345" s="3"/>
      <c r="F345" s="3"/>
      <c r="G345" s="16"/>
      <c r="H345" s="3"/>
      <c r="I345" s="3"/>
      <c r="J345" s="3"/>
      <c r="K345" s="3"/>
      <c r="L345" s="3"/>
      <c r="M345" s="3"/>
      <c r="N345" s="3"/>
    </row>
    <row r="346" spans="1:14" ht="13">
      <c r="A346" s="36"/>
      <c r="B346" s="3"/>
      <c r="C346" s="4"/>
      <c r="D346" s="4"/>
      <c r="E346" s="3"/>
      <c r="F346" s="3"/>
      <c r="G346" s="16"/>
      <c r="H346" s="3"/>
      <c r="I346" s="3"/>
      <c r="J346" s="3"/>
      <c r="K346" s="3"/>
      <c r="L346" s="3"/>
      <c r="M346" s="3"/>
      <c r="N346" s="3"/>
    </row>
    <row r="347" spans="1:14" ht="13">
      <c r="A347" s="36"/>
      <c r="B347" s="3"/>
      <c r="C347" s="4"/>
      <c r="D347" s="4"/>
      <c r="E347" s="3"/>
      <c r="F347" s="3"/>
      <c r="G347" s="16"/>
      <c r="H347" s="3"/>
      <c r="I347" s="3"/>
      <c r="J347" s="3"/>
      <c r="K347" s="3"/>
      <c r="L347" s="3"/>
      <c r="M347" s="3"/>
      <c r="N347" s="3"/>
    </row>
    <row r="348" spans="1:14" ht="13">
      <c r="A348" s="36"/>
      <c r="B348" s="3"/>
      <c r="C348" s="4"/>
      <c r="D348" s="4"/>
      <c r="E348" s="3"/>
      <c r="F348" s="3"/>
      <c r="G348" s="16"/>
      <c r="H348" s="3"/>
      <c r="I348" s="3"/>
      <c r="J348" s="3"/>
      <c r="K348" s="3"/>
      <c r="L348" s="3"/>
      <c r="M348" s="3"/>
      <c r="N348" s="3"/>
    </row>
    <row r="349" spans="1:14" ht="13">
      <c r="A349" s="36"/>
      <c r="B349" s="3"/>
      <c r="C349" s="4"/>
      <c r="D349" s="4"/>
      <c r="E349" s="3"/>
      <c r="F349" s="3"/>
      <c r="G349" s="16"/>
      <c r="H349" s="3"/>
      <c r="I349" s="3"/>
      <c r="J349" s="3"/>
      <c r="K349" s="3"/>
      <c r="L349" s="3"/>
      <c r="M349" s="3"/>
      <c r="N349" s="3"/>
    </row>
    <row r="350" spans="1:14" ht="13">
      <c r="A350" s="36"/>
      <c r="B350" s="3"/>
      <c r="C350" s="4"/>
      <c r="D350" s="4"/>
      <c r="E350" s="3"/>
      <c r="F350" s="3"/>
      <c r="G350" s="16"/>
      <c r="H350" s="3"/>
      <c r="I350" s="3"/>
      <c r="J350" s="3"/>
      <c r="K350" s="3"/>
      <c r="L350" s="3"/>
      <c r="M350" s="3"/>
      <c r="N350" s="3"/>
    </row>
    <row r="351" spans="1:14" ht="13">
      <c r="A351" s="36"/>
      <c r="B351" s="3"/>
      <c r="C351" s="4"/>
      <c r="D351" s="4"/>
      <c r="E351" s="3"/>
      <c r="F351" s="3"/>
      <c r="G351" s="16"/>
      <c r="H351" s="3"/>
      <c r="I351" s="3"/>
      <c r="J351" s="3"/>
      <c r="K351" s="3"/>
      <c r="L351" s="3"/>
      <c r="M351" s="3"/>
      <c r="N351" s="3"/>
    </row>
    <row r="352" spans="1:14" ht="13">
      <c r="A352" s="36"/>
      <c r="B352" s="3"/>
      <c r="C352" s="4"/>
      <c r="D352" s="4"/>
      <c r="E352" s="3"/>
      <c r="F352" s="3"/>
      <c r="G352" s="16"/>
      <c r="H352" s="3"/>
      <c r="I352" s="3"/>
      <c r="J352" s="3"/>
      <c r="K352" s="3"/>
      <c r="L352" s="3"/>
      <c r="M352" s="3"/>
      <c r="N352" s="3"/>
    </row>
    <row r="353" spans="1:14" ht="13">
      <c r="A353" s="36"/>
      <c r="B353" s="3"/>
      <c r="C353" s="4"/>
      <c r="D353" s="4"/>
      <c r="E353" s="3"/>
      <c r="F353" s="3"/>
      <c r="G353" s="16"/>
      <c r="H353" s="3"/>
      <c r="I353" s="3"/>
      <c r="J353" s="3"/>
      <c r="K353" s="3"/>
      <c r="L353" s="3"/>
      <c r="M353" s="3"/>
      <c r="N353" s="3"/>
    </row>
    <row r="354" spans="1:14" ht="13">
      <c r="A354" s="36"/>
      <c r="B354" s="3"/>
      <c r="C354" s="4"/>
      <c r="D354" s="4"/>
      <c r="E354" s="3"/>
      <c r="F354" s="3"/>
      <c r="G354" s="16"/>
      <c r="H354" s="3"/>
      <c r="I354" s="3"/>
      <c r="J354" s="3"/>
      <c r="K354" s="3"/>
      <c r="L354" s="3"/>
      <c r="M354" s="3"/>
      <c r="N354" s="3"/>
    </row>
    <row r="355" spans="1:14" ht="13">
      <c r="A355" s="36"/>
      <c r="B355" s="3"/>
      <c r="C355" s="4"/>
      <c r="D355" s="4"/>
      <c r="E355" s="3"/>
      <c r="F355" s="3"/>
      <c r="G355" s="16"/>
      <c r="H355" s="3"/>
      <c r="I355" s="3"/>
      <c r="J355" s="3"/>
      <c r="K355" s="3"/>
      <c r="L355" s="3"/>
      <c r="M355" s="3"/>
      <c r="N355" s="3"/>
    </row>
    <row r="356" spans="1:14" ht="13">
      <c r="A356" s="36"/>
      <c r="B356" s="3"/>
      <c r="C356" s="4"/>
      <c r="D356" s="4"/>
      <c r="E356" s="3"/>
      <c r="F356" s="3"/>
      <c r="G356" s="16"/>
      <c r="H356" s="3"/>
      <c r="I356" s="3"/>
      <c r="J356" s="3"/>
      <c r="K356" s="3"/>
      <c r="L356" s="3"/>
      <c r="M356" s="3"/>
      <c r="N356" s="3"/>
    </row>
    <row r="357" spans="1:14" ht="13">
      <c r="A357" s="36"/>
      <c r="B357" s="3"/>
      <c r="C357" s="4"/>
      <c r="D357" s="4"/>
      <c r="E357" s="3"/>
      <c r="F357" s="3"/>
      <c r="G357" s="16"/>
      <c r="H357" s="3"/>
      <c r="I357" s="3"/>
      <c r="J357" s="3"/>
      <c r="K357" s="3"/>
      <c r="L357" s="3"/>
      <c r="M357" s="3"/>
      <c r="N357" s="3"/>
    </row>
    <row r="358" spans="1:14" ht="13">
      <c r="A358" s="36"/>
      <c r="B358" s="3"/>
      <c r="C358" s="4"/>
      <c r="D358" s="4"/>
      <c r="E358" s="3"/>
      <c r="F358" s="3"/>
      <c r="G358" s="16"/>
      <c r="H358" s="3"/>
      <c r="I358" s="3"/>
      <c r="J358" s="3"/>
      <c r="K358" s="3"/>
      <c r="L358" s="3"/>
      <c r="M358" s="3"/>
      <c r="N358" s="3"/>
    </row>
    <row r="359" spans="1:14" ht="13">
      <c r="A359" s="36"/>
      <c r="B359" s="3"/>
      <c r="C359" s="4"/>
      <c r="D359" s="4"/>
      <c r="E359" s="3"/>
      <c r="F359" s="3"/>
      <c r="G359" s="16"/>
      <c r="H359" s="3"/>
      <c r="I359" s="3"/>
      <c r="J359" s="3"/>
      <c r="K359" s="3"/>
      <c r="L359" s="3"/>
      <c r="M359" s="3"/>
      <c r="N359" s="3"/>
    </row>
    <row r="360" spans="1:14" ht="13">
      <c r="A360" s="36"/>
      <c r="B360" s="3"/>
      <c r="C360" s="4"/>
      <c r="D360" s="4"/>
      <c r="E360" s="3"/>
      <c r="F360" s="3"/>
      <c r="G360" s="16"/>
      <c r="H360" s="3"/>
      <c r="I360" s="3"/>
      <c r="J360" s="3"/>
      <c r="K360" s="3"/>
      <c r="L360" s="3"/>
      <c r="M360" s="3"/>
      <c r="N360" s="3"/>
    </row>
    <row r="361" spans="1:14" ht="13">
      <c r="A361" s="36"/>
      <c r="B361" s="3"/>
      <c r="C361" s="4"/>
      <c r="D361" s="4"/>
      <c r="E361" s="3"/>
      <c r="F361" s="3"/>
      <c r="G361" s="16"/>
      <c r="H361" s="3"/>
      <c r="I361" s="3"/>
      <c r="J361" s="3"/>
      <c r="K361" s="3"/>
      <c r="L361" s="3"/>
      <c r="M361" s="3"/>
      <c r="N361" s="3"/>
    </row>
    <row r="362" spans="1:14" ht="13">
      <c r="A362" s="36"/>
      <c r="B362" s="3"/>
      <c r="C362" s="4"/>
      <c r="D362" s="4"/>
      <c r="E362" s="3"/>
      <c r="F362" s="3"/>
      <c r="G362" s="16"/>
      <c r="H362" s="3"/>
      <c r="I362" s="3"/>
      <c r="J362" s="3"/>
      <c r="K362" s="3"/>
      <c r="L362" s="3"/>
      <c r="M362" s="3"/>
      <c r="N362" s="3"/>
    </row>
    <row r="363" spans="1:14" ht="13">
      <c r="A363" s="36"/>
      <c r="B363" s="3"/>
      <c r="C363" s="4"/>
      <c r="D363" s="4"/>
      <c r="E363" s="3"/>
      <c r="F363" s="3"/>
      <c r="G363" s="16"/>
      <c r="H363" s="3"/>
      <c r="I363" s="3"/>
      <c r="J363" s="3"/>
      <c r="K363" s="3"/>
      <c r="L363" s="3"/>
      <c r="M363" s="3"/>
      <c r="N363" s="3"/>
    </row>
    <row r="364" spans="1:14" ht="13">
      <c r="A364" s="36"/>
      <c r="B364" s="3"/>
      <c r="C364" s="4"/>
      <c r="D364" s="4"/>
      <c r="E364" s="3"/>
      <c r="F364" s="3"/>
      <c r="G364" s="16"/>
      <c r="H364" s="3"/>
      <c r="I364" s="3"/>
      <c r="J364" s="3"/>
      <c r="K364" s="3"/>
      <c r="L364" s="3"/>
      <c r="M364" s="3"/>
      <c r="N364" s="3"/>
    </row>
    <row r="365" spans="1:14" ht="13">
      <c r="A365" s="36"/>
      <c r="B365" s="3"/>
      <c r="C365" s="4"/>
      <c r="D365" s="4"/>
      <c r="E365" s="3"/>
      <c r="F365" s="3"/>
      <c r="G365" s="16"/>
      <c r="H365" s="3"/>
      <c r="I365" s="3"/>
      <c r="J365" s="3"/>
      <c r="K365" s="3"/>
      <c r="L365" s="3"/>
      <c r="M365" s="3"/>
      <c r="N365" s="3"/>
    </row>
    <row r="366" spans="1:14" ht="13">
      <c r="A366" s="36"/>
      <c r="B366" s="3"/>
      <c r="C366" s="4"/>
      <c r="D366" s="4"/>
      <c r="E366" s="3"/>
      <c r="F366" s="3"/>
      <c r="G366" s="16"/>
      <c r="H366" s="3"/>
      <c r="I366" s="3"/>
      <c r="J366" s="3"/>
      <c r="K366" s="3"/>
      <c r="L366" s="3"/>
      <c r="M366" s="3"/>
      <c r="N366" s="3"/>
    </row>
    <row r="367" spans="1:14" ht="13">
      <c r="A367" s="36"/>
      <c r="B367" s="3"/>
      <c r="C367" s="4"/>
      <c r="D367" s="4"/>
      <c r="E367" s="3"/>
      <c r="F367" s="3"/>
      <c r="G367" s="16"/>
      <c r="H367" s="3"/>
      <c r="I367" s="3"/>
      <c r="J367" s="3"/>
      <c r="K367" s="3"/>
      <c r="L367" s="3"/>
      <c r="M367" s="3"/>
      <c r="N367" s="3"/>
    </row>
    <row r="368" spans="1:14" ht="13">
      <c r="A368" s="36"/>
      <c r="B368" s="3"/>
      <c r="C368" s="4"/>
      <c r="D368" s="4"/>
      <c r="E368" s="3"/>
      <c r="F368" s="3"/>
      <c r="G368" s="16"/>
      <c r="H368" s="3"/>
      <c r="I368" s="3"/>
      <c r="J368" s="3"/>
      <c r="K368" s="3"/>
      <c r="L368" s="3"/>
      <c r="M368" s="3"/>
      <c r="N368" s="3"/>
    </row>
    <row r="369" spans="1:14" ht="13">
      <c r="A369" s="36"/>
      <c r="B369" s="3"/>
      <c r="C369" s="4"/>
      <c r="D369" s="4"/>
      <c r="E369" s="3"/>
      <c r="F369" s="3"/>
      <c r="G369" s="16"/>
      <c r="H369" s="3"/>
      <c r="I369" s="3"/>
      <c r="J369" s="3"/>
      <c r="K369" s="3"/>
      <c r="L369" s="3"/>
      <c r="M369" s="3"/>
      <c r="N369" s="3"/>
    </row>
    <row r="370" spans="1:14" ht="13">
      <c r="A370" s="36"/>
      <c r="B370" s="3"/>
      <c r="C370" s="4"/>
      <c r="D370" s="4"/>
      <c r="E370" s="3"/>
      <c r="F370" s="3"/>
      <c r="G370" s="16"/>
      <c r="H370" s="3"/>
      <c r="I370" s="3"/>
      <c r="J370" s="3"/>
      <c r="K370" s="3"/>
      <c r="L370" s="3"/>
      <c r="M370" s="3"/>
      <c r="N370" s="3"/>
    </row>
    <row r="371" spans="1:14" ht="13">
      <c r="A371" s="36"/>
      <c r="B371" s="3"/>
      <c r="C371" s="4"/>
      <c r="D371" s="4"/>
      <c r="E371" s="3"/>
      <c r="F371" s="3"/>
      <c r="G371" s="16"/>
      <c r="H371" s="3"/>
      <c r="I371" s="3"/>
      <c r="J371" s="3"/>
      <c r="K371" s="3"/>
      <c r="L371" s="3"/>
      <c r="M371" s="3"/>
      <c r="N371" s="3"/>
    </row>
    <row r="372" spans="1:14" ht="13">
      <c r="A372" s="36"/>
      <c r="B372" s="3"/>
      <c r="C372" s="4"/>
      <c r="D372" s="4"/>
      <c r="E372" s="3"/>
      <c r="F372" s="3"/>
      <c r="G372" s="16"/>
      <c r="H372" s="3"/>
      <c r="I372" s="3"/>
      <c r="J372" s="3"/>
      <c r="K372" s="3"/>
      <c r="L372" s="3"/>
      <c r="M372" s="3"/>
      <c r="N372" s="3"/>
    </row>
    <row r="373" spans="1:14" ht="13">
      <c r="A373" s="36"/>
      <c r="B373" s="3"/>
      <c r="C373" s="4"/>
      <c r="D373" s="4"/>
      <c r="E373" s="3"/>
      <c r="F373" s="3"/>
      <c r="G373" s="16"/>
      <c r="H373" s="3"/>
      <c r="I373" s="3"/>
      <c r="J373" s="3"/>
      <c r="K373" s="3"/>
      <c r="L373" s="3"/>
      <c r="M373" s="3"/>
      <c r="N373" s="3"/>
    </row>
    <row r="374" spans="1:14" ht="13">
      <c r="A374" s="36"/>
      <c r="B374" s="3"/>
      <c r="C374" s="4"/>
      <c r="D374" s="4"/>
      <c r="E374" s="3"/>
      <c r="F374" s="3"/>
      <c r="G374" s="16"/>
      <c r="H374" s="3"/>
      <c r="I374" s="3"/>
      <c r="J374" s="3"/>
      <c r="K374" s="3"/>
      <c r="L374" s="3"/>
      <c r="M374" s="3"/>
      <c r="N374" s="3"/>
    </row>
    <row r="375" spans="1:14" ht="13">
      <c r="A375" s="36"/>
      <c r="B375" s="3"/>
      <c r="C375" s="4"/>
      <c r="D375" s="4"/>
      <c r="E375" s="3"/>
      <c r="F375" s="3"/>
      <c r="G375" s="16"/>
      <c r="H375" s="3"/>
      <c r="I375" s="3"/>
      <c r="J375" s="3"/>
      <c r="K375" s="3"/>
      <c r="L375" s="3"/>
      <c r="M375" s="3"/>
      <c r="N375" s="3"/>
    </row>
    <row r="376" spans="1:14" ht="13">
      <c r="A376" s="36"/>
      <c r="B376" s="3"/>
      <c r="C376" s="4"/>
      <c r="D376" s="4"/>
      <c r="E376" s="3"/>
      <c r="F376" s="3"/>
      <c r="G376" s="16"/>
      <c r="H376" s="3"/>
      <c r="I376" s="3"/>
      <c r="J376" s="3"/>
      <c r="K376" s="3"/>
      <c r="L376" s="3"/>
      <c r="M376" s="3"/>
      <c r="N376" s="3"/>
    </row>
    <row r="377" spans="1:14" ht="13">
      <c r="A377" s="36"/>
      <c r="B377" s="3"/>
      <c r="C377" s="4"/>
      <c r="D377" s="4"/>
      <c r="E377" s="3"/>
      <c r="F377" s="3"/>
      <c r="G377" s="16"/>
      <c r="H377" s="3"/>
      <c r="I377" s="3"/>
      <c r="J377" s="3"/>
      <c r="K377" s="3"/>
      <c r="L377" s="3"/>
      <c r="M377" s="3"/>
      <c r="N377" s="3"/>
    </row>
    <row r="378" spans="1:14" ht="13">
      <c r="A378" s="36"/>
      <c r="B378" s="3"/>
      <c r="C378" s="4"/>
      <c r="D378" s="4"/>
      <c r="E378" s="3"/>
      <c r="F378" s="3"/>
      <c r="G378" s="16"/>
      <c r="H378" s="3"/>
      <c r="I378" s="3"/>
      <c r="J378" s="3"/>
      <c r="K378" s="3"/>
      <c r="L378" s="3"/>
      <c r="M378" s="3"/>
      <c r="N378" s="3"/>
    </row>
    <row r="379" spans="1:14" ht="13">
      <c r="A379" s="36"/>
      <c r="B379" s="3"/>
      <c r="C379" s="4"/>
      <c r="D379" s="4"/>
      <c r="E379" s="3"/>
      <c r="F379" s="3"/>
      <c r="G379" s="16"/>
      <c r="H379" s="3"/>
      <c r="I379" s="3"/>
      <c r="J379" s="3"/>
      <c r="K379" s="3"/>
      <c r="L379" s="3"/>
      <c r="M379" s="3"/>
      <c r="N379" s="3"/>
    </row>
    <row r="380" spans="1:14" ht="13">
      <c r="A380" s="36"/>
      <c r="B380" s="3"/>
      <c r="C380" s="4"/>
      <c r="D380" s="4"/>
      <c r="E380" s="3"/>
      <c r="F380" s="3"/>
      <c r="G380" s="16"/>
      <c r="H380" s="3"/>
      <c r="I380" s="3"/>
      <c r="J380" s="3"/>
      <c r="K380" s="3"/>
      <c r="L380" s="3"/>
      <c r="M380" s="3"/>
      <c r="N380" s="3"/>
    </row>
    <row r="381" spans="1:14" ht="13">
      <c r="A381" s="36"/>
      <c r="B381" s="3"/>
      <c r="C381" s="4"/>
      <c r="D381" s="4"/>
      <c r="E381" s="3"/>
      <c r="F381" s="3"/>
      <c r="G381" s="16"/>
      <c r="H381" s="3"/>
      <c r="I381" s="3"/>
      <c r="J381" s="3"/>
      <c r="K381" s="3"/>
      <c r="L381" s="3"/>
      <c r="M381" s="3"/>
      <c r="N381" s="3"/>
    </row>
    <row r="382" spans="1:14" ht="13">
      <c r="A382" s="36"/>
      <c r="B382" s="3"/>
      <c r="C382" s="4"/>
      <c r="D382" s="4"/>
      <c r="E382" s="3"/>
      <c r="F382" s="3"/>
      <c r="G382" s="16"/>
      <c r="H382" s="3"/>
      <c r="I382" s="3"/>
      <c r="J382" s="3"/>
      <c r="K382" s="3"/>
      <c r="L382" s="3"/>
      <c r="M382" s="3"/>
      <c r="N382" s="3"/>
    </row>
    <row r="383" spans="1:14" ht="13">
      <c r="A383" s="36"/>
      <c r="B383" s="3"/>
      <c r="C383" s="4"/>
      <c r="D383" s="4"/>
      <c r="E383" s="3"/>
      <c r="F383" s="3"/>
      <c r="G383" s="16"/>
      <c r="H383" s="3"/>
      <c r="I383" s="3"/>
      <c r="J383" s="3"/>
      <c r="K383" s="3"/>
      <c r="L383" s="3"/>
      <c r="M383" s="3"/>
      <c r="N383" s="3"/>
    </row>
    <row r="384" spans="1:14" ht="13">
      <c r="A384" s="36"/>
      <c r="B384" s="3"/>
      <c r="C384" s="4"/>
      <c r="D384" s="4"/>
      <c r="E384" s="3"/>
      <c r="F384" s="3"/>
      <c r="G384" s="16"/>
      <c r="H384" s="3"/>
      <c r="I384" s="3"/>
      <c r="J384" s="3"/>
      <c r="K384" s="3"/>
      <c r="L384" s="3"/>
      <c r="M384" s="3"/>
      <c r="N384" s="3"/>
    </row>
    <row r="385" spans="1:14" ht="13">
      <c r="A385" s="36"/>
      <c r="B385" s="3"/>
      <c r="C385" s="4"/>
      <c r="D385" s="4"/>
      <c r="E385" s="3"/>
      <c r="F385" s="3"/>
      <c r="G385" s="16"/>
      <c r="H385" s="3"/>
      <c r="I385" s="3"/>
      <c r="J385" s="3"/>
      <c r="K385" s="3"/>
      <c r="L385" s="3"/>
      <c r="M385" s="3"/>
      <c r="N385" s="3"/>
    </row>
    <row r="386" spans="1:14" ht="13">
      <c r="A386" s="36"/>
      <c r="B386" s="3"/>
      <c r="C386" s="4"/>
      <c r="D386" s="4"/>
      <c r="E386" s="3"/>
      <c r="F386" s="3"/>
      <c r="G386" s="16"/>
      <c r="H386" s="3"/>
      <c r="I386" s="3"/>
      <c r="J386" s="3"/>
      <c r="K386" s="3"/>
      <c r="L386" s="3"/>
      <c r="M386" s="3"/>
      <c r="N386" s="3"/>
    </row>
    <row r="387" spans="1:14" ht="13">
      <c r="A387" s="36"/>
      <c r="B387" s="3"/>
      <c r="C387" s="4"/>
      <c r="D387" s="4"/>
      <c r="E387" s="3"/>
      <c r="F387" s="3"/>
      <c r="G387" s="16"/>
      <c r="H387" s="3"/>
      <c r="I387" s="3"/>
      <c r="J387" s="3"/>
      <c r="K387" s="3"/>
      <c r="L387" s="3"/>
      <c r="M387" s="3"/>
      <c r="N387" s="3"/>
    </row>
    <row r="388" spans="1:14" ht="13">
      <c r="A388" s="36"/>
      <c r="B388" s="3"/>
      <c r="C388" s="4"/>
      <c r="D388" s="4"/>
      <c r="E388" s="3"/>
      <c r="F388" s="3"/>
      <c r="G388" s="16"/>
      <c r="H388" s="3"/>
      <c r="I388" s="3"/>
      <c r="J388" s="3"/>
      <c r="K388" s="3"/>
      <c r="L388" s="3"/>
      <c r="M388" s="3"/>
      <c r="N388" s="3"/>
    </row>
    <row r="389" spans="1:14" ht="13">
      <c r="A389" s="36"/>
      <c r="B389" s="3"/>
      <c r="C389" s="4"/>
      <c r="D389" s="4"/>
      <c r="E389" s="3"/>
      <c r="F389" s="3"/>
      <c r="G389" s="16"/>
      <c r="H389" s="3"/>
      <c r="I389" s="3"/>
      <c r="J389" s="3"/>
      <c r="K389" s="3"/>
      <c r="L389" s="3"/>
      <c r="M389" s="3"/>
      <c r="N389" s="3"/>
    </row>
    <row r="390" spans="1:14" ht="13">
      <c r="A390" s="36"/>
      <c r="B390" s="3"/>
      <c r="C390" s="4"/>
      <c r="D390" s="4"/>
      <c r="E390" s="3"/>
      <c r="F390" s="3"/>
      <c r="G390" s="16"/>
      <c r="H390" s="3"/>
      <c r="I390" s="3"/>
      <c r="J390" s="3"/>
      <c r="K390" s="3"/>
      <c r="L390" s="3"/>
      <c r="M390" s="3"/>
      <c r="N390" s="3"/>
    </row>
    <row r="391" spans="1:14" ht="13">
      <c r="A391" s="36"/>
      <c r="B391" s="3"/>
      <c r="C391" s="4"/>
      <c r="D391" s="4"/>
      <c r="E391" s="3"/>
      <c r="F391" s="3"/>
      <c r="G391" s="16"/>
      <c r="H391" s="3"/>
      <c r="I391" s="3"/>
      <c r="J391" s="3"/>
      <c r="K391" s="3"/>
      <c r="L391" s="3"/>
      <c r="M391" s="3"/>
      <c r="N391" s="3"/>
    </row>
    <row r="392" spans="1:14" ht="13">
      <c r="A392" s="36"/>
      <c r="B392" s="3"/>
      <c r="C392" s="4"/>
      <c r="D392" s="4"/>
      <c r="E392" s="3"/>
      <c r="F392" s="3"/>
      <c r="G392" s="16"/>
      <c r="H392" s="3"/>
      <c r="I392" s="3"/>
      <c r="J392" s="3"/>
      <c r="K392" s="3"/>
      <c r="L392" s="3"/>
      <c r="M392" s="3"/>
      <c r="N392" s="3"/>
    </row>
    <row r="393" spans="1:14" ht="13">
      <c r="A393" s="36"/>
      <c r="B393" s="3"/>
      <c r="C393" s="4"/>
      <c r="D393" s="4"/>
      <c r="E393" s="3"/>
      <c r="F393" s="3"/>
      <c r="G393" s="16"/>
      <c r="H393" s="3"/>
      <c r="I393" s="3"/>
      <c r="J393" s="3"/>
      <c r="K393" s="3"/>
      <c r="L393" s="3"/>
      <c r="M393" s="3"/>
      <c r="N393" s="3"/>
    </row>
    <row r="394" spans="1:14" ht="13">
      <c r="A394" s="36"/>
      <c r="B394" s="3"/>
      <c r="C394" s="4"/>
      <c r="D394" s="4"/>
      <c r="E394" s="3"/>
      <c r="F394" s="3"/>
      <c r="G394" s="16"/>
      <c r="H394" s="3"/>
      <c r="I394" s="3"/>
      <c r="J394" s="3"/>
      <c r="K394" s="3"/>
      <c r="L394" s="3"/>
      <c r="M394" s="3"/>
      <c r="N394" s="3"/>
    </row>
    <row r="395" spans="1:14" ht="13">
      <c r="A395" s="36"/>
      <c r="B395" s="3"/>
      <c r="C395" s="4"/>
      <c r="D395" s="4"/>
      <c r="E395" s="3"/>
      <c r="F395" s="3"/>
      <c r="G395" s="16"/>
      <c r="H395" s="3"/>
      <c r="I395" s="3"/>
      <c r="J395" s="3"/>
      <c r="K395" s="3"/>
      <c r="L395" s="3"/>
      <c r="M395" s="3"/>
      <c r="N395" s="3"/>
    </row>
    <row r="396" spans="1:14" ht="13">
      <c r="A396" s="36"/>
      <c r="B396" s="3"/>
      <c r="C396" s="4"/>
      <c r="D396" s="4"/>
      <c r="E396" s="3"/>
      <c r="F396" s="3"/>
      <c r="G396" s="16"/>
      <c r="H396" s="3"/>
      <c r="I396" s="3"/>
      <c r="J396" s="3"/>
      <c r="K396" s="3"/>
      <c r="L396" s="3"/>
      <c r="M396" s="3"/>
      <c r="N396" s="3"/>
    </row>
    <row r="397" spans="1:14" ht="13">
      <c r="A397" s="36"/>
      <c r="B397" s="3"/>
      <c r="C397" s="4"/>
      <c r="D397" s="4"/>
      <c r="E397" s="3"/>
      <c r="F397" s="3"/>
      <c r="G397" s="16"/>
      <c r="H397" s="3"/>
      <c r="I397" s="3"/>
      <c r="J397" s="3"/>
      <c r="K397" s="3"/>
      <c r="L397" s="3"/>
      <c r="M397" s="3"/>
      <c r="N397" s="3"/>
    </row>
    <row r="398" spans="1:14" ht="13">
      <c r="A398" s="36"/>
      <c r="B398" s="3"/>
      <c r="C398" s="4"/>
      <c r="D398" s="4"/>
      <c r="E398" s="3"/>
      <c r="F398" s="3"/>
      <c r="G398" s="16"/>
      <c r="H398" s="3"/>
      <c r="I398" s="3"/>
      <c r="J398" s="3"/>
      <c r="K398" s="3"/>
      <c r="L398" s="3"/>
      <c r="M398" s="3"/>
      <c r="N398" s="3"/>
    </row>
    <row r="399" spans="1:14" ht="13">
      <c r="A399" s="36"/>
      <c r="B399" s="3"/>
      <c r="C399" s="4"/>
      <c r="D399" s="4"/>
      <c r="E399" s="3"/>
      <c r="F399" s="3"/>
      <c r="G399" s="16"/>
      <c r="H399" s="3"/>
      <c r="I399" s="3"/>
      <c r="J399" s="3"/>
      <c r="K399" s="3"/>
      <c r="L399" s="3"/>
      <c r="M399" s="3"/>
      <c r="N399" s="3"/>
    </row>
    <row r="400" spans="1:14" ht="13">
      <c r="A400" s="36"/>
      <c r="B400" s="3"/>
      <c r="C400" s="4"/>
      <c r="D400" s="4"/>
      <c r="E400" s="3"/>
      <c r="F400" s="3"/>
      <c r="G400" s="16"/>
      <c r="H400" s="3"/>
      <c r="I400" s="3"/>
      <c r="J400" s="3"/>
      <c r="K400" s="3"/>
      <c r="L400" s="3"/>
      <c r="M400" s="3"/>
      <c r="N400" s="3"/>
    </row>
    <row r="401" spans="1:14" ht="13">
      <c r="A401" s="36"/>
      <c r="B401" s="3"/>
      <c r="C401" s="4"/>
      <c r="D401" s="4"/>
      <c r="E401" s="3"/>
      <c r="F401" s="3"/>
      <c r="G401" s="16"/>
      <c r="H401" s="3"/>
      <c r="I401" s="3"/>
      <c r="J401" s="3"/>
      <c r="K401" s="3"/>
      <c r="L401" s="3"/>
      <c r="M401" s="3"/>
      <c r="N401" s="3"/>
    </row>
    <row r="402" spans="1:14" ht="13">
      <c r="A402" s="36"/>
      <c r="B402" s="3"/>
      <c r="C402" s="4"/>
      <c r="D402" s="4"/>
      <c r="E402" s="3"/>
      <c r="F402" s="3"/>
      <c r="G402" s="16"/>
      <c r="H402" s="3"/>
      <c r="I402" s="3"/>
      <c r="J402" s="3"/>
      <c r="K402" s="3"/>
      <c r="L402" s="3"/>
      <c r="M402" s="3"/>
      <c r="N402" s="3"/>
    </row>
    <row r="403" spans="1:14" ht="13">
      <c r="A403" s="36"/>
      <c r="B403" s="3"/>
      <c r="C403" s="4"/>
      <c r="D403" s="4"/>
      <c r="E403" s="3"/>
      <c r="F403" s="3"/>
      <c r="G403" s="16"/>
      <c r="H403" s="3"/>
      <c r="I403" s="3"/>
      <c r="J403" s="3"/>
      <c r="K403" s="3"/>
      <c r="L403" s="3"/>
      <c r="M403" s="3"/>
      <c r="N403" s="3"/>
    </row>
    <row r="404" spans="1:14" ht="13">
      <c r="A404" s="36"/>
      <c r="B404" s="3"/>
      <c r="C404" s="4"/>
      <c r="D404" s="4"/>
      <c r="E404" s="3"/>
      <c r="F404" s="3"/>
      <c r="G404" s="16"/>
      <c r="H404" s="3"/>
      <c r="I404" s="3"/>
      <c r="J404" s="3"/>
      <c r="K404" s="3"/>
      <c r="L404" s="3"/>
      <c r="M404" s="3"/>
      <c r="N404" s="3"/>
    </row>
    <row r="405" spans="1:14" ht="13">
      <c r="A405" s="36"/>
      <c r="B405" s="3"/>
      <c r="C405" s="4"/>
      <c r="D405" s="4"/>
      <c r="E405" s="3"/>
      <c r="F405" s="3"/>
      <c r="G405" s="16"/>
      <c r="H405" s="3"/>
      <c r="I405" s="3"/>
      <c r="J405" s="3"/>
      <c r="K405" s="3"/>
      <c r="L405" s="3"/>
      <c r="M405" s="3"/>
      <c r="N405" s="3"/>
    </row>
    <row r="406" spans="1:14" ht="13">
      <c r="A406" s="36"/>
      <c r="B406" s="3"/>
      <c r="C406" s="4"/>
      <c r="D406" s="4"/>
      <c r="E406" s="3"/>
      <c r="F406" s="3"/>
      <c r="G406" s="16"/>
      <c r="H406" s="3"/>
      <c r="I406" s="3"/>
      <c r="J406" s="3"/>
      <c r="K406" s="3"/>
      <c r="L406" s="3"/>
      <c r="M406" s="3"/>
      <c r="N406" s="3"/>
    </row>
    <row r="407" spans="1:14" ht="13">
      <c r="A407" s="36"/>
      <c r="B407" s="3"/>
      <c r="C407" s="4"/>
      <c r="D407" s="4"/>
      <c r="E407" s="3"/>
      <c r="F407" s="3"/>
      <c r="G407" s="16"/>
      <c r="H407" s="3"/>
      <c r="I407" s="3"/>
      <c r="J407" s="3"/>
      <c r="K407" s="3"/>
      <c r="L407" s="3"/>
      <c r="M407" s="3"/>
      <c r="N407" s="3"/>
    </row>
    <row r="408" spans="1:14" ht="13">
      <c r="A408" s="36"/>
      <c r="B408" s="3"/>
      <c r="C408" s="4"/>
      <c r="D408" s="4"/>
      <c r="E408" s="3"/>
      <c r="F408" s="3"/>
      <c r="G408" s="16"/>
      <c r="H408" s="3"/>
      <c r="I408" s="3"/>
      <c r="J408" s="3"/>
      <c r="K408" s="3"/>
      <c r="L408" s="3"/>
      <c r="M408" s="3"/>
      <c r="N408" s="3"/>
    </row>
    <row r="409" spans="1:14" ht="13">
      <c r="A409" s="36"/>
      <c r="B409" s="3"/>
      <c r="C409" s="4"/>
      <c r="D409" s="4"/>
      <c r="E409" s="3"/>
      <c r="F409" s="3"/>
      <c r="G409" s="16"/>
      <c r="H409" s="3"/>
      <c r="I409" s="3"/>
      <c r="J409" s="3"/>
      <c r="K409" s="3"/>
      <c r="L409" s="3"/>
      <c r="M409" s="3"/>
      <c r="N409" s="3"/>
    </row>
    <row r="410" spans="1:14" ht="13">
      <c r="A410" s="36"/>
      <c r="B410" s="3"/>
      <c r="C410" s="4"/>
      <c r="D410" s="4"/>
      <c r="E410" s="3"/>
      <c r="F410" s="3"/>
      <c r="G410" s="16"/>
      <c r="H410" s="3"/>
      <c r="I410" s="3"/>
      <c r="J410" s="3"/>
      <c r="K410" s="3"/>
      <c r="L410" s="3"/>
      <c r="M410" s="3"/>
      <c r="N410" s="3"/>
    </row>
    <row r="411" spans="1:14" ht="13">
      <c r="A411" s="36"/>
      <c r="B411" s="3"/>
      <c r="C411" s="4"/>
      <c r="D411" s="4"/>
      <c r="E411" s="3"/>
      <c r="F411" s="3"/>
      <c r="G411" s="16"/>
      <c r="H411" s="3"/>
      <c r="I411" s="3"/>
      <c r="J411" s="3"/>
      <c r="K411" s="3"/>
      <c r="L411" s="3"/>
      <c r="M411" s="3"/>
      <c r="N411" s="3"/>
    </row>
    <row r="412" spans="1:14" ht="13">
      <c r="A412" s="36"/>
      <c r="B412" s="3"/>
      <c r="C412" s="4"/>
      <c r="D412" s="4"/>
      <c r="E412" s="3"/>
      <c r="F412" s="3"/>
      <c r="G412" s="16"/>
      <c r="H412" s="3"/>
      <c r="I412" s="3"/>
      <c r="J412" s="3"/>
      <c r="K412" s="3"/>
      <c r="L412" s="3"/>
      <c r="M412" s="3"/>
      <c r="N412" s="3"/>
    </row>
    <row r="413" spans="1:14" ht="13">
      <c r="A413" s="36"/>
      <c r="B413" s="3"/>
      <c r="C413" s="4"/>
      <c r="D413" s="4"/>
      <c r="E413" s="3"/>
      <c r="F413" s="3"/>
      <c r="G413" s="16"/>
      <c r="H413" s="3"/>
      <c r="I413" s="3"/>
      <c r="J413" s="3"/>
      <c r="K413" s="3"/>
      <c r="L413" s="3"/>
      <c r="M413" s="3"/>
      <c r="N413" s="3"/>
    </row>
    <row r="414" spans="1:14" ht="13">
      <c r="A414" s="36"/>
      <c r="B414" s="3"/>
      <c r="C414" s="4"/>
      <c r="D414" s="4"/>
      <c r="E414" s="3"/>
      <c r="F414" s="3"/>
      <c r="G414" s="16"/>
      <c r="H414" s="3"/>
      <c r="I414" s="3"/>
      <c r="J414" s="3"/>
      <c r="K414" s="3"/>
      <c r="L414" s="3"/>
      <c r="M414" s="3"/>
      <c r="N414" s="3"/>
    </row>
    <row r="415" spans="1:14" ht="13">
      <c r="A415" s="36"/>
      <c r="B415" s="3"/>
      <c r="C415" s="4"/>
      <c r="D415" s="4"/>
      <c r="E415" s="3"/>
      <c r="F415" s="3"/>
      <c r="G415" s="16"/>
      <c r="H415" s="3"/>
      <c r="I415" s="3"/>
      <c r="J415" s="3"/>
      <c r="K415" s="3"/>
      <c r="L415" s="3"/>
      <c r="M415" s="3"/>
      <c r="N415" s="3"/>
    </row>
    <row r="416" spans="1:14" ht="13">
      <c r="A416" s="36"/>
      <c r="B416" s="3"/>
      <c r="C416" s="4"/>
      <c r="D416" s="4"/>
      <c r="E416" s="3"/>
      <c r="F416" s="3"/>
      <c r="G416" s="16"/>
      <c r="H416" s="3"/>
      <c r="I416" s="3"/>
      <c r="J416" s="3"/>
      <c r="K416" s="3"/>
      <c r="L416" s="3"/>
      <c r="M416" s="3"/>
      <c r="N416" s="3"/>
    </row>
    <row r="417" spans="1:14" ht="13">
      <c r="A417" s="36"/>
      <c r="B417" s="3"/>
      <c r="C417" s="4"/>
      <c r="D417" s="4"/>
      <c r="E417" s="3"/>
      <c r="F417" s="3"/>
      <c r="G417" s="16"/>
      <c r="H417" s="3"/>
      <c r="I417" s="3"/>
      <c r="J417" s="3"/>
      <c r="K417" s="3"/>
      <c r="L417" s="3"/>
      <c r="M417" s="3"/>
      <c r="N417" s="3"/>
    </row>
    <row r="418" spans="1:14" ht="13">
      <c r="A418" s="36"/>
      <c r="B418" s="3"/>
      <c r="C418" s="4"/>
      <c r="D418" s="4"/>
      <c r="E418" s="3"/>
      <c r="F418" s="3"/>
      <c r="G418" s="16"/>
      <c r="H418" s="3"/>
      <c r="I418" s="3"/>
      <c r="J418" s="3"/>
      <c r="K418" s="3"/>
      <c r="L418" s="3"/>
      <c r="M418" s="3"/>
      <c r="N418" s="3"/>
    </row>
    <row r="419" spans="1:14" ht="13">
      <c r="A419" s="36"/>
      <c r="B419" s="3"/>
      <c r="C419" s="4"/>
      <c r="D419" s="4"/>
      <c r="E419" s="3"/>
      <c r="F419" s="3"/>
      <c r="G419" s="16"/>
      <c r="H419" s="3"/>
      <c r="I419" s="3"/>
      <c r="J419" s="3"/>
      <c r="K419" s="3"/>
      <c r="L419" s="3"/>
      <c r="M419" s="3"/>
      <c r="N419" s="3"/>
    </row>
    <row r="420" spans="1:14" ht="13">
      <c r="A420" s="36"/>
      <c r="B420" s="3"/>
      <c r="C420" s="4"/>
      <c r="D420" s="4"/>
      <c r="E420" s="3"/>
      <c r="F420" s="3"/>
      <c r="G420" s="16"/>
      <c r="H420" s="3"/>
      <c r="I420" s="3"/>
      <c r="J420" s="3"/>
      <c r="K420" s="3"/>
      <c r="L420" s="3"/>
      <c r="M420" s="3"/>
      <c r="N420" s="3"/>
    </row>
    <row r="421" spans="1:14" ht="13">
      <c r="A421" s="36"/>
      <c r="B421" s="3"/>
      <c r="C421" s="4"/>
      <c r="D421" s="4"/>
      <c r="E421" s="3"/>
      <c r="F421" s="3"/>
      <c r="G421" s="16"/>
      <c r="H421" s="3"/>
      <c r="I421" s="3"/>
      <c r="J421" s="3"/>
      <c r="K421" s="3"/>
      <c r="L421" s="3"/>
      <c r="M421" s="3"/>
      <c r="N421" s="3"/>
    </row>
    <row r="422" spans="1:14" ht="13">
      <c r="A422" s="36"/>
      <c r="B422" s="3"/>
      <c r="C422" s="4"/>
      <c r="D422" s="4"/>
      <c r="E422" s="3"/>
      <c r="F422" s="3"/>
      <c r="G422" s="16"/>
      <c r="H422" s="3"/>
      <c r="I422" s="3"/>
      <c r="J422" s="3"/>
      <c r="K422" s="3"/>
      <c r="L422" s="3"/>
      <c r="M422" s="3"/>
      <c r="N422" s="3"/>
    </row>
    <row r="423" spans="1:14" ht="13">
      <c r="A423" s="36"/>
      <c r="B423" s="3"/>
      <c r="C423" s="4"/>
      <c r="D423" s="4"/>
      <c r="E423" s="3"/>
      <c r="F423" s="3"/>
      <c r="G423" s="16"/>
      <c r="H423" s="3"/>
      <c r="I423" s="3"/>
      <c r="J423" s="3"/>
      <c r="K423" s="3"/>
      <c r="L423" s="3"/>
      <c r="M423" s="3"/>
      <c r="N423" s="3"/>
    </row>
    <row r="424" spans="1:14" ht="13">
      <c r="A424" s="36"/>
      <c r="B424" s="3"/>
      <c r="C424" s="4"/>
      <c r="D424" s="4"/>
      <c r="E424" s="3"/>
      <c r="F424" s="3"/>
      <c r="G424" s="16"/>
      <c r="H424" s="3"/>
      <c r="I424" s="3"/>
      <c r="J424" s="3"/>
      <c r="K424" s="3"/>
      <c r="L424" s="3"/>
      <c r="M424" s="3"/>
      <c r="N424" s="3"/>
    </row>
    <row r="425" spans="1:14" ht="13">
      <c r="A425" s="36"/>
      <c r="B425" s="3"/>
      <c r="C425" s="4"/>
      <c r="D425" s="4"/>
      <c r="E425" s="3"/>
      <c r="F425" s="3"/>
      <c r="G425" s="16"/>
      <c r="H425" s="3"/>
      <c r="I425" s="3"/>
      <c r="J425" s="3"/>
      <c r="K425" s="3"/>
      <c r="L425" s="3"/>
      <c r="M425" s="3"/>
      <c r="N425" s="3"/>
    </row>
    <row r="426" spans="1:14" ht="13">
      <c r="A426" s="36"/>
      <c r="B426" s="3"/>
      <c r="C426" s="4"/>
      <c r="D426" s="4"/>
      <c r="E426" s="3"/>
      <c r="F426" s="3"/>
      <c r="G426" s="16"/>
      <c r="H426" s="3"/>
      <c r="I426" s="3"/>
      <c r="J426" s="3"/>
      <c r="K426" s="3"/>
      <c r="L426" s="3"/>
      <c r="M426" s="3"/>
      <c r="N426" s="3"/>
    </row>
    <row r="427" spans="1:14" ht="13">
      <c r="A427" s="36"/>
      <c r="B427" s="3"/>
      <c r="C427" s="4"/>
      <c r="D427" s="4"/>
      <c r="E427" s="3"/>
      <c r="F427" s="3"/>
      <c r="G427" s="16"/>
      <c r="H427" s="3"/>
      <c r="I427" s="3"/>
      <c r="J427" s="3"/>
      <c r="K427" s="3"/>
      <c r="L427" s="3"/>
      <c r="M427" s="3"/>
      <c r="N427" s="3"/>
    </row>
    <row r="428" spans="1:14" ht="13">
      <c r="A428" s="36"/>
      <c r="B428" s="3"/>
      <c r="C428" s="4"/>
      <c r="D428" s="4"/>
      <c r="E428" s="3"/>
      <c r="F428" s="3"/>
      <c r="G428" s="16"/>
      <c r="H428" s="3"/>
      <c r="I428" s="3"/>
      <c r="J428" s="3"/>
      <c r="K428" s="3"/>
      <c r="L428" s="3"/>
      <c r="M428" s="3"/>
      <c r="N428" s="3"/>
    </row>
    <row r="429" spans="1:14" ht="13">
      <c r="A429" s="36"/>
      <c r="B429" s="3"/>
      <c r="C429" s="4"/>
      <c r="D429" s="4"/>
      <c r="E429" s="3"/>
      <c r="F429" s="3"/>
      <c r="G429" s="16"/>
      <c r="H429" s="3"/>
      <c r="I429" s="3"/>
      <c r="J429" s="3"/>
      <c r="K429" s="3"/>
      <c r="L429" s="3"/>
      <c r="M429" s="3"/>
      <c r="N429" s="3"/>
    </row>
    <row r="430" spans="1:14" ht="13">
      <c r="A430" s="36"/>
      <c r="B430" s="3"/>
      <c r="C430" s="4"/>
      <c r="D430" s="4"/>
      <c r="E430" s="3"/>
      <c r="F430" s="3"/>
      <c r="G430" s="16"/>
      <c r="H430" s="3"/>
      <c r="I430" s="3"/>
      <c r="J430" s="3"/>
      <c r="K430" s="3"/>
      <c r="L430" s="3"/>
      <c r="M430" s="3"/>
      <c r="N430" s="3"/>
    </row>
    <row r="431" spans="1:14" ht="13">
      <c r="A431" s="36"/>
      <c r="B431" s="3"/>
      <c r="C431" s="4"/>
      <c r="D431" s="4"/>
      <c r="E431" s="3"/>
      <c r="F431" s="3"/>
      <c r="G431" s="16"/>
      <c r="H431" s="3"/>
      <c r="I431" s="3"/>
      <c r="J431" s="3"/>
      <c r="K431" s="3"/>
      <c r="L431" s="3"/>
      <c r="M431" s="3"/>
      <c r="N431" s="3"/>
    </row>
    <row r="432" spans="1:14" ht="13">
      <c r="A432" s="36"/>
      <c r="B432" s="3"/>
      <c r="C432" s="4"/>
      <c r="D432" s="4"/>
      <c r="E432" s="3"/>
      <c r="F432" s="3"/>
      <c r="G432" s="16"/>
      <c r="H432" s="3"/>
      <c r="I432" s="3"/>
      <c r="J432" s="3"/>
      <c r="K432" s="3"/>
      <c r="L432" s="3"/>
      <c r="M432" s="3"/>
      <c r="N432" s="3"/>
    </row>
    <row r="433" spans="1:14" ht="13">
      <c r="A433" s="36"/>
      <c r="B433" s="3"/>
      <c r="C433" s="4"/>
      <c r="D433" s="4"/>
      <c r="E433" s="3"/>
      <c r="F433" s="3"/>
      <c r="G433" s="16"/>
      <c r="H433" s="3"/>
      <c r="I433" s="3"/>
      <c r="J433" s="3"/>
      <c r="K433" s="3"/>
      <c r="L433" s="3"/>
      <c r="M433" s="3"/>
      <c r="N433" s="3"/>
    </row>
    <row r="434" spans="1:14" ht="13">
      <c r="A434" s="36"/>
      <c r="B434" s="3"/>
      <c r="C434" s="4"/>
      <c r="D434" s="4"/>
      <c r="E434" s="3"/>
      <c r="F434" s="3"/>
      <c r="G434" s="16"/>
      <c r="H434" s="3"/>
      <c r="I434" s="3"/>
      <c r="J434" s="3"/>
      <c r="K434" s="3"/>
      <c r="L434" s="3"/>
      <c r="M434" s="3"/>
      <c r="N434" s="3"/>
    </row>
    <row r="435" spans="1:14" ht="13">
      <c r="A435" s="36"/>
      <c r="B435" s="3"/>
      <c r="C435" s="4"/>
      <c r="D435" s="4"/>
      <c r="E435" s="3"/>
      <c r="F435" s="3"/>
      <c r="G435" s="16"/>
      <c r="H435" s="3"/>
      <c r="I435" s="3"/>
      <c r="J435" s="3"/>
      <c r="K435" s="3"/>
      <c r="L435" s="3"/>
      <c r="M435" s="3"/>
      <c r="N435" s="3"/>
    </row>
    <row r="436" spans="1:14" ht="13">
      <c r="A436" s="36"/>
      <c r="B436" s="3"/>
      <c r="C436" s="4"/>
      <c r="D436" s="4"/>
      <c r="E436" s="3"/>
      <c r="F436" s="3"/>
      <c r="G436" s="16"/>
      <c r="H436" s="3"/>
      <c r="I436" s="3"/>
      <c r="J436" s="3"/>
      <c r="K436" s="3"/>
      <c r="L436" s="3"/>
      <c r="M436" s="3"/>
      <c r="N436" s="3"/>
    </row>
    <row r="437" spans="1:14" ht="13">
      <c r="A437" s="36"/>
      <c r="B437" s="3"/>
      <c r="C437" s="4"/>
      <c r="D437" s="4"/>
      <c r="E437" s="3"/>
      <c r="F437" s="3"/>
      <c r="G437" s="16"/>
      <c r="H437" s="3"/>
      <c r="I437" s="3"/>
      <c r="J437" s="3"/>
      <c r="K437" s="3"/>
      <c r="L437" s="3"/>
      <c r="M437" s="3"/>
      <c r="N437" s="3"/>
    </row>
    <row r="438" spans="1:14" ht="13">
      <c r="A438" s="36"/>
      <c r="B438" s="3"/>
      <c r="C438" s="4"/>
      <c r="D438" s="4"/>
      <c r="E438" s="3"/>
      <c r="F438" s="3"/>
      <c r="G438" s="16"/>
      <c r="H438" s="3"/>
      <c r="I438" s="3"/>
      <c r="J438" s="3"/>
      <c r="K438" s="3"/>
      <c r="L438" s="3"/>
      <c r="M438" s="3"/>
      <c r="N438" s="3"/>
    </row>
    <row r="439" spans="1:14" ht="13">
      <c r="A439" s="36"/>
      <c r="B439" s="3"/>
      <c r="C439" s="4"/>
      <c r="D439" s="4"/>
      <c r="E439" s="3"/>
      <c r="F439" s="3"/>
      <c r="G439" s="16"/>
      <c r="H439" s="3"/>
      <c r="I439" s="3"/>
      <c r="J439" s="3"/>
      <c r="K439" s="3"/>
      <c r="L439" s="3"/>
      <c r="M439" s="3"/>
      <c r="N439" s="3"/>
    </row>
    <row r="440" spans="1:14" ht="13">
      <c r="A440" s="36"/>
      <c r="B440" s="3"/>
      <c r="C440" s="4"/>
      <c r="D440" s="4"/>
      <c r="E440" s="3"/>
      <c r="F440" s="3"/>
      <c r="G440" s="16"/>
      <c r="H440" s="3"/>
      <c r="I440" s="3"/>
      <c r="J440" s="3"/>
      <c r="K440" s="3"/>
      <c r="L440" s="3"/>
      <c r="M440" s="3"/>
      <c r="N440" s="3"/>
    </row>
    <row r="441" spans="1:14" ht="13">
      <c r="A441" s="36"/>
      <c r="B441" s="3"/>
      <c r="C441" s="4"/>
      <c r="D441" s="4"/>
      <c r="E441" s="3"/>
      <c r="F441" s="3"/>
      <c r="G441" s="16"/>
      <c r="H441" s="3"/>
      <c r="I441" s="3"/>
      <c r="J441" s="3"/>
      <c r="K441" s="3"/>
      <c r="L441" s="3"/>
      <c r="M441" s="3"/>
      <c r="N441" s="3"/>
    </row>
    <row r="442" spans="1:14" ht="13">
      <c r="A442" s="36"/>
      <c r="B442" s="3"/>
      <c r="C442" s="4"/>
      <c r="D442" s="4"/>
      <c r="E442" s="3"/>
      <c r="F442" s="3"/>
      <c r="G442" s="16"/>
      <c r="H442" s="3"/>
      <c r="I442" s="3"/>
      <c r="J442" s="3"/>
      <c r="K442" s="3"/>
      <c r="L442" s="3"/>
      <c r="M442" s="3"/>
      <c r="N442" s="3"/>
    </row>
    <row r="443" spans="1:14" ht="13">
      <c r="A443" s="36"/>
      <c r="B443" s="3"/>
      <c r="C443" s="4"/>
      <c r="D443" s="4"/>
      <c r="E443" s="3"/>
      <c r="F443" s="3"/>
      <c r="G443" s="16"/>
      <c r="H443" s="3"/>
      <c r="I443" s="3"/>
      <c r="J443" s="3"/>
      <c r="K443" s="3"/>
      <c r="L443" s="3"/>
      <c r="M443" s="3"/>
      <c r="N443" s="3"/>
    </row>
    <row r="444" spans="1:14" ht="13">
      <c r="A444" s="36"/>
      <c r="B444" s="3"/>
      <c r="C444" s="4"/>
      <c r="D444" s="4"/>
      <c r="E444" s="3"/>
      <c r="F444" s="3"/>
      <c r="G444" s="16"/>
      <c r="H444" s="3"/>
      <c r="I444" s="3"/>
      <c r="J444" s="3"/>
      <c r="K444" s="3"/>
      <c r="L444" s="3"/>
      <c r="M444" s="3"/>
      <c r="N444" s="3"/>
    </row>
    <row r="445" spans="1:14" ht="13">
      <c r="A445" s="36"/>
      <c r="B445" s="3"/>
      <c r="C445" s="4"/>
      <c r="D445" s="4"/>
      <c r="E445" s="3"/>
      <c r="F445" s="3"/>
      <c r="G445" s="16"/>
      <c r="H445" s="3"/>
      <c r="I445" s="3"/>
      <c r="J445" s="3"/>
      <c r="K445" s="3"/>
      <c r="L445" s="3"/>
      <c r="M445" s="3"/>
      <c r="N445" s="3"/>
    </row>
    <row r="446" spans="1:14" ht="13">
      <c r="A446" s="36"/>
      <c r="B446" s="3"/>
      <c r="C446" s="4"/>
      <c r="D446" s="4"/>
      <c r="E446" s="3"/>
      <c r="F446" s="3"/>
      <c r="G446" s="16"/>
      <c r="H446" s="3"/>
      <c r="I446" s="3"/>
      <c r="J446" s="3"/>
      <c r="K446" s="3"/>
      <c r="L446" s="3"/>
      <c r="M446" s="3"/>
      <c r="N446" s="3"/>
    </row>
    <row r="447" spans="1:14" ht="13">
      <c r="A447" s="36"/>
      <c r="B447" s="3"/>
      <c r="C447" s="4"/>
      <c r="D447" s="4"/>
      <c r="E447" s="3"/>
      <c r="F447" s="3"/>
      <c r="G447" s="16"/>
      <c r="H447" s="3"/>
      <c r="I447" s="3"/>
      <c r="J447" s="3"/>
      <c r="K447" s="3"/>
      <c r="L447" s="3"/>
      <c r="M447" s="3"/>
      <c r="N447" s="3"/>
    </row>
    <row r="448" spans="1:14" ht="13">
      <c r="A448" s="36"/>
      <c r="B448" s="3"/>
      <c r="C448" s="4"/>
      <c r="D448" s="4"/>
      <c r="E448" s="3"/>
      <c r="F448" s="3"/>
      <c r="G448" s="16"/>
      <c r="H448" s="3"/>
      <c r="I448" s="3"/>
      <c r="J448" s="3"/>
      <c r="K448" s="3"/>
      <c r="L448" s="3"/>
      <c r="M448" s="3"/>
      <c r="N448" s="3"/>
    </row>
    <row r="449" spans="1:14" ht="13">
      <c r="A449" s="36"/>
      <c r="B449" s="3"/>
      <c r="C449" s="4"/>
      <c r="D449" s="4"/>
      <c r="E449" s="3"/>
      <c r="F449" s="3"/>
      <c r="G449" s="16"/>
      <c r="H449" s="3"/>
      <c r="I449" s="3"/>
      <c r="J449" s="3"/>
      <c r="K449" s="3"/>
      <c r="L449" s="3"/>
      <c r="M449" s="3"/>
      <c r="N449" s="3"/>
    </row>
    <row r="450" spans="1:14" ht="13">
      <c r="A450" s="36"/>
      <c r="B450" s="3"/>
      <c r="C450" s="4"/>
      <c r="D450" s="4"/>
      <c r="E450" s="3"/>
      <c r="F450" s="3"/>
      <c r="G450" s="16"/>
      <c r="H450" s="3"/>
      <c r="I450" s="3"/>
      <c r="J450" s="3"/>
      <c r="K450" s="3"/>
      <c r="L450" s="3"/>
      <c r="M450" s="3"/>
      <c r="N450" s="3"/>
    </row>
    <row r="451" spans="1:14" ht="13">
      <c r="A451" s="36"/>
      <c r="B451" s="3"/>
      <c r="C451" s="4"/>
      <c r="D451" s="4"/>
      <c r="E451" s="3"/>
      <c r="F451" s="3"/>
      <c r="G451" s="16"/>
      <c r="H451" s="3"/>
      <c r="I451" s="3"/>
      <c r="J451" s="3"/>
      <c r="K451" s="3"/>
      <c r="L451" s="3"/>
      <c r="M451" s="3"/>
      <c r="N451" s="3"/>
    </row>
    <row r="452" spans="1:14" ht="13">
      <c r="A452" s="36"/>
      <c r="B452" s="3"/>
      <c r="C452" s="4"/>
      <c r="D452" s="4"/>
      <c r="E452" s="3"/>
      <c r="F452" s="3"/>
      <c r="G452" s="16"/>
      <c r="H452" s="3"/>
      <c r="I452" s="3"/>
      <c r="J452" s="3"/>
      <c r="K452" s="3"/>
      <c r="L452" s="3"/>
      <c r="M452" s="3"/>
      <c r="N452" s="3"/>
    </row>
    <row r="453" spans="1:14" ht="13">
      <c r="A453" s="36"/>
      <c r="B453" s="3"/>
      <c r="C453" s="4"/>
      <c r="D453" s="4"/>
      <c r="E453" s="3"/>
      <c r="F453" s="3"/>
      <c r="G453" s="16"/>
      <c r="H453" s="3"/>
      <c r="I453" s="3"/>
      <c r="J453" s="3"/>
      <c r="K453" s="3"/>
      <c r="L453" s="3"/>
      <c r="M453" s="3"/>
      <c r="N453" s="3"/>
    </row>
    <row r="454" spans="1:14" ht="13">
      <c r="A454" s="36"/>
      <c r="B454" s="3"/>
      <c r="C454" s="4"/>
      <c r="D454" s="4"/>
      <c r="E454" s="3"/>
      <c r="F454" s="3"/>
      <c r="G454" s="16"/>
      <c r="H454" s="3"/>
      <c r="I454" s="3"/>
      <c r="J454" s="3"/>
      <c r="K454" s="3"/>
      <c r="L454" s="3"/>
      <c r="M454" s="3"/>
      <c r="N454" s="3"/>
    </row>
    <row r="455" spans="1:14" ht="13">
      <c r="A455" s="36"/>
      <c r="B455" s="3"/>
      <c r="C455" s="4"/>
      <c r="D455" s="4"/>
      <c r="E455" s="3"/>
      <c r="F455" s="3"/>
      <c r="G455" s="16"/>
      <c r="H455" s="3"/>
      <c r="I455" s="3"/>
      <c r="J455" s="3"/>
      <c r="K455" s="3"/>
      <c r="L455" s="3"/>
      <c r="M455" s="3"/>
      <c r="N455" s="3"/>
    </row>
    <row r="456" spans="1:14" ht="13">
      <c r="A456" s="36"/>
      <c r="B456" s="3"/>
      <c r="C456" s="4"/>
      <c r="D456" s="4"/>
      <c r="E456" s="3"/>
      <c r="F456" s="3"/>
      <c r="G456" s="16"/>
      <c r="H456" s="3"/>
      <c r="I456" s="3"/>
      <c r="J456" s="3"/>
      <c r="K456" s="3"/>
      <c r="L456" s="3"/>
      <c r="M456" s="3"/>
      <c r="N456" s="3"/>
    </row>
    <row r="457" spans="1:14" ht="13">
      <c r="A457" s="36"/>
      <c r="B457" s="3"/>
      <c r="C457" s="4"/>
      <c r="D457" s="4"/>
      <c r="E457" s="3"/>
      <c r="F457" s="3"/>
      <c r="G457" s="16"/>
      <c r="H457" s="3"/>
      <c r="I457" s="3"/>
      <c r="J457" s="3"/>
      <c r="K457" s="3"/>
      <c r="L457" s="3"/>
      <c r="M457" s="3"/>
      <c r="N457" s="3"/>
    </row>
    <row r="458" spans="1:14" ht="13">
      <c r="A458" s="36"/>
      <c r="B458" s="3"/>
      <c r="C458" s="4"/>
      <c r="D458" s="4"/>
      <c r="E458" s="3"/>
      <c r="F458" s="3"/>
      <c r="G458" s="16"/>
      <c r="H458" s="3"/>
      <c r="I458" s="3"/>
      <c r="J458" s="3"/>
      <c r="K458" s="3"/>
      <c r="L458" s="3"/>
      <c r="M458" s="3"/>
      <c r="N458" s="3"/>
    </row>
    <row r="459" spans="1:14" ht="13">
      <c r="A459" s="36"/>
      <c r="B459" s="3"/>
      <c r="C459" s="4"/>
      <c r="D459" s="4"/>
      <c r="E459" s="3"/>
      <c r="F459" s="3"/>
      <c r="G459" s="16"/>
      <c r="H459" s="3"/>
      <c r="I459" s="3"/>
      <c r="J459" s="3"/>
      <c r="K459" s="3"/>
      <c r="L459" s="3"/>
      <c r="M459" s="3"/>
      <c r="N459" s="3"/>
    </row>
    <row r="460" spans="1:14" ht="13">
      <c r="A460" s="36"/>
      <c r="B460" s="3"/>
      <c r="C460" s="4"/>
      <c r="D460" s="4"/>
      <c r="E460" s="3"/>
      <c r="F460" s="3"/>
      <c r="G460" s="16"/>
      <c r="H460" s="3"/>
      <c r="I460" s="3"/>
      <c r="J460" s="3"/>
      <c r="K460" s="3"/>
      <c r="L460" s="3"/>
      <c r="M460" s="3"/>
      <c r="N460" s="3"/>
    </row>
    <row r="461" spans="1:14" ht="13">
      <c r="A461" s="36"/>
      <c r="B461" s="3"/>
      <c r="C461" s="4"/>
      <c r="D461" s="4"/>
      <c r="E461" s="3"/>
      <c r="F461" s="3"/>
      <c r="G461" s="16"/>
      <c r="H461" s="3"/>
      <c r="I461" s="3"/>
      <c r="J461" s="3"/>
      <c r="K461" s="3"/>
      <c r="L461" s="3"/>
      <c r="M461" s="3"/>
      <c r="N461" s="3"/>
    </row>
    <row r="462" spans="1:14" ht="13">
      <c r="A462" s="36"/>
      <c r="B462" s="3"/>
      <c r="C462" s="4"/>
      <c r="D462" s="4"/>
      <c r="E462" s="3"/>
      <c r="F462" s="3"/>
      <c r="G462" s="16"/>
      <c r="H462" s="3"/>
      <c r="I462" s="3"/>
      <c r="J462" s="3"/>
      <c r="K462" s="3"/>
      <c r="L462" s="3"/>
      <c r="M462" s="3"/>
      <c r="N462" s="3"/>
    </row>
    <row r="463" spans="1:14" ht="13">
      <c r="A463" s="36"/>
      <c r="B463" s="3"/>
      <c r="C463" s="4"/>
      <c r="D463" s="4"/>
      <c r="E463" s="3"/>
      <c r="F463" s="3"/>
      <c r="G463" s="16"/>
      <c r="H463" s="3"/>
      <c r="I463" s="3"/>
      <c r="J463" s="3"/>
      <c r="K463" s="3"/>
      <c r="L463" s="3"/>
      <c r="M463" s="3"/>
      <c r="N463" s="3"/>
    </row>
    <row r="464" spans="1:14" ht="13">
      <c r="A464" s="36"/>
      <c r="B464" s="3"/>
      <c r="C464" s="4"/>
      <c r="D464" s="4"/>
      <c r="E464" s="3"/>
      <c r="F464" s="3"/>
      <c r="G464" s="16"/>
      <c r="H464" s="3"/>
      <c r="I464" s="3"/>
      <c r="J464" s="3"/>
      <c r="K464" s="3"/>
      <c r="L464" s="3"/>
      <c r="M464" s="3"/>
      <c r="N464" s="3"/>
    </row>
    <row r="465" spans="1:14" ht="13">
      <c r="A465" s="36"/>
      <c r="B465" s="3"/>
      <c r="C465" s="4"/>
      <c r="D465" s="4"/>
      <c r="E465" s="3"/>
      <c r="F465" s="3"/>
      <c r="G465" s="16"/>
      <c r="H465" s="3"/>
      <c r="I465" s="3"/>
      <c r="J465" s="3"/>
      <c r="K465" s="3"/>
      <c r="L465" s="3"/>
      <c r="M465" s="3"/>
      <c r="N465" s="3"/>
    </row>
    <row r="466" spans="1:14" ht="13">
      <c r="A466" s="36"/>
      <c r="B466" s="3"/>
      <c r="C466" s="4"/>
      <c r="D466" s="4"/>
      <c r="E466" s="3"/>
      <c r="F466" s="3"/>
      <c r="G466" s="16"/>
      <c r="H466" s="3"/>
      <c r="I466" s="3"/>
      <c r="J466" s="3"/>
      <c r="K466" s="3"/>
      <c r="L466" s="3"/>
      <c r="M466" s="3"/>
      <c r="N466" s="3"/>
    </row>
    <row r="467" spans="1:14" ht="13">
      <c r="A467" s="36"/>
      <c r="B467" s="3"/>
      <c r="C467" s="4"/>
      <c r="D467" s="4"/>
      <c r="E467" s="3"/>
      <c r="F467" s="3"/>
      <c r="G467" s="16"/>
      <c r="H467" s="3"/>
      <c r="I467" s="3"/>
      <c r="J467" s="3"/>
      <c r="K467" s="3"/>
      <c r="L467" s="3"/>
      <c r="M467" s="3"/>
      <c r="N467" s="3"/>
    </row>
    <row r="468" spans="1:14" ht="13">
      <c r="A468" s="36"/>
      <c r="B468" s="3"/>
      <c r="C468" s="4"/>
      <c r="D468" s="4"/>
      <c r="E468" s="3"/>
      <c r="F468" s="3"/>
      <c r="G468" s="16"/>
      <c r="H468" s="3"/>
      <c r="I468" s="3"/>
      <c r="J468" s="3"/>
      <c r="K468" s="3"/>
      <c r="L468" s="3"/>
      <c r="M468" s="3"/>
      <c r="N468" s="3"/>
    </row>
    <row r="469" spans="1:14" ht="13">
      <c r="A469" s="36"/>
      <c r="B469" s="3"/>
      <c r="C469" s="4"/>
      <c r="D469" s="4"/>
      <c r="E469" s="3"/>
      <c r="F469" s="3"/>
      <c r="G469" s="16"/>
      <c r="H469" s="3"/>
      <c r="I469" s="3"/>
      <c r="J469" s="3"/>
      <c r="K469" s="3"/>
      <c r="L469" s="3"/>
      <c r="M469" s="3"/>
      <c r="N469" s="3"/>
    </row>
    <row r="470" spans="1:14" ht="13">
      <c r="A470" s="36"/>
      <c r="B470" s="3"/>
      <c r="C470" s="4"/>
      <c r="D470" s="4"/>
      <c r="E470" s="3"/>
      <c r="F470" s="3"/>
      <c r="G470" s="16"/>
      <c r="H470" s="3"/>
      <c r="I470" s="3"/>
      <c r="J470" s="3"/>
      <c r="K470" s="3"/>
      <c r="L470" s="3"/>
      <c r="M470" s="3"/>
      <c r="N470" s="3"/>
    </row>
    <row r="471" spans="1:14" ht="13">
      <c r="A471" s="36"/>
      <c r="B471" s="3"/>
      <c r="C471" s="4"/>
      <c r="D471" s="4"/>
      <c r="E471" s="3"/>
      <c r="F471" s="3"/>
      <c r="G471" s="16"/>
      <c r="H471" s="3"/>
      <c r="I471" s="3"/>
      <c r="J471" s="3"/>
      <c r="K471" s="3"/>
      <c r="L471" s="3"/>
      <c r="M471" s="3"/>
      <c r="N471" s="3"/>
    </row>
    <row r="472" spans="1:14" ht="13">
      <c r="A472" s="36"/>
      <c r="B472" s="3"/>
      <c r="C472" s="4"/>
      <c r="D472" s="4"/>
      <c r="E472" s="3"/>
      <c r="F472" s="3"/>
      <c r="G472" s="16"/>
      <c r="H472" s="3"/>
      <c r="I472" s="3"/>
      <c r="J472" s="3"/>
      <c r="K472" s="3"/>
      <c r="L472" s="3"/>
      <c r="M472" s="3"/>
      <c r="N472" s="3"/>
    </row>
    <row r="473" spans="1:14" ht="13">
      <c r="A473" s="36"/>
      <c r="B473" s="3"/>
      <c r="C473" s="4"/>
      <c r="D473" s="4"/>
      <c r="E473" s="3"/>
      <c r="F473" s="3"/>
      <c r="G473" s="16"/>
      <c r="H473" s="3"/>
      <c r="I473" s="3"/>
      <c r="J473" s="3"/>
      <c r="K473" s="3"/>
      <c r="L473" s="3"/>
      <c r="M473" s="3"/>
      <c r="N473" s="3"/>
    </row>
    <row r="474" spans="1:14" ht="13">
      <c r="A474" s="36"/>
      <c r="B474" s="3"/>
      <c r="C474" s="4"/>
      <c r="D474" s="4"/>
      <c r="E474" s="3"/>
      <c r="F474" s="3"/>
      <c r="G474" s="16"/>
      <c r="H474" s="3"/>
      <c r="I474" s="3"/>
      <c r="J474" s="3"/>
      <c r="K474" s="3"/>
      <c r="L474" s="3"/>
      <c r="M474" s="3"/>
      <c r="N474" s="3"/>
    </row>
    <row r="475" spans="1:14" ht="13">
      <c r="A475" s="36"/>
      <c r="B475" s="3"/>
      <c r="C475" s="4"/>
      <c r="D475" s="4"/>
      <c r="E475" s="3"/>
      <c r="F475" s="3"/>
      <c r="G475" s="16"/>
      <c r="H475" s="3"/>
      <c r="I475" s="3"/>
      <c r="J475" s="3"/>
      <c r="K475" s="3"/>
      <c r="L475" s="3"/>
      <c r="M475" s="3"/>
      <c r="N475" s="3"/>
    </row>
    <row r="476" spans="1:14" ht="13">
      <c r="A476" s="36"/>
      <c r="B476" s="3"/>
      <c r="C476" s="4"/>
      <c r="D476" s="4"/>
      <c r="E476" s="3"/>
      <c r="F476" s="3"/>
      <c r="G476" s="16"/>
      <c r="H476" s="3"/>
      <c r="I476" s="3"/>
      <c r="J476" s="3"/>
      <c r="K476" s="3"/>
      <c r="L476" s="3"/>
      <c r="M476" s="3"/>
      <c r="N476" s="3"/>
    </row>
    <row r="477" spans="1:14" ht="13">
      <c r="A477" s="36"/>
      <c r="B477" s="3"/>
      <c r="C477" s="4"/>
      <c r="D477" s="4"/>
      <c r="E477" s="3"/>
      <c r="F477" s="3"/>
      <c r="G477" s="16"/>
      <c r="H477" s="3"/>
      <c r="I477" s="3"/>
      <c r="J477" s="3"/>
      <c r="K477" s="3"/>
      <c r="L477" s="3"/>
      <c r="M477" s="3"/>
      <c r="N477" s="3"/>
    </row>
    <row r="478" spans="1:14" ht="13">
      <c r="A478" s="36"/>
      <c r="B478" s="3"/>
      <c r="C478" s="4"/>
      <c r="D478" s="4"/>
      <c r="E478" s="3"/>
      <c r="F478" s="3"/>
      <c r="G478" s="16"/>
      <c r="H478" s="3"/>
      <c r="I478" s="3"/>
      <c r="J478" s="3"/>
      <c r="K478" s="3"/>
      <c r="L478" s="3"/>
      <c r="M478" s="3"/>
      <c r="N478" s="3"/>
    </row>
    <row r="479" spans="1:14" ht="13">
      <c r="A479" s="36"/>
      <c r="B479" s="3"/>
      <c r="C479" s="4"/>
      <c r="D479" s="4"/>
      <c r="E479" s="3"/>
      <c r="F479" s="3"/>
      <c r="G479" s="16"/>
      <c r="H479" s="3"/>
      <c r="I479" s="3"/>
      <c r="J479" s="3"/>
      <c r="K479" s="3"/>
      <c r="L479" s="3"/>
      <c r="M479" s="3"/>
      <c r="N479" s="3"/>
    </row>
    <row r="480" spans="1:14" ht="13">
      <c r="A480" s="36"/>
      <c r="B480" s="3"/>
      <c r="C480" s="4"/>
      <c r="D480" s="4"/>
      <c r="E480" s="3"/>
      <c r="F480" s="3"/>
      <c r="G480" s="16"/>
      <c r="H480" s="3"/>
      <c r="I480" s="3"/>
      <c r="J480" s="3"/>
      <c r="K480" s="3"/>
      <c r="L480" s="3"/>
      <c r="M480" s="3"/>
      <c r="N480" s="3"/>
    </row>
    <row r="481" spans="1:14" ht="13">
      <c r="A481" s="36"/>
      <c r="B481" s="3"/>
      <c r="C481" s="4"/>
      <c r="D481" s="4"/>
      <c r="E481" s="3"/>
      <c r="F481" s="3"/>
      <c r="G481" s="16"/>
      <c r="H481" s="3"/>
      <c r="I481" s="3"/>
      <c r="J481" s="3"/>
      <c r="K481" s="3"/>
      <c r="L481" s="3"/>
      <c r="M481" s="3"/>
      <c r="N481" s="3"/>
    </row>
    <row r="482" spans="1:14" ht="13">
      <c r="A482" s="36"/>
      <c r="B482" s="3"/>
      <c r="C482" s="4"/>
      <c r="D482" s="4"/>
      <c r="E482" s="3"/>
      <c r="F482" s="3"/>
      <c r="G482" s="16"/>
      <c r="H482" s="3"/>
      <c r="I482" s="3"/>
      <c r="J482" s="3"/>
      <c r="K482" s="3"/>
      <c r="L482" s="3"/>
      <c r="M482" s="3"/>
      <c r="N482" s="3"/>
    </row>
    <row r="483" spans="1:14" ht="13">
      <c r="A483" s="36"/>
      <c r="B483" s="3"/>
      <c r="C483" s="4"/>
      <c r="D483" s="4"/>
      <c r="E483" s="3"/>
      <c r="F483" s="3"/>
      <c r="G483" s="16"/>
      <c r="H483" s="3"/>
      <c r="I483" s="3"/>
      <c r="J483" s="3"/>
      <c r="K483" s="3"/>
      <c r="L483" s="3"/>
      <c r="M483" s="3"/>
      <c r="N483" s="3"/>
    </row>
    <row r="484" spans="1:14" ht="13">
      <c r="A484" s="36"/>
      <c r="B484" s="3"/>
      <c r="C484" s="4"/>
      <c r="D484" s="4"/>
      <c r="E484" s="3"/>
      <c r="F484" s="3"/>
      <c r="G484" s="16"/>
      <c r="H484" s="3"/>
      <c r="I484" s="3"/>
      <c r="J484" s="3"/>
      <c r="K484" s="3"/>
      <c r="L484" s="3"/>
      <c r="M484" s="3"/>
      <c r="N484" s="3"/>
    </row>
    <row r="485" spans="1:14" ht="13">
      <c r="A485" s="36"/>
      <c r="B485" s="3"/>
      <c r="C485" s="4"/>
      <c r="D485" s="4"/>
      <c r="E485" s="3"/>
      <c r="F485" s="3"/>
      <c r="G485" s="16"/>
      <c r="H485" s="3"/>
      <c r="I485" s="3"/>
      <c r="J485" s="3"/>
      <c r="K485" s="3"/>
      <c r="L485" s="3"/>
      <c r="M485" s="3"/>
      <c r="N485" s="3"/>
    </row>
    <row r="486" spans="1:14" ht="13">
      <c r="A486" s="36"/>
      <c r="B486" s="3"/>
      <c r="C486" s="4"/>
      <c r="D486" s="4"/>
      <c r="E486" s="3"/>
      <c r="F486" s="3"/>
      <c r="G486" s="16"/>
      <c r="H486" s="3"/>
      <c r="I486" s="3"/>
      <c r="J486" s="3"/>
      <c r="K486" s="3"/>
      <c r="L486" s="3"/>
      <c r="M486" s="3"/>
      <c r="N486" s="3"/>
    </row>
    <row r="487" spans="1:14" ht="13">
      <c r="A487" s="36"/>
      <c r="B487" s="3"/>
      <c r="C487" s="4"/>
      <c r="D487" s="4"/>
      <c r="E487" s="3"/>
      <c r="F487" s="3"/>
      <c r="G487" s="16"/>
      <c r="H487" s="3"/>
      <c r="I487" s="3"/>
      <c r="J487" s="3"/>
      <c r="K487" s="3"/>
      <c r="L487" s="3"/>
      <c r="M487" s="3"/>
      <c r="N487" s="3"/>
    </row>
    <row r="488" spans="1:14" ht="13">
      <c r="A488" s="36"/>
      <c r="B488" s="3"/>
      <c r="C488" s="4"/>
      <c r="D488" s="4"/>
      <c r="E488" s="3"/>
      <c r="F488" s="3"/>
      <c r="G488" s="16"/>
      <c r="H488" s="3"/>
      <c r="I488" s="3"/>
      <c r="J488" s="3"/>
      <c r="K488" s="3"/>
      <c r="L488" s="3"/>
      <c r="M488" s="3"/>
      <c r="N488" s="3"/>
    </row>
    <row r="489" spans="1:14" ht="13">
      <c r="A489" s="36"/>
      <c r="B489" s="3"/>
      <c r="C489" s="4"/>
      <c r="D489" s="4"/>
      <c r="E489" s="3"/>
      <c r="F489" s="3"/>
      <c r="G489" s="16"/>
      <c r="H489" s="3"/>
      <c r="I489" s="3"/>
      <c r="J489" s="3"/>
      <c r="K489" s="3"/>
      <c r="L489" s="3"/>
      <c r="M489" s="3"/>
      <c r="N489" s="3"/>
    </row>
    <row r="490" spans="1:14" ht="13">
      <c r="A490" s="36"/>
      <c r="B490" s="3"/>
      <c r="C490" s="4"/>
      <c r="D490" s="4"/>
      <c r="E490" s="3"/>
      <c r="F490" s="3"/>
      <c r="G490" s="16"/>
      <c r="H490" s="3"/>
      <c r="I490" s="3"/>
      <c r="J490" s="3"/>
      <c r="K490" s="3"/>
      <c r="L490" s="3"/>
      <c r="M490" s="3"/>
      <c r="N490" s="3"/>
    </row>
    <row r="491" spans="1:14" ht="13">
      <c r="A491" s="36"/>
      <c r="B491" s="3"/>
      <c r="C491" s="4"/>
      <c r="D491" s="4"/>
      <c r="E491" s="3"/>
      <c r="F491" s="3"/>
      <c r="G491" s="16"/>
      <c r="H491" s="3"/>
      <c r="I491" s="3"/>
      <c r="J491" s="3"/>
      <c r="K491" s="3"/>
      <c r="L491" s="3"/>
      <c r="M491" s="3"/>
      <c r="N491" s="3"/>
    </row>
    <row r="492" spans="1:14" ht="13">
      <c r="A492" s="36"/>
      <c r="B492" s="3"/>
      <c r="C492" s="4"/>
      <c r="D492" s="4"/>
      <c r="E492" s="3"/>
      <c r="F492" s="3"/>
      <c r="G492" s="16"/>
      <c r="H492" s="3"/>
      <c r="I492" s="3"/>
      <c r="J492" s="3"/>
      <c r="K492" s="3"/>
      <c r="L492" s="3"/>
      <c r="M492" s="3"/>
      <c r="N492" s="3"/>
    </row>
    <row r="493" spans="1:14" ht="13">
      <c r="A493" s="36"/>
      <c r="B493" s="3"/>
      <c r="C493" s="4"/>
      <c r="D493" s="4"/>
      <c r="E493" s="3"/>
      <c r="F493" s="3"/>
      <c r="G493" s="16"/>
      <c r="H493" s="3"/>
      <c r="I493" s="3"/>
      <c r="J493" s="3"/>
      <c r="K493" s="3"/>
      <c r="L493" s="3"/>
      <c r="M493" s="3"/>
      <c r="N493" s="3"/>
    </row>
    <row r="494" spans="1:14" ht="13">
      <c r="A494" s="36"/>
      <c r="B494" s="3"/>
      <c r="C494" s="4"/>
      <c r="D494" s="4"/>
      <c r="E494" s="3"/>
      <c r="F494" s="3"/>
      <c r="G494" s="16"/>
      <c r="H494" s="3"/>
      <c r="I494" s="3"/>
      <c r="J494" s="3"/>
      <c r="K494" s="3"/>
      <c r="L494" s="3"/>
      <c r="M494" s="3"/>
      <c r="N494" s="3"/>
    </row>
    <row r="495" spans="1:14" ht="13">
      <c r="A495" s="36"/>
      <c r="B495" s="3"/>
      <c r="C495" s="4"/>
      <c r="D495" s="4"/>
      <c r="E495" s="3"/>
      <c r="F495" s="3"/>
      <c r="G495" s="16"/>
      <c r="H495" s="3"/>
      <c r="I495" s="3"/>
      <c r="J495" s="3"/>
      <c r="K495" s="3"/>
      <c r="L495" s="3"/>
      <c r="M495" s="3"/>
      <c r="N495" s="3"/>
    </row>
    <row r="496" spans="1:14" ht="13">
      <c r="A496" s="36"/>
      <c r="B496" s="3"/>
      <c r="C496" s="4"/>
      <c r="D496" s="4"/>
      <c r="E496" s="3"/>
      <c r="F496" s="3"/>
      <c r="G496" s="16"/>
      <c r="H496" s="3"/>
      <c r="I496" s="3"/>
      <c r="J496" s="3"/>
      <c r="K496" s="3"/>
      <c r="L496" s="3"/>
      <c r="M496" s="3"/>
      <c r="N496" s="3"/>
    </row>
    <row r="497" spans="1:14" ht="13">
      <c r="A497" s="36"/>
      <c r="B497" s="3"/>
      <c r="C497" s="4"/>
      <c r="D497" s="4"/>
      <c r="E497" s="3"/>
      <c r="F497" s="3"/>
      <c r="G497" s="16"/>
      <c r="H497" s="3"/>
      <c r="I497" s="3"/>
      <c r="J497" s="3"/>
      <c r="K497" s="3"/>
      <c r="L497" s="3"/>
      <c r="M497" s="3"/>
      <c r="N497" s="3"/>
    </row>
    <row r="498" spans="1:14" ht="13">
      <c r="A498" s="36"/>
      <c r="B498" s="3"/>
      <c r="C498" s="4"/>
      <c r="D498" s="4"/>
      <c r="E498" s="3"/>
      <c r="F498" s="3"/>
      <c r="G498" s="16"/>
      <c r="H498" s="3"/>
      <c r="I498" s="3"/>
      <c r="J498" s="3"/>
      <c r="K498" s="3"/>
      <c r="L498" s="3"/>
      <c r="M498" s="3"/>
      <c r="N498" s="3"/>
    </row>
    <row r="499" spans="1:14" ht="13">
      <c r="A499" s="36"/>
      <c r="B499" s="3"/>
      <c r="C499" s="4"/>
      <c r="D499" s="4"/>
      <c r="E499" s="3"/>
      <c r="F499" s="3"/>
      <c r="G499" s="16"/>
      <c r="H499" s="3"/>
      <c r="I499" s="3"/>
      <c r="J499" s="3"/>
      <c r="K499" s="3"/>
      <c r="L499" s="3"/>
      <c r="M499" s="3"/>
      <c r="N499" s="3"/>
    </row>
    <row r="500" spans="1:14" ht="13">
      <c r="A500" s="36"/>
      <c r="B500" s="3"/>
      <c r="C500" s="4"/>
      <c r="D500" s="4"/>
      <c r="E500" s="3"/>
      <c r="F500" s="3"/>
      <c r="G500" s="16"/>
      <c r="H500" s="3"/>
      <c r="I500" s="3"/>
      <c r="J500" s="3"/>
      <c r="K500" s="3"/>
      <c r="L500" s="3"/>
      <c r="M500" s="3"/>
      <c r="N500" s="3"/>
    </row>
    <row r="501" spans="1:14" ht="13">
      <c r="A501" s="36"/>
      <c r="B501" s="3"/>
      <c r="C501" s="4"/>
      <c r="D501" s="4"/>
      <c r="E501" s="3"/>
      <c r="F501" s="3"/>
      <c r="G501" s="16"/>
      <c r="H501" s="3"/>
      <c r="I501" s="3"/>
      <c r="J501" s="3"/>
      <c r="K501" s="3"/>
      <c r="L501" s="3"/>
      <c r="M501" s="3"/>
      <c r="N501" s="3"/>
    </row>
    <row r="502" spans="1:14" ht="13">
      <c r="A502" s="36"/>
      <c r="B502" s="3"/>
      <c r="C502" s="4"/>
      <c r="D502" s="4"/>
      <c r="E502" s="3"/>
      <c r="F502" s="3"/>
      <c r="G502" s="16"/>
      <c r="H502" s="3"/>
      <c r="I502" s="3"/>
      <c r="J502" s="3"/>
      <c r="K502" s="3"/>
      <c r="L502" s="3"/>
      <c r="M502" s="3"/>
      <c r="N502" s="3"/>
    </row>
    <row r="503" spans="1:14" ht="13">
      <c r="A503" s="36"/>
      <c r="B503" s="3"/>
      <c r="C503" s="4"/>
      <c r="D503" s="4"/>
      <c r="E503" s="3"/>
      <c r="F503" s="3"/>
      <c r="G503" s="16"/>
      <c r="H503" s="3"/>
      <c r="I503" s="3"/>
      <c r="J503" s="3"/>
      <c r="K503" s="3"/>
      <c r="L503" s="3"/>
      <c r="M503" s="3"/>
      <c r="N503" s="3"/>
    </row>
    <row r="504" spans="1:14" ht="13">
      <c r="A504" s="36"/>
      <c r="B504" s="3"/>
      <c r="C504" s="4"/>
      <c r="D504" s="4"/>
      <c r="E504" s="3"/>
      <c r="F504" s="3"/>
      <c r="G504" s="16"/>
      <c r="H504" s="3"/>
      <c r="I504" s="3"/>
      <c r="J504" s="3"/>
      <c r="K504" s="3"/>
      <c r="L504" s="3"/>
      <c r="M504" s="3"/>
      <c r="N504" s="3"/>
    </row>
    <row r="505" spans="1:14" ht="13">
      <c r="A505" s="36"/>
      <c r="B505" s="3"/>
      <c r="C505" s="4"/>
      <c r="D505" s="4"/>
      <c r="E505" s="3"/>
      <c r="F505" s="3"/>
      <c r="G505" s="16"/>
      <c r="H505" s="3"/>
      <c r="I505" s="3"/>
      <c r="J505" s="3"/>
      <c r="K505" s="3"/>
      <c r="L505" s="3"/>
      <c r="M505" s="3"/>
      <c r="N505" s="3"/>
    </row>
    <row r="506" spans="1:14" ht="13">
      <c r="A506" s="36"/>
      <c r="B506" s="3"/>
      <c r="C506" s="4"/>
      <c r="D506" s="4"/>
      <c r="E506" s="3"/>
      <c r="F506" s="3"/>
      <c r="G506" s="16"/>
      <c r="H506" s="3"/>
      <c r="I506" s="3"/>
      <c r="J506" s="3"/>
      <c r="K506" s="3"/>
      <c r="L506" s="3"/>
      <c r="M506" s="3"/>
      <c r="N506" s="3"/>
    </row>
    <row r="507" spans="1:14" ht="13">
      <c r="A507" s="36"/>
      <c r="B507" s="3"/>
      <c r="C507" s="4"/>
      <c r="D507" s="4"/>
      <c r="E507" s="3"/>
      <c r="F507" s="3"/>
      <c r="G507" s="16"/>
      <c r="H507" s="3"/>
      <c r="I507" s="3"/>
      <c r="J507" s="3"/>
      <c r="K507" s="3"/>
      <c r="L507" s="3"/>
      <c r="M507" s="3"/>
      <c r="N507" s="3"/>
    </row>
    <row r="508" spans="1:14" ht="13">
      <c r="A508" s="36"/>
      <c r="B508" s="3"/>
      <c r="C508" s="4"/>
      <c r="D508" s="4"/>
      <c r="E508" s="3"/>
      <c r="F508" s="3"/>
      <c r="G508" s="16"/>
      <c r="H508" s="3"/>
      <c r="I508" s="3"/>
      <c r="J508" s="3"/>
      <c r="K508" s="3"/>
      <c r="L508" s="3"/>
      <c r="M508" s="3"/>
      <c r="N508" s="3"/>
    </row>
    <row r="509" spans="1:14" ht="13">
      <c r="A509" s="36"/>
      <c r="B509" s="3"/>
      <c r="C509" s="4"/>
      <c r="D509" s="4"/>
      <c r="E509" s="3"/>
      <c r="F509" s="3"/>
      <c r="G509" s="16"/>
      <c r="H509" s="3"/>
      <c r="I509" s="3"/>
      <c r="J509" s="3"/>
      <c r="K509" s="3"/>
      <c r="L509" s="3"/>
      <c r="M509" s="3"/>
      <c r="N509" s="3"/>
    </row>
    <row r="510" spans="1:14" ht="13">
      <c r="A510" s="36"/>
      <c r="B510" s="3"/>
      <c r="C510" s="4"/>
      <c r="D510" s="4"/>
      <c r="E510" s="3"/>
      <c r="F510" s="3"/>
      <c r="G510" s="16"/>
      <c r="H510" s="3"/>
      <c r="I510" s="3"/>
      <c r="J510" s="3"/>
      <c r="K510" s="3"/>
      <c r="L510" s="3"/>
      <c r="M510" s="3"/>
      <c r="N510" s="3"/>
    </row>
    <row r="511" spans="1:14" ht="13">
      <c r="A511" s="36"/>
      <c r="B511" s="3"/>
      <c r="C511" s="4"/>
      <c r="D511" s="4"/>
      <c r="E511" s="3"/>
      <c r="F511" s="3"/>
      <c r="G511" s="16"/>
      <c r="H511" s="3"/>
      <c r="I511" s="3"/>
      <c r="J511" s="3"/>
      <c r="K511" s="3"/>
      <c r="L511" s="3"/>
      <c r="M511" s="3"/>
      <c r="N511" s="3"/>
    </row>
    <row r="512" spans="1:14" ht="13">
      <c r="A512" s="36"/>
      <c r="B512" s="3"/>
      <c r="C512" s="4"/>
      <c r="D512" s="4"/>
      <c r="E512" s="3"/>
      <c r="F512" s="3"/>
      <c r="G512" s="16"/>
      <c r="H512" s="3"/>
      <c r="I512" s="3"/>
      <c r="J512" s="3"/>
      <c r="K512" s="3"/>
      <c r="L512" s="3"/>
      <c r="M512" s="3"/>
      <c r="N512" s="3"/>
    </row>
    <row r="513" spans="1:14" ht="13">
      <c r="A513" s="36"/>
      <c r="B513" s="3"/>
      <c r="C513" s="4"/>
      <c r="D513" s="4"/>
      <c r="E513" s="3"/>
      <c r="F513" s="3"/>
      <c r="G513" s="16"/>
      <c r="H513" s="3"/>
      <c r="I513" s="3"/>
      <c r="J513" s="3"/>
      <c r="K513" s="3"/>
      <c r="L513" s="3"/>
      <c r="M513" s="3"/>
      <c r="N513" s="3"/>
    </row>
    <row r="514" spans="1:14" ht="13">
      <c r="A514" s="36"/>
      <c r="B514" s="3"/>
      <c r="C514" s="4"/>
      <c r="D514" s="4"/>
      <c r="E514" s="3"/>
      <c r="F514" s="3"/>
      <c r="G514" s="16"/>
      <c r="H514" s="3"/>
      <c r="I514" s="3"/>
      <c r="J514" s="3"/>
      <c r="K514" s="3"/>
      <c r="L514" s="3"/>
      <c r="M514" s="3"/>
      <c r="N514" s="3"/>
    </row>
    <row r="515" spans="1:14" ht="13">
      <c r="A515" s="36"/>
      <c r="B515" s="3"/>
      <c r="C515" s="4"/>
      <c r="D515" s="4"/>
      <c r="E515" s="3"/>
      <c r="F515" s="3"/>
      <c r="G515" s="16"/>
      <c r="H515" s="3"/>
      <c r="I515" s="3"/>
      <c r="J515" s="3"/>
      <c r="K515" s="3"/>
      <c r="L515" s="3"/>
      <c r="M515" s="3"/>
      <c r="N515" s="3"/>
    </row>
    <row r="516" spans="1:14" ht="13">
      <c r="A516" s="36"/>
      <c r="B516" s="3"/>
      <c r="C516" s="4"/>
      <c r="D516" s="4"/>
      <c r="E516" s="3"/>
      <c r="F516" s="3"/>
      <c r="G516" s="16"/>
      <c r="H516" s="3"/>
      <c r="I516" s="3"/>
      <c r="J516" s="3"/>
      <c r="K516" s="3"/>
      <c r="L516" s="3"/>
      <c r="M516" s="3"/>
      <c r="N516" s="3"/>
    </row>
    <row r="517" spans="1:14" ht="13">
      <c r="A517" s="36"/>
      <c r="B517" s="3"/>
      <c r="C517" s="4"/>
      <c r="D517" s="4"/>
      <c r="E517" s="3"/>
      <c r="F517" s="3"/>
      <c r="G517" s="16"/>
      <c r="H517" s="3"/>
      <c r="I517" s="3"/>
      <c r="J517" s="3"/>
      <c r="K517" s="3"/>
      <c r="L517" s="3"/>
      <c r="M517" s="3"/>
      <c r="N517" s="3"/>
    </row>
    <row r="518" spans="1:14" ht="13">
      <c r="A518" s="36"/>
      <c r="B518" s="3"/>
      <c r="C518" s="4"/>
      <c r="D518" s="4"/>
      <c r="E518" s="3"/>
      <c r="F518" s="3"/>
      <c r="G518" s="16"/>
      <c r="H518" s="3"/>
      <c r="I518" s="3"/>
      <c r="J518" s="3"/>
      <c r="K518" s="3"/>
      <c r="L518" s="3"/>
      <c r="M518" s="3"/>
      <c r="N518" s="3"/>
    </row>
    <row r="519" spans="1:14" ht="13">
      <c r="A519" s="36"/>
      <c r="B519" s="3"/>
      <c r="C519" s="4"/>
      <c r="D519" s="4"/>
      <c r="E519" s="3"/>
      <c r="F519" s="3"/>
      <c r="G519" s="16"/>
      <c r="H519" s="3"/>
      <c r="I519" s="3"/>
      <c r="J519" s="3"/>
      <c r="K519" s="3"/>
      <c r="L519" s="3"/>
      <c r="M519" s="3"/>
      <c r="N519" s="3"/>
    </row>
    <row r="520" spans="1:14" ht="13">
      <c r="A520" s="36"/>
      <c r="B520" s="3"/>
      <c r="C520" s="4"/>
      <c r="D520" s="4"/>
      <c r="E520" s="3"/>
      <c r="F520" s="3"/>
      <c r="G520" s="16"/>
      <c r="H520" s="3"/>
      <c r="I520" s="3"/>
      <c r="J520" s="3"/>
      <c r="K520" s="3"/>
      <c r="L520" s="3"/>
      <c r="M520" s="3"/>
      <c r="N520" s="3"/>
    </row>
    <row r="521" spans="1:14" ht="13">
      <c r="A521" s="36"/>
      <c r="B521" s="3"/>
      <c r="C521" s="4"/>
      <c r="D521" s="4"/>
      <c r="E521" s="3"/>
      <c r="F521" s="3"/>
      <c r="G521" s="16"/>
      <c r="H521" s="3"/>
      <c r="I521" s="3"/>
      <c r="J521" s="3"/>
      <c r="K521" s="3"/>
      <c r="L521" s="3"/>
      <c r="M521" s="3"/>
      <c r="N521" s="3"/>
    </row>
    <row r="522" spans="1:14" ht="13">
      <c r="A522" s="36"/>
      <c r="B522" s="3"/>
      <c r="C522" s="4"/>
      <c r="D522" s="4"/>
      <c r="E522" s="3"/>
      <c r="F522" s="3"/>
      <c r="G522" s="16"/>
      <c r="H522" s="3"/>
      <c r="I522" s="3"/>
      <c r="J522" s="3"/>
      <c r="K522" s="3"/>
      <c r="L522" s="3"/>
      <c r="M522" s="3"/>
      <c r="N522" s="3"/>
    </row>
    <row r="523" spans="1:14" ht="13">
      <c r="A523" s="36"/>
      <c r="B523" s="3"/>
      <c r="C523" s="4"/>
      <c r="D523" s="4"/>
      <c r="E523" s="3"/>
      <c r="F523" s="3"/>
      <c r="G523" s="16"/>
      <c r="H523" s="3"/>
      <c r="I523" s="3"/>
      <c r="J523" s="3"/>
      <c r="K523" s="3"/>
      <c r="L523" s="3"/>
      <c r="M523" s="3"/>
      <c r="N523" s="3"/>
    </row>
    <row r="524" spans="1:14" ht="13">
      <c r="A524" s="36"/>
      <c r="B524" s="3"/>
      <c r="C524" s="4"/>
      <c r="D524" s="4"/>
      <c r="E524" s="3"/>
      <c r="F524" s="3"/>
      <c r="G524" s="16"/>
      <c r="H524" s="3"/>
      <c r="I524" s="3"/>
      <c r="J524" s="3"/>
      <c r="K524" s="3"/>
      <c r="L524" s="3"/>
      <c r="M524" s="3"/>
      <c r="N524" s="3"/>
    </row>
    <row r="525" spans="1:14" ht="13">
      <c r="A525" s="36"/>
      <c r="B525" s="3"/>
      <c r="C525" s="4"/>
      <c r="D525" s="4"/>
      <c r="E525" s="3"/>
      <c r="F525" s="3"/>
      <c r="G525" s="16"/>
      <c r="H525" s="3"/>
      <c r="I525" s="3"/>
      <c r="J525" s="3"/>
      <c r="K525" s="3"/>
      <c r="L525" s="3"/>
      <c r="M525" s="3"/>
      <c r="N525" s="3"/>
    </row>
    <row r="526" spans="1:14" ht="13">
      <c r="A526" s="36"/>
      <c r="B526" s="3"/>
      <c r="C526" s="4"/>
      <c r="D526" s="4"/>
      <c r="E526" s="3"/>
      <c r="F526" s="3"/>
      <c r="G526" s="16"/>
      <c r="H526" s="3"/>
      <c r="I526" s="3"/>
      <c r="J526" s="3"/>
      <c r="K526" s="3"/>
      <c r="L526" s="3"/>
      <c r="M526" s="3"/>
      <c r="N526" s="3"/>
    </row>
    <row r="527" spans="1:14" ht="13">
      <c r="A527" s="36"/>
      <c r="B527" s="3"/>
      <c r="C527" s="4"/>
      <c r="D527" s="4"/>
      <c r="E527" s="3"/>
      <c r="F527" s="3"/>
      <c r="G527" s="16"/>
      <c r="H527" s="3"/>
      <c r="I527" s="3"/>
      <c r="J527" s="3"/>
      <c r="K527" s="3"/>
      <c r="L527" s="3"/>
      <c r="M527" s="3"/>
      <c r="N527" s="3"/>
    </row>
    <row r="528" spans="1:14" ht="13">
      <c r="A528" s="36"/>
      <c r="B528" s="3"/>
      <c r="C528" s="4"/>
      <c r="D528" s="4"/>
      <c r="E528" s="3"/>
      <c r="F528" s="3"/>
      <c r="G528" s="16"/>
      <c r="H528" s="3"/>
      <c r="I528" s="3"/>
      <c r="J528" s="3"/>
      <c r="K528" s="3"/>
      <c r="L528" s="3"/>
      <c r="M528" s="3"/>
      <c r="N528" s="3"/>
    </row>
    <row r="529" spans="1:14" ht="13">
      <c r="A529" s="36"/>
      <c r="B529" s="3"/>
      <c r="C529" s="4"/>
      <c r="D529" s="4"/>
      <c r="E529" s="3"/>
      <c r="F529" s="3"/>
      <c r="G529" s="16"/>
      <c r="H529" s="3"/>
      <c r="I529" s="3"/>
      <c r="J529" s="3"/>
      <c r="K529" s="3"/>
      <c r="L529" s="3"/>
      <c r="M529" s="3"/>
      <c r="N529" s="3"/>
    </row>
    <row r="530" spans="1:14" ht="13">
      <c r="A530" s="36"/>
      <c r="B530" s="3"/>
      <c r="C530" s="4"/>
      <c r="D530" s="4"/>
      <c r="E530" s="3"/>
      <c r="F530" s="3"/>
      <c r="G530" s="16"/>
      <c r="H530" s="3"/>
      <c r="I530" s="3"/>
      <c r="J530" s="3"/>
      <c r="K530" s="3"/>
      <c r="L530" s="3"/>
      <c r="M530" s="3"/>
      <c r="N530" s="3"/>
    </row>
    <row r="531" spans="1:14" ht="13">
      <c r="A531" s="36"/>
      <c r="B531" s="3"/>
      <c r="C531" s="4"/>
      <c r="D531" s="4"/>
      <c r="E531" s="3"/>
      <c r="F531" s="3"/>
      <c r="G531" s="16"/>
      <c r="H531" s="3"/>
      <c r="I531" s="3"/>
      <c r="J531" s="3"/>
      <c r="K531" s="3"/>
      <c r="L531" s="3"/>
      <c r="M531" s="3"/>
      <c r="N531" s="3"/>
    </row>
    <row r="532" spans="1:14" ht="13">
      <c r="A532" s="36"/>
      <c r="B532" s="3"/>
      <c r="C532" s="4"/>
      <c r="D532" s="4"/>
      <c r="E532" s="3"/>
      <c r="F532" s="3"/>
      <c r="G532" s="16"/>
      <c r="H532" s="3"/>
      <c r="I532" s="3"/>
      <c r="J532" s="3"/>
      <c r="K532" s="3"/>
      <c r="L532" s="3"/>
      <c r="M532" s="3"/>
      <c r="N532" s="3"/>
    </row>
    <row r="533" spans="1:14" ht="13">
      <c r="A533" s="36"/>
      <c r="B533" s="3"/>
      <c r="C533" s="4"/>
      <c r="D533" s="4"/>
      <c r="E533" s="3"/>
      <c r="F533" s="3"/>
      <c r="G533" s="16"/>
      <c r="H533" s="3"/>
      <c r="I533" s="3"/>
      <c r="J533" s="3"/>
      <c r="K533" s="3"/>
      <c r="L533" s="3"/>
      <c r="M533" s="3"/>
      <c r="N533" s="3"/>
    </row>
    <row r="534" spans="1:14" ht="13">
      <c r="A534" s="36"/>
      <c r="B534" s="3"/>
      <c r="C534" s="4"/>
      <c r="D534" s="4"/>
      <c r="E534" s="3"/>
      <c r="F534" s="3"/>
      <c r="G534" s="16"/>
      <c r="H534" s="3"/>
      <c r="I534" s="3"/>
      <c r="J534" s="3"/>
      <c r="K534" s="3"/>
      <c r="L534" s="3"/>
      <c r="M534" s="3"/>
      <c r="N534" s="3"/>
    </row>
    <row r="535" spans="1:14" ht="13">
      <c r="A535" s="36"/>
      <c r="B535" s="3"/>
      <c r="C535" s="4"/>
      <c r="D535" s="4"/>
      <c r="E535" s="3"/>
      <c r="F535" s="3"/>
      <c r="G535" s="16"/>
      <c r="H535" s="3"/>
      <c r="I535" s="3"/>
      <c r="J535" s="3"/>
      <c r="K535" s="3"/>
      <c r="L535" s="3"/>
      <c r="M535" s="3"/>
      <c r="N535" s="3"/>
    </row>
    <row r="536" spans="1:14" ht="13">
      <c r="A536" s="36"/>
      <c r="B536" s="3"/>
      <c r="C536" s="4"/>
      <c r="D536" s="4"/>
      <c r="E536" s="3"/>
      <c r="F536" s="3"/>
      <c r="G536" s="16"/>
      <c r="H536" s="3"/>
      <c r="I536" s="3"/>
      <c r="J536" s="3"/>
      <c r="K536" s="3"/>
      <c r="L536" s="3"/>
      <c r="M536" s="3"/>
      <c r="N536" s="3"/>
    </row>
    <row r="537" spans="1:14" ht="13">
      <c r="A537" s="36"/>
      <c r="B537" s="3"/>
      <c r="C537" s="4"/>
      <c r="D537" s="4"/>
      <c r="E537" s="3"/>
      <c r="F537" s="3"/>
      <c r="G537" s="16"/>
      <c r="H537" s="3"/>
      <c r="I537" s="3"/>
      <c r="J537" s="3"/>
      <c r="K537" s="3"/>
      <c r="L537" s="3"/>
      <c r="M537" s="3"/>
      <c r="N537" s="3"/>
    </row>
    <row r="538" spans="1:14" ht="13">
      <c r="A538" s="36"/>
      <c r="B538" s="3"/>
      <c r="C538" s="4"/>
      <c r="D538" s="4"/>
      <c r="E538" s="3"/>
      <c r="F538" s="3"/>
      <c r="G538" s="16"/>
      <c r="H538" s="3"/>
      <c r="I538" s="3"/>
      <c r="J538" s="3"/>
      <c r="K538" s="3"/>
      <c r="L538" s="3"/>
      <c r="M538" s="3"/>
      <c r="N538" s="3"/>
    </row>
    <row r="539" spans="1:14" ht="13">
      <c r="A539" s="36"/>
      <c r="B539" s="3"/>
      <c r="C539" s="4"/>
      <c r="D539" s="4"/>
      <c r="E539" s="3"/>
      <c r="F539" s="3"/>
      <c r="G539" s="16"/>
      <c r="H539" s="3"/>
      <c r="I539" s="3"/>
      <c r="J539" s="3"/>
      <c r="K539" s="3"/>
      <c r="L539" s="3"/>
      <c r="M539" s="3"/>
      <c r="N539" s="3"/>
    </row>
    <row r="540" spans="1:14" ht="13">
      <c r="A540" s="36"/>
      <c r="B540" s="3"/>
      <c r="C540" s="4"/>
      <c r="D540" s="4"/>
      <c r="E540" s="3"/>
      <c r="F540" s="3"/>
      <c r="G540" s="16"/>
      <c r="H540" s="3"/>
      <c r="I540" s="3"/>
      <c r="J540" s="3"/>
      <c r="K540" s="3"/>
      <c r="L540" s="3"/>
      <c r="M540" s="3"/>
      <c r="N540" s="3"/>
    </row>
    <row r="541" spans="1:14" ht="13">
      <c r="A541" s="36"/>
      <c r="B541" s="3"/>
      <c r="C541" s="4"/>
      <c r="D541" s="4"/>
      <c r="E541" s="3"/>
      <c r="F541" s="3"/>
      <c r="G541" s="16"/>
      <c r="H541" s="3"/>
      <c r="I541" s="3"/>
      <c r="J541" s="3"/>
      <c r="K541" s="3"/>
      <c r="L541" s="3"/>
      <c r="M541" s="3"/>
      <c r="N541" s="3"/>
    </row>
    <row r="542" spans="1:14" ht="13">
      <c r="A542" s="36"/>
      <c r="B542" s="3"/>
      <c r="C542" s="4"/>
      <c r="D542" s="4"/>
      <c r="E542" s="3"/>
      <c r="F542" s="3"/>
      <c r="G542" s="16"/>
      <c r="H542" s="3"/>
      <c r="I542" s="3"/>
      <c r="J542" s="3"/>
      <c r="K542" s="3"/>
      <c r="L542" s="3"/>
      <c r="M542" s="3"/>
      <c r="N542" s="3"/>
    </row>
    <row r="543" spans="1:14" ht="13">
      <c r="A543" s="36"/>
      <c r="B543" s="3"/>
      <c r="C543" s="4"/>
      <c r="D543" s="4"/>
      <c r="E543" s="3"/>
      <c r="F543" s="3"/>
      <c r="G543" s="16"/>
      <c r="H543" s="3"/>
      <c r="I543" s="3"/>
      <c r="J543" s="3"/>
      <c r="K543" s="3"/>
      <c r="L543" s="3"/>
      <c r="M543" s="3"/>
      <c r="N543" s="3"/>
    </row>
    <row r="544" spans="1:14" ht="13">
      <c r="A544" s="36"/>
      <c r="B544" s="3"/>
      <c r="C544" s="4"/>
      <c r="D544" s="4"/>
      <c r="E544" s="3"/>
      <c r="F544" s="3"/>
      <c r="G544" s="16"/>
      <c r="H544" s="3"/>
      <c r="I544" s="3"/>
      <c r="J544" s="3"/>
      <c r="K544" s="3"/>
      <c r="L544" s="3"/>
      <c r="M544" s="3"/>
      <c r="N544" s="3"/>
    </row>
    <row r="545" spans="1:14" ht="13">
      <c r="A545" s="36"/>
      <c r="B545" s="3"/>
      <c r="C545" s="4"/>
      <c r="D545" s="4"/>
      <c r="E545" s="3"/>
      <c r="F545" s="3"/>
      <c r="G545" s="16"/>
      <c r="H545" s="3"/>
      <c r="I545" s="3"/>
      <c r="J545" s="3"/>
      <c r="K545" s="3"/>
      <c r="L545" s="3"/>
      <c r="M545" s="3"/>
      <c r="N545" s="3"/>
    </row>
    <row r="546" spans="1:14" ht="13">
      <c r="A546" s="36"/>
      <c r="B546" s="3"/>
      <c r="C546" s="4"/>
      <c r="D546" s="4"/>
      <c r="E546" s="3"/>
      <c r="F546" s="3"/>
      <c r="G546" s="16"/>
      <c r="H546" s="3"/>
      <c r="I546" s="3"/>
      <c r="J546" s="3"/>
      <c r="K546" s="3"/>
      <c r="L546" s="3"/>
      <c r="M546" s="3"/>
      <c r="N546" s="3"/>
    </row>
    <row r="547" spans="1:14" ht="13">
      <c r="A547" s="36"/>
      <c r="B547" s="3"/>
      <c r="C547" s="4"/>
      <c r="D547" s="4"/>
      <c r="E547" s="3"/>
      <c r="F547" s="3"/>
      <c r="G547" s="16"/>
      <c r="H547" s="3"/>
      <c r="I547" s="3"/>
      <c r="J547" s="3"/>
      <c r="K547" s="3"/>
      <c r="L547" s="3"/>
      <c r="M547" s="3"/>
      <c r="N547" s="3"/>
    </row>
    <row r="548" spans="1:14" ht="13">
      <c r="A548" s="36"/>
      <c r="B548" s="3"/>
      <c r="C548" s="4"/>
      <c r="D548" s="4"/>
      <c r="E548" s="3"/>
      <c r="F548" s="3"/>
      <c r="G548" s="16"/>
      <c r="H548" s="3"/>
      <c r="I548" s="3"/>
      <c r="J548" s="3"/>
      <c r="K548" s="3"/>
      <c r="L548" s="3"/>
      <c r="M548" s="3"/>
      <c r="N548" s="3"/>
    </row>
    <row r="549" spans="1:14" ht="13">
      <c r="A549" s="36"/>
      <c r="B549" s="3"/>
      <c r="C549" s="4"/>
      <c r="D549" s="4"/>
      <c r="E549" s="3"/>
      <c r="F549" s="3"/>
      <c r="G549" s="16"/>
      <c r="H549" s="3"/>
      <c r="I549" s="3"/>
      <c r="J549" s="3"/>
      <c r="K549" s="3"/>
      <c r="L549" s="3"/>
      <c r="M549" s="3"/>
      <c r="N549" s="3"/>
    </row>
    <row r="550" spans="1:14" ht="13">
      <c r="A550" s="36"/>
      <c r="B550" s="3"/>
      <c r="C550" s="4"/>
      <c r="D550" s="4"/>
      <c r="E550" s="3"/>
      <c r="F550" s="3"/>
      <c r="G550" s="16"/>
      <c r="H550" s="3"/>
      <c r="I550" s="3"/>
      <c r="J550" s="3"/>
      <c r="K550" s="3"/>
      <c r="L550" s="3"/>
      <c r="M550" s="3"/>
      <c r="N550" s="3"/>
    </row>
    <row r="551" spans="1:14" ht="13">
      <c r="A551" s="36"/>
      <c r="B551" s="3"/>
      <c r="C551" s="4"/>
      <c r="D551" s="4"/>
      <c r="E551" s="3"/>
      <c r="F551" s="3"/>
      <c r="G551" s="16"/>
      <c r="H551" s="3"/>
      <c r="I551" s="3"/>
      <c r="J551" s="3"/>
      <c r="K551" s="3"/>
      <c r="L551" s="3"/>
      <c r="M551" s="3"/>
      <c r="N551" s="3"/>
    </row>
    <row r="552" spans="1:14" ht="13">
      <c r="A552" s="36"/>
      <c r="B552" s="3"/>
      <c r="C552" s="4"/>
      <c r="D552" s="4"/>
      <c r="E552" s="3"/>
      <c r="F552" s="3"/>
      <c r="G552" s="16"/>
      <c r="H552" s="3"/>
      <c r="I552" s="3"/>
      <c r="J552" s="3"/>
      <c r="K552" s="3"/>
      <c r="L552" s="3"/>
      <c r="M552" s="3"/>
      <c r="N552" s="3"/>
    </row>
    <row r="553" spans="1:14" ht="13">
      <c r="A553" s="36"/>
      <c r="B553" s="3"/>
      <c r="C553" s="4"/>
      <c r="D553" s="4"/>
      <c r="E553" s="3"/>
      <c r="F553" s="3"/>
      <c r="G553" s="16"/>
      <c r="H553" s="3"/>
      <c r="I553" s="3"/>
      <c r="J553" s="3"/>
      <c r="K553" s="3"/>
      <c r="L553" s="3"/>
      <c r="M553" s="3"/>
      <c r="N553" s="3"/>
    </row>
    <row r="554" spans="1:14" ht="13">
      <c r="A554" s="36"/>
      <c r="B554" s="3"/>
      <c r="C554" s="4"/>
      <c r="D554" s="4"/>
      <c r="E554" s="3"/>
      <c r="F554" s="3"/>
      <c r="G554" s="16"/>
      <c r="H554" s="3"/>
      <c r="I554" s="3"/>
      <c r="J554" s="3"/>
      <c r="K554" s="3"/>
      <c r="L554" s="3"/>
      <c r="M554" s="3"/>
      <c r="N554" s="3"/>
    </row>
    <row r="555" spans="1:14" ht="13">
      <c r="A555" s="36"/>
      <c r="B555" s="3"/>
      <c r="C555" s="4"/>
      <c r="D555" s="4"/>
      <c r="E555" s="3"/>
      <c r="F555" s="3"/>
      <c r="G555" s="16"/>
      <c r="H555" s="3"/>
      <c r="I555" s="3"/>
      <c r="J555" s="3"/>
      <c r="K555" s="3"/>
      <c r="L555" s="3"/>
      <c r="M555" s="3"/>
      <c r="N555" s="3"/>
    </row>
    <row r="556" spans="1:14" ht="13">
      <c r="A556" s="36"/>
      <c r="B556" s="3"/>
      <c r="C556" s="4"/>
      <c r="D556" s="4"/>
      <c r="E556" s="3"/>
      <c r="F556" s="3"/>
      <c r="G556" s="16"/>
      <c r="H556" s="3"/>
      <c r="I556" s="3"/>
      <c r="J556" s="3"/>
      <c r="K556" s="3"/>
      <c r="L556" s="3"/>
      <c r="M556" s="3"/>
      <c r="N556" s="3"/>
    </row>
    <row r="557" spans="1:14" ht="13">
      <c r="A557" s="36"/>
      <c r="B557" s="3"/>
      <c r="C557" s="4"/>
      <c r="D557" s="4"/>
      <c r="E557" s="3"/>
      <c r="F557" s="3"/>
      <c r="G557" s="16"/>
      <c r="H557" s="3"/>
      <c r="I557" s="3"/>
      <c r="J557" s="3"/>
      <c r="K557" s="3"/>
      <c r="L557" s="3"/>
      <c r="M557" s="3"/>
      <c r="N557" s="3"/>
    </row>
    <row r="558" spans="1:14" ht="13">
      <c r="A558" s="36"/>
      <c r="B558" s="3"/>
      <c r="C558" s="4"/>
      <c r="D558" s="4"/>
      <c r="E558" s="3"/>
      <c r="F558" s="3"/>
      <c r="G558" s="16"/>
      <c r="H558" s="3"/>
      <c r="I558" s="3"/>
      <c r="J558" s="3"/>
      <c r="K558" s="3"/>
      <c r="L558" s="3"/>
      <c r="M558" s="3"/>
      <c r="N558" s="3"/>
    </row>
    <row r="559" spans="1:14" ht="13">
      <c r="A559" s="36"/>
      <c r="B559" s="3"/>
      <c r="C559" s="4"/>
      <c r="D559" s="4"/>
      <c r="E559" s="3"/>
      <c r="F559" s="3"/>
      <c r="G559" s="16"/>
      <c r="H559" s="3"/>
      <c r="I559" s="3"/>
      <c r="J559" s="3"/>
      <c r="K559" s="3"/>
      <c r="L559" s="3"/>
      <c r="M559" s="3"/>
      <c r="N559" s="3"/>
    </row>
    <row r="560" spans="1:14" ht="13">
      <c r="A560" s="36"/>
      <c r="B560" s="3"/>
      <c r="C560" s="4"/>
      <c r="D560" s="4"/>
      <c r="E560" s="3"/>
      <c r="F560" s="3"/>
      <c r="G560" s="16"/>
      <c r="H560" s="3"/>
      <c r="I560" s="3"/>
      <c r="J560" s="3"/>
      <c r="K560" s="3"/>
      <c r="L560" s="3"/>
      <c r="M560" s="3"/>
      <c r="N560" s="3"/>
    </row>
    <row r="561" spans="1:14" ht="13">
      <c r="A561" s="36"/>
      <c r="B561" s="3"/>
      <c r="C561" s="4"/>
      <c r="D561" s="4"/>
      <c r="E561" s="3"/>
      <c r="F561" s="3"/>
      <c r="G561" s="16"/>
      <c r="H561" s="3"/>
      <c r="I561" s="3"/>
      <c r="J561" s="3"/>
      <c r="K561" s="3"/>
      <c r="L561" s="3"/>
      <c r="M561" s="3"/>
      <c r="N561" s="3"/>
    </row>
    <row r="562" spans="1:14" ht="13">
      <c r="A562" s="36"/>
      <c r="B562" s="3"/>
      <c r="C562" s="4"/>
      <c r="D562" s="4"/>
      <c r="E562" s="3"/>
      <c r="F562" s="3"/>
      <c r="G562" s="16"/>
      <c r="H562" s="3"/>
      <c r="I562" s="3"/>
      <c r="J562" s="3"/>
      <c r="K562" s="3"/>
      <c r="L562" s="3"/>
      <c r="M562" s="3"/>
      <c r="N562" s="3"/>
    </row>
    <row r="563" spans="1:14" ht="13">
      <c r="A563" s="36"/>
      <c r="B563" s="3"/>
      <c r="C563" s="4"/>
      <c r="D563" s="4"/>
      <c r="E563" s="3"/>
      <c r="F563" s="3"/>
      <c r="G563" s="16"/>
      <c r="H563" s="3"/>
      <c r="I563" s="3"/>
      <c r="J563" s="3"/>
      <c r="K563" s="3"/>
      <c r="L563" s="3"/>
      <c r="M563" s="3"/>
      <c r="N563" s="3"/>
    </row>
    <row r="564" spans="1:14" ht="13">
      <c r="A564" s="36"/>
      <c r="B564" s="3"/>
      <c r="C564" s="4"/>
      <c r="D564" s="4"/>
      <c r="E564" s="3"/>
      <c r="F564" s="3"/>
      <c r="G564" s="16"/>
      <c r="H564" s="3"/>
      <c r="I564" s="3"/>
      <c r="J564" s="3"/>
      <c r="K564" s="3"/>
      <c r="L564" s="3"/>
      <c r="M564" s="3"/>
      <c r="N564" s="3"/>
    </row>
    <row r="565" spans="1:14" ht="13">
      <c r="A565" s="36"/>
      <c r="B565" s="3"/>
      <c r="C565" s="4"/>
      <c r="D565" s="4"/>
      <c r="E565" s="3"/>
      <c r="F565" s="3"/>
      <c r="G565" s="16"/>
      <c r="H565" s="3"/>
      <c r="I565" s="3"/>
      <c r="J565" s="3"/>
      <c r="K565" s="3"/>
      <c r="L565" s="3"/>
      <c r="M565" s="3"/>
      <c r="N565" s="3"/>
    </row>
    <row r="566" spans="1:14" ht="13">
      <c r="A566" s="36"/>
      <c r="B566" s="3"/>
      <c r="C566" s="4"/>
      <c r="D566" s="4"/>
      <c r="E566" s="3"/>
      <c r="F566" s="3"/>
      <c r="G566" s="16"/>
      <c r="H566" s="3"/>
      <c r="I566" s="3"/>
      <c r="J566" s="3"/>
      <c r="K566" s="3"/>
      <c r="L566" s="3"/>
      <c r="M566" s="3"/>
      <c r="N566" s="3"/>
    </row>
    <row r="567" spans="1:14" ht="13">
      <c r="A567" s="36"/>
      <c r="B567" s="3"/>
      <c r="C567" s="4"/>
      <c r="D567" s="4"/>
      <c r="E567" s="3"/>
      <c r="F567" s="3"/>
      <c r="G567" s="16"/>
      <c r="H567" s="3"/>
      <c r="I567" s="3"/>
      <c r="J567" s="3"/>
      <c r="K567" s="3"/>
      <c r="L567" s="3"/>
      <c r="M567" s="3"/>
      <c r="N567" s="3"/>
    </row>
    <row r="568" spans="1:14" ht="13">
      <c r="A568" s="36"/>
      <c r="B568" s="3"/>
      <c r="C568" s="4"/>
      <c r="D568" s="4"/>
      <c r="E568" s="3"/>
      <c r="F568" s="3"/>
      <c r="G568" s="16"/>
      <c r="H568" s="3"/>
      <c r="I568" s="3"/>
      <c r="J568" s="3"/>
      <c r="K568" s="3"/>
      <c r="L568" s="3"/>
      <c r="M568" s="3"/>
      <c r="N568" s="3"/>
    </row>
    <row r="569" spans="1:14" ht="13">
      <c r="A569" s="36"/>
      <c r="B569" s="3"/>
      <c r="C569" s="4"/>
      <c r="D569" s="4"/>
      <c r="E569" s="3"/>
      <c r="F569" s="3"/>
      <c r="G569" s="16"/>
      <c r="H569" s="3"/>
      <c r="I569" s="3"/>
      <c r="J569" s="3"/>
      <c r="K569" s="3"/>
      <c r="L569" s="3"/>
      <c r="M569" s="3"/>
      <c r="N569" s="3"/>
    </row>
    <row r="570" spans="1:14" ht="13">
      <c r="A570" s="36"/>
      <c r="B570" s="3"/>
      <c r="C570" s="4"/>
      <c r="D570" s="4"/>
      <c r="E570" s="3"/>
      <c r="F570" s="3"/>
      <c r="G570" s="16"/>
      <c r="H570" s="3"/>
      <c r="I570" s="3"/>
      <c r="J570" s="3"/>
      <c r="K570" s="3"/>
      <c r="L570" s="3"/>
      <c r="M570" s="3"/>
      <c r="N570" s="3"/>
    </row>
    <row r="571" spans="1:14" ht="13">
      <c r="A571" s="36"/>
      <c r="B571" s="3"/>
      <c r="C571" s="4"/>
      <c r="D571" s="4"/>
      <c r="E571" s="3"/>
      <c r="F571" s="3"/>
      <c r="G571" s="16"/>
      <c r="H571" s="3"/>
      <c r="I571" s="3"/>
      <c r="J571" s="3"/>
      <c r="K571" s="3"/>
      <c r="L571" s="3"/>
      <c r="M571" s="3"/>
      <c r="N571" s="3"/>
    </row>
    <row r="572" spans="1:14" ht="13">
      <c r="A572" s="36"/>
      <c r="B572" s="3"/>
      <c r="C572" s="4"/>
      <c r="D572" s="4"/>
      <c r="E572" s="3"/>
      <c r="F572" s="3"/>
      <c r="G572" s="16"/>
      <c r="H572" s="3"/>
      <c r="I572" s="3"/>
      <c r="J572" s="3"/>
      <c r="K572" s="3"/>
      <c r="L572" s="3"/>
      <c r="M572" s="3"/>
      <c r="N572" s="3"/>
    </row>
    <row r="573" spans="1:14" ht="13">
      <c r="A573" s="36"/>
      <c r="B573" s="3"/>
      <c r="C573" s="4"/>
      <c r="D573" s="4"/>
      <c r="E573" s="3"/>
      <c r="F573" s="3"/>
      <c r="G573" s="16"/>
      <c r="H573" s="3"/>
      <c r="I573" s="3"/>
      <c r="J573" s="3"/>
      <c r="K573" s="3"/>
      <c r="L573" s="3"/>
      <c r="M573" s="3"/>
      <c r="N573" s="3"/>
    </row>
    <row r="574" spans="1:14" ht="13">
      <c r="A574" s="36"/>
      <c r="B574" s="3"/>
      <c r="C574" s="4"/>
      <c r="D574" s="4"/>
      <c r="E574" s="3"/>
      <c r="F574" s="3"/>
      <c r="G574" s="16"/>
      <c r="H574" s="3"/>
      <c r="I574" s="3"/>
      <c r="J574" s="3"/>
      <c r="K574" s="3"/>
      <c r="L574" s="3"/>
      <c r="M574" s="3"/>
      <c r="N574" s="3"/>
    </row>
    <row r="575" spans="1:14" ht="13">
      <c r="A575" s="36"/>
      <c r="B575" s="3"/>
      <c r="C575" s="4"/>
      <c r="D575" s="4"/>
      <c r="E575" s="3"/>
      <c r="F575" s="3"/>
      <c r="G575" s="16"/>
      <c r="H575" s="3"/>
      <c r="I575" s="3"/>
      <c r="J575" s="3"/>
      <c r="K575" s="3"/>
      <c r="L575" s="3"/>
      <c r="M575" s="3"/>
      <c r="N575" s="3"/>
    </row>
    <row r="576" spans="1:14" ht="13">
      <c r="A576" s="36"/>
      <c r="B576" s="3"/>
      <c r="C576" s="4"/>
      <c r="D576" s="4"/>
      <c r="E576" s="3"/>
      <c r="F576" s="3"/>
      <c r="G576" s="16"/>
      <c r="H576" s="3"/>
      <c r="I576" s="3"/>
      <c r="J576" s="3"/>
      <c r="K576" s="3"/>
      <c r="L576" s="3"/>
      <c r="M576" s="3"/>
      <c r="N576" s="3"/>
    </row>
    <row r="577" spans="1:14" ht="13">
      <c r="A577" s="36"/>
      <c r="B577" s="3"/>
      <c r="C577" s="4"/>
      <c r="D577" s="4"/>
      <c r="E577" s="3"/>
      <c r="F577" s="3"/>
      <c r="G577" s="16"/>
      <c r="H577" s="3"/>
      <c r="I577" s="3"/>
      <c r="J577" s="3"/>
      <c r="K577" s="3"/>
      <c r="L577" s="3"/>
      <c r="M577" s="3"/>
      <c r="N577" s="3"/>
    </row>
    <row r="578" spans="1:14" ht="13">
      <c r="A578" s="36"/>
      <c r="B578" s="3"/>
      <c r="C578" s="4"/>
      <c r="D578" s="4"/>
      <c r="E578" s="3"/>
      <c r="F578" s="3"/>
      <c r="G578" s="16"/>
      <c r="H578" s="3"/>
      <c r="I578" s="3"/>
      <c r="J578" s="3"/>
      <c r="K578" s="3"/>
      <c r="L578" s="3"/>
      <c r="M578" s="3"/>
      <c r="N578" s="3"/>
    </row>
    <row r="579" spans="1:14" ht="13">
      <c r="A579" s="36"/>
      <c r="B579" s="3"/>
      <c r="C579" s="4"/>
      <c r="D579" s="4"/>
      <c r="E579" s="3"/>
      <c r="F579" s="3"/>
      <c r="G579" s="16"/>
      <c r="H579" s="3"/>
      <c r="I579" s="3"/>
      <c r="J579" s="3"/>
      <c r="K579" s="3"/>
      <c r="L579" s="3"/>
      <c r="M579" s="3"/>
      <c r="N579" s="3"/>
    </row>
    <row r="580" spans="1:14" ht="13">
      <c r="A580" s="36"/>
      <c r="B580" s="3"/>
      <c r="C580" s="4"/>
      <c r="D580" s="4"/>
      <c r="E580" s="3"/>
      <c r="F580" s="3"/>
      <c r="G580" s="16"/>
      <c r="H580" s="3"/>
      <c r="I580" s="3"/>
      <c r="J580" s="3"/>
      <c r="K580" s="3"/>
      <c r="L580" s="3"/>
      <c r="M580" s="3"/>
      <c r="N580" s="3"/>
    </row>
    <row r="581" spans="1:14" ht="13">
      <c r="A581" s="36"/>
      <c r="B581" s="3"/>
      <c r="C581" s="4"/>
      <c r="D581" s="4"/>
      <c r="E581" s="3"/>
      <c r="F581" s="3"/>
      <c r="G581" s="16"/>
      <c r="H581" s="3"/>
      <c r="I581" s="3"/>
      <c r="J581" s="3"/>
      <c r="K581" s="3"/>
      <c r="L581" s="3"/>
      <c r="M581" s="3"/>
      <c r="N581" s="3"/>
    </row>
    <row r="582" spans="1:14" ht="13">
      <c r="A582" s="36"/>
      <c r="B582" s="3"/>
      <c r="C582" s="4"/>
      <c r="D582" s="4"/>
      <c r="E582" s="3"/>
      <c r="F582" s="3"/>
      <c r="G582" s="16"/>
      <c r="H582" s="3"/>
      <c r="I582" s="3"/>
      <c r="J582" s="3"/>
      <c r="K582" s="3"/>
      <c r="L582" s="3"/>
      <c r="M582" s="3"/>
      <c r="N582" s="3"/>
    </row>
    <row r="583" spans="1:14" ht="13">
      <c r="A583" s="36"/>
      <c r="B583" s="3"/>
      <c r="C583" s="4"/>
      <c r="D583" s="4"/>
      <c r="E583" s="3"/>
      <c r="F583" s="3"/>
      <c r="G583" s="16"/>
      <c r="H583" s="3"/>
      <c r="I583" s="3"/>
      <c r="J583" s="3"/>
      <c r="K583" s="3"/>
      <c r="L583" s="3"/>
      <c r="M583" s="3"/>
      <c r="N583" s="3"/>
    </row>
    <row r="584" spans="1:14" ht="13">
      <c r="A584" s="36"/>
      <c r="B584" s="3"/>
      <c r="C584" s="4"/>
      <c r="D584" s="4"/>
      <c r="E584" s="3"/>
      <c r="F584" s="3"/>
      <c r="G584" s="16"/>
      <c r="H584" s="3"/>
      <c r="I584" s="3"/>
      <c r="J584" s="3"/>
      <c r="K584" s="3"/>
      <c r="L584" s="3"/>
      <c r="M584" s="3"/>
      <c r="N584" s="3"/>
    </row>
    <row r="585" spans="1:14" ht="13">
      <c r="A585" s="36"/>
      <c r="B585" s="3"/>
      <c r="C585" s="4"/>
      <c r="D585" s="4"/>
      <c r="E585" s="3"/>
      <c r="F585" s="3"/>
      <c r="G585" s="16"/>
      <c r="H585" s="3"/>
      <c r="I585" s="3"/>
      <c r="J585" s="3"/>
      <c r="K585" s="3"/>
      <c r="L585" s="3"/>
      <c r="M585" s="3"/>
      <c r="N585" s="3"/>
    </row>
    <row r="586" spans="1:14" ht="13">
      <c r="A586" s="36"/>
      <c r="B586" s="3"/>
      <c r="C586" s="4"/>
      <c r="D586" s="4"/>
      <c r="E586" s="3"/>
      <c r="F586" s="3"/>
      <c r="G586" s="16"/>
      <c r="H586" s="3"/>
      <c r="I586" s="3"/>
      <c r="J586" s="3"/>
      <c r="K586" s="3"/>
      <c r="L586" s="3"/>
      <c r="M586" s="3"/>
      <c r="N586" s="3"/>
    </row>
    <row r="587" spans="1:14" ht="13">
      <c r="A587" s="36"/>
      <c r="B587" s="3"/>
      <c r="C587" s="4"/>
      <c r="D587" s="4"/>
      <c r="E587" s="3"/>
      <c r="F587" s="3"/>
      <c r="G587" s="16"/>
      <c r="H587" s="3"/>
      <c r="I587" s="3"/>
      <c r="J587" s="3"/>
      <c r="K587" s="3"/>
      <c r="L587" s="3"/>
      <c r="M587" s="3"/>
      <c r="N587" s="3"/>
    </row>
    <row r="588" spans="1:14" ht="13">
      <c r="A588" s="36"/>
      <c r="B588" s="3"/>
      <c r="C588" s="4"/>
      <c r="D588" s="4"/>
      <c r="E588" s="3"/>
      <c r="F588" s="3"/>
      <c r="G588" s="16"/>
      <c r="H588" s="3"/>
      <c r="I588" s="3"/>
      <c r="J588" s="3"/>
      <c r="K588" s="3"/>
      <c r="L588" s="3"/>
      <c r="M588" s="3"/>
      <c r="N588" s="3"/>
    </row>
    <row r="589" spans="1:14" ht="13">
      <c r="A589" s="36"/>
      <c r="B589" s="3"/>
      <c r="C589" s="4"/>
      <c r="D589" s="4"/>
      <c r="E589" s="3"/>
      <c r="F589" s="3"/>
      <c r="G589" s="16"/>
      <c r="H589" s="3"/>
      <c r="I589" s="3"/>
      <c r="J589" s="3"/>
      <c r="K589" s="3"/>
      <c r="L589" s="3"/>
      <c r="M589" s="3"/>
      <c r="N589" s="3"/>
    </row>
    <row r="590" spans="1:14" ht="13">
      <c r="A590" s="36"/>
      <c r="B590" s="3"/>
      <c r="C590" s="4"/>
      <c r="D590" s="4"/>
      <c r="E590" s="3"/>
      <c r="F590" s="3"/>
      <c r="G590" s="16"/>
      <c r="H590" s="3"/>
      <c r="I590" s="3"/>
      <c r="J590" s="3"/>
      <c r="K590" s="3"/>
      <c r="L590" s="3"/>
      <c r="M590" s="3"/>
      <c r="N590" s="3"/>
    </row>
    <row r="591" spans="1:14" ht="13">
      <c r="A591" s="36"/>
      <c r="B591" s="3"/>
      <c r="C591" s="4"/>
      <c r="D591" s="4"/>
      <c r="E591" s="3"/>
      <c r="F591" s="3"/>
      <c r="G591" s="16"/>
      <c r="H591" s="3"/>
      <c r="I591" s="3"/>
      <c r="J591" s="3"/>
      <c r="K591" s="3"/>
      <c r="L591" s="3"/>
      <c r="M591" s="3"/>
      <c r="N591" s="3"/>
    </row>
    <row r="592" spans="1:14" ht="13">
      <c r="A592" s="36"/>
      <c r="B592" s="3"/>
      <c r="C592" s="4"/>
      <c r="D592" s="4"/>
      <c r="E592" s="3"/>
      <c r="F592" s="3"/>
      <c r="G592" s="16"/>
      <c r="H592" s="3"/>
      <c r="I592" s="3"/>
      <c r="J592" s="3"/>
      <c r="K592" s="3"/>
      <c r="L592" s="3"/>
      <c r="M592" s="3"/>
      <c r="N592" s="3"/>
    </row>
    <row r="593" spans="1:14" ht="13">
      <c r="A593" s="36"/>
      <c r="B593" s="3"/>
      <c r="C593" s="4"/>
      <c r="D593" s="4"/>
      <c r="E593" s="3"/>
      <c r="F593" s="3"/>
      <c r="G593" s="16"/>
      <c r="H593" s="3"/>
      <c r="I593" s="3"/>
      <c r="J593" s="3"/>
      <c r="K593" s="3"/>
      <c r="L593" s="3"/>
      <c r="M593" s="3"/>
      <c r="N593" s="3"/>
    </row>
    <row r="594" spans="1:14" ht="13">
      <c r="A594" s="36"/>
      <c r="B594" s="3"/>
      <c r="C594" s="4"/>
      <c r="D594" s="4"/>
      <c r="E594" s="3"/>
      <c r="F594" s="3"/>
      <c r="G594" s="16"/>
      <c r="H594" s="3"/>
      <c r="I594" s="3"/>
      <c r="J594" s="3"/>
      <c r="K594" s="3"/>
      <c r="L594" s="3"/>
      <c r="M594" s="3"/>
      <c r="N594" s="3"/>
    </row>
    <row r="595" spans="1:14" ht="13">
      <c r="A595" s="36"/>
      <c r="B595" s="3"/>
      <c r="C595" s="4"/>
      <c r="D595" s="4"/>
      <c r="E595" s="3"/>
      <c r="F595" s="3"/>
      <c r="G595" s="16"/>
      <c r="H595" s="3"/>
      <c r="I595" s="3"/>
      <c r="J595" s="3"/>
      <c r="K595" s="3"/>
      <c r="L595" s="3"/>
      <c r="M595" s="3"/>
      <c r="N595" s="3"/>
    </row>
    <row r="596" spans="1:14" ht="13">
      <c r="A596" s="36"/>
      <c r="B596" s="3"/>
      <c r="C596" s="4"/>
      <c r="D596" s="4"/>
      <c r="E596" s="3"/>
      <c r="F596" s="3"/>
      <c r="G596" s="16"/>
      <c r="H596" s="3"/>
      <c r="I596" s="3"/>
      <c r="J596" s="3"/>
      <c r="K596" s="3"/>
      <c r="L596" s="3"/>
      <c r="M596" s="3"/>
      <c r="N596" s="3"/>
    </row>
    <row r="597" spans="1:14" ht="13">
      <c r="A597" s="36"/>
      <c r="B597" s="3"/>
      <c r="C597" s="4"/>
      <c r="D597" s="4"/>
      <c r="E597" s="3"/>
      <c r="F597" s="3"/>
      <c r="G597" s="16"/>
      <c r="H597" s="3"/>
      <c r="I597" s="3"/>
      <c r="J597" s="3"/>
      <c r="K597" s="3"/>
      <c r="L597" s="3"/>
      <c r="M597" s="3"/>
      <c r="N597" s="3"/>
    </row>
    <row r="598" spans="1:14" ht="13">
      <c r="A598" s="36"/>
      <c r="B598" s="3"/>
      <c r="C598" s="4"/>
      <c r="D598" s="4"/>
      <c r="E598" s="3"/>
      <c r="F598" s="3"/>
      <c r="G598" s="16"/>
      <c r="H598" s="3"/>
      <c r="I598" s="3"/>
      <c r="J598" s="3"/>
      <c r="K598" s="3"/>
      <c r="L598" s="3"/>
      <c r="M598" s="3"/>
      <c r="N598" s="3"/>
    </row>
    <row r="599" spans="1:14" ht="13">
      <c r="A599" s="36"/>
      <c r="B599" s="3"/>
      <c r="C599" s="4"/>
      <c r="D599" s="4"/>
      <c r="E599" s="3"/>
      <c r="F599" s="3"/>
      <c r="G599" s="16"/>
      <c r="H599" s="3"/>
      <c r="I599" s="3"/>
      <c r="J599" s="3"/>
      <c r="K599" s="3"/>
      <c r="L599" s="3"/>
      <c r="M599" s="3"/>
      <c r="N599" s="3"/>
    </row>
    <row r="600" spans="1:14" ht="13">
      <c r="A600" s="36"/>
      <c r="B600" s="3"/>
      <c r="C600" s="4"/>
      <c r="D600" s="4"/>
      <c r="E600" s="3"/>
      <c r="F600" s="3"/>
      <c r="G600" s="16"/>
      <c r="H600" s="3"/>
      <c r="I600" s="3"/>
      <c r="J600" s="3"/>
      <c r="K600" s="3"/>
      <c r="L600" s="3"/>
      <c r="M600" s="3"/>
      <c r="N600" s="3"/>
    </row>
    <row r="601" spans="1:14" ht="13">
      <c r="A601" s="36"/>
      <c r="B601" s="3"/>
      <c r="C601" s="4"/>
      <c r="D601" s="4"/>
      <c r="E601" s="3"/>
      <c r="F601" s="3"/>
      <c r="G601" s="16"/>
      <c r="H601" s="3"/>
      <c r="I601" s="3"/>
      <c r="J601" s="3"/>
      <c r="K601" s="3"/>
      <c r="L601" s="3"/>
      <c r="M601" s="3"/>
      <c r="N601" s="3"/>
    </row>
    <row r="602" spans="1:14" ht="13">
      <c r="A602" s="36"/>
      <c r="B602" s="3"/>
      <c r="C602" s="4"/>
      <c r="D602" s="4"/>
      <c r="E602" s="3"/>
      <c r="F602" s="3"/>
      <c r="G602" s="16"/>
      <c r="H602" s="3"/>
      <c r="I602" s="3"/>
      <c r="J602" s="3"/>
      <c r="K602" s="3"/>
      <c r="L602" s="3"/>
      <c r="M602" s="3"/>
      <c r="N602" s="3"/>
    </row>
    <row r="603" spans="1:14" ht="13">
      <c r="A603" s="36"/>
      <c r="B603" s="3"/>
      <c r="C603" s="4"/>
      <c r="D603" s="4"/>
      <c r="E603" s="3"/>
      <c r="F603" s="3"/>
      <c r="G603" s="16"/>
      <c r="H603" s="3"/>
      <c r="I603" s="3"/>
      <c r="J603" s="3"/>
      <c r="K603" s="3"/>
      <c r="L603" s="3"/>
      <c r="M603" s="3"/>
      <c r="N603" s="3"/>
    </row>
    <row r="604" spans="1:14" ht="13">
      <c r="A604" s="36"/>
      <c r="B604" s="3"/>
      <c r="C604" s="4"/>
      <c r="D604" s="4"/>
      <c r="E604" s="3"/>
      <c r="F604" s="3"/>
      <c r="G604" s="16"/>
      <c r="H604" s="3"/>
      <c r="I604" s="3"/>
      <c r="J604" s="3"/>
      <c r="K604" s="3"/>
      <c r="L604" s="3"/>
      <c r="M604" s="3"/>
      <c r="N604" s="3"/>
    </row>
    <row r="605" spans="1:14" ht="13">
      <c r="A605" s="36"/>
      <c r="B605" s="3"/>
      <c r="C605" s="4"/>
      <c r="D605" s="4"/>
      <c r="E605" s="3"/>
      <c r="F605" s="3"/>
      <c r="G605" s="16"/>
      <c r="H605" s="3"/>
      <c r="I605" s="3"/>
      <c r="J605" s="3"/>
      <c r="K605" s="3"/>
      <c r="L605" s="3"/>
      <c r="M605" s="3"/>
      <c r="N605" s="3"/>
    </row>
    <row r="606" spans="1:14" ht="13">
      <c r="A606" s="36"/>
      <c r="B606" s="3"/>
      <c r="C606" s="4"/>
      <c r="D606" s="4"/>
      <c r="E606" s="3"/>
      <c r="F606" s="3"/>
      <c r="G606" s="16"/>
      <c r="H606" s="3"/>
      <c r="I606" s="3"/>
      <c r="J606" s="3"/>
      <c r="K606" s="3"/>
      <c r="L606" s="3"/>
      <c r="M606" s="3"/>
      <c r="N606" s="3"/>
    </row>
    <row r="607" spans="1:14" ht="13">
      <c r="A607" s="36"/>
      <c r="B607" s="3"/>
      <c r="C607" s="4"/>
      <c r="D607" s="4"/>
      <c r="E607" s="3"/>
      <c r="F607" s="3"/>
      <c r="G607" s="16"/>
      <c r="H607" s="3"/>
      <c r="I607" s="3"/>
      <c r="J607" s="3"/>
      <c r="K607" s="3"/>
      <c r="L607" s="3"/>
      <c r="M607" s="3"/>
      <c r="N607" s="3"/>
    </row>
    <row r="608" spans="1:14" ht="13">
      <c r="A608" s="36"/>
      <c r="B608" s="3"/>
      <c r="C608" s="4"/>
      <c r="D608" s="4"/>
      <c r="E608" s="3"/>
      <c r="F608" s="3"/>
      <c r="G608" s="16"/>
      <c r="H608" s="3"/>
      <c r="I608" s="3"/>
      <c r="J608" s="3"/>
      <c r="K608" s="3"/>
      <c r="L608" s="3"/>
      <c r="M608" s="3"/>
      <c r="N608" s="3"/>
    </row>
    <row r="609" spans="1:14" ht="13">
      <c r="A609" s="36"/>
      <c r="B609" s="3"/>
      <c r="C609" s="4"/>
      <c r="D609" s="4"/>
      <c r="E609" s="3"/>
      <c r="F609" s="3"/>
      <c r="G609" s="16"/>
      <c r="H609" s="3"/>
      <c r="I609" s="3"/>
      <c r="J609" s="3"/>
      <c r="K609" s="3"/>
      <c r="L609" s="3"/>
      <c r="M609" s="3"/>
      <c r="N609" s="3"/>
    </row>
    <row r="610" spans="1:14" ht="13">
      <c r="A610" s="36"/>
      <c r="B610" s="3"/>
      <c r="C610" s="4"/>
      <c r="D610" s="4"/>
      <c r="E610" s="3"/>
      <c r="F610" s="3"/>
      <c r="G610" s="16"/>
      <c r="H610" s="3"/>
      <c r="I610" s="3"/>
      <c r="J610" s="3"/>
      <c r="K610" s="3"/>
      <c r="L610" s="3"/>
      <c r="M610" s="3"/>
      <c r="N610" s="3"/>
    </row>
    <row r="611" spans="1:14" ht="13">
      <c r="A611" s="36"/>
      <c r="B611" s="3"/>
      <c r="C611" s="4"/>
      <c r="D611" s="4"/>
      <c r="E611" s="3"/>
      <c r="F611" s="3"/>
      <c r="G611" s="16"/>
      <c r="H611" s="3"/>
      <c r="I611" s="3"/>
      <c r="J611" s="3"/>
      <c r="K611" s="3"/>
      <c r="L611" s="3"/>
      <c r="M611" s="3"/>
      <c r="N611" s="3"/>
    </row>
    <row r="612" spans="1:14" ht="13">
      <c r="A612" s="36"/>
      <c r="B612" s="3"/>
      <c r="C612" s="4"/>
      <c r="D612" s="4"/>
      <c r="E612" s="3"/>
      <c r="F612" s="3"/>
      <c r="G612" s="16"/>
      <c r="H612" s="3"/>
      <c r="I612" s="3"/>
      <c r="J612" s="3"/>
      <c r="K612" s="3"/>
      <c r="L612" s="3"/>
      <c r="M612" s="3"/>
      <c r="N612" s="3"/>
    </row>
    <row r="613" spans="1:14" ht="13">
      <c r="A613" s="36"/>
      <c r="B613" s="3"/>
      <c r="C613" s="4"/>
      <c r="D613" s="4"/>
      <c r="E613" s="3"/>
      <c r="F613" s="3"/>
      <c r="G613" s="16"/>
      <c r="H613" s="3"/>
      <c r="I613" s="3"/>
      <c r="J613" s="3"/>
      <c r="K613" s="3"/>
      <c r="L613" s="3"/>
      <c r="M613" s="3"/>
      <c r="N613" s="3"/>
    </row>
    <row r="614" spans="1:14" ht="13">
      <c r="A614" s="36"/>
      <c r="B614" s="3"/>
      <c r="C614" s="4"/>
      <c r="D614" s="4"/>
      <c r="E614" s="3"/>
      <c r="F614" s="3"/>
      <c r="G614" s="16"/>
      <c r="H614" s="3"/>
      <c r="I614" s="3"/>
      <c r="J614" s="3"/>
      <c r="K614" s="3"/>
      <c r="L614" s="3"/>
      <c r="M614" s="3"/>
      <c r="N614" s="3"/>
    </row>
    <row r="615" spans="1:14" ht="13">
      <c r="A615" s="36"/>
      <c r="B615" s="3"/>
      <c r="C615" s="4"/>
      <c r="D615" s="4"/>
      <c r="E615" s="3"/>
      <c r="F615" s="3"/>
      <c r="G615" s="16"/>
      <c r="H615" s="3"/>
      <c r="I615" s="3"/>
      <c r="J615" s="3"/>
      <c r="K615" s="3"/>
      <c r="L615" s="3"/>
      <c r="M615" s="3"/>
      <c r="N615" s="3"/>
    </row>
    <row r="616" spans="1:14" ht="13">
      <c r="A616" s="36"/>
      <c r="B616" s="3"/>
      <c r="C616" s="4"/>
      <c r="D616" s="4"/>
      <c r="E616" s="3"/>
      <c r="F616" s="3"/>
      <c r="G616" s="16"/>
      <c r="H616" s="3"/>
      <c r="I616" s="3"/>
      <c r="J616" s="3"/>
      <c r="K616" s="3"/>
      <c r="L616" s="3"/>
      <c r="M616" s="3"/>
      <c r="N616" s="3"/>
    </row>
    <row r="617" spans="1:14" ht="13">
      <c r="A617" s="36"/>
      <c r="B617" s="3"/>
      <c r="C617" s="4"/>
      <c r="D617" s="4"/>
      <c r="E617" s="3"/>
      <c r="F617" s="3"/>
      <c r="G617" s="16"/>
      <c r="H617" s="3"/>
      <c r="I617" s="3"/>
      <c r="J617" s="3"/>
      <c r="K617" s="3"/>
      <c r="L617" s="3"/>
      <c r="M617" s="3"/>
      <c r="N617" s="3"/>
    </row>
    <row r="618" spans="1:14" ht="13">
      <c r="A618" s="36"/>
      <c r="B618" s="3"/>
      <c r="C618" s="4"/>
      <c r="D618" s="4"/>
      <c r="E618" s="3"/>
      <c r="F618" s="3"/>
      <c r="G618" s="16"/>
      <c r="H618" s="3"/>
      <c r="I618" s="3"/>
      <c r="J618" s="3"/>
      <c r="K618" s="3"/>
      <c r="L618" s="3"/>
      <c r="M618" s="3"/>
      <c r="N618" s="3"/>
    </row>
    <row r="619" spans="1:14" ht="13">
      <c r="A619" s="36"/>
      <c r="B619" s="3"/>
      <c r="C619" s="4"/>
      <c r="D619" s="4"/>
      <c r="E619" s="3"/>
      <c r="F619" s="3"/>
      <c r="G619" s="16"/>
      <c r="H619" s="3"/>
      <c r="I619" s="3"/>
      <c r="J619" s="3"/>
      <c r="K619" s="3"/>
      <c r="L619" s="3"/>
      <c r="M619" s="3"/>
      <c r="N619" s="3"/>
    </row>
    <row r="620" spans="1:14" ht="13">
      <c r="A620" s="36"/>
      <c r="B620" s="3"/>
      <c r="C620" s="4"/>
      <c r="D620" s="4"/>
      <c r="E620" s="3"/>
      <c r="F620" s="3"/>
      <c r="G620" s="16"/>
      <c r="H620" s="3"/>
      <c r="I620" s="3"/>
      <c r="J620" s="3"/>
      <c r="K620" s="3"/>
      <c r="L620" s="3"/>
      <c r="M620" s="3"/>
      <c r="N620" s="3"/>
    </row>
    <row r="621" spans="1:14" ht="13">
      <c r="A621" s="36"/>
      <c r="B621" s="3"/>
      <c r="C621" s="4"/>
      <c r="D621" s="4"/>
      <c r="E621" s="3"/>
      <c r="F621" s="3"/>
      <c r="G621" s="16"/>
      <c r="H621" s="3"/>
      <c r="I621" s="3"/>
      <c r="J621" s="3"/>
      <c r="K621" s="3"/>
      <c r="L621" s="3"/>
      <c r="M621" s="3"/>
      <c r="N621" s="3"/>
    </row>
    <row r="622" spans="1:14" ht="13">
      <c r="A622" s="36"/>
      <c r="B622" s="3"/>
      <c r="C622" s="4"/>
      <c r="D622" s="4"/>
      <c r="E622" s="3"/>
      <c r="F622" s="3"/>
      <c r="G622" s="16"/>
      <c r="H622" s="3"/>
      <c r="I622" s="3"/>
      <c r="J622" s="3"/>
      <c r="K622" s="3"/>
      <c r="L622" s="3"/>
      <c r="M622" s="3"/>
      <c r="N622" s="3"/>
    </row>
    <row r="623" spans="1:14" ht="13">
      <c r="A623" s="36"/>
      <c r="B623" s="3"/>
      <c r="C623" s="4"/>
      <c r="D623" s="4"/>
      <c r="E623" s="3"/>
      <c r="F623" s="3"/>
      <c r="G623" s="16"/>
      <c r="H623" s="3"/>
      <c r="I623" s="3"/>
      <c r="J623" s="3"/>
      <c r="K623" s="3"/>
      <c r="L623" s="3"/>
      <c r="M623" s="3"/>
      <c r="N623" s="3"/>
    </row>
    <row r="624" spans="1:14" ht="13">
      <c r="A624" s="36"/>
      <c r="B624" s="3"/>
      <c r="C624" s="4"/>
      <c r="D624" s="4"/>
      <c r="E624" s="3"/>
      <c r="F624" s="3"/>
      <c r="G624" s="16"/>
      <c r="H624" s="3"/>
      <c r="I624" s="3"/>
      <c r="J624" s="3"/>
      <c r="K624" s="3"/>
      <c r="L624" s="3"/>
      <c r="M624" s="3"/>
      <c r="N624" s="3"/>
    </row>
    <row r="625" spans="1:14" ht="13">
      <c r="A625" s="36"/>
      <c r="B625" s="3"/>
      <c r="C625" s="4"/>
      <c r="D625" s="4"/>
      <c r="E625" s="3"/>
      <c r="F625" s="3"/>
      <c r="G625" s="16"/>
      <c r="H625" s="3"/>
      <c r="I625" s="3"/>
      <c r="J625" s="3"/>
      <c r="K625" s="3"/>
      <c r="L625" s="3"/>
      <c r="M625" s="3"/>
      <c r="N625" s="3"/>
    </row>
    <row r="626" spans="1:14" ht="13">
      <c r="A626" s="36"/>
      <c r="B626" s="3"/>
      <c r="C626" s="4"/>
      <c r="D626" s="4"/>
      <c r="E626" s="3"/>
      <c r="F626" s="3"/>
      <c r="G626" s="16"/>
      <c r="H626" s="3"/>
      <c r="I626" s="3"/>
      <c r="J626" s="3"/>
      <c r="K626" s="3"/>
      <c r="L626" s="3"/>
      <c r="M626" s="3"/>
      <c r="N626" s="3"/>
    </row>
    <row r="627" spans="1:14" ht="13">
      <c r="A627" s="36"/>
      <c r="B627" s="3"/>
      <c r="C627" s="4"/>
      <c r="D627" s="4"/>
      <c r="E627" s="3"/>
      <c r="F627" s="3"/>
      <c r="G627" s="16"/>
      <c r="H627" s="3"/>
      <c r="I627" s="3"/>
      <c r="J627" s="3"/>
      <c r="K627" s="3"/>
      <c r="L627" s="3"/>
      <c r="M627" s="3"/>
      <c r="N627" s="3"/>
    </row>
    <row r="628" spans="1:14" ht="13">
      <c r="A628" s="36"/>
      <c r="B628" s="3"/>
      <c r="C628" s="4"/>
      <c r="D628" s="4"/>
      <c r="E628" s="3"/>
      <c r="F628" s="3"/>
      <c r="G628" s="16"/>
      <c r="H628" s="3"/>
      <c r="I628" s="3"/>
      <c r="J628" s="3"/>
      <c r="K628" s="3"/>
      <c r="L628" s="3"/>
      <c r="M628" s="3"/>
      <c r="N628" s="3"/>
    </row>
    <row r="629" spans="1:14" ht="13">
      <c r="A629" s="36"/>
      <c r="B629" s="3"/>
      <c r="C629" s="4"/>
      <c r="D629" s="4"/>
      <c r="E629" s="3"/>
      <c r="F629" s="3"/>
      <c r="G629" s="16"/>
      <c r="H629" s="3"/>
      <c r="I629" s="3"/>
      <c r="J629" s="3"/>
      <c r="K629" s="3"/>
      <c r="L629" s="3"/>
      <c r="M629" s="3"/>
      <c r="N629" s="3"/>
    </row>
    <row r="630" spans="1:14" ht="13">
      <c r="A630" s="36"/>
      <c r="B630" s="3"/>
      <c r="C630" s="4"/>
      <c r="D630" s="4"/>
      <c r="E630" s="3"/>
      <c r="F630" s="3"/>
      <c r="G630" s="16"/>
      <c r="H630" s="3"/>
      <c r="I630" s="3"/>
      <c r="J630" s="3"/>
      <c r="K630" s="3"/>
      <c r="L630" s="3"/>
      <c r="M630" s="3"/>
      <c r="N630" s="3"/>
    </row>
    <row r="631" spans="1:14" ht="13">
      <c r="A631" s="36"/>
      <c r="B631" s="3"/>
      <c r="C631" s="4"/>
      <c r="D631" s="4"/>
      <c r="E631" s="3"/>
      <c r="F631" s="3"/>
      <c r="G631" s="16"/>
      <c r="H631" s="3"/>
      <c r="I631" s="3"/>
      <c r="J631" s="3"/>
      <c r="K631" s="3"/>
      <c r="L631" s="3"/>
      <c r="M631" s="3"/>
      <c r="N631" s="3"/>
    </row>
    <row r="632" spans="1:14" ht="13">
      <c r="A632" s="36"/>
      <c r="B632" s="3"/>
      <c r="C632" s="4"/>
      <c r="D632" s="4"/>
      <c r="E632" s="3"/>
      <c r="F632" s="3"/>
      <c r="G632" s="16"/>
      <c r="H632" s="3"/>
      <c r="I632" s="3"/>
      <c r="J632" s="3"/>
      <c r="K632" s="3"/>
      <c r="L632" s="3"/>
      <c r="M632" s="3"/>
      <c r="N632" s="3"/>
    </row>
    <row r="633" spans="1:14" ht="13">
      <c r="A633" s="36"/>
      <c r="B633" s="3"/>
      <c r="C633" s="4"/>
      <c r="D633" s="4"/>
      <c r="E633" s="3"/>
      <c r="F633" s="3"/>
      <c r="G633" s="16"/>
      <c r="H633" s="3"/>
      <c r="I633" s="3"/>
      <c r="J633" s="3"/>
      <c r="K633" s="3"/>
      <c r="L633" s="3"/>
      <c r="M633" s="3"/>
      <c r="N633" s="3"/>
    </row>
    <row r="634" spans="1:14" ht="13">
      <c r="A634" s="36"/>
      <c r="B634" s="3"/>
      <c r="C634" s="4"/>
      <c r="D634" s="4"/>
      <c r="E634" s="3"/>
      <c r="F634" s="3"/>
      <c r="G634" s="16"/>
      <c r="H634" s="3"/>
      <c r="I634" s="3"/>
      <c r="J634" s="3"/>
      <c r="K634" s="3"/>
      <c r="L634" s="3"/>
      <c r="M634" s="3"/>
      <c r="N634" s="3"/>
    </row>
    <row r="635" spans="1:14" ht="13">
      <c r="A635" s="36"/>
      <c r="B635" s="3"/>
      <c r="C635" s="4"/>
      <c r="D635" s="4"/>
      <c r="E635" s="3"/>
      <c r="F635" s="3"/>
      <c r="G635" s="16"/>
      <c r="H635" s="3"/>
      <c r="I635" s="3"/>
      <c r="J635" s="3"/>
      <c r="K635" s="3"/>
      <c r="L635" s="3"/>
      <c r="M635" s="3"/>
      <c r="N635" s="3"/>
    </row>
    <row r="636" spans="1:14" ht="13">
      <c r="A636" s="36"/>
      <c r="B636" s="3"/>
      <c r="C636" s="4"/>
      <c r="D636" s="4"/>
      <c r="E636" s="3"/>
      <c r="F636" s="3"/>
      <c r="G636" s="16"/>
      <c r="H636" s="3"/>
      <c r="I636" s="3"/>
      <c r="J636" s="3"/>
      <c r="K636" s="3"/>
      <c r="L636" s="3"/>
      <c r="M636" s="3"/>
      <c r="N636" s="3"/>
    </row>
    <row r="637" spans="1:14" ht="13">
      <c r="A637" s="36"/>
      <c r="B637" s="3"/>
      <c r="C637" s="4"/>
      <c r="D637" s="4"/>
      <c r="E637" s="3"/>
      <c r="F637" s="3"/>
      <c r="G637" s="16"/>
      <c r="H637" s="3"/>
      <c r="I637" s="3"/>
      <c r="J637" s="3"/>
      <c r="K637" s="3"/>
      <c r="L637" s="3"/>
      <c r="M637" s="3"/>
      <c r="N637" s="3"/>
    </row>
    <row r="638" spans="1:14" ht="13">
      <c r="A638" s="36"/>
      <c r="B638" s="3"/>
      <c r="C638" s="4"/>
      <c r="D638" s="4"/>
      <c r="E638" s="3"/>
      <c r="F638" s="3"/>
      <c r="G638" s="16"/>
      <c r="H638" s="3"/>
      <c r="I638" s="3"/>
      <c r="J638" s="3"/>
      <c r="K638" s="3"/>
      <c r="L638" s="3"/>
      <c r="M638" s="3"/>
      <c r="N638" s="3"/>
    </row>
    <row r="639" spans="1:14" ht="13">
      <c r="A639" s="36"/>
      <c r="B639" s="3"/>
      <c r="C639" s="4"/>
      <c r="D639" s="4"/>
      <c r="E639" s="3"/>
      <c r="F639" s="3"/>
      <c r="G639" s="16"/>
      <c r="H639" s="3"/>
      <c r="I639" s="3"/>
      <c r="J639" s="3"/>
      <c r="K639" s="3"/>
      <c r="L639" s="3"/>
      <c r="M639" s="3"/>
      <c r="N639" s="3"/>
    </row>
    <row r="640" spans="1:14" ht="13">
      <c r="A640" s="36"/>
      <c r="B640" s="3"/>
      <c r="C640" s="4"/>
      <c r="D640" s="4"/>
      <c r="E640" s="3"/>
      <c r="F640" s="3"/>
      <c r="G640" s="16"/>
      <c r="H640" s="3"/>
      <c r="I640" s="3"/>
      <c r="J640" s="3"/>
      <c r="K640" s="3"/>
      <c r="L640" s="3"/>
      <c r="M640" s="3"/>
      <c r="N640" s="3"/>
    </row>
    <row r="641" spans="1:14" ht="13">
      <c r="A641" s="36"/>
      <c r="B641" s="3"/>
      <c r="C641" s="4"/>
      <c r="D641" s="4"/>
      <c r="E641" s="3"/>
      <c r="F641" s="3"/>
      <c r="G641" s="16"/>
      <c r="H641" s="3"/>
      <c r="I641" s="3"/>
      <c r="J641" s="3"/>
      <c r="K641" s="3"/>
      <c r="L641" s="3"/>
      <c r="M641" s="3"/>
      <c r="N641" s="3"/>
    </row>
    <row r="642" spans="1:14" ht="13">
      <c r="A642" s="36"/>
      <c r="B642" s="3"/>
      <c r="C642" s="4"/>
      <c r="D642" s="4"/>
      <c r="E642" s="3"/>
      <c r="F642" s="3"/>
      <c r="G642" s="16"/>
      <c r="H642" s="3"/>
      <c r="I642" s="3"/>
      <c r="J642" s="3"/>
      <c r="K642" s="3"/>
      <c r="L642" s="3"/>
      <c r="M642" s="3"/>
      <c r="N642" s="3"/>
    </row>
    <row r="643" spans="1:14" ht="13">
      <c r="A643" s="36"/>
      <c r="B643" s="3"/>
      <c r="C643" s="4"/>
      <c r="D643" s="4"/>
      <c r="E643" s="3"/>
      <c r="F643" s="3"/>
      <c r="G643" s="16"/>
      <c r="H643" s="3"/>
      <c r="I643" s="3"/>
      <c r="J643" s="3"/>
      <c r="K643" s="3"/>
      <c r="L643" s="3"/>
      <c r="M643" s="3"/>
      <c r="N643" s="3"/>
    </row>
    <row r="644" spans="1:14" ht="13">
      <c r="A644" s="36"/>
      <c r="B644" s="3"/>
      <c r="C644" s="4"/>
      <c r="D644" s="4"/>
      <c r="E644" s="3"/>
      <c r="F644" s="3"/>
      <c r="G644" s="16"/>
      <c r="H644" s="3"/>
      <c r="I644" s="3"/>
      <c r="J644" s="3"/>
      <c r="K644" s="3"/>
      <c r="L644" s="3"/>
      <c r="M644" s="3"/>
      <c r="N644" s="3"/>
    </row>
    <row r="645" spans="1:14" ht="13">
      <c r="A645" s="36"/>
      <c r="B645" s="3"/>
      <c r="C645" s="4"/>
      <c r="D645" s="4"/>
      <c r="E645" s="3"/>
      <c r="F645" s="3"/>
      <c r="G645" s="16"/>
      <c r="H645" s="3"/>
      <c r="I645" s="3"/>
      <c r="J645" s="3"/>
      <c r="K645" s="3"/>
      <c r="L645" s="3"/>
      <c r="M645" s="3"/>
      <c r="N645" s="3"/>
    </row>
    <row r="646" spans="1:14" ht="13">
      <c r="A646" s="36"/>
      <c r="B646" s="3"/>
      <c r="C646" s="4"/>
      <c r="D646" s="4"/>
      <c r="E646" s="3"/>
      <c r="F646" s="3"/>
      <c r="G646" s="16"/>
      <c r="H646" s="3"/>
      <c r="I646" s="3"/>
      <c r="J646" s="3"/>
      <c r="K646" s="3"/>
      <c r="L646" s="3"/>
      <c r="M646" s="3"/>
      <c r="N646" s="3"/>
    </row>
    <row r="647" spans="1:14" ht="13">
      <c r="A647" s="36"/>
      <c r="B647" s="3"/>
      <c r="C647" s="4"/>
      <c r="D647" s="4"/>
      <c r="E647" s="3"/>
      <c r="F647" s="3"/>
      <c r="G647" s="16"/>
      <c r="H647" s="3"/>
      <c r="I647" s="3"/>
      <c r="J647" s="3"/>
      <c r="K647" s="3"/>
      <c r="L647" s="3"/>
      <c r="M647" s="3"/>
      <c r="N647" s="3"/>
    </row>
    <row r="648" spans="1:14" ht="13">
      <c r="A648" s="36"/>
      <c r="B648" s="3"/>
      <c r="C648" s="4"/>
      <c r="D648" s="4"/>
      <c r="E648" s="3"/>
      <c r="F648" s="3"/>
      <c r="G648" s="16"/>
      <c r="H648" s="3"/>
      <c r="I648" s="3"/>
      <c r="J648" s="3"/>
      <c r="K648" s="3"/>
      <c r="L648" s="3"/>
      <c r="M648" s="3"/>
      <c r="N648" s="3"/>
    </row>
    <row r="649" spans="1:14" ht="13">
      <c r="A649" s="36"/>
      <c r="B649" s="3"/>
      <c r="C649" s="4"/>
      <c r="D649" s="4"/>
      <c r="E649" s="3"/>
      <c r="F649" s="3"/>
      <c r="G649" s="16"/>
      <c r="H649" s="3"/>
      <c r="I649" s="3"/>
      <c r="J649" s="3"/>
      <c r="K649" s="3"/>
      <c r="L649" s="3"/>
      <c r="M649" s="3"/>
      <c r="N649" s="3"/>
    </row>
    <row r="650" spans="1:14" ht="13">
      <c r="A650" s="36"/>
      <c r="B650" s="3"/>
      <c r="C650" s="4"/>
      <c r="D650" s="4"/>
      <c r="E650" s="3"/>
      <c r="F650" s="3"/>
      <c r="G650" s="16"/>
      <c r="H650" s="3"/>
      <c r="I650" s="3"/>
      <c r="J650" s="3"/>
      <c r="K650" s="3"/>
      <c r="L650" s="3"/>
      <c r="M650" s="3"/>
      <c r="N650" s="3"/>
    </row>
    <row r="651" spans="1:14" ht="13">
      <c r="A651" s="36"/>
      <c r="B651" s="3"/>
      <c r="C651" s="4"/>
      <c r="D651" s="4"/>
      <c r="E651" s="3"/>
      <c r="F651" s="3"/>
      <c r="G651" s="16"/>
      <c r="H651" s="3"/>
      <c r="I651" s="3"/>
      <c r="J651" s="3"/>
      <c r="K651" s="3"/>
      <c r="L651" s="3"/>
      <c r="M651" s="3"/>
      <c r="N651" s="3"/>
    </row>
    <row r="652" spans="1:14" ht="13">
      <c r="A652" s="36"/>
      <c r="B652" s="3"/>
      <c r="C652" s="4"/>
      <c r="D652" s="4"/>
      <c r="E652" s="3"/>
      <c r="F652" s="3"/>
      <c r="G652" s="16"/>
      <c r="H652" s="3"/>
      <c r="I652" s="3"/>
      <c r="J652" s="3"/>
      <c r="K652" s="3"/>
      <c r="L652" s="3"/>
      <c r="M652" s="3"/>
      <c r="N652" s="3"/>
    </row>
    <row r="653" spans="1:14" ht="13">
      <c r="A653" s="36"/>
      <c r="B653" s="3"/>
      <c r="C653" s="4"/>
      <c r="D653" s="4"/>
      <c r="E653" s="3"/>
      <c r="F653" s="3"/>
      <c r="G653" s="16"/>
      <c r="H653" s="3"/>
      <c r="I653" s="3"/>
      <c r="J653" s="3"/>
      <c r="K653" s="3"/>
      <c r="L653" s="3"/>
      <c r="M653" s="3"/>
      <c r="N653" s="3"/>
    </row>
    <row r="654" spans="1:14" ht="13">
      <c r="A654" s="36"/>
      <c r="B654" s="3"/>
      <c r="C654" s="4"/>
      <c r="D654" s="4"/>
      <c r="E654" s="3"/>
      <c r="F654" s="3"/>
      <c r="G654" s="16"/>
      <c r="H654" s="3"/>
      <c r="I654" s="3"/>
      <c r="J654" s="3"/>
      <c r="K654" s="3"/>
      <c r="L654" s="3"/>
      <c r="M654" s="3"/>
      <c r="N654" s="3"/>
    </row>
    <row r="655" spans="1:14" ht="13">
      <c r="A655" s="36"/>
      <c r="B655" s="3"/>
      <c r="C655" s="4"/>
      <c r="D655" s="4"/>
      <c r="E655" s="3"/>
      <c r="F655" s="3"/>
      <c r="G655" s="16"/>
      <c r="H655" s="3"/>
      <c r="I655" s="3"/>
      <c r="J655" s="3"/>
      <c r="K655" s="3"/>
      <c r="L655" s="3"/>
      <c r="M655" s="3"/>
      <c r="N655" s="3"/>
    </row>
    <row r="656" spans="1:14" ht="13">
      <c r="A656" s="36"/>
      <c r="B656" s="3"/>
      <c r="C656" s="4"/>
      <c r="D656" s="4"/>
      <c r="E656" s="3"/>
      <c r="F656" s="3"/>
      <c r="G656" s="16"/>
      <c r="H656" s="3"/>
      <c r="I656" s="3"/>
      <c r="J656" s="3"/>
      <c r="K656" s="3"/>
      <c r="L656" s="3"/>
      <c r="M656" s="3"/>
      <c r="N656" s="3"/>
    </row>
    <row r="657" spans="1:14" ht="13">
      <c r="A657" s="36"/>
      <c r="B657" s="3"/>
      <c r="C657" s="4"/>
      <c r="D657" s="4"/>
      <c r="E657" s="3"/>
      <c r="F657" s="3"/>
      <c r="G657" s="16"/>
      <c r="H657" s="3"/>
      <c r="I657" s="3"/>
      <c r="J657" s="3"/>
      <c r="K657" s="3"/>
      <c r="L657" s="3"/>
      <c r="M657" s="3"/>
      <c r="N657" s="3"/>
    </row>
    <row r="658" spans="1:14" ht="13">
      <c r="A658" s="36"/>
      <c r="B658" s="3"/>
      <c r="C658" s="4"/>
      <c r="D658" s="4"/>
      <c r="E658" s="3"/>
      <c r="F658" s="3"/>
      <c r="G658" s="16"/>
      <c r="H658" s="3"/>
      <c r="I658" s="3"/>
      <c r="J658" s="3"/>
      <c r="K658" s="3"/>
      <c r="L658" s="3"/>
      <c r="M658" s="3"/>
      <c r="N658" s="3"/>
    </row>
    <row r="659" spans="1:14" ht="13">
      <c r="A659" s="36"/>
      <c r="B659" s="3"/>
      <c r="C659" s="4"/>
      <c r="D659" s="4"/>
      <c r="E659" s="3"/>
      <c r="F659" s="3"/>
      <c r="G659" s="16"/>
      <c r="H659" s="3"/>
      <c r="I659" s="3"/>
      <c r="J659" s="3"/>
      <c r="K659" s="3"/>
      <c r="L659" s="3"/>
      <c r="M659" s="3"/>
      <c r="N659" s="3"/>
    </row>
    <row r="660" spans="1:14" ht="13">
      <c r="A660" s="36"/>
      <c r="B660" s="3"/>
      <c r="C660" s="4"/>
      <c r="D660" s="4"/>
      <c r="E660" s="3"/>
      <c r="F660" s="3"/>
      <c r="G660" s="16"/>
      <c r="H660" s="3"/>
      <c r="I660" s="3"/>
      <c r="J660" s="3"/>
      <c r="K660" s="3"/>
      <c r="L660" s="3"/>
      <c r="M660" s="3"/>
      <c r="N660" s="3"/>
    </row>
    <row r="661" spans="1:14" ht="13">
      <c r="A661" s="36"/>
      <c r="B661" s="3"/>
      <c r="C661" s="4"/>
      <c r="D661" s="4"/>
      <c r="E661" s="3"/>
      <c r="F661" s="3"/>
      <c r="G661" s="16"/>
      <c r="H661" s="3"/>
      <c r="I661" s="3"/>
      <c r="J661" s="3"/>
      <c r="K661" s="3"/>
      <c r="L661" s="3"/>
      <c r="M661" s="3"/>
      <c r="N661" s="3"/>
    </row>
    <row r="662" spans="1:14" ht="13">
      <c r="A662" s="36"/>
      <c r="B662" s="3"/>
      <c r="C662" s="4"/>
      <c r="D662" s="4"/>
      <c r="E662" s="3"/>
      <c r="F662" s="3"/>
      <c r="G662" s="16"/>
      <c r="H662" s="3"/>
      <c r="I662" s="3"/>
      <c r="J662" s="3"/>
      <c r="K662" s="3"/>
      <c r="L662" s="3"/>
      <c r="M662" s="3"/>
      <c r="N662" s="3"/>
    </row>
    <row r="663" spans="1:14" ht="13">
      <c r="A663" s="36"/>
      <c r="B663" s="3"/>
      <c r="C663" s="4"/>
      <c r="D663" s="4"/>
      <c r="E663" s="3"/>
      <c r="F663" s="3"/>
      <c r="G663" s="16"/>
      <c r="H663" s="3"/>
      <c r="I663" s="3"/>
      <c r="J663" s="3"/>
      <c r="K663" s="3"/>
      <c r="L663" s="3"/>
      <c r="M663" s="3"/>
      <c r="N663" s="3"/>
    </row>
    <row r="664" spans="1:14" ht="13">
      <c r="A664" s="36"/>
      <c r="B664" s="3"/>
      <c r="C664" s="4"/>
      <c r="D664" s="4"/>
      <c r="E664" s="3"/>
      <c r="F664" s="3"/>
      <c r="G664" s="16"/>
      <c r="H664" s="3"/>
      <c r="I664" s="3"/>
      <c r="J664" s="3"/>
      <c r="K664" s="3"/>
      <c r="L664" s="3"/>
      <c r="M664" s="3"/>
      <c r="N664" s="3"/>
    </row>
    <row r="665" spans="1:14" ht="13">
      <c r="A665" s="36"/>
      <c r="B665" s="3"/>
      <c r="C665" s="4"/>
      <c r="D665" s="4"/>
      <c r="E665" s="3"/>
      <c r="F665" s="3"/>
      <c r="G665" s="16"/>
      <c r="H665" s="3"/>
      <c r="I665" s="3"/>
      <c r="J665" s="3"/>
      <c r="K665" s="3"/>
      <c r="L665" s="3"/>
      <c r="M665" s="3"/>
      <c r="N665" s="3"/>
    </row>
    <row r="666" spans="1:14" ht="13">
      <c r="A666" s="36"/>
      <c r="B666" s="3"/>
      <c r="C666" s="4"/>
      <c r="D666" s="4"/>
      <c r="E666" s="3"/>
      <c r="F666" s="3"/>
      <c r="G666" s="16"/>
      <c r="H666" s="3"/>
      <c r="I666" s="3"/>
      <c r="J666" s="3"/>
      <c r="K666" s="3"/>
      <c r="L666" s="3"/>
      <c r="M666" s="3"/>
      <c r="N666" s="3"/>
    </row>
    <row r="667" spans="1:14" ht="13">
      <c r="A667" s="36"/>
      <c r="B667" s="3"/>
      <c r="C667" s="4"/>
      <c r="D667" s="4"/>
      <c r="E667" s="3"/>
      <c r="F667" s="3"/>
      <c r="G667" s="16"/>
      <c r="H667" s="3"/>
      <c r="I667" s="3"/>
      <c r="J667" s="3"/>
      <c r="K667" s="3"/>
      <c r="L667" s="3"/>
      <c r="M667" s="3"/>
      <c r="N667" s="3"/>
    </row>
    <row r="668" spans="1:14" ht="13">
      <c r="A668" s="36"/>
      <c r="B668" s="3"/>
      <c r="C668" s="4"/>
      <c r="D668" s="4"/>
      <c r="E668" s="3"/>
      <c r="F668" s="3"/>
      <c r="G668" s="16"/>
      <c r="H668" s="3"/>
      <c r="I668" s="3"/>
      <c r="J668" s="3"/>
      <c r="K668" s="3"/>
      <c r="L668" s="3"/>
      <c r="M668" s="3"/>
      <c r="N668" s="3"/>
    </row>
    <row r="669" spans="1:14" ht="13">
      <c r="A669" s="36"/>
      <c r="B669" s="3"/>
      <c r="C669" s="4"/>
      <c r="D669" s="4"/>
      <c r="E669" s="3"/>
      <c r="F669" s="3"/>
      <c r="G669" s="16"/>
      <c r="H669" s="3"/>
      <c r="I669" s="3"/>
      <c r="J669" s="3"/>
      <c r="K669" s="3"/>
      <c r="L669" s="3"/>
      <c r="M669" s="3"/>
      <c r="N669" s="3"/>
    </row>
    <row r="670" spans="1:14" ht="13">
      <c r="A670" s="36"/>
      <c r="B670" s="3"/>
      <c r="C670" s="4"/>
      <c r="D670" s="4"/>
      <c r="E670" s="3"/>
      <c r="F670" s="3"/>
      <c r="G670" s="16"/>
      <c r="H670" s="3"/>
      <c r="I670" s="3"/>
      <c r="J670" s="3"/>
      <c r="K670" s="3"/>
      <c r="L670" s="3"/>
      <c r="M670" s="3"/>
      <c r="N670" s="3"/>
    </row>
    <row r="671" spans="1:14" ht="13">
      <c r="A671" s="36"/>
      <c r="B671" s="3"/>
      <c r="C671" s="4"/>
      <c r="D671" s="4"/>
      <c r="E671" s="3"/>
      <c r="F671" s="3"/>
      <c r="G671" s="16"/>
      <c r="H671" s="3"/>
      <c r="I671" s="3"/>
      <c r="J671" s="3"/>
      <c r="K671" s="3"/>
      <c r="L671" s="3"/>
      <c r="M671" s="3"/>
      <c r="N671" s="3"/>
    </row>
    <row r="672" spans="1:14" ht="13">
      <c r="A672" s="36"/>
      <c r="B672" s="3"/>
      <c r="C672" s="4"/>
      <c r="D672" s="4"/>
      <c r="E672" s="3"/>
      <c r="F672" s="3"/>
      <c r="G672" s="16"/>
      <c r="H672" s="3"/>
      <c r="I672" s="3"/>
      <c r="J672" s="3"/>
      <c r="K672" s="3"/>
      <c r="L672" s="3"/>
      <c r="M672" s="3"/>
      <c r="N672" s="3"/>
    </row>
    <row r="673" spans="1:14" ht="13">
      <c r="A673" s="36"/>
      <c r="B673" s="3"/>
      <c r="C673" s="4"/>
      <c r="D673" s="4"/>
      <c r="E673" s="3"/>
      <c r="F673" s="3"/>
      <c r="G673" s="16"/>
      <c r="H673" s="3"/>
      <c r="I673" s="3"/>
      <c r="J673" s="3"/>
      <c r="K673" s="3"/>
      <c r="L673" s="3"/>
      <c r="M673" s="3"/>
      <c r="N673" s="3"/>
    </row>
    <row r="674" spans="1:14" ht="13">
      <c r="A674" s="36"/>
      <c r="B674" s="3"/>
      <c r="C674" s="4"/>
      <c r="D674" s="4"/>
      <c r="E674" s="3"/>
      <c r="F674" s="3"/>
      <c r="G674" s="16"/>
      <c r="H674" s="3"/>
      <c r="I674" s="3"/>
      <c r="J674" s="3"/>
      <c r="K674" s="3"/>
      <c r="L674" s="3"/>
      <c r="M674" s="3"/>
      <c r="N674" s="3"/>
    </row>
    <row r="675" spans="1:14" ht="13">
      <c r="A675" s="36"/>
      <c r="B675" s="3"/>
      <c r="C675" s="4"/>
      <c r="D675" s="4"/>
      <c r="E675" s="3"/>
      <c r="F675" s="3"/>
      <c r="G675" s="16"/>
      <c r="H675" s="3"/>
      <c r="I675" s="3"/>
      <c r="J675" s="3"/>
      <c r="K675" s="3"/>
      <c r="L675" s="3"/>
      <c r="M675" s="3"/>
      <c r="N675" s="3"/>
    </row>
    <row r="676" spans="1:14" ht="13">
      <c r="A676" s="36"/>
      <c r="B676" s="3"/>
      <c r="C676" s="4"/>
      <c r="D676" s="4"/>
      <c r="E676" s="3"/>
      <c r="F676" s="3"/>
      <c r="G676" s="16"/>
      <c r="H676" s="3"/>
      <c r="I676" s="3"/>
      <c r="J676" s="3"/>
      <c r="K676" s="3"/>
      <c r="L676" s="3"/>
      <c r="M676" s="3"/>
      <c r="N676" s="3"/>
    </row>
    <row r="677" spans="1:14" ht="13">
      <c r="A677" s="36"/>
      <c r="B677" s="3"/>
      <c r="C677" s="4"/>
      <c r="D677" s="4"/>
      <c r="E677" s="3"/>
      <c r="F677" s="3"/>
      <c r="G677" s="16"/>
      <c r="H677" s="3"/>
      <c r="I677" s="3"/>
      <c r="J677" s="3"/>
      <c r="K677" s="3"/>
      <c r="L677" s="3"/>
      <c r="M677" s="3"/>
      <c r="N677" s="3"/>
    </row>
    <row r="678" spans="1:14" ht="13">
      <c r="A678" s="36"/>
      <c r="B678" s="3"/>
      <c r="C678" s="4"/>
      <c r="D678" s="4"/>
      <c r="E678" s="3"/>
      <c r="F678" s="3"/>
      <c r="G678" s="16"/>
      <c r="H678" s="3"/>
      <c r="I678" s="3"/>
      <c r="J678" s="3"/>
      <c r="K678" s="3"/>
      <c r="L678" s="3"/>
      <c r="M678" s="3"/>
      <c r="N678" s="3"/>
    </row>
    <row r="679" spans="1:14" ht="13">
      <c r="A679" s="36"/>
      <c r="B679" s="3"/>
      <c r="C679" s="4"/>
      <c r="D679" s="4"/>
      <c r="E679" s="3"/>
      <c r="F679" s="3"/>
      <c r="G679" s="16"/>
      <c r="H679" s="3"/>
      <c r="I679" s="3"/>
      <c r="J679" s="3"/>
      <c r="K679" s="3"/>
      <c r="L679" s="3"/>
      <c r="M679" s="3"/>
      <c r="N679" s="3"/>
    </row>
    <row r="680" spans="1:14" ht="13">
      <c r="A680" s="36"/>
      <c r="B680" s="3"/>
      <c r="C680" s="4"/>
      <c r="D680" s="4"/>
      <c r="E680" s="3"/>
      <c r="F680" s="3"/>
      <c r="G680" s="16"/>
      <c r="H680" s="3"/>
      <c r="I680" s="3"/>
      <c r="J680" s="3"/>
      <c r="K680" s="3"/>
      <c r="L680" s="3"/>
      <c r="M680" s="3"/>
      <c r="N680" s="3"/>
    </row>
    <row r="681" spans="1:14" ht="13">
      <c r="A681" s="36"/>
      <c r="B681" s="3"/>
      <c r="C681" s="4"/>
      <c r="D681" s="4"/>
      <c r="E681" s="3"/>
      <c r="F681" s="3"/>
      <c r="G681" s="16"/>
      <c r="H681" s="3"/>
      <c r="I681" s="3"/>
      <c r="J681" s="3"/>
      <c r="K681" s="3"/>
      <c r="L681" s="3"/>
      <c r="M681" s="3"/>
      <c r="N681" s="3"/>
    </row>
    <row r="682" spans="1:14" ht="13">
      <c r="A682" s="36"/>
      <c r="B682" s="3"/>
      <c r="C682" s="4"/>
      <c r="D682" s="4"/>
      <c r="E682" s="3"/>
      <c r="F682" s="3"/>
      <c r="G682" s="16"/>
      <c r="H682" s="3"/>
      <c r="I682" s="3"/>
      <c r="J682" s="3"/>
      <c r="K682" s="3"/>
      <c r="L682" s="3"/>
      <c r="M682" s="3"/>
      <c r="N682" s="3"/>
    </row>
    <row r="683" spans="1:14" ht="13">
      <c r="A683" s="36"/>
      <c r="B683" s="3"/>
      <c r="C683" s="4"/>
      <c r="D683" s="4"/>
      <c r="E683" s="3"/>
      <c r="F683" s="3"/>
      <c r="G683" s="16"/>
      <c r="H683" s="3"/>
      <c r="I683" s="3"/>
      <c r="J683" s="3"/>
      <c r="K683" s="3"/>
      <c r="L683" s="3"/>
      <c r="M683" s="3"/>
      <c r="N683" s="3"/>
    </row>
    <row r="684" spans="1:14" ht="13">
      <c r="A684" s="36"/>
      <c r="B684" s="3"/>
      <c r="C684" s="4"/>
      <c r="D684" s="4"/>
      <c r="E684" s="3"/>
      <c r="F684" s="3"/>
      <c r="G684" s="16"/>
      <c r="H684" s="3"/>
      <c r="I684" s="3"/>
      <c r="J684" s="3"/>
      <c r="K684" s="3"/>
      <c r="L684" s="3"/>
      <c r="M684" s="3"/>
      <c r="N684" s="3"/>
    </row>
    <row r="685" spans="1:14" ht="13">
      <c r="A685" s="36"/>
      <c r="B685" s="3"/>
      <c r="C685" s="4"/>
      <c r="D685" s="4"/>
      <c r="E685" s="3"/>
      <c r="F685" s="3"/>
      <c r="G685" s="16"/>
      <c r="H685" s="3"/>
      <c r="I685" s="3"/>
      <c r="J685" s="3"/>
      <c r="K685" s="3"/>
      <c r="L685" s="3"/>
      <c r="M685" s="3"/>
      <c r="N685" s="3"/>
    </row>
    <row r="686" spans="1:14" ht="13">
      <c r="A686" s="36"/>
      <c r="B686" s="3"/>
      <c r="C686" s="4"/>
      <c r="D686" s="4"/>
      <c r="E686" s="3"/>
      <c r="F686" s="3"/>
      <c r="G686" s="16"/>
      <c r="H686" s="3"/>
      <c r="I686" s="3"/>
      <c r="J686" s="3"/>
      <c r="K686" s="3"/>
      <c r="L686" s="3"/>
      <c r="M686" s="3"/>
      <c r="N686" s="3"/>
    </row>
    <row r="687" spans="1:14" ht="13">
      <c r="A687" s="36"/>
      <c r="B687" s="3"/>
      <c r="C687" s="4"/>
      <c r="D687" s="4"/>
      <c r="E687" s="3"/>
      <c r="F687" s="3"/>
      <c r="G687" s="16"/>
      <c r="H687" s="3"/>
      <c r="I687" s="3"/>
      <c r="J687" s="3"/>
      <c r="K687" s="3"/>
      <c r="L687" s="3"/>
      <c r="M687" s="3"/>
      <c r="N687" s="3"/>
    </row>
    <row r="688" spans="1:14" ht="13">
      <c r="A688" s="36"/>
      <c r="B688" s="3"/>
      <c r="C688" s="4"/>
      <c r="D688" s="4"/>
      <c r="E688" s="3"/>
      <c r="F688" s="3"/>
      <c r="G688" s="16"/>
      <c r="H688" s="3"/>
      <c r="I688" s="3"/>
      <c r="J688" s="3"/>
      <c r="K688" s="3"/>
      <c r="L688" s="3"/>
      <c r="M688" s="3"/>
      <c r="N688" s="3"/>
    </row>
    <row r="689" spans="1:14" ht="13">
      <c r="A689" s="36"/>
      <c r="B689" s="3"/>
      <c r="C689" s="4"/>
      <c r="D689" s="4"/>
      <c r="E689" s="3"/>
      <c r="F689" s="3"/>
      <c r="G689" s="16"/>
      <c r="H689" s="3"/>
      <c r="I689" s="3"/>
      <c r="J689" s="3"/>
      <c r="K689" s="3"/>
      <c r="L689" s="3"/>
      <c r="M689" s="3"/>
      <c r="N689" s="3"/>
    </row>
    <row r="690" spans="1:14" ht="13">
      <c r="A690" s="36"/>
      <c r="B690" s="3"/>
      <c r="C690" s="4"/>
      <c r="D690" s="4"/>
      <c r="E690" s="3"/>
      <c r="F690" s="3"/>
      <c r="G690" s="16"/>
      <c r="H690" s="3"/>
      <c r="I690" s="3"/>
      <c r="J690" s="3"/>
      <c r="K690" s="3"/>
      <c r="L690" s="3"/>
      <c r="M690" s="3"/>
      <c r="N690" s="3"/>
    </row>
    <row r="691" spans="1:14" ht="13">
      <c r="A691" s="36"/>
      <c r="B691" s="3"/>
      <c r="C691" s="4"/>
      <c r="D691" s="4"/>
      <c r="E691" s="3"/>
      <c r="F691" s="3"/>
      <c r="G691" s="16"/>
      <c r="H691" s="3"/>
      <c r="I691" s="3"/>
      <c r="J691" s="3"/>
      <c r="K691" s="3"/>
      <c r="L691" s="3"/>
      <c r="M691" s="3"/>
      <c r="N691" s="3"/>
    </row>
    <row r="692" spans="1:14" ht="13">
      <c r="A692" s="36"/>
      <c r="B692" s="3"/>
      <c r="C692" s="4"/>
      <c r="D692" s="4"/>
      <c r="E692" s="3"/>
      <c r="F692" s="3"/>
      <c r="G692" s="16"/>
      <c r="H692" s="3"/>
      <c r="I692" s="3"/>
      <c r="J692" s="3"/>
      <c r="K692" s="3"/>
      <c r="L692" s="3"/>
      <c r="M692" s="3"/>
      <c r="N692" s="3"/>
    </row>
    <row r="693" spans="1:14" ht="13">
      <c r="A693" s="36"/>
      <c r="B693" s="3"/>
      <c r="C693" s="4"/>
      <c r="D693" s="4"/>
      <c r="E693" s="3"/>
      <c r="F693" s="3"/>
      <c r="G693" s="16"/>
      <c r="H693" s="3"/>
      <c r="I693" s="3"/>
      <c r="J693" s="3"/>
      <c r="K693" s="3"/>
      <c r="L693" s="3"/>
      <c r="M693" s="3"/>
      <c r="N693" s="3"/>
    </row>
    <row r="694" spans="1:14" ht="13">
      <c r="A694" s="36"/>
      <c r="B694" s="3"/>
      <c r="C694" s="4"/>
      <c r="D694" s="4"/>
      <c r="E694" s="3"/>
      <c r="F694" s="3"/>
      <c r="G694" s="16"/>
      <c r="H694" s="3"/>
      <c r="I694" s="3"/>
      <c r="J694" s="3"/>
      <c r="K694" s="3"/>
      <c r="L694" s="3"/>
      <c r="M694" s="3"/>
      <c r="N694" s="3"/>
    </row>
    <row r="695" spans="1:14" ht="13">
      <c r="A695" s="36"/>
      <c r="B695" s="3"/>
      <c r="C695" s="4"/>
      <c r="D695" s="4"/>
      <c r="E695" s="3"/>
      <c r="F695" s="3"/>
      <c r="G695" s="16"/>
      <c r="H695" s="3"/>
      <c r="I695" s="3"/>
      <c r="J695" s="3"/>
      <c r="K695" s="3"/>
      <c r="L695" s="3"/>
      <c r="M695" s="3"/>
      <c r="N695" s="3"/>
    </row>
    <row r="696" spans="1:14" ht="13">
      <c r="A696" s="36"/>
      <c r="B696" s="3"/>
      <c r="C696" s="4"/>
      <c r="D696" s="4"/>
      <c r="E696" s="3"/>
      <c r="F696" s="3"/>
      <c r="G696" s="16"/>
      <c r="H696" s="3"/>
      <c r="I696" s="3"/>
      <c r="J696" s="3"/>
      <c r="K696" s="3"/>
      <c r="L696" s="3"/>
      <c r="M696" s="3"/>
      <c r="N696" s="3"/>
    </row>
    <row r="697" spans="1:14" ht="13">
      <c r="A697" s="36"/>
      <c r="B697" s="3"/>
      <c r="C697" s="4"/>
      <c r="D697" s="4"/>
      <c r="E697" s="3"/>
      <c r="F697" s="3"/>
      <c r="G697" s="16"/>
      <c r="H697" s="3"/>
      <c r="I697" s="3"/>
      <c r="J697" s="3"/>
      <c r="K697" s="3"/>
      <c r="L697" s="3"/>
      <c r="M697" s="3"/>
      <c r="N697" s="3"/>
    </row>
    <row r="698" spans="1:14" ht="13">
      <c r="A698" s="36"/>
      <c r="B698" s="3"/>
      <c r="C698" s="4"/>
      <c r="D698" s="4"/>
      <c r="E698" s="3"/>
      <c r="F698" s="3"/>
      <c r="G698" s="16"/>
      <c r="H698" s="3"/>
      <c r="I698" s="3"/>
      <c r="J698" s="3"/>
      <c r="K698" s="3"/>
      <c r="L698" s="3"/>
      <c r="M698" s="3"/>
      <c r="N698" s="3"/>
    </row>
    <row r="699" spans="1:14" ht="13">
      <c r="A699" s="36"/>
      <c r="B699" s="3"/>
      <c r="C699" s="4"/>
      <c r="D699" s="4"/>
      <c r="E699" s="3"/>
      <c r="F699" s="3"/>
      <c r="G699" s="16"/>
      <c r="H699" s="3"/>
      <c r="I699" s="3"/>
      <c r="J699" s="3"/>
      <c r="K699" s="3"/>
      <c r="L699" s="3"/>
      <c r="M699" s="3"/>
      <c r="N699" s="3"/>
    </row>
    <row r="700" spans="1:14" ht="13">
      <c r="A700" s="36"/>
      <c r="B700" s="3"/>
      <c r="C700" s="4"/>
      <c r="D700" s="4"/>
      <c r="E700" s="3"/>
      <c r="F700" s="3"/>
      <c r="G700" s="16"/>
      <c r="H700" s="3"/>
      <c r="I700" s="3"/>
      <c r="J700" s="3"/>
      <c r="K700" s="3"/>
      <c r="L700" s="3"/>
      <c r="M700" s="3"/>
      <c r="N700" s="3"/>
    </row>
    <row r="701" spans="1:14" ht="13">
      <c r="A701" s="36"/>
      <c r="B701" s="3"/>
      <c r="C701" s="4"/>
      <c r="D701" s="4"/>
      <c r="E701" s="3"/>
      <c r="F701" s="3"/>
      <c r="G701" s="16"/>
      <c r="H701" s="3"/>
      <c r="I701" s="3"/>
      <c r="J701" s="3"/>
      <c r="K701" s="3"/>
      <c r="L701" s="3"/>
      <c r="M701" s="3"/>
      <c r="N701" s="3"/>
    </row>
    <row r="702" spans="1:14" ht="13">
      <c r="A702" s="36"/>
      <c r="B702" s="3"/>
      <c r="C702" s="4"/>
      <c r="D702" s="4"/>
      <c r="E702" s="3"/>
      <c r="F702" s="3"/>
      <c r="G702" s="16"/>
      <c r="H702" s="3"/>
      <c r="I702" s="3"/>
      <c r="J702" s="3"/>
      <c r="K702" s="3"/>
      <c r="L702" s="3"/>
      <c r="M702" s="3"/>
      <c r="N702" s="3"/>
    </row>
    <row r="703" spans="1:14" ht="13">
      <c r="A703" s="36"/>
      <c r="B703" s="3"/>
      <c r="C703" s="4"/>
      <c r="D703" s="4"/>
      <c r="E703" s="3"/>
      <c r="F703" s="3"/>
      <c r="G703" s="16"/>
      <c r="H703" s="3"/>
      <c r="I703" s="3"/>
      <c r="J703" s="3"/>
      <c r="K703" s="3"/>
      <c r="L703" s="3"/>
      <c r="M703" s="3"/>
      <c r="N703" s="3"/>
    </row>
    <row r="704" spans="1:14" ht="13">
      <c r="A704" s="36"/>
      <c r="B704" s="3"/>
      <c r="C704" s="4"/>
      <c r="D704" s="4"/>
      <c r="E704" s="3"/>
      <c r="F704" s="3"/>
      <c r="G704" s="16"/>
      <c r="H704" s="3"/>
      <c r="I704" s="3"/>
      <c r="J704" s="3"/>
      <c r="K704" s="3"/>
      <c r="L704" s="3"/>
      <c r="M704" s="3"/>
      <c r="N704" s="3"/>
    </row>
    <row r="705" spans="1:14" ht="13">
      <c r="A705" s="36"/>
      <c r="B705" s="3"/>
      <c r="C705" s="4"/>
      <c r="D705" s="4"/>
      <c r="E705" s="3"/>
      <c r="F705" s="3"/>
      <c r="G705" s="16"/>
      <c r="H705" s="3"/>
      <c r="I705" s="3"/>
      <c r="J705" s="3"/>
      <c r="K705" s="3"/>
      <c r="L705" s="3"/>
      <c r="M705" s="3"/>
      <c r="N705" s="3"/>
    </row>
    <row r="706" spans="1:14" ht="13">
      <c r="A706" s="36"/>
      <c r="B706" s="3"/>
      <c r="C706" s="4"/>
      <c r="D706" s="4"/>
      <c r="E706" s="3"/>
      <c r="F706" s="3"/>
      <c r="G706" s="16"/>
      <c r="H706" s="3"/>
      <c r="I706" s="3"/>
      <c r="J706" s="3"/>
      <c r="K706" s="3"/>
      <c r="L706" s="3"/>
      <c r="M706" s="3"/>
      <c r="N706" s="3"/>
    </row>
    <row r="707" spans="1:14" ht="13">
      <c r="A707" s="36"/>
      <c r="B707" s="3"/>
      <c r="C707" s="4"/>
      <c r="D707" s="4"/>
      <c r="E707" s="3"/>
      <c r="F707" s="3"/>
      <c r="G707" s="16"/>
      <c r="H707" s="3"/>
      <c r="I707" s="3"/>
      <c r="J707" s="3"/>
      <c r="K707" s="3"/>
      <c r="L707" s="3"/>
      <c r="M707" s="3"/>
      <c r="N707" s="3"/>
    </row>
    <row r="708" spans="1:14" ht="13">
      <c r="A708" s="36"/>
      <c r="B708" s="3"/>
      <c r="C708" s="4"/>
      <c r="D708" s="4"/>
      <c r="E708" s="3"/>
      <c r="F708" s="3"/>
      <c r="G708" s="16"/>
      <c r="H708" s="3"/>
      <c r="I708" s="3"/>
      <c r="J708" s="3"/>
      <c r="K708" s="3"/>
      <c r="L708" s="3"/>
      <c r="M708" s="3"/>
      <c r="N708" s="3"/>
    </row>
    <row r="709" spans="1:14" ht="13">
      <c r="A709" s="36"/>
      <c r="B709" s="3"/>
      <c r="C709" s="4"/>
      <c r="D709" s="4"/>
      <c r="E709" s="3"/>
      <c r="F709" s="3"/>
      <c r="G709" s="16"/>
      <c r="H709" s="3"/>
      <c r="I709" s="3"/>
      <c r="J709" s="3"/>
      <c r="K709" s="3"/>
      <c r="L709" s="3"/>
      <c r="M709" s="3"/>
      <c r="N709" s="3"/>
    </row>
    <row r="710" spans="1:14" ht="13">
      <c r="A710" s="36"/>
      <c r="B710" s="3"/>
      <c r="C710" s="4"/>
      <c r="D710" s="4"/>
      <c r="E710" s="3"/>
      <c r="F710" s="3"/>
      <c r="G710" s="16"/>
      <c r="H710" s="3"/>
      <c r="I710" s="3"/>
      <c r="J710" s="3"/>
      <c r="K710" s="3"/>
      <c r="L710" s="3"/>
      <c r="M710" s="3"/>
      <c r="N710" s="3"/>
    </row>
    <row r="711" spans="1:14" ht="13">
      <c r="A711" s="36"/>
      <c r="B711" s="3"/>
      <c r="C711" s="4"/>
      <c r="D711" s="4"/>
      <c r="E711" s="3"/>
      <c r="F711" s="3"/>
      <c r="G711" s="16"/>
      <c r="H711" s="3"/>
      <c r="I711" s="3"/>
      <c r="J711" s="3"/>
      <c r="K711" s="3"/>
      <c r="L711" s="3"/>
      <c r="M711" s="3"/>
      <c r="N711" s="3"/>
    </row>
    <row r="712" spans="1:14" ht="13">
      <c r="A712" s="36"/>
      <c r="B712" s="3"/>
      <c r="C712" s="4"/>
      <c r="D712" s="4"/>
      <c r="E712" s="3"/>
      <c r="F712" s="3"/>
      <c r="G712" s="16"/>
      <c r="H712" s="3"/>
      <c r="I712" s="3"/>
      <c r="J712" s="3"/>
      <c r="K712" s="3"/>
      <c r="L712" s="3"/>
      <c r="M712" s="3"/>
      <c r="N712" s="3"/>
    </row>
    <row r="713" spans="1:14" ht="13">
      <c r="A713" s="36"/>
      <c r="B713" s="3"/>
      <c r="C713" s="4"/>
      <c r="D713" s="4"/>
      <c r="E713" s="3"/>
      <c r="F713" s="3"/>
      <c r="G713" s="16"/>
      <c r="H713" s="3"/>
      <c r="I713" s="3"/>
      <c r="J713" s="3"/>
      <c r="K713" s="3"/>
      <c r="L713" s="3"/>
      <c r="M713" s="3"/>
      <c r="N713" s="3"/>
    </row>
    <row r="714" spans="1:14" ht="13">
      <c r="A714" s="36"/>
      <c r="B714" s="3"/>
      <c r="C714" s="4"/>
      <c r="D714" s="4"/>
      <c r="E714" s="3"/>
      <c r="F714" s="3"/>
      <c r="G714" s="16"/>
      <c r="H714" s="3"/>
      <c r="I714" s="3"/>
      <c r="J714" s="3"/>
      <c r="K714" s="3"/>
      <c r="L714" s="3"/>
      <c r="M714" s="3"/>
      <c r="N714" s="3"/>
    </row>
    <row r="715" spans="1:14" ht="13">
      <c r="A715" s="36"/>
      <c r="B715" s="3"/>
      <c r="C715" s="4"/>
      <c r="D715" s="4"/>
      <c r="E715" s="3"/>
      <c r="F715" s="3"/>
      <c r="G715" s="16"/>
      <c r="H715" s="3"/>
      <c r="I715" s="3"/>
      <c r="J715" s="3"/>
      <c r="K715" s="3"/>
      <c r="L715" s="3"/>
      <c r="M715" s="3"/>
      <c r="N715" s="3"/>
    </row>
    <row r="716" spans="1:14" ht="13">
      <c r="A716" s="36"/>
      <c r="B716" s="3"/>
      <c r="C716" s="4"/>
      <c r="D716" s="4"/>
      <c r="E716" s="3"/>
      <c r="F716" s="3"/>
      <c r="G716" s="16"/>
      <c r="H716" s="3"/>
      <c r="I716" s="3"/>
      <c r="J716" s="3"/>
      <c r="K716" s="3"/>
      <c r="L716" s="3"/>
      <c r="M716" s="3"/>
      <c r="N716" s="3"/>
    </row>
    <row r="717" spans="1:14" ht="13">
      <c r="A717" s="36"/>
      <c r="B717" s="3"/>
      <c r="C717" s="4"/>
      <c r="D717" s="4"/>
      <c r="E717" s="3"/>
      <c r="F717" s="3"/>
      <c r="G717" s="16"/>
      <c r="H717" s="3"/>
      <c r="I717" s="3"/>
      <c r="J717" s="3"/>
      <c r="K717" s="3"/>
      <c r="L717" s="3"/>
      <c r="M717" s="3"/>
      <c r="N717" s="3"/>
    </row>
    <row r="718" spans="1:14" ht="13">
      <c r="A718" s="36"/>
      <c r="B718" s="3"/>
      <c r="C718" s="4"/>
      <c r="D718" s="4"/>
      <c r="E718" s="3"/>
      <c r="F718" s="3"/>
      <c r="G718" s="16"/>
      <c r="H718" s="3"/>
      <c r="I718" s="3"/>
      <c r="J718" s="3"/>
      <c r="K718" s="3"/>
      <c r="L718" s="3"/>
      <c r="M718" s="3"/>
      <c r="N718" s="3"/>
    </row>
    <row r="719" spans="1:14" ht="13">
      <c r="A719" s="36"/>
      <c r="B719" s="3"/>
      <c r="C719" s="4"/>
      <c r="D719" s="4"/>
      <c r="E719" s="3"/>
      <c r="F719" s="3"/>
      <c r="G719" s="16"/>
      <c r="H719" s="3"/>
      <c r="I719" s="3"/>
      <c r="J719" s="3"/>
      <c r="K719" s="3"/>
      <c r="L719" s="3"/>
      <c r="M719" s="3"/>
      <c r="N719" s="3"/>
    </row>
    <row r="720" spans="1:14" ht="13">
      <c r="A720" s="36"/>
      <c r="B720" s="3"/>
      <c r="C720" s="4"/>
      <c r="D720" s="4"/>
      <c r="E720" s="3"/>
      <c r="F720" s="3"/>
      <c r="G720" s="16"/>
      <c r="H720" s="3"/>
      <c r="I720" s="3"/>
      <c r="J720" s="3"/>
      <c r="K720" s="3"/>
      <c r="L720" s="3"/>
      <c r="M720" s="3"/>
      <c r="N720" s="3"/>
    </row>
    <row r="721" spans="1:14" ht="13">
      <c r="A721" s="36"/>
      <c r="B721" s="3"/>
      <c r="C721" s="4"/>
      <c r="D721" s="4"/>
      <c r="E721" s="3"/>
      <c r="F721" s="3"/>
      <c r="G721" s="16"/>
      <c r="H721" s="3"/>
      <c r="I721" s="3"/>
      <c r="J721" s="3"/>
      <c r="K721" s="3"/>
      <c r="L721" s="3"/>
      <c r="M721" s="3"/>
      <c r="N721" s="3"/>
    </row>
    <row r="722" spans="1:14" ht="13">
      <c r="A722" s="36"/>
      <c r="B722" s="3"/>
      <c r="C722" s="4"/>
      <c r="D722" s="4"/>
      <c r="E722" s="3"/>
      <c r="F722" s="3"/>
      <c r="G722" s="16"/>
      <c r="H722" s="3"/>
      <c r="I722" s="3"/>
      <c r="J722" s="3"/>
      <c r="K722" s="3"/>
      <c r="L722" s="3"/>
      <c r="M722" s="3"/>
      <c r="N722" s="3"/>
    </row>
    <row r="723" spans="1:14" ht="13">
      <c r="A723" s="36"/>
      <c r="B723" s="3"/>
      <c r="C723" s="4"/>
      <c r="D723" s="4"/>
      <c r="E723" s="3"/>
      <c r="F723" s="3"/>
      <c r="G723" s="16"/>
      <c r="H723" s="3"/>
      <c r="I723" s="3"/>
      <c r="J723" s="3"/>
      <c r="K723" s="3"/>
      <c r="L723" s="3"/>
      <c r="M723" s="3"/>
      <c r="N723" s="3"/>
    </row>
    <row r="724" spans="1:14" ht="13">
      <c r="A724" s="36"/>
      <c r="B724" s="3"/>
      <c r="C724" s="4"/>
      <c r="D724" s="4"/>
      <c r="E724" s="3"/>
      <c r="F724" s="3"/>
      <c r="G724" s="16"/>
      <c r="H724" s="3"/>
      <c r="I724" s="3"/>
      <c r="J724" s="3"/>
      <c r="K724" s="3"/>
      <c r="L724" s="3"/>
      <c r="M724" s="3"/>
      <c r="N724" s="3"/>
    </row>
    <row r="725" spans="1:14" ht="13">
      <c r="A725" s="36"/>
      <c r="B725" s="3"/>
      <c r="C725" s="4"/>
      <c r="D725" s="4"/>
      <c r="E725" s="3"/>
      <c r="F725" s="3"/>
      <c r="G725" s="16"/>
      <c r="H725" s="3"/>
      <c r="I725" s="3"/>
      <c r="J725" s="3"/>
      <c r="K725" s="3"/>
      <c r="L725" s="3"/>
      <c r="M725" s="3"/>
      <c r="N725" s="3"/>
    </row>
    <row r="726" spans="1:14" ht="13">
      <c r="A726" s="36"/>
      <c r="B726" s="3"/>
      <c r="C726" s="4"/>
      <c r="D726" s="4"/>
      <c r="E726" s="3"/>
      <c r="F726" s="3"/>
      <c r="G726" s="16"/>
      <c r="H726" s="3"/>
      <c r="I726" s="3"/>
      <c r="J726" s="3"/>
      <c r="K726" s="3"/>
      <c r="L726" s="3"/>
      <c r="M726" s="3"/>
      <c r="N726" s="3"/>
    </row>
    <row r="727" spans="1:14" ht="13">
      <c r="A727" s="36"/>
      <c r="B727" s="3"/>
      <c r="C727" s="4"/>
      <c r="D727" s="4"/>
      <c r="E727" s="3"/>
      <c r="F727" s="3"/>
      <c r="G727" s="16"/>
      <c r="H727" s="3"/>
      <c r="I727" s="3"/>
      <c r="J727" s="3"/>
      <c r="K727" s="3"/>
      <c r="L727" s="3"/>
      <c r="M727" s="3"/>
      <c r="N727" s="3"/>
    </row>
    <row r="728" spans="1:14" ht="13">
      <c r="A728" s="36"/>
      <c r="B728" s="3"/>
      <c r="C728" s="4"/>
      <c r="D728" s="4"/>
      <c r="E728" s="3"/>
      <c r="F728" s="3"/>
      <c r="G728" s="16"/>
      <c r="H728" s="3"/>
      <c r="I728" s="3"/>
      <c r="J728" s="3"/>
      <c r="K728" s="3"/>
      <c r="L728" s="3"/>
      <c r="M728" s="3"/>
      <c r="N728" s="3"/>
    </row>
    <row r="729" spans="1:14" ht="13">
      <c r="A729" s="36"/>
      <c r="B729" s="3"/>
      <c r="C729" s="4"/>
      <c r="D729" s="4"/>
      <c r="E729" s="3"/>
      <c r="F729" s="3"/>
      <c r="G729" s="16"/>
      <c r="H729" s="3"/>
      <c r="I729" s="3"/>
      <c r="J729" s="3"/>
      <c r="K729" s="3"/>
      <c r="L729" s="3"/>
      <c r="M729" s="3"/>
      <c r="N729" s="3"/>
    </row>
    <row r="730" spans="1:14" ht="13">
      <c r="A730" s="36"/>
      <c r="B730" s="3"/>
      <c r="C730" s="4"/>
      <c r="D730" s="4"/>
      <c r="E730" s="3"/>
      <c r="F730" s="3"/>
      <c r="G730" s="16"/>
      <c r="H730" s="3"/>
      <c r="I730" s="3"/>
      <c r="J730" s="3"/>
      <c r="K730" s="3"/>
      <c r="L730" s="3"/>
      <c r="M730" s="3"/>
      <c r="N730" s="3"/>
    </row>
    <row r="731" spans="1:14" ht="13">
      <c r="A731" s="36"/>
      <c r="B731" s="3"/>
      <c r="C731" s="4"/>
      <c r="D731" s="4"/>
      <c r="E731" s="3"/>
      <c r="F731" s="3"/>
      <c r="G731" s="16"/>
      <c r="H731" s="3"/>
      <c r="I731" s="3"/>
      <c r="J731" s="3"/>
      <c r="K731" s="3"/>
      <c r="L731" s="3"/>
      <c r="M731" s="3"/>
      <c r="N731" s="3"/>
    </row>
    <row r="732" spans="1:14" ht="13">
      <c r="A732" s="36"/>
      <c r="B732" s="3"/>
      <c r="C732" s="4"/>
      <c r="D732" s="4"/>
      <c r="E732" s="3"/>
      <c r="F732" s="3"/>
      <c r="G732" s="16"/>
      <c r="H732" s="3"/>
      <c r="I732" s="3"/>
      <c r="J732" s="3"/>
      <c r="K732" s="3"/>
      <c r="L732" s="3"/>
      <c r="M732" s="3"/>
      <c r="N732" s="3"/>
    </row>
    <row r="733" spans="1:14" ht="13">
      <c r="A733" s="36"/>
      <c r="B733" s="3"/>
      <c r="C733" s="4"/>
      <c r="D733" s="4"/>
      <c r="E733" s="3"/>
      <c r="F733" s="3"/>
      <c r="G733" s="16"/>
      <c r="H733" s="3"/>
      <c r="I733" s="3"/>
      <c r="J733" s="3"/>
      <c r="K733" s="3"/>
      <c r="L733" s="3"/>
      <c r="M733" s="3"/>
      <c r="N733" s="3"/>
    </row>
    <row r="734" spans="1:14" ht="13">
      <c r="A734" s="36"/>
      <c r="B734" s="3"/>
      <c r="C734" s="4"/>
      <c r="D734" s="4"/>
      <c r="E734" s="3"/>
      <c r="F734" s="3"/>
      <c r="G734" s="16"/>
      <c r="H734" s="3"/>
      <c r="I734" s="3"/>
      <c r="J734" s="3"/>
      <c r="K734" s="3"/>
      <c r="L734" s="3"/>
      <c r="M734" s="3"/>
      <c r="N734" s="3"/>
    </row>
    <row r="735" spans="1:14" ht="13">
      <c r="A735" s="36"/>
      <c r="B735" s="3"/>
      <c r="C735" s="4"/>
      <c r="D735" s="4"/>
      <c r="E735" s="3"/>
      <c r="F735" s="3"/>
      <c r="G735" s="16"/>
      <c r="H735" s="3"/>
      <c r="I735" s="3"/>
      <c r="J735" s="3"/>
      <c r="K735" s="3"/>
      <c r="L735" s="3"/>
      <c r="M735" s="3"/>
      <c r="N735" s="3"/>
    </row>
    <row r="736" spans="1:14" ht="13">
      <c r="A736" s="36"/>
      <c r="B736" s="3"/>
      <c r="C736" s="4"/>
      <c r="D736" s="4"/>
      <c r="E736" s="3"/>
      <c r="F736" s="3"/>
      <c r="G736" s="16"/>
      <c r="H736" s="3"/>
      <c r="I736" s="3"/>
      <c r="J736" s="3"/>
      <c r="K736" s="3"/>
      <c r="L736" s="3"/>
      <c r="M736" s="3"/>
      <c r="N736" s="3"/>
    </row>
    <row r="737" spans="1:14" ht="13">
      <c r="A737" s="36"/>
      <c r="B737" s="3"/>
      <c r="C737" s="4"/>
      <c r="D737" s="4"/>
      <c r="E737" s="3"/>
      <c r="F737" s="3"/>
      <c r="G737" s="16"/>
      <c r="H737" s="3"/>
      <c r="I737" s="3"/>
      <c r="J737" s="3"/>
      <c r="K737" s="3"/>
      <c r="L737" s="3"/>
      <c r="M737" s="3"/>
      <c r="N737" s="3"/>
    </row>
    <row r="738" spans="1:14" ht="13">
      <c r="A738" s="36"/>
      <c r="B738" s="3"/>
      <c r="C738" s="4"/>
      <c r="D738" s="4"/>
      <c r="E738" s="3"/>
      <c r="F738" s="3"/>
      <c r="G738" s="16"/>
      <c r="H738" s="3"/>
      <c r="I738" s="3"/>
      <c r="J738" s="3"/>
      <c r="K738" s="3"/>
      <c r="L738" s="3"/>
      <c r="M738" s="3"/>
      <c r="N738" s="3"/>
    </row>
    <row r="739" spans="1:14" ht="13">
      <c r="A739" s="36"/>
      <c r="B739" s="3"/>
      <c r="C739" s="4"/>
      <c r="D739" s="4"/>
      <c r="E739" s="3"/>
      <c r="F739" s="3"/>
      <c r="G739" s="16"/>
      <c r="H739" s="3"/>
      <c r="I739" s="3"/>
      <c r="J739" s="3"/>
      <c r="K739" s="3"/>
      <c r="L739" s="3"/>
      <c r="M739" s="3"/>
      <c r="N739" s="3"/>
    </row>
    <row r="740" spans="1:14" ht="13">
      <c r="A740" s="36"/>
      <c r="B740" s="3"/>
      <c r="C740" s="4"/>
      <c r="D740" s="4"/>
      <c r="E740" s="3"/>
      <c r="F740" s="3"/>
      <c r="G740" s="16"/>
      <c r="H740" s="3"/>
      <c r="I740" s="3"/>
      <c r="J740" s="3"/>
      <c r="K740" s="3"/>
      <c r="L740" s="3"/>
      <c r="M740" s="3"/>
      <c r="N740" s="3"/>
    </row>
    <row r="741" spans="1:14" ht="13">
      <c r="A741" s="36"/>
      <c r="B741" s="3"/>
      <c r="C741" s="4"/>
      <c r="D741" s="4"/>
      <c r="E741" s="3"/>
      <c r="F741" s="3"/>
      <c r="G741" s="16"/>
      <c r="H741" s="3"/>
      <c r="I741" s="3"/>
      <c r="J741" s="3"/>
      <c r="K741" s="3"/>
      <c r="L741" s="3"/>
      <c r="M741" s="3"/>
      <c r="N741" s="3"/>
    </row>
    <row r="742" spans="1:14" ht="13">
      <c r="A742" s="36"/>
      <c r="B742" s="3"/>
      <c r="C742" s="4"/>
      <c r="D742" s="4"/>
      <c r="E742" s="3"/>
      <c r="F742" s="3"/>
      <c r="G742" s="16"/>
      <c r="H742" s="3"/>
      <c r="I742" s="3"/>
      <c r="J742" s="3"/>
      <c r="K742" s="3"/>
      <c r="L742" s="3"/>
      <c r="M742" s="3"/>
      <c r="N742" s="3"/>
    </row>
    <row r="743" spans="1:14" ht="13">
      <c r="A743" s="36"/>
      <c r="B743" s="3"/>
      <c r="C743" s="4"/>
      <c r="D743" s="4"/>
      <c r="E743" s="3"/>
      <c r="F743" s="3"/>
      <c r="G743" s="16"/>
      <c r="H743" s="3"/>
      <c r="I743" s="3"/>
      <c r="J743" s="3"/>
      <c r="K743" s="3"/>
      <c r="L743" s="3"/>
      <c r="M743" s="3"/>
      <c r="N743" s="3"/>
    </row>
    <row r="744" spans="1:14" ht="13">
      <c r="A744" s="36"/>
      <c r="B744" s="3"/>
      <c r="C744" s="4"/>
      <c r="D744" s="4"/>
      <c r="E744" s="3"/>
      <c r="F744" s="3"/>
      <c r="G744" s="16"/>
      <c r="H744" s="3"/>
      <c r="I744" s="3"/>
      <c r="J744" s="3"/>
      <c r="K744" s="3"/>
      <c r="L744" s="3"/>
      <c r="M744" s="3"/>
      <c r="N744" s="3"/>
    </row>
    <row r="745" spans="1:14" ht="13">
      <c r="A745" s="36"/>
      <c r="B745" s="3"/>
      <c r="C745" s="4"/>
      <c r="D745" s="4"/>
      <c r="E745" s="3"/>
      <c r="F745" s="3"/>
      <c r="G745" s="16"/>
      <c r="H745" s="3"/>
      <c r="I745" s="3"/>
      <c r="J745" s="3"/>
      <c r="K745" s="3"/>
      <c r="L745" s="3"/>
      <c r="M745" s="3"/>
      <c r="N745" s="3"/>
    </row>
    <row r="746" spans="1:14" ht="13">
      <c r="A746" s="36"/>
      <c r="B746" s="3"/>
      <c r="C746" s="4"/>
      <c r="D746" s="4"/>
      <c r="E746" s="3"/>
      <c r="F746" s="3"/>
      <c r="G746" s="16"/>
      <c r="H746" s="3"/>
      <c r="I746" s="3"/>
      <c r="J746" s="3"/>
      <c r="K746" s="3"/>
      <c r="L746" s="3"/>
      <c r="M746" s="3"/>
      <c r="N746" s="3"/>
    </row>
    <row r="747" spans="1:14" ht="13">
      <c r="A747" s="36"/>
      <c r="B747" s="3"/>
      <c r="C747" s="4"/>
      <c r="D747" s="4"/>
      <c r="E747" s="3"/>
      <c r="F747" s="3"/>
      <c r="G747" s="16"/>
      <c r="H747" s="3"/>
      <c r="I747" s="3"/>
      <c r="J747" s="3"/>
      <c r="K747" s="3"/>
      <c r="L747" s="3"/>
      <c r="M747" s="3"/>
      <c r="N747" s="3"/>
    </row>
    <row r="748" spans="1:14" ht="13">
      <c r="A748" s="36"/>
      <c r="B748" s="3"/>
      <c r="C748" s="4"/>
      <c r="D748" s="4"/>
      <c r="E748" s="3"/>
      <c r="F748" s="3"/>
      <c r="G748" s="16"/>
      <c r="H748" s="3"/>
      <c r="I748" s="3"/>
      <c r="J748" s="3"/>
      <c r="K748" s="3"/>
      <c r="L748" s="3"/>
      <c r="M748" s="3"/>
      <c r="N748" s="3"/>
    </row>
    <row r="749" spans="1:14" ht="13">
      <c r="A749" s="36"/>
      <c r="B749" s="3"/>
      <c r="C749" s="4"/>
      <c r="D749" s="4"/>
      <c r="E749" s="3"/>
      <c r="F749" s="3"/>
      <c r="G749" s="16"/>
      <c r="H749" s="3"/>
      <c r="I749" s="3"/>
      <c r="J749" s="3"/>
      <c r="K749" s="3"/>
      <c r="L749" s="3"/>
      <c r="M749" s="3"/>
      <c r="N749" s="3"/>
    </row>
    <row r="750" spans="1:14" ht="13">
      <c r="A750" s="36"/>
      <c r="B750" s="3"/>
      <c r="C750" s="4"/>
      <c r="D750" s="4"/>
      <c r="E750" s="3"/>
      <c r="F750" s="3"/>
      <c r="G750" s="16"/>
      <c r="H750" s="3"/>
      <c r="I750" s="3"/>
      <c r="J750" s="3"/>
      <c r="K750" s="3"/>
      <c r="L750" s="3"/>
      <c r="M750" s="3"/>
      <c r="N750" s="3"/>
    </row>
    <row r="751" spans="1:14" ht="13">
      <c r="A751" s="36"/>
      <c r="B751" s="3"/>
      <c r="C751" s="4"/>
      <c r="D751" s="4"/>
      <c r="E751" s="3"/>
      <c r="F751" s="3"/>
      <c r="G751" s="16"/>
      <c r="H751" s="3"/>
      <c r="I751" s="3"/>
      <c r="J751" s="3"/>
      <c r="K751" s="3"/>
      <c r="L751" s="3"/>
      <c r="M751" s="3"/>
      <c r="N751" s="3"/>
    </row>
    <row r="752" spans="1:14" ht="13">
      <c r="A752" s="36"/>
      <c r="B752" s="3"/>
      <c r="C752" s="4"/>
      <c r="D752" s="4"/>
      <c r="E752" s="3"/>
      <c r="F752" s="3"/>
      <c r="G752" s="16"/>
      <c r="H752" s="3"/>
      <c r="I752" s="3"/>
      <c r="J752" s="3"/>
      <c r="K752" s="3"/>
      <c r="L752" s="3"/>
      <c r="M752" s="3"/>
      <c r="N752" s="3"/>
    </row>
    <row r="753" spans="1:14" ht="13">
      <c r="A753" s="36"/>
      <c r="B753" s="3"/>
      <c r="C753" s="4"/>
      <c r="D753" s="4"/>
      <c r="E753" s="3"/>
      <c r="F753" s="3"/>
      <c r="G753" s="16"/>
      <c r="H753" s="3"/>
      <c r="I753" s="3"/>
      <c r="J753" s="3"/>
      <c r="K753" s="3"/>
      <c r="L753" s="3"/>
      <c r="M753" s="3"/>
      <c r="N753" s="3"/>
    </row>
    <row r="754" spans="1:14" ht="13">
      <c r="A754" s="36"/>
      <c r="B754" s="3"/>
      <c r="C754" s="4"/>
      <c r="D754" s="4"/>
      <c r="E754" s="3"/>
      <c r="F754" s="3"/>
      <c r="G754" s="16"/>
      <c r="H754" s="3"/>
      <c r="I754" s="3"/>
      <c r="J754" s="3"/>
      <c r="K754" s="3"/>
      <c r="L754" s="3"/>
      <c r="M754" s="3"/>
      <c r="N754" s="3"/>
    </row>
    <row r="755" spans="1:14" ht="13">
      <c r="A755" s="36"/>
      <c r="B755" s="3"/>
      <c r="C755" s="4"/>
      <c r="D755" s="4"/>
      <c r="E755" s="3"/>
      <c r="F755" s="3"/>
      <c r="G755" s="16"/>
      <c r="H755" s="3"/>
      <c r="I755" s="3"/>
      <c r="J755" s="3"/>
      <c r="K755" s="3"/>
      <c r="L755" s="3"/>
      <c r="M755" s="3"/>
      <c r="N755" s="3"/>
    </row>
    <row r="756" spans="1:14" ht="13">
      <c r="A756" s="36"/>
      <c r="B756" s="3"/>
      <c r="C756" s="4"/>
      <c r="D756" s="4"/>
      <c r="E756" s="3"/>
      <c r="F756" s="3"/>
      <c r="G756" s="16"/>
      <c r="H756" s="3"/>
      <c r="I756" s="3"/>
      <c r="J756" s="3"/>
      <c r="K756" s="3"/>
      <c r="L756" s="3"/>
      <c r="M756" s="3"/>
      <c r="N756" s="3"/>
    </row>
    <row r="757" spans="1:14" ht="13">
      <c r="A757" s="36"/>
      <c r="B757" s="3"/>
      <c r="C757" s="4"/>
      <c r="D757" s="4"/>
      <c r="E757" s="3"/>
      <c r="F757" s="3"/>
      <c r="G757" s="16"/>
      <c r="H757" s="3"/>
      <c r="I757" s="3"/>
      <c r="J757" s="3"/>
      <c r="K757" s="3"/>
      <c r="L757" s="3"/>
      <c r="M757" s="3"/>
      <c r="N757" s="3"/>
    </row>
    <row r="758" spans="1:14" ht="13">
      <c r="A758" s="36"/>
      <c r="B758" s="3"/>
      <c r="C758" s="4"/>
      <c r="D758" s="4"/>
      <c r="E758" s="3"/>
      <c r="F758" s="3"/>
      <c r="G758" s="16"/>
      <c r="H758" s="3"/>
      <c r="I758" s="3"/>
      <c r="J758" s="3"/>
      <c r="K758" s="3"/>
      <c r="L758" s="3"/>
      <c r="M758" s="3"/>
      <c r="N758" s="3"/>
    </row>
    <row r="759" spans="1:14" ht="13">
      <c r="A759" s="36"/>
      <c r="B759" s="3"/>
      <c r="C759" s="4"/>
      <c r="D759" s="4"/>
      <c r="E759" s="3"/>
      <c r="F759" s="3"/>
      <c r="G759" s="16"/>
      <c r="H759" s="3"/>
      <c r="I759" s="3"/>
      <c r="J759" s="3"/>
      <c r="K759" s="3"/>
      <c r="L759" s="3"/>
      <c r="M759" s="3"/>
      <c r="N759" s="3"/>
    </row>
    <row r="760" spans="1:14" ht="13">
      <c r="A760" s="36"/>
      <c r="B760" s="3"/>
      <c r="C760" s="4"/>
      <c r="D760" s="4"/>
      <c r="E760" s="3"/>
      <c r="F760" s="3"/>
      <c r="G760" s="16"/>
      <c r="H760" s="3"/>
      <c r="I760" s="3"/>
      <c r="J760" s="3"/>
      <c r="K760" s="3"/>
      <c r="L760" s="3"/>
      <c r="M760" s="3"/>
      <c r="N760" s="3"/>
    </row>
    <row r="761" spans="1:14" ht="13">
      <c r="A761" s="36"/>
      <c r="B761" s="3"/>
      <c r="C761" s="4"/>
      <c r="D761" s="4"/>
      <c r="E761" s="3"/>
      <c r="F761" s="3"/>
      <c r="G761" s="16"/>
      <c r="H761" s="3"/>
      <c r="I761" s="3"/>
      <c r="J761" s="3"/>
      <c r="K761" s="3"/>
      <c r="L761" s="3"/>
      <c r="M761" s="3"/>
      <c r="N761" s="3"/>
    </row>
    <row r="762" spans="1:14" ht="13">
      <c r="A762" s="36"/>
      <c r="B762" s="3"/>
      <c r="C762" s="4"/>
      <c r="D762" s="4"/>
      <c r="E762" s="3"/>
      <c r="F762" s="3"/>
      <c r="G762" s="16"/>
      <c r="H762" s="3"/>
      <c r="I762" s="3"/>
      <c r="J762" s="3"/>
      <c r="K762" s="3"/>
      <c r="L762" s="3"/>
      <c r="M762" s="3"/>
      <c r="N762" s="3"/>
    </row>
    <row r="763" spans="1:14" ht="13">
      <c r="A763" s="36"/>
      <c r="B763" s="3"/>
      <c r="C763" s="4"/>
      <c r="D763" s="4"/>
      <c r="E763" s="3"/>
      <c r="F763" s="3"/>
      <c r="G763" s="16"/>
      <c r="H763" s="3"/>
      <c r="I763" s="3"/>
      <c r="J763" s="3"/>
      <c r="K763" s="3"/>
      <c r="L763" s="3"/>
      <c r="M763" s="3"/>
      <c r="N763" s="3"/>
    </row>
    <row r="764" spans="1:14" ht="13">
      <c r="A764" s="36"/>
      <c r="B764" s="3"/>
      <c r="C764" s="4"/>
      <c r="D764" s="4"/>
      <c r="E764" s="3"/>
      <c r="F764" s="3"/>
      <c r="G764" s="16"/>
      <c r="H764" s="3"/>
      <c r="I764" s="3"/>
      <c r="J764" s="3"/>
      <c r="K764" s="3"/>
      <c r="L764" s="3"/>
      <c r="M764" s="3"/>
      <c r="N764" s="3"/>
    </row>
    <row r="765" spans="1:14" ht="13">
      <c r="A765" s="36"/>
      <c r="B765" s="3"/>
      <c r="C765" s="4"/>
      <c r="D765" s="4"/>
      <c r="E765" s="3"/>
      <c r="F765" s="3"/>
      <c r="G765" s="16"/>
      <c r="H765" s="3"/>
      <c r="I765" s="3"/>
      <c r="J765" s="3"/>
      <c r="K765" s="3"/>
      <c r="L765" s="3"/>
      <c r="M765" s="3"/>
      <c r="N765" s="3"/>
    </row>
    <row r="766" spans="1:14" ht="13">
      <c r="A766" s="36"/>
      <c r="B766" s="3"/>
      <c r="C766" s="4"/>
      <c r="D766" s="4"/>
      <c r="E766" s="3"/>
      <c r="F766" s="3"/>
      <c r="G766" s="16"/>
      <c r="H766" s="3"/>
      <c r="I766" s="3"/>
      <c r="J766" s="3"/>
      <c r="K766" s="3"/>
      <c r="L766" s="3"/>
      <c r="M766" s="3"/>
      <c r="N766" s="3"/>
    </row>
    <row r="767" spans="1:14" ht="13">
      <c r="A767" s="36"/>
      <c r="B767" s="3"/>
      <c r="C767" s="4"/>
      <c r="D767" s="4"/>
      <c r="E767" s="3"/>
      <c r="F767" s="3"/>
      <c r="G767" s="16"/>
      <c r="H767" s="3"/>
      <c r="I767" s="3"/>
      <c r="J767" s="3"/>
      <c r="K767" s="3"/>
      <c r="L767" s="3"/>
      <c r="M767" s="3"/>
      <c r="N767" s="3"/>
    </row>
    <row r="768" spans="1:14" ht="13">
      <c r="A768" s="36"/>
      <c r="B768" s="3"/>
      <c r="C768" s="4"/>
      <c r="D768" s="4"/>
      <c r="E768" s="3"/>
      <c r="F768" s="3"/>
      <c r="G768" s="16"/>
      <c r="H768" s="3"/>
      <c r="I768" s="3"/>
      <c r="J768" s="3"/>
      <c r="K768" s="3"/>
      <c r="L768" s="3"/>
      <c r="M768" s="3"/>
      <c r="N768" s="3"/>
    </row>
    <row r="769" spans="1:14" ht="13">
      <c r="A769" s="36"/>
      <c r="B769" s="3"/>
      <c r="C769" s="4"/>
      <c r="D769" s="4"/>
      <c r="E769" s="3"/>
      <c r="F769" s="3"/>
      <c r="G769" s="16"/>
      <c r="H769" s="3"/>
      <c r="I769" s="3"/>
      <c r="J769" s="3"/>
      <c r="K769" s="3"/>
      <c r="L769" s="3"/>
      <c r="M769" s="3"/>
      <c r="N769" s="3"/>
    </row>
    <row r="770" spans="1:14" ht="13">
      <c r="A770" s="36"/>
      <c r="B770" s="3"/>
      <c r="C770" s="4"/>
      <c r="D770" s="4"/>
      <c r="E770" s="3"/>
      <c r="F770" s="3"/>
      <c r="G770" s="16"/>
      <c r="H770" s="3"/>
      <c r="I770" s="3"/>
      <c r="J770" s="3"/>
      <c r="K770" s="3"/>
      <c r="L770" s="3"/>
      <c r="M770" s="3"/>
      <c r="N770" s="3"/>
    </row>
    <row r="771" spans="1:14" ht="13">
      <c r="A771" s="36"/>
      <c r="B771" s="3"/>
      <c r="C771" s="4"/>
      <c r="D771" s="4"/>
      <c r="E771" s="3"/>
      <c r="F771" s="3"/>
      <c r="G771" s="16"/>
      <c r="H771" s="3"/>
      <c r="I771" s="3"/>
      <c r="J771" s="3"/>
      <c r="K771" s="3"/>
      <c r="L771" s="3"/>
      <c r="M771" s="3"/>
      <c r="N771" s="3"/>
    </row>
    <row r="772" spans="1:14" ht="13">
      <c r="A772" s="36"/>
      <c r="B772" s="3"/>
      <c r="C772" s="4"/>
      <c r="D772" s="4"/>
      <c r="E772" s="3"/>
      <c r="F772" s="3"/>
      <c r="G772" s="16"/>
      <c r="H772" s="3"/>
      <c r="I772" s="3"/>
      <c r="J772" s="3"/>
      <c r="K772" s="3"/>
      <c r="L772" s="3"/>
      <c r="M772" s="3"/>
      <c r="N772" s="3"/>
    </row>
    <row r="773" spans="1:14" ht="13">
      <c r="A773" s="36"/>
      <c r="B773" s="3"/>
      <c r="C773" s="4"/>
      <c r="D773" s="4"/>
      <c r="E773" s="3"/>
      <c r="F773" s="3"/>
      <c r="G773" s="16"/>
      <c r="H773" s="3"/>
      <c r="I773" s="3"/>
      <c r="J773" s="3"/>
      <c r="K773" s="3"/>
      <c r="L773" s="3"/>
      <c r="M773" s="3"/>
      <c r="N773" s="3"/>
    </row>
    <row r="774" spans="1:14" ht="13">
      <c r="A774" s="36"/>
      <c r="B774" s="3"/>
      <c r="C774" s="4"/>
      <c r="D774" s="4"/>
      <c r="E774" s="3"/>
      <c r="F774" s="3"/>
      <c r="G774" s="16"/>
      <c r="H774" s="3"/>
      <c r="I774" s="3"/>
      <c r="J774" s="3"/>
      <c r="K774" s="3"/>
      <c r="L774" s="3"/>
      <c r="M774" s="3"/>
      <c r="N774" s="3"/>
    </row>
    <row r="775" spans="1:14" ht="13">
      <c r="A775" s="36"/>
      <c r="B775" s="3"/>
      <c r="C775" s="4"/>
      <c r="D775" s="4"/>
      <c r="E775" s="3"/>
      <c r="F775" s="3"/>
      <c r="G775" s="16"/>
      <c r="H775" s="3"/>
      <c r="I775" s="3"/>
      <c r="J775" s="3"/>
      <c r="K775" s="3"/>
      <c r="L775" s="3"/>
      <c r="M775" s="3"/>
      <c r="N775" s="3"/>
    </row>
    <row r="776" spans="1:14" ht="13">
      <c r="A776" s="36"/>
      <c r="B776" s="3"/>
      <c r="C776" s="4"/>
      <c r="D776" s="4"/>
      <c r="E776" s="3"/>
      <c r="F776" s="3"/>
      <c r="G776" s="16"/>
      <c r="H776" s="3"/>
      <c r="I776" s="3"/>
      <c r="J776" s="3"/>
      <c r="K776" s="3"/>
      <c r="L776" s="3"/>
      <c r="M776" s="3"/>
      <c r="N776" s="3"/>
    </row>
    <row r="777" spans="1:14" ht="13">
      <c r="A777" s="36"/>
      <c r="B777" s="3"/>
      <c r="C777" s="4"/>
      <c r="D777" s="4"/>
      <c r="E777" s="3"/>
      <c r="F777" s="3"/>
      <c r="G777" s="16"/>
      <c r="H777" s="3"/>
      <c r="I777" s="3"/>
      <c r="J777" s="3"/>
      <c r="K777" s="3"/>
      <c r="L777" s="3"/>
      <c r="M777" s="3"/>
      <c r="N777" s="3"/>
    </row>
    <row r="778" spans="1:14" ht="13">
      <c r="A778" s="36"/>
      <c r="B778" s="3"/>
      <c r="C778" s="4"/>
      <c r="D778" s="4"/>
      <c r="E778" s="3"/>
      <c r="F778" s="3"/>
      <c r="G778" s="16"/>
      <c r="H778" s="3"/>
      <c r="I778" s="3"/>
      <c r="J778" s="3"/>
      <c r="K778" s="3"/>
      <c r="L778" s="3"/>
      <c r="M778" s="3"/>
      <c r="N778" s="3"/>
    </row>
    <row r="779" spans="1:14" ht="13">
      <c r="A779" s="36"/>
      <c r="B779" s="3"/>
      <c r="C779" s="4"/>
      <c r="D779" s="4"/>
      <c r="E779" s="3"/>
      <c r="F779" s="3"/>
      <c r="G779" s="16"/>
      <c r="H779" s="3"/>
      <c r="I779" s="3"/>
      <c r="J779" s="3"/>
      <c r="K779" s="3"/>
      <c r="L779" s="3"/>
      <c r="M779" s="3"/>
      <c r="N779" s="3"/>
    </row>
    <row r="780" spans="1:14" ht="13">
      <c r="A780" s="36"/>
      <c r="B780" s="3"/>
      <c r="C780" s="4"/>
      <c r="D780" s="4"/>
      <c r="E780" s="3"/>
      <c r="F780" s="3"/>
      <c r="G780" s="16"/>
      <c r="H780" s="3"/>
      <c r="I780" s="3"/>
      <c r="J780" s="3"/>
      <c r="K780" s="3"/>
      <c r="L780" s="3"/>
      <c r="M780" s="3"/>
      <c r="N780" s="3"/>
    </row>
    <row r="781" spans="1:14" ht="13">
      <c r="A781" s="36"/>
      <c r="B781" s="3"/>
      <c r="C781" s="4"/>
      <c r="D781" s="4"/>
      <c r="E781" s="3"/>
      <c r="F781" s="3"/>
      <c r="G781" s="16"/>
      <c r="H781" s="3"/>
      <c r="I781" s="3"/>
      <c r="J781" s="3"/>
      <c r="K781" s="3"/>
      <c r="L781" s="3"/>
      <c r="M781" s="3"/>
      <c r="N781" s="3"/>
    </row>
    <row r="782" spans="1:14" ht="13">
      <c r="A782" s="36"/>
      <c r="B782" s="3"/>
      <c r="C782" s="4"/>
      <c r="D782" s="4"/>
      <c r="E782" s="3"/>
      <c r="F782" s="3"/>
      <c r="G782" s="16"/>
      <c r="H782" s="3"/>
      <c r="I782" s="3"/>
      <c r="J782" s="3"/>
      <c r="K782" s="3"/>
      <c r="L782" s="3"/>
      <c r="M782" s="3"/>
      <c r="N782" s="3"/>
    </row>
    <row r="783" spans="1:14" ht="13">
      <c r="A783" s="36"/>
      <c r="B783" s="3"/>
      <c r="C783" s="4"/>
      <c r="D783" s="4"/>
      <c r="E783" s="3"/>
      <c r="F783" s="3"/>
      <c r="G783" s="16"/>
      <c r="H783" s="3"/>
      <c r="I783" s="3"/>
      <c r="J783" s="3"/>
      <c r="K783" s="3"/>
      <c r="L783" s="3"/>
      <c r="M783" s="3"/>
      <c r="N783" s="3"/>
    </row>
    <row r="784" spans="1:14" ht="13">
      <c r="A784" s="36"/>
      <c r="B784" s="3"/>
      <c r="C784" s="4"/>
      <c r="D784" s="4"/>
      <c r="E784" s="3"/>
      <c r="F784" s="3"/>
      <c r="G784" s="16"/>
      <c r="H784" s="3"/>
      <c r="I784" s="3"/>
      <c r="J784" s="3"/>
      <c r="K784" s="3"/>
      <c r="L784" s="3"/>
      <c r="M784" s="3"/>
      <c r="N784" s="3"/>
    </row>
    <row r="785" spans="1:14" ht="13">
      <c r="A785" s="36"/>
      <c r="B785" s="3"/>
      <c r="C785" s="4"/>
      <c r="D785" s="4"/>
      <c r="E785" s="3"/>
      <c r="F785" s="3"/>
      <c r="G785" s="16"/>
      <c r="H785" s="3"/>
      <c r="I785" s="3"/>
      <c r="J785" s="3"/>
      <c r="K785" s="3"/>
      <c r="L785" s="3"/>
      <c r="M785" s="3"/>
      <c r="N785" s="3"/>
    </row>
    <row r="786" spans="1:14" ht="13">
      <c r="A786" s="36"/>
      <c r="B786" s="3"/>
      <c r="C786" s="4"/>
      <c r="D786" s="4"/>
      <c r="E786" s="3"/>
      <c r="F786" s="3"/>
      <c r="G786" s="16"/>
      <c r="H786" s="3"/>
      <c r="I786" s="3"/>
      <c r="J786" s="3"/>
      <c r="K786" s="3"/>
      <c r="L786" s="3"/>
      <c r="M786" s="3"/>
      <c r="N786" s="3"/>
    </row>
    <row r="787" spans="1:14" ht="13">
      <c r="A787" s="36"/>
      <c r="B787" s="3"/>
      <c r="C787" s="4"/>
      <c r="D787" s="4"/>
      <c r="E787" s="3"/>
      <c r="F787" s="3"/>
      <c r="G787" s="16"/>
      <c r="H787" s="3"/>
      <c r="I787" s="3"/>
      <c r="J787" s="3"/>
      <c r="K787" s="3"/>
      <c r="L787" s="3"/>
      <c r="M787" s="3"/>
      <c r="N787" s="3"/>
    </row>
    <row r="788" spans="1:14" ht="13">
      <c r="A788" s="36"/>
      <c r="B788" s="3"/>
      <c r="C788" s="4"/>
      <c r="D788" s="4"/>
      <c r="E788" s="3"/>
      <c r="F788" s="3"/>
      <c r="G788" s="16"/>
      <c r="H788" s="3"/>
      <c r="I788" s="3"/>
      <c r="J788" s="3"/>
      <c r="K788" s="3"/>
      <c r="L788" s="3"/>
      <c r="M788" s="3"/>
      <c r="N788" s="3"/>
    </row>
    <row r="789" spans="1:14" ht="13">
      <c r="A789" s="36"/>
      <c r="B789" s="3"/>
      <c r="C789" s="4"/>
      <c r="D789" s="4"/>
      <c r="E789" s="3"/>
      <c r="F789" s="3"/>
      <c r="G789" s="16"/>
      <c r="H789" s="3"/>
      <c r="I789" s="3"/>
      <c r="J789" s="3"/>
      <c r="K789" s="3"/>
      <c r="L789" s="3"/>
      <c r="M789" s="3"/>
      <c r="N789" s="3"/>
    </row>
    <row r="790" spans="1:14" ht="13">
      <c r="A790" s="36"/>
      <c r="B790" s="3"/>
      <c r="C790" s="4"/>
      <c r="D790" s="4"/>
      <c r="E790" s="3"/>
      <c r="F790" s="3"/>
      <c r="G790" s="16"/>
      <c r="H790" s="3"/>
      <c r="I790" s="3"/>
      <c r="J790" s="3"/>
      <c r="K790" s="3"/>
      <c r="L790" s="3"/>
      <c r="M790" s="3"/>
      <c r="N790" s="3"/>
    </row>
    <row r="791" spans="1:14" ht="13">
      <c r="A791" s="36"/>
      <c r="B791" s="3"/>
      <c r="C791" s="4"/>
      <c r="D791" s="4"/>
      <c r="E791" s="3"/>
      <c r="F791" s="3"/>
      <c r="G791" s="16"/>
      <c r="H791" s="3"/>
      <c r="I791" s="3"/>
      <c r="J791" s="3"/>
      <c r="K791" s="3"/>
      <c r="L791" s="3"/>
      <c r="M791" s="3"/>
      <c r="N791" s="3"/>
    </row>
    <row r="792" spans="1:14" ht="13">
      <c r="A792" s="36"/>
      <c r="B792" s="3"/>
      <c r="C792" s="4"/>
      <c r="D792" s="4"/>
      <c r="E792" s="3"/>
      <c r="F792" s="3"/>
      <c r="G792" s="16"/>
      <c r="H792" s="3"/>
      <c r="I792" s="3"/>
      <c r="J792" s="3"/>
      <c r="K792" s="3"/>
      <c r="L792" s="3"/>
      <c r="M792" s="3"/>
      <c r="N792" s="3"/>
    </row>
    <row r="793" spans="1:14" ht="13">
      <c r="A793" s="36"/>
      <c r="B793" s="3"/>
      <c r="C793" s="4"/>
      <c r="D793" s="4"/>
      <c r="E793" s="3"/>
      <c r="F793" s="3"/>
      <c r="G793" s="16"/>
      <c r="H793" s="3"/>
      <c r="I793" s="3"/>
      <c r="J793" s="3"/>
      <c r="K793" s="3"/>
      <c r="L793" s="3"/>
      <c r="M793" s="3"/>
      <c r="N793" s="3"/>
    </row>
    <row r="794" spans="1:14" ht="13">
      <c r="A794" s="36"/>
      <c r="B794" s="3"/>
      <c r="C794" s="4"/>
      <c r="D794" s="4"/>
      <c r="E794" s="3"/>
      <c r="F794" s="3"/>
      <c r="G794" s="16"/>
      <c r="H794" s="3"/>
      <c r="I794" s="3"/>
      <c r="J794" s="3"/>
      <c r="K794" s="3"/>
      <c r="L794" s="3"/>
      <c r="M794" s="3"/>
      <c r="N794" s="3"/>
    </row>
    <row r="795" spans="1:14" ht="13">
      <c r="A795" s="36"/>
      <c r="B795" s="3"/>
      <c r="C795" s="4"/>
      <c r="D795" s="4"/>
      <c r="E795" s="3"/>
      <c r="F795" s="3"/>
      <c r="G795" s="16"/>
      <c r="H795" s="3"/>
      <c r="I795" s="3"/>
      <c r="J795" s="3"/>
      <c r="K795" s="3"/>
      <c r="L795" s="3"/>
      <c r="M795" s="3"/>
      <c r="N795" s="3"/>
    </row>
    <row r="796" spans="1:14" ht="13">
      <c r="A796" s="36"/>
      <c r="B796" s="3"/>
      <c r="C796" s="4"/>
      <c r="D796" s="4"/>
      <c r="E796" s="3"/>
      <c r="F796" s="3"/>
      <c r="G796" s="16"/>
      <c r="H796" s="3"/>
      <c r="I796" s="3"/>
      <c r="J796" s="3"/>
      <c r="K796" s="3"/>
      <c r="L796" s="3"/>
      <c r="M796" s="3"/>
      <c r="N796" s="3"/>
    </row>
    <row r="797" spans="1:14" ht="13">
      <c r="A797" s="36"/>
      <c r="B797" s="3"/>
      <c r="C797" s="4"/>
      <c r="D797" s="4"/>
      <c r="E797" s="3"/>
      <c r="F797" s="3"/>
      <c r="G797" s="16"/>
      <c r="H797" s="3"/>
      <c r="I797" s="3"/>
      <c r="J797" s="3"/>
      <c r="K797" s="3"/>
      <c r="L797" s="3"/>
      <c r="M797" s="3"/>
      <c r="N797" s="3"/>
    </row>
    <row r="798" spans="1:14" ht="13">
      <c r="A798" s="36"/>
      <c r="B798" s="3"/>
      <c r="C798" s="4"/>
      <c r="D798" s="4"/>
      <c r="E798" s="3"/>
      <c r="F798" s="3"/>
      <c r="G798" s="16"/>
      <c r="H798" s="3"/>
      <c r="I798" s="3"/>
      <c r="J798" s="3"/>
      <c r="K798" s="3"/>
      <c r="L798" s="3"/>
      <c r="M798" s="3"/>
      <c r="N798" s="3"/>
    </row>
    <row r="799" spans="1:14" ht="13">
      <c r="A799" s="36"/>
      <c r="B799" s="3"/>
      <c r="C799" s="4"/>
      <c r="D799" s="4"/>
      <c r="E799" s="3"/>
      <c r="F799" s="3"/>
      <c r="G799" s="16"/>
      <c r="H799" s="3"/>
      <c r="I799" s="3"/>
      <c r="J799" s="3"/>
      <c r="K799" s="3"/>
      <c r="L799" s="3"/>
      <c r="M799" s="3"/>
      <c r="N799" s="3"/>
    </row>
    <row r="800" spans="1:14" ht="13">
      <c r="A800" s="36"/>
      <c r="B800" s="3"/>
      <c r="C800" s="4"/>
      <c r="D800" s="4"/>
      <c r="E800" s="3"/>
      <c r="F800" s="3"/>
      <c r="G800" s="16"/>
      <c r="H800" s="3"/>
      <c r="I800" s="3"/>
      <c r="J800" s="3"/>
      <c r="K800" s="3"/>
      <c r="L800" s="3"/>
      <c r="M800" s="3"/>
      <c r="N800" s="3"/>
    </row>
    <row r="801" spans="1:14" ht="13">
      <c r="A801" s="36"/>
      <c r="B801" s="3"/>
      <c r="C801" s="4"/>
      <c r="D801" s="4"/>
      <c r="E801" s="3"/>
      <c r="F801" s="3"/>
      <c r="G801" s="16"/>
      <c r="H801" s="3"/>
      <c r="I801" s="3"/>
      <c r="J801" s="3"/>
      <c r="K801" s="3"/>
      <c r="L801" s="3"/>
      <c r="M801" s="3"/>
      <c r="N801" s="3"/>
    </row>
    <row r="802" spans="1:14" ht="13">
      <c r="A802" s="36"/>
      <c r="B802" s="3"/>
      <c r="C802" s="4"/>
      <c r="D802" s="4"/>
      <c r="E802" s="3"/>
      <c r="F802" s="3"/>
      <c r="G802" s="16"/>
      <c r="H802" s="3"/>
      <c r="I802" s="3"/>
      <c r="J802" s="3"/>
      <c r="K802" s="3"/>
      <c r="L802" s="3"/>
      <c r="M802" s="3"/>
      <c r="N802" s="3"/>
    </row>
    <row r="803" spans="1:14" ht="13">
      <c r="A803" s="36"/>
      <c r="B803" s="3"/>
      <c r="C803" s="4"/>
      <c r="D803" s="4"/>
      <c r="E803" s="3"/>
      <c r="F803" s="3"/>
      <c r="G803" s="16"/>
      <c r="H803" s="3"/>
      <c r="I803" s="3"/>
      <c r="J803" s="3"/>
      <c r="K803" s="3"/>
      <c r="L803" s="3"/>
      <c r="M803" s="3"/>
      <c r="N803" s="3"/>
    </row>
    <row r="804" spans="1:14" ht="13">
      <c r="A804" s="36"/>
      <c r="B804" s="3"/>
      <c r="C804" s="4"/>
      <c r="D804" s="4"/>
      <c r="E804" s="3"/>
      <c r="F804" s="3"/>
      <c r="G804" s="16"/>
      <c r="H804" s="3"/>
      <c r="I804" s="3"/>
      <c r="J804" s="3"/>
      <c r="K804" s="3"/>
      <c r="L804" s="3"/>
      <c r="M804" s="3"/>
      <c r="N804" s="3"/>
    </row>
    <row r="805" spans="1:14" ht="13">
      <c r="A805" s="36"/>
      <c r="B805" s="3"/>
      <c r="C805" s="4"/>
      <c r="D805" s="4"/>
      <c r="E805" s="3"/>
      <c r="F805" s="3"/>
      <c r="G805" s="16"/>
      <c r="H805" s="3"/>
      <c r="I805" s="3"/>
      <c r="J805" s="3"/>
      <c r="K805" s="3"/>
      <c r="L805" s="3"/>
      <c r="M805" s="3"/>
      <c r="N805" s="3"/>
    </row>
    <row r="806" spans="1:14" ht="13">
      <c r="A806" s="36"/>
      <c r="B806" s="3"/>
      <c r="C806" s="4"/>
      <c r="D806" s="4"/>
      <c r="E806" s="3"/>
      <c r="F806" s="3"/>
      <c r="G806" s="16"/>
      <c r="H806" s="3"/>
      <c r="I806" s="3"/>
      <c r="J806" s="3"/>
      <c r="K806" s="3"/>
      <c r="L806" s="3"/>
      <c r="M806" s="3"/>
      <c r="N806" s="3"/>
    </row>
    <row r="807" spans="1:14" ht="13">
      <c r="A807" s="36"/>
      <c r="B807" s="3"/>
      <c r="C807" s="4"/>
      <c r="D807" s="4"/>
      <c r="E807" s="3"/>
      <c r="F807" s="3"/>
      <c r="G807" s="16"/>
      <c r="H807" s="3"/>
      <c r="I807" s="3"/>
      <c r="J807" s="3"/>
      <c r="K807" s="3"/>
      <c r="L807" s="3"/>
      <c r="M807" s="3"/>
      <c r="N807" s="3"/>
    </row>
    <row r="808" spans="1:14" ht="13">
      <c r="A808" s="36"/>
      <c r="B808" s="3"/>
      <c r="C808" s="4"/>
      <c r="D808" s="4"/>
      <c r="E808" s="3"/>
      <c r="F808" s="3"/>
      <c r="G808" s="16"/>
      <c r="H808" s="3"/>
      <c r="I808" s="3"/>
      <c r="J808" s="3"/>
      <c r="K808" s="3"/>
      <c r="L808" s="3"/>
      <c r="M808" s="3"/>
      <c r="N808" s="3"/>
    </row>
    <row r="809" spans="1:14" ht="13">
      <c r="A809" s="36"/>
      <c r="B809" s="3"/>
      <c r="C809" s="4"/>
      <c r="D809" s="4"/>
      <c r="E809" s="3"/>
      <c r="F809" s="3"/>
      <c r="G809" s="16"/>
      <c r="H809" s="3"/>
      <c r="I809" s="3"/>
      <c r="J809" s="3"/>
      <c r="K809" s="3"/>
      <c r="L809" s="3"/>
      <c r="M809" s="3"/>
      <c r="N809" s="3"/>
    </row>
    <row r="810" spans="1:14" ht="13">
      <c r="A810" s="36"/>
      <c r="B810" s="3"/>
      <c r="C810" s="4"/>
      <c r="D810" s="4"/>
      <c r="E810" s="3"/>
      <c r="F810" s="3"/>
      <c r="G810" s="16"/>
      <c r="H810" s="3"/>
      <c r="I810" s="3"/>
      <c r="J810" s="3"/>
      <c r="K810" s="3"/>
      <c r="L810" s="3"/>
      <c r="M810" s="3"/>
      <c r="N810" s="3"/>
    </row>
    <row r="811" spans="1:14" ht="13">
      <c r="A811" s="36"/>
      <c r="B811" s="3"/>
      <c r="C811" s="4"/>
      <c r="D811" s="4"/>
      <c r="E811" s="3"/>
      <c r="F811" s="3"/>
      <c r="G811" s="16"/>
      <c r="H811" s="3"/>
      <c r="I811" s="3"/>
      <c r="J811" s="3"/>
      <c r="K811" s="3"/>
      <c r="L811" s="3"/>
      <c r="M811" s="3"/>
      <c r="N811" s="3"/>
    </row>
    <row r="812" spans="1:14" ht="13">
      <c r="A812" s="36"/>
      <c r="B812" s="3"/>
      <c r="C812" s="4"/>
      <c r="D812" s="4"/>
      <c r="E812" s="3"/>
      <c r="F812" s="3"/>
      <c r="G812" s="16"/>
      <c r="H812" s="3"/>
      <c r="I812" s="3"/>
      <c r="J812" s="3"/>
      <c r="K812" s="3"/>
      <c r="L812" s="3"/>
      <c r="M812" s="3"/>
      <c r="N812" s="3"/>
    </row>
    <row r="813" spans="1:14" ht="13">
      <c r="A813" s="36"/>
      <c r="B813" s="3"/>
      <c r="C813" s="4"/>
      <c r="D813" s="4"/>
      <c r="E813" s="3"/>
      <c r="F813" s="3"/>
      <c r="G813" s="16"/>
      <c r="H813" s="3"/>
      <c r="I813" s="3"/>
      <c r="J813" s="3"/>
      <c r="K813" s="3"/>
      <c r="L813" s="3"/>
      <c r="M813" s="3"/>
      <c r="N813" s="3"/>
    </row>
    <row r="814" spans="1:14" ht="13">
      <c r="A814" s="36"/>
      <c r="B814" s="3"/>
      <c r="C814" s="4"/>
      <c r="D814" s="4"/>
      <c r="E814" s="3"/>
      <c r="F814" s="3"/>
      <c r="G814" s="16"/>
      <c r="H814" s="3"/>
      <c r="I814" s="3"/>
      <c r="J814" s="3"/>
      <c r="K814" s="3"/>
      <c r="L814" s="3"/>
      <c r="M814" s="3"/>
      <c r="N814" s="3"/>
    </row>
    <row r="815" spans="1:14" ht="13">
      <c r="A815" s="36"/>
      <c r="B815" s="3"/>
      <c r="C815" s="4"/>
      <c r="D815" s="4"/>
      <c r="E815" s="3"/>
      <c r="F815" s="3"/>
      <c r="G815" s="16"/>
      <c r="H815" s="3"/>
      <c r="I815" s="3"/>
      <c r="J815" s="3"/>
      <c r="K815" s="3"/>
      <c r="L815" s="3"/>
      <c r="M815" s="3"/>
      <c r="N815" s="3"/>
    </row>
    <row r="816" spans="1:14" ht="13">
      <c r="A816" s="36"/>
      <c r="B816" s="3"/>
      <c r="C816" s="4"/>
      <c r="D816" s="4"/>
      <c r="E816" s="3"/>
      <c r="F816" s="3"/>
      <c r="G816" s="16"/>
      <c r="H816" s="3"/>
      <c r="I816" s="3"/>
      <c r="J816" s="3"/>
      <c r="K816" s="3"/>
      <c r="L816" s="3"/>
      <c r="M816" s="3"/>
      <c r="N816" s="3"/>
    </row>
    <row r="817" spans="1:14" ht="13">
      <c r="A817" s="36"/>
      <c r="B817" s="3"/>
      <c r="C817" s="4"/>
      <c r="D817" s="4"/>
      <c r="E817" s="3"/>
      <c r="F817" s="3"/>
      <c r="G817" s="16"/>
      <c r="H817" s="3"/>
      <c r="I817" s="3"/>
      <c r="J817" s="3"/>
      <c r="K817" s="3"/>
      <c r="L817" s="3"/>
      <c r="M817" s="3"/>
      <c r="N817" s="3"/>
    </row>
    <row r="818" spans="1:14" ht="13">
      <c r="A818" s="36"/>
      <c r="B818" s="3"/>
      <c r="C818" s="4"/>
      <c r="D818" s="4"/>
      <c r="E818" s="3"/>
      <c r="F818" s="3"/>
      <c r="G818" s="16"/>
      <c r="H818" s="3"/>
      <c r="I818" s="3"/>
      <c r="J818" s="3"/>
      <c r="K818" s="3"/>
      <c r="L818" s="3"/>
      <c r="M818" s="3"/>
      <c r="N818" s="3"/>
    </row>
    <row r="819" spans="1:14" ht="13">
      <c r="A819" s="36"/>
      <c r="B819" s="3"/>
      <c r="C819" s="4"/>
      <c r="D819" s="4"/>
      <c r="E819" s="3"/>
      <c r="F819" s="3"/>
      <c r="G819" s="16"/>
      <c r="H819" s="3"/>
      <c r="I819" s="3"/>
      <c r="J819" s="3"/>
      <c r="K819" s="3"/>
      <c r="L819" s="3"/>
      <c r="M819" s="3"/>
      <c r="N819" s="3"/>
    </row>
    <row r="820" spans="1:14" ht="13">
      <c r="A820" s="36"/>
      <c r="B820" s="3"/>
      <c r="C820" s="4"/>
      <c r="D820" s="4"/>
      <c r="E820" s="3"/>
      <c r="F820" s="3"/>
      <c r="G820" s="16"/>
      <c r="H820" s="3"/>
      <c r="I820" s="3"/>
      <c r="J820" s="3"/>
      <c r="K820" s="3"/>
      <c r="L820" s="3"/>
      <c r="M820" s="3"/>
      <c r="N820" s="3"/>
    </row>
    <row r="821" spans="1:14" ht="13">
      <c r="A821" s="36"/>
      <c r="B821" s="3"/>
      <c r="C821" s="4"/>
      <c r="D821" s="4"/>
      <c r="E821" s="3"/>
      <c r="F821" s="3"/>
      <c r="G821" s="16"/>
      <c r="H821" s="3"/>
      <c r="I821" s="3"/>
      <c r="J821" s="3"/>
      <c r="K821" s="3"/>
      <c r="L821" s="3"/>
      <c r="M821" s="3"/>
      <c r="N821" s="3"/>
    </row>
    <row r="822" spans="1:14" ht="13">
      <c r="A822" s="36"/>
      <c r="B822" s="3"/>
      <c r="C822" s="4"/>
      <c r="D822" s="4"/>
      <c r="E822" s="3"/>
      <c r="F822" s="3"/>
      <c r="G822" s="16"/>
      <c r="H822" s="3"/>
      <c r="I822" s="3"/>
      <c r="J822" s="3"/>
      <c r="K822" s="3"/>
      <c r="L822" s="3"/>
      <c r="M822" s="3"/>
      <c r="N822" s="3"/>
    </row>
    <row r="823" spans="1:14" ht="13">
      <c r="A823" s="36"/>
      <c r="B823" s="3"/>
      <c r="C823" s="4"/>
      <c r="D823" s="4"/>
      <c r="E823" s="3"/>
      <c r="F823" s="3"/>
      <c r="G823" s="16"/>
      <c r="H823" s="3"/>
      <c r="I823" s="3"/>
      <c r="J823" s="3"/>
      <c r="K823" s="3"/>
      <c r="L823" s="3"/>
      <c r="M823" s="3"/>
      <c r="N823" s="3"/>
    </row>
    <row r="824" spans="1:14" ht="13">
      <c r="A824" s="36"/>
      <c r="B824" s="3"/>
      <c r="C824" s="4"/>
      <c r="D824" s="4"/>
      <c r="E824" s="3"/>
      <c r="F824" s="3"/>
      <c r="G824" s="16"/>
      <c r="H824" s="3"/>
      <c r="I824" s="3"/>
      <c r="J824" s="3"/>
      <c r="K824" s="3"/>
      <c r="L824" s="3"/>
      <c r="M824" s="3"/>
      <c r="N824" s="3"/>
    </row>
    <row r="825" spans="1:14" ht="13">
      <c r="A825" s="36"/>
      <c r="B825" s="3"/>
      <c r="C825" s="4"/>
      <c r="D825" s="4"/>
      <c r="E825" s="3"/>
      <c r="F825" s="3"/>
      <c r="G825" s="16"/>
      <c r="H825" s="3"/>
      <c r="I825" s="3"/>
      <c r="J825" s="3"/>
      <c r="K825" s="3"/>
      <c r="L825" s="3"/>
      <c r="M825" s="3"/>
      <c r="N825" s="3"/>
    </row>
    <row r="826" spans="1:14" ht="13">
      <c r="A826" s="36"/>
      <c r="B826" s="3"/>
      <c r="C826" s="4"/>
      <c r="D826" s="4"/>
      <c r="E826" s="3"/>
      <c r="F826" s="3"/>
      <c r="G826" s="16"/>
      <c r="H826" s="3"/>
      <c r="I826" s="3"/>
      <c r="J826" s="3"/>
      <c r="K826" s="3"/>
      <c r="L826" s="3"/>
      <c r="M826" s="3"/>
      <c r="N826" s="3"/>
    </row>
    <row r="827" spans="1:14" ht="13">
      <c r="A827" s="36"/>
      <c r="B827" s="3"/>
      <c r="C827" s="4"/>
      <c r="D827" s="4"/>
      <c r="E827" s="3"/>
      <c r="F827" s="3"/>
      <c r="G827" s="16"/>
      <c r="H827" s="3"/>
      <c r="I827" s="3"/>
      <c r="J827" s="3"/>
      <c r="K827" s="3"/>
      <c r="L827" s="3"/>
      <c r="M827" s="3"/>
      <c r="N827" s="3"/>
    </row>
    <row r="828" spans="1:14" ht="13">
      <c r="A828" s="36"/>
      <c r="B828" s="3"/>
      <c r="C828" s="4"/>
      <c r="D828" s="4"/>
      <c r="E828" s="3"/>
      <c r="F828" s="3"/>
      <c r="G828" s="16"/>
      <c r="H828" s="3"/>
      <c r="I828" s="3"/>
      <c r="J828" s="3"/>
      <c r="K828" s="3"/>
      <c r="L828" s="3"/>
      <c r="M828" s="3"/>
      <c r="N828" s="3"/>
    </row>
    <row r="829" spans="1:14" ht="13">
      <c r="A829" s="36"/>
      <c r="B829" s="3"/>
      <c r="C829" s="4"/>
      <c r="D829" s="4"/>
      <c r="E829" s="3"/>
      <c r="F829" s="3"/>
      <c r="G829" s="16"/>
      <c r="H829" s="3"/>
      <c r="I829" s="3"/>
      <c r="J829" s="3"/>
      <c r="K829" s="3"/>
      <c r="L829" s="3"/>
      <c r="M829" s="3"/>
      <c r="N829" s="3"/>
    </row>
    <row r="830" spans="1:14" ht="13">
      <c r="A830" s="36"/>
      <c r="B830" s="3"/>
      <c r="C830" s="4"/>
      <c r="D830" s="4"/>
      <c r="E830" s="3"/>
      <c r="F830" s="3"/>
      <c r="G830" s="16"/>
      <c r="H830" s="3"/>
      <c r="I830" s="3"/>
      <c r="J830" s="3"/>
      <c r="K830" s="3"/>
      <c r="L830" s="3"/>
      <c r="M830" s="3"/>
      <c r="N830" s="3"/>
    </row>
    <row r="831" spans="1:14" ht="13">
      <c r="A831" s="36"/>
      <c r="B831" s="3"/>
      <c r="C831" s="4"/>
      <c r="D831" s="4"/>
      <c r="E831" s="3"/>
      <c r="F831" s="3"/>
      <c r="G831" s="16"/>
      <c r="H831" s="3"/>
      <c r="I831" s="3"/>
      <c r="J831" s="3"/>
      <c r="K831" s="3"/>
      <c r="L831" s="3"/>
      <c r="M831" s="3"/>
      <c r="N831" s="3"/>
    </row>
    <row r="832" spans="1:14" ht="13">
      <c r="A832" s="36"/>
      <c r="B832" s="3"/>
      <c r="C832" s="4"/>
      <c r="D832" s="4"/>
      <c r="E832" s="3"/>
      <c r="F832" s="3"/>
      <c r="G832" s="16"/>
      <c r="H832" s="3"/>
      <c r="I832" s="3"/>
      <c r="J832" s="3"/>
      <c r="K832" s="3"/>
      <c r="L832" s="3"/>
      <c r="M832" s="3"/>
      <c r="N832" s="3"/>
    </row>
    <row r="833" spans="1:14" ht="13">
      <c r="A833" s="36"/>
      <c r="B833" s="3"/>
      <c r="C833" s="4"/>
      <c r="D833" s="4"/>
      <c r="E833" s="3"/>
      <c r="F833" s="3"/>
      <c r="G833" s="16"/>
      <c r="H833" s="3"/>
      <c r="I833" s="3"/>
      <c r="J833" s="3"/>
      <c r="K833" s="3"/>
      <c r="L833" s="3"/>
      <c r="M833" s="3"/>
      <c r="N833" s="3"/>
    </row>
    <row r="834" spans="1:14" ht="13">
      <c r="A834" s="36"/>
      <c r="B834" s="3"/>
      <c r="C834" s="4"/>
      <c r="D834" s="4"/>
      <c r="E834" s="3"/>
      <c r="F834" s="3"/>
      <c r="G834" s="16"/>
      <c r="H834" s="3"/>
      <c r="I834" s="3"/>
      <c r="J834" s="3"/>
      <c r="K834" s="3"/>
      <c r="L834" s="3"/>
      <c r="M834" s="3"/>
      <c r="N834" s="3"/>
    </row>
    <row r="835" spans="1:14" ht="13">
      <c r="A835" s="36"/>
      <c r="B835" s="3"/>
      <c r="C835" s="4"/>
      <c r="D835" s="4"/>
      <c r="E835" s="3"/>
      <c r="F835" s="3"/>
      <c r="G835" s="16"/>
      <c r="H835" s="3"/>
      <c r="I835" s="3"/>
      <c r="J835" s="3"/>
      <c r="K835" s="3"/>
      <c r="L835" s="3"/>
      <c r="M835" s="3"/>
      <c r="N835" s="3"/>
    </row>
    <row r="836" spans="1:14" ht="13">
      <c r="A836" s="36"/>
      <c r="B836" s="3"/>
      <c r="C836" s="4"/>
      <c r="D836" s="4"/>
      <c r="E836" s="3"/>
      <c r="F836" s="3"/>
      <c r="G836" s="16"/>
      <c r="H836" s="3"/>
      <c r="I836" s="3"/>
      <c r="J836" s="3"/>
      <c r="K836" s="3"/>
      <c r="L836" s="3"/>
      <c r="M836" s="3"/>
      <c r="N836" s="3"/>
    </row>
    <row r="837" spans="1:14" ht="13">
      <c r="A837" s="36"/>
      <c r="B837" s="3"/>
      <c r="C837" s="4"/>
      <c r="D837" s="4"/>
      <c r="E837" s="3"/>
      <c r="F837" s="3"/>
      <c r="G837" s="16"/>
      <c r="H837" s="3"/>
      <c r="I837" s="3"/>
      <c r="J837" s="3"/>
      <c r="K837" s="3"/>
      <c r="L837" s="3"/>
      <c r="M837" s="3"/>
      <c r="N837" s="3"/>
    </row>
    <row r="838" spans="1:14" ht="13">
      <c r="A838" s="36"/>
      <c r="B838" s="3"/>
      <c r="C838" s="4"/>
      <c r="D838" s="4"/>
      <c r="E838" s="3"/>
      <c r="F838" s="3"/>
      <c r="G838" s="16"/>
      <c r="H838" s="3"/>
      <c r="I838" s="3"/>
      <c r="J838" s="3"/>
      <c r="K838" s="3"/>
      <c r="L838" s="3"/>
      <c r="M838" s="3"/>
      <c r="N838" s="3"/>
    </row>
    <row r="839" spans="1:14" ht="13">
      <c r="A839" s="36"/>
      <c r="B839" s="3"/>
      <c r="C839" s="4"/>
      <c r="D839" s="4"/>
      <c r="E839" s="3"/>
      <c r="F839" s="3"/>
      <c r="G839" s="16"/>
      <c r="H839" s="3"/>
      <c r="I839" s="3"/>
      <c r="J839" s="3"/>
      <c r="K839" s="3"/>
      <c r="L839" s="3"/>
      <c r="M839" s="3"/>
      <c r="N839" s="3"/>
    </row>
    <row r="840" spans="1:14" ht="13">
      <c r="A840" s="36"/>
      <c r="B840" s="3"/>
      <c r="C840" s="4"/>
      <c r="D840" s="4"/>
      <c r="E840" s="3"/>
      <c r="F840" s="3"/>
      <c r="G840" s="16"/>
      <c r="H840" s="3"/>
      <c r="I840" s="3"/>
      <c r="J840" s="3"/>
      <c r="K840" s="3"/>
      <c r="L840" s="3"/>
      <c r="M840" s="3"/>
      <c r="N840" s="3"/>
    </row>
    <row r="841" spans="1:14" ht="13">
      <c r="A841" s="36"/>
      <c r="B841" s="3"/>
      <c r="C841" s="4"/>
      <c r="D841" s="4"/>
      <c r="E841" s="3"/>
      <c r="F841" s="3"/>
      <c r="G841" s="16"/>
      <c r="H841" s="3"/>
      <c r="I841" s="3"/>
      <c r="J841" s="3"/>
      <c r="K841" s="3"/>
      <c r="L841" s="3"/>
      <c r="M841" s="3"/>
      <c r="N841" s="3"/>
    </row>
    <row r="842" spans="1:14" ht="13">
      <c r="A842" s="36"/>
      <c r="B842" s="3"/>
      <c r="C842" s="4"/>
      <c r="D842" s="4"/>
      <c r="E842" s="3"/>
      <c r="F842" s="3"/>
      <c r="G842" s="16"/>
      <c r="H842" s="3"/>
      <c r="I842" s="3"/>
      <c r="J842" s="3"/>
      <c r="K842" s="3"/>
      <c r="L842" s="3"/>
      <c r="M842" s="3"/>
      <c r="N842" s="3"/>
    </row>
    <row r="843" spans="1:14" ht="13">
      <c r="A843" s="36"/>
      <c r="B843" s="3"/>
      <c r="C843" s="4"/>
      <c r="D843" s="4"/>
      <c r="E843" s="3"/>
      <c r="F843" s="3"/>
      <c r="G843" s="16"/>
      <c r="H843" s="3"/>
      <c r="I843" s="3"/>
      <c r="J843" s="3"/>
      <c r="K843" s="3"/>
      <c r="L843" s="3"/>
      <c r="M843" s="3"/>
      <c r="N843" s="3"/>
    </row>
    <row r="844" spans="1:14" ht="13">
      <c r="A844" s="36"/>
      <c r="B844" s="3"/>
      <c r="C844" s="4"/>
      <c r="D844" s="4"/>
      <c r="E844" s="3"/>
      <c r="F844" s="3"/>
      <c r="G844" s="16"/>
      <c r="H844" s="3"/>
      <c r="I844" s="3"/>
      <c r="J844" s="3"/>
      <c r="K844" s="3"/>
      <c r="L844" s="3"/>
      <c r="M844" s="3"/>
      <c r="N844" s="3"/>
    </row>
    <row r="845" spans="1:14" ht="13">
      <c r="A845" s="36"/>
      <c r="B845" s="3"/>
      <c r="C845" s="4"/>
      <c r="D845" s="4"/>
      <c r="E845" s="3"/>
      <c r="F845" s="3"/>
      <c r="G845" s="16"/>
      <c r="H845" s="3"/>
      <c r="I845" s="3"/>
      <c r="J845" s="3"/>
      <c r="K845" s="3"/>
      <c r="L845" s="3"/>
      <c r="M845" s="3"/>
      <c r="N845" s="3"/>
    </row>
    <row r="846" spans="1:14" ht="13">
      <c r="A846" s="36"/>
      <c r="B846" s="3"/>
      <c r="C846" s="4"/>
      <c r="D846" s="4"/>
      <c r="E846" s="3"/>
      <c r="F846" s="3"/>
      <c r="G846" s="16"/>
      <c r="H846" s="3"/>
      <c r="I846" s="3"/>
      <c r="J846" s="3"/>
      <c r="K846" s="3"/>
      <c r="L846" s="3"/>
      <c r="M846" s="3"/>
      <c r="N846" s="3"/>
    </row>
    <row r="847" spans="1:14" ht="13">
      <c r="A847" s="36"/>
      <c r="B847" s="3"/>
      <c r="C847" s="4"/>
      <c r="D847" s="4"/>
      <c r="E847" s="3"/>
      <c r="F847" s="3"/>
      <c r="G847" s="16"/>
      <c r="H847" s="3"/>
      <c r="I847" s="3"/>
      <c r="J847" s="3"/>
      <c r="K847" s="3"/>
      <c r="L847" s="3"/>
      <c r="M847" s="3"/>
      <c r="N847" s="3"/>
    </row>
    <row r="848" spans="1:14" ht="13">
      <c r="A848" s="36"/>
      <c r="B848" s="3"/>
      <c r="C848" s="4"/>
      <c r="D848" s="4"/>
      <c r="E848" s="3"/>
      <c r="F848" s="3"/>
      <c r="G848" s="16"/>
      <c r="H848" s="3"/>
      <c r="I848" s="3"/>
      <c r="J848" s="3"/>
      <c r="K848" s="3"/>
      <c r="L848" s="3"/>
      <c r="M848" s="3"/>
      <c r="N848" s="3"/>
    </row>
    <row r="849" spans="1:14" ht="13">
      <c r="A849" s="36"/>
      <c r="B849" s="3"/>
      <c r="C849" s="4"/>
      <c r="D849" s="4"/>
      <c r="E849" s="3"/>
      <c r="F849" s="3"/>
      <c r="G849" s="16"/>
      <c r="H849" s="3"/>
      <c r="I849" s="3"/>
      <c r="J849" s="3"/>
      <c r="K849" s="3"/>
      <c r="L849" s="3"/>
      <c r="M849" s="3"/>
      <c r="N849" s="3"/>
    </row>
    <row r="850" spans="1:14" ht="13">
      <c r="A850" s="36"/>
      <c r="B850" s="3"/>
      <c r="C850" s="4"/>
      <c r="D850" s="4"/>
      <c r="E850" s="3"/>
      <c r="F850" s="3"/>
      <c r="G850" s="16"/>
      <c r="H850" s="3"/>
      <c r="I850" s="3"/>
      <c r="J850" s="3"/>
      <c r="K850" s="3"/>
      <c r="L850" s="3"/>
      <c r="M850" s="3"/>
      <c r="N850" s="3"/>
    </row>
    <row r="851" spans="1:14" ht="13">
      <c r="A851" s="36"/>
      <c r="B851" s="3"/>
      <c r="C851" s="4"/>
      <c r="D851" s="4"/>
      <c r="E851" s="3"/>
      <c r="F851" s="3"/>
      <c r="G851" s="16"/>
      <c r="H851" s="3"/>
      <c r="I851" s="3"/>
      <c r="J851" s="3"/>
      <c r="K851" s="3"/>
      <c r="L851" s="3"/>
      <c r="M851" s="3"/>
      <c r="N851" s="3"/>
    </row>
    <row r="852" spans="1:14" ht="13">
      <c r="A852" s="36"/>
      <c r="B852" s="3"/>
      <c r="C852" s="4"/>
      <c r="D852" s="4"/>
      <c r="E852" s="3"/>
      <c r="F852" s="3"/>
      <c r="G852" s="16"/>
      <c r="H852" s="3"/>
      <c r="I852" s="3"/>
      <c r="J852" s="3"/>
      <c r="K852" s="3"/>
      <c r="L852" s="3"/>
      <c r="M852" s="3"/>
      <c r="N852" s="3"/>
    </row>
    <row r="853" spans="1:14" ht="13">
      <c r="A853" s="36"/>
      <c r="B853" s="3"/>
      <c r="C853" s="4"/>
      <c r="D853" s="4"/>
      <c r="E853" s="3"/>
      <c r="F853" s="3"/>
      <c r="G853" s="16"/>
      <c r="H853" s="3"/>
      <c r="I853" s="3"/>
      <c r="J853" s="3"/>
      <c r="K853" s="3"/>
      <c r="L853" s="3"/>
      <c r="M853" s="3"/>
      <c r="N853" s="3"/>
    </row>
    <row r="854" spans="1:14" ht="13">
      <c r="A854" s="36"/>
      <c r="B854" s="3"/>
      <c r="C854" s="4"/>
      <c r="D854" s="4"/>
      <c r="E854" s="3"/>
      <c r="F854" s="3"/>
      <c r="G854" s="16"/>
      <c r="H854" s="3"/>
      <c r="I854" s="3"/>
      <c r="J854" s="3"/>
      <c r="K854" s="3"/>
      <c r="L854" s="3"/>
      <c r="M854" s="3"/>
      <c r="N854" s="3"/>
    </row>
    <row r="855" spans="1:14" ht="13">
      <c r="A855" s="36"/>
      <c r="B855" s="3"/>
      <c r="C855" s="4"/>
      <c r="D855" s="4"/>
      <c r="E855" s="3"/>
      <c r="F855" s="3"/>
      <c r="G855" s="16"/>
      <c r="H855" s="3"/>
      <c r="I855" s="3"/>
      <c r="J855" s="3"/>
      <c r="K855" s="3"/>
      <c r="L855" s="3"/>
      <c r="M855" s="3"/>
      <c r="N855" s="3"/>
    </row>
    <row r="856" spans="1:14" ht="13">
      <c r="A856" s="36"/>
      <c r="B856" s="3"/>
      <c r="C856" s="4"/>
      <c r="D856" s="4"/>
      <c r="E856" s="3"/>
      <c r="F856" s="3"/>
      <c r="G856" s="16"/>
      <c r="H856" s="3"/>
      <c r="I856" s="3"/>
      <c r="J856" s="3"/>
      <c r="K856" s="3"/>
      <c r="L856" s="3"/>
      <c r="M856" s="3"/>
      <c r="N856" s="3"/>
    </row>
    <row r="857" spans="1:14" ht="13">
      <c r="A857" s="36"/>
      <c r="B857" s="3"/>
      <c r="C857" s="4"/>
      <c r="D857" s="4"/>
      <c r="E857" s="3"/>
      <c r="F857" s="3"/>
      <c r="G857" s="16"/>
      <c r="H857" s="3"/>
      <c r="I857" s="3"/>
      <c r="J857" s="3"/>
      <c r="K857" s="3"/>
      <c r="L857" s="3"/>
      <c r="M857" s="3"/>
      <c r="N857" s="3"/>
    </row>
    <row r="858" spans="1:14" ht="13">
      <c r="A858" s="36"/>
      <c r="B858" s="3"/>
      <c r="C858" s="4"/>
      <c r="D858" s="4"/>
      <c r="E858" s="3"/>
      <c r="F858" s="3"/>
      <c r="G858" s="16"/>
      <c r="H858" s="3"/>
      <c r="I858" s="3"/>
      <c r="J858" s="3"/>
      <c r="K858" s="3"/>
      <c r="L858" s="3"/>
      <c r="M858" s="3"/>
      <c r="N858" s="3"/>
    </row>
    <row r="859" spans="1:14" ht="13">
      <c r="A859" s="36"/>
      <c r="B859" s="3"/>
      <c r="C859" s="4"/>
      <c r="D859" s="4"/>
      <c r="E859" s="3"/>
      <c r="F859" s="3"/>
      <c r="G859" s="16"/>
      <c r="H859" s="3"/>
      <c r="I859" s="3"/>
      <c r="J859" s="3"/>
      <c r="K859" s="3"/>
      <c r="L859" s="3"/>
      <c r="M859" s="3"/>
      <c r="N859" s="3"/>
    </row>
    <row r="860" spans="1:14" ht="13">
      <c r="A860" s="36"/>
      <c r="B860" s="3"/>
      <c r="C860" s="4"/>
      <c r="D860" s="4"/>
      <c r="E860" s="3"/>
      <c r="F860" s="3"/>
      <c r="G860" s="16"/>
      <c r="H860" s="3"/>
      <c r="I860" s="3"/>
      <c r="J860" s="3"/>
      <c r="K860" s="3"/>
      <c r="L860" s="3"/>
      <c r="M860" s="3"/>
      <c r="N860" s="3"/>
    </row>
    <row r="861" spans="1:14" ht="13">
      <c r="A861" s="36"/>
      <c r="B861" s="3"/>
      <c r="C861" s="4"/>
      <c r="D861" s="4"/>
      <c r="E861" s="3"/>
      <c r="F861" s="3"/>
      <c r="G861" s="16"/>
      <c r="H861" s="3"/>
      <c r="I861" s="3"/>
      <c r="J861" s="3"/>
      <c r="K861" s="3"/>
      <c r="L861" s="3"/>
      <c r="M861" s="3"/>
      <c r="N861" s="3"/>
    </row>
    <row r="862" spans="1:14" ht="13">
      <c r="A862" s="36"/>
      <c r="B862" s="3"/>
      <c r="C862" s="4"/>
      <c r="D862" s="4"/>
      <c r="E862" s="3"/>
      <c r="F862" s="3"/>
      <c r="G862" s="16"/>
      <c r="H862" s="3"/>
      <c r="I862" s="3"/>
      <c r="J862" s="3"/>
      <c r="K862" s="3"/>
      <c r="L862" s="3"/>
      <c r="M862" s="3"/>
      <c r="N862" s="3"/>
    </row>
    <row r="863" spans="1:14" ht="13">
      <c r="A863" s="36"/>
      <c r="B863" s="3"/>
      <c r="C863" s="4"/>
      <c r="D863" s="4"/>
      <c r="E863" s="3"/>
      <c r="F863" s="3"/>
      <c r="G863" s="16"/>
      <c r="H863" s="3"/>
      <c r="I863" s="3"/>
      <c r="J863" s="3"/>
      <c r="K863" s="3"/>
      <c r="L863" s="3"/>
      <c r="M863" s="3"/>
      <c r="N863" s="3"/>
    </row>
    <row r="864" spans="1:14" ht="13">
      <c r="A864" s="36"/>
      <c r="B864" s="3"/>
      <c r="C864" s="4"/>
      <c r="D864" s="4"/>
      <c r="E864" s="3"/>
      <c r="F864" s="3"/>
      <c r="G864" s="16"/>
      <c r="H864" s="3"/>
      <c r="I864" s="3"/>
      <c r="J864" s="3"/>
      <c r="K864" s="3"/>
      <c r="L864" s="3"/>
      <c r="M864" s="3"/>
      <c r="N864" s="3"/>
    </row>
    <row r="865" spans="1:14" ht="13">
      <c r="A865" s="36"/>
      <c r="B865" s="3"/>
      <c r="C865" s="4"/>
      <c r="D865" s="4"/>
      <c r="E865" s="3"/>
      <c r="F865" s="3"/>
      <c r="G865" s="16"/>
      <c r="H865" s="3"/>
      <c r="I865" s="3"/>
      <c r="J865" s="3"/>
      <c r="K865" s="3"/>
      <c r="L865" s="3"/>
      <c r="M865" s="3"/>
      <c r="N865" s="3"/>
    </row>
    <row r="866" spans="1:14" ht="13">
      <c r="A866" s="36"/>
      <c r="B866" s="3"/>
      <c r="C866" s="4"/>
      <c r="D866" s="4"/>
      <c r="E866" s="3"/>
      <c r="F866" s="3"/>
      <c r="G866" s="16"/>
      <c r="H866" s="3"/>
      <c r="I866" s="3"/>
      <c r="J866" s="3"/>
      <c r="K866" s="3"/>
      <c r="L866" s="3"/>
      <c r="M866" s="3"/>
      <c r="N866" s="3"/>
    </row>
    <row r="867" spans="1:14" ht="13">
      <c r="A867" s="36"/>
      <c r="B867" s="3"/>
      <c r="C867" s="4"/>
      <c r="D867" s="4"/>
      <c r="E867" s="3"/>
      <c r="F867" s="3"/>
      <c r="G867" s="16"/>
      <c r="H867" s="3"/>
      <c r="I867" s="3"/>
      <c r="J867" s="3"/>
      <c r="K867" s="3"/>
      <c r="L867" s="3"/>
      <c r="M867" s="3"/>
      <c r="N867" s="3"/>
    </row>
    <row r="868" spans="1:14" ht="13">
      <c r="A868" s="36"/>
      <c r="B868" s="3"/>
      <c r="C868" s="4"/>
      <c r="D868" s="4"/>
      <c r="E868" s="3"/>
      <c r="F868" s="3"/>
      <c r="G868" s="16"/>
      <c r="H868" s="3"/>
      <c r="I868" s="3"/>
      <c r="J868" s="3"/>
      <c r="K868" s="3"/>
      <c r="L868" s="3"/>
      <c r="M868" s="3"/>
      <c r="N868" s="3"/>
    </row>
    <row r="869" spans="1:14" ht="13">
      <c r="A869" s="36"/>
      <c r="B869" s="3"/>
      <c r="C869" s="4"/>
      <c r="D869" s="4"/>
      <c r="E869" s="3"/>
      <c r="F869" s="3"/>
      <c r="G869" s="16"/>
      <c r="H869" s="3"/>
      <c r="I869" s="3"/>
      <c r="J869" s="3"/>
      <c r="K869" s="3"/>
      <c r="L869" s="3"/>
      <c r="M869" s="3"/>
      <c r="N869" s="3"/>
    </row>
    <row r="870" spans="1:14" ht="13">
      <c r="A870" s="36"/>
      <c r="B870" s="3"/>
      <c r="C870" s="4"/>
      <c r="D870" s="4"/>
      <c r="E870" s="3"/>
      <c r="F870" s="3"/>
      <c r="G870" s="16"/>
      <c r="H870" s="3"/>
      <c r="I870" s="3"/>
      <c r="J870" s="3"/>
      <c r="K870" s="3"/>
      <c r="L870" s="3"/>
      <c r="M870" s="3"/>
      <c r="N870" s="3"/>
    </row>
    <row r="871" spans="1:14" ht="13">
      <c r="A871" s="36"/>
      <c r="B871" s="3"/>
      <c r="C871" s="4"/>
      <c r="D871" s="4"/>
      <c r="E871" s="3"/>
      <c r="F871" s="3"/>
      <c r="G871" s="16"/>
      <c r="H871" s="3"/>
      <c r="I871" s="3"/>
      <c r="J871" s="3"/>
      <c r="K871" s="3"/>
      <c r="L871" s="3"/>
      <c r="M871" s="3"/>
      <c r="N871" s="3"/>
    </row>
    <row r="872" spans="1:14" ht="13">
      <c r="A872" s="36"/>
      <c r="B872" s="3"/>
      <c r="C872" s="4"/>
      <c r="D872" s="4"/>
      <c r="E872" s="3"/>
      <c r="F872" s="3"/>
      <c r="G872" s="16"/>
      <c r="H872" s="3"/>
      <c r="I872" s="3"/>
      <c r="J872" s="3"/>
      <c r="K872" s="3"/>
      <c r="L872" s="3"/>
      <c r="M872" s="3"/>
      <c r="N872" s="3"/>
    </row>
    <row r="873" spans="1:14" ht="13">
      <c r="A873" s="36"/>
      <c r="B873" s="3"/>
      <c r="C873" s="4"/>
      <c r="D873" s="4"/>
      <c r="E873" s="3"/>
      <c r="F873" s="3"/>
      <c r="G873" s="16"/>
      <c r="H873" s="3"/>
      <c r="I873" s="3"/>
      <c r="J873" s="3"/>
      <c r="K873" s="3"/>
      <c r="L873" s="3"/>
      <c r="M873" s="3"/>
      <c r="N873" s="3"/>
    </row>
    <row r="874" spans="1:14" ht="13">
      <c r="A874" s="36"/>
      <c r="B874" s="3"/>
      <c r="C874" s="4"/>
      <c r="D874" s="4"/>
      <c r="E874" s="3"/>
      <c r="F874" s="3"/>
      <c r="G874" s="16"/>
      <c r="H874" s="3"/>
      <c r="I874" s="3"/>
      <c r="J874" s="3"/>
      <c r="K874" s="3"/>
      <c r="L874" s="3"/>
      <c r="M874" s="3"/>
      <c r="N874" s="3"/>
    </row>
    <row r="875" spans="1:14" ht="13">
      <c r="A875" s="36"/>
      <c r="B875" s="3"/>
      <c r="C875" s="4"/>
      <c r="D875" s="4"/>
      <c r="E875" s="3"/>
      <c r="F875" s="3"/>
      <c r="G875" s="16"/>
      <c r="H875" s="3"/>
      <c r="I875" s="3"/>
      <c r="J875" s="3"/>
      <c r="K875" s="3"/>
      <c r="L875" s="3"/>
      <c r="M875" s="3"/>
      <c r="N875" s="3"/>
    </row>
    <row r="876" spans="1:14" ht="13">
      <c r="A876" s="36"/>
      <c r="B876" s="3"/>
      <c r="C876" s="4"/>
      <c r="D876" s="4"/>
      <c r="E876" s="3"/>
      <c r="F876" s="3"/>
      <c r="G876" s="16"/>
      <c r="H876" s="3"/>
      <c r="I876" s="3"/>
      <c r="J876" s="3"/>
      <c r="K876" s="3"/>
      <c r="L876" s="3"/>
      <c r="M876" s="3"/>
      <c r="N876" s="3"/>
    </row>
    <row r="877" spans="1:14" ht="13">
      <c r="A877" s="36"/>
      <c r="B877" s="3"/>
      <c r="C877" s="4"/>
      <c r="D877" s="4"/>
      <c r="E877" s="3"/>
      <c r="F877" s="3"/>
      <c r="G877" s="16"/>
      <c r="H877" s="3"/>
      <c r="I877" s="3"/>
      <c r="J877" s="3"/>
      <c r="K877" s="3"/>
      <c r="L877" s="3"/>
      <c r="M877" s="3"/>
      <c r="N877" s="3"/>
    </row>
    <row r="878" spans="1:14" ht="13">
      <c r="A878" s="36"/>
      <c r="B878" s="3"/>
      <c r="C878" s="4"/>
      <c r="D878" s="4"/>
      <c r="E878" s="3"/>
      <c r="F878" s="3"/>
      <c r="G878" s="16"/>
      <c r="H878" s="3"/>
      <c r="I878" s="3"/>
      <c r="J878" s="3"/>
      <c r="K878" s="3"/>
      <c r="L878" s="3"/>
      <c r="M878" s="3"/>
      <c r="N878" s="3"/>
    </row>
    <row r="879" spans="1:14" ht="13">
      <c r="A879" s="36"/>
      <c r="B879" s="3"/>
      <c r="C879" s="4"/>
      <c r="D879" s="4"/>
      <c r="E879" s="3"/>
      <c r="F879" s="3"/>
      <c r="G879" s="16"/>
      <c r="H879" s="3"/>
      <c r="I879" s="3"/>
      <c r="J879" s="3"/>
      <c r="K879" s="3"/>
      <c r="L879" s="3"/>
      <c r="M879" s="3"/>
      <c r="N879" s="3"/>
    </row>
    <row r="880" spans="1:14" ht="13">
      <c r="A880" s="36"/>
      <c r="B880" s="3"/>
      <c r="C880" s="4"/>
      <c r="D880" s="4"/>
      <c r="E880" s="3"/>
      <c r="F880" s="3"/>
      <c r="G880" s="16"/>
      <c r="H880" s="3"/>
      <c r="I880" s="3"/>
      <c r="J880" s="3"/>
      <c r="K880" s="3"/>
      <c r="L880" s="3"/>
      <c r="M880" s="3"/>
      <c r="N880" s="3"/>
    </row>
    <row r="881" spans="1:14" ht="13">
      <c r="A881" s="36"/>
      <c r="B881" s="3"/>
      <c r="C881" s="4"/>
      <c r="D881" s="4"/>
      <c r="E881" s="3"/>
      <c r="F881" s="3"/>
      <c r="G881" s="16"/>
      <c r="H881" s="3"/>
      <c r="I881" s="3"/>
      <c r="J881" s="3"/>
      <c r="K881" s="3"/>
      <c r="L881" s="3"/>
      <c r="M881" s="3"/>
      <c r="N881" s="3"/>
    </row>
    <row r="882" spans="1:14" ht="13">
      <c r="A882" s="36"/>
      <c r="B882" s="3"/>
      <c r="C882" s="4"/>
      <c r="D882" s="4"/>
      <c r="E882" s="3"/>
      <c r="F882" s="3"/>
      <c r="G882" s="16"/>
      <c r="H882" s="3"/>
      <c r="I882" s="3"/>
      <c r="J882" s="3"/>
      <c r="K882" s="3"/>
      <c r="L882" s="3"/>
      <c r="M882" s="3"/>
      <c r="N882" s="3"/>
    </row>
    <row r="883" spans="1:14" ht="13">
      <c r="A883" s="36"/>
      <c r="B883" s="3"/>
      <c r="C883" s="4"/>
      <c r="D883" s="4"/>
      <c r="E883" s="3"/>
      <c r="F883" s="3"/>
      <c r="G883" s="16"/>
      <c r="H883" s="3"/>
      <c r="I883" s="3"/>
      <c r="J883" s="3"/>
      <c r="K883" s="3"/>
      <c r="L883" s="3"/>
      <c r="M883" s="3"/>
      <c r="N883" s="3"/>
    </row>
    <row r="884" spans="1:14" ht="13">
      <c r="A884" s="36"/>
      <c r="B884" s="3"/>
      <c r="C884" s="4"/>
      <c r="D884" s="4"/>
      <c r="E884" s="3"/>
      <c r="F884" s="3"/>
      <c r="G884" s="16"/>
      <c r="H884" s="3"/>
      <c r="I884" s="3"/>
      <c r="J884" s="3"/>
      <c r="K884" s="3"/>
      <c r="L884" s="3"/>
      <c r="M884" s="3"/>
      <c r="N884" s="3"/>
    </row>
    <row r="885" spans="1:14" ht="13">
      <c r="A885" s="36"/>
      <c r="B885" s="3"/>
      <c r="C885" s="4"/>
      <c r="D885" s="4"/>
      <c r="E885" s="3"/>
      <c r="F885" s="3"/>
      <c r="G885" s="16"/>
      <c r="H885" s="3"/>
      <c r="I885" s="3"/>
      <c r="J885" s="3"/>
      <c r="K885" s="3"/>
      <c r="L885" s="3"/>
      <c r="M885" s="3"/>
      <c r="N885" s="3"/>
    </row>
    <row r="886" spans="1:14" ht="13">
      <c r="A886" s="36"/>
      <c r="B886" s="3"/>
      <c r="C886" s="4"/>
      <c r="D886" s="4"/>
      <c r="E886" s="3"/>
      <c r="F886" s="3"/>
      <c r="G886" s="16"/>
      <c r="H886" s="3"/>
      <c r="I886" s="3"/>
      <c r="J886" s="3"/>
      <c r="K886" s="3"/>
      <c r="L886" s="3"/>
      <c r="M886" s="3"/>
      <c r="N886" s="3"/>
    </row>
    <row r="887" spans="1:14" ht="13">
      <c r="A887" s="36"/>
      <c r="B887" s="3"/>
      <c r="C887" s="4"/>
      <c r="D887" s="4"/>
      <c r="E887" s="3"/>
      <c r="F887" s="3"/>
      <c r="G887" s="16"/>
      <c r="H887" s="3"/>
      <c r="I887" s="3"/>
      <c r="J887" s="3"/>
      <c r="K887" s="3"/>
      <c r="L887" s="3"/>
      <c r="M887" s="3"/>
      <c r="N887" s="3"/>
    </row>
    <row r="888" spans="1:14" ht="13">
      <c r="A888" s="36"/>
      <c r="B888" s="3"/>
      <c r="C888" s="4"/>
      <c r="D888" s="4"/>
      <c r="E888" s="3"/>
      <c r="F888" s="3"/>
      <c r="G888" s="16"/>
      <c r="H888" s="3"/>
      <c r="I888" s="3"/>
      <c r="J888" s="3"/>
      <c r="K888" s="3"/>
      <c r="L888" s="3"/>
      <c r="M888" s="3"/>
      <c r="N888" s="3"/>
    </row>
    <row r="889" spans="1:14" ht="13">
      <c r="A889" s="36"/>
      <c r="B889" s="3"/>
      <c r="C889" s="4"/>
      <c r="D889" s="4"/>
      <c r="E889" s="3"/>
      <c r="F889" s="3"/>
      <c r="G889" s="16"/>
      <c r="H889" s="3"/>
      <c r="I889" s="3"/>
      <c r="J889" s="3"/>
      <c r="K889" s="3"/>
      <c r="L889" s="3"/>
      <c r="M889" s="3"/>
      <c r="N889" s="3"/>
    </row>
    <row r="890" spans="1:14" ht="13">
      <c r="A890" s="36"/>
      <c r="B890" s="3"/>
      <c r="C890" s="4"/>
      <c r="D890" s="4"/>
      <c r="E890" s="3"/>
      <c r="F890" s="3"/>
      <c r="G890" s="16"/>
      <c r="H890" s="3"/>
      <c r="I890" s="3"/>
      <c r="J890" s="3"/>
      <c r="K890" s="3"/>
      <c r="L890" s="3"/>
      <c r="M890" s="3"/>
      <c r="N890" s="3"/>
    </row>
    <row r="891" spans="1:14" ht="13">
      <c r="A891" s="36"/>
      <c r="B891" s="3"/>
      <c r="C891" s="4"/>
      <c r="D891" s="4"/>
      <c r="E891" s="3"/>
      <c r="F891" s="3"/>
      <c r="G891" s="16"/>
      <c r="H891" s="3"/>
      <c r="I891" s="3"/>
      <c r="J891" s="3"/>
      <c r="K891" s="3"/>
      <c r="L891" s="3"/>
      <c r="M891" s="3"/>
      <c r="N891" s="3"/>
    </row>
    <row r="892" spans="1:14" ht="13">
      <c r="A892" s="36"/>
      <c r="B892" s="3"/>
      <c r="C892" s="4"/>
      <c r="D892" s="4"/>
      <c r="E892" s="3"/>
      <c r="F892" s="3"/>
      <c r="G892" s="16"/>
      <c r="H892" s="3"/>
      <c r="I892" s="3"/>
      <c r="J892" s="3"/>
      <c r="K892" s="3"/>
      <c r="L892" s="3"/>
      <c r="M892" s="3"/>
      <c r="N892" s="3"/>
    </row>
    <row r="893" spans="1:14" ht="13">
      <c r="A893" s="36"/>
      <c r="B893" s="3"/>
      <c r="C893" s="4"/>
      <c r="D893" s="4"/>
      <c r="E893" s="3"/>
      <c r="F893" s="3"/>
      <c r="G893" s="16"/>
      <c r="H893" s="3"/>
      <c r="I893" s="3"/>
      <c r="J893" s="3"/>
      <c r="K893" s="3"/>
      <c r="L893" s="3"/>
      <c r="M893" s="3"/>
      <c r="N893" s="3"/>
    </row>
    <row r="894" spans="1:14" ht="13">
      <c r="A894" s="36"/>
      <c r="B894" s="3"/>
      <c r="C894" s="4"/>
      <c r="D894" s="4"/>
      <c r="E894" s="3"/>
      <c r="F894" s="3"/>
      <c r="G894" s="16"/>
      <c r="H894" s="3"/>
      <c r="I894" s="3"/>
      <c r="J894" s="3"/>
      <c r="K894" s="3"/>
      <c r="L894" s="3"/>
      <c r="M894" s="3"/>
      <c r="N894" s="3"/>
    </row>
    <row r="895" spans="1:14" ht="13">
      <c r="A895" s="36"/>
      <c r="B895" s="3"/>
      <c r="C895" s="4"/>
      <c r="D895" s="4"/>
      <c r="E895" s="3"/>
      <c r="F895" s="3"/>
      <c r="G895" s="16"/>
      <c r="H895" s="3"/>
      <c r="I895" s="3"/>
      <c r="J895" s="3"/>
      <c r="K895" s="3"/>
      <c r="L895" s="3"/>
      <c r="M895" s="3"/>
      <c r="N895" s="3"/>
    </row>
    <row r="896" spans="1:14" ht="13">
      <c r="A896" s="36"/>
      <c r="B896" s="3"/>
      <c r="C896" s="4"/>
      <c r="D896" s="4"/>
      <c r="E896" s="3"/>
      <c r="F896" s="3"/>
      <c r="G896" s="16"/>
      <c r="H896" s="3"/>
      <c r="I896" s="3"/>
      <c r="J896" s="3"/>
      <c r="K896" s="3"/>
      <c r="L896" s="3"/>
      <c r="M896" s="3"/>
      <c r="N896" s="3"/>
    </row>
    <row r="897" spans="1:14" ht="13">
      <c r="A897" s="36"/>
      <c r="B897" s="3"/>
      <c r="C897" s="4"/>
      <c r="D897" s="4"/>
      <c r="E897" s="3"/>
      <c r="F897" s="3"/>
      <c r="G897" s="16"/>
      <c r="H897" s="3"/>
      <c r="I897" s="3"/>
      <c r="J897" s="3"/>
      <c r="K897" s="3"/>
      <c r="L897" s="3"/>
      <c r="M897" s="3"/>
      <c r="N897" s="3"/>
    </row>
    <row r="898" spans="1:14" ht="13">
      <c r="A898" s="36"/>
      <c r="B898" s="3"/>
      <c r="C898" s="4"/>
      <c r="D898" s="4"/>
      <c r="E898" s="3"/>
      <c r="F898" s="3"/>
      <c r="G898" s="16"/>
      <c r="H898" s="3"/>
      <c r="I898" s="3"/>
      <c r="J898" s="3"/>
      <c r="K898" s="3"/>
      <c r="L898" s="3"/>
      <c r="M898" s="3"/>
      <c r="N898" s="3"/>
    </row>
    <row r="899" spans="1:14" ht="13">
      <c r="A899" s="36"/>
      <c r="B899" s="3"/>
      <c r="C899" s="4"/>
      <c r="D899" s="4"/>
      <c r="E899" s="3"/>
      <c r="F899" s="3"/>
      <c r="G899" s="16"/>
      <c r="H899" s="3"/>
      <c r="I899" s="3"/>
      <c r="J899" s="3"/>
      <c r="K899" s="3"/>
      <c r="L899" s="3"/>
      <c r="M899" s="3"/>
      <c r="N899" s="3"/>
    </row>
    <row r="900" spans="1:14" ht="13">
      <c r="A900" s="36"/>
      <c r="B900" s="3"/>
      <c r="C900" s="4"/>
      <c r="D900" s="4"/>
      <c r="E900" s="3"/>
      <c r="F900" s="3"/>
      <c r="G900" s="16"/>
      <c r="H900" s="3"/>
      <c r="I900" s="3"/>
      <c r="J900" s="3"/>
      <c r="K900" s="3"/>
      <c r="L900" s="3"/>
      <c r="M900" s="3"/>
      <c r="N900" s="3"/>
    </row>
    <row r="901" spans="1:14" ht="13">
      <c r="A901" s="36"/>
      <c r="B901" s="3"/>
      <c r="C901" s="4"/>
      <c r="D901" s="4"/>
      <c r="E901" s="3"/>
      <c r="F901" s="3"/>
      <c r="G901" s="16"/>
      <c r="H901" s="3"/>
      <c r="I901" s="3"/>
      <c r="J901" s="3"/>
      <c r="K901" s="3"/>
      <c r="L901" s="3"/>
      <c r="M901" s="3"/>
      <c r="N901" s="3"/>
    </row>
    <row r="902" spans="1:14" ht="13">
      <c r="A902" s="36"/>
      <c r="B902" s="3"/>
      <c r="C902" s="4"/>
      <c r="D902" s="4"/>
      <c r="E902" s="3"/>
      <c r="F902" s="3"/>
      <c r="G902" s="16"/>
      <c r="H902" s="3"/>
      <c r="I902" s="3"/>
      <c r="J902" s="3"/>
      <c r="K902" s="3"/>
      <c r="L902" s="3"/>
      <c r="M902" s="3"/>
      <c r="N902" s="3"/>
    </row>
    <row r="903" spans="1:14" ht="13">
      <c r="A903" s="36"/>
      <c r="B903" s="3"/>
      <c r="C903" s="4"/>
      <c r="D903" s="4"/>
      <c r="E903" s="3"/>
      <c r="F903" s="3"/>
      <c r="G903" s="16"/>
      <c r="H903" s="3"/>
      <c r="I903" s="3"/>
      <c r="J903" s="3"/>
      <c r="K903" s="3"/>
      <c r="L903" s="3"/>
      <c r="M903" s="3"/>
      <c r="N903" s="3"/>
    </row>
    <row r="904" spans="1:14" ht="13">
      <c r="A904" s="36"/>
      <c r="B904" s="3"/>
      <c r="C904" s="4"/>
      <c r="D904" s="4"/>
      <c r="E904" s="3"/>
      <c r="F904" s="3"/>
      <c r="G904" s="16"/>
      <c r="H904" s="3"/>
      <c r="I904" s="3"/>
      <c r="J904" s="3"/>
      <c r="K904" s="3"/>
      <c r="L904" s="3"/>
      <c r="M904" s="3"/>
      <c r="N904" s="3"/>
    </row>
    <row r="905" spans="1:14" ht="13">
      <c r="A905" s="36"/>
      <c r="B905" s="3"/>
      <c r="C905" s="4"/>
      <c r="D905" s="4"/>
      <c r="E905" s="3"/>
      <c r="F905" s="3"/>
      <c r="G905" s="16"/>
      <c r="H905" s="3"/>
      <c r="I905" s="3"/>
      <c r="J905" s="3"/>
      <c r="K905" s="3"/>
      <c r="L905" s="3"/>
      <c r="M905" s="3"/>
      <c r="N905" s="3"/>
    </row>
    <row r="906" spans="1:14" ht="13">
      <c r="A906" s="36"/>
      <c r="B906" s="3"/>
      <c r="C906" s="4"/>
      <c r="D906" s="4"/>
      <c r="E906" s="3"/>
      <c r="F906" s="3"/>
      <c r="G906" s="16"/>
      <c r="H906" s="3"/>
      <c r="I906" s="3"/>
      <c r="J906" s="3"/>
      <c r="K906" s="3"/>
      <c r="L906" s="3"/>
      <c r="M906" s="3"/>
      <c r="N906" s="3"/>
    </row>
    <row r="907" spans="1:14" ht="13">
      <c r="A907" s="36"/>
      <c r="B907" s="3"/>
      <c r="C907" s="4"/>
      <c r="D907" s="4"/>
      <c r="E907" s="3"/>
      <c r="F907" s="3"/>
      <c r="G907" s="16"/>
      <c r="H907" s="3"/>
      <c r="I907" s="3"/>
      <c r="J907" s="3"/>
      <c r="K907" s="3"/>
      <c r="L907" s="3"/>
      <c r="M907" s="3"/>
      <c r="N907" s="3"/>
    </row>
    <row r="908" spans="1:14" ht="13">
      <c r="A908" s="36"/>
      <c r="B908" s="3"/>
      <c r="C908" s="4"/>
      <c r="D908" s="4"/>
      <c r="E908" s="3"/>
      <c r="F908" s="3"/>
      <c r="G908" s="16"/>
      <c r="H908" s="3"/>
      <c r="I908" s="3"/>
      <c r="J908" s="3"/>
      <c r="K908" s="3"/>
      <c r="L908" s="3"/>
      <c r="M908" s="3"/>
      <c r="N908" s="3"/>
    </row>
    <row r="909" spans="1:14" ht="13">
      <c r="A909" s="36"/>
      <c r="B909" s="3"/>
      <c r="C909" s="4"/>
      <c r="D909" s="4"/>
      <c r="E909" s="3"/>
      <c r="F909" s="3"/>
      <c r="G909" s="16"/>
      <c r="H909" s="3"/>
      <c r="I909" s="3"/>
      <c r="J909" s="3"/>
      <c r="K909" s="3"/>
      <c r="L909" s="3"/>
      <c r="M909" s="3"/>
      <c r="N909" s="3"/>
    </row>
    <row r="910" spans="1:14" ht="13">
      <c r="A910" s="36"/>
      <c r="B910" s="3"/>
      <c r="C910" s="4"/>
      <c r="D910" s="4"/>
      <c r="E910" s="3"/>
      <c r="F910" s="3"/>
      <c r="G910" s="16"/>
      <c r="H910" s="3"/>
      <c r="I910" s="3"/>
      <c r="J910" s="3"/>
      <c r="K910" s="3"/>
      <c r="L910" s="3"/>
      <c r="M910" s="3"/>
      <c r="N910" s="3"/>
    </row>
    <row r="911" spans="1:14" ht="13">
      <c r="A911" s="36"/>
      <c r="B911" s="3"/>
      <c r="C911" s="4"/>
      <c r="D911" s="4"/>
      <c r="E911" s="3"/>
      <c r="F911" s="3"/>
      <c r="G911" s="16"/>
      <c r="H911" s="3"/>
      <c r="I911" s="3"/>
      <c r="J911" s="3"/>
      <c r="K911" s="3"/>
      <c r="L911" s="3"/>
      <c r="M911" s="3"/>
      <c r="N911" s="3"/>
    </row>
    <row r="912" spans="1:14" ht="13">
      <c r="A912" s="36"/>
      <c r="B912" s="3"/>
      <c r="C912" s="4"/>
      <c r="D912" s="4"/>
      <c r="E912" s="3"/>
      <c r="F912" s="3"/>
      <c r="G912" s="16"/>
      <c r="H912" s="3"/>
      <c r="I912" s="3"/>
      <c r="J912" s="3"/>
      <c r="K912" s="3"/>
      <c r="L912" s="3"/>
      <c r="M912" s="3"/>
      <c r="N912" s="3"/>
    </row>
    <row r="913" spans="1:14" ht="13">
      <c r="A913" s="36"/>
      <c r="B913" s="3"/>
      <c r="C913" s="4"/>
      <c r="D913" s="4"/>
      <c r="E913" s="3"/>
      <c r="F913" s="3"/>
      <c r="G913" s="16"/>
      <c r="H913" s="3"/>
      <c r="I913" s="3"/>
      <c r="J913" s="3"/>
      <c r="K913" s="3"/>
      <c r="L913" s="3"/>
      <c r="M913" s="3"/>
      <c r="N913" s="3"/>
    </row>
    <row r="914" spans="1:14" ht="13">
      <c r="A914" s="36"/>
      <c r="B914" s="3"/>
      <c r="C914" s="4"/>
      <c r="D914" s="4"/>
      <c r="E914" s="3"/>
      <c r="F914" s="3"/>
      <c r="G914" s="16"/>
      <c r="H914" s="3"/>
      <c r="I914" s="3"/>
      <c r="J914" s="3"/>
      <c r="K914" s="3"/>
      <c r="L914" s="3"/>
      <c r="M914" s="3"/>
      <c r="N914" s="3"/>
    </row>
    <row r="915" spans="1:14" ht="13">
      <c r="A915" s="36"/>
      <c r="B915" s="3"/>
      <c r="C915" s="4"/>
      <c r="D915" s="4"/>
      <c r="E915" s="3"/>
      <c r="F915" s="3"/>
      <c r="G915" s="16"/>
      <c r="H915" s="3"/>
      <c r="I915" s="3"/>
      <c r="J915" s="3"/>
      <c r="K915" s="3"/>
      <c r="L915" s="3"/>
      <c r="M915" s="3"/>
      <c r="N915" s="3"/>
    </row>
    <row r="916" spans="1:14" ht="13">
      <c r="A916" s="36"/>
      <c r="B916" s="3"/>
      <c r="C916" s="4"/>
      <c r="D916" s="4"/>
      <c r="E916" s="3"/>
      <c r="F916" s="3"/>
      <c r="G916" s="16"/>
      <c r="H916" s="3"/>
      <c r="I916" s="3"/>
      <c r="J916" s="3"/>
      <c r="K916" s="3"/>
      <c r="L916" s="3"/>
      <c r="M916" s="3"/>
      <c r="N916" s="3"/>
    </row>
    <row r="917" spans="1:14" ht="13">
      <c r="A917" s="36"/>
      <c r="B917" s="3"/>
      <c r="C917" s="4"/>
      <c r="D917" s="4"/>
      <c r="E917" s="3"/>
      <c r="F917" s="3"/>
      <c r="G917" s="16"/>
      <c r="H917" s="3"/>
      <c r="I917" s="3"/>
      <c r="J917" s="3"/>
      <c r="K917" s="3"/>
      <c r="L917" s="3"/>
      <c r="M917" s="3"/>
      <c r="N917" s="3"/>
    </row>
    <row r="918" spans="1:14" ht="13">
      <c r="A918" s="36"/>
      <c r="B918" s="3"/>
      <c r="C918" s="4"/>
      <c r="D918" s="4"/>
      <c r="E918" s="3"/>
      <c r="F918" s="3"/>
      <c r="G918" s="16"/>
      <c r="H918" s="3"/>
      <c r="I918" s="3"/>
      <c r="J918" s="3"/>
      <c r="K918" s="3"/>
      <c r="L918" s="3"/>
      <c r="M918" s="3"/>
      <c r="N918" s="3"/>
    </row>
    <row r="919" spans="1:14" ht="13">
      <c r="A919" s="36"/>
      <c r="B919" s="3"/>
      <c r="C919" s="4"/>
      <c r="D919" s="4"/>
      <c r="E919" s="3"/>
      <c r="F919" s="3"/>
      <c r="G919" s="16"/>
      <c r="H919" s="3"/>
      <c r="I919" s="3"/>
      <c r="J919" s="3"/>
      <c r="K919" s="3"/>
      <c r="L919" s="3"/>
      <c r="M919" s="3"/>
      <c r="N919" s="3"/>
    </row>
    <row r="920" spans="1:14" ht="13">
      <c r="A920" s="36"/>
      <c r="B920" s="3"/>
      <c r="C920" s="4"/>
      <c r="D920" s="4"/>
      <c r="E920" s="3"/>
      <c r="F920" s="3"/>
      <c r="G920" s="16"/>
      <c r="H920" s="3"/>
      <c r="I920" s="3"/>
      <c r="J920" s="3"/>
      <c r="K920" s="3"/>
      <c r="L920" s="3"/>
      <c r="M920" s="3"/>
      <c r="N920" s="3"/>
    </row>
    <row r="921" spans="1:14" ht="13">
      <c r="A921" s="36"/>
      <c r="B921" s="3"/>
      <c r="C921" s="4"/>
      <c r="D921" s="4"/>
      <c r="E921" s="3"/>
      <c r="F921" s="3"/>
      <c r="G921" s="16"/>
      <c r="H921" s="3"/>
      <c r="I921" s="3"/>
      <c r="J921" s="3"/>
      <c r="K921" s="3"/>
      <c r="L921" s="3"/>
      <c r="M921" s="3"/>
      <c r="N921" s="3"/>
    </row>
    <row r="922" spans="1:14" ht="13">
      <c r="A922" s="36"/>
      <c r="B922" s="3"/>
      <c r="C922" s="4"/>
      <c r="D922" s="4"/>
      <c r="E922" s="3"/>
      <c r="F922" s="3"/>
      <c r="G922" s="16"/>
      <c r="H922" s="3"/>
      <c r="I922" s="3"/>
      <c r="J922" s="3"/>
      <c r="K922" s="3"/>
      <c r="L922" s="3"/>
      <c r="M922" s="3"/>
      <c r="N922" s="3"/>
    </row>
    <row r="923" spans="1:14" ht="13">
      <c r="A923" s="36"/>
      <c r="B923" s="3"/>
      <c r="C923" s="4"/>
      <c r="D923" s="4"/>
      <c r="E923" s="3"/>
      <c r="F923" s="3"/>
      <c r="G923" s="16"/>
      <c r="H923" s="3"/>
      <c r="I923" s="3"/>
      <c r="J923" s="3"/>
      <c r="K923" s="3"/>
      <c r="L923" s="3"/>
      <c r="M923" s="3"/>
      <c r="N923" s="3"/>
    </row>
    <row r="924" spans="1:14" ht="13">
      <c r="A924" s="36"/>
      <c r="B924" s="3"/>
      <c r="C924" s="4"/>
      <c r="D924" s="4"/>
      <c r="E924" s="3"/>
      <c r="F924" s="3"/>
      <c r="G924" s="16"/>
      <c r="H924" s="3"/>
      <c r="I924" s="3"/>
      <c r="J924" s="3"/>
      <c r="K924" s="3"/>
      <c r="L924" s="3"/>
      <c r="M924" s="3"/>
      <c r="N924" s="3"/>
    </row>
    <row r="925" spans="1:14" ht="13">
      <c r="A925" s="36"/>
      <c r="B925" s="3"/>
      <c r="C925" s="4"/>
      <c r="D925" s="4"/>
      <c r="E925" s="3"/>
      <c r="F925" s="3"/>
      <c r="G925" s="16"/>
      <c r="H925" s="3"/>
      <c r="I925" s="3"/>
      <c r="J925" s="3"/>
      <c r="K925" s="3"/>
      <c r="L925" s="3"/>
      <c r="M925" s="3"/>
      <c r="N925" s="3"/>
    </row>
    <row r="926" spans="1:14" ht="13">
      <c r="A926" s="36"/>
      <c r="B926" s="3"/>
      <c r="C926" s="4"/>
      <c r="D926" s="4"/>
      <c r="E926" s="3"/>
      <c r="F926" s="3"/>
      <c r="G926" s="16"/>
      <c r="H926" s="3"/>
      <c r="I926" s="3"/>
      <c r="J926" s="3"/>
      <c r="K926" s="3"/>
      <c r="L926" s="3"/>
      <c r="M926" s="3"/>
      <c r="N926" s="3"/>
    </row>
    <row r="927" spans="1:14" ht="13">
      <c r="A927" s="36"/>
      <c r="B927" s="3"/>
      <c r="C927" s="4"/>
      <c r="D927" s="4"/>
      <c r="E927" s="3"/>
      <c r="F927" s="3"/>
      <c r="G927" s="16"/>
      <c r="H927" s="3"/>
      <c r="I927" s="3"/>
      <c r="J927" s="3"/>
      <c r="K927" s="3"/>
      <c r="L927" s="3"/>
      <c r="M927" s="3"/>
      <c r="N927" s="3"/>
    </row>
    <row r="928" spans="1:14" ht="13">
      <c r="A928" s="36"/>
      <c r="B928" s="3"/>
      <c r="C928" s="4"/>
      <c r="D928" s="4"/>
      <c r="E928" s="3"/>
      <c r="F928" s="3"/>
      <c r="G928" s="16"/>
      <c r="H928" s="3"/>
      <c r="I928" s="3"/>
      <c r="J928" s="3"/>
      <c r="K928" s="3"/>
      <c r="L928" s="3"/>
      <c r="M928" s="3"/>
      <c r="N928" s="3"/>
    </row>
    <row r="929" spans="1:14" ht="13">
      <c r="A929" s="36"/>
      <c r="B929" s="3"/>
      <c r="C929" s="4"/>
      <c r="D929" s="4"/>
      <c r="E929" s="3"/>
      <c r="F929" s="3"/>
      <c r="G929" s="16"/>
      <c r="H929" s="3"/>
      <c r="I929" s="3"/>
      <c r="J929" s="3"/>
      <c r="K929" s="3"/>
      <c r="L929" s="3"/>
      <c r="M929" s="3"/>
      <c r="N929" s="3"/>
    </row>
    <row r="930" spans="1:14" ht="13">
      <c r="A930" s="36"/>
      <c r="B930" s="3"/>
      <c r="C930" s="4"/>
      <c r="D930" s="4"/>
      <c r="E930" s="3"/>
      <c r="F930" s="3"/>
      <c r="G930" s="16"/>
      <c r="H930" s="3"/>
      <c r="I930" s="3"/>
      <c r="J930" s="3"/>
      <c r="K930" s="3"/>
      <c r="L930" s="3"/>
      <c r="M930" s="3"/>
      <c r="N930" s="3"/>
    </row>
    <row r="931" spans="1:14" ht="13">
      <c r="A931" s="36"/>
      <c r="B931" s="3"/>
      <c r="C931" s="4"/>
      <c r="D931" s="4"/>
      <c r="E931" s="3"/>
      <c r="F931" s="3"/>
      <c r="G931" s="16"/>
      <c r="H931" s="3"/>
      <c r="I931" s="3"/>
      <c r="J931" s="3"/>
      <c r="K931" s="3"/>
      <c r="L931" s="3"/>
      <c r="M931" s="3"/>
      <c r="N931" s="3"/>
    </row>
    <row r="932" spans="1:14" ht="13">
      <c r="A932" s="36"/>
      <c r="B932" s="3"/>
      <c r="C932" s="4"/>
      <c r="D932" s="4"/>
      <c r="E932" s="3"/>
      <c r="F932" s="3"/>
      <c r="G932" s="16"/>
      <c r="H932" s="3"/>
      <c r="I932" s="3"/>
      <c r="J932" s="3"/>
      <c r="K932" s="3"/>
      <c r="L932" s="3"/>
      <c r="M932" s="3"/>
      <c r="N932" s="3"/>
    </row>
    <row r="933" spans="1:14" ht="13">
      <c r="A933" s="36"/>
      <c r="B933" s="3"/>
      <c r="C933" s="4"/>
      <c r="D933" s="4"/>
      <c r="E933" s="3"/>
      <c r="F933" s="3"/>
      <c r="G933" s="16"/>
      <c r="H933" s="3"/>
      <c r="I933" s="3"/>
      <c r="J933" s="3"/>
      <c r="K933" s="3"/>
      <c r="L933" s="3"/>
      <c r="M933" s="3"/>
      <c r="N933" s="3"/>
    </row>
    <row r="934" spans="1:14" ht="13">
      <c r="A934" s="36"/>
      <c r="B934" s="3"/>
      <c r="C934" s="4"/>
      <c r="D934" s="4"/>
      <c r="E934" s="3"/>
      <c r="F934" s="3"/>
      <c r="G934" s="16"/>
      <c r="H934" s="3"/>
      <c r="I934" s="3"/>
      <c r="J934" s="3"/>
      <c r="K934" s="3"/>
      <c r="L934" s="3"/>
      <c r="M934" s="3"/>
      <c r="N934" s="3"/>
    </row>
    <row r="935" spans="1:14" ht="13">
      <c r="A935" s="36"/>
      <c r="B935" s="3"/>
      <c r="C935" s="4"/>
      <c r="D935" s="4"/>
      <c r="E935" s="3"/>
      <c r="F935" s="3"/>
      <c r="G935" s="16"/>
      <c r="H935" s="3"/>
      <c r="I935" s="3"/>
      <c r="J935" s="3"/>
      <c r="K935" s="3"/>
      <c r="L935" s="3"/>
      <c r="M935" s="3"/>
      <c r="N935" s="3"/>
    </row>
    <row r="936" spans="1:14" ht="13">
      <c r="A936" s="36"/>
      <c r="B936" s="3"/>
      <c r="C936" s="4"/>
      <c r="D936" s="4"/>
      <c r="E936" s="3"/>
      <c r="F936" s="3"/>
      <c r="G936" s="16"/>
      <c r="H936" s="3"/>
      <c r="I936" s="3"/>
      <c r="J936" s="3"/>
      <c r="K936" s="3"/>
      <c r="L936" s="3"/>
      <c r="M936" s="3"/>
      <c r="N936" s="3"/>
    </row>
    <row r="937" spans="1:14" ht="13">
      <c r="A937" s="36"/>
      <c r="B937" s="3"/>
      <c r="C937" s="4"/>
      <c r="D937" s="4"/>
      <c r="E937" s="3"/>
      <c r="F937" s="3"/>
      <c r="G937" s="16"/>
      <c r="H937" s="3"/>
      <c r="I937" s="3"/>
      <c r="J937" s="3"/>
      <c r="K937" s="3"/>
      <c r="L937" s="3"/>
      <c r="M937" s="3"/>
      <c r="N937" s="3"/>
    </row>
    <row r="938" spans="1:14" ht="13">
      <c r="A938" s="36"/>
      <c r="B938" s="3"/>
      <c r="C938" s="4"/>
      <c r="D938" s="4"/>
      <c r="E938" s="3"/>
      <c r="F938" s="3"/>
      <c r="G938" s="16"/>
      <c r="H938" s="3"/>
      <c r="I938" s="3"/>
      <c r="J938" s="3"/>
      <c r="K938" s="3"/>
      <c r="L938" s="3"/>
      <c r="M938" s="3"/>
      <c r="N938" s="3"/>
    </row>
    <row r="939" spans="1:14" ht="13">
      <c r="A939" s="36"/>
      <c r="B939" s="3"/>
      <c r="C939" s="4"/>
      <c r="D939" s="4"/>
      <c r="E939" s="3"/>
      <c r="F939" s="3"/>
      <c r="G939" s="16"/>
      <c r="H939" s="3"/>
      <c r="I939" s="3"/>
      <c r="J939" s="3"/>
      <c r="K939" s="3"/>
      <c r="L939" s="3"/>
      <c r="M939" s="3"/>
      <c r="N939" s="3"/>
    </row>
    <row r="940" spans="1:14" ht="13">
      <c r="A940" s="36"/>
      <c r="B940" s="3"/>
      <c r="C940" s="4"/>
      <c r="D940" s="4"/>
      <c r="E940" s="3"/>
      <c r="F940" s="3"/>
      <c r="G940" s="16"/>
      <c r="H940" s="3"/>
      <c r="I940" s="3"/>
      <c r="J940" s="3"/>
      <c r="K940" s="3"/>
      <c r="L940" s="3"/>
      <c r="M940" s="3"/>
      <c r="N940" s="3"/>
    </row>
    <row r="941" spans="1:14" ht="13">
      <c r="A941" s="36"/>
      <c r="B941" s="3"/>
      <c r="C941" s="4"/>
      <c r="D941" s="4"/>
      <c r="E941" s="3"/>
      <c r="F941" s="3"/>
      <c r="G941" s="16"/>
      <c r="H941" s="3"/>
      <c r="I941" s="3"/>
      <c r="J941" s="3"/>
      <c r="K941" s="3"/>
      <c r="L941" s="3"/>
      <c r="M941" s="3"/>
      <c r="N941" s="3"/>
    </row>
    <row r="942" spans="1:14" ht="13">
      <c r="A942" s="36"/>
      <c r="B942" s="3"/>
      <c r="C942" s="4"/>
      <c r="D942" s="4"/>
      <c r="E942" s="3"/>
      <c r="F942" s="3"/>
      <c r="G942" s="16"/>
      <c r="H942" s="3"/>
      <c r="I942" s="3"/>
      <c r="J942" s="3"/>
      <c r="K942" s="3"/>
      <c r="L942" s="3"/>
      <c r="M942" s="3"/>
      <c r="N942" s="3"/>
    </row>
    <row r="943" spans="1:14" ht="13">
      <c r="A943" s="36"/>
      <c r="B943" s="3"/>
      <c r="C943" s="4"/>
      <c r="D943" s="4"/>
      <c r="E943" s="3"/>
      <c r="F943" s="3"/>
      <c r="G943" s="16"/>
      <c r="H943" s="3"/>
      <c r="I943" s="3"/>
      <c r="J943" s="3"/>
      <c r="K943" s="3"/>
      <c r="L943" s="3"/>
      <c r="M943" s="3"/>
      <c r="N943" s="3"/>
    </row>
    <row r="944" spans="1:14" ht="13">
      <c r="A944" s="36"/>
      <c r="B944" s="3"/>
      <c r="C944" s="4"/>
      <c r="D944" s="4"/>
      <c r="E944" s="3"/>
      <c r="F944" s="3"/>
      <c r="G944" s="16"/>
      <c r="H944" s="3"/>
      <c r="I944" s="3"/>
      <c r="J944" s="3"/>
      <c r="K944" s="3"/>
      <c r="L944" s="3"/>
      <c r="M944" s="3"/>
      <c r="N944" s="3"/>
    </row>
    <row r="945" spans="1:14" ht="13">
      <c r="A945" s="36"/>
      <c r="B945" s="3"/>
      <c r="C945" s="4"/>
      <c r="D945" s="4"/>
      <c r="E945" s="3"/>
      <c r="F945" s="3"/>
      <c r="G945" s="16"/>
      <c r="H945" s="3"/>
      <c r="I945" s="3"/>
      <c r="J945" s="3"/>
      <c r="K945" s="3"/>
      <c r="L945" s="3"/>
      <c r="M945" s="3"/>
      <c r="N945" s="3"/>
    </row>
    <row r="946" spans="1:14" ht="13">
      <c r="A946" s="36"/>
      <c r="B946" s="3"/>
      <c r="C946" s="4"/>
      <c r="D946" s="4"/>
      <c r="E946" s="3"/>
      <c r="F946" s="3"/>
      <c r="G946" s="16"/>
      <c r="H946" s="3"/>
      <c r="I946" s="3"/>
      <c r="J946" s="3"/>
      <c r="K946" s="3"/>
      <c r="L946" s="3"/>
      <c r="M946" s="3"/>
      <c r="N946" s="3"/>
    </row>
    <row r="947" spans="1:14" ht="13">
      <c r="A947" s="36"/>
      <c r="B947" s="3"/>
      <c r="C947" s="4"/>
      <c r="D947" s="4"/>
      <c r="E947" s="3"/>
      <c r="F947" s="3"/>
      <c r="G947" s="16"/>
      <c r="H947" s="3"/>
      <c r="I947" s="3"/>
      <c r="J947" s="3"/>
      <c r="K947" s="3"/>
      <c r="L947" s="3"/>
      <c r="M947" s="3"/>
      <c r="N947" s="3"/>
    </row>
    <row r="948" spans="1:14" ht="13">
      <c r="A948" s="36"/>
      <c r="B948" s="3"/>
      <c r="C948" s="4"/>
      <c r="D948" s="4"/>
      <c r="E948" s="3"/>
      <c r="F948" s="3"/>
      <c r="G948" s="16"/>
      <c r="H948" s="3"/>
      <c r="I948" s="3"/>
      <c r="J948" s="3"/>
      <c r="K948" s="3"/>
      <c r="L948" s="3"/>
      <c r="M948" s="3"/>
      <c r="N948" s="3"/>
    </row>
    <row r="949" spans="1:14" ht="13">
      <c r="A949" s="36"/>
      <c r="B949" s="3"/>
      <c r="C949" s="4"/>
      <c r="D949" s="4"/>
      <c r="E949" s="3"/>
      <c r="F949" s="3"/>
      <c r="G949" s="16"/>
      <c r="H949" s="3"/>
      <c r="I949" s="3"/>
      <c r="J949" s="3"/>
      <c r="K949" s="3"/>
      <c r="L949" s="3"/>
      <c r="M949" s="3"/>
      <c r="N949" s="3"/>
    </row>
    <row r="950" spans="1:14" ht="13">
      <c r="A950" s="36"/>
      <c r="B950" s="3"/>
      <c r="C950" s="4"/>
      <c r="D950" s="4"/>
      <c r="E950" s="3"/>
      <c r="F950" s="3"/>
      <c r="G950" s="16"/>
      <c r="H950" s="3"/>
      <c r="I950" s="3"/>
      <c r="J950" s="3"/>
      <c r="K950" s="3"/>
      <c r="L950" s="3"/>
      <c r="M950" s="3"/>
      <c r="N950" s="3"/>
    </row>
    <row r="951" spans="1:14" ht="13">
      <c r="A951" s="36"/>
      <c r="B951" s="3"/>
      <c r="C951" s="4"/>
      <c r="D951" s="4"/>
      <c r="E951" s="3"/>
      <c r="F951" s="3"/>
      <c r="G951" s="16"/>
      <c r="H951" s="3"/>
      <c r="I951" s="3"/>
      <c r="J951" s="3"/>
      <c r="K951" s="3"/>
      <c r="L951" s="3"/>
      <c r="M951" s="3"/>
      <c r="N951" s="3"/>
    </row>
    <row r="952" spans="1:14" ht="13">
      <c r="A952" s="36"/>
      <c r="B952" s="3"/>
      <c r="C952" s="4"/>
      <c r="D952" s="4"/>
      <c r="E952" s="3"/>
      <c r="F952" s="3"/>
      <c r="G952" s="16"/>
      <c r="H952" s="3"/>
      <c r="I952" s="3"/>
      <c r="J952" s="3"/>
      <c r="K952" s="3"/>
      <c r="L952" s="3"/>
      <c r="M952" s="3"/>
      <c r="N952" s="3"/>
    </row>
    <row r="953" spans="1:14" ht="13">
      <c r="A953" s="36"/>
      <c r="B953" s="3"/>
      <c r="C953" s="4"/>
      <c r="D953" s="4"/>
      <c r="E953" s="3"/>
      <c r="F953" s="3"/>
      <c r="G953" s="16"/>
      <c r="H953" s="3"/>
      <c r="I953" s="3"/>
      <c r="J953" s="3"/>
      <c r="K953" s="3"/>
      <c r="L953" s="3"/>
      <c r="M953" s="3"/>
      <c r="N953" s="3"/>
    </row>
    <row r="954" spans="1:14" ht="13">
      <c r="A954" s="36"/>
      <c r="B954" s="3"/>
      <c r="C954" s="4"/>
      <c r="D954" s="4"/>
      <c r="E954" s="3"/>
      <c r="F954" s="3"/>
      <c r="G954" s="16"/>
      <c r="H954" s="3"/>
      <c r="I954" s="3"/>
      <c r="J954" s="3"/>
      <c r="K954" s="3"/>
      <c r="L954" s="3"/>
      <c r="M954" s="3"/>
      <c r="N954" s="3"/>
    </row>
    <row r="955" spans="1:14" ht="13">
      <c r="A955" s="36"/>
      <c r="B955" s="3"/>
      <c r="C955" s="4"/>
      <c r="D955" s="4"/>
      <c r="E955" s="3"/>
      <c r="F955" s="3"/>
      <c r="G955" s="16"/>
      <c r="H955" s="3"/>
      <c r="I955" s="3"/>
      <c r="J955" s="3"/>
      <c r="K955" s="3"/>
      <c r="L955" s="3"/>
      <c r="M955" s="3"/>
      <c r="N955" s="3"/>
    </row>
    <row r="956" spans="1:14" ht="13">
      <c r="A956" s="36"/>
      <c r="B956" s="3"/>
      <c r="C956" s="4"/>
      <c r="D956" s="4"/>
      <c r="E956" s="3"/>
      <c r="F956" s="3"/>
      <c r="G956" s="16"/>
      <c r="H956" s="3"/>
      <c r="I956" s="3"/>
      <c r="J956" s="3"/>
      <c r="K956" s="3"/>
      <c r="L956" s="3"/>
      <c r="M956" s="3"/>
      <c r="N956" s="3"/>
    </row>
    <row r="957" spans="1:14" ht="13">
      <c r="A957" s="36"/>
      <c r="B957" s="3"/>
      <c r="C957" s="4"/>
      <c r="D957" s="4"/>
      <c r="E957" s="3"/>
      <c r="F957" s="3"/>
      <c r="G957" s="16"/>
      <c r="H957" s="3"/>
      <c r="I957" s="3"/>
      <c r="J957" s="3"/>
      <c r="K957" s="3"/>
      <c r="L957" s="3"/>
      <c r="M957" s="3"/>
      <c r="N957" s="3"/>
    </row>
    <row r="958" spans="1:14" ht="13">
      <c r="A958" s="36"/>
      <c r="B958" s="3"/>
      <c r="C958" s="4"/>
      <c r="D958" s="4"/>
      <c r="E958" s="3"/>
      <c r="F958" s="3"/>
      <c r="G958" s="16"/>
      <c r="H958" s="3"/>
      <c r="I958" s="3"/>
      <c r="J958" s="3"/>
      <c r="K958" s="3"/>
      <c r="L958" s="3"/>
      <c r="M958" s="3"/>
      <c r="N958" s="3"/>
    </row>
    <row r="959" spans="1:14" ht="13">
      <c r="A959" s="36"/>
      <c r="B959" s="3"/>
      <c r="C959" s="4"/>
      <c r="D959" s="4"/>
      <c r="E959" s="3"/>
      <c r="F959" s="3"/>
      <c r="G959" s="16"/>
      <c r="H959" s="3"/>
      <c r="I959" s="3"/>
      <c r="J959" s="3"/>
      <c r="K959" s="3"/>
      <c r="L959" s="3"/>
      <c r="M959" s="3"/>
      <c r="N959" s="3"/>
    </row>
    <row r="960" spans="1:14" ht="13">
      <c r="A960" s="36"/>
      <c r="B960" s="3"/>
      <c r="C960" s="4"/>
      <c r="D960" s="4"/>
      <c r="E960" s="3"/>
      <c r="F960" s="3"/>
      <c r="G960" s="16"/>
      <c r="H960" s="3"/>
      <c r="I960" s="3"/>
      <c r="J960" s="3"/>
      <c r="K960" s="3"/>
      <c r="L960" s="3"/>
      <c r="M960" s="3"/>
      <c r="N960" s="3"/>
    </row>
    <row r="961" spans="1:14" ht="13">
      <c r="A961" s="36"/>
      <c r="B961" s="3"/>
      <c r="C961" s="4"/>
      <c r="D961" s="4"/>
      <c r="E961" s="3"/>
      <c r="F961" s="3"/>
      <c r="G961" s="16"/>
      <c r="H961" s="3"/>
      <c r="I961" s="3"/>
      <c r="J961" s="3"/>
      <c r="K961" s="3"/>
      <c r="L961" s="3"/>
      <c r="M961" s="3"/>
      <c r="N961" s="3"/>
    </row>
    <row r="962" spans="1:14" ht="13">
      <c r="A962" s="36"/>
      <c r="B962" s="3"/>
      <c r="C962" s="4"/>
      <c r="D962" s="4"/>
      <c r="E962" s="3"/>
      <c r="F962" s="3"/>
      <c r="G962" s="16"/>
      <c r="H962" s="3"/>
      <c r="I962" s="3"/>
      <c r="J962" s="3"/>
      <c r="K962" s="3"/>
      <c r="L962" s="3"/>
      <c r="M962" s="3"/>
      <c r="N962" s="3"/>
    </row>
    <row r="963" spans="1:14" ht="13">
      <c r="A963" s="36"/>
      <c r="B963" s="3"/>
      <c r="C963" s="4"/>
      <c r="D963" s="4"/>
      <c r="E963" s="3"/>
      <c r="F963" s="3"/>
      <c r="G963" s="16"/>
      <c r="H963" s="3"/>
      <c r="I963" s="3"/>
      <c r="J963" s="3"/>
      <c r="K963" s="3"/>
      <c r="L963" s="3"/>
      <c r="M963" s="3"/>
      <c r="N963" s="3"/>
    </row>
    <row r="964" spans="1:14" ht="13">
      <c r="A964" s="36"/>
      <c r="B964" s="3"/>
      <c r="C964" s="4"/>
      <c r="D964" s="4"/>
      <c r="E964" s="3"/>
      <c r="F964" s="3"/>
      <c r="G964" s="16"/>
      <c r="H964" s="3"/>
      <c r="I964" s="3"/>
      <c r="J964" s="3"/>
      <c r="K964" s="3"/>
      <c r="L964" s="3"/>
      <c r="M964" s="3"/>
      <c r="N964" s="3"/>
    </row>
    <row r="965" spans="1:14" ht="13">
      <c r="A965" s="36"/>
      <c r="B965" s="3"/>
      <c r="C965" s="4"/>
      <c r="D965" s="4"/>
      <c r="E965" s="3"/>
      <c r="F965" s="3"/>
      <c r="G965" s="16"/>
      <c r="H965" s="3"/>
      <c r="I965" s="3"/>
      <c r="J965" s="3"/>
      <c r="K965" s="3"/>
      <c r="L965" s="3"/>
      <c r="M965" s="3"/>
      <c r="N965" s="3"/>
    </row>
    <row r="966" spans="1:14" ht="13">
      <c r="A966" s="36"/>
      <c r="B966" s="3"/>
      <c r="C966" s="4"/>
      <c r="D966" s="4"/>
      <c r="E966" s="3"/>
      <c r="F966" s="3"/>
      <c r="G966" s="16"/>
      <c r="H966" s="3"/>
      <c r="I966" s="3"/>
      <c r="J966" s="3"/>
      <c r="K966" s="3"/>
      <c r="L966" s="3"/>
      <c r="M966" s="3"/>
      <c r="N966" s="3"/>
    </row>
    <row r="967" spans="1:14" ht="13">
      <c r="A967" s="36"/>
      <c r="B967" s="3"/>
      <c r="C967" s="4"/>
      <c r="D967" s="4"/>
      <c r="E967" s="3"/>
      <c r="F967" s="3"/>
      <c r="G967" s="16"/>
      <c r="H967" s="3"/>
      <c r="I967" s="3"/>
      <c r="J967" s="3"/>
      <c r="K967" s="3"/>
      <c r="L967" s="3"/>
      <c r="M967" s="3"/>
      <c r="N967" s="3"/>
    </row>
    <row r="968" spans="1:14" ht="13">
      <c r="A968" s="36"/>
      <c r="B968" s="3"/>
      <c r="C968" s="4"/>
      <c r="D968" s="4"/>
      <c r="E968" s="3"/>
      <c r="F968" s="3"/>
      <c r="G968" s="16"/>
      <c r="H968" s="3"/>
      <c r="I968" s="3"/>
      <c r="J968" s="3"/>
      <c r="K968" s="3"/>
      <c r="L968" s="3"/>
      <c r="M968" s="3"/>
      <c r="N968" s="3"/>
    </row>
    <row r="969" spans="1:14" ht="13">
      <c r="A969" s="36"/>
      <c r="B969" s="3"/>
      <c r="C969" s="4"/>
      <c r="D969" s="4"/>
      <c r="E969" s="3"/>
      <c r="F969" s="3"/>
      <c r="G969" s="16"/>
      <c r="H969" s="3"/>
      <c r="I969" s="3"/>
      <c r="J969" s="3"/>
      <c r="K969" s="3"/>
      <c r="L969" s="3"/>
      <c r="M969" s="3"/>
      <c r="N969" s="3"/>
    </row>
    <row r="970" spans="1:14" ht="13">
      <c r="A970" s="36"/>
      <c r="B970" s="3"/>
      <c r="C970" s="4"/>
      <c r="D970" s="4"/>
      <c r="E970" s="3"/>
      <c r="F970" s="3"/>
      <c r="G970" s="16"/>
      <c r="H970" s="3"/>
      <c r="I970" s="3"/>
      <c r="J970" s="3"/>
      <c r="K970" s="3"/>
      <c r="L970" s="3"/>
      <c r="M970" s="3"/>
      <c r="N970" s="3"/>
    </row>
    <row r="971" spans="1:14" ht="13">
      <c r="A971" s="36"/>
      <c r="B971" s="3"/>
      <c r="C971" s="4"/>
      <c r="D971" s="4"/>
      <c r="E971" s="3"/>
      <c r="F971" s="3"/>
      <c r="G971" s="16"/>
      <c r="H971" s="3"/>
      <c r="I971" s="3"/>
      <c r="J971" s="3"/>
      <c r="K971" s="3"/>
      <c r="L971" s="3"/>
      <c r="M971" s="3"/>
      <c r="N971" s="3"/>
    </row>
    <row r="972" spans="1:14" ht="13">
      <c r="A972" s="36"/>
      <c r="B972" s="3"/>
      <c r="C972" s="4"/>
      <c r="D972" s="4"/>
      <c r="E972" s="3"/>
      <c r="F972" s="3"/>
      <c r="G972" s="16"/>
      <c r="H972" s="3"/>
      <c r="I972" s="3"/>
      <c r="J972" s="3"/>
      <c r="K972" s="3"/>
      <c r="L972" s="3"/>
      <c r="M972" s="3"/>
      <c r="N972" s="3"/>
    </row>
    <row r="973" spans="1:14" ht="13">
      <c r="A973" s="36"/>
      <c r="B973" s="3"/>
      <c r="C973" s="4"/>
      <c r="D973" s="4"/>
      <c r="E973" s="3"/>
      <c r="F973" s="3"/>
      <c r="G973" s="16"/>
      <c r="H973" s="3"/>
      <c r="I973" s="3"/>
      <c r="J973" s="3"/>
      <c r="K973" s="3"/>
      <c r="L973" s="3"/>
      <c r="M973" s="3"/>
      <c r="N973" s="3"/>
    </row>
    <row r="974" spans="1:14" ht="13">
      <c r="A974" s="36"/>
      <c r="B974" s="3"/>
      <c r="C974" s="4"/>
      <c r="D974" s="4"/>
      <c r="E974" s="3"/>
      <c r="F974" s="3"/>
      <c r="G974" s="16"/>
      <c r="H974" s="3"/>
      <c r="I974" s="3"/>
      <c r="J974" s="3"/>
      <c r="K974" s="3"/>
      <c r="L974" s="3"/>
      <c r="M974" s="3"/>
      <c r="N974" s="3"/>
    </row>
    <row r="975" spans="1:14" ht="13">
      <c r="A975" s="36"/>
      <c r="B975" s="3"/>
      <c r="C975" s="4"/>
      <c r="D975" s="4"/>
      <c r="E975" s="3"/>
      <c r="F975" s="3"/>
      <c r="G975" s="16"/>
      <c r="H975" s="3"/>
      <c r="I975" s="3"/>
      <c r="J975" s="3"/>
      <c r="K975" s="3"/>
      <c r="L975" s="3"/>
      <c r="M975" s="3"/>
      <c r="N975" s="3"/>
    </row>
    <row r="976" spans="1:14" ht="13">
      <c r="A976" s="36"/>
      <c r="B976" s="3"/>
      <c r="C976" s="4"/>
      <c r="D976" s="4"/>
      <c r="E976" s="3"/>
      <c r="F976" s="3"/>
      <c r="G976" s="16"/>
      <c r="H976" s="3"/>
      <c r="I976" s="3"/>
      <c r="J976" s="3"/>
      <c r="K976" s="3"/>
      <c r="L976" s="3"/>
      <c r="M976" s="3"/>
      <c r="N976" s="3"/>
    </row>
    <row r="977" spans="1:14" ht="13">
      <c r="A977" s="36"/>
      <c r="B977" s="3"/>
      <c r="C977" s="4"/>
      <c r="D977" s="4"/>
      <c r="E977" s="3"/>
      <c r="F977" s="3"/>
      <c r="G977" s="16"/>
      <c r="H977" s="3"/>
      <c r="I977" s="3"/>
      <c r="J977" s="3"/>
      <c r="K977" s="3"/>
      <c r="L977" s="3"/>
      <c r="M977" s="3"/>
      <c r="N977" s="3"/>
    </row>
    <row r="978" spans="1:14" ht="13">
      <c r="A978" s="36"/>
      <c r="B978" s="3"/>
      <c r="C978" s="4"/>
      <c r="D978" s="4"/>
      <c r="E978" s="3"/>
      <c r="F978" s="3"/>
      <c r="G978" s="16"/>
      <c r="H978" s="3"/>
      <c r="I978" s="3"/>
      <c r="J978" s="3"/>
      <c r="K978" s="3"/>
      <c r="L978" s="3"/>
      <c r="M978" s="3"/>
      <c r="N978" s="3"/>
    </row>
    <row r="979" spans="1:14" ht="13">
      <c r="A979" s="36"/>
      <c r="B979" s="3"/>
      <c r="C979" s="4"/>
      <c r="D979" s="4"/>
      <c r="E979" s="3"/>
      <c r="F979" s="3"/>
      <c r="G979" s="16"/>
      <c r="H979" s="3"/>
      <c r="I979" s="3"/>
      <c r="J979" s="3"/>
      <c r="K979" s="3"/>
      <c r="L979" s="3"/>
      <c r="M979" s="3"/>
      <c r="N979" s="3"/>
    </row>
    <row r="980" spans="1:14" ht="13">
      <c r="A980" s="36"/>
      <c r="B980" s="3"/>
      <c r="C980" s="4"/>
      <c r="D980" s="4"/>
      <c r="E980" s="3"/>
      <c r="F980" s="3"/>
      <c r="G980" s="16"/>
      <c r="H980" s="3"/>
      <c r="I980" s="3"/>
      <c r="J980" s="3"/>
      <c r="K980" s="3"/>
      <c r="L980" s="3"/>
      <c r="M980" s="3"/>
      <c r="N980" s="3"/>
    </row>
    <row r="981" spans="1:14" ht="13">
      <c r="A981" s="36"/>
      <c r="B981" s="3"/>
      <c r="C981" s="4"/>
      <c r="D981" s="4"/>
      <c r="E981" s="3"/>
      <c r="F981" s="3"/>
      <c r="G981" s="16"/>
      <c r="H981" s="3"/>
      <c r="I981" s="3"/>
      <c r="J981" s="3"/>
      <c r="K981" s="3"/>
      <c r="L981" s="3"/>
      <c r="M981" s="3"/>
      <c r="N981" s="3"/>
    </row>
    <row r="982" spans="1:14" ht="13">
      <c r="A982" s="36"/>
      <c r="B982" s="3"/>
      <c r="C982" s="4"/>
      <c r="D982" s="4"/>
      <c r="E982" s="3"/>
      <c r="F982" s="3"/>
      <c r="G982" s="16"/>
      <c r="H982" s="3"/>
      <c r="I982" s="3"/>
      <c r="J982" s="3"/>
      <c r="K982" s="3"/>
      <c r="L982" s="3"/>
      <c r="M982" s="3"/>
      <c r="N982" s="3"/>
    </row>
    <row r="983" spans="1:14" ht="13">
      <c r="A983" s="36"/>
      <c r="B983" s="3"/>
      <c r="C983" s="4"/>
      <c r="D983" s="4"/>
      <c r="E983" s="3"/>
      <c r="F983" s="3"/>
      <c r="G983" s="16"/>
      <c r="H983" s="3"/>
      <c r="I983" s="3"/>
      <c r="J983" s="3"/>
      <c r="K983" s="3"/>
      <c r="L983" s="3"/>
      <c r="M983" s="3"/>
      <c r="N983" s="3"/>
    </row>
    <row r="984" spans="1:14" ht="13">
      <c r="A984" s="36"/>
      <c r="B984" s="3"/>
      <c r="C984" s="4"/>
      <c r="D984" s="4"/>
      <c r="E984" s="3"/>
      <c r="F984" s="3"/>
      <c r="G984" s="16"/>
      <c r="H984" s="3"/>
      <c r="I984" s="3"/>
      <c r="J984" s="3"/>
      <c r="K984" s="3"/>
      <c r="L984" s="3"/>
      <c r="M984" s="3"/>
      <c r="N984" s="3"/>
    </row>
    <row r="985" spans="1:14" ht="13">
      <c r="A985" s="36"/>
      <c r="B985" s="3"/>
      <c r="C985" s="4"/>
      <c r="D985" s="4"/>
      <c r="E985" s="3"/>
      <c r="F985" s="3"/>
      <c r="G985" s="16"/>
      <c r="H985" s="3"/>
      <c r="I985" s="3"/>
      <c r="J985" s="3"/>
      <c r="K985" s="3"/>
      <c r="L985" s="3"/>
      <c r="M985" s="3"/>
      <c r="N985" s="3"/>
    </row>
    <row r="986" spans="1:14" ht="13">
      <c r="A986" s="36"/>
      <c r="B986" s="3"/>
      <c r="C986" s="4"/>
      <c r="D986" s="4"/>
      <c r="E986" s="3"/>
      <c r="F986" s="3"/>
      <c r="G986" s="16"/>
      <c r="H986" s="3"/>
      <c r="I986" s="3"/>
      <c r="J986" s="3"/>
      <c r="K986" s="3"/>
      <c r="L986" s="3"/>
      <c r="M986" s="3"/>
      <c r="N986" s="3"/>
    </row>
    <row r="987" spans="1:14" ht="13">
      <c r="A987" s="36"/>
      <c r="B987" s="3"/>
      <c r="C987" s="4"/>
      <c r="D987" s="4"/>
      <c r="E987" s="3"/>
      <c r="F987" s="3"/>
      <c r="G987" s="16"/>
      <c r="H987" s="3"/>
      <c r="I987" s="3"/>
      <c r="J987" s="3"/>
      <c r="K987" s="3"/>
      <c r="L987" s="3"/>
      <c r="M987" s="3"/>
      <c r="N987" s="3"/>
    </row>
    <row r="988" spans="1:14" ht="13">
      <c r="A988" s="36"/>
      <c r="B988" s="3"/>
      <c r="C988" s="4"/>
      <c r="D988" s="4"/>
      <c r="E988" s="3"/>
      <c r="F988" s="3"/>
      <c r="G988" s="16"/>
      <c r="H988" s="3"/>
      <c r="I988" s="3"/>
      <c r="J988" s="3"/>
      <c r="K988" s="3"/>
      <c r="L988" s="3"/>
      <c r="M988" s="3"/>
      <c r="N988" s="3"/>
    </row>
    <row r="989" spans="1:14" ht="13">
      <c r="A989" s="36"/>
      <c r="B989" s="3"/>
      <c r="C989" s="4"/>
      <c r="D989" s="4"/>
      <c r="E989" s="3"/>
      <c r="F989" s="3"/>
      <c r="G989" s="16"/>
      <c r="H989" s="3"/>
      <c r="I989" s="3"/>
      <c r="J989" s="3"/>
      <c r="K989" s="3"/>
      <c r="L989" s="3"/>
      <c r="M989" s="3"/>
      <c r="N989" s="3"/>
    </row>
    <row r="990" spans="1:14" ht="13">
      <c r="A990" s="36"/>
      <c r="B990" s="3"/>
      <c r="C990" s="4"/>
      <c r="D990" s="4"/>
      <c r="E990" s="3"/>
      <c r="F990" s="3"/>
      <c r="G990" s="16"/>
      <c r="H990" s="3"/>
      <c r="I990" s="3"/>
      <c r="J990" s="3"/>
      <c r="K990" s="3"/>
      <c r="L990" s="3"/>
      <c r="M990" s="3"/>
      <c r="N990" s="3"/>
    </row>
  </sheetData>
  <autoFilter ref="A1:P990" xr:uid="{00000000-0009-0000-0000-000015000000}"/>
  <customSheetViews>
    <customSheetView guid="{C6D8AC44-BC03-4E7B-80FF-BEBAE45ADEEA}" filter="1" showAutoFilter="1">
      <pageMargins left="0.7" right="0.7" top="0.75" bottom="0.75" header="0.3" footer="0.3"/>
      <autoFilter ref="A1:M979" xr:uid="{786EAAD6-05AB-4443-ACDD-0A7474B57F8C}">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DECFE09D-BC3E-C348-9DA8-B86D8A5B88DB}">
        <filterColumn colId="5">
          <filters>
            <filter val="zh"/>
          </filters>
        </filterColumn>
      </autoFilter>
    </customSheetView>
  </customSheetViews>
  <conditionalFormatting sqref="A1:H990">
    <cfRule type="expression" dxfId="80" priority="1">
      <formula>($M:$M = 1)</formula>
    </cfRule>
    <cfRule type="expression" dxfId="79" priority="2">
      <formula>COUNTIF($R:$R, $A1) &gt; 0</formula>
    </cfRule>
  </conditionalFormatting>
  <conditionalFormatting sqref="A2:H990">
    <cfRule type="expression" dxfId="78" priority="3">
      <formula>($A:$A=TODAY())</formula>
    </cfRule>
  </conditionalFormatting>
  <conditionalFormatting sqref="C2:C990">
    <cfRule type="cellIs" dxfId="77" priority="10" operator="lessThan">
      <formula>"12:00:00 PM"</formula>
    </cfRule>
  </conditionalFormatting>
  <conditionalFormatting sqref="E2:E990">
    <cfRule type="containsText" dxfId="76" priority="4" operator="containsText" text="SNFL">
      <formula>NOT(ISERROR(SEARCH(("SNFL"),(E2))))</formula>
    </cfRule>
    <cfRule type="containsText" dxfId="75" priority="5" operator="containsText" text="Chatham Sq">
      <formula>NOT(ISERROR(SEARCH(("Chatham Sq"),(E2))))</formula>
    </cfRule>
    <cfRule type="containsText" dxfId="74" priority="6" operator="containsText" text="Seward Park">
      <formula>NOT(ISERROR(SEARCH(("Seward Park"),(E2))))</formula>
    </cfRule>
  </conditionalFormatting>
  <conditionalFormatting sqref="F2:F990">
    <cfRule type="containsText" dxfId="73" priority="7" operator="containsText" text="zh">
      <formula>NOT(ISERROR(SEARCH(("zh"),(F2))))</formula>
    </cfRule>
  </conditionalFormatting>
  <conditionalFormatting sqref="R1">
    <cfRule type="expression" dxfId="72" priority="11">
      <formula>ISERROR(R2)</formula>
    </cfRule>
  </conditionalFormatting>
  <conditionalFormatting sqref="R2">
    <cfRule type="expression" dxfId="71" priority="9">
      <formula>ISERROR(R2)</formula>
    </cfRule>
  </conditionalFormatting>
  <conditionalFormatting sqref="R2:R990">
    <cfRule type="notContainsBlanks" dxfId="70" priority="8">
      <formula>LEN(TRIM(R2))&gt;0</formula>
    </cfRule>
  </conditionalFormatting>
  <dataValidations count="1">
    <dataValidation type="custom" allowBlank="1" showDropDown="1" showInputMessage="1" showErrorMessage="1" prompt="Enter a valid date" sqref="A2:A990" xr:uid="{00000000-0002-0000-1500-000000000000}">
      <formula1>OR(NOT(ISERROR(DATEVALUE(A2))), AND(ISNUMBER(A2), LEFT(CELL("format", A2))="D"))</formula1>
    </dataValidation>
  </dataValidations>
  <hyperlinks>
    <hyperlink ref="L2" r:id="rId2" xr:uid="{00000000-0004-0000-1500-000000000000}"/>
    <hyperlink ref="L3" r:id="rId3" xr:uid="{00000000-0004-0000-1500-000001000000}"/>
    <hyperlink ref="L4" r:id="rId4" xr:uid="{00000000-0004-0000-1500-000002000000}"/>
    <hyperlink ref="L5" r:id="rId5" xr:uid="{00000000-0004-0000-1500-000003000000}"/>
    <hyperlink ref="L6" r:id="rId6" xr:uid="{00000000-0004-0000-1500-000004000000}"/>
    <hyperlink ref="L7" r:id="rId7" xr:uid="{00000000-0004-0000-1500-000005000000}"/>
    <hyperlink ref="L8" r:id="rId8" xr:uid="{00000000-0004-0000-1500-000006000000}"/>
    <hyperlink ref="L9" r:id="rId9" xr:uid="{00000000-0004-0000-1500-000007000000}"/>
    <hyperlink ref="L10" r:id="rId10" xr:uid="{00000000-0004-0000-1500-000008000000}"/>
    <hyperlink ref="L11" r:id="rId11" xr:uid="{00000000-0004-0000-1500-000009000000}"/>
    <hyperlink ref="L12" r:id="rId12" xr:uid="{00000000-0004-0000-1500-00000A000000}"/>
    <hyperlink ref="L13" r:id="rId13" xr:uid="{00000000-0004-0000-1500-00000B000000}"/>
    <hyperlink ref="L14" r:id="rId14" xr:uid="{00000000-0004-0000-1500-00000C000000}"/>
    <hyperlink ref="L15" r:id="rId15" xr:uid="{00000000-0004-0000-1500-00000D000000}"/>
    <hyperlink ref="L16" r:id="rId16" xr:uid="{00000000-0004-0000-1500-00000E000000}"/>
    <hyperlink ref="L17" r:id="rId17" xr:uid="{00000000-0004-0000-1500-00000F000000}"/>
    <hyperlink ref="L18" r:id="rId18" xr:uid="{00000000-0004-0000-1500-000010000000}"/>
    <hyperlink ref="L19" r:id="rId19" xr:uid="{00000000-0004-0000-1500-000011000000}"/>
    <hyperlink ref="L20" r:id="rId20" xr:uid="{00000000-0004-0000-1500-000012000000}"/>
    <hyperlink ref="L21" r:id="rId21" xr:uid="{00000000-0004-0000-1500-000013000000}"/>
    <hyperlink ref="L22" r:id="rId22" xr:uid="{00000000-0004-0000-1500-000014000000}"/>
    <hyperlink ref="L23" r:id="rId23" xr:uid="{00000000-0004-0000-1500-000015000000}"/>
    <hyperlink ref="L24" r:id="rId24" xr:uid="{00000000-0004-0000-1500-000016000000}"/>
    <hyperlink ref="L25" r:id="rId25" xr:uid="{00000000-0004-0000-1500-000017000000}"/>
    <hyperlink ref="L26" r:id="rId26" xr:uid="{00000000-0004-0000-1500-000018000000}"/>
    <hyperlink ref="L27" r:id="rId27" xr:uid="{00000000-0004-0000-1500-000019000000}"/>
    <hyperlink ref="L28" r:id="rId28" xr:uid="{00000000-0004-0000-1500-00001A000000}"/>
    <hyperlink ref="L29" r:id="rId29" xr:uid="{00000000-0004-0000-1500-00001B000000}"/>
    <hyperlink ref="L30" r:id="rId30" xr:uid="{00000000-0004-0000-1500-00001C000000}"/>
    <hyperlink ref="L31" r:id="rId31" xr:uid="{00000000-0004-0000-1500-00001D000000}"/>
    <hyperlink ref="L32" r:id="rId32" xr:uid="{00000000-0004-0000-1500-00001E000000}"/>
    <hyperlink ref="L33" r:id="rId33" xr:uid="{00000000-0004-0000-1500-00001F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DropDown="1" showInputMessage="1" showErrorMessage="1" prompt="Put in valid class title or choose from dropdown" xr:uid="{00000000-0002-0000-1500-000001000000}">
          <x14:formula1>
            <xm:f>'classes-lookup'!$A$2:$A$1000</xm:f>
          </x14:formula1>
          <xm:sqref>H2:H3 H5:H990</xm:sqref>
        </x14:dataValidation>
        <x14:dataValidation type="list" allowBlank="1" showDropDown="1" showErrorMessage="1" xr:uid="{00000000-0002-0000-1500-000002000000}">
          <x14:formula1>
            <xm:f>'classes-lookup'!$A$2:$A$1000</xm:f>
          </x14:formula1>
          <xm:sqref>H4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10.1640625" bestFit="1"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35">
        <v>45719</v>
      </c>
      <c r="B2" s="3" t="str">
        <f t="shared" ref="B2:B256" si="0">IF(ISBLANK($A2),,CHOOSE(WEEKDAY($A2), "Sun", "Mon", "Tue", "Wed", "Thur", "Fri", "Sat"))</f>
        <v>Mon</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9</v>
      </c>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605</v>
      </c>
      <c r="M2" s="3">
        <v>0</v>
      </c>
      <c r="N2" s="3">
        <v>0</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285</v>
      </c>
      <c r="W2" s="23"/>
    </row>
    <row r="3" spans="1:49" ht="15.75" customHeight="1">
      <c r="A3" s="35">
        <v>45719</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0.625)</f>
        <v>0.625</v>
      </c>
      <c r="D3" s="4">
        <f t="shared" ref="D3:D25" ca="1" si="1">IF(ISBLANK(C3),,CHOOSE(WEEKDAY($A3),,C3+TIME(2,0,0),IF(AND($A3=$A2,$A3=$A1),C3+TIME(1,0,0),C3+TIME(1,30,0)),C3+TIME(1,30,0),C3+TIME(1,30,0),C3+TIME(2,0,0),C3+TIME(2,0,0),))</f>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zh</v>
      </c>
      <c r="G3" s="5">
        <v>13</v>
      </c>
      <c r="H3" s="3" t="s">
        <v>187</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606</v>
      </c>
      <c r="M3" s="3">
        <v>0</v>
      </c>
      <c r="N3" s="3">
        <v>0</v>
      </c>
      <c r="P3" s="3" t="s">
        <v>607</v>
      </c>
      <c r="Q3" s="3"/>
      <c r="S3" s="142" t="s">
        <v>1404</v>
      </c>
      <c r="T3" s="143">
        <v>-1</v>
      </c>
      <c r="W3" s="23"/>
    </row>
    <row r="4" spans="1:49" ht="15.75" customHeight="1">
      <c r="A4" s="35">
        <v>45720</v>
      </c>
      <c r="B4" s="3" t="str">
        <f t="shared" si="0"/>
        <v>Tue</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0.458333333333333)</f>
        <v>0.45833333333333298</v>
      </c>
      <c r="D4" s="4">
        <f t="shared" ca="1" si="1"/>
        <v>0.52083333333333304</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0</v>
      </c>
      <c r="H4" s="3" t="s">
        <v>156</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608</v>
      </c>
      <c r="M4" s="3">
        <v>0</v>
      </c>
      <c r="N4" s="3">
        <v>0</v>
      </c>
      <c r="Q4" s="3"/>
      <c r="W4" s="23"/>
    </row>
    <row r="5" spans="1:49" ht="15.75" customHeight="1">
      <c r="A5" s="35">
        <v>45720</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0.583333333333333)</f>
        <v>0.58333333333333304</v>
      </c>
      <c r="D5" s="4">
        <f t="shared" ca="1" si="1"/>
        <v>0.64583333333333304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6</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10" t="s">
        <v>609</v>
      </c>
      <c r="M5" s="3">
        <v>0</v>
      </c>
      <c r="N5" s="3">
        <v>0</v>
      </c>
      <c r="O5" s="3"/>
      <c r="P5" s="14"/>
      <c r="Q5" s="3"/>
      <c r="U5" s="14"/>
    </row>
    <row r="6" spans="1:49">
      <c r="A6" s="35">
        <v>45720</v>
      </c>
      <c r="B6" s="3" t="str">
        <f t="shared" si="0"/>
        <v>Tue</v>
      </c>
      <c r="C6" s="4">
        <v>0.64583333333333337</v>
      </c>
      <c r="D6" s="4">
        <f t="shared" si="1"/>
        <v>0.6875</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5</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609</v>
      </c>
      <c r="M6" s="3">
        <v>0</v>
      </c>
      <c r="N6" s="3">
        <v>0</v>
      </c>
      <c r="O6" s="3"/>
      <c r="P6" s="14"/>
      <c r="Q6" s="3"/>
      <c r="S6" s="3"/>
      <c r="W6" s="12"/>
    </row>
    <row r="7" spans="1:49" ht="15.75" customHeight="1">
      <c r="A7" s="35">
        <v>45721</v>
      </c>
      <c r="B7" s="3" t="str">
        <f t="shared" si="0"/>
        <v>Wed</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0.52083333333333304</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7" s="3" t="str">
        <f t="array" ref="F7">IF(ISBLANK($A7),,CHOOSE(WEEKDAY($A7),,INDEX(location_lang_time_lookup,2,3),INDEX(location_lang_time_lookup,2,2),INDEX(location_lang_time_lookup,2,2),INDEX(location_lang_time_lookup,2,2),INDEX(location_lang_time_lookup,2,3),INDEX(location_lang_time_lookup,2,2)))</f>
        <v>en</v>
      </c>
      <c r="G7" s="5">
        <v>20</v>
      </c>
      <c r="H7" s="3" t="s">
        <v>185</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610</v>
      </c>
      <c r="M7" s="3">
        <v>0</v>
      </c>
      <c r="N7" s="3">
        <v>0</v>
      </c>
      <c r="O7" s="3"/>
      <c r="P7" s="3"/>
      <c r="Q7" s="3"/>
      <c r="S7" s="3"/>
    </row>
    <row r="8" spans="1:49" ht="15.75" customHeight="1">
      <c r="A8" s="35">
        <v>45721</v>
      </c>
      <c r="B8" s="3" t="str">
        <f t="shared" si="0"/>
        <v>Wed</v>
      </c>
      <c r="C8" s="4">
        <v>0.64583333333333337</v>
      </c>
      <c r="D8" s="4">
        <f t="shared" si="1"/>
        <v>0.70833333333333337</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12</v>
      </c>
      <c r="H8" s="3" t="s">
        <v>370</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611</v>
      </c>
      <c r="M8" s="3">
        <v>0</v>
      </c>
      <c r="N8" s="3">
        <v>0</v>
      </c>
      <c r="O8" s="3"/>
      <c r="P8" s="3"/>
      <c r="Q8" s="3"/>
      <c r="S8" s="3"/>
    </row>
    <row r="9" spans="1:49" ht="15.75" customHeight="1">
      <c r="A9" s="35">
        <v>45722</v>
      </c>
      <c r="B9" s="3" t="str">
        <f t="shared" si="0"/>
        <v>Thur</v>
      </c>
      <c r="C9" s="4">
        <f ca="1">IFERROR(__xludf.DUMMYFUNCTION("IF(ISBLANK($A9),,CHOOSE(WEEKDAY($A9),,IF(ISDATE($A8),IF(WEEKDAY($A8)=2,INDEX(location_lang_time_lookup,1,6),INDEX(location_lang_time_lookup,1,4)),INDEX(location_lang_time_lookup,1,4)),IF(ISDATE($A8),IF(WEEKDAY($A8)=3,INDEX(location_lang_time_lookup,2,6),I"&amp;"NDEX(location_lang_time_lookup,2,4)),INDEX(location_lang_time_lookup,2,4)),IF(ISDATE($A8),IF(WEEKDAY($A8)=4,INDEX(location_lang_time_lookup,3,6),INDEX(location_lang_time_lookup,3,4)),INDEX(location_lang_time_lookup,3,4)),IF(ISDATE($A8),IF(WEEKDAY($A8)=5,I"&amp;"NDEX(location_lang_time_lookup,3,6),INDEX(location_lang_time_lookup,3,4)),INDEX(location_lang_time_lookup,3,4)),INDEX(location_lang_time_lookup,1,4),IF(ISDATE($A8),IF(WEEKDAY($A8)=7,INDEX(location_lang_time_lookup,5,6),INDEX(location_lang_time_lookup,5,4)"&amp;"),INDEX(location_lang_time_lookup,5,4))))"),0.458333333333333)</f>
        <v>0.45833333333333298</v>
      </c>
      <c r="D9" s="4">
        <f t="shared" ca="1" si="1"/>
        <v>0.52083333333333304</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5">
        <v>19</v>
      </c>
      <c r="H9" s="3" t="s">
        <v>117</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612</v>
      </c>
      <c r="M9" s="3">
        <v>0</v>
      </c>
      <c r="N9" s="3">
        <v>0</v>
      </c>
      <c r="O9" s="3"/>
      <c r="P9" s="3"/>
      <c r="Q9" s="3"/>
      <c r="S9" s="3"/>
      <c r="T9" s="22"/>
    </row>
    <row r="10" spans="1:49" ht="15.75" customHeight="1">
      <c r="A10" s="35">
        <v>45723</v>
      </c>
      <c r="B10" s="3" t="str">
        <f t="shared" si="0"/>
        <v>Fri</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0.5416666666666663</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Chatham Sq")</f>
        <v>Chatham Sq</v>
      </c>
      <c r="F10" s="3" t="str">
        <f t="array" ref="F10">IF(ISBLANK($A10),,CHOOSE(WEEKDAY($A10),,INDEX(location_lang_time_lookup,2,3),INDEX(location_lang_time_lookup,2,2),INDEX(location_lang_time_lookup,2,2),INDEX(location_lang_time_lookup,2,2),INDEX(location_lang_time_lookup,2,3),INDEX(location_lang_time_lookup,2,2)))</f>
        <v>zh</v>
      </c>
      <c r="G10" s="5">
        <v>10</v>
      </c>
      <c r="H10" s="3" t="s">
        <v>292</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6" t="s">
        <v>605</v>
      </c>
      <c r="M10" s="3">
        <v>0</v>
      </c>
      <c r="N10" s="3">
        <v>0</v>
      </c>
      <c r="O10" s="3"/>
      <c r="Q10" s="3"/>
    </row>
    <row r="11" spans="1:49" ht="15.75" customHeight="1">
      <c r="A11" s="35">
        <v>45726</v>
      </c>
      <c r="B11" s="3" t="str">
        <f t="shared" si="0"/>
        <v>Mon</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0.458333333333333)</f>
        <v>0.45833333333333298</v>
      </c>
      <c r="D11" s="4">
        <f t="shared" ca="1" si="1"/>
        <v>0.5416666666666663</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1" s="3" t="str">
        <f t="array" ref="F11">IF(ISBLANK($A11),,CHOOSE(WEEKDAY($A11),,INDEX(location_lang_time_lookup,2,3),INDEX(location_lang_time_lookup,2,2),INDEX(location_lang_time_lookup,2,2),INDEX(location_lang_time_lookup,2,2),INDEX(location_lang_time_lookup,2,3),INDEX(location_lang_time_lookup,2,2)))</f>
        <v>zh</v>
      </c>
      <c r="G11" s="5">
        <v>11</v>
      </c>
      <c r="H11" s="3" t="s">
        <v>292</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6" t="s">
        <v>605</v>
      </c>
      <c r="M11" s="3">
        <v>0</v>
      </c>
      <c r="N11" s="3">
        <v>0</v>
      </c>
      <c r="O11" s="3"/>
      <c r="P11" s="34"/>
      <c r="Q11" s="3"/>
    </row>
    <row r="12" spans="1:49" ht="15.75" customHeight="1">
      <c r="A12" s="35">
        <v>45726</v>
      </c>
      <c r="B12" s="3" t="str">
        <f t="shared" si="0"/>
        <v>Mon</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0.625)</f>
        <v>0.625</v>
      </c>
      <c r="D12" s="4">
        <f t="shared" ca="1" si="1"/>
        <v>0.70833333333333337</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2" s="3" t="str">
        <f t="array" ref="F12">IF(ISBLANK($A12),,CHOOSE(WEEKDAY($A12),,INDEX(location_lang_time_lookup,2,3),INDEX(location_lang_time_lookup,2,2),INDEX(location_lang_time_lookup,2,2),INDEX(location_lang_time_lookup,2,2),INDEX(location_lang_time_lookup,2,3),INDEX(location_lang_time_lookup,2,2)))</f>
        <v>zh</v>
      </c>
      <c r="G12" s="5">
        <v>14</v>
      </c>
      <c r="H12" s="3" t="s">
        <v>112</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10" t="s">
        <v>613</v>
      </c>
      <c r="M12" s="3">
        <v>0</v>
      </c>
      <c r="N12" s="3">
        <v>0</v>
      </c>
      <c r="O12" s="3"/>
      <c r="P12" s="3"/>
      <c r="Q12" s="3"/>
    </row>
    <row r="13" spans="1:49" ht="15.75" customHeight="1">
      <c r="A13" s="35">
        <v>45727</v>
      </c>
      <c r="B13" s="3" t="str">
        <f t="shared" si="0"/>
        <v>Tue</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0.458333333333333)</f>
        <v>0.45833333333333298</v>
      </c>
      <c r="D13" s="4">
        <f t="shared" ca="1" si="1"/>
        <v>0.52083333333333304</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5">
        <v>0</v>
      </c>
      <c r="H13" s="3" t="s">
        <v>164</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614</v>
      </c>
      <c r="M13" s="3">
        <v>0</v>
      </c>
      <c r="N13" s="3">
        <v>0</v>
      </c>
      <c r="O13" s="3"/>
      <c r="Q13" s="3"/>
    </row>
    <row r="14" spans="1:49" ht="15.75" customHeight="1">
      <c r="A14" s="35">
        <v>45727</v>
      </c>
      <c r="B14" s="3" t="str">
        <f t="shared" si="0"/>
        <v>Tue</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0.583333333333333)</f>
        <v>0.58333333333333304</v>
      </c>
      <c r="D14" s="4">
        <f t="shared" ca="1" si="1"/>
        <v>0.64583333333333304</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5">
        <v>5</v>
      </c>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609</v>
      </c>
      <c r="M14" s="3">
        <v>0</v>
      </c>
      <c r="N14" s="3">
        <v>0</v>
      </c>
      <c r="O14" s="3"/>
      <c r="Q14" s="3"/>
    </row>
    <row r="15" spans="1:49" ht="15.75" customHeight="1">
      <c r="A15" s="35">
        <v>45727</v>
      </c>
      <c r="B15" s="3" t="str">
        <f t="shared" si="0"/>
        <v>Tue</v>
      </c>
      <c r="C15" s="4">
        <v>0.64583333333333337</v>
      </c>
      <c r="D15" s="4">
        <f t="shared" si="1"/>
        <v>0.6875</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5" s="3" t="str">
        <f t="array" ref="F15">IF(ISBLANK($A15),,CHOOSE(WEEKDAY($A15),,INDEX(location_lang_time_lookup,2,3),INDEX(location_lang_time_lookup,2,2),INDEX(location_lang_time_lookup,2,2),INDEX(location_lang_time_lookup,2,2),INDEX(location_lang_time_lookup,2,3),INDEX(location_lang_time_lookup,2,2)))</f>
        <v>en</v>
      </c>
      <c r="G15" s="5">
        <v>3</v>
      </c>
      <c r="H15" s="3" t="s">
        <v>91</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609</v>
      </c>
      <c r="M15" s="3">
        <v>0</v>
      </c>
      <c r="N15" s="3">
        <v>0</v>
      </c>
      <c r="P15" s="3"/>
      <c r="Q15" s="3"/>
    </row>
    <row r="16" spans="1:49" ht="15.75" customHeight="1">
      <c r="A16" s="35">
        <v>45728</v>
      </c>
      <c r="B16" s="3" t="str">
        <f t="shared" si="0"/>
        <v>Wed</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0.458333333333333)</f>
        <v>0.45833333333333298</v>
      </c>
      <c r="D16" s="4">
        <f t="shared" ca="1" si="1"/>
        <v>0.52083333333333304</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5">
        <v>13</v>
      </c>
      <c r="H16" s="3" t="s">
        <v>191</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615</v>
      </c>
      <c r="M16" s="3">
        <v>0</v>
      </c>
      <c r="N16" s="3">
        <v>0</v>
      </c>
      <c r="Q16" s="3"/>
    </row>
    <row r="17" spans="1:19" ht="15.75" customHeight="1">
      <c r="A17" s="35">
        <v>45728</v>
      </c>
      <c r="B17" s="3" t="str">
        <f t="shared" si="0"/>
        <v>Wed</v>
      </c>
      <c r="C17" s="4">
        <v>0.64583333333333337</v>
      </c>
      <c r="D17" s="4">
        <f t="shared" si="1"/>
        <v>0.70833333333333337</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en</v>
      </c>
      <c r="G17" s="5">
        <v>8</v>
      </c>
      <c r="H17" s="3" t="s">
        <v>183</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6" t="s">
        <v>616</v>
      </c>
      <c r="M17" s="3">
        <v>0</v>
      </c>
      <c r="N17" s="3">
        <v>0</v>
      </c>
      <c r="O17" s="3"/>
      <c r="Q17" s="3"/>
      <c r="R17" s="2"/>
      <c r="S17" s="25"/>
    </row>
    <row r="18" spans="1:19" ht="15.75" customHeight="1">
      <c r="A18" s="35">
        <v>45729</v>
      </c>
      <c r="B18" s="3" t="str">
        <f t="shared" si="0"/>
        <v>Thur</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0.458333333333333)</f>
        <v>0.45833333333333298</v>
      </c>
      <c r="D18" s="4">
        <f t="shared" ca="1" si="1"/>
        <v>0.52083333333333304</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8" s="3" t="str">
        <f t="array" ref="F18">IF(ISBLANK($A18),,CHOOSE(WEEKDAY($A18),,INDEX(location_lang_time_lookup,2,3),INDEX(location_lang_time_lookup,2,2),INDEX(location_lang_time_lookup,2,2),INDEX(location_lang_time_lookup,2,2),INDEX(location_lang_time_lookup,2,3),INDEX(location_lang_time_lookup,2,2)))</f>
        <v>en</v>
      </c>
      <c r="G18" s="5">
        <v>9</v>
      </c>
      <c r="H18" s="3" t="s">
        <v>617</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618</v>
      </c>
      <c r="M18" s="3">
        <v>0</v>
      </c>
      <c r="N18" s="3">
        <v>0</v>
      </c>
      <c r="O18" s="3"/>
      <c r="P18" s="3"/>
      <c r="Q18" s="3"/>
      <c r="R18" s="2"/>
      <c r="S18" s="25"/>
    </row>
    <row r="19" spans="1:19" ht="15.75" customHeight="1">
      <c r="A19" s="35">
        <v>45733</v>
      </c>
      <c r="B19" s="3" t="str">
        <f t="shared" si="0"/>
        <v>Mon</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0.458333333333333)</f>
        <v>0.45833333333333298</v>
      </c>
      <c r="D19" s="4">
        <f t="shared" ca="1" si="1"/>
        <v>0.5416666666666663</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9" s="3" t="str">
        <f t="array" ref="F19">IF(ISBLANK($A19),,CHOOSE(WEEKDAY($A19),,INDEX(location_lang_time_lookup,2,3),INDEX(location_lang_time_lookup,2,2),INDEX(location_lang_time_lookup,2,2),INDEX(location_lang_time_lookup,2,2),INDEX(location_lang_time_lookup,2,3),INDEX(location_lang_time_lookup,2,2)))</f>
        <v>zh</v>
      </c>
      <c r="G19" s="5">
        <v>7</v>
      </c>
      <c r="H19" s="3" t="s">
        <v>292</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6" t="s">
        <v>605</v>
      </c>
      <c r="M19" s="3">
        <v>0</v>
      </c>
      <c r="N19" s="3">
        <v>0</v>
      </c>
      <c r="O19" s="3"/>
      <c r="Q19" s="3"/>
      <c r="R19" s="2"/>
      <c r="S19" s="25"/>
    </row>
    <row r="20" spans="1:19" ht="15.75" customHeight="1">
      <c r="A20" s="35">
        <v>45733</v>
      </c>
      <c r="B20" s="3" t="str">
        <f t="shared" si="0"/>
        <v>Mon</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0.625)</f>
        <v>0.625</v>
      </c>
      <c r="D20" s="4">
        <f t="shared" ca="1" si="1"/>
        <v>0.70833333333333337</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0" s="3" t="str">
        <f t="array" ref="F20">IF(ISBLANK($A20),,CHOOSE(WEEKDAY($A20),,INDEX(location_lang_time_lookup,2,3),INDEX(location_lang_time_lookup,2,2),INDEX(location_lang_time_lookup,2,2),INDEX(location_lang_time_lookup,2,2),INDEX(location_lang_time_lookup,2,3),INDEX(location_lang_time_lookup,2,2)))</f>
        <v>zh</v>
      </c>
      <c r="G20" s="5">
        <v>23</v>
      </c>
      <c r="H20" s="3" t="s">
        <v>365</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10" t="s">
        <v>619</v>
      </c>
      <c r="M20" s="3">
        <v>0</v>
      </c>
      <c r="N20" s="3">
        <v>0</v>
      </c>
      <c r="O20" s="3"/>
      <c r="R20" s="2"/>
      <c r="S20" s="25"/>
    </row>
    <row r="21" spans="1:19" ht="15.75" customHeight="1">
      <c r="A21" s="35">
        <v>45734</v>
      </c>
      <c r="B21" s="3" t="str">
        <f t="shared" si="0"/>
        <v>Tue</v>
      </c>
      <c r="C21" s="4">
        <f ca="1">IFERROR(__xludf.DUMMYFUNCTION("IF(ISBLANK($A21),,CHOOSE(WEEKDAY($A21),,IF(ISDATE($A20),IF(WEEKDAY($A20)=2,INDEX(location_lang_time_lookup,1,6),INDEX(location_lang_time_lookup,1,4)),INDEX(location_lang_time_lookup,1,4)),IF(ISDATE($A20),IF(WEEKDAY($A20)=3,INDEX(location_lang_time_lookup,"&amp;"2,6),INDEX(location_lang_time_lookup,2,4)),INDEX(location_lang_time_lookup,2,4)),IF(ISDATE($A20),IF(WEEKDAY($A20)=4,INDEX(location_lang_time_lookup,3,6),INDEX(location_lang_time_lookup,3,4)),INDEX(location_lang_time_lookup,3,4)),IF(ISDATE($A20),IF(WEEKDAY"&amp;"($A20)=5,INDEX(location_lang_time_lookup,3,6),INDEX(location_lang_time_lookup,3,4)),INDEX(location_lang_time_lookup,3,4)),INDEX(location_lang_time_lookup,1,4),IF(ISDATE($A20),IF(WEEKDAY($A20)=7,INDEX(location_lang_time_lookup,5,6),INDEX(location_lang_time"&amp;"_lookup,5,4)),INDEX(location_lang_time_lookup,5,4))))"),0.458333333333333)</f>
        <v>0.45833333333333298</v>
      </c>
      <c r="D21" s="4">
        <f t="shared" ca="1" si="1"/>
        <v>0.52083333333333304</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1" s="3" t="str">
        <f t="array" ref="F21">IF(ISBLANK($A21),,CHOOSE(WEEKDAY($A21),,INDEX(location_lang_time_lookup,2,3),INDEX(location_lang_time_lookup,2,2),INDEX(location_lang_time_lookup,2,2),INDEX(location_lang_time_lookup,2,2),INDEX(location_lang_time_lookup,2,3),INDEX(location_lang_time_lookup,2,2)))</f>
        <v>en</v>
      </c>
      <c r="G21" s="5">
        <v>1</v>
      </c>
      <c r="H21" s="3" t="s">
        <v>173</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620</v>
      </c>
      <c r="M21" s="3">
        <v>0</v>
      </c>
      <c r="N21" s="3">
        <v>0</v>
      </c>
      <c r="O21" s="3"/>
      <c r="P21" s="3"/>
      <c r="R21" s="2"/>
      <c r="S21" s="25"/>
    </row>
    <row r="22" spans="1:19" ht="15.75" customHeight="1">
      <c r="A22" s="35">
        <v>45734</v>
      </c>
      <c r="B22" s="3" t="str">
        <f t="shared" si="0"/>
        <v>Tue</v>
      </c>
      <c r="C22" s="4">
        <f ca="1">IFERROR(__xludf.DUMMYFUNCTION("IF(ISBLANK($A22),,CHOOSE(WEEKDAY($A22),,IF(ISDATE($A21),IF(WEEKDAY($A21)=2,INDEX(location_lang_time_lookup,1,6),INDEX(location_lang_time_lookup,1,4)),INDEX(location_lang_time_lookup,1,4)),IF(ISDATE($A21),IF(WEEKDAY($A21)=3,INDEX(location_lang_time_lookup,"&amp;"2,6),INDEX(location_lang_time_lookup,2,4)),INDEX(location_lang_time_lookup,2,4)),IF(ISDATE($A21),IF(WEEKDAY($A21)=4,INDEX(location_lang_time_lookup,3,6),INDEX(location_lang_time_lookup,3,4)),INDEX(location_lang_time_lookup,3,4)),IF(ISDATE($A21),IF(WEEKDAY"&amp;"($A21)=5,INDEX(location_lang_time_lookup,3,6),INDEX(location_lang_time_lookup,3,4)),INDEX(location_lang_time_lookup,3,4)),INDEX(location_lang_time_lookup,1,4),IF(ISDATE($A21),IF(WEEKDAY($A21)=7,INDEX(location_lang_time_lookup,5,6),INDEX(location_lang_time"&amp;"_lookup,5,4)),INDEX(location_lang_time_lookup,5,4))))"),0.583333333333333)</f>
        <v>0.58333333333333304</v>
      </c>
      <c r="D22" s="4">
        <f t="shared" ca="1" si="1"/>
        <v>0.64583333333333304</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2" s="3" t="str">
        <f t="array" ref="F22">IF(ISBLANK($A22),,CHOOSE(WEEKDAY($A22),,INDEX(location_lang_time_lookup,2,3),INDEX(location_lang_time_lookup,2,2),INDEX(location_lang_time_lookup,2,2),INDEX(location_lang_time_lookup,2,2),INDEX(location_lang_time_lookup,2,3),INDEX(location_lang_time_lookup,2,2)))</f>
        <v>en</v>
      </c>
      <c r="G22" s="5">
        <v>4</v>
      </c>
      <c r="H22" s="3" t="s">
        <v>91</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609</v>
      </c>
      <c r="M22" s="3">
        <v>0</v>
      </c>
      <c r="N22" s="3">
        <v>0</v>
      </c>
      <c r="O22" s="3"/>
      <c r="Q22" s="14"/>
      <c r="R22" s="2"/>
      <c r="S22" s="25"/>
    </row>
    <row r="23" spans="1:19" ht="15.75" customHeight="1">
      <c r="A23" s="35">
        <v>45734</v>
      </c>
      <c r="B23" s="3" t="str">
        <f t="shared" si="0"/>
        <v>Tue</v>
      </c>
      <c r="C23" s="4">
        <v>0.64583333333333337</v>
      </c>
      <c r="D23" s="4">
        <f t="shared" si="1"/>
        <v>0.6875</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3" s="3" t="str">
        <f t="array" ref="F23">IF(ISBLANK($A23),,CHOOSE(WEEKDAY($A23),,INDEX(location_lang_time_lookup,2,3),INDEX(location_lang_time_lookup,2,2),INDEX(location_lang_time_lookup,2,2),INDEX(location_lang_time_lookup,2,2),INDEX(location_lang_time_lookup,2,3),INDEX(location_lang_time_lookup,2,2)))</f>
        <v>en</v>
      </c>
      <c r="G23" s="5">
        <v>3</v>
      </c>
      <c r="H23" s="3" t="s">
        <v>91</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609</v>
      </c>
      <c r="M23" s="3">
        <v>0</v>
      </c>
      <c r="N23" s="3">
        <v>0</v>
      </c>
      <c r="O23" s="3"/>
      <c r="Q23" s="14"/>
      <c r="R23" s="2"/>
      <c r="S23" s="25"/>
    </row>
    <row r="24" spans="1:19" ht="15.75" customHeight="1">
      <c r="A24" s="35">
        <v>45735</v>
      </c>
      <c r="B24" s="3" t="str">
        <f t="shared" si="0"/>
        <v>Wed</v>
      </c>
      <c r="C24" s="4">
        <f ca="1">IFERROR(__xludf.DUMMYFUNCTION("IF(ISBLANK($A24),,CHOOSE(WEEKDAY($A24),,IF(ISDATE($A23),IF(WEEKDAY($A23)=2,INDEX(location_lang_time_lookup,1,6),INDEX(location_lang_time_lookup,1,4)),INDEX(location_lang_time_lookup,1,4)),IF(ISDATE($A23),IF(WEEKDAY($A23)=3,INDEX(location_lang_time_lookup,"&amp;"2,6),INDEX(location_lang_time_lookup,2,4)),INDEX(location_lang_time_lookup,2,4)),IF(ISDATE($A23),IF(WEEKDAY($A23)=4,INDEX(location_lang_time_lookup,3,6),INDEX(location_lang_time_lookup,3,4)),INDEX(location_lang_time_lookup,3,4)),IF(ISDATE($A23),IF(WEEKDAY"&amp;"($A23)=5,INDEX(location_lang_time_lookup,3,6),INDEX(location_lang_time_lookup,3,4)),INDEX(location_lang_time_lookup,3,4)),INDEX(location_lang_time_lookup,1,4),IF(ISDATE($A23),IF(WEEKDAY($A23)=7,INDEX(location_lang_time_lookup,5,6),INDEX(location_lang_time"&amp;"_lookup,5,4)),INDEX(location_lang_time_lookup,5,4))))"),0.458333333333333)</f>
        <v>0.45833333333333298</v>
      </c>
      <c r="D24" s="4">
        <f t="shared" ca="1" si="1"/>
        <v>0.52083333333333304</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4" s="3" t="str">
        <f t="array" ref="F24">IF(ISBLANK($A24),,CHOOSE(WEEKDAY($A24),,INDEX(location_lang_time_lookup,2,3),INDEX(location_lang_time_lookup,2,2),INDEX(location_lang_time_lookup,2,2),INDEX(location_lang_time_lookup,2,2),INDEX(location_lang_time_lookup,2,3),INDEX(location_lang_time_lookup,2,2)))</f>
        <v>en</v>
      </c>
      <c r="G24" s="5">
        <v>9</v>
      </c>
      <c r="H24" s="3" t="s">
        <v>211</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621</v>
      </c>
      <c r="M24" s="3">
        <v>0</v>
      </c>
      <c r="N24" s="3">
        <v>0</v>
      </c>
      <c r="O24" s="3"/>
      <c r="R24" s="2"/>
      <c r="S24" s="25"/>
    </row>
    <row r="25" spans="1:19" ht="15.75" customHeight="1">
      <c r="A25" s="35">
        <v>45736</v>
      </c>
      <c r="B25" s="3" t="str">
        <f t="shared" si="0"/>
        <v>Thur</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0.458333333333333)</f>
        <v>0.45833333333333298</v>
      </c>
      <c r="D25" s="4">
        <f t="shared" ca="1" si="1"/>
        <v>0.52083333333333304</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5" s="3" t="str">
        <f t="array" ref="F25">IF(ISBLANK($A25),,CHOOSE(WEEKDAY($A25),,INDEX(location_lang_time_lookup,2,3),INDEX(location_lang_time_lookup,2,2),INDEX(location_lang_time_lookup,2,2),INDEX(location_lang_time_lookup,2,2),INDEX(location_lang_time_lookup,2,3),INDEX(location_lang_time_lookup,2,2)))</f>
        <v>en</v>
      </c>
      <c r="G25" s="5">
        <v>17</v>
      </c>
      <c r="H25" s="3" t="s">
        <v>87</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6" t="s">
        <v>622</v>
      </c>
      <c r="M25" s="3">
        <v>0</v>
      </c>
      <c r="N25" s="3">
        <v>0</v>
      </c>
      <c r="O25" s="3"/>
      <c r="R25" s="2"/>
      <c r="S25" s="25"/>
    </row>
    <row r="26" spans="1:19" ht="15.75" customHeight="1">
      <c r="A26" s="35">
        <v>45740</v>
      </c>
      <c r="B26" s="3" t="str">
        <f t="shared" si="0"/>
        <v>Mon</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0.458333333333333)</f>
        <v>0.45833333333333298</v>
      </c>
      <c r="D26" s="4">
        <v>0.6875</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6" s="3" t="str">
        <f t="array" ref="F26">IF(ISBLANK($A26),,CHOOSE(WEEKDAY($A26),,INDEX(location_lang_time_lookup,2,3),INDEX(location_lang_time_lookup,2,2),INDEX(location_lang_time_lookup,2,2),INDEX(location_lang_time_lookup,2,2),INDEX(location_lang_time_lookup,2,3),INDEX(location_lang_time_lookup,2,2)))</f>
        <v>zh</v>
      </c>
      <c r="G26" s="5">
        <v>8</v>
      </c>
      <c r="H26" s="3" t="s">
        <v>292</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6" t="s">
        <v>605</v>
      </c>
      <c r="M26" s="3">
        <v>0</v>
      </c>
      <c r="N26" s="3">
        <v>0</v>
      </c>
      <c r="O26" s="3"/>
      <c r="S26" s="25"/>
    </row>
    <row r="27" spans="1:19" ht="15.75" customHeight="1">
      <c r="A27" s="35">
        <v>45740</v>
      </c>
      <c r="B27" s="3" t="str">
        <f t="shared" si="0"/>
        <v>Mon</v>
      </c>
      <c r="C27" s="4">
        <f ca="1">IFERROR(__xludf.DUMMYFUNCTION("IF(ISBLANK($A27),,CHOOSE(WEEKDAY($A27),,IF(ISDATE($A26),IF(WEEKDAY($A26)=2,INDEX(location_lang_time_lookup,1,6),INDEX(location_lang_time_lookup,1,4)),INDEX(location_lang_time_lookup,1,4)),IF(ISDATE($A26),IF(WEEKDAY($A26)=3,INDEX(location_lang_time_lookup,"&amp;"2,6),INDEX(location_lang_time_lookup,2,4)),INDEX(location_lang_time_lookup,2,4)),IF(ISDATE($A26),IF(WEEKDAY($A26)=4,INDEX(location_lang_time_lookup,3,6),INDEX(location_lang_time_lookup,3,4)),INDEX(location_lang_time_lookup,3,4)),IF(ISDATE($A26),IF(WEEKDAY"&amp;"($A26)=5,INDEX(location_lang_time_lookup,3,6),INDEX(location_lang_time_lookup,3,4)),INDEX(location_lang_time_lookup,3,4)),INDEX(location_lang_time_lookup,1,4),IF(ISDATE($A26),IF(WEEKDAY($A26)=7,INDEX(location_lang_time_lookup,5,6),INDEX(location_lang_time"&amp;"_lookup,5,4)),INDEX(location_lang_time_lookup,5,4))))"),0.625)</f>
        <v>0.625</v>
      </c>
      <c r="D27" s="4">
        <f t="shared" ref="D27:D281" ca="1" si="2">IF(ISBLANK(C27),,CHOOSE(WEEKDAY($A27),,C27+TIME(2,0,0),IF(AND($A27=$A26,$A27=$A25),C27+TIME(1,0,0),C27+TIME(1,30,0)),C27+TIME(1,30,0),C27+TIME(1,30,0),C27+TIME(2,0,0),C27+TIME(2,0,0),))</f>
        <v>0.70833333333333337</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7" s="3" t="str">
        <f t="array" ref="F27">IF(ISBLANK($A27),,CHOOSE(WEEKDAY($A27),,INDEX(location_lang_time_lookup,2,3),INDEX(location_lang_time_lookup,2,2),INDEX(location_lang_time_lookup,2,2),INDEX(location_lang_time_lookup,2,2),INDEX(location_lang_time_lookup,2,3),INDEX(location_lang_time_lookup,2,2)))</f>
        <v>zh</v>
      </c>
      <c r="G27" s="5">
        <v>20</v>
      </c>
      <c r="H27" s="3" t="s">
        <v>209</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10" t="s">
        <v>623</v>
      </c>
      <c r="M27" s="3">
        <v>0</v>
      </c>
      <c r="N27" s="3">
        <v>0</v>
      </c>
      <c r="O27" s="3"/>
    </row>
    <row r="28" spans="1:19" ht="15.75" customHeight="1">
      <c r="A28" s="35">
        <v>45741</v>
      </c>
      <c r="B28" s="3" t="str">
        <f t="shared" si="0"/>
        <v>Tue</v>
      </c>
      <c r="C28" s="4">
        <f ca="1">IFERROR(__xludf.DUMMYFUNCTION("IF(ISBLANK($A28),,CHOOSE(WEEKDAY($A28),,IF(ISDATE($A27),IF(WEEKDAY($A27)=2,INDEX(location_lang_time_lookup,1,6),INDEX(location_lang_time_lookup,1,4)),INDEX(location_lang_time_lookup,1,4)),IF(ISDATE($A27),IF(WEEKDAY($A27)=3,INDEX(location_lang_time_lookup,"&amp;"2,6),INDEX(location_lang_time_lookup,2,4)),INDEX(location_lang_time_lookup,2,4)),IF(ISDATE($A27),IF(WEEKDAY($A27)=4,INDEX(location_lang_time_lookup,3,6),INDEX(location_lang_time_lookup,3,4)),INDEX(location_lang_time_lookup,3,4)),IF(ISDATE($A27),IF(WEEKDAY"&amp;"($A27)=5,INDEX(location_lang_time_lookup,3,6),INDEX(location_lang_time_lookup,3,4)),INDEX(location_lang_time_lookup,3,4)),INDEX(location_lang_time_lookup,1,4),IF(ISDATE($A27),IF(WEEKDAY($A27)=7,INDEX(location_lang_time_lookup,5,6),INDEX(location_lang_time"&amp;"_lookup,5,4)),INDEX(location_lang_time_lookup,5,4))))"),0.458333333333333)</f>
        <v>0.45833333333333298</v>
      </c>
      <c r="D28" s="4">
        <f t="shared" ca="1" si="2"/>
        <v>0.52083333333333304</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8" s="3" t="str">
        <f t="array" ref="F28">IF(ISBLANK($A28),,CHOOSE(WEEKDAY($A28),,INDEX(location_lang_time_lookup,2,3),INDEX(location_lang_time_lookup,2,2),INDEX(location_lang_time_lookup,2,2),INDEX(location_lang_time_lookup,2,2),INDEX(location_lang_time_lookup,2,3),INDEX(location_lang_time_lookup,2,2)))</f>
        <v>en</v>
      </c>
      <c r="G28" s="5">
        <v>1</v>
      </c>
      <c r="H28" s="3" t="s">
        <v>178</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624</v>
      </c>
      <c r="M28" s="3">
        <v>0</v>
      </c>
      <c r="N28" s="3">
        <v>0</v>
      </c>
      <c r="O28" s="3"/>
    </row>
    <row r="29" spans="1:19" ht="15.75" customHeight="1">
      <c r="A29" s="35">
        <v>45741</v>
      </c>
      <c r="B29" s="3" t="str">
        <f t="shared" si="0"/>
        <v>Tue</v>
      </c>
      <c r="C29" s="4">
        <f ca="1">IFERROR(__xludf.DUMMYFUNCTION("IF(ISBLANK($A29),,CHOOSE(WEEKDAY($A29),,IF(ISDATE($A28),IF(WEEKDAY($A28)=2,INDEX(location_lang_time_lookup,1,6),INDEX(location_lang_time_lookup,1,4)),INDEX(location_lang_time_lookup,1,4)),IF(ISDATE($A28),IF(WEEKDAY($A28)=3,INDEX(location_lang_time_lookup,"&amp;"2,6),INDEX(location_lang_time_lookup,2,4)),INDEX(location_lang_time_lookup,2,4)),IF(ISDATE($A28),IF(WEEKDAY($A28)=4,INDEX(location_lang_time_lookup,3,6),INDEX(location_lang_time_lookup,3,4)),INDEX(location_lang_time_lookup,3,4)),IF(ISDATE($A28),IF(WEEKDAY"&amp;"($A28)=5,INDEX(location_lang_time_lookup,3,6),INDEX(location_lang_time_lookup,3,4)),INDEX(location_lang_time_lookup,3,4)),INDEX(location_lang_time_lookup,1,4),IF(ISDATE($A28),IF(WEEKDAY($A28)=7,INDEX(location_lang_time_lookup,5,6),INDEX(location_lang_time"&amp;"_lookup,5,4)),INDEX(location_lang_time_lookup,5,4))))"),0.583333333333333)</f>
        <v>0.58333333333333304</v>
      </c>
      <c r="D29" s="4">
        <f t="shared" ca="1" si="2"/>
        <v>0.64583333333333304</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9" s="3" t="str">
        <f t="array" ref="F29">IF(ISBLANK($A29),,CHOOSE(WEEKDAY($A29),,INDEX(location_lang_time_lookup,2,3),INDEX(location_lang_time_lookup,2,2),INDEX(location_lang_time_lookup,2,2),INDEX(location_lang_time_lookup,2,2),INDEX(location_lang_time_lookup,2,3),INDEX(location_lang_time_lookup,2,2)))</f>
        <v>en</v>
      </c>
      <c r="G29" s="5">
        <v>3</v>
      </c>
      <c r="H29" s="3" t="s">
        <v>91</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609</v>
      </c>
      <c r="M29" s="3">
        <v>0</v>
      </c>
      <c r="N29" s="3">
        <v>0</v>
      </c>
      <c r="O29" s="3"/>
      <c r="P29" s="3"/>
    </row>
    <row r="30" spans="1:19" ht="15.75" customHeight="1">
      <c r="A30" s="35">
        <v>45741</v>
      </c>
      <c r="B30" s="3" t="str">
        <f t="shared" si="0"/>
        <v>Tue</v>
      </c>
      <c r="C30" s="4">
        <v>0.64583333333333337</v>
      </c>
      <c r="D30" s="4">
        <f t="shared" si="2"/>
        <v>0.6875</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30" s="3" t="str">
        <f t="array" ref="F30">IF(ISBLANK($A30),,CHOOSE(WEEKDAY($A30),,INDEX(location_lang_time_lookup,2,3),INDEX(location_lang_time_lookup,2,2),INDEX(location_lang_time_lookup,2,2),INDEX(location_lang_time_lookup,2,2),INDEX(location_lang_time_lookup,2,3),INDEX(location_lang_time_lookup,2,2)))</f>
        <v>en</v>
      </c>
      <c r="G30" s="5">
        <v>2</v>
      </c>
      <c r="H30" s="3" t="s">
        <v>91</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609</v>
      </c>
      <c r="M30" s="3">
        <v>0</v>
      </c>
      <c r="N30" s="3">
        <v>0</v>
      </c>
      <c r="O30" s="3"/>
    </row>
    <row r="31" spans="1:19" ht="15.75" customHeight="1">
      <c r="A31" s="35">
        <v>45742</v>
      </c>
      <c r="B31" s="3" t="str">
        <f t="shared" si="0"/>
        <v>Wed</v>
      </c>
      <c r="C31" s="4">
        <f ca="1">IFERROR(__xludf.DUMMYFUNCTION("IF(ISBLANK($A31),,CHOOSE(WEEKDAY($A31),,IF(ISDATE($A30),IF(WEEKDAY($A30)=2,INDEX(location_lang_time_lookup,1,6),INDEX(location_lang_time_lookup,1,4)),INDEX(location_lang_time_lookup,1,4)),IF(ISDATE($A30),IF(WEEKDAY($A30)=3,INDEX(location_lang_time_lookup,"&amp;"2,6),INDEX(location_lang_time_lookup,2,4)),INDEX(location_lang_time_lookup,2,4)),IF(ISDATE($A30),IF(WEEKDAY($A30)=4,INDEX(location_lang_time_lookup,3,6),INDEX(location_lang_time_lookup,3,4)),INDEX(location_lang_time_lookup,3,4)),IF(ISDATE($A30),IF(WEEKDAY"&amp;"($A30)=5,INDEX(location_lang_time_lookup,3,6),INDEX(location_lang_time_lookup,3,4)),INDEX(location_lang_time_lookup,3,4)),INDEX(location_lang_time_lookup,1,4),IF(ISDATE($A30),IF(WEEKDAY($A30)=7,INDEX(location_lang_time_lookup,5,6),INDEX(location_lang_time"&amp;"_lookup,5,4)),INDEX(location_lang_time_lookup,5,4))))"),0.458333333333333)</f>
        <v>0.45833333333333298</v>
      </c>
      <c r="D31" s="4">
        <f t="shared" ca="1" si="2"/>
        <v>0.52083333333333304</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1" s="3" t="str">
        <f t="array" ref="F31">IF(ISBLANK($A31),,CHOOSE(WEEKDAY($A31),,INDEX(location_lang_time_lookup,2,3),INDEX(location_lang_time_lookup,2,2),INDEX(location_lang_time_lookup,2,2),INDEX(location_lang_time_lookup,2,2),INDEX(location_lang_time_lookup,2,3),INDEX(location_lang_time_lookup,2,2)))</f>
        <v>en</v>
      </c>
      <c r="G31" s="5">
        <v>12</v>
      </c>
      <c r="H31" s="3" t="s">
        <v>221</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10" t="s">
        <v>625</v>
      </c>
      <c r="M31" s="3">
        <v>0</v>
      </c>
      <c r="N31" s="3">
        <v>0</v>
      </c>
      <c r="O31" s="3"/>
      <c r="P31" s="3"/>
    </row>
    <row r="32" spans="1:19" ht="15.75" customHeight="1">
      <c r="A32" s="36">
        <v>45743</v>
      </c>
      <c r="B32" s="3" t="str">
        <f t="shared" si="0"/>
        <v>Thur</v>
      </c>
      <c r="C32" s="4">
        <f ca="1">IFERROR(__xludf.DUMMYFUNCTION("IF(ISBLANK($A32),,CHOOSE(WEEKDAY($A32),,IF(ISDATE($A31),IF(WEEKDAY($A31)=2,INDEX(location_lang_time_lookup,1,6),INDEX(location_lang_time_lookup,1,4)),INDEX(location_lang_time_lookup,1,4)),IF(ISDATE($A31),IF(WEEKDAY($A31)=3,INDEX(location_lang_time_lookup,"&amp;"2,6),INDEX(location_lang_time_lookup,2,4)),INDEX(location_lang_time_lookup,2,4)),IF(ISDATE($A31),IF(WEEKDAY($A31)=4,INDEX(location_lang_time_lookup,3,6),INDEX(location_lang_time_lookup,3,4)),INDEX(location_lang_time_lookup,3,4)),IF(ISDATE($A31),IF(WEEKDAY"&amp;"($A31)=5,INDEX(location_lang_time_lookup,3,6),INDEX(location_lang_time_lookup,3,4)),INDEX(location_lang_time_lookup,3,4)),INDEX(location_lang_time_lookup,1,4),IF(ISDATE($A31),IF(WEEKDAY($A31)=7,INDEX(location_lang_time_lookup,5,6),INDEX(location_lang_time"&amp;"_lookup,5,4)),INDEX(location_lang_time_lookup,5,4))))"),0.458333333333333)</f>
        <v>0.45833333333333298</v>
      </c>
      <c r="D32" s="4">
        <f t="shared" ca="1" si="2"/>
        <v>0.52083333333333304</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2" s="3" t="str">
        <f t="array" ref="F32">IF(ISBLANK($A32),,CHOOSE(WEEKDAY($A32),,INDEX(location_lang_time_lookup,2,3),INDEX(location_lang_time_lookup,2,2),INDEX(location_lang_time_lookup,2,2),INDEX(location_lang_time_lookup,2,2),INDEX(location_lang_time_lookup,2,3),INDEX(location_lang_time_lookup,2,2)))</f>
        <v>en</v>
      </c>
      <c r="G32" s="16"/>
      <c r="H32" s="3" t="s">
        <v>99</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6" t="s">
        <v>626</v>
      </c>
      <c r="M32" s="3">
        <v>1</v>
      </c>
      <c r="N32" s="3">
        <v>0</v>
      </c>
      <c r="O32" s="3"/>
    </row>
    <row r="33" spans="1:16" ht="15.75" customHeight="1">
      <c r="A33" s="35">
        <v>45744</v>
      </c>
      <c r="B33" s="3" t="str">
        <f t="shared" si="0"/>
        <v>Fri</v>
      </c>
      <c r="C33" s="4">
        <f ca="1">IFERROR(__xludf.DUMMYFUNCTION("IF(ISBLANK($A33),,CHOOSE(WEEKDAY($A33),,IF(ISDATE($A32),IF(WEEKDAY($A32)=2,INDEX(location_lang_time_lookup,1,6),INDEX(location_lang_time_lookup,1,4)),INDEX(location_lang_time_lookup,1,4)),IF(ISDATE($A32),IF(WEEKDAY($A32)=3,INDEX(location_lang_time_lookup,"&amp;"2,6),INDEX(location_lang_time_lookup,2,4)),INDEX(location_lang_time_lookup,2,4)),IF(ISDATE($A32),IF(WEEKDAY($A32)=4,INDEX(location_lang_time_lookup,3,6),INDEX(location_lang_time_lookup,3,4)),INDEX(location_lang_time_lookup,3,4)),IF(ISDATE($A32),IF(WEEKDAY"&amp;"($A32)=5,INDEX(location_lang_time_lookup,3,6),INDEX(location_lang_time_lookup,3,4)),INDEX(location_lang_time_lookup,3,4)),INDEX(location_lang_time_lookup,1,4),IF(ISDATE($A32),IF(WEEKDAY($A32)=7,INDEX(location_lang_time_lookup,5,6),INDEX(location_lang_time"&amp;"_lookup,5,4)),INDEX(location_lang_time_lookup,5,4))))"),0.458333333333333)</f>
        <v>0.45833333333333298</v>
      </c>
      <c r="D33" s="4">
        <f t="shared" ca="1" si="2"/>
        <v>0.5416666666666663</v>
      </c>
      <c r="E33" s="3" t="str">
        <f ca="1">IFERROR(__xludf.DUMMYFUNCTION("IF(ISBLANK($A33),,CHOOSE(WEEKDAY($A33),,IF(ISDATE($A32),IF(WEEKDAY($A32)=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3" s="3" t="str">
        <f t="array" ref="F33">IF(ISBLANK($A33),,CHOOSE(WEEKDAY($A33),,INDEX(location_lang_time_lookup,2,3),INDEX(location_lang_time_lookup,2,2),INDEX(location_lang_time_lookup,2,2),INDEX(location_lang_time_lookup,2,2),INDEX(location_lang_time_lookup,2,3),INDEX(location_lang_time_lookup,2,2)))</f>
        <v>zh</v>
      </c>
      <c r="G33" s="5">
        <v>5</v>
      </c>
      <c r="H33" s="3" t="s">
        <v>292</v>
      </c>
      <c r="I33" s="3" t="e">
        <f t="array" aca="1" ref="I33" ca="1">IF(ISBLANK($H33),,VLOOKUP($H33,'classes-lookup'!$A$2:INDIRECT("classes-lookup!$K$"&amp;COUNTA('classes-lookup'!$A:$A)),3, FALSE))</f>
        <v>#REF!</v>
      </c>
      <c r="J33" s="3" t="e">
        <f t="array" aca="1" ref="J33" ca="1">IF(ISBLANK($H33),,VLOOKUP($H33,'classes-lookup'!$A$2:INDIRECT("classes-lookup!$K$"&amp;COUNTA('classes-lookup'!$A:$A)),10, FALSE))</f>
        <v>#REF!</v>
      </c>
      <c r="K33" s="3" t="e">
        <f t="array" aca="1" ref="K33" ca="1">IF(ISBLANK($H33),,VLOOKUP($H33,'classes-lookup'!$A$2:INDIRECT("classes-lookup!$K$"&amp;COUNTA('classes-lookup'!$A:$A)),11, FALSE))</f>
        <v>#REF!</v>
      </c>
      <c r="L33" s="6" t="s">
        <v>605</v>
      </c>
      <c r="M33" s="3">
        <v>0</v>
      </c>
      <c r="N33" s="3">
        <v>0</v>
      </c>
      <c r="O33" s="3"/>
    </row>
    <row r="34" spans="1:16" ht="15.75" customHeight="1">
      <c r="A34" s="36">
        <v>45747</v>
      </c>
      <c r="B34" s="3" t="str">
        <f t="shared" si="0"/>
        <v>Mon</v>
      </c>
      <c r="C34" s="4">
        <f ca="1">IFERROR(__xludf.DUMMYFUNCTION("IF(ISBLANK($A34),,CHOOSE(WEEKDAY($A34),,IF(ISDATE($A33),IF(WEEKDAY($A33)=2,INDEX(location_lang_time_lookup,1,6),INDEX(location_lang_time_lookup,1,4)),INDEX(location_lang_time_lookup,1,4)),IF(ISDATE($A33),IF(WEEKDAY($A33)=3,INDEX(location_lang_time_lookup,"&amp;"2,6),INDEX(location_lang_time_lookup,2,4)),INDEX(location_lang_time_lookup,2,4)),IF(ISDATE($A33),IF(WEEKDAY($A33)=4,INDEX(location_lang_time_lookup,3,6),INDEX(location_lang_time_lookup,3,4)),INDEX(location_lang_time_lookup,3,4)),IF(ISDATE($A33),IF(WEEKDAY"&amp;"($A33)=5,INDEX(location_lang_time_lookup,3,6),INDEX(location_lang_time_lookup,3,4)),INDEX(location_lang_time_lookup,3,4)),INDEX(location_lang_time_lookup,1,4),IF(ISDATE($A33),IF(WEEKDAY($A33)=7,INDEX(location_lang_time_lookup,5,6),INDEX(location_lang_time"&amp;"_lookup,5,4)),INDEX(location_lang_time_lookup,5,4))))"),0.458333333333333)</f>
        <v>0.45833333333333298</v>
      </c>
      <c r="D34" s="4">
        <f t="shared" ca="1" si="2"/>
        <v>0.5416666666666663</v>
      </c>
      <c r="E34" s="3" t="str">
        <f ca="1">IFERROR(__xludf.DUMMYFUNCTION("IF(ISBLANK($A34),,CHOOSE(WEEKDAY($A34),,IF(ISDATE($A33),IF(WEEKDAY($A33)=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4" s="3" t="str">
        <f t="array" ref="F34">IF(ISBLANK($A34),,CHOOSE(WEEKDAY($A34),,INDEX(location_lang_time_lookup,2,3),INDEX(location_lang_time_lookup,2,2),INDEX(location_lang_time_lookup,2,2),INDEX(location_lang_time_lookup,2,2),INDEX(location_lang_time_lookup,2,3),INDEX(location_lang_time_lookup,2,2)))</f>
        <v>zh</v>
      </c>
      <c r="G34" s="16"/>
      <c r="H34" s="3" t="s">
        <v>292</v>
      </c>
      <c r="I34" s="3" t="e">
        <f t="array" aca="1" ref="I34" ca="1">IF(ISBLANK($H34),,VLOOKUP($H34,'classes-lookup'!$A$2:INDIRECT("classes-lookup!$K$"&amp;COUNTA('classes-lookup'!$A:$A)),3, FALSE))</f>
        <v>#REF!</v>
      </c>
      <c r="J34" s="3" t="e">
        <f t="array" aca="1" ref="J34" ca="1">IF(ISBLANK($H34),,VLOOKUP($H34,'classes-lookup'!$A$2:INDIRECT("classes-lookup!$K$"&amp;COUNTA('classes-lookup'!$A:$A)),10, FALSE))</f>
        <v>#REF!</v>
      </c>
      <c r="K34" s="3" t="e">
        <f t="array" aca="1" ref="K34" ca="1">IF(ISBLANK($H34),,VLOOKUP($H34,'classes-lookup'!$A$2:INDIRECT("classes-lookup!$K$"&amp;COUNTA('classes-lookup'!$A:$A)),11, FALSE))</f>
        <v>#REF!</v>
      </c>
      <c r="L34" s="6" t="s">
        <v>605</v>
      </c>
      <c r="M34" s="3">
        <v>1</v>
      </c>
      <c r="N34" s="3">
        <v>0</v>
      </c>
      <c r="O34" s="3"/>
    </row>
    <row r="35" spans="1:16" ht="15.75" customHeight="1">
      <c r="A35" s="36">
        <v>45747</v>
      </c>
      <c r="B35" s="3" t="str">
        <f t="shared" si="0"/>
        <v>Mon</v>
      </c>
      <c r="C35" s="4">
        <f ca="1">IFERROR(__xludf.DUMMYFUNCTION("IF(ISBLANK($A35),,CHOOSE(WEEKDAY($A35),,IF(ISDATE($A34),IF(WEEKDAY($A34)=2,INDEX(location_lang_time_lookup,1,6),INDEX(location_lang_time_lookup,1,4)),INDEX(location_lang_time_lookup,1,4)),IF(ISDATE($A34),IF(WEEKDAY($A34)=3,INDEX(location_lang_time_lookup,"&amp;"2,6),INDEX(location_lang_time_lookup,2,4)),INDEX(location_lang_time_lookup,2,4)),IF(ISDATE($A34),IF(WEEKDAY($A34)=4,INDEX(location_lang_time_lookup,3,6),INDEX(location_lang_time_lookup,3,4)),INDEX(location_lang_time_lookup,3,4)),IF(ISDATE($A34),IF(WEEKDAY"&amp;"($A34)=5,INDEX(location_lang_time_lookup,3,6),INDEX(location_lang_time_lookup,3,4)),INDEX(location_lang_time_lookup,3,4)),INDEX(location_lang_time_lookup,1,4),IF(ISDATE($A34),IF(WEEKDAY($A34)=7,INDEX(location_lang_time_lookup,5,6),INDEX(location_lang_time"&amp;"_lookup,5,4)),INDEX(location_lang_time_lookup,5,4))))"),0.625)</f>
        <v>0.625</v>
      </c>
      <c r="D35" s="4">
        <f t="shared" ca="1" si="2"/>
        <v>0.70833333333333337</v>
      </c>
      <c r="E35" s="3" t="str">
        <f ca="1">IFERROR(__xludf.DUMMYFUNCTION("IF(ISBLANK($A35),,CHOOSE(WEEKDAY($A35),,IF(ISDATE($A34),IF(WEEKDAY($A34)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5" s="3" t="str">
        <f t="array" ref="F35">IF(ISBLANK($A35),,CHOOSE(WEEKDAY($A35),,INDEX(location_lang_time_lookup,2,3),INDEX(location_lang_time_lookup,2,2),INDEX(location_lang_time_lookup,2,2),INDEX(location_lang_time_lookup,2,2),INDEX(location_lang_time_lookup,2,3),INDEX(location_lang_time_lookup,2,2)))</f>
        <v>zh</v>
      </c>
      <c r="G35" s="5">
        <v>13</v>
      </c>
      <c r="H35" s="3" t="s">
        <v>209</v>
      </c>
      <c r="I35" s="3" t="e">
        <f t="array" aca="1" ref="I35" ca="1">IF(ISBLANK($H35),,VLOOKUP($H35,'classes-lookup'!$A$2:INDIRECT("classes-lookup!$K$"&amp;COUNTA('classes-lookup'!$A:$A)),3, FALSE))</f>
        <v>#REF!</v>
      </c>
      <c r="J35" s="3" t="e">
        <f t="array" aca="1" ref="J35" ca="1">IF(ISBLANK($H35),,VLOOKUP($H35,'classes-lookup'!$A$2:INDIRECT("classes-lookup!$K$"&amp;COUNTA('classes-lookup'!$A:$A)),10, FALSE))</f>
        <v>#REF!</v>
      </c>
      <c r="K35" s="3" t="e">
        <f t="array" aca="1" ref="K35" ca="1">IF(ISBLANK($H35),,VLOOKUP($H35,'classes-lookup'!$A$2:INDIRECT("classes-lookup!$K$"&amp;COUNTA('classes-lookup'!$A:$A)),11, FALSE))</f>
        <v>#REF!</v>
      </c>
      <c r="L35" s="10" t="s">
        <v>627</v>
      </c>
      <c r="M35" s="3">
        <v>0</v>
      </c>
      <c r="N35" s="3">
        <v>0</v>
      </c>
      <c r="O35" s="3"/>
    </row>
    <row r="36" spans="1:16" ht="15.75" customHeight="1">
      <c r="A36" s="35"/>
      <c r="B36" s="3"/>
      <c r="C36" s="4"/>
      <c r="D36" s="4"/>
      <c r="E36" s="3"/>
      <c r="F36" s="3"/>
      <c r="G36" s="16"/>
      <c r="H36" s="3"/>
      <c r="I36" s="3"/>
      <c r="J36" s="3"/>
      <c r="K36" s="3"/>
      <c r="L36" s="3"/>
      <c r="M36" s="3"/>
      <c r="N36" s="3"/>
      <c r="O36" s="3"/>
    </row>
    <row r="37" spans="1:16" ht="15.75" customHeight="1">
      <c r="A37" s="35"/>
      <c r="B37" s="3"/>
      <c r="C37" s="4"/>
      <c r="D37" s="4"/>
      <c r="E37" s="3"/>
      <c r="F37" s="3"/>
      <c r="G37" s="16"/>
      <c r="H37" s="3"/>
      <c r="I37" s="3"/>
      <c r="J37" s="3"/>
      <c r="K37" s="3"/>
      <c r="L37" s="3"/>
      <c r="M37" s="3"/>
      <c r="N37" s="3"/>
      <c r="O37" s="3"/>
    </row>
    <row r="38" spans="1:16" ht="15.75" customHeight="1">
      <c r="A38" s="35"/>
      <c r="B38" s="3"/>
      <c r="C38" s="4"/>
      <c r="D38" s="4"/>
      <c r="E38" s="3"/>
      <c r="F38" s="3"/>
      <c r="G38" s="16"/>
      <c r="H38" s="3"/>
      <c r="I38" s="3"/>
      <c r="J38" s="3"/>
      <c r="K38" s="3"/>
      <c r="L38" s="3"/>
      <c r="M38" s="3"/>
      <c r="N38" s="3"/>
      <c r="O38" s="3"/>
      <c r="P38" s="3"/>
    </row>
    <row r="39" spans="1:16" ht="15.75" customHeight="1">
      <c r="A39" s="35"/>
      <c r="B39" s="3"/>
      <c r="C39" s="4"/>
      <c r="D39" s="4"/>
      <c r="E39" s="3"/>
      <c r="F39" s="3"/>
      <c r="G39" s="16"/>
      <c r="H39" s="3"/>
      <c r="I39" s="3"/>
      <c r="J39" s="3"/>
      <c r="K39" s="3"/>
      <c r="L39" s="3"/>
      <c r="M39" s="3"/>
      <c r="N39" s="3"/>
      <c r="O39" s="3"/>
      <c r="P39" s="3"/>
    </row>
    <row r="40" spans="1:16" ht="15.75" customHeight="1">
      <c r="A40" s="36"/>
      <c r="B40" s="3"/>
      <c r="C40" s="4"/>
      <c r="D40" s="4"/>
      <c r="E40" s="3"/>
      <c r="F40" s="3"/>
      <c r="G40" s="16"/>
      <c r="H40" s="3"/>
      <c r="I40" s="3"/>
      <c r="J40" s="3"/>
      <c r="K40" s="3"/>
      <c r="L40" s="3"/>
      <c r="M40" s="3"/>
      <c r="N40" s="3"/>
      <c r="O40" s="3"/>
    </row>
    <row r="41" spans="1:16" ht="15.75" customHeight="1">
      <c r="A41" s="36"/>
      <c r="B41" s="3"/>
      <c r="C41" s="4"/>
      <c r="D41" s="4"/>
      <c r="E41" s="3"/>
      <c r="F41" s="3"/>
      <c r="G41" s="16"/>
      <c r="H41" s="3"/>
      <c r="I41" s="3"/>
      <c r="J41" s="3"/>
      <c r="K41" s="3"/>
      <c r="L41" s="3"/>
      <c r="M41" s="3"/>
      <c r="N41" s="3"/>
      <c r="O41" s="3"/>
    </row>
    <row r="42" spans="1:16" ht="15.75" customHeight="1">
      <c r="A42" s="36"/>
      <c r="B42" s="3"/>
      <c r="C42" s="4"/>
      <c r="D42" s="4"/>
      <c r="E42" s="3"/>
      <c r="F42" s="3"/>
      <c r="G42" s="16"/>
      <c r="H42" s="3"/>
      <c r="I42" s="3"/>
      <c r="J42" s="3"/>
      <c r="K42" s="3"/>
      <c r="L42" s="3"/>
      <c r="M42" s="3"/>
      <c r="N42" s="3"/>
      <c r="O42" s="3"/>
    </row>
    <row r="43" spans="1:16" ht="15.75" customHeight="1">
      <c r="A43" s="36"/>
      <c r="B43" s="3"/>
      <c r="C43" s="4"/>
      <c r="D43" s="4"/>
      <c r="E43" s="3"/>
      <c r="F43" s="3"/>
      <c r="G43" s="16"/>
      <c r="H43" s="3"/>
      <c r="I43" s="3"/>
      <c r="J43" s="3"/>
      <c r="K43" s="3"/>
      <c r="L43" s="3"/>
      <c r="M43" s="3"/>
      <c r="N43" s="3"/>
      <c r="O43" s="3"/>
    </row>
    <row r="44" spans="1:16" ht="15.75" customHeight="1">
      <c r="A44" s="36"/>
      <c r="B44" s="3"/>
      <c r="C44" s="4"/>
      <c r="D44" s="4"/>
      <c r="E44" s="3"/>
      <c r="F44" s="3"/>
      <c r="G44" s="16"/>
      <c r="H44" s="3"/>
      <c r="I44" s="3"/>
      <c r="J44" s="3"/>
      <c r="K44" s="3"/>
      <c r="L44" s="3"/>
      <c r="M44" s="3"/>
      <c r="N44" s="3"/>
      <c r="O44" s="3"/>
    </row>
    <row r="45" spans="1:16" ht="15.75" customHeight="1">
      <c r="A45" s="35"/>
      <c r="B45" s="3"/>
      <c r="C45" s="4"/>
      <c r="D45" s="4"/>
      <c r="E45" s="3"/>
      <c r="F45" s="3"/>
      <c r="G45" s="16"/>
      <c r="H45" s="3"/>
      <c r="I45" s="3"/>
      <c r="J45" s="3"/>
      <c r="K45" s="3"/>
      <c r="L45" s="3"/>
      <c r="M45" s="3"/>
      <c r="N45" s="3"/>
      <c r="O45" s="3"/>
    </row>
    <row r="46" spans="1:16" ht="15.75" customHeight="1">
      <c r="A46" s="36"/>
      <c r="B46" s="3"/>
      <c r="C46" s="4"/>
      <c r="D46" s="4"/>
      <c r="E46" s="3"/>
      <c r="F46" s="3"/>
      <c r="G46" s="16"/>
      <c r="H46" s="3"/>
      <c r="I46" s="3"/>
      <c r="J46" s="3"/>
      <c r="K46" s="3"/>
      <c r="L46" s="3"/>
      <c r="M46" s="3"/>
      <c r="N46" s="3"/>
      <c r="O46" s="3"/>
    </row>
    <row r="47" spans="1:16" ht="15.75" customHeight="1">
      <c r="A47" s="36"/>
      <c r="B47" s="3"/>
      <c r="C47" s="4"/>
      <c r="D47" s="4"/>
      <c r="E47" s="3"/>
      <c r="F47" s="3"/>
      <c r="G47" s="16"/>
      <c r="H47" s="3"/>
      <c r="I47" s="3"/>
      <c r="J47" s="3"/>
      <c r="K47" s="3"/>
      <c r="L47" s="3"/>
      <c r="M47" s="3"/>
      <c r="N47" s="3"/>
      <c r="O47" s="3"/>
    </row>
    <row r="48" spans="1:16" ht="15.75" customHeight="1">
      <c r="A48" s="36"/>
      <c r="B48" s="3"/>
      <c r="C48" s="4"/>
      <c r="D48" s="4"/>
      <c r="E48" s="3"/>
      <c r="F48" s="3"/>
      <c r="G48" s="16"/>
      <c r="H48" s="3"/>
      <c r="I48" s="3"/>
      <c r="J48" s="3"/>
      <c r="K48" s="3"/>
      <c r="L48" s="3"/>
      <c r="M48" s="3"/>
      <c r="N48" s="3"/>
      <c r="O48" s="3"/>
    </row>
    <row r="49" spans="1:15" ht="15.75" customHeight="1">
      <c r="A49" s="36"/>
      <c r="B49" s="3"/>
      <c r="C49" s="4"/>
      <c r="D49" s="4"/>
      <c r="E49" s="3"/>
      <c r="F49" s="3"/>
      <c r="G49" s="16"/>
      <c r="H49" s="3"/>
      <c r="I49" s="3"/>
      <c r="J49" s="3"/>
      <c r="K49" s="3"/>
      <c r="L49" s="3"/>
      <c r="M49" s="3"/>
      <c r="N49" s="3"/>
      <c r="O49" s="3"/>
    </row>
    <row r="50" spans="1:15" ht="15.75" customHeight="1">
      <c r="A50" s="36"/>
      <c r="B50" s="3"/>
      <c r="C50" s="4"/>
      <c r="D50" s="4"/>
      <c r="E50" s="3"/>
      <c r="F50" s="3"/>
      <c r="G50" s="16"/>
      <c r="H50" s="3"/>
      <c r="I50" s="3"/>
      <c r="J50" s="3"/>
      <c r="K50" s="3"/>
      <c r="L50" s="3"/>
      <c r="M50" s="3"/>
      <c r="N50" s="3"/>
      <c r="O50" s="3"/>
    </row>
    <row r="51" spans="1:15" ht="15.75" customHeight="1">
      <c r="A51" s="36"/>
      <c r="B51" s="3"/>
      <c r="C51" s="4"/>
      <c r="D51" s="4"/>
      <c r="E51" s="3"/>
      <c r="F51" s="3"/>
      <c r="G51" s="16"/>
      <c r="H51" s="3"/>
      <c r="I51" s="3"/>
      <c r="J51" s="3"/>
      <c r="K51" s="3"/>
      <c r="L51" s="3"/>
      <c r="M51" s="3"/>
      <c r="N51" s="3"/>
      <c r="O51" s="3"/>
    </row>
    <row r="52" spans="1:15" ht="15.75" customHeight="1">
      <c r="A52" s="36"/>
      <c r="B52" s="3"/>
      <c r="C52" s="4"/>
      <c r="D52" s="4"/>
      <c r="E52" s="3"/>
      <c r="F52" s="3"/>
      <c r="G52" s="16"/>
      <c r="H52" s="3"/>
      <c r="I52" s="3"/>
      <c r="J52" s="3"/>
      <c r="K52" s="3"/>
      <c r="L52" s="3"/>
      <c r="M52" s="3"/>
      <c r="N52" s="3"/>
      <c r="O52" s="3"/>
    </row>
    <row r="53" spans="1:15" ht="15.75" customHeight="1">
      <c r="A53" s="36"/>
      <c r="B53" s="3"/>
      <c r="C53" s="4"/>
      <c r="D53" s="4"/>
      <c r="E53" s="3"/>
      <c r="F53" s="3"/>
      <c r="G53" s="16"/>
      <c r="H53" s="3"/>
      <c r="I53" s="3"/>
      <c r="J53" s="3"/>
      <c r="K53" s="3"/>
      <c r="L53" s="3"/>
      <c r="M53" s="3"/>
      <c r="N53" s="3"/>
      <c r="O53" s="3"/>
    </row>
    <row r="54" spans="1:15" ht="15.75" customHeight="1">
      <c r="A54" s="36"/>
      <c r="B54" s="3"/>
      <c r="C54" s="4"/>
      <c r="D54" s="4"/>
      <c r="E54" s="3"/>
      <c r="F54" s="3"/>
      <c r="G54" s="16"/>
      <c r="H54" s="3"/>
      <c r="I54" s="3"/>
      <c r="J54" s="3"/>
      <c r="K54" s="3"/>
      <c r="L54" s="3"/>
      <c r="M54" s="3"/>
      <c r="N54" s="3"/>
      <c r="O54" s="3"/>
    </row>
    <row r="55" spans="1:15" ht="15.75" customHeight="1">
      <c r="A55" s="36"/>
      <c r="B55" s="3"/>
      <c r="C55" s="4"/>
      <c r="D55" s="4"/>
      <c r="E55" s="3"/>
      <c r="F55" s="3"/>
      <c r="G55" s="16"/>
      <c r="H55" s="3"/>
      <c r="I55" s="3"/>
      <c r="J55" s="3"/>
      <c r="K55" s="3"/>
      <c r="L55" s="3"/>
      <c r="M55" s="3"/>
      <c r="N55" s="3"/>
      <c r="O55" s="3"/>
    </row>
    <row r="56" spans="1:15" ht="15.75" customHeight="1">
      <c r="A56" s="36"/>
      <c r="B56" s="3"/>
      <c r="C56" s="4"/>
      <c r="D56" s="4"/>
      <c r="E56" s="3"/>
      <c r="F56" s="3"/>
      <c r="G56" s="16"/>
      <c r="H56" s="3"/>
      <c r="I56" s="3"/>
      <c r="J56" s="3"/>
      <c r="K56" s="3"/>
      <c r="L56" s="3"/>
      <c r="M56" s="3"/>
      <c r="N56" s="3"/>
      <c r="O56" s="3"/>
    </row>
    <row r="57" spans="1:15" ht="15.75" customHeight="1">
      <c r="A57" s="36"/>
      <c r="B57" s="3"/>
      <c r="C57" s="4"/>
      <c r="D57" s="4"/>
      <c r="E57" s="3"/>
      <c r="F57" s="3"/>
      <c r="G57" s="16"/>
      <c r="H57" s="3"/>
      <c r="I57" s="3"/>
      <c r="J57" s="3"/>
      <c r="K57" s="3"/>
      <c r="L57" s="3"/>
      <c r="M57" s="3"/>
      <c r="N57" s="3"/>
      <c r="O57" s="3"/>
    </row>
    <row r="58" spans="1:15" ht="15.75" customHeight="1">
      <c r="A58" s="36"/>
      <c r="B58" s="3"/>
      <c r="C58" s="4"/>
      <c r="D58" s="4"/>
      <c r="E58" s="3"/>
      <c r="F58" s="3"/>
      <c r="G58" s="16"/>
      <c r="H58" s="3"/>
      <c r="I58" s="3"/>
      <c r="J58" s="3"/>
      <c r="K58" s="3"/>
      <c r="L58" s="3"/>
      <c r="M58" s="3"/>
      <c r="N58" s="3"/>
      <c r="O58" s="3"/>
    </row>
    <row r="59" spans="1:15" ht="15.75" customHeight="1">
      <c r="A59" s="36"/>
      <c r="B59" s="3"/>
      <c r="C59" s="4"/>
      <c r="D59" s="4"/>
      <c r="E59" s="3"/>
      <c r="F59" s="3"/>
      <c r="G59" s="16"/>
      <c r="H59" s="3"/>
      <c r="I59" s="3"/>
      <c r="J59" s="3"/>
      <c r="K59" s="3"/>
      <c r="L59" s="3"/>
      <c r="M59" s="3"/>
      <c r="N59" s="3"/>
      <c r="O59" s="3"/>
    </row>
    <row r="60" spans="1:15" ht="15.75" customHeight="1">
      <c r="A60" s="36"/>
      <c r="B60" s="3"/>
      <c r="C60" s="4"/>
      <c r="D60" s="4"/>
      <c r="E60" s="3"/>
      <c r="F60" s="3"/>
      <c r="G60" s="16"/>
      <c r="H60" s="3"/>
      <c r="I60" s="3"/>
      <c r="J60" s="3"/>
      <c r="K60" s="3"/>
      <c r="L60" s="3"/>
      <c r="M60" s="3"/>
      <c r="N60" s="3"/>
      <c r="O60" s="3"/>
    </row>
    <row r="61" spans="1:15" ht="15.75" customHeight="1">
      <c r="A61" s="36"/>
      <c r="B61" s="3"/>
      <c r="C61" s="4"/>
      <c r="D61" s="4"/>
      <c r="E61" s="3"/>
      <c r="F61" s="3"/>
      <c r="G61" s="16"/>
      <c r="H61" s="3"/>
      <c r="I61" s="3"/>
      <c r="J61" s="3"/>
      <c r="K61" s="3"/>
      <c r="L61" s="3"/>
      <c r="M61" s="3"/>
      <c r="N61" s="3"/>
    </row>
    <row r="62" spans="1:15" ht="15.75" customHeight="1">
      <c r="A62" s="36"/>
      <c r="B62" s="3"/>
      <c r="C62" s="4"/>
      <c r="D62" s="4"/>
      <c r="E62" s="3"/>
      <c r="F62" s="3"/>
      <c r="G62" s="16"/>
      <c r="H62" s="3"/>
      <c r="I62" s="3"/>
      <c r="J62" s="3"/>
      <c r="K62" s="3"/>
      <c r="L62" s="3"/>
      <c r="M62" s="3"/>
      <c r="N62" s="3"/>
    </row>
    <row r="63" spans="1:15" ht="15.75" customHeight="1">
      <c r="A63" s="36"/>
      <c r="B63" s="3"/>
      <c r="C63" s="4"/>
      <c r="D63" s="4"/>
      <c r="E63" s="3"/>
      <c r="F63" s="3"/>
      <c r="G63" s="16"/>
      <c r="H63" s="3"/>
      <c r="I63" s="3"/>
      <c r="J63" s="3"/>
      <c r="K63" s="3"/>
      <c r="L63" s="3"/>
      <c r="M63" s="3"/>
      <c r="N63" s="3"/>
    </row>
    <row r="64" spans="1:15" ht="15.75" customHeight="1">
      <c r="A64" s="36"/>
      <c r="B64" s="3"/>
      <c r="C64" s="4"/>
      <c r="D64" s="4"/>
      <c r="E64" s="3"/>
      <c r="F64" s="3"/>
      <c r="G64" s="16"/>
      <c r="H64" s="3"/>
      <c r="I64" s="3"/>
      <c r="J64" s="3"/>
      <c r="K64" s="3"/>
      <c r="L64" s="3"/>
      <c r="M64" s="3"/>
      <c r="N64" s="3"/>
    </row>
    <row r="65" spans="1:14" ht="13">
      <c r="A65" s="36"/>
      <c r="B65" s="3"/>
      <c r="C65" s="4"/>
      <c r="D65" s="4"/>
      <c r="E65" s="3"/>
      <c r="F65" s="3"/>
      <c r="G65" s="16"/>
      <c r="H65" s="3"/>
      <c r="I65" s="3"/>
      <c r="J65" s="3"/>
      <c r="K65" s="3"/>
      <c r="L65" s="3"/>
      <c r="M65" s="3"/>
      <c r="N65" s="3"/>
    </row>
    <row r="66" spans="1:14" ht="13">
      <c r="A66" s="36"/>
      <c r="B66" s="3"/>
      <c r="C66" s="4"/>
      <c r="D66" s="4"/>
      <c r="E66" s="3"/>
      <c r="F66" s="3"/>
      <c r="G66" s="16"/>
      <c r="H66" s="3"/>
      <c r="I66" s="3"/>
      <c r="J66" s="3"/>
      <c r="K66" s="3"/>
      <c r="L66" s="3"/>
      <c r="M66" s="3"/>
      <c r="N66" s="3"/>
    </row>
    <row r="67" spans="1:14" ht="13">
      <c r="A67" s="36"/>
      <c r="B67" s="3"/>
      <c r="C67" s="4"/>
      <c r="D67" s="4"/>
      <c r="E67" s="3"/>
      <c r="F67" s="3"/>
      <c r="G67" s="16"/>
      <c r="H67" s="3"/>
      <c r="I67" s="3"/>
      <c r="J67" s="3"/>
      <c r="K67" s="3"/>
      <c r="L67" s="3"/>
      <c r="M67" s="3"/>
      <c r="N67" s="3"/>
    </row>
    <row r="68" spans="1:14" ht="13">
      <c r="A68" s="36"/>
      <c r="B68" s="3"/>
      <c r="C68" s="4"/>
      <c r="D68" s="4"/>
      <c r="E68" s="3"/>
      <c r="F68" s="3"/>
      <c r="G68" s="16"/>
      <c r="H68" s="3"/>
      <c r="I68" s="3"/>
      <c r="J68" s="3"/>
      <c r="K68" s="3"/>
      <c r="L68" s="3"/>
      <c r="M68" s="3"/>
      <c r="N68" s="3"/>
    </row>
    <row r="69" spans="1:14" ht="13">
      <c r="A69" s="36"/>
      <c r="B69" s="3"/>
      <c r="C69" s="4"/>
      <c r="D69" s="4"/>
      <c r="E69" s="3"/>
      <c r="F69" s="3"/>
      <c r="G69" s="16"/>
      <c r="H69" s="3"/>
      <c r="I69" s="3"/>
      <c r="J69" s="3"/>
      <c r="K69" s="3"/>
      <c r="L69" s="3"/>
      <c r="M69" s="3"/>
      <c r="N69" s="3"/>
    </row>
    <row r="70" spans="1:14" ht="13">
      <c r="A70" s="36"/>
      <c r="B70" s="3"/>
      <c r="C70" s="4"/>
      <c r="D70" s="4"/>
      <c r="E70" s="3"/>
      <c r="F70" s="3"/>
      <c r="G70" s="16"/>
      <c r="H70" s="3"/>
      <c r="I70" s="3"/>
      <c r="J70" s="3"/>
      <c r="K70" s="3"/>
      <c r="L70" s="3"/>
      <c r="M70" s="3"/>
      <c r="N70" s="3"/>
    </row>
    <row r="71" spans="1:14" ht="13">
      <c r="A71" s="36"/>
      <c r="B71" s="3"/>
      <c r="C71" s="4"/>
      <c r="D71" s="4"/>
      <c r="E71" s="3"/>
      <c r="F71" s="3"/>
      <c r="G71" s="16"/>
      <c r="H71" s="3"/>
      <c r="I71" s="3"/>
      <c r="J71" s="3"/>
      <c r="K71" s="3"/>
      <c r="L71" s="3"/>
      <c r="M71" s="3"/>
      <c r="N71" s="3"/>
    </row>
    <row r="72" spans="1:14" ht="13">
      <c r="A72" s="36"/>
      <c r="B72" s="3"/>
      <c r="C72" s="4"/>
      <c r="D72" s="4"/>
      <c r="E72" s="3"/>
      <c r="F72" s="3"/>
      <c r="G72" s="16"/>
      <c r="H72" s="3"/>
      <c r="I72" s="3"/>
      <c r="J72" s="3"/>
      <c r="K72" s="3"/>
      <c r="L72" s="3"/>
      <c r="M72" s="3"/>
      <c r="N72" s="3"/>
    </row>
    <row r="73" spans="1:14" ht="13">
      <c r="A73" s="36"/>
      <c r="B73" s="3"/>
      <c r="C73" s="4"/>
      <c r="D73" s="4"/>
      <c r="E73" s="3"/>
      <c r="F73" s="3"/>
      <c r="G73" s="16"/>
      <c r="H73" s="3"/>
      <c r="I73" s="3"/>
      <c r="J73" s="3"/>
      <c r="K73" s="3"/>
      <c r="L73" s="3"/>
      <c r="M73" s="3"/>
      <c r="N73" s="3"/>
    </row>
    <row r="74" spans="1:14" ht="13">
      <c r="A74" s="36"/>
      <c r="B74" s="3"/>
      <c r="C74" s="4"/>
      <c r="D74" s="4"/>
      <c r="E74" s="3"/>
      <c r="F74" s="3"/>
      <c r="G74" s="16"/>
      <c r="H74" s="3"/>
      <c r="I74" s="3"/>
      <c r="J74" s="3"/>
      <c r="K74" s="3"/>
      <c r="L74" s="3"/>
      <c r="M74" s="3"/>
      <c r="N74" s="3"/>
    </row>
    <row r="75" spans="1:14" ht="13">
      <c r="A75" s="36"/>
      <c r="B75" s="3"/>
      <c r="C75" s="4"/>
      <c r="D75" s="4"/>
      <c r="E75" s="3"/>
      <c r="F75" s="3"/>
      <c r="G75" s="16"/>
      <c r="H75" s="3"/>
      <c r="I75" s="3"/>
      <c r="J75" s="3"/>
      <c r="K75" s="3"/>
      <c r="L75" s="3"/>
      <c r="M75" s="3"/>
      <c r="N75" s="3"/>
    </row>
    <row r="76" spans="1:14" ht="13">
      <c r="A76" s="36"/>
      <c r="B76" s="3"/>
      <c r="C76" s="4"/>
      <c r="D76" s="4"/>
      <c r="E76" s="3"/>
      <c r="F76" s="3"/>
      <c r="G76" s="16"/>
      <c r="H76" s="3"/>
      <c r="I76" s="3"/>
      <c r="J76" s="3"/>
      <c r="K76" s="3"/>
      <c r="L76" s="3"/>
      <c r="M76" s="3"/>
      <c r="N76" s="3"/>
    </row>
    <row r="77" spans="1:14" ht="13">
      <c r="A77" s="36"/>
      <c r="B77" s="3"/>
      <c r="C77" s="4"/>
      <c r="D77" s="4"/>
      <c r="E77" s="3"/>
      <c r="F77" s="3"/>
      <c r="G77" s="16"/>
      <c r="H77" s="3"/>
      <c r="I77" s="3"/>
      <c r="J77" s="3"/>
      <c r="K77" s="3"/>
      <c r="L77" s="3"/>
      <c r="M77" s="3"/>
      <c r="N77" s="3"/>
    </row>
    <row r="78" spans="1:14" ht="13">
      <c r="A78" s="36"/>
      <c r="B78" s="3"/>
      <c r="C78" s="4"/>
      <c r="D78" s="4"/>
      <c r="E78" s="3"/>
      <c r="F78" s="3"/>
      <c r="G78" s="16"/>
      <c r="H78" s="3"/>
      <c r="I78" s="3"/>
      <c r="J78" s="3"/>
      <c r="K78" s="3"/>
      <c r="L78" s="3"/>
      <c r="M78" s="3"/>
      <c r="N78" s="3"/>
    </row>
    <row r="79" spans="1:14" ht="13">
      <c r="A79" s="36"/>
      <c r="B79" s="3"/>
      <c r="C79" s="4"/>
      <c r="D79" s="4"/>
      <c r="E79" s="3"/>
      <c r="F79" s="3"/>
      <c r="G79" s="16"/>
      <c r="H79" s="3"/>
      <c r="I79" s="3"/>
      <c r="J79" s="3"/>
      <c r="K79" s="3"/>
      <c r="L79" s="3"/>
      <c r="M79" s="3"/>
      <c r="N79" s="3"/>
    </row>
    <row r="80" spans="1:14" ht="13">
      <c r="A80" s="36"/>
      <c r="B80" s="3"/>
      <c r="C80" s="4"/>
      <c r="D80" s="4"/>
      <c r="E80" s="3"/>
      <c r="F80" s="3"/>
      <c r="G80" s="16"/>
      <c r="H80" s="3"/>
      <c r="I80" s="3"/>
      <c r="J80" s="3"/>
      <c r="K80" s="3"/>
      <c r="L80" s="3"/>
      <c r="M80" s="3"/>
      <c r="N80" s="3"/>
    </row>
    <row r="81" spans="1:14" ht="13">
      <c r="A81" s="36"/>
      <c r="B81" s="3"/>
      <c r="C81" s="4"/>
      <c r="D81" s="4"/>
      <c r="E81" s="3"/>
      <c r="F81" s="3"/>
      <c r="G81" s="16"/>
      <c r="H81" s="3"/>
      <c r="I81" s="3"/>
      <c r="J81" s="3"/>
      <c r="K81" s="3"/>
      <c r="L81" s="3"/>
      <c r="M81" s="3"/>
      <c r="N81" s="3"/>
    </row>
    <row r="82" spans="1:14" ht="13">
      <c r="A82" s="36"/>
      <c r="B82" s="3"/>
      <c r="C82" s="4"/>
      <c r="D82" s="4"/>
      <c r="E82" s="3"/>
      <c r="F82" s="3"/>
      <c r="G82" s="16"/>
      <c r="H82" s="3"/>
      <c r="I82" s="3"/>
      <c r="J82" s="3"/>
      <c r="K82" s="3"/>
      <c r="L82" s="3"/>
      <c r="M82" s="3"/>
      <c r="N82" s="3"/>
    </row>
    <row r="83" spans="1:14" ht="13">
      <c r="A83" s="36"/>
      <c r="B83" s="3"/>
      <c r="C83" s="4"/>
      <c r="D83" s="4"/>
      <c r="E83" s="3"/>
      <c r="F83" s="3"/>
      <c r="G83" s="16"/>
      <c r="H83" s="3"/>
      <c r="I83" s="3"/>
      <c r="J83" s="3"/>
      <c r="K83" s="3"/>
      <c r="L83" s="3"/>
      <c r="M83" s="3"/>
      <c r="N83" s="3"/>
    </row>
    <row r="84" spans="1:14" ht="13">
      <c r="A84" s="36"/>
      <c r="B84" s="3"/>
      <c r="C84" s="4"/>
      <c r="D84" s="4"/>
      <c r="E84" s="3"/>
      <c r="F84" s="3"/>
      <c r="G84" s="16"/>
      <c r="H84" s="3"/>
      <c r="I84" s="3"/>
      <c r="J84" s="3"/>
      <c r="K84" s="3"/>
      <c r="L84" s="3"/>
      <c r="M84" s="3"/>
      <c r="N84" s="3"/>
    </row>
    <row r="85" spans="1:14" ht="13">
      <c r="A85" s="36"/>
      <c r="B85" s="3"/>
      <c r="C85" s="4"/>
      <c r="D85" s="4"/>
      <c r="E85" s="3"/>
      <c r="F85" s="3"/>
      <c r="G85" s="16"/>
      <c r="H85" s="3"/>
      <c r="I85" s="3"/>
      <c r="J85" s="3"/>
      <c r="K85" s="3"/>
      <c r="L85" s="3"/>
      <c r="M85" s="3"/>
      <c r="N85" s="3"/>
    </row>
    <row r="86" spans="1:14" ht="13">
      <c r="A86" s="36"/>
      <c r="B86" s="3"/>
      <c r="C86" s="4"/>
      <c r="D86" s="4"/>
      <c r="E86" s="3"/>
      <c r="F86" s="3"/>
      <c r="G86" s="16"/>
      <c r="H86" s="3"/>
      <c r="I86" s="3"/>
      <c r="J86" s="3"/>
      <c r="K86" s="3"/>
      <c r="L86" s="3"/>
      <c r="M86" s="3"/>
      <c r="N86" s="3"/>
    </row>
    <row r="87" spans="1:14" ht="13">
      <c r="A87" s="36"/>
      <c r="B87" s="3"/>
      <c r="C87" s="4"/>
      <c r="D87" s="4"/>
      <c r="E87" s="3"/>
      <c r="F87" s="3"/>
      <c r="G87" s="16"/>
      <c r="H87" s="3"/>
      <c r="I87" s="3"/>
      <c r="J87" s="3"/>
      <c r="K87" s="3"/>
      <c r="L87" s="3"/>
      <c r="M87" s="3"/>
      <c r="N87" s="3"/>
    </row>
    <row r="88" spans="1:14" ht="13">
      <c r="A88" s="36"/>
      <c r="B88" s="3"/>
      <c r="C88" s="4"/>
      <c r="D88" s="4"/>
      <c r="E88" s="3"/>
      <c r="F88" s="3"/>
      <c r="G88" s="16"/>
      <c r="H88" s="3"/>
      <c r="I88" s="3"/>
      <c r="J88" s="3"/>
      <c r="K88" s="3"/>
      <c r="L88" s="3"/>
      <c r="M88" s="3"/>
      <c r="N88" s="3"/>
    </row>
    <row r="89" spans="1:14" ht="13">
      <c r="A89" s="36"/>
      <c r="B89" s="3"/>
      <c r="C89" s="4"/>
      <c r="D89" s="4"/>
      <c r="E89" s="3"/>
      <c r="F89" s="3"/>
      <c r="G89" s="16"/>
      <c r="H89" s="3"/>
      <c r="I89" s="3"/>
      <c r="J89" s="3"/>
      <c r="K89" s="3"/>
      <c r="L89" s="3"/>
      <c r="M89" s="3"/>
      <c r="N89" s="3"/>
    </row>
    <row r="90" spans="1:14" ht="13">
      <c r="A90" s="36"/>
      <c r="B90" s="3"/>
      <c r="C90" s="4"/>
      <c r="D90" s="4"/>
      <c r="E90" s="3"/>
      <c r="F90" s="3"/>
      <c r="G90" s="16"/>
      <c r="H90" s="3"/>
      <c r="I90" s="3"/>
      <c r="J90" s="3"/>
      <c r="K90" s="3"/>
      <c r="L90" s="3"/>
      <c r="M90" s="3"/>
      <c r="N90" s="3"/>
    </row>
    <row r="91" spans="1:14" ht="13">
      <c r="A91" s="36"/>
      <c r="B91" s="3"/>
      <c r="C91" s="4"/>
      <c r="D91" s="4"/>
      <c r="E91" s="3"/>
      <c r="F91" s="3"/>
      <c r="G91" s="16"/>
      <c r="H91" s="3"/>
      <c r="I91" s="3"/>
      <c r="J91" s="3"/>
      <c r="K91" s="3"/>
      <c r="L91" s="3"/>
      <c r="M91" s="3"/>
      <c r="N91" s="3"/>
    </row>
    <row r="92" spans="1:14" ht="13">
      <c r="A92" s="36"/>
      <c r="B92" s="3"/>
      <c r="C92" s="4"/>
      <c r="D92" s="4"/>
      <c r="E92" s="3"/>
      <c r="F92" s="3"/>
      <c r="G92" s="16"/>
      <c r="H92" s="3"/>
      <c r="I92" s="3"/>
      <c r="J92" s="3"/>
      <c r="K92" s="3"/>
      <c r="L92" s="3"/>
      <c r="M92" s="3"/>
      <c r="N92" s="3"/>
    </row>
    <row r="93" spans="1:14" ht="13">
      <c r="A93" s="36"/>
      <c r="B93" s="3"/>
      <c r="C93" s="4"/>
      <c r="D93" s="4"/>
      <c r="E93" s="3"/>
      <c r="F93" s="3"/>
      <c r="G93" s="16"/>
      <c r="H93" s="3"/>
      <c r="I93" s="3"/>
      <c r="J93" s="3"/>
      <c r="K93" s="3"/>
      <c r="L93" s="3"/>
      <c r="M93" s="3"/>
      <c r="N93" s="3"/>
    </row>
    <row r="94" spans="1:14" ht="13">
      <c r="A94" s="36"/>
      <c r="B94" s="3"/>
      <c r="C94" s="4"/>
      <c r="D94" s="4"/>
      <c r="E94" s="3"/>
      <c r="F94" s="3"/>
      <c r="G94" s="16"/>
      <c r="H94" s="3"/>
      <c r="I94" s="3"/>
      <c r="J94" s="3"/>
      <c r="K94" s="3"/>
      <c r="L94" s="3"/>
      <c r="M94" s="3"/>
      <c r="N94" s="3"/>
    </row>
    <row r="95" spans="1:14" ht="13">
      <c r="A95" s="36"/>
      <c r="B95" s="3"/>
      <c r="C95" s="4"/>
      <c r="D95" s="4"/>
      <c r="E95" s="3"/>
      <c r="F95" s="3"/>
      <c r="G95" s="16"/>
      <c r="H95" s="3"/>
      <c r="I95" s="3"/>
      <c r="J95" s="3"/>
      <c r="K95" s="3"/>
      <c r="L95" s="3"/>
      <c r="M95" s="3"/>
      <c r="N95" s="3"/>
    </row>
    <row r="96" spans="1:14" ht="13">
      <c r="A96" s="36"/>
      <c r="B96" s="3"/>
      <c r="C96" s="4"/>
      <c r="D96" s="4"/>
      <c r="E96" s="3"/>
      <c r="F96" s="3"/>
      <c r="G96" s="16"/>
      <c r="H96" s="3"/>
      <c r="I96" s="3"/>
      <c r="J96" s="3"/>
      <c r="K96" s="3"/>
      <c r="L96" s="3"/>
      <c r="M96" s="3"/>
      <c r="N96" s="3"/>
    </row>
    <row r="97" spans="1:14" ht="13">
      <c r="A97" s="36"/>
      <c r="B97" s="3"/>
      <c r="C97" s="4"/>
      <c r="D97" s="4"/>
      <c r="E97" s="3"/>
      <c r="F97" s="3"/>
      <c r="G97" s="16"/>
      <c r="H97" s="3"/>
      <c r="I97" s="3"/>
      <c r="J97" s="3"/>
      <c r="K97" s="3"/>
      <c r="L97" s="3"/>
      <c r="M97" s="3"/>
      <c r="N97" s="3"/>
    </row>
    <row r="98" spans="1:14" ht="13">
      <c r="A98" s="36"/>
      <c r="B98" s="3"/>
      <c r="C98" s="4"/>
      <c r="D98" s="4"/>
      <c r="E98" s="3"/>
      <c r="F98" s="3"/>
      <c r="G98" s="16"/>
      <c r="H98" s="3"/>
      <c r="I98" s="3"/>
      <c r="J98" s="3"/>
      <c r="K98" s="3"/>
      <c r="L98" s="3"/>
      <c r="M98" s="3"/>
      <c r="N98" s="3"/>
    </row>
    <row r="99" spans="1:14" ht="13">
      <c r="A99" s="36"/>
      <c r="B99" s="3"/>
      <c r="C99" s="4"/>
      <c r="D99" s="4"/>
      <c r="E99" s="3"/>
      <c r="F99" s="3"/>
      <c r="G99" s="16"/>
      <c r="H99" s="3"/>
      <c r="I99" s="3"/>
      <c r="J99" s="3"/>
      <c r="K99" s="3"/>
      <c r="L99" s="3"/>
      <c r="M99" s="3"/>
      <c r="N99" s="3"/>
    </row>
    <row r="100" spans="1:14" ht="13">
      <c r="A100" s="36"/>
      <c r="B100" s="3"/>
      <c r="C100" s="4"/>
      <c r="D100" s="4"/>
      <c r="E100" s="3"/>
      <c r="F100" s="3"/>
      <c r="G100" s="16"/>
      <c r="H100" s="3"/>
      <c r="I100" s="3"/>
      <c r="J100" s="3"/>
      <c r="K100" s="3"/>
      <c r="L100" s="3"/>
      <c r="M100" s="3"/>
      <c r="N100" s="3"/>
    </row>
    <row r="101" spans="1:14" ht="13">
      <c r="A101" s="36"/>
      <c r="B101" s="3"/>
      <c r="C101" s="4"/>
      <c r="D101" s="4"/>
      <c r="E101" s="3"/>
      <c r="F101" s="3"/>
      <c r="G101" s="16"/>
      <c r="H101" s="3"/>
      <c r="I101" s="3"/>
      <c r="J101" s="3"/>
      <c r="K101" s="3"/>
      <c r="L101" s="3"/>
      <c r="M101" s="3"/>
      <c r="N101" s="3"/>
    </row>
    <row r="102" spans="1:14" ht="13">
      <c r="A102" s="36"/>
      <c r="B102" s="3"/>
      <c r="C102" s="4"/>
      <c r="D102" s="4"/>
      <c r="E102" s="3"/>
      <c r="F102" s="3"/>
      <c r="G102" s="16"/>
      <c r="H102" s="3"/>
      <c r="I102" s="3"/>
      <c r="J102" s="3"/>
      <c r="K102" s="3"/>
      <c r="L102" s="3"/>
      <c r="M102" s="3"/>
      <c r="N102" s="3"/>
    </row>
    <row r="103" spans="1:14" ht="13">
      <c r="A103" s="36"/>
      <c r="B103" s="3"/>
      <c r="C103" s="4"/>
      <c r="D103" s="4"/>
      <c r="E103" s="3"/>
      <c r="F103" s="3"/>
      <c r="G103" s="16"/>
      <c r="H103" s="3"/>
      <c r="I103" s="3"/>
      <c r="J103" s="3"/>
      <c r="K103" s="3"/>
      <c r="L103" s="3"/>
      <c r="M103" s="3"/>
      <c r="N103" s="3"/>
    </row>
    <row r="104" spans="1:14" ht="13">
      <c r="A104" s="36"/>
      <c r="B104" s="3"/>
      <c r="C104" s="4"/>
      <c r="D104" s="4"/>
      <c r="E104" s="3"/>
      <c r="F104" s="3"/>
      <c r="G104" s="16"/>
      <c r="H104" s="3"/>
      <c r="I104" s="3"/>
      <c r="J104" s="3"/>
      <c r="K104" s="3"/>
      <c r="L104" s="3"/>
      <c r="M104" s="3"/>
      <c r="N104" s="3"/>
    </row>
    <row r="105" spans="1:14" ht="13">
      <c r="A105" s="36"/>
      <c r="B105" s="3"/>
      <c r="C105" s="4"/>
      <c r="D105" s="4"/>
      <c r="E105" s="3"/>
      <c r="F105" s="3"/>
      <c r="G105" s="16"/>
      <c r="H105" s="3"/>
      <c r="I105" s="3"/>
      <c r="J105" s="3"/>
      <c r="K105" s="3"/>
      <c r="L105" s="3"/>
      <c r="M105" s="3"/>
      <c r="N105" s="3"/>
    </row>
    <row r="106" spans="1:14" ht="13">
      <c r="A106" s="36"/>
      <c r="B106" s="3"/>
      <c r="C106" s="4"/>
      <c r="D106" s="4"/>
      <c r="E106" s="3"/>
      <c r="F106" s="3"/>
      <c r="G106" s="16"/>
      <c r="H106" s="3"/>
      <c r="I106" s="3"/>
      <c r="J106" s="3"/>
      <c r="K106" s="3"/>
      <c r="L106" s="3"/>
      <c r="M106" s="3"/>
      <c r="N106" s="3"/>
    </row>
    <row r="107" spans="1:14" ht="13">
      <c r="A107" s="36"/>
      <c r="B107" s="3"/>
      <c r="C107" s="4"/>
      <c r="D107" s="4"/>
      <c r="E107" s="3"/>
      <c r="F107" s="3"/>
      <c r="G107" s="16"/>
      <c r="H107" s="3"/>
      <c r="I107" s="3"/>
      <c r="J107" s="3"/>
      <c r="K107" s="3"/>
      <c r="L107" s="3"/>
      <c r="M107" s="3"/>
      <c r="N107" s="3"/>
    </row>
    <row r="108" spans="1:14" ht="13">
      <c r="A108" s="36"/>
      <c r="B108" s="3"/>
      <c r="C108" s="4"/>
      <c r="D108" s="4"/>
      <c r="E108" s="3"/>
      <c r="F108" s="3"/>
      <c r="G108" s="16"/>
      <c r="H108" s="3"/>
      <c r="I108" s="3"/>
      <c r="J108" s="3"/>
      <c r="K108" s="3"/>
      <c r="L108" s="3"/>
      <c r="M108" s="3"/>
      <c r="N108" s="3"/>
    </row>
    <row r="109" spans="1:14" ht="13">
      <c r="A109" s="36"/>
      <c r="B109" s="3"/>
      <c r="C109" s="4"/>
      <c r="D109" s="4"/>
      <c r="E109" s="3"/>
      <c r="F109" s="3"/>
      <c r="G109" s="16"/>
      <c r="H109" s="3"/>
      <c r="I109" s="3"/>
      <c r="J109" s="3"/>
      <c r="K109" s="3"/>
      <c r="L109" s="3"/>
      <c r="M109" s="3"/>
      <c r="N109" s="3"/>
    </row>
    <row r="110" spans="1:14" ht="13">
      <c r="A110" s="36"/>
      <c r="B110" s="3"/>
      <c r="C110" s="4"/>
      <c r="D110" s="4"/>
      <c r="E110" s="3"/>
      <c r="F110" s="3"/>
      <c r="G110" s="16"/>
      <c r="H110" s="3"/>
      <c r="I110" s="3"/>
      <c r="J110" s="3"/>
      <c r="K110" s="3"/>
      <c r="L110" s="3"/>
      <c r="M110" s="3"/>
      <c r="N110" s="3"/>
    </row>
    <row r="111" spans="1:14" ht="13">
      <c r="A111" s="36"/>
      <c r="B111" s="3"/>
      <c r="C111" s="4"/>
      <c r="D111" s="4"/>
      <c r="E111" s="3"/>
      <c r="F111" s="3"/>
      <c r="G111" s="16"/>
      <c r="H111" s="3"/>
      <c r="I111" s="3"/>
      <c r="J111" s="3"/>
      <c r="K111" s="3"/>
      <c r="L111" s="3"/>
      <c r="M111" s="3"/>
      <c r="N111" s="3"/>
    </row>
    <row r="112" spans="1:14" ht="13">
      <c r="A112" s="36"/>
      <c r="B112" s="3"/>
      <c r="C112" s="4"/>
      <c r="D112" s="4"/>
      <c r="E112" s="3"/>
      <c r="F112" s="3"/>
      <c r="G112" s="16"/>
      <c r="H112" s="3"/>
      <c r="I112" s="3"/>
      <c r="J112" s="3"/>
      <c r="K112" s="3"/>
      <c r="L112" s="3"/>
      <c r="M112" s="3"/>
      <c r="N112" s="3"/>
    </row>
    <row r="113" spans="1:14" ht="13">
      <c r="A113" s="36"/>
      <c r="B113" s="3"/>
      <c r="C113" s="4"/>
      <c r="D113" s="4"/>
      <c r="E113" s="3"/>
      <c r="F113" s="3"/>
      <c r="G113" s="16"/>
      <c r="H113" s="3"/>
      <c r="I113" s="3"/>
      <c r="J113" s="3"/>
      <c r="K113" s="3"/>
      <c r="L113" s="3"/>
      <c r="M113" s="3"/>
      <c r="N113" s="3"/>
    </row>
    <row r="114" spans="1:14" ht="13">
      <c r="A114" s="36"/>
      <c r="B114" s="3"/>
      <c r="C114" s="4"/>
      <c r="D114" s="4"/>
      <c r="E114" s="3"/>
      <c r="F114" s="3"/>
      <c r="G114" s="16"/>
      <c r="H114" s="3"/>
      <c r="I114" s="3"/>
      <c r="J114" s="3"/>
      <c r="K114" s="3"/>
      <c r="L114" s="3"/>
      <c r="M114" s="3"/>
      <c r="N114" s="3"/>
    </row>
    <row r="115" spans="1:14" ht="13">
      <c r="A115" s="36"/>
      <c r="B115" s="3"/>
      <c r="C115" s="4"/>
      <c r="D115" s="4"/>
      <c r="E115" s="3"/>
      <c r="F115" s="3"/>
      <c r="G115" s="16"/>
      <c r="H115" s="3"/>
      <c r="I115" s="3"/>
      <c r="J115" s="3"/>
      <c r="K115" s="3"/>
      <c r="L115" s="3"/>
      <c r="M115" s="3"/>
      <c r="N115" s="3"/>
    </row>
    <row r="116" spans="1:14" ht="13">
      <c r="A116" s="36"/>
      <c r="B116" s="3"/>
      <c r="C116" s="4"/>
      <c r="D116" s="4"/>
      <c r="E116" s="3"/>
      <c r="F116" s="3"/>
      <c r="G116" s="16"/>
      <c r="H116" s="3"/>
      <c r="I116" s="3"/>
      <c r="J116" s="3"/>
      <c r="K116" s="3"/>
      <c r="L116" s="3"/>
      <c r="M116" s="3"/>
      <c r="N116" s="3"/>
    </row>
    <row r="117" spans="1:14" ht="13">
      <c r="A117" s="36"/>
      <c r="B117" s="3"/>
      <c r="C117" s="4"/>
      <c r="D117" s="4"/>
      <c r="E117" s="3"/>
      <c r="F117" s="3"/>
      <c r="G117" s="16"/>
      <c r="H117" s="3"/>
      <c r="I117" s="3"/>
      <c r="J117" s="3"/>
      <c r="K117" s="3"/>
      <c r="L117" s="3"/>
      <c r="M117" s="3"/>
      <c r="N117" s="3"/>
    </row>
    <row r="118" spans="1:14" ht="13">
      <c r="A118" s="36"/>
      <c r="B118" s="3"/>
      <c r="C118" s="4"/>
      <c r="D118" s="4"/>
      <c r="E118" s="3"/>
      <c r="F118" s="3"/>
      <c r="G118" s="16"/>
      <c r="H118" s="3"/>
      <c r="I118" s="3"/>
      <c r="J118" s="3"/>
      <c r="K118" s="3"/>
      <c r="L118" s="3"/>
      <c r="M118" s="3"/>
      <c r="N118" s="3"/>
    </row>
    <row r="119" spans="1:14" ht="13">
      <c r="A119" s="36"/>
      <c r="B119" s="3"/>
      <c r="C119" s="4"/>
      <c r="D119" s="4"/>
      <c r="E119" s="3"/>
      <c r="F119" s="3"/>
      <c r="G119" s="16"/>
      <c r="H119" s="3"/>
      <c r="I119" s="3"/>
      <c r="J119" s="3"/>
      <c r="K119" s="3"/>
      <c r="L119" s="3"/>
      <c r="M119" s="3"/>
      <c r="N119" s="3"/>
    </row>
    <row r="120" spans="1:14" ht="13">
      <c r="A120" s="36"/>
      <c r="B120" s="3"/>
      <c r="C120" s="4"/>
      <c r="D120" s="4"/>
      <c r="E120" s="3"/>
      <c r="F120" s="3"/>
      <c r="G120" s="16"/>
      <c r="H120" s="3"/>
      <c r="I120" s="3"/>
      <c r="J120" s="3"/>
      <c r="K120" s="3"/>
      <c r="L120" s="3"/>
      <c r="M120" s="3"/>
      <c r="N120" s="3"/>
    </row>
    <row r="121" spans="1:14" ht="13">
      <c r="A121" s="36"/>
      <c r="B121" s="3"/>
      <c r="C121" s="4"/>
      <c r="D121" s="4"/>
      <c r="E121" s="3"/>
      <c r="F121" s="3"/>
      <c r="G121" s="16"/>
      <c r="H121" s="3"/>
      <c r="I121" s="3"/>
      <c r="J121" s="3"/>
      <c r="K121" s="3"/>
      <c r="L121" s="3"/>
      <c r="M121" s="3"/>
      <c r="N121" s="3"/>
    </row>
    <row r="122" spans="1:14" ht="13">
      <c r="A122" s="36"/>
      <c r="B122" s="3"/>
      <c r="C122" s="4"/>
      <c r="D122" s="4"/>
      <c r="E122" s="3"/>
      <c r="F122" s="3"/>
      <c r="G122" s="16"/>
      <c r="H122" s="3"/>
      <c r="I122" s="3"/>
      <c r="J122" s="3"/>
      <c r="K122" s="3"/>
      <c r="L122" s="3"/>
      <c r="M122" s="3"/>
      <c r="N122" s="3"/>
    </row>
    <row r="123" spans="1:14" ht="13">
      <c r="A123" s="36"/>
      <c r="B123" s="3"/>
      <c r="C123" s="4"/>
      <c r="D123" s="4"/>
      <c r="E123" s="3"/>
      <c r="F123" s="3"/>
      <c r="G123" s="16"/>
      <c r="H123" s="3"/>
      <c r="I123" s="3"/>
      <c r="J123" s="3"/>
      <c r="K123" s="3"/>
      <c r="L123" s="3"/>
      <c r="M123" s="3"/>
      <c r="N123" s="3"/>
    </row>
    <row r="124" spans="1:14" ht="13">
      <c r="A124" s="36"/>
      <c r="B124" s="3"/>
      <c r="C124" s="4"/>
      <c r="D124" s="4"/>
      <c r="E124" s="3"/>
      <c r="F124" s="3"/>
      <c r="G124" s="16"/>
      <c r="H124" s="3"/>
      <c r="I124" s="3"/>
      <c r="J124" s="3"/>
      <c r="K124" s="3"/>
      <c r="L124" s="3"/>
      <c r="M124" s="3"/>
      <c r="N124" s="3"/>
    </row>
    <row r="125" spans="1:14" ht="13">
      <c r="A125" s="36"/>
      <c r="B125" s="3"/>
      <c r="C125" s="4"/>
      <c r="D125" s="4"/>
      <c r="E125" s="3"/>
      <c r="F125" s="3"/>
      <c r="G125" s="16"/>
      <c r="H125" s="3"/>
      <c r="I125" s="3"/>
      <c r="J125" s="3"/>
      <c r="K125" s="3"/>
      <c r="L125" s="3"/>
      <c r="M125" s="3"/>
      <c r="N125" s="3"/>
    </row>
    <row r="126" spans="1:14" ht="13">
      <c r="A126" s="36"/>
      <c r="B126" s="3"/>
      <c r="C126" s="4"/>
      <c r="D126" s="4"/>
      <c r="E126" s="3"/>
      <c r="F126" s="3"/>
      <c r="G126" s="16"/>
      <c r="H126" s="3"/>
      <c r="I126" s="3"/>
      <c r="J126" s="3"/>
      <c r="K126" s="3"/>
      <c r="L126" s="3"/>
      <c r="M126" s="3"/>
      <c r="N126" s="3"/>
    </row>
    <row r="127" spans="1:14" ht="13">
      <c r="A127" s="36"/>
      <c r="B127" s="3"/>
      <c r="C127" s="4"/>
      <c r="D127" s="4"/>
      <c r="E127" s="3"/>
      <c r="F127" s="3"/>
      <c r="G127" s="16"/>
      <c r="H127" s="3"/>
      <c r="I127" s="3"/>
      <c r="J127" s="3"/>
      <c r="K127" s="3"/>
      <c r="L127" s="3"/>
      <c r="M127" s="3"/>
      <c r="N127" s="3"/>
    </row>
    <row r="128" spans="1:14" ht="13">
      <c r="A128" s="36"/>
      <c r="B128" s="3"/>
      <c r="C128" s="4"/>
      <c r="D128" s="4"/>
      <c r="E128" s="3"/>
      <c r="F128" s="3"/>
      <c r="G128" s="16"/>
      <c r="H128" s="3"/>
      <c r="I128" s="3"/>
      <c r="J128" s="3"/>
      <c r="K128" s="3"/>
      <c r="L128" s="3"/>
      <c r="M128" s="3"/>
      <c r="N128" s="3"/>
    </row>
    <row r="129" spans="1:14" ht="13">
      <c r="A129" s="36"/>
      <c r="B129" s="3"/>
      <c r="C129" s="4"/>
      <c r="D129" s="4"/>
      <c r="E129" s="3"/>
      <c r="F129" s="3"/>
      <c r="G129" s="16"/>
      <c r="H129" s="3"/>
      <c r="I129" s="3"/>
      <c r="J129" s="3"/>
      <c r="K129" s="3"/>
      <c r="L129" s="3"/>
      <c r="M129" s="3"/>
      <c r="N129" s="3"/>
    </row>
    <row r="130" spans="1:14" ht="13">
      <c r="A130" s="36"/>
      <c r="B130" s="3"/>
      <c r="C130" s="4"/>
      <c r="D130" s="4"/>
      <c r="E130" s="3"/>
      <c r="F130" s="3"/>
      <c r="G130" s="16"/>
      <c r="H130" s="3"/>
      <c r="I130" s="3"/>
      <c r="J130" s="3"/>
      <c r="K130" s="3"/>
      <c r="L130" s="3"/>
      <c r="M130" s="3"/>
      <c r="N130" s="3"/>
    </row>
    <row r="131" spans="1:14" ht="13">
      <c r="A131" s="36"/>
      <c r="B131" s="3"/>
      <c r="C131" s="4"/>
      <c r="D131" s="4"/>
      <c r="E131" s="3"/>
      <c r="F131" s="3"/>
      <c r="G131" s="16"/>
      <c r="H131" s="3"/>
      <c r="I131" s="3"/>
      <c r="J131" s="3"/>
      <c r="K131" s="3"/>
      <c r="L131" s="3"/>
      <c r="M131" s="3"/>
      <c r="N131" s="3"/>
    </row>
    <row r="132" spans="1:14" ht="13">
      <c r="A132" s="36"/>
      <c r="B132" s="3"/>
      <c r="C132" s="4"/>
      <c r="D132" s="4"/>
      <c r="E132" s="3"/>
      <c r="F132" s="3"/>
      <c r="G132" s="16"/>
      <c r="H132" s="3"/>
      <c r="I132" s="3"/>
      <c r="J132" s="3"/>
      <c r="K132" s="3"/>
      <c r="L132" s="3"/>
      <c r="M132" s="3"/>
      <c r="N132" s="3"/>
    </row>
    <row r="133" spans="1:14" ht="13">
      <c r="A133" s="36"/>
      <c r="B133" s="3"/>
      <c r="C133" s="4"/>
      <c r="D133" s="4"/>
      <c r="E133" s="3"/>
      <c r="F133" s="3"/>
      <c r="G133" s="16"/>
      <c r="H133" s="3"/>
      <c r="I133" s="3"/>
      <c r="J133" s="3"/>
      <c r="K133" s="3"/>
      <c r="L133" s="3"/>
      <c r="M133" s="3"/>
      <c r="N133" s="3"/>
    </row>
    <row r="134" spans="1:14" ht="13">
      <c r="A134" s="36"/>
      <c r="B134" s="3"/>
      <c r="C134" s="4"/>
      <c r="D134" s="4"/>
      <c r="E134" s="3"/>
      <c r="F134" s="3"/>
      <c r="G134" s="16"/>
      <c r="H134" s="3"/>
      <c r="I134" s="3"/>
      <c r="J134" s="3"/>
      <c r="K134" s="3"/>
      <c r="L134" s="3"/>
      <c r="M134" s="3"/>
      <c r="N134" s="3"/>
    </row>
    <row r="135" spans="1:14" ht="13">
      <c r="A135" s="36"/>
      <c r="B135" s="3"/>
      <c r="C135" s="4"/>
      <c r="D135" s="4"/>
      <c r="E135" s="3"/>
      <c r="F135" s="3"/>
      <c r="G135" s="16"/>
      <c r="H135" s="3"/>
      <c r="I135" s="3"/>
      <c r="J135" s="3"/>
      <c r="K135" s="3"/>
      <c r="L135" s="3"/>
      <c r="M135" s="3"/>
      <c r="N135" s="3"/>
    </row>
    <row r="136" spans="1:14" ht="13">
      <c r="A136" s="36"/>
      <c r="B136" s="3"/>
      <c r="C136" s="4"/>
      <c r="D136" s="4"/>
      <c r="E136" s="3"/>
      <c r="F136" s="3"/>
      <c r="G136" s="16"/>
      <c r="H136" s="3"/>
      <c r="I136" s="3"/>
      <c r="J136" s="3"/>
      <c r="K136" s="3"/>
      <c r="L136" s="3"/>
      <c r="M136" s="3"/>
      <c r="N136" s="3"/>
    </row>
    <row r="137" spans="1:14" ht="13">
      <c r="A137" s="36"/>
      <c r="B137" s="3"/>
      <c r="C137" s="4"/>
      <c r="D137" s="4"/>
      <c r="E137" s="3"/>
      <c r="F137" s="3"/>
      <c r="G137" s="16"/>
      <c r="H137" s="3"/>
      <c r="I137" s="3"/>
      <c r="J137" s="3"/>
      <c r="K137" s="3"/>
      <c r="L137" s="3"/>
      <c r="M137" s="3"/>
      <c r="N137" s="3"/>
    </row>
    <row r="138" spans="1:14" ht="13">
      <c r="A138" s="36"/>
      <c r="B138" s="3"/>
      <c r="C138" s="4"/>
      <c r="D138" s="4"/>
      <c r="E138" s="3"/>
      <c r="F138" s="3"/>
      <c r="G138" s="16"/>
      <c r="H138" s="3"/>
      <c r="I138" s="3"/>
      <c r="J138" s="3"/>
      <c r="K138" s="3"/>
      <c r="L138" s="3"/>
      <c r="M138" s="3"/>
      <c r="N138" s="3"/>
    </row>
    <row r="139" spans="1:14" ht="13">
      <c r="A139" s="36"/>
      <c r="B139" s="3"/>
      <c r="C139" s="4"/>
      <c r="D139" s="4"/>
      <c r="E139" s="3"/>
      <c r="F139" s="3"/>
      <c r="G139" s="16"/>
      <c r="H139" s="3"/>
      <c r="I139" s="3"/>
      <c r="J139" s="3"/>
      <c r="K139" s="3"/>
      <c r="L139" s="3"/>
      <c r="M139" s="3"/>
      <c r="N139" s="3"/>
    </row>
    <row r="140" spans="1:14" ht="13">
      <c r="A140" s="36"/>
      <c r="B140" s="3"/>
      <c r="C140" s="4"/>
      <c r="D140" s="4"/>
      <c r="E140" s="3"/>
      <c r="F140" s="3"/>
      <c r="G140" s="16"/>
      <c r="H140" s="3"/>
      <c r="I140" s="3"/>
      <c r="J140" s="3"/>
      <c r="K140" s="3"/>
      <c r="L140" s="3"/>
      <c r="M140" s="3"/>
      <c r="N140" s="3"/>
    </row>
    <row r="141" spans="1:14" ht="13">
      <c r="A141" s="36"/>
      <c r="B141" s="3"/>
      <c r="C141" s="4"/>
      <c r="D141" s="4"/>
      <c r="E141" s="3"/>
      <c r="F141" s="3"/>
      <c r="G141" s="16"/>
      <c r="H141" s="3"/>
      <c r="I141" s="3"/>
      <c r="J141" s="3"/>
      <c r="K141" s="3"/>
      <c r="L141" s="3"/>
      <c r="M141" s="3"/>
      <c r="N141" s="3"/>
    </row>
    <row r="142" spans="1:14" ht="13">
      <c r="A142" s="36"/>
      <c r="B142" s="3"/>
      <c r="C142" s="4"/>
      <c r="D142" s="4"/>
      <c r="E142" s="3"/>
      <c r="F142" s="3"/>
      <c r="G142" s="16"/>
      <c r="H142" s="3"/>
      <c r="I142" s="3"/>
      <c r="J142" s="3"/>
      <c r="K142" s="3"/>
      <c r="L142" s="3"/>
      <c r="M142" s="3"/>
      <c r="N142" s="3"/>
    </row>
    <row r="143" spans="1:14" ht="13">
      <c r="A143" s="36"/>
      <c r="B143" s="3"/>
      <c r="C143" s="4"/>
      <c r="D143" s="4"/>
      <c r="E143" s="3"/>
      <c r="F143" s="3"/>
      <c r="G143" s="16"/>
      <c r="H143" s="3"/>
      <c r="I143" s="3"/>
      <c r="J143" s="3"/>
      <c r="K143" s="3"/>
      <c r="L143" s="3"/>
      <c r="M143" s="3"/>
      <c r="N143" s="3"/>
    </row>
    <row r="144" spans="1:14" ht="13">
      <c r="A144" s="36"/>
      <c r="B144" s="3"/>
      <c r="C144" s="4"/>
      <c r="D144" s="4"/>
      <c r="E144" s="3"/>
      <c r="F144" s="3"/>
      <c r="G144" s="16"/>
      <c r="H144" s="3"/>
      <c r="I144" s="3"/>
      <c r="J144" s="3"/>
      <c r="K144" s="3"/>
      <c r="L144" s="3"/>
      <c r="M144" s="3"/>
      <c r="N144" s="3"/>
    </row>
    <row r="145" spans="1:14" ht="13">
      <c r="A145" s="36"/>
      <c r="B145" s="3"/>
      <c r="C145" s="4"/>
      <c r="D145" s="4"/>
      <c r="E145" s="3"/>
      <c r="F145" s="3"/>
      <c r="G145" s="16"/>
      <c r="H145" s="3"/>
      <c r="I145" s="3"/>
      <c r="J145" s="3"/>
      <c r="K145" s="3"/>
      <c r="L145" s="3"/>
      <c r="M145" s="3"/>
      <c r="N145" s="3"/>
    </row>
    <row r="146" spans="1:14" ht="13">
      <c r="A146" s="36"/>
      <c r="B146" s="3"/>
      <c r="C146" s="4"/>
      <c r="D146" s="4"/>
      <c r="E146" s="3"/>
      <c r="F146" s="3"/>
      <c r="G146" s="16"/>
      <c r="H146" s="3"/>
      <c r="I146" s="3"/>
      <c r="J146" s="3"/>
      <c r="K146" s="3"/>
      <c r="L146" s="3"/>
      <c r="M146" s="3"/>
      <c r="N146" s="3"/>
    </row>
    <row r="147" spans="1:14" ht="13">
      <c r="A147" s="36"/>
      <c r="B147" s="3"/>
      <c r="C147" s="4"/>
      <c r="D147" s="4"/>
      <c r="E147" s="3"/>
      <c r="F147" s="3"/>
      <c r="G147" s="16"/>
      <c r="H147" s="3"/>
      <c r="I147" s="3"/>
      <c r="J147" s="3"/>
      <c r="K147" s="3"/>
      <c r="L147" s="3"/>
      <c r="M147" s="3"/>
      <c r="N147" s="3"/>
    </row>
    <row r="148" spans="1:14" ht="13">
      <c r="A148" s="36"/>
      <c r="B148" s="3"/>
      <c r="C148" s="4"/>
      <c r="D148" s="4"/>
      <c r="E148" s="3"/>
      <c r="F148" s="3"/>
      <c r="G148" s="16"/>
      <c r="H148" s="3"/>
      <c r="I148" s="3"/>
      <c r="J148" s="3"/>
      <c r="K148" s="3"/>
      <c r="L148" s="3"/>
      <c r="M148" s="3"/>
      <c r="N148" s="3"/>
    </row>
    <row r="149" spans="1:14" ht="13">
      <c r="A149" s="36"/>
      <c r="B149" s="3"/>
      <c r="C149" s="4"/>
      <c r="D149" s="4"/>
      <c r="E149" s="3"/>
      <c r="F149" s="3"/>
      <c r="G149" s="16"/>
      <c r="H149" s="3"/>
      <c r="I149" s="3"/>
      <c r="J149" s="3"/>
      <c r="K149" s="3"/>
      <c r="L149" s="3"/>
      <c r="M149" s="3"/>
      <c r="N149" s="3"/>
    </row>
    <row r="150" spans="1:14" ht="13">
      <c r="A150" s="36"/>
      <c r="B150" s="3"/>
      <c r="C150" s="4"/>
      <c r="D150" s="4"/>
      <c r="E150" s="3"/>
      <c r="F150" s="3"/>
      <c r="G150" s="16"/>
      <c r="H150" s="3"/>
      <c r="I150" s="3"/>
      <c r="J150" s="3"/>
      <c r="K150" s="3"/>
      <c r="L150" s="3"/>
      <c r="M150" s="3"/>
      <c r="N150" s="3"/>
    </row>
    <row r="151" spans="1:14" ht="13">
      <c r="A151" s="36"/>
      <c r="B151" s="3"/>
      <c r="C151" s="4"/>
      <c r="D151" s="4"/>
      <c r="E151" s="3"/>
      <c r="F151" s="3"/>
      <c r="G151" s="16"/>
      <c r="H151" s="3"/>
      <c r="I151" s="3"/>
      <c r="J151" s="3"/>
      <c r="K151" s="3"/>
      <c r="L151" s="3"/>
      <c r="M151" s="3"/>
      <c r="N151" s="3"/>
    </row>
    <row r="152" spans="1:14" ht="13">
      <c r="A152" s="36"/>
      <c r="B152" s="3"/>
      <c r="C152" s="4"/>
      <c r="D152" s="4"/>
      <c r="E152" s="3"/>
      <c r="F152" s="3"/>
      <c r="G152" s="16"/>
      <c r="H152" s="3"/>
      <c r="I152" s="3"/>
      <c r="J152" s="3"/>
      <c r="K152" s="3"/>
      <c r="L152" s="3"/>
      <c r="M152" s="3"/>
      <c r="N152" s="3"/>
    </row>
    <row r="153" spans="1:14" ht="13">
      <c r="A153" s="36"/>
      <c r="B153" s="3"/>
      <c r="C153" s="4"/>
      <c r="D153" s="4"/>
      <c r="E153" s="3"/>
      <c r="F153" s="3"/>
      <c r="G153" s="16"/>
      <c r="H153" s="3"/>
      <c r="I153" s="3"/>
      <c r="J153" s="3"/>
      <c r="K153" s="3"/>
      <c r="L153" s="3"/>
      <c r="M153" s="3"/>
      <c r="N153" s="3"/>
    </row>
    <row r="154" spans="1:14" ht="13">
      <c r="A154" s="36"/>
      <c r="B154" s="3"/>
      <c r="C154" s="4"/>
      <c r="D154" s="4"/>
      <c r="E154" s="3"/>
      <c r="F154" s="3"/>
      <c r="G154" s="16"/>
      <c r="H154" s="3"/>
      <c r="I154" s="3"/>
      <c r="J154" s="3"/>
      <c r="K154" s="3"/>
      <c r="L154" s="3"/>
      <c r="M154" s="3"/>
      <c r="N154" s="3"/>
    </row>
    <row r="155" spans="1:14" ht="13">
      <c r="A155" s="36"/>
      <c r="B155" s="3"/>
      <c r="C155" s="4"/>
      <c r="D155" s="4"/>
      <c r="E155" s="3"/>
      <c r="F155" s="3"/>
      <c r="G155" s="16"/>
      <c r="H155" s="3"/>
      <c r="I155" s="3"/>
      <c r="J155" s="3"/>
      <c r="K155" s="3"/>
      <c r="L155" s="3"/>
      <c r="M155" s="3"/>
      <c r="N155" s="3"/>
    </row>
    <row r="156" spans="1:14" ht="13">
      <c r="A156" s="36"/>
      <c r="B156" s="3"/>
      <c r="C156" s="4"/>
      <c r="D156" s="4"/>
      <c r="E156" s="3"/>
      <c r="F156" s="3"/>
      <c r="G156" s="16"/>
      <c r="H156" s="3"/>
      <c r="I156" s="3"/>
      <c r="J156" s="3"/>
      <c r="K156" s="3"/>
      <c r="L156" s="3"/>
      <c r="M156" s="3"/>
      <c r="N156" s="3"/>
    </row>
    <row r="157" spans="1:14" ht="13">
      <c r="A157" s="36"/>
      <c r="B157" s="3"/>
      <c r="C157" s="4"/>
      <c r="D157" s="4"/>
      <c r="E157" s="3"/>
      <c r="F157" s="3"/>
      <c r="G157" s="16"/>
      <c r="H157" s="3"/>
      <c r="I157" s="3"/>
      <c r="J157" s="3"/>
      <c r="K157" s="3"/>
      <c r="L157" s="3"/>
      <c r="M157" s="3"/>
      <c r="N157" s="3"/>
    </row>
    <row r="158" spans="1:14" ht="13">
      <c r="A158" s="36"/>
      <c r="B158" s="3"/>
      <c r="C158" s="4"/>
      <c r="D158" s="4"/>
      <c r="E158" s="3"/>
      <c r="F158" s="3"/>
      <c r="G158" s="16"/>
      <c r="H158" s="3"/>
      <c r="I158" s="3"/>
      <c r="J158" s="3"/>
      <c r="K158" s="3"/>
      <c r="L158" s="3"/>
      <c r="M158" s="3"/>
      <c r="N158" s="3"/>
    </row>
    <row r="159" spans="1:14" ht="13">
      <c r="A159" s="36"/>
      <c r="B159" s="3"/>
      <c r="C159" s="4"/>
      <c r="D159" s="4"/>
      <c r="E159" s="3"/>
      <c r="F159" s="3"/>
      <c r="G159" s="16"/>
      <c r="H159" s="3"/>
      <c r="I159" s="3"/>
      <c r="J159" s="3"/>
      <c r="K159" s="3"/>
      <c r="L159" s="3"/>
      <c r="M159" s="3"/>
      <c r="N159" s="3"/>
    </row>
    <row r="160" spans="1:14" ht="13">
      <c r="A160" s="36"/>
      <c r="B160" s="3"/>
      <c r="C160" s="4"/>
      <c r="D160" s="4"/>
      <c r="E160" s="3"/>
      <c r="F160" s="3"/>
      <c r="G160" s="16"/>
      <c r="H160" s="3"/>
      <c r="I160" s="3"/>
      <c r="J160" s="3"/>
      <c r="K160" s="3"/>
      <c r="L160" s="3"/>
      <c r="M160" s="3"/>
      <c r="N160" s="3"/>
    </row>
    <row r="161" spans="1:14" ht="13">
      <c r="A161" s="36"/>
      <c r="B161" s="3"/>
      <c r="C161" s="4"/>
      <c r="D161" s="4"/>
      <c r="E161" s="3"/>
      <c r="F161" s="3"/>
      <c r="G161" s="16"/>
      <c r="H161" s="3"/>
      <c r="I161" s="3"/>
      <c r="J161" s="3"/>
      <c r="K161" s="3"/>
      <c r="L161" s="3"/>
      <c r="M161" s="3"/>
      <c r="N161" s="3"/>
    </row>
    <row r="162" spans="1:14" ht="13">
      <c r="A162" s="36"/>
      <c r="B162" s="3"/>
      <c r="C162" s="4"/>
      <c r="D162" s="4"/>
      <c r="E162" s="3"/>
      <c r="F162" s="3"/>
      <c r="G162" s="16"/>
      <c r="H162" s="3"/>
      <c r="I162" s="3"/>
      <c r="J162" s="3"/>
      <c r="K162" s="3"/>
      <c r="L162" s="3"/>
      <c r="M162" s="3"/>
      <c r="N162" s="3"/>
    </row>
    <row r="163" spans="1:14" ht="13">
      <c r="A163" s="36"/>
      <c r="B163" s="3"/>
      <c r="C163" s="4"/>
      <c r="D163" s="4"/>
      <c r="E163" s="3"/>
      <c r="F163" s="3"/>
      <c r="G163" s="16"/>
      <c r="H163" s="3"/>
      <c r="I163" s="3"/>
      <c r="J163" s="3"/>
      <c r="K163" s="3"/>
      <c r="L163" s="3"/>
      <c r="M163" s="3"/>
      <c r="N163" s="3"/>
    </row>
    <row r="164" spans="1:14" ht="13">
      <c r="A164" s="36"/>
      <c r="B164" s="3"/>
      <c r="C164" s="4"/>
      <c r="D164" s="4"/>
      <c r="E164" s="3"/>
      <c r="F164" s="3"/>
      <c r="G164" s="16"/>
      <c r="H164" s="3"/>
      <c r="I164" s="3"/>
      <c r="J164" s="3"/>
      <c r="K164" s="3"/>
      <c r="L164" s="3"/>
      <c r="M164" s="3"/>
      <c r="N164" s="3"/>
    </row>
    <row r="165" spans="1:14" ht="13">
      <c r="A165" s="36"/>
      <c r="B165" s="3"/>
      <c r="C165" s="4"/>
      <c r="D165" s="4"/>
      <c r="E165" s="3"/>
      <c r="F165" s="3"/>
      <c r="G165" s="16"/>
      <c r="H165" s="3"/>
      <c r="I165" s="3"/>
      <c r="J165" s="3"/>
      <c r="K165" s="3"/>
      <c r="L165" s="3"/>
      <c r="M165" s="3"/>
      <c r="N165" s="3"/>
    </row>
    <row r="166" spans="1:14" ht="13">
      <c r="A166" s="36"/>
      <c r="B166" s="3"/>
      <c r="C166" s="4"/>
      <c r="D166" s="4"/>
      <c r="E166" s="3"/>
      <c r="F166" s="3"/>
      <c r="G166" s="16"/>
      <c r="H166" s="3"/>
      <c r="I166" s="3"/>
      <c r="J166" s="3"/>
      <c r="K166" s="3"/>
      <c r="L166" s="3"/>
      <c r="M166" s="3"/>
      <c r="N166" s="3"/>
    </row>
    <row r="167" spans="1:14" ht="13">
      <c r="A167" s="36"/>
      <c r="B167" s="3"/>
      <c r="C167" s="4"/>
      <c r="D167" s="4"/>
      <c r="E167" s="3"/>
      <c r="F167" s="3"/>
      <c r="G167" s="16"/>
      <c r="H167" s="3"/>
      <c r="I167" s="3"/>
      <c r="J167" s="3"/>
      <c r="K167" s="3"/>
      <c r="L167" s="3"/>
      <c r="M167" s="3"/>
      <c r="N167" s="3"/>
    </row>
    <row r="168" spans="1:14" ht="13">
      <c r="A168" s="36"/>
      <c r="B168" s="3"/>
      <c r="C168" s="4"/>
      <c r="D168" s="4"/>
      <c r="E168" s="3"/>
      <c r="F168" s="3"/>
      <c r="G168" s="16"/>
      <c r="H168" s="3"/>
      <c r="I168" s="3"/>
      <c r="J168" s="3"/>
      <c r="K168" s="3"/>
      <c r="L168" s="3"/>
      <c r="M168" s="3"/>
      <c r="N168" s="3"/>
    </row>
    <row r="169" spans="1:14" ht="13">
      <c r="A169" s="36"/>
      <c r="B169" s="3"/>
      <c r="C169" s="4"/>
      <c r="D169" s="4"/>
      <c r="E169" s="3"/>
      <c r="F169" s="3"/>
      <c r="G169" s="16"/>
      <c r="H169" s="3"/>
      <c r="I169" s="3"/>
      <c r="J169" s="3"/>
      <c r="K169" s="3"/>
      <c r="L169" s="3"/>
      <c r="M169" s="3"/>
      <c r="N169" s="3"/>
    </row>
    <row r="170" spans="1:14" ht="13">
      <c r="A170" s="36"/>
      <c r="B170" s="3"/>
      <c r="C170" s="4"/>
      <c r="D170" s="4"/>
      <c r="E170" s="3"/>
      <c r="F170" s="3"/>
      <c r="G170" s="16"/>
      <c r="H170" s="3"/>
      <c r="I170" s="3"/>
      <c r="J170" s="3"/>
      <c r="K170" s="3"/>
      <c r="L170" s="3"/>
      <c r="M170" s="3"/>
      <c r="N170" s="3"/>
    </row>
    <row r="171" spans="1:14" ht="13">
      <c r="A171" s="36"/>
      <c r="B171" s="3"/>
      <c r="C171" s="4"/>
      <c r="D171" s="4"/>
      <c r="E171" s="3"/>
      <c r="F171" s="3"/>
      <c r="G171" s="16"/>
      <c r="H171" s="3"/>
      <c r="I171" s="3"/>
      <c r="J171" s="3"/>
      <c r="K171" s="3"/>
      <c r="L171" s="3"/>
      <c r="M171" s="3"/>
      <c r="N171" s="3"/>
    </row>
    <row r="172" spans="1:14" ht="13">
      <c r="A172" s="36"/>
      <c r="B172" s="3"/>
      <c r="C172" s="4"/>
      <c r="D172" s="4"/>
      <c r="E172" s="3"/>
      <c r="F172" s="3"/>
      <c r="G172" s="16"/>
      <c r="H172" s="3"/>
      <c r="I172" s="3"/>
      <c r="J172" s="3"/>
      <c r="K172" s="3"/>
      <c r="L172" s="3"/>
      <c r="M172" s="3"/>
      <c r="N172" s="3"/>
    </row>
    <row r="173" spans="1:14" ht="13">
      <c r="A173" s="36"/>
      <c r="B173" s="3"/>
      <c r="C173" s="4"/>
      <c r="D173" s="4"/>
      <c r="E173" s="3"/>
      <c r="F173" s="3"/>
      <c r="G173" s="16"/>
      <c r="H173" s="3"/>
      <c r="I173" s="3"/>
      <c r="J173" s="3"/>
      <c r="K173" s="3"/>
      <c r="L173" s="3"/>
      <c r="M173" s="3"/>
      <c r="N173" s="3"/>
    </row>
    <row r="174" spans="1:14" ht="13">
      <c r="A174" s="36"/>
      <c r="B174" s="3"/>
      <c r="C174" s="4"/>
      <c r="D174" s="4"/>
      <c r="E174" s="3"/>
      <c r="F174" s="3"/>
      <c r="G174" s="16"/>
      <c r="H174" s="3"/>
      <c r="I174" s="3"/>
      <c r="J174" s="3"/>
      <c r="K174" s="3"/>
      <c r="L174" s="3"/>
      <c r="M174" s="3"/>
      <c r="N174" s="3"/>
    </row>
    <row r="175" spans="1:14" ht="13">
      <c r="A175" s="36"/>
      <c r="B175" s="3"/>
      <c r="C175" s="4"/>
      <c r="D175" s="4"/>
      <c r="E175" s="3"/>
      <c r="F175" s="3"/>
      <c r="G175" s="16"/>
      <c r="H175" s="3"/>
      <c r="I175" s="3"/>
      <c r="J175" s="3"/>
      <c r="K175" s="3"/>
      <c r="L175" s="3"/>
      <c r="M175" s="3"/>
      <c r="N175" s="3"/>
    </row>
    <row r="176" spans="1:14" ht="13">
      <c r="A176" s="36"/>
      <c r="B176" s="3"/>
      <c r="C176" s="4"/>
      <c r="D176" s="4"/>
      <c r="E176" s="3"/>
      <c r="F176" s="3"/>
      <c r="G176" s="16"/>
      <c r="H176" s="3"/>
      <c r="I176" s="3"/>
      <c r="J176" s="3"/>
      <c r="K176" s="3"/>
      <c r="L176" s="3"/>
      <c r="M176" s="3"/>
      <c r="N176" s="3"/>
    </row>
    <row r="177" spans="1:14" ht="13">
      <c r="A177" s="36"/>
      <c r="B177" s="3"/>
      <c r="C177" s="4"/>
      <c r="D177" s="4"/>
      <c r="E177" s="3"/>
      <c r="F177" s="3"/>
      <c r="G177" s="16"/>
      <c r="H177" s="3"/>
      <c r="I177" s="3"/>
      <c r="J177" s="3"/>
      <c r="K177" s="3"/>
      <c r="L177" s="3"/>
      <c r="M177" s="3"/>
      <c r="N177" s="3"/>
    </row>
    <row r="178" spans="1:14" ht="13">
      <c r="A178" s="36"/>
      <c r="B178" s="3"/>
      <c r="C178" s="4"/>
      <c r="D178" s="4"/>
      <c r="E178" s="3"/>
      <c r="F178" s="3"/>
      <c r="G178" s="16"/>
      <c r="H178" s="3"/>
      <c r="I178" s="3"/>
      <c r="J178" s="3"/>
      <c r="K178" s="3"/>
      <c r="L178" s="3"/>
      <c r="M178" s="3"/>
      <c r="N178" s="3"/>
    </row>
    <row r="179" spans="1:14" ht="13">
      <c r="A179" s="36"/>
      <c r="B179" s="3"/>
      <c r="C179" s="4"/>
      <c r="D179" s="4"/>
      <c r="E179" s="3"/>
      <c r="F179" s="3"/>
      <c r="G179" s="16"/>
      <c r="H179" s="3"/>
      <c r="I179" s="3"/>
      <c r="J179" s="3"/>
      <c r="K179" s="3"/>
      <c r="L179" s="3"/>
      <c r="M179" s="3"/>
      <c r="N179" s="3"/>
    </row>
    <row r="180" spans="1:14" ht="13">
      <c r="A180" s="36"/>
      <c r="B180" s="3"/>
      <c r="C180" s="4"/>
      <c r="D180" s="4"/>
      <c r="E180" s="3"/>
      <c r="F180" s="3"/>
      <c r="G180" s="16"/>
      <c r="H180" s="3"/>
      <c r="I180" s="3"/>
      <c r="J180" s="3"/>
      <c r="K180" s="3"/>
      <c r="L180" s="3"/>
      <c r="M180" s="3"/>
      <c r="N180" s="3"/>
    </row>
    <row r="181" spans="1:14" ht="13">
      <c r="A181" s="36"/>
      <c r="B181" s="3"/>
      <c r="C181" s="4"/>
      <c r="D181" s="4"/>
      <c r="E181" s="3"/>
      <c r="F181" s="3"/>
      <c r="G181" s="16"/>
      <c r="H181" s="3"/>
      <c r="I181" s="3"/>
      <c r="J181" s="3"/>
      <c r="K181" s="3"/>
      <c r="L181" s="3"/>
      <c r="M181" s="3"/>
      <c r="N181" s="3"/>
    </row>
    <row r="182" spans="1:14" ht="13">
      <c r="A182" s="36"/>
      <c r="B182" s="3"/>
      <c r="C182" s="4"/>
      <c r="D182" s="4"/>
      <c r="E182" s="3"/>
      <c r="F182" s="3"/>
      <c r="G182" s="16"/>
      <c r="H182" s="3"/>
      <c r="I182" s="3"/>
      <c r="J182" s="3"/>
      <c r="K182" s="3"/>
      <c r="L182" s="3"/>
      <c r="M182" s="3"/>
      <c r="N182" s="3"/>
    </row>
    <row r="183" spans="1:14" ht="13">
      <c r="A183" s="36"/>
      <c r="B183" s="3"/>
      <c r="C183" s="4"/>
      <c r="D183" s="4"/>
      <c r="E183" s="3"/>
      <c r="F183" s="3"/>
      <c r="G183" s="16"/>
      <c r="H183" s="3"/>
      <c r="I183" s="3"/>
      <c r="J183" s="3"/>
      <c r="K183" s="3"/>
      <c r="L183" s="3"/>
      <c r="M183" s="3"/>
      <c r="N183" s="3"/>
    </row>
    <row r="184" spans="1:14" ht="13">
      <c r="A184" s="36"/>
      <c r="B184" s="3"/>
      <c r="C184" s="4"/>
      <c r="D184" s="4"/>
      <c r="E184" s="3"/>
      <c r="F184" s="3"/>
      <c r="G184" s="16"/>
      <c r="H184" s="3"/>
      <c r="I184" s="3"/>
      <c r="J184" s="3"/>
      <c r="K184" s="3"/>
      <c r="L184" s="3"/>
      <c r="M184" s="3"/>
      <c r="N184" s="3"/>
    </row>
    <row r="185" spans="1:14" ht="13">
      <c r="A185" s="36"/>
      <c r="B185" s="3"/>
      <c r="C185" s="4"/>
      <c r="D185" s="4"/>
      <c r="E185" s="3"/>
      <c r="F185" s="3"/>
      <c r="G185" s="16"/>
      <c r="H185" s="3"/>
      <c r="I185" s="3"/>
      <c r="J185" s="3"/>
      <c r="K185" s="3"/>
      <c r="L185" s="3"/>
      <c r="M185" s="3"/>
      <c r="N185" s="3"/>
    </row>
    <row r="186" spans="1:14" ht="13">
      <c r="A186" s="36"/>
      <c r="B186" s="3"/>
      <c r="C186" s="4"/>
      <c r="D186" s="4"/>
      <c r="E186" s="3"/>
      <c r="F186" s="3"/>
      <c r="G186" s="16"/>
      <c r="H186" s="3"/>
      <c r="I186" s="3"/>
      <c r="J186" s="3"/>
      <c r="K186" s="3"/>
      <c r="L186" s="3"/>
      <c r="M186" s="3"/>
      <c r="N186" s="3"/>
    </row>
    <row r="187" spans="1:14" ht="13">
      <c r="A187" s="36"/>
      <c r="B187" s="3"/>
      <c r="C187" s="4"/>
      <c r="D187" s="4"/>
      <c r="E187" s="3"/>
      <c r="F187" s="3"/>
      <c r="G187" s="16"/>
      <c r="H187" s="3"/>
      <c r="I187" s="3"/>
      <c r="J187" s="3"/>
      <c r="K187" s="3"/>
      <c r="L187" s="3"/>
      <c r="M187" s="3"/>
      <c r="N187" s="3"/>
    </row>
    <row r="188" spans="1:14" ht="13">
      <c r="A188" s="36"/>
      <c r="B188" s="3"/>
      <c r="C188" s="4"/>
      <c r="D188" s="4"/>
      <c r="E188" s="3"/>
      <c r="F188" s="3"/>
      <c r="G188" s="16"/>
      <c r="H188" s="3"/>
      <c r="I188" s="3"/>
      <c r="J188" s="3"/>
      <c r="K188" s="3"/>
      <c r="L188" s="3"/>
      <c r="M188" s="3"/>
      <c r="N188" s="3"/>
    </row>
    <row r="189" spans="1:14" ht="13">
      <c r="A189" s="36"/>
      <c r="B189" s="3"/>
      <c r="C189" s="4"/>
      <c r="D189" s="4"/>
      <c r="E189" s="3"/>
      <c r="F189" s="3"/>
      <c r="G189" s="16"/>
      <c r="H189" s="3"/>
      <c r="I189" s="3"/>
      <c r="J189" s="3"/>
      <c r="K189" s="3"/>
      <c r="L189" s="3"/>
      <c r="M189" s="3"/>
      <c r="N189" s="3"/>
    </row>
    <row r="190" spans="1:14" ht="13">
      <c r="A190" s="36"/>
      <c r="B190" s="3"/>
      <c r="C190" s="4"/>
      <c r="D190" s="4"/>
      <c r="E190" s="3"/>
      <c r="F190" s="3"/>
      <c r="G190" s="16"/>
      <c r="H190" s="3"/>
      <c r="I190" s="3"/>
      <c r="J190" s="3"/>
      <c r="K190" s="3"/>
      <c r="L190" s="3"/>
      <c r="M190" s="3"/>
      <c r="N190" s="3"/>
    </row>
    <row r="191" spans="1:14" ht="13">
      <c r="A191" s="36"/>
      <c r="B191" s="3"/>
      <c r="C191" s="4"/>
      <c r="D191" s="4"/>
      <c r="E191" s="3"/>
      <c r="F191" s="3"/>
      <c r="G191" s="16"/>
      <c r="H191" s="3"/>
      <c r="I191" s="3"/>
      <c r="J191" s="3"/>
      <c r="K191" s="3"/>
      <c r="L191" s="3"/>
      <c r="M191" s="3"/>
      <c r="N191" s="3"/>
    </row>
    <row r="192" spans="1:14" ht="13">
      <c r="A192" s="36"/>
      <c r="B192" s="3"/>
      <c r="C192" s="4"/>
      <c r="D192" s="4"/>
      <c r="E192" s="3"/>
      <c r="F192" s="3"/>
      <c r="G192" s="16"/>
      <c r="H192" s="3"/>
      <c r="I192" s="3"/>
      <c r="J192" s="3"/>
      <c r="K192" s="3"/>
      <c r="L192" s="3"/>
      <c r="M192" s="3"/>
      <c r="N192" s="3"/>
    </row>
    <row r="193" spans="1:14" ht="13">
      <c r="A193" s="36"/>
      <c r="B193" s="3"/>
      <c r="C193" s="4"/>
      <c r="D193" s="4"/>
      <c r="E193" s="3"/>
      <c r="F193" s="3"/>
      <c r="G193" s="16"/>
      <c r="H193" s="3"/>
      <c r="I193" s="3"/>
      <c r="J193" s="3"/>
      <c r="K193" s="3"/>
      <c r="L193" s="3"/>
      <c r="M193" s="3"/>
      <c r="N193" s="3"/>
    </row>
    <row r="194" spans="1:14" ht="13">
      <c r="A194" s="36"/>
      <c r="B194" s="3"/>
      <c r="C194" s="4"/>
      <c r="D194" s="4"/>
      <c r="E194" s="3"/>
      <c r="F194" s="3"/>
      <c r="G194" s="16"/>
      <c r="H194" s="3"/>
      <c r="I194" s="3"/>
      <c r="J194" s="3"/>
      <c r="K194" s="3"/>
      <c r="L194" s="3"/>
      <c r="M194" s="3"/>
      <c r="N194" s="3"/>
    </row>
    <row r="195" spans="1:14" ht="13">
      <c r="A195" s="36"/>
      <c r="B195" s="3"/>
      <c r="C195" s="4"/>
      <c r="D195" s="4"/>
      <c r="E195" s="3"/>
      <c r="F195" s="3"/>
      <c r="G195" s="16"/>
      <c r="H195" s="3"/>
      <c r="I195" s="3"/>
      <c r="J195" s="3"/>
      <c r="K195" s="3"/>
      <c r="L195" s="3"/>
      <c r="M195" s="3"/>
      <c r="N195" s="3"/>
    </row>
    <row r="196" spans="1:14" ht="13">
      <c r="A196" s="36"/>
      <c r="B196" s="3"/>
      <c r="C196" s="4"/>
      <c r="D196" s="4"/>
      <c r="E196" s="3"/>
      <c r="F196" s="3"/>
      <c r="G196" s="16"/>
      <c r="H196" s="3"/>
      <c r="I196" s="3"/>
      <c r="J196" s="3"/>
      <c r="K196" s="3"/>
      <c r="L196" s="3"/>
      <c r="M196" s="3"/>
      <c r="N196" s="3"/>
    </row>
    <row r="197" spans="1:14" ht="13">
      <c r="A197" s="36"/>
      <c r="B197" s="3"/>
      <c r="C197" s="4"/>
      <c r="D197" s="4"/>
      <c r="E197" s="3"/>
      <c r="F197" s="3"/>
      <c r="G197" s="16"/>
      <c r="H197" s="3"/>
      <c r="I197" s="3"/>
      <c r="J197" s="3"/>
      <c r="K197" s="3"/>
      <c r="L197" s="3"/>
      <c r="M197" s="3"/>
      <c r="N197" s="3"/>
    </row>
    <row r="198" spans="1:14" ht="13">
      <c r="A198" s="36"/>
      <c r="B198" s="3"/>
      <c r="C198" s="4"/>
      <c r="D198" s="4"/>
      <c r="E198" s="3"/>
      <c r="F198" s="3"/>
      <c r="G198" s="16"/>
      <c r="H198" s="3"/>
      <c r="I198" s="3"/>
      <c r="J198" s="3"/>
      <c r="K198" s="3"/>
      <c r="L198" s="3"/>
      <c r="M198" s="3"/>
      <c r="N198" s="3"/>
    </row>
    <row r="199" spans="1:14" ht="13">
      <c r="A199" s="36"/>
      <c r="B199" s="3"/>
      <c r="C199" s="4"/>
      <c r="D199" s="4"/>
      <c r="E199" s="3"/>
      <c r="F199" s="3"/>
      <c r="G199" s="16"/>
      <c r="H199" s="3"/>
      <c r="I199" s="3"/>
      <c r="J199" s="3"/>
      <c r="K199" s="3"/>
      <c r="L199" s="3"/>
      <c r="M199" s="3"/>
      <c r="N199" s="3"/>
    </row>
    <row r="200" spans="1:14" ht="13">
      <c r="A200" s="36"/>
      <c r="B200" s="3"/>
      <c r="C200" s="4"/>
      <c r="D200" s="4"/>
      <c r="E200" s="3"/>
      <c r="F200" s="3"/>
      <c r="G200" s="16"/>
      <c r="H200" s="3"/>
      <c r="I200" s="3"/>
      <c r="J200" s="3"/>
      <c r="K200" s="3"/>
      <c r="L200" s="3"/>
      <c r="M200" s="3"/>
      <c r="N200" s="3"/>
    </row>
    <row r="201" spans="1:14" ht="13">
      <c r="A201" s="36"/>
      <c r="B201" s="3"/>
      <c r="C201" s="4"/>
      <c r="D201" s="4"/>
      <c r="E201" s="3"/>
      <c r="F201" s="3"/>
      <c r="G201" s="16"/>
      <c r="H201" s="3"/>
      <c r="I201" s="3"/>
      <c r="J201" s="3"/>
      <c r="K201" s="3"/>
      <c r="L201" s="3"/>
      <c r="M201" s="3"/>
      <c r="N201" s="3"/>
    </row>
    <row r="202" spans="1:14" ht="13">
      <c r="A202" s="36"/>
      <c r="B202" s="3"/>
      <c r="C202" s="4"/>
      <c r="D202" s="4"/>
      <c r="E202" s="3"/>
      <c r="F202" s="3"/>
      <c r="G202" s="16"/>
      <c r="H202" s="3"/>
      <c r="I202" s="3"/>
      <c r="J202" s="3"/>
      <c r="K202" s="3"/>
      <c r="L202" s="3"/>
      <c r="M202" s="3"/>
      <c r="N202" s="3"/>
    </row>
    <row r="203" spans="1:14" ht="13">
      <c r="A203" s="36"/>
      <c r="B203" s="3"/>
      <c r="C203" s="4"/>
      <c r="D203" s="4"/>
      <c r="E203" s="3"/>
      <c r="F203" s="3"/>
      <c r="G203" s="16"/>
      <c r="H203" s="3"/>
      <c r="I203" s="3"/>
      <c r="J203" s="3"/>
      <c r="K203" s="3"/>
      <c r="L203" s="3"/>
      <c r="M203" s="3"/>
      <c r="N203" s="3"/>
    </row>
    <row r="204" spans="1:14" ht="13">
      <c r="A204" s="36"/>
      <c r="B204" s="3"/>
      <c r="C204" s="4"/>
      <c r="D204" s="4"/>
      <c r="E204" s="3"/>
      <c r="F204" s="3"/>
      <c r="G204" s="16"/>
      <c r="H204" s="3"/>
      <c r="I204" s="3"/>
      <c r="J204" s="3"/>
      <c r="K204" s="3"/>
      <c r="L204" s="3"/>
      <c r="M204" s="3"/>
      <c r="N204" s="3"/>
    </row>
    <row r="205" spans="1:14" ht="13">
      <c r="A205" s="36"/>
      <c r="B205" s="3"/>
      <c r="C205" s="4"/>
      <c r="D205" s="4"/>
      <c r="E205" s="3"/>
      <c r="F205" s="3"/>
      <c r="G205" s="16"/>
      <c r="H205" s="3"/>
      <c r="I205" s="3"/>
      <c r="J205" s="3"/>
      <c r="K205" s="3"/>
      <c r="L205" s="3"/>
      <c r="M205" s="3"/>
      <c r="N205" s="3"/>
    </row>
    <row r="206" spans="1:14" ht="13">
      <c r="A206" s="36"/>
      <c r="B206" s="3"/>
      <c r="C206" s="4"/>
      <c r="D206" s="4"/>
      <c r="E206" s="3"/>
      <c r="F206" s="3"/>
      <c r="G206" s="16"/>
      <c r="H206" s="3"/>
      <c r="I206" s="3"/>
      <c r="J206" s="3"/>
      <c r="K206" s="3"/>
      <c r="L206" s="3"/>
      <c r="M206" s="3"/>
      <c r="N206" s="3"/>
    </row>
    <row r="207" spans="1:14" ht="13">
      <c r="A207" s="36"/>
      <c r="B207" s="3"/>
      <c r="C207" s="4"/>
      <c r="D207" s="4"/>
      <c r="E207" s="3"/>
      <c r="F207" s="3"/>
      <c r="G207" s="16"/>
      <c r="H207" s="3"/>
      <c r="I207" s="3"/>
      <c r="J207" s="3"/>
      <c r="K207" s="3"/>
      <c r="L207" s="3"/>
      <c r="M207" s="3"/>
      <c r="N207" s="3"/>
    </row>
    <row r="208" spans="1:14" ht="13">
      <c r="A208" s="36"/>
      <c r="B208" s="3"/>
      <c r="C208" s="4"/>
      <c r="D208" s="4"/>
      <c r="E208" s="3"/>
      <c r="F208" s="3"/>
      <c r="G208" s="16"/>
      <c r="H208" s="3"/>
      <c r="I208" s="3"/>
      <c r="J208" s="3"/>
      <c r="K208" s="3"/>
      <c r="L208" s="3"/>
      <c r="M208" s="3"/>
      <c r="N208" s="3"/>
    </row>
    <row r="209" spans="1:14" ht="13">
      <c r="A209" s="36"/>
      <c r="B209" s="3"/>
      <c r="C209" s="4"/>
      <c r="D209" s="4"/>
      <c r="E209" s="3"/>
      <c r="F209" s="3"/>
      <c r="G209" s="16"/>
      <c r="H209" s="3"/>
      <c r="I209" s="3"/>
      <c r="J209" s="3"/>
      <c r="K209" s="3"/>
      <c r="L209" s="3"/>
      <c r="M209" s="3"/>
      <c r="N209" s="3"/>
    </row>
    <row r="210" spans="1:14" ht="13">
      <c r="A210" s="36"/>
      <c r="B210" s="3"/>
      <c r="C210" s="4"/>
      <c r="D210" s="4"/>
      <c r="E210" s="3"/>
      <c r="F210" s="3"/>
      <c r="G210" s="16"/>
      <c r="H210" s="3"/>
      <c r="I210" s="3"/>
      <c r="J210" s="3"/>
      <c r="K210" s="3"/>
      <c r="L210" s="3"/>
      <c r="M210" s="3"/>
      <c r="N210" s="3"/>
    </row>
    <row r="211" spans="1:14" ht="13">
      <c r="A211" s="36"/>
      <c r="B211" s="3"/>
      <c r="C211" s="4"/>
      <c r="D211" s="4"/>
      <c r="E211" s="3"/>
      <c r="F211" s="3"/>
      <c r="G211" s="16"/>
      <c r="H211" s="3"/>
      <c r="I211" s="3"/>
      <c r="J211" s="3"/>
      <c r="K211" s="3"/>
      <c r="L211" s="3"/>
      <c r="M211" s="3"/>
      <c r="N211" s="3"/>
    </row>
    <row r="212" spans="1:14" ht="13">
      <c r="A212" s="36"/>
      <c r="B212" s="3"/>
      <c r="C212" s="4"/>
      <c r="D212" s="4"/>
      <c r="E212" s="3"/>
      <c r="F212" s="3"/>
      <c r="G212" s="16"/>
      <c r="H212" s="3"/>
      <c r="I212" s="3"/>
      <c r="J212" s="3"/>
      <c r="K212" s="3"/>
      <c r="L212" s="3"/>
      <c r="M212" s="3"/>
      <c r="N212" s="3"/>
    </row>
    <row r="213" spans="1:14" ht="13">
      <c r="A213" s="36"/>
      <c r="B213" s="3"/>
      <c r="C213" s="4"/>
      <c r="D213" s="4"/>
      <c r="E213" s="3"/>
      <c r="F213" s="3"/>
      <c r="G213" s="16"/>
      <c r="H213" s="3"/>
      <c r="I213" s="3"/>
      <c r="J213" s="3"/>
      <c r="K213" s="3"/>
      <c r="L213" s="3"/>
      <c r="M213" s="3"/>
      <c r="N213" s="3"/>
    </row>
    <row r="214" spans="1:14" ht="13">
      <c r="A214" s="36"/>
      <c r="B214" s="3"/>
      <c r="C214" s="4"/>
      <c r="D214" s="4"/>
      <c r="E214" s="3"/>
      <c r="F214" s="3"/>
      <c r="G214" s="16"/>
      <c r="H214" s="3"/>
      <c r="I214" s="3"/>
      <c r="J214" s="3"/>
      <c r="K214" s="3"/>
      <c r="L214" s="3"/>
      <c r="M214" s="3"/>
      <c r="N214" s="3"/>
    </row>
    <row r="215" spans="1:14" ht="13">
      <c r="A215" s="36"/>
      <c r="B215" s="3"/>
      <c r="C215" s="4"/>
      <c r="D215" s="4"/>
      <c r="E215" s="3"/>
      <c r="F215" s="3"/>
      <c r="G215" s="16"/>
      <c r="H215" s="3"/>
      <c r="I215" s="3"/>
      <c r="J215" s="3"/>
      <c r="K215" s="3"/>
      <c r="L215" s="3"/>
      <c r="M215" s="3"/>
      <c r="N215" s="3"/>
    </row>
    <row r="216" spans="1:14" ht="13">
      <c r="A216" s="36"/>
      <c r="B216" s="3"/>
      <c r="C216" s="4"/>
      <c r="D216" s="4"/>
      <c r="E216" s="3"/>
      <c r="F216" s="3"/>
      <c r="G216" s="16"/>
      <c r="H216" s="3"/>
      <c r="I216" s="3"/>
      <c r="J216" s="3"/>
      <c r="K216" s="3"/>
      <c r="L216" s="3"/>
      <c r="M216" s="3"/>
      <c r="N216" s="3"/>
    </row>
    <row r="217" spans="1:14" ht="13">
      <c r="A217" s="36"/>
      <c r="B217" s="3"/>
      <c r="C217" s="4"/>
      <c r="D217" s="4"/>
      <c r="E217" s="3"/>
      <c r="F217" s="3"/>
      <c r="G217" s="16"/>
      <c r="H217" s="3"/>
      <c r="I217" s="3"/>
      <c r="J217" s="3"/>
      <c r="K217" s="3"/>
      <c r="L217" s="3"/>
      <c r="M217" s="3"/>
      <c r="N217" s="3"/>
    </row>
    <row r="218" spans="1:14" ht="13">
      <c r="A218" s="36"/>
      <c r="B218" s="3"/>
      <c r="C218" s="4"/>
      <c r="D218" s="4"/>
      <c r="E218" s="3"/>
      <c r="F218" s="3"/>
      <c r="G218" s="16"/>
      <c r="H218" s="3"/>
      <c r="I218" s="3"/>
      <c r="J218" s="3"/>
      <c r="K218" s="3"/>
      <c r="L218" s="3"/>
      <c r="M218" s="3"/>
      <c r="N218" s="3"/>
    </row>
    <row r="219" spans="1:14" ht="13">
      <c r="A219" s="36"/>
      <c r="B219" s="3"/>
      <c r="C219" s="4"/>
      <c r="D219" s="4"/>
      <c r="E219" s="3"/>
      <c r="F219" s="3"/>
      <c r="G219" s="16"/>
      <c r="H219" s="3"/>
      <c r="I219" s="3"/>
      <c r="J219" s="3"/>
      <c r="K219" s="3"/>
      <c r="L219" s="3"/>
      <c r="M219" s="3"/>
      <c r="N219" s="3"/>
    </row>
    <row r="220" spans="1:14" ht="13">
      <c r="A220" s="36"/>
      <c r="B220" s="3"/>
      <c r="C220" s="4"/>
      <c r="D220" s="4"/>
      <c r="E220" s="3"/>
      <c r="F220" s="3"/>
      <c r="G220" s="16"/>
      <c r="H220" s="3"/>
      <c r="I220" s="3"/>
      <c r="J220" s="3"/>
      <c r="K220" s="3"/>
      <c r="L220" s="3"/>
      <c r="M220" s="3"/>
      <c r="N220" s="3"/>
    </row>
    <row r="221" spans="1:14" ht="13">
      <c r="A221" s="36"/>
      <c r="B221" s="3"/>
      <c r="C221" s="4"/>
      <c r="D221" s="4"/>
      <c r="E221" s="3"/>
      <c r="F221" s="3"/>
      <c r="G221" s="16"/>
      <c r="H221" s="3"/>
      <c r="I221" s="3"/>
      <c r="J221" s="3"/>
      <c r="K221" s="3"/>
      <c r="L221" s="3"/>
      <c r="M221" s="3"/>
      <c r="N221" s="3"/>
    </row>
    <row r="222" spans="1:14" ht="13">
      <c r="A222" s="36"/>
      <c r="B222" s="3"/>
      <c r="C222" s="4"/>
      <c r="D222" s="4"/>
      <c r="E222" s="3"/>
      <c r="F222" s="3"/>
      <c r="G222" s="16"/>
      <c r="H222" s="3"/>
      <c r="I222" s="3"/>
      <c r="J222" s="3"/>
      <c r="K222" s="3"/>
      <c r="L222" s="3"/>
      <c r="M222" s="3"/>
      <c r="N222" s="3"/>
    </row>
    <row r="223" spans="1:14" ht="13">
      <c r="A223" s="36"/>
      <c r="B223" s="3"/>
      <c r="C223" s="4"/>
      <c r="D223" s="4"/>
      <c r="E223" s="3"/>
      <c r="F223" s="3"/>
      <c r="G223" s="16"/>
      <c r="H223" s="3"/>
      <c r="I223" s="3"/>
      <c r="J223" s="3"/>
      <c r="K223" s="3"/>
      <c r="L223" s="3"/>
      <c r="M223" s="3"/>
      <c r="N223" s="3"/>
    </row>
    <row r="224" spans="1:14" ht="13">
      <c r="A224" s="36"/>
      <c r="B224" s="3"/>
      <c r="C224" s="4"/>
      <c r="D224" s="4"/>
      <c r="E224" s="3"/>
      <c r="F224" s="3"/>
      <c r="G224" s="16"/>
      <c r="H224" s="3"/>
      <c r="I224" s="3"/>
      <c r="J224" s="3"/>
      <c r="K224" s="3"/>
      <c r="L224" s="3"/>
      <c r="M224" s="3"/>
      <c r="N224" s="3"/>
    </row>
    <row r="225" spans="1:14" ht="13">
      <c r="A225" s="36"/>
      <c r="B225" s="3"/>
      <c r="C225" s="4"/>
      <c r="D225" s="4"/>
      <c r="E225" s="3"/>
      <c r="F225" s="3"/>
      <c r="G225" s="16"/>
      <c r="H225" s="3"/>
      <c r="I225" s="3"/>
      <c r="J225" s="3"/>
      <c r="K225" s="3"/>
      <c r="L225" s="3"/>
      <c r="M225" s="3"/>
      <c r="N225" s="3"/>
    </row>
    <row r="226" spans="1:14" ht="13">
      <c r="A226" s="36"/>
      <c r="B226" s="3"/>
      <c r="C226" s="4"/>
      <c r="D226" s="4"/>
      <c r="E226" s="3"/>
      <c r="F226" s="3"/>
      <c r="G226" s="16"/>
      <c r="H226" s="3"/>
      <c r="I226" s="3"/>
      <c r="J226" s="3"/>
      <c r="K226" s="3"/>
      <c r="L226" s="3"/>
      <c r="M226" s="3"/>
      <c r="N226" s="3"/>
    </row>
    <row r="227" spans="1:14" ht="13">
      <c r="A227" s="36"/>
      <c r="B227" s="3"/>
      <c r="C227" s="4"/>
      <c r="D227" s="4"/>
      <c r="E227" s="3"/>
      <c r="F227" s="3"/>
      <c r="G227" s="16"/>
      <c r="H227" s="3"/>
      <c r="I227" s="3"/>
      <c r="J227" s="3"/>
      <c r="K227" s="3"/>
      <c r="L227" s="3"/>
      <c r="M227" s="3"/>
      <c r="N227" s="3"/>
    </row>
    <row r="228" spans="1:14" ht="13">
      <c r="A228" s="36"/>
      <c r="B228" s="3"/>
      <c r="C228" s="4"/>
      <c r="D228" s="4"/>
      <c r="E228" s="3"/>
      <c r="F228" s="3"/>
      <c r="G228" s="16"/>
      <c r="H228" s="3"/>
      <c r="I228" s="3"/>
      <c r="J228" s="3"/>
      <c r="K228" s="3"/>
      <c r="L228" s="3"/>
      <c r="M228" s="3"/>
      <c r="N228" s="3"/>
    </row>
    <row r="229" spans="1:14" ht="13">
      <c r="A229" s="36"/>
      <c r="B229" s="3"/>
      <c r="C229" s="4"/>
      <c r="D229" s="4"/>
      <c r="E229" s="3"/>
      <c r="F229" s="3"/>
      <c r="G229" s="16"/>
      <c r="H229" s="3"/>
      <c r="I229" s="3"/>
      <c r="J229" s="3"/>
      <c r="K229" s="3"/>
      <c r="L229" s="3"/>
      <c r="M229" s="3"/>
      <c r="N229" s="3"/>
    </row>
    <row r="230" spans="1:14" ht="13">
      <c r="A230" s="36"/>
      <c r="B230" s="3"/>
      <c r="C230" s="4"/>
      <c r="D230" s="4"/>
      <c r="E230" s="3"/>
      <c r="F230" s="3"/>
      <c r="G230" s="16"/>
      <c r="H230" s="3"/>
      <c r="I230" s="3"/>
      <c r="J230" s="3"/>
      <c r="K230" s="3"/>
      <c r="L230" s="3"/>
      <c r="M230" s="3"/>
      <c r="N230" s="3"/>
    </row>
    <row r="231" spans="1:14" ht="13">
      <c r="A231" s="36"/>
      <c r="B231" s="3"/>
      <c r="C231" s="4"/>
      <c r="D231" s="4"/>
      <c r="E231" s="3"/>
      <c r="F231" s="3"/>
      <c r="G231" s="16"/>
      <c r="H231" s="3"/>
      <c r="I231" s="3"/>
      <c r="J231" s="3"/>
      <c r="K231" s="3"/>
      <c r="L231" s="3"/>
      <c r="M231" s="3"/>
      <c r="N231" s="3"/>
    </row>
    <row r="232" spans="1:14" ht="13">
      <c r="A232" s="36"/>
      <c r="B232" s="3"/>
      <c r="C232" s="4"/>
      <c r="D232" s="4"/>
      <c r="E232" s="3"/>
      <c r="F232" s="3"/>
      <c r="G232" s="16"/>
      <c r="H232" s="3"/>
      <c r="I232" s="3"/>
      <c r="J232" s="3"/>
      <c r="K232" s="3"/>
      <c r="L232" s="3"/>
      <c r="M232" s="3"/>
      <c r="N232" s="3"/>
    </row>
    <row r="233" spans="1:14" ht="13">
      <c r="A233" s="36"/>
      <c r="B233" s="3"/>
      <c r="C233" s="4"/>
      <c r="D233" s="4"/>
      <c r="E233" s="3"/>
      <c r="F233" s="3"/>
      <c r="G233" s="16"/>
      <c r="H233" s="3"/>
      <c r="I233" s="3"/>
      <c r="J233" s="3"/>
      <c r="K233" s="3"/>
      <c r="L233" s="3"/>
      <c r="M233" s="3"/>
      <c r="N233" s="3"/>
    </row>
    <row r="234" spans="1:14" ht="13">
      <c r="A234" s="36"/>
      <c r="B234" s="3"/>
      <c r="C234" s="4"/>
      <c r="D234" s="4"/>
      <c r="E234" s="3"/>
      <c r="F234" s="3"/>
      <c r="G234" s="16"/>
      <c r="H234" s="3"/>
      <c r="I234" s="3"/>
      <c r="J234" s="3"/>
      <c r="K234" s="3"/>
      <c r="L234" s="3"/>
      <c r="M234" s="3"/>
      <c r="N234" s="3"/>
    </row>
    <row r="235" spans="1:14" ht="13">
      <c r="A235" s="36"/>
      <c r="B235" s="3"/>
      <c r="C235" s="4"/>
      <c r="D235" s="4"/>
      <c r="E235" s="3"/>
      <c r="F235" s="3"/>
      <c r="G235" s="16"/>
      <c r="H235" s="3"/>
      <c r="I235" s="3"/>
      <c r="J235" s="3"/>
      <c r="K235" s="3"/>
      <c r="L235" s="3"/>
      <c r="M235" s="3"/>
      <c r="N235" s="3"/>
    </row>
    <row r="236" spans="1:14" ht="13">
      <c r="A236" s="36"/>
      <c r="B236" s="3"/>
      <c r="C236" s="4"/>
      <c r="D236" s="4"/>
      <c r="E236" s="3"/>
      <c r="F236" s="3"/>
      <c r="G236" s="16"/>
      <c r="H236" s="3"/>
      <c r="I236" s="3"/>
      <c r="J236" s="3"/>
      <c r="K236" s="3"/>
      <c r="L236" s="3"/>
      <c r="M236" s="3"/>
      <c r="N236" s="3"/>
    </row>
    <row r="237" spans="1:14" ht="13">
      <c r="A237" s="36"/>
      <c r="B237" s="3"/>
      <c r="C237" s="4"/>
      <c r="D237" s="4"/>
      <c r="E237" s="3"/>
      <c r="F237" s="3"/>
      <c r="G237" s="16"/>
      <c r="H237" s="3"/>
      <c r="I237" s="3"/>
      <c r="J237" s="3"/>
      <c r="K237" s="3"/>
      <c r="L237" s="3"/>
      <c r="M237" s="3"/>
      <c r="N237" s="3"/>
    </row>
    <row r="238" spans="1:14" ht="13">
      <c r="A238" s="36"/>
      <c r="B238" s="3"/>
      <c r="C238" s="4"/>
      <c r="D238" s="4"/>
      <c r="E238" s="3"/>
      <c r="F238" s="3"/>
      <c r="G238" s="16"/>
      <c r="H238" s="3"/>
      <c r="I238" s="3"/>
      <c r="J238" s="3"/>
      <c r="K238" s="3"/>
      <c r="L238" s="3"/>
      <c r="M238" s="3"/>
      <c r="N238" s="3"/>
    </row>
    <row r="239" spans="1:14" ht="13">
      <c r="A239" s="36"/>
      <c r="B239" s="3"/>
      <c r="C239" s="4"/>
      <c r="D239" s="4"/>
      <c r="E239" s="3"/>
      <c r="F239" s="3"/>
      <c r="G239" s="16"/>
      <c r="H239" s="3"/>
      <c r="I239" s="3"/>
      <c r="J239" s="3"/>
      <c r="K239" s="3"/>
      <c r="L239" s="3"/>
      <c r="M239" s="3"/>
      <c r="N239" s="3"/>
    </row>
    <row r="240" spans="1:14" ht="13">
      <c r="A240" s="36"/>
      <c r="B240" s="3"/>
      <c r="C240" s="4"/>
      <c r="D240" s="4"/>
      <c r="E240" s="3"/>
      <c r="F240" s="3"/>
      <c r="G240" s="16"/>
      <c r="H240" s="3"/>
      <c r="I240" s="3"/>
      <c r="J240" s="3"/>
      <c r="K240" s="3"/>
      <c r="L240" s="3"/>
      <c r="M240" s="3"/>
      <c r="N240" s="3"/>
    </row>
    <row r="241" spans="1:14" ht="13">
      <c r="A241" s="36"/>
      <c r="B241" s="3"/>
      <c r="C241" s="4"/>
      <c r="D241" s="4"/>
      <c r="E241" s="3"/>
      <c r="F241" s="3"/>
      <c r="G241" s="16"/>
      <c r="H241" s="3"/>
      <c r="I241" s="3"/>
      <c r="J241" s="3"/>
      <c r="K241" s="3"/>
      <c r="L241" s="3"/>
      <c r="M241" s="3"/>
      <c r="N241" s="3"/>
    </row>
    <row r="242" spans="1:14" ht="13">
      <c r="A242" s="36"/>
      <c r="B242" s="3"/>
      <c r="C242" s="4"/>
      <c r="D242" s="4"/>
      <c r="E242" s="3"/>
      <c r="F242" s="3"/>
      <c r="G242" s="16"/>
      <c r="H242" s="3"/>
      <c r="I242" s="3"/>
      <c r="J242" s="3"/>
      <c r="K242" s="3"/>
      <c r="L242" s="3"/>
      <c r="M242" s="3"/>
      <c r="N242" s="3"/>
    </row>
    <row r="243" spans="1:14" ht="13">
      <c r="A243" s="36"/>
      <c r="B243" s="3"/>
      <c r="C243" s="4"/>
      <c r="D243" s="4"/>
      <c r="E243" s="3"/>
      <c r="F243" s="3"/>
      <c r="G243" s="16"/>
      <c r="H243" s="3"/>
      <c r="I243" s="3"/>
      <c r="J243" s="3"/>
      <c r="K243" s="3"/>
      <c r="L243" s="3"/>
      <c r="M243" s="3"/>
      <c r="N243" s="3"/>
    </row>
    <row r="244" spans="1:14" ht="13">
      <c r="A244" s="36"/>
      <c r="B244" s="3"/>
      <c r="C244" s="4"/>
      <c r="D244" s="4"/>
      <c r="E244" s="3"/>
      <c r="F244" s="3"/>
      <c r="G244" s="16"/>
      <c r="H244" s="3"/>
      <c r="I244" s="3"/>
      <c r="J244" s="3"/>
      <c r="K244" s="3"/>
      <c r="L244" s="3"/>
      <c r="M244" s="3"/>
      <c r="N244" s="3"/>
    </row>
    <row r="245" spans="1:14" ht="13">
      <c r="A245" s="36"/>
      <c r="B245" s="3"/>
      <c r="C245" s="4"/>
      <c r="D245" s="4"/>
      <c r="E245" s="3"/>
      <c r="F245" s="3"/>
      <c r="G245" s="16"/>
      <c r="H245" s="3"/>
      <c r="I245" s="3"/>
      <c r="J245" s="3"/>
      <c r="K245" s="3"/>
      <c r="L245" s="3"/>
      <c r="M245" s="3"/>
      <c r="N245" s="3"/>
    </row>
    <row r="246" spans="1:14" ht="13">
      <c r="A246" s="36"/>
      <c r="B246" s="3"/>
      <c r="C246" s="4"/>
      <c r="D246" s="4"/>
      <c r="E246" s="3"/>
      <c r="F246" s="3"/>
      <c r="G246" s="16"/>
      <c r="H246" s="3"/>
      <c r="I246" s="3"/>
      <c r="J246" s="3"/>
      <c r="K246" s="3"/>
      <c r="L246" s="3"/>
      <c r="M246" s="3"/>
      <c r="N246" s="3"/>
    </row>
    <row r="247" spans="1:14" ht="13">
      <c r="A247" s="36"/>
      <c r="B247" s="3"/>
      <c r="C247" s="4"/>
      <c r="D247" s="4"/>
      <c r="E247" s="3"/>
      <c r="F247" s="3"/>
      <c r="G247" s="16"/>
      <c r="H247" s="3"/>
      <c r="I247" s="3"/>
      <c r="J247" s="3"/>
      <c r="K247" s="3"/>
      <c r="L247" s="3"/>
      <c r="M247" s="3"/>
      <c r="N247" s="3"/>
    </row>
    <row r="248" spans="1:14" ht="13">
      <c r="A248" s="36"/>
      <c r="B248" s="3"/>
      <c r="C248" s="4"/>
      <c r="D248" s="4"/>
      <c r="E248" s="3"/>
      <c r="F248" s="3"/>
      <c r="G248" s="16"/>
      <c r="H248" s="3"/>
      <c r="I248" s="3"/>
      <c r="J248" s="3"/>
      <c r="K248" s="3"/>
      <c r="L248" s="3"/>
      <c r="M248" s="3"/>
      <c r="N248" s="3"/>
    </row>
    <row r="249" spans="1:14" ht="13">
      <c r="A249" s="36"/>
      <c r="B249" s="3"/>
      <c r="C249" s="4"/>
      <c r="D249" s="4"/>
      <c r="E249" s="3"/>
      <c r="F249" s="3"/>
      <c r="G249" s="16"/>
      <c r="H249" s="3"/>
      <c r="I249" s="3"/>
      <c r="J249" s="3"/>
      <c r="K249" s="3"/>
      <c r="L249" s="3"/>
      <c r="M249" s="3"/>
      <c r="N249" s="3"/>
    </row>
    <row r="250" spans="1:14" ht="13">
      <c r="A250" s="36"/>
      <c r="B250" s="3"/>
      <c r="C250" s="4"/>
      <c r="D250" s="4"/>
      <c r="E250" s="3"/>
      <c r="F250" s="3"/>
      <c r="G250" s="16"/>
      <c r="H250" s="3"/>
      <c r="I250" s="3"/>
      <c r="J250" s="3"/>
      <c r="K250" s="3"/>
      <c r="L250" s="3"/>
      <c r="M250" s="3"/>
      <c r="N250" s="3"/>
    </row>
    <row r="251" spans="1:14" ht="13">
      <c r="A251" s="36"/>
      <c r="B251" s="3"/>
      <c r="C251" s="4"/>
      <c r="D251" s="4"/>
      <c r="E251" s="3"/>
      <c r="F251" s="3"/>
      <c r="G251" s="16"/>
      <c r="H251" s="3"/>
      <c r="I251" s="3"/>
      <c r="J251" s="3"/>
      <c r="K251" s="3"/>
      <c r="L251" s="3"/>
      <c r="M251" s="3"/>
      <c r="N251" s="3"/>
    </row>
    <row r="252" spans="1:14" ht="13">
      <c r="A252" s="36"/>
      <c r="B252" s="3"/>
      <c r="C252" s="4"/>
      <c r="D252" s="4"/>
      <c r="E252" s="3"/>
      <c r="F252" s="3"/>
      <c r="G252" s="16"/>
      <c r="H252" s="3"/>
      <c r="I252" s="3"/>
      <c r="J252" s="3"/>
      <c r="K252" s="3"/>
      <c r="L252" s="3"/>
      <c r="M252" s="3"/>
      <c r="N252" s="3"/>
    </row>
    <row r="253" spans="1:14" ht="13">
      <c r="A253" s="36"/>
      <c r="B253" s="3"/>
      <c r="C253" s="4"/>
      <c r="D253" s="4"/>
      <c r="E253" s="3"/>
      <c r="F253" s="3"/>
      <c r="G253" s="16"/>
      <c r="H253" s="3"/>
      <c r="I253" s="3"/>
      <c r="J253" s="3"/>
      <c r="K253" s="3"/>
      <c r="L253" s="3"/>
      <c r="M253" s="3"/>
      <c r="N253" s="3"/>
    </row>
    <row r="254" spans="1:14" ht="13">
      <c r="A254" s="36"/>
      <c r="B254" s="3"/>
      <c r="C254" s="4"/>
      <c r="D254" s="4"/>
      <c r="E254" s="3"/>
      <c r="F254" s="3"/>
      <c r="G254" s="16"/>
      <c r="H254" s="3"/>
      <c r="I254" s="3"/>
      <c r="J254" s="3"/>
      <c r="K254" s="3"/>
      <c r="L254" s="3"/>
      <c r="M254" s="3"/>
      <c r="N254" s="3"/>
    </row>
    <row r="255" spans="1:14" ht="13">
      <c r="A255" s="36"/>
      <c r="B255" s="3"/>
      <c r="C255" s="4"/>
      <c r="D255" s="4"/>
      <c r="E255" s="3"/>
      <c r="F255" s="3"/>
      <c r="G255" s="16"/>
      <c r="H255" s="3"/>
      <c r="I255" s="3"/>
      <c r="J255" s="3"/>
      <c r="K255" s="3"/>
      <c r="L255" s="3"/>
      <c r="M255" s="3"/>
      <c r="N255" s="3"/>
    </row>
    <row r="256" spans="1:14" ht="13">
      <c r="A256" s="36"/>
      <c r="B256" s="3"/>
      <c r="C256" s="4"/>
      <c r="D256" s="4"/>
      <c r="E256" s="3"/>
      <c r="F256" s="3"/>
      <c r="G256" s="16"/>
      <c r="H256" s="3"/>
      <c r="I256" s="3"/>
      <c r="J256" s="3"/>
      <c r="K256" s="3"/>
      <c r="L256" s="3"/>
      <c r="M256" s="3"/>
      <c r="N256" s="3"/>
    </row>
    <row r="257" spans="1:14" ht="13">
      <c r="A257" s="36"/>
      <c r="B257" s="3"/>
      <c r="C257" s="4"/>
      <c r="D257" s="4"/>
      <c r="E257" s="3"/>
      <c r="F257" s="3"/>
      <c r="G257" s="16"/>
      <c r="H257" s="3"/>
      <c r="I257" s="3"/>
      <c r="J257" s="3"/>
      <c r="K257" s="3"/>
      <c r="L257" s="3"/>
      <c r="M257" s="3"/>
      <c r="N257" s="3"/>
    </row>
    <row r="258" spans="1:14" ht="13">
      <c r="A258" s="36"/>
      <c r="B258" s="3"/>
      <c r="C258" s="4"/>
      <c r="D258" s="4"/>
      <c r="E258" s="3"/>
      <c r="F258" s="3"/>
      <c r="G258" s="16"/>
      <c r="H258" s="3"/>
      <c r="I258" s="3"/>
      <c r="J258" s="3"/>
      <c r="K258" s="3"/>
      <c r="L258" s="3"/>
      <c r="M258" s="3"/>
      <c r="N258" s="3"/>
    </row>
    <row r="259" spans="1:14" ht="13">
      <c r="A259" s="36"/>
      <c r="B259" s="3"/>
      <c r="C259" s="4"/>
      <c r="D259" s="4"/>
      <c r="E259" s="3"/>
      <c r="F259" s="3"/>
      <c r="G259" s="16"/>
      <c r="H259" s="3"/>
      <c r="I259" s="3"/>
      <c r="J259" s="3"/>
      <c r="K259" s="3"/>
      <c r="L259" s="3"/>
      <c r="M259" s="3"/>
      <c r="N259" s="3"/>
    </row>
    <row r="260" spans="1:14" ht="13">
      <c r="A260" s="36"/>
      <c r="B260" s="3"/>
      <c r="C260" s="4"/>
      <c r="D260" s="4"/>
      <c r="E260" s="3"/>
      <c r="F260" s="3"/>
      <c r="G260" s="16"/>
      <c r="H260" s="3"/>
      <c r="I260" s="3"/>
      <c r="J260" s="3"/>
      <c r="K260" s="3"/>
      <c r="L260" s="3"/>
      <c r="M260" s="3"/>
      <c r="N260" s="3"/>
    </row>
    <row r="261" spans="1:14" ht="13">
      <c r="A261" s="36"/>
      <c r="B261" s="3"/>
      <c r="C261" s="4"/>
      <c r="D261" s="4"/>
      <c r="E261" s="3"/>
      <c r="F261" s="3"/>
      <c r="G261" s="16"/>
      <c r="H261" s="3"/>
      <c r="I261" s="3"/>
      <c r="J261" s="3"/>
      <c r="K261" s="3"/>
      <c r="L261" s="3"/>
      <c r="M261" s="3"/>
      <c r="N261" s="3"/>
    </row>
    <row r="262" spans="1:14" ht="13">
      <c r="A262" s="36"/>
      <c r="B262" s="3"/>
      <c r="C262" s="4"/>
      <c r="D262" s="4"/>
      <c r="E262" s="3"/>
      <c r="F262" s="3"/>
      <c r="G262" s="16"/>
      <c r="H262" s="3"/>
      <c r="I262" s="3"/>
      <c r="J262" s="3"/>
      <c r="K262" s="3"/>
      <c r="L262" s="3"/>
      <c r="M262" s="3"/>
      <c r="N262" s="3"/>
    </row>
    <row r="263" spans="1:14" ht="13">
      <c r="A263" s="36"/>
      <c r="B263" s="3"/>
      <c r="C263" s="4"/>
      <c r="D263" s="4"/>
      <c r="E263" s="3"/>
      <c r="F263" s="3"/>
      <c r="G263" s="16"/>
      <c r="H263" s="3"/>
      <c r="I263" s="3"/>
      <c r="J263" s="3"/>
      <c r="K263" s="3"/>
      <c r="L263" s="3"/>
      <c r="M263" s="3"/>
      <c r="N263" s="3"/>
    </row>
    <row r="264" spans="1:14" ht="13">
      <c r="A264" s="36"/>
      <c r="B264" s="3"/>
      <c r="C264" s="4"/>
      <c r="D264" s="4"/>
      <c r="E264" s="3"/>
      <c r="F264" s="3"/>
      <c r="G264" s="16"/>
      <c r="H264" s="3"/>
      <c r="I264" s="3"/>
      <c r="J264" s="3"/>
      <c r="K264" s="3"/>
      <c r="L264" s="3"/>
      <c r="M264" s="3"/>
      <c r="N264" s="3"/>
    </row>
    <row r="265" spans="1:14" ht="13">
      <c r="A265" s="36"/>
      <c r="B265" s="3"/>
      <c r="C265" s="4"/>
      <c r="D265" s="4"/>
      <c r="E265" s="3"/>
      <c r="F265" s="3"/>
      <c r="G265" s="16"/>
      <c r="H265" s="3"/>
      <c r="I265" s="3"/>
      <c r="J265" s="3"/>
      <c r="K265" s="3"/>
      <c r="L265" s="3"/>
      <c r="M265" s="3"/>
      <c r="N265" s="3"/>
    </row>
    <row r="266" spans="1:14" ht="13">
      <c r="A266" s="36"/>
      <c r="B266" s="3"/>
      <c r="C266" s="4"/>
      <c r="D266" s="4"/>
      <c r="E266" s="3"/>
      <c r="F266" s="3"/>
      <c r="G266" s="16"/>
      <c r="H266" s="3"/>
      <c r="I266" s="3"/>
      <c r="J266" s="3"/>
      <c r="K266" s="3"/>
      <c r="L266" s="3"/>
      <c r="M266" s="3"/>
      <c r="N266" s="3"/>
    </row>
    <row r="267" spans="1:14" ht="13">
      <c r="A267" s="36"/>
      <c r="B267" s="3"/>
      <c r="C267" s="4"/>
      <c r="D267" s="4"/>
      <c r="E267" s="3"/>
      <c r="F267" s="3"/>
      <c r="G267" s="16"/>
      <c r="H267" s="3"/>
      <c r="I267" s="3"/>
      <c r="J267" s="3"/>
      <c r="K267" s="3"/>
      <c r="L267" s="3"/>
      <c r="M267" s="3"/>
      <c r="N267" s="3"/>
    </row>
    <row r="268" spans="1:14" ht="13">
      <c r="A268" s="36"/>
      <c r="B268" s="3"/>
      <c r="C268" s="4"/>
      <c r="D268" s="4"/>
      <c r="E268" s="3"/>
      <c r="F268" s="3"/>
      <c r="G268" s="16"/>
      <c r="H268" s="3"/>
      <c r="I268" s="3"/>
      <c r="J268" s="3"/>
      <c r="K268" s="3"/>
      <c r="L268" s="3"/>
      <c r="M268" s="3"/>
      <c r="N268" s="3"/>
    </row>
    <row r="269" spans="1:14" ht="13">
      <c r="A269" s="36"/>
      <c r="B269" s="3"/>
      <c r="C269" s="4"/>
      <c r="D269" s="4"/>
      <c r="E269" s="3"/>
      <c r="F269" s="3"/>
      <c r="G269" s="16"/>
      <c r="H269" s="3"/>
      <c r="I269" s="3"/>
      <c r="J269" s="3"/>
      <c r="K269" s="3"/>
      <c r="L269" s="3"/>
      <c r="M269" s="3"/>
      <c r="N269" s="3"/>
    </row>
    <row r="270" spans="1:14" ht="13">
      <c r="A270" s="36"/>
      <c r="B270" s="3"/>
      <c r="C270" s="4"/>
      <c r="D270" s="4"/>
      <c r="E270" s="3"/>
      <c r="F270" s="3"/>
      <c r="G270" s="16"/>
      <c r="H270" s="3"/>
      <c r="I270" s="3"/>
      <c r="J270" s="3"/>
      <c r="K270" s="3"/>
      <c r="L270" s="3"/>
      <c r="M270" s="3"/>
      <c r="N270" s="3"/>
    </row>
    <row r="271" spans="1:14" ht="13">
      <c r="A271" s="36"/>
      <c r="B271" s="3"/>
      <c r="C271" s="4"/>
      <c r="D271" s="4"/>
      <c r="E271" s="3"/>
      <c r="F271" s="3"/>
      <c r="G271" s="16"/>
      <c r="H271" s="3"/>
      <c r="I271" s="3"/>
      <c r="J271" s="3"/>
      <c r="K271" s="3"/>
      <c r="L271" s="3"/>
      <c r="M271" s="3"/>
      <c r="N271" s="3"/>
    </row>
    <row r="272" spans="1:14" ht="13">
      <c r="A272" s="36"/>
      <c r="B272" s="3"/>
      <c r="C272" s="4"/>
      <c r="D272" s="4"/>
      <c r="E272" s="3"/>
      <c r="F272" s="3"/>
      <c r="G272" s="16"/>
      <c r="H272" s="3"/>
      <c r="I272" s="3"/>
      <c r="J272" s="3"/>
      <c r="K272" s="3"/>
      <c r="L272" s="3"/>
      <c r="M272" s="3"/>
      <c r="N272" s="3"/>
    </row>
    <row r="273" spans="1:14" ht="13">
      <c r="A273" s="36"/>
      <c r="B273" s="3"/>
      <c r="C273" s="4"/>
      <c r="D273" s="4"/>
      <c r="E273" s="3"/>
      <c r="F273" s="3"/>
      <c r="G273" s="16"/>
      <c r="H273" s="3"/>
      <c r="I273" s="3"/>
      <c r="J273" s="3"/>
      <c r="K273" s="3"/>
      <c r="L273" s="3"/>
      <c r="M273" s="3"/>
      <c r="N273" s="3"/>
    </row>
    <row r="274" spans="1:14" ht="13">
      <c r="A274" s="36"/>
      <c r="B274" s="3"/>
      <c r="C274" s="4"/>
      <c r="D274" s="4"/>
      <c r="E274" s="3"/>
      <c r="F274" s="3"/>
      <c r="G274" s="16"/>
      <c r="H274" s="3"/>
      <c r="I274" s="3"/>
      <c r="J274" s="3"/>
      <c r="K274" s="3"/>
      <c r="L274" s="3"/>
      <c r="M274" s="3"/>
      <c r="N274" s="3"/>
    </row>
    <row r="275" spans="1:14" ht="13">
      <c r="A275" s="36"/>
      <c r="B275" s="3"/>
      <c r="C275" s="4"/>
      <c r="D275" s="4"/>
      <c r="E275" s="3"/>
      <c r="F275" s="3"/>
      <c r="G275" s="16"/>
      <c r="H275" s="3"/>
      <c r="I275" s="3"/>
      <c r="J275" s="3"/>
      <c r="K275" s="3"/>
      <c r="L275" s="3"/>
      <c r="M275" s="3"/>
      <c r="N275" s="3"/>
    </row>
    <row r="276" spans="1:14" ht="13">
      <c r="A276" s="36"/>
      <c r="B276" s="3"/>
      <c r="C276" s="4"/>
      <c r="D276" s="4"/>
      <c r="E276" s="3"/>
      <c r="F276" s="3"/>
      <c r="G276" s="16"/>
      <c r="H276" s="3"/>
      <c r="I276" s="3"/>
      <c r="J276" s="3"/>
      <c r="K276" s="3"/>
      <c r="L276" s="3"/>
      <c r="M276" s="3"/>
      <c r="N276" s="3"/>
    </row>
    <row r="277" spans="1:14" ht="13">
      <c r="A277" s="36"/>
      <c r="B277" s="3"/>
      <c r="C277" s="4"/>
      <c r="D277" s="4"/>
      <c r="E277" s="3"/>
      <c r="F277" s="3"/>
      <c r="G277" s="16"/>
      <c r="H277" s="3"/>
      <c r="I277" s="3"/>
      <c r="J277" s="3"/>
      <c r="K277" s="3"/>
      <c r="L277" s="3"/>
      <c r="M277" s="3"/>
      <c r="N277" s="3"/>
    </row>
    <row r="278" spans="1:14" ht="13">
      <c r="A278" s="36"/>
      <c r="B278" s="3"/>
      <c r="C278" s="4"/>
      <c r="D278" s="4"/>
      <c r="E278" s="3"/>
      <c r="F278" s="3"/>
      <c r="G278" s="16"/>
      <c r="H278" s="3"/>
      <c r="I278" s="3"/>
      <c r="J278" s="3"/>
      <c r="K278" s="3"/>
      <c r="L278" s="3"/>
      <c r="M278" s="3"/>
      <c r="N278" s="3"/>
    </row>
    <row r="279" spans="1:14" ht="13">
      <c r="A279" s="36"/>
      <c r="B279" s="3"/>
      <c r="C279" s="4"/>
      <c r="D279" s="4"/>
      <c r="E279" s="3"/>
      <c r="F279" s="3"/>
      <c r="G279" s="16"/>
      <c r="H279" s="3"/>
      <c r="I279" s="3"/>
      <c r="J279" s="3"/>
      <c r="K279" s="3"/>
      <c r="L279" s="3"/>
      <c r="M279" s="3"/>
      <c r="N279" s="3"/>
    </row>
    <row r="280" spans="1:14" ht="13">
      <c r="A280" s="36"/>
      <c r="B280" s="3"/>
      <c r="C280" s="4"/>
      <c r="D280" s="4"/>
      <c r="E280" s="3"/>
      <c r="F280" s="3"/>
      <c r="G280" s="16"/>
      <c r="H280" s="3"/>
      <c r="I280" s="3"/>
      <c r="J280" s="3"/>
      <c r="K280" s="3"/>
      <c r="L280" s="3"/>
      <c r="M280" s="3"/>
      <c r="N280" s="3"/>
    </row>
    <row r="281" spans="1:14" ht="13">
      <c r="A281" s="36"/>
      <c r="B281" s="3"/>
      <c r="C281" s="4"/>
      <c r="D281" s="4"/>
      <c r="E281" s="3"/>
      <c r="F281" s="3"/>
      <c r="G281" s="16"/>
      <c r="H281" s="3"/>
      <c r="I281" s="3"/>
      <c r="J281" s="3"/>
      <c r="K281" s="3"/>
      <c r="L281" s="3"/>
      <c r="M281" s="3"/>
      <c r="N281" s="3"/>
    </row>
    <row r="282" spans="1:14" ht="13">
      <c r="A282" s="36"/>
      <c r="B282" s="3"/>
      <c r="C282" s="4"/>
      <c r="D282" s="4"/>
      <c r="E282" s="3"/>
      <c r="F282" s="3"/>
      <c r="G282" s="16"/>
      <c r="H282" s="3"/>
      <c r="I282" s="3"/>
      <c r="J282" s="3"/>
      <c r="K282" s="3"/>
      <c r="L282" s="3"/>
      <c r="M282" s="3"/>
      <c r="N282" s="3"/>
    </row>
    <row r="283" spans="1:14" ht="13">
      <c r="A283" s="36"/>
      <c r="B283" s="3"/>
      <c r="C283" s="4"/>
      <c r="D283" s="4"/>
      <c r="E283" s="3"/>
      <c r="F283" s="3"/>
      <c r="G283" s="16"/>
      <c r="H283" s="3"/>
      <c r="I283" s="3"/>
      <c r="J283" s="3"/>
      <c r="K283" s="3"/>
      <c r="L283" s="3"/>
      <c r="M283" s="3"/>
      <c r="N283" s="3"/>
    </row>
    <row r="284" spans="1:14" ht="13">
      <c r="A284" s="36"/>
      <c r="B284" s="3"/>
      <c r="C284" s="4"/>
      <c r="D284" s="4"/>
      <c r="E284" s="3"/>
      <c r="F284" s="3"/>
      <c r="G284" s="16"/>
      <c r="H284" s="3"/>
      <c r="I284" s="3"/>
      <c r="J284" s="3"/>
      <c r="K284" s="3"/>
      <c r="L284" s="3"/>
      <c r="M284" s="3"/>
      <c r="N284" s="3"/>
    </row>
    <row r="285" spans="1:14" ht="13">
      <c r="A285" s="36"/>
      <c r="B285" s="3"/>
      <c r="C285" s="4"/>
      <c r="D285" s="4"/>
      <c r="E285" s="3"/>
      <c r="F285" s="3"/>
      <c r="G285" s="16"/>
      <c r="H285" s="3"/>
      <c r="I285" s="3"/>
      <c r="J285" s="3"/>
      <c r="K285" s="3"/>
      <c r="L285" s="3"/>
      <c r="M285" s="3"/>
      <c r="N285" s="3"/>
    </row>
    <row r="286" spans="1:14" ht="13">
      <c r="A286" s="36"/>
      <c r="B286" s="3"/>
      <c r="C286" s="4"/>
      <c r="D286" s="4"/>
      <c r="E286" s="3"/>
      <c r="F286" s="3"/>
      <c r="G286" s="16"/>
      <c r="H286" s="3"/>
      <c r="I286" s="3"/>
      <c r="J286" s="3"/>
      <c r="K286" s="3"/>
      <c r="L286" s="3"/>
      <c r="M286" s="3"/>
      <c r="N286" s="3"/>
    </row>
    <row r="287" spans="1:14" ht="13">
      <c r="A287" s="36"/>
      <c r="B287" s="3"/>
      <c r="C287" s="4"/>
      <c r="D287" s="4"/>
      <c r="E287" s="3"/>
      <c r="F287" s="3"/>
      <c r="G287" s="16"/>
      <c r="H287" s="3"/>
      <c r="I287" s="3"/>
      <c r="J287" s="3"/>
      <c r="K287" s="3"/>
      <c r="L287" s="3"/>
      <c r="M287" s="3"/>
      <c r="N287" s="3"/>
    </row>
    <row r="288" spans="1:14" ht="13">
      <c r="A288" s="36"/>
      <c r="B288" s="3"/>
      <c r="C288" s="4"/>
      <c r="D288" s="4"/>
      <c r="E288" s="3"/>
      <c r="F288" s="3"/>
      <c r="G288" s="16"/>
      <c r="H288" s="3"/>
      <c r="I288" s="3"/>
      <c r="J288" s="3"/>
      <c r="K288" s="3"/>
      <c r="L288" s="3"/>
      <c r="M288" s="3"/>
      <c r="N288" s="3"/>
    </row>
    <row r="289" spans="1:14" ht="13">
      <c r="A289" s="36"/>
      <c r="B289" s="3"/>
      <c r="C289" s="4"/>
      <c r="D289" s="4"/>
      <c r="E289" s="3"/>
      <c r="F289" s="3"/>
      <c r="G289" s="16"/>
      <c r="H289" s="3"/>
      <c r="I289" s="3"/>
      <c r="J289" s="3"/>
      <c r="K289" s="3"/>
      <c r="L289" s="3"/>
      <c r="M289" s="3"/>
      <c r="N289" s="3"/>
    </row>
    <row r="290" spans="1:14" ht="13">
      <c r="A290" s="36"/>
      <c r="B290" s="3"/>
      <c r="C290" s="4"/>
      <c r="D290" s="4"/>
      <c r="E290" s="3"/>
      <c r="F290" s="3"/>
      <c r="G290" s="16"/>
      <c r="H290" s="3"/>
      <c r="I290" s="3"/>
      <c r="J290" s="3"/>
      <c r="K290" s="3"/>
      <c r="L290" s="3"/>
      <c r="M290" s="3"/>
      <c r="N290" s="3"/>
    </row>
    <row r="291" spans="1:14" ht="13">
      <c r="A291" s="36"/>
      <c r="B291" s="3"/>
      <c r="C291" s="4"/>
      <c r="D291" s="4"/>
      <c r="E291" s="3"/>
      <c r="F291" s="3"/>
      <c r="G291" s="16"/>
      <c r="H291" s="3"/>
      <c r="I291" s="3"/>
      <c r="J291" s="3"/>
      <c r="K291" s="3"/>
      <c r="L291" s="3"/>
      <c r="M291" s="3"/>
      <c r="N291" s="3"/>
    </row>
    <row r="292" spans="1:14" ht="13">
      <c r="A292" s="36"/>
      <c r="B292" s="3"/>
      <c r="C292" s="4"/>
      <c r="D292" s="4"/>
      <c r="E292" s="3"/>
      <c r="F292" s="3"/>
      <c r="G292" s="16"/>
      <c r="H292" s="3"/>
      <c r="I292" s="3"/>
      <c r="J292" s="3"/>
      <c r="K292" s="3"/>
      <c r="L292" s="3"/>
      <c r="M292" s="3"/>
      <c r="N292" s="3"/>
    </row>
    <row r="293" spans="1:14" ht="13">
      <c r="A293" s="36"/>
      <c r="B293" s="3"/>
      <c r="C293" s="4"/>
      <c r="D293" s="4"/>
      <c r="E293" s="3"/>
      <c r="F293" s="3"/>
      <c r="G293" s="16"/>
      <c r="H293" s="3"/>
      <c r="I293" s="3"/>
      <c r="J293" s="3"/>
      <c r="K293" s="3"/>
      <c r="L293" s="3"/>
      <c r="M293" s="3"/>
      <c r="N293" s="3"/>
    </row>
    <row r="294" spans="1:14" ht="13">
      <c r="A294" s="36"/>
      <c r="B294" s="3"/>
      <c r="C294" s="4"/>
      <c r="D294" s="4"/>
      <c r="E294" s="3"/>
      <c r="F294" s="3"/>
      <c r="G294" s="16"/>
      <c r="H294" s="3"/>
      <c r="I294" s="3"/>
      <c r="J294" s="3"/>
      <c r="K294" s="3"/>
      <c r="L294" s="3"/>
      <c r="M294" s="3"/>
      <c r="N294" s="3"/>
    </row>
    <row r="295" spans="1:14" ht="13">
      <c r="A295" s="36"/>
      <c r="B295" s="3"/>
      <c r="C295" s="4"/>
      <c r="D295" s="4"/>
      <c r="E295" s="3"/>
      <c r="F295" s="3"/>
      <c r="G295" s="16"/>
      <c r="H295" s="3"/>
      <c r="I295" s="3"/>
      <c r="J295" s="3"/>
      <c r="K295" s="3"/>
      <c r="L295" s="3"/>
      <c r="M295" s="3"/>
      <c r="N295" s="3"/>
    </row>
    <row r="296" spans="1:14" ht="13">
      <c r="A296" s="36"/>
      <c r="B296" s="3"/>
      <c r="C296" s="4"/>
      <c r="D296" s="4"/>
      <c r="E296" s="3"/>
      <c r="F296" s="3"/>
      <c r="G296" s="16"/>
      <c r="H296" s="3"/>
      <c r="I296" s="3"/>
      <c r="J296" s="3"/>
      <c r="K296" s="3"/>
      <c r="L296" s="3"/>
      <c r="M296" s="3"/>
      <c r="N296" s="3"/>
    </row>
    <row r="297" spans="1:14" ht="13">
      <c r="A297" s="36"/>
      <c r="B297" s="3"/>
      <c r="C297" s="4"/>
      <c r="D297" s="4"/>
      <c r="E297" s="3"/>
      <c r="F297" s="3"/>
      <c r="G297" s="16"/>
      <c r="H297" s="3"/>
      <c r="I297" s="3"/>
      <c r="J297" s="3"/>
      <c r="K297" s="3"/>
      <c r="L297" s="3"/>
      <c r="M297" s="3"/>
      <c r="N297" s="3"/>
    </row>
    <row r="298" spans="1:14" ht="13">
      <c r="A298" s="36"/>
      <c r="B298" s="3"/>
      <c r="C298" s="4"/>
      <c r="D298" s="4"/>
      <c r="E298" s="3"/>
      <c r="F298" s="3"/>
      <c r="G298" s="16"/>
      <c r="H298" s="3"/>
      <c r="I298" s="3"/>
      <c r="J298" s="3"/>
      <c r="K298" s="3"/>
      <c r="L298" s="3"/>
      <c r="M298" s="3"/>
      <c r="N298" s="3"/>
    </row>
    <row r="299" spans="1:14" ht="13">
      <c r="A299" s="36"/>
      <c r="B299" s="3"/>
      <c r="C299" s="4"/>
      <c r="D299" s="4"/>
      <c r="E299" s="3"/>
      <c r="F299" s="3"/>
      <c r="G299" s="16"/>
      <c r="H299" s="3"/>
      <c r="I299" s="3"/>
      <c r="J299" s="3"/>
      <c r="K299" s="3"/>
      <c r="L299" s="3"/>
      <c r="M299" s="3"/>
      <c r="N299" s="3"/>
    </row>
    <row r="300" spans="1:14" ht="13">
      <c r="A300" s="36"/>
      <c r="B300" s="3"/>
      <c r="C300" s="4"/>
      <c r="D300" s="4"/>
      <c r="E300" s="3"/>
      <c r="F300" s="3"/>
      <c r="G300" s="16"/>
      <c r="H300" s="3"/>
      <c r="I300" s="3"/>
      <c r="J300" s="3"/>
      <c r="K300" s="3"/>
      <c r="L300" s="3"/>
      <c r="M300" s="3"/>
      <c r="N300" s="3"/>
    </row>
    <row r="301" spans="1:14" ht="13">
      <c r="A301" s="36"/>
      <c r="B301" s="3"/>
      <c r="C301" s="4"/>
      <c r="D301" s="4"/>
      <c r="E301" s="3"/>
      <c r="F301" s="3"/>
      <c r="G301" s="16"/>
      <c r="H301" s="3"/>
      <c r="I301" s="3"/>
      <c r="J301" s="3"/>
      <c r="K301" s="3"/>
      <c r="L301" s="3"/>
      <c r="M301" s="3"/>
      <c r="N301" s="3"/>
    </row>
    <row r="302" spans="1:14" ht="13">
      <c r="A302" s="36"/>
      <c r="B302" s="3"/>
      <c r="C302" s="4"/>
      <c r="D302" s="4"/>
      <c r="E302" s="3"/>
      <c r="F302" s="3"/>
      <c r="G302" s="16"/>
      <c r="H302" s="3"/>
      <c r="I302" s="3"/>
      <c r="J302" s="3"/>
      <c r="K302" s="3"/>
      <c r="L302" s="3"/>
      <c r="M302" s="3"/>
      <c r="N302" s="3"/>
    </row>
    <row r="303" spans="1:14" ht="13">
      <c r="A303" s="36"/>
      <c r="B303" s="3"/>
      <c r="C303" s="4"/>
      <c r="D303" s="4"/>
      <c r="E303" s="3"/>
      <c r="F303" s="3"/>
      <c r="G303" s="16"/>
      <c r="H303" s="3"/>
      <c r="I303" s="3"/>
      <c r="J303" s="3"/>
      <c r="K303" s="3"/>
      <c r="L303" s="3"/>
      <c r="M303" s="3"/>
      <c r="N303" s="3"/>
    </row>
    <row r="304" spans="1:14" ht="13">
      <c r="A304" s="36"/>
      <c r="B304" s="3"/>
      <c r="C304" s="4"/>
      <c r="D304" s="4"/>
      <c r="E304" s="3"/>
      <c r="F304" s="3"/>
      <c r="G304" s="16"/>
      <c r="H304" s="3"/>
      <c r="I304" s="3"/>
      <c r="J304" s="3"/>
      <c r="K304" s="3"/>
      <c r="L304" s="3"/>
      <c r="M304" s="3"/>
      <c r="N304" s="3"/>
    </row>
    <row r="305" spans="1:14" ht="13">
      <c r="A305" s="36"/>
      <c r="B305" s="3"/>
      <c r="C305" s="4"/>
      <c r="D305" s="4"/>
      <c r="E305" s="3"/>
      <c r="F305" s="3"/>
      <c r="G305" s="16"/>
      <c r="H305" s="3"/>
      <c r="I305" s="3"/>
      <c r="J305" s="3"/>
      <c r="K305" s="3"/>
      <c r="L305" s="3"/>
      <c r="M305" s="3"/>
      <c r="N305" s="3"/>
    </row>
    <row r="306" spans="1:14" ht="13">
      <c r="A306" s="36"/>
      <c r="B306" s="3"/>
      <c r="C306" s="4"/>
      <c r="D306" s="4"/>
      <c r="E306" s="3"/>
      <c r="F306" s="3"/>
      <c r="G306" s="16"/>
      <c r="H306" s="3"/>
      <c r="I306" s="3"/>
      <c r="J306" s="3"/>
      <c r="K306" s="3"/>
      <c r="L306" s="3"/>
      <c r="M306" s="3"/>
      <c r="N306" s="3"/>
    </row>
    <row r="307" spans="1:14" ht="13">
      <c r="A307" s="36"/>
      <c r="B307" s="3"/>
      <c r="C307" s="4"/>
      <c r="D307" s="4"/>
      <c r="E307" s="3"/>
      <c r="F307" s="3"/>
      <c r="G307" s="16"/>
      <c r="H307" s="3"/>
      <c r="I307" s="3"/>
      <c r="J307" s="3"/>
      <c r="K307" s="3"/>
      <c r="L307" s="3"/>
      <c r="M307" s="3"/>
      <c r="N307" s="3"/>
    </row>
    <row r="308" spans="1:14" ht="13">
      <c r="A308" s="36"/>
      <c r="B308" s="3"/>
      <c r="C308" s="4"/>
      <c r="D308" s="4"/>
      <c r="E308" s="3"/>
      <c r="F308" s="3"/>
      <c r="G308" s="16"/>
      <c r="H308" s="3"/>
      <c r="I308" s="3"/>
      <c r="J308" s="3"/>
      <c r="K308" s="3"/>
      <c r="L308" s="3"/>
      <c r="M308" s="3"/>
      <c r="N308" s="3"/>
    </row>
    <row r="309" spans="1:14" ht="13">
      <c r="A309" s="36"/>
      <c r="B309" s="3"/>
      <c r="C309" s="4"/>
      <c r="D309" s="4"/>
      <c r="E309" s="3"/>
      <c r="F309" s="3"/>
      <c r="G309" s="16"/>
      <c r="H309" s="3"/>
      <c r="I309" s="3"/>
      <c r="J309" s="3"/>
      <c r="K309" s="3"/>
      <c r="L309" s="3"/>
      <c r="M309" s="3"/>
      <c r="N309" s="3"/>
    </row>
    <row r="310" spans="1:14" ht="13">
      <c r="A310" s="36"/>
      <c r="B310" s="3"/>
      <c r="C310" s="4"/>
      <c r="D310" s="4"/>
      <c r="E310" s="3"/>
      <c r="F310" s="3"/>
      <c r="G310" s="16"/>
      <c r="H310" s="3"/>
      <c r="I310" s="3"/>
      <c r="J310" s="3"/>
      <c r="K310" s="3"/>
      <c r="L310" s="3"/>
      <c r="M310" s="3"/>
      <c r="N310" s="3"/>
    </row>
    <row r="311" spans="1:14" ht="13">
      <c r="A311" s="36"/>
      <c r="B311" s="3"/>
      <c r="C311" s="4"/>
      <c r="D311" s="4"/>
      <c r="E311" s="3"/>
      <c r="F311" s="3"/>
      <c r="G311" s="16"/>
      <c r="H311" s="3"/>
      <c r="I311" s="3"/>
      <c r="J311" s="3"/>
      <c r="K311" s="3"/>
      <c r="L311" s="3"/>
      <c r="M311" s="3"/>
      <c r="N311" s="3"/>
    </row>
    <row r="312" spans="1:14" ht="13">
      <c r="A312" s="36"/>
      <c r="B312" s="3"/>
      <c r="C312" s="4"/>
      <c r="D312" s="4"/>
      <c r="E312" s="3"/>
      <c r="F312" s="3"/>
      <c r="G312" s="16"/>
      <c r="H312" s="3"/>
      <c r="I312" s="3"/>
      <c r="J312" s="3"/>
      <c r="K312" s="3"/>
      <c r="L312" s="3"/>
      <c r="M312" s="3"/>
      <c r="N312" s="3"/>
    </row>
    <row r="313" spans="1:14" ht="13">
      <c r="A313" s="36"/>
      <c r="B313" s="3"/>
      <c r="C313" s="4"/>
      <c r="D313" s="4"/>
      <c r="E313" s="3"/>
      <c r="F313" s="3"/>
      <c r="G313" s="16"/>
      <c r="H313" s="3"/>
      <c r="I313" s="3"/>
      <c r="J313" s="3"/>
      <c r="K313" s="3"/>
      <c r="L313" s="3"/>
      <c r="M313" s="3"/>
      <c r="N313" s="3"/>
    </row>
    <row r="314" spans="1:14" ht="13">
      <c r="A314" s="36"/>
      <c r="B314" s="3"/>
      <c r="C314" s="4"/>
      <c r="D314" s="4"/>
      <c r="E314" s="3"/>
      <c r="F314" s="3"/>
      <c r="G314" s="16"/>
      <c r="H314" s="3"/>
      <c r="I314" s="3"/>
      <c r="J314" s="3"/>
      <c r="K314" s="3"/>
      <c r="L314" s="3"/>
      <c r="M314" s="3"/>
      <c r="N314" s="3"/>
    </row>
    <row r="315" spans="1:14" ht="13">
      <c r="A315" s="36"/>
      <c r="B315" s="3"/>
      <c r="C315" s="4"/>
      <c r="D315" s="4"/>
      <c r="E315" s="3"/>
      <c r="F315" s="3"/>
      <c r="G315" s="16"/>
      <c r="H315" s="3"/>
      <c r="I315" s="3"/>
      <c r="J315" s="3"/>
      <c r="K315" s="3"/>
      <c r="L315" s="3"/>
      <c r="M315" s="3"/>
      <c r="N315" s="3"/>
    </row>
    <row r="316" spans="1:14" ht="13">
      <c r="A316" s="36"/>
      <c r="B316" s="3"/>
      <c r="C316" s="4"/>
      <c r="D316" s="4"/>
      <c r="E316" s="3"/>
      <c r="F316" s="3"/>
      <c r="G316" s="16"/>
      <c r="H316" s="3"/>
      <c r="I316" s="3"/>
      <c r="J316" s="3"/>
      <c r="K316" s="3"/>
      <c r="L316" s="3"/>
      <c r="M316" s="3"/>
      <c r="N316" s="3"/>
    </row>
    <row r="317" spans="1:14" ht="13">
      <c r="A317" s="36"/>
      <c r="B317" s="3"/>
      <c r="C317" s="4"/>
      <c r="D317" s="4"/>
      <c r="E317" s="3"/>
      <c r="F317" s="3"/>
      <c r="G317" s="16"/>
      <c r="H317" s="3"/>
      <c r="I317" s="3"/>
      <c r="J317" s="3"/>
      <c r="K317" s="3"/>
      <c r="L317" s="3"/>
      <c r="M317" s="3"/>
      <c r="N317" s="3"/>
    </row>
    <row r="318" spans="1:14" ht="13">
      <c r="A318" s="36"/>
      <c r="B318" s="3"/>
      <c r="C318" s="4"/>
      <c r="D318" s="4"/>
      <c r="E318" s="3"/>
      <c r="F318" s="3"/>
      <c r="G318" s="16"/>
      <c r="H318" s="3"/>
      <c r="I318" s="3"/>
      <c r="J318" s="3"/>
      <c r="K318" s="3"/>
      <c r="L318" s="3"/>
      <c r="M318" s="3"/>
      <c r="N318" s="3"/>
    </row>
    <row r="319" spans="1:14" ht="13">
      <c r="A319" s="36"/>
      <c r="B319" s="3"/>
      <c r="C319" s="4"/>
      <c r="D319" s="4"/>
      <c r="E319" s="3"/>
      <c r="F319" s="3"/>
      <c r="G319" s="16"/>
      <c r="H319" s="3"/>
      <c r="I319" s="3"/>
      <c r="J319" s="3"/>
      <c r="K319" s="3"/>
      <c r="L319" s="3"/>
      <c r="M319" s="3"/>
      <c r="N319" s="3"/>
    </row>
    <row r="320" spans="1:14" ht="13">
      <c r="A320" s="36"/>
      <c r="B320" s="3"/>
      <c r="C320" s="4"/>
      <c r="D320" s="4"/>
      <c r="E320" s="3"/>
      <c r="F320" s="3"/>
      <c r="G320" s="16"/>
      <c r="H320" s="3"/>
      <c r="I320" s="3"/>
      <c r="J320" s="3"/>
      <c r="K320" s="3"/>
      <c r="L320" s="3"/>
      <c r="M320" s="3"/>
      <c r="N320" s="3"/>
    </row>
    <row r="321" spans="1:14" ht="13">
      <c r="A321" s="36"/>
      <c r="B321" s="3"/>
      <c r="C321" s="4"/>
      <c r="D321" s="4"/>
      <c r="E321" s="3"/>
      <c r="F321" s="3"/>
      <c r="G321" s="16"/>
      <c r="H321" s="3"/>
      <c r="I321" s="3"/>
      <c r="J321" s="3"/>
      <c r="K321" s="3"/>
      <c r="L321" s="3"/>
      <c r="M321" s="3"/>
      <c r="N321" s="3"/>
    </row>
    <row r="322" spans="1:14" ht="13">
      <c r="A322" s="36"/>
      <c r="B322" s="3"/>
      <c r="C322" s="4"/>
      <c r="D322" s="4"/>
      <c r="E322" s="3"/>
      <c r="F322" s="3"/>
      <c r="G322" s="16"/>
      <c r="H322" s="3"/>
      <c r="I322" s="3"/>
      <c r="J322" s="3"/>
      <c r="K322" s="3"/>
      <c r="L322" s="3"/>
      <c r="M322" s="3"/>
      <c r="N322" s="3"/>
    </row>
    <row r="323" spans="1:14" ht="13">
      <c r="A323" s="36"/>
      <c r="B323" s="3"/>
      <c r="C323" s="4"/>
      <c r="D323" s="4"/>
      <c r="E323" s="3"/>
      <c r="F323" s="3"/>
      <c r="G323" s="16"/>
      <c r="H323" s="3"/>
      <c r="I323" s="3"/>
      <c r="J323" s="3"/>
      <c r="K323" s="3"/>
      <c r="L323" s="3"/>
      <c r="M323" s="3"/>
      <c r="N323" s="3"/>
    </row>
    <row r="324" spans="1:14" ht="13">
      <c r="A324" s="36"/>
      <c r="B324" s="3"/>
      <c r="C324" s="4"/>
      <c r="D324" s="4"/>
      <c r="E324" s="3"/>
      <c r="F324" s="3"/>
      <c r="G324" s="16"/>
      <c r="H324" s="3"/>
      <c r="I324" s="3"/>
      <c r="J324" s="3"/>
      <c r="K324" s="3"/>
      <c r="L324" s="3"/>
      <c r="M324" s="3"/>
      <c r="N324" s="3"/>
    </row>
    <row r="325" spans="1:14" ht="13">
      <c r="A325" s="36"/>
      <c r="B325" s="3"/>
      <c r="C325" s="4"/>
      <c r="D325" s="4"/>
      <c r="E325" s="3"/>
      <c r="F325" s="3"/>
      <c r="G325" s="16"/>
      <c r="H325" s="3"/>
      <c r="I325" s="3"/>
      <c r="J325" s="3"/>
      <c r="K325" s="3"/>
      <c r="L325" s="3"/>
      <c r="M325" s="3"/>
      <c r="N325" s="3"/>
    </row>
    <row r="326" spans="1:14" ht="13">
      <c r="A326" s="36"/>
      <c r="B326" s="3"/>
      <c r="C326" s="4"/>
      <c r="D326" s="4"/>
      <c r="E326" s="3"/>
      <c r="F326" s="3"/>
      <c r="G326" s="16"/>
      <c r="H326" s="3"/>
      <c r="I326" s="3"/>
      <c r="J326" s="3"/>
      <c r="K326" s="3"/>
      <c r="L326" s="3"/>
      <c r="M326" s="3"/>
      <c r="N326" s="3"/>
    </row>
    <row r="327" spans="1:14" ht="13">
      <c r="A327" s="36"/>
      <c r="B327" s="3"/>
      <c r="C327" s="4"/>
      <c r="D327" s="4"/>
      <c r="E327" s="3"/>
      <c r="F327" s="3"/>
      <c r="G327" s="16"/>
      <c r="H327" s="3"/>
      <c r="I327" s="3"/>
      <c r="J327" s="3"/>
      <c r="K327" s="3"/>
      <c r="L327" s="3"/>
      <c r="M327" s="3"/>
      <c r="N327" s="3"/>
    </row>
    <row r="328" spans="1:14" ht="13">
      <c r="A328" s="36"/>
      <c r="B328" s="3"/>
      <c r="C328" s="4"/>
      <c r="D328" s="4"/>
      <c r="E328" s="3"/>
      <c r="F328" s="3"/>
      <c r="G328" s="16"/>
      <c r="H328" s="3"/>
      <c r="I328" s="3"/>
      <c r="J328" s="3"/>
      <c r="K328" s="3"/>
      <c r="L328" s="3"/>
      <c r="M328" s="3"/>
      <c r="N328" s="3"/>
    </row>
    <row r="329" spans="1:14" ht="13">
      <c r="A329" s="36"/>
      <c r="B329" s="3"/>
      <c r="C329" s="4"/>
      <c r="D329" s="4"/>
      <c r="E329" s="3"/>
      <c r="F329" s="3"/>
      <c r="G329" s="16"/>
      <c r="H329" s="3"/>
      <c r="I329" s="3"/>
      <c r="J329" s="3"/>
      <c r="K329" s="3"/>
      <c r="L329" s="3"/>
      <c r="M329" s="3"/>
      <c r="N329" s="3"/>
    </row>
    <row r="330" spans="1:14" ht="13">
      <c r="A330" s="36"/>
      <c r="B330" s="3"/>
      <c r="C330" s="4"/>
      <c r="D330" s="4"/>
      <c r="E330" s="3"/>
      <c r="F330" s="3"/>
      <c r="G330" s="16"/>
      <c r="H330" s="3"/>
      <c r="I330" s="3"/>
      <c r="J330" s="3"/>
      <c r="K330" s="3"/>
      <c r="L330" s="3"/>
      <c r="M330" s="3"/>
      <c r="N330" s="3"/>
    </row>
    <row r="331" spans="1:14" ht="13">
      <c r="A331" s="36"/>
      <c r="B331" s="3"/>
      <c r="C331" s="4"/>
      <c r="D331" s="4"/>
      <c r="E331" s="3"/>
      <c r="F331" s="3"/>
      <c r="G331" s="16"/>
      <c r="H331" s="3"/>
      <c r="I331" s="3"/>
      <c r="J331" s="3"/>
      <c r="K331" s="3"/>
      <c r="L331" s="3"/>
      <c r="M331" s="3"/>
      <c r="N331" s="3"/>
    </row>
    <row r="332" spans="1:14" ht="13">
      <c r="A332" s="36"/>
      <c r="B332" s="3"/>
      <c r="C332" s="4"/>
      <c r="D332" s="4"/>
      <c r="E332" s="3"/>
      <c r="F332" s="3"/>
      <c r="G332" s="16"/>
      <c r="H332" s="3"/>
      <c r="I332" s="3"/>
      <c r="J332" s="3"/>
      <c r="K332" s="3"/>
      <c r="L332" s="3"/>
      <c r="M332" s="3"/>
      <c r="N332" s="3"/>
    </row>
    <row r="333" spans="1:14" ht="13">
      <c r="A333" s="36"/>
      <c r="B333" s="3"/>
      <c r="C333" s="4"/>
      <c r="D333" s="4"/>
      <c r="E333" s="3"/>
      <c r="F333" s="3"/>
      <c r="G333" s="16"/>
      <c r="H333" s="3"/>
      <c r="I333" s="3"/>
      <c r="J333" s="3"/>
      <c r="K333" s="3"/>
      <c r="L333" s="3"/>
      <c r="M333" s="3"/>
      <c r="N333" s="3"/>
    </row>
    <row r="334" spans="1:14" ht="13">
      <c r="A334" s="36"/>
      <c r="B334" s="3"/>
      <c r="C334" s="4"/>
      <c r="D334" s="4"/>
      <c r="E334" s="3"/>
      <c r="F334" s="3"/>
      <c r="G334" s="16"/>
      <c r="H334" s="3"/>
      <c r="I334" s="3"/>
      <c r="J334" s="3"/>
      <c r="K334" s="3"/>
      <c r="L334" s="3"/>
      <c r="M334" s="3"/>
      <c r="N334" s="3"/>
    </row>
    <row r="335" spans="1:14" ht="13">
      <c r="A335" s="36"/>
      <c r="B335" s="3"/>
      <c r="C335" s="4"/>
      <c r="D335" s="4"/>
      <c r="E335" s="3"/>
      <c r="F335" s="3"/>
      <c r="G335" s="16"/>
      <c r="H335" s="3"/>
      <c r="I335" s="3"/>
      <c r="J335" s="3"/>
      <c r="K335" s="3"/>
      <c r="L335" s="3"/>
      <c r="M335" s="3"/>
      <c r="N335" s="3"/>
    </row>
    <row r="336" spans="1:14" ht="13">
      <c r="A336" s="36"/>
      <c r="B336" s="3"/>
      <c r="C336" s="4"/>
      <c r="D336" s="4"/>
      <c r="E336" s="3"/>
      <c r="F336" s="3"/>
      <c r="G336" s="16"/>
      <c r="H336" s="3"/>
      <c r="I336" s="3"/>
      <c r="J336" s="3"/>
      <c r="K336" s="3"/>
      <c r="L336" s="3"/>
      <c r="M336" s="3"/>
      <c r="N336" s="3"/>
    </row>
    <row r="337" spans="1:14" ht="13">
      <c r="A337" s="36"/>
      <c r="B337" s="3"/>
      <c r="C337" s="4"/>
      <c r="D337" s="4"/>
      <c r="E337" s="3"/>
      <c r="F337" s="3"/>
      <c r="G337" s="16"/>
      <c r="H337" s="3"/>
      <c r="I337" s="3"/>
      <c r="J337" s="3"/>
      <c r="K337" s="3"/>
      <c r="L337" s="3"/>
      <c r="M337" s="3"/>
      <c r="N337" s="3"/>
    </row>
    <row r="338" spans="1:14" ht="13">
      <c r="A338" s="36"/>
      <c r="B338" s="3"/>
      <c r="C338" s="4"/>
      <c r="D338" s="4"/>
      <c r="E338" s="3"/>
      <c r="F338" s="3"/>
      <c r="G338" s="16"/>
      <c r="H338" s="3"/>
      <c r="I338" s="3"/>
      <c r="J338" s="3"/>
      <c r="K338" s="3"/>
      <c r="L338" s="3"/>
      <c r="M338" s="3"/>
      <c r="N338" s="3"/>
    </row>
    <row r="339" spans="1:14" ht="13">
      <c r="A339" s="36"/>
      <c r="B339" s="3"/>
      <c r="C339" s="4"/>
      <c r="D339" s="4"/>
      <c r="E339" s="3"/>
      <c r="F339" s="3"/>
      <c r="G339" s="16"/>
      <c r="H339" s="3"/>
      <c r="I339" s="3"/>
      <c r="J339" s="3"/>
      <c r="K339" s="3"/>
      <c r="L339" s="3"/>
      <c r="M339" s="3"/>
      <c r="N339" s="3"/>
    </row>
    <row r="340" spans="1:14" ht="13">
      <c r="A340" s="36"/>
      <c r="B340" s="3"/>
      <c r="C340" s="4"/>
      <c r="D340" s="4"/>
      <c r="E340" s="3"/>
      <c r="F340" s="3"/>
      <c r="G340" s="16"/>
      <c r="H340" s="3"/>
      <c r="I340" s="3"/>
      <c r="J340" s="3"/>
      <c r="K340" s="3"/>
      <c r="L340" s="3"/>
      <c r="M340" s="3"/>
      <c r="N340" s="3"/>
    </row>
    <row r="341" spans="1:14" ht="13">
      <c r="A341" s="36"/>
      <c r="B341" s="3"/>
      <c r="C341" s="4"/>
      <c r="D341" s="4"/>
      <c r="E341" s="3"/>
      <c r="F341" s="3"/>
      <c r="G341" s="16"/>
      <c r="H341" s="3"/>
      <c r="I341" s="3"/>
      <c r="J341" s="3"/>
      <c r="K341" s="3"/>
      <c r="L341" s="3"/>
      <c r="M341" s="3"/>
      <c r="N341" s="3"/>
    </row>
    <row r="342" spans="1:14" ht="13">
      <c r="A342" s="36"/>
      <c r="B342" s="3"/>
      <c r="C342" s="4"/>
      <c r="D342" s="4"/>
      <c r="E342" s="3"/>
      <c r="F342" s="3"/>
      <c r="G342" s="16"/>
      <c r="H342" s="3"/>
      <c r="I342" s="3"/>
      <c r="J342" s="3"/>
      <c r="K342" s="3"/>
      <c r="L342" s="3"/>
      <c r="M342" s="3"/>
      <c r="N342" s="3"/>
    </row>
    <row r="343" spans="1:14" ht="13">
      <c r="A343" s="36"/>
      <c r="B343" s="3"/>
      <c r="C343" s="4"/>
      <c r="D343" s="4"/>
      <c r="E343" s="3"/>
      <c r="F343" s="3"/>
      <c r="G343" s="16"/>
      <c r="H343" s="3"/>
      <c r="I343" s="3"/>
      <c r="J343" s="3"/>
      <c r="K343" s="3"/>
      <c r="L343" s="3"/>
      <c r="M343" s="3"/>
      <c r="N343" s="3"/>
    </row>
    <row r="344" spans="1:14" ht="13">
      <c r="A344" s="36"/>
      <c r="B344" s="3"/>
      <c r="C344" s="4"/>
      <c r="D344" s="4"/>
      <c r="E344" s="3"/>
      <c r="F344" s="3"/>
      <c r="G344" s="16"/>
      <c r="H344" s="3"/>
      <c r="I344" s="3"/>
      <c r="J344" s="3"/>
      <c r="K344" s="3"/>
      <c r="L344" s="3"/>
      <c r="M344" s="3"/>
      <c r="N344" s="3"/>
    </row>
    <row r="345" spans="1:14" ht="13">
      <c r="A345" s="36"/>
      <c r="B345" s="3"/>
      <c r="C345" s="4"/>
      <c r="D345" s="4"/>
      <c r="E345" s="3"/>
      <c r="F345" s="3"/>
      <c r="G345" s="16"/>
      <c r="H345" s="3"/>
      <c r="I345" s="3"/>
      <c r="J345" s="3"/>
      <c r="K345" s="3"/>
      <c r="L345" s="3"/>
      <c r="M345" s="3"/>
      <c r="N345" s="3"/>
    </row>
    <row r="346" spans="1:14" ht="13">
      <c r="A346" s="36"/>
      <c r="B346" s="3"/>
      <c r="C346" s="4"/>
      <c r="D346" s="4"/>
      <c r="E346" s="3"/>
      <c r="F346" s="3"/>
      <c r="G346" s="16"/>
      <c r="H346" s="3"/>
      <c r="I346" s="3"/>
      <c r="J346" s="3"/>
      <c r="K346" s="3"/>
      <c r="L346" s="3"/>
      <c r="M346" s="3"/>
      <c r="N346" s="3"/>
    </row>
    <row r="347" spans="1:14" ht="13">
      <c r="A347" s="36"/>
      <c r="B347" s="3"/>
      <c r="C347" s="4"/>
      <c r="D347" s="4"/>
      <c r="E347" s="3"/>
      <c r="F347" s="3"/>
      <c r="G347" s="16"/>
      <c r="H347" s="3"/>
      <c r="I347" s="3"/>
      <c r="J347" s="3"/>
      <c r="K347" s="3"/>
      <c r="L347" s="3"/>
      <c r="M347" s="3"/>
      <c r="N347" s="3"/>
    </row>
    <row r="348" spans="1:14" ht="13">
      <c r="A348" s="36"/>
      <c r="B348" s="3"/>
      <c r="C348" s="4"/>
      <c r="D348" s="4"/>
      <c r="E348" s="3"/>
      <c r="F348" s="3"/>
      <c r="G348" s="16"/>
      <c r="H348" s="3"/>
      <c r="I348" s="3"/>
      <c r="J348" s="3"/>
      <c r="K348" s="3"/>
      <c r="L348" s="3"/>
      <c r="M348" s="3"/>
      <c r="N348" s="3"/>
    </row>
    <row r="349" spans="1:14" ht="13">
      <c r="A349" s="36"/>
      <c r="B349" s="3"/>
      <c r="C349" s="4"/>
      <c r="D349" s="4"/>
      <c r="E349" s="3"/>
      <c r="F349" s="3"/>
      <c r="G349" s="16"/>
      <c r="H349" s="3"/>
      <c r="I349" s="3"/>
      <c r="J349" s="3"/>
      <c r="K349" s="3"/>
      <c r="L349" s="3"/>
      <c r="M349" s="3"/>
      <c r="N349" s="3"/>
    </row>
    <row r="350" spans="1:14" ht="13">
      <c r="A350" s="36"/>
      <c r="B350" s="3"/>
      <c r="C350" s="4"/>
      <c r="D350" s="4"/>
      <c r="E350" s="3"/>
      <c r="F350" s="3"/>
      <c r="G350" s="16"/>
      <c r="H350" s="3"/>
      <c r="I350" s="3"/>
      <c r="J350" s="3"/>
      <c r="K350" s="3"/>
      <c r="L350" s="3"/>
      <c r="M350" s="3"/>
      <c r="N350" s="3"/>
    </row>
    <row r="351" spans="1:14" ht="13">
      <c r="A351" s="36"/>
      <c r="B351" s="3"/>
      <c r="C351" s="4"/>
      <c r="D351" s="4"/>
      <c r="E351" s="3"/>
      <c r="F351" s="3"/>
      <c r="G351" s="16"/>
      <c r="H351" s="3"/>
      <c r="I351" s="3"/>
      <c r="J351" s="3"/>
      <c r="K351" s="3"/>
      <c r="L351" s="3"/>
      <c r="M351" s="3"/>
      <c r="N351" s="3"/>
    </row>
    <row r="352" spans="1:14" ht="13">
      <c r="A352" s="36"/>
      <c r="B352" s="3"/>
      <c r="C352" s="4"/>
      <c r="D352" s="4"/>
      <c r="E352" s="3"/>
      <c r="F352" s="3"/>
      <c r="G352" s="16"/>
      <c r="H352" s="3"/>
      <c r="I352" s="3"/>
      <c r="J352" s="3"/>
      <c r="K352" s="3"/>
      <c r="L352" s="3"/>
      <c r="M352" s="3"/>
      <c r="N352" s="3"/>
    </row>
    <row r="353" spans="1:14" ht="13">
      <c r="A353" s="36"/>
      <c r="B353" s="3"/>
      <c r="C353" s="4"/>
      <c r="D353" s="4"/>
      <c r="E353" s="3"/>
      <c r="F353" s="3"/>
      <c r="G353" s="16"/>
      <c r="H353" s="3"/>
      <c r="I353" s="3"/>
      <c r="J353" s="3"/>
      <c r="K353" s="3"/>
      <c r="L353" s="3"/>
      <c r="M353" s="3"/>
      <c r="N353" s="3"/>
    </row>
    <row r="354" spans="1:14" ht="13">
      <c r="A354" s="36"/>
      <c r="B354" s="3"/>
      <c r="C354" s="4"/>
      <c r="D354" s="4"/>
      <c r="E354" s="3"/>
      <c r="F354" s="3"/>
      <c r="G354" s="16"/>
      <c r="H354" s="3"/>
      <c r="I354" s="3"/>
      <c r="J354" s="3"/>
      <c r="K354" s="3"/>
      <c r="L354" s="3"/>
      <c r="M354" s="3"/>
      <c r="N354" s="3"/>
    </row>
    <row r="355" spans="1:14" ht="13">
      <c r="A355" s="36"/>
      <c r="B355" s="3"/>
      <c r="C355" s="4"/>
      <c r="D355" s="4"/>
      <c r="E355" s="3"/>
      <c r="F355" s="3"/>
      <c r="G355" s="16"/>
      <c r="H355" s="3"/>
      <c r="I355" s="3"/>
      <c r="J355" s="3"/>
      <c r="K355" s="3"/>
      <c r="L355" s="3"/>
      <c r="M355" s="3"/>
      <c r="N355" s="3"/>
    </row>
    <row r="356" spans="1:14" ht="13">
      <c r="A356" s="36"/>
      <c r="B356" s="3"/>
      <c r="C356" s="4"/>
      <c r="D356" s="4"/>
      <c r="E356" s="3"/>
      <c r="F356" s="3"/>
      <c r="G356" s="16"/>
      <c r="H356" s="3"/>
      <c r="I356" s="3"/>
      <c r="J356" s="3"/>
      <c r="K356" s="3"/>
      <c r="L356" s="3"/>
      <c r="M356" s="3"/>
      <c r="N356" s="3"/>
    </row>
    <row r="357" spans="1:14" ht="13">
      <c r="A357" s="36"/>
      <c r="B357" s="3"/>
      <c r="C357" s="4"/>
      <c r="D357" s="4"/>
      <c r="E357" s="3"/>
      <c r="F357" s="3"/>
      <c r="G357" s="16"/>
      <c r="H357" s="3"/>
      <c r="I357" s="3"/>
      <c r="J357" s="3"/>
      <c r="K357" s="3"/>
      <c r="L357" s="3"/>
      <c r="M357" s="3"/>
      <c r="N357" s="3"/>
    </row>
    <row r="358" spans="1:14" ht="13">
      <c r="A358" s="36"/>
      <c r="B358" s="3"/>
      <c r="C358" s="4"/>
      <c r="D358" s="4"/>
      <c r="E358" s="3"/>
      <c r="F358" s="3"/>
      <c r="G358" s="16"/>
      <c r="H358" s="3"/>
      <c r="I358" s="3"/>
      <c r="J358" s="3"/>
      <c r="K358" s="3"/>
      <c r="L358" s="3"/>
      <c r="M358" s="3"/>
      <c r="N358" s="3"/>
    </row>
    <row r="359" spans="1:14" ht="13">
      <c r="A359" s="36"/>
      <c r="B359" s="3"/>
      <c r="C359" s="4"/>
      <c r="D359" s="4"/>
      <c r="E359" s="3"/>
      <c r="F359" s="3"/>
      <c r="G359" s="16"/>
      <c r="H359" s="3"/>
      <c r="I359" s="3"/>
      <c r="J359" s="3"/>
      <c r="K359" s="3"/>
      <c r="L359" s="3"/>
      <c r="M359" s="3"/>
      <c r="N359" s="3"/>
    </row>
    <row r="360" spans="1:14" ht="13">
      <c r="A360" s="36"/>
      <c r="B360" s="3"/>
      <c r="C360" s="4"/>
      <c r="D360" s="4"/>
      <c r="E360" s="3"/>
      <c r="F360" s="3"/>
      <c r="G360" s="16"/>
      <c r="H360" s="3"/>
      <c r="I360" s="3"/>
      <c r="J360" s="3"/>
      <c r="K360" s="3"/>
      <c r="L360" s="3"/>
      <c r="M360" s="3"/>
      <c r="N360" s="3"/>
    </row>
    <row r="361" spans="1:14" ht="13">
      <c r="A361" s="36"/>
      <c r="B361" s="3"/>
      <c r="C361" s="4"/>
      <c r="D361" s="4"/>
      <c r="E361" s="3"/>
      <c r="F361" s="3"/>
      <c r="G361" s="16"/>
      <c r="H361" s="3"/>
      <c r="I361" s="3"/>
      <c r="J361" s="3"/>
      <c r="K361" s="3"/>
      <c r="L361" s="3"/>
      <c r="M361" s="3"/>
      <c r="N361" s="3"/>
    </row>
    <row r="362" spans="1:14" ht="13">
      <c r="A362" s="36"/>
      <c r="B362" s="3"/>
      <c r="C362" s="4"/>
      <c r="D362" s="4"/>
      <c r="E362" s="3"/>
      <c r="F362" s="3"/>
      <c r="G362" s="16"/>
      <c r="H362" s="3"/>
      <c r="I362" s="3"/>
      <c r="J362" s="3"/>
      <c r="K362" s="3"/>
      <c r="L362" s="3"/>
      <c r="M362" s="3"/>
      <c r="N362" s="3"/>
    </row>
    <row r="363" spans="1:14" ht="13">
      <c r="A363" s="36"/>
      <c r="B363" s="3"/>
      <c r="C363" s="4"/>
      <c r="D363" s="4"/>
      <c r="E363" s="3"/>
      <c r="F363" s="3"/>
      <c r="G363" s="16"/>
      <c r="H363" s="3"/>
      <c r="I363" s="3"/>
      <c r="J363" s="3"/>
      <c r="K363" s="3"/>
      <c r="L363" s="3"/>
      <c r="M363" s="3"/>
      <c r="N363" s="3"/>
    </row>
    <row r="364" spans="1:14" ht="13">
      <c r="A364" s="36"/>
      <c r="B364" s="3"/>
      <c r="C364" s="4"/>
      <c r="D364" s="4"/>
      <c r="E364" s="3"/>
      <c r="F364" s="3"/>
      <c r="G364" s="16"/>
      <c r="H364" s="3"/>
      <c r="I364" s="3"/>
      <c r="J364" s="3"/>
      <c r="K364" s="3"/>
      <c r="L364" s="3"/>
      <c r="M364" s="3"/>
      <c r="N364" s="3"/>
    </row>
    <row r="365" spans="1:14" ht="13">
      <c r="A365" s="36"/>
      <c r="B365" s="3"/>
      <c r="C365" s="4"/>
      <c r="D365" s="4"/>
      <c r="E365" s="3"/>
      <c r="F365" s="3"/>
      <c r="G365" s="16"/>
      <c r="H365" s="3"/>
      <c r="I365" s="3"/>
      <c r="J365" s="3"/>
      <c r="K365" s="3"/>
      <c r="L365" s="3"/>
      <c r="M365" s="3"/>
      <c r="N365" s="3"/>
    </row>
    <row r="366" spans="1:14" ht="13">
      <c r="A366" s="36"/>
      <c r="B366" s="3"/>
      <c r="C366" s="4"/>
      <c r="D366" s="4"/>
      <c r="E366" s="3"/>
      <c r="F366" s="3"/>
      <c r="G366" s="16"/>
      <c r="H366" s="3"/>
      <c r="I366" s="3"/>
      <c r="J366" s="3"/>
      <c r="K366" s="3"/>
      <c r="L366" s="3"/>
      <c r="M366" s="3"/>
      <c r="N366" s="3"/>
    </row>
    <row r="367" spans="1:14" ht="13">
      <c r="A367" s="36"/>
      <c r="B367" s="3"/>
      <c r="C367" s="4"/>
      <c r="D367" s="4"/>
      <c r="E367" s="3"/>
      <c r="F367" s="3"/>
      <c r="G367" s="16"/>
      <c r="H367" s="3"/>
      <c r="I367" s="3"/>
      <c r="J367" s="3"/>
      <c r="K367" s="3"/>
      <c r="L367" s="3"/>
      <c r="M367" s="3"/>
      <c r="N367" s="3"/>
    </row>
    <row r="368" spans="1:14" ht="13">
      <c r="A368" s="36"/>
      <c r="B368" s="3"/>
      <c r="C368" s="4"/>
      <c r="D368" s="4"/>
      <c r="E368" s="3"/>
      <c r="F368" s="3"/>
      <c r="G368" s="16"/>
      <c r="H368" s="3"/>
      <c r="I368" s="3"/>
      <c r="J368" s="3"/>
      <c r="K368" s="3"/>
      <c r="L368" s="3"/>
      <c r="M368" s="3"/>
      <c r="N368" s="3"/>
    </row>
    <row r="369" spans="1:14" ht="13">
      <c r="A369" s="36"/>
      <c r="B369" s="3"/>
      <c r="C369" s="4"/>
      <c r="D369" s="4"/>
      <c r="E369" s="3"/>
      <c r="F369" s="3"/>
      <c r="G369" s="16"/>
      <c r="H369" s="3"/>
      <c r="I369" s="3"/>
      <c r="J369" s="3"/>
      <c r="K369" s="3"/>
      <c r="L369" s="3"/>
      <c r="M369" s="3"/>
      <c r="N369" s="3"/>
    </row>
    <row r="370" spans="1:14" ht="13">
      <c r="A370" s="36"/>
      <c r="B370" s="3"/>
      <c r="C370" s="4"/>
      <c r="D370" s="4"/>
      <c r="E370" s="3"/>
      <c r="F370" s="3"/>
      <c r="G370" s="16"/>
      <c r="H370" s="3"/>
      <c r="I370" s="3"/>
      <c r="J370" s="3"/>
      <c r="K370" s="3"/>
      <c r="L370" s="3"/>
      <c r="M370" s="3"/>
      <c r="N370" s="3"/>
    </row>
    <row r="371" spans="1:14" ht="13">
      <c r="A371" s="36"/>
      <c r="B371" s="3"/>
      <c r="C371" s="4"/>
      <c r="D371" s="4"/>
      <c r="E371" s="3"/>
      <c r="F371" s="3"/>
      <c r="G371" s="16"/>
      <c r="H371" s="3"/>
      <c r="I371" s="3"/>
      <c r="J371" s="3"/>
      <c r="K371" s="3"/>
      <c r="L371" s="3"/>
      <c r="M371" s="3"/>
      <c r="N371" s="3"/>
    </row>
    <row r="372" spans="1:14" ht="13">
      <c r="A372" s="36"/>
      <c r="B372" s="3"/>
      <c r="C372" s="4"/>
      <c r="D372" s="4"/>
      <c r="E372" s="3"/>
      <c r="F372" s="3"/>
      <c r="G372" s="16"/>
      <c r="H372" s="3"/>
      <c r="I372" s="3"/>
      <c r="J372" s="3"/>
      <c r="K372" s="3"/>
      <c r="L372" s="3"/>
      <c r="M372" s="3"/>
      <c r="N372" s="3"/>
    </row>
    <row r="373" spans="1:14" ht="13">
      <c r="A373" s="36"/>
      <c r="B373" s="3"/>
      <c r="C373" s="4"/>
      <c r="D373" s="4"/>
      <c r="E373" s="3"/>
      <c r="F373" s="3"/>
      <c r="G373" s="16"/>
      <c r="H373" s="3"/>
      <c r="I373" s="3"/>
      <c r="J373" s="3"/>
      <c r="K373" s="3"/>
      <c r="L373" s="3"/>
      <c r="M373" s="3"/>
      <c r="N373" s="3"/>
    </row>
    <row r="374" spans="1:14" ht="13">
      <c r="A374" s="36"/>
      <c r="B374" s="3"/>
      <c r="C374" s="4"/>
      <c r="D374" s="4"/>
      <c r="E374" s="3"/>
      <c r="F374" s="3"/>
      <c r="G374" s="16"/>
      <c r="H374" s="3"/>
      <c r="I374" s="3"/>
      <c r="J374" s="3"/>
      <c r="K374" s="3"/>
      <c r="L374" s="3"/>
      <c r="M374" s="3"/>
      <c r="N374" s="3"/>
    </row>
    <row r="375" spans="1:14" ht="13">
      <c r="A375" s="36"/>
      <c r="B375" s="3"/>
      <c r="C375" s="4"/>
      <c r="D375" s="4"/>
      <c r="E375" s="3"/>
      <c r="F375" s="3"/>
      <c r="G375" s="16"/>
      <c r="H375" s="3"/>
      <c r="I375" s="3"/>
      <c r="J375" s="3"/>
      <c r="K375" s="3"/>
      <c r="L375" s="3"/>
      <c r="M375" s="3"/>
      <c r="N375" s="3"/>
    </row>
    <row r="376" spans="1:14" ht="13">
      <c r="A376" s="36"/>
      <c r="B376" s="3"/>
      <c r="C376" s="4"/>
      <c r="D376" s="4"/>
      <c r="E376" s="3"/>
      <c r="F376" s="3"/>
      <c r="G376" s="16"/>
      <c r="H376" s="3"/>
      <c r="I376" s="3"/>
      <c r="J376" s="3"/>
      <c r="K376" s="3"/>
      <c r="L376" s="3"/>
      <c r="M376" s="3"/>
      <c r="N376" s="3"/>
    </row>
    <row r="377" spans="1:14" ht="13">
      <c r="A377" s="36"/>
      <c r="B377" s="3"/>
      <c r="C377" s="4"/>
      <c r="D377" s="4"/>
      <c r="E377" s="3"/>
      <c r="F377" s="3"/>
      <c r="G377" s="16"/>
      <c r="H377" s="3"/>
      <c r="I377" s="3"/>
      <c r="J377" s="3"/>
      <c r="K377" s="3"/>
      <c r="L377" s="3"/>
      <c r="M377" s="3"/>
      <c r="N377" s="3"/>
    </row>
    <row r="378" spans="1:14" ht="13">
      <c r="A378" s="36"/>
      <c r="B378" s="3"/>
      <c r="C378" s="4"/>
      <c r="D378" s="4"/>
      <c r="E378" s="3"/>
      <c r="F378" s="3"/>
      <c r="G378" s="16"/>
      <c r="H378" s="3"/>
      <c r="I378" s="3"/>
      <c r="J378" s="3"/>
      <c r="K378" s="3"/>
      <c r="L378" s="3"/>
      <c r="M378" s="3"/>
      <c r="N378" s="3"/>
    </row>
    <row r="379" spans="1:14" ht="13">
      <c r="A379" s="36"/>
      <c r="B379" s="3"/>
      <c r="C379" s="4"/>
      <c r="D379" s="4"/>
      <c r="E379" s="3"/>
      <c r="F379" s="3"/>
      <c r="G379" s="16"/>
      <c r="H379" s="3"/>
      <c r="I379" s="3"/>
      <c r="J379" s="3"/>
      <c r="K379" s="3"/>
      <c r="L379" s="3"/>
      <c r="M379" s="3"/>
      <c r="N379" s="3"/>
    </row>
    <row r="380" spans="1:14" ht="13">
      <c r="A380" s="36"/>
      <c r="B380" s="3"/>
      <c r="C380" s="4"/>
      <c r="D380" s="4"/>
      <c r="E380" s="3"/>
      <c r="F380" s="3"/>
      <c r="G380" s="16"/>
      <c r="H380" s="3"/>
      <c r="I380" s="3"/>
      <c r="J380" s="3"/>
      <c r="K380" s="3"/>
      <c r="L380" s="3"/>
      <c r="M380" s="3"/>
      <c r="N380" s="3"/>
    </row>
    <row r="381" spans="1:14" ht="13">
      <c r="A381" s="36"/>
      <c r="B381" s="3"/>
      <c r="C381" s="4"/>
      <c r="D381" s="4"/>
      <c r="E381" s="3"/>
      <c r="F381" s="3"/>
      <c r="G381" s="16"/>
      <c r="H381" s="3"/>
      <c r="I381" s="3"/>
      <c r="J381" s="3"/>
      <c r="K381" s="3"/>
      <c r="L381" s="3"/>
      <c r="M381" s="3"/>
      <c r="N381" s="3"/>
    </row>
    <row r="382" spans="1:14" ht="13">
      <c r="A382" s="36"/>
      <c r="B382" s="3"/>
      <c r="C382" s="4"/>
      <c r="D382" s="4"/>
      <c r="E382" s="3"/>
      <c r="F382" s="3"/>
      <c r="G382" s="16"/>
      <c r="H382" s="3"/>
      <c r="I382" s="3"/>
      <c r="J382" s="3"/>
      <c r="K382" s="3"/>
      <c r="L382" s="3"/>
      <c r="M382" s="3"/>
      <c r="N382" s="3"/>
    </row>
    <row r="383" spans="1:14" ht="13">
      <c r="A383" s="36"/>
      <c r="B383" s="3"/>
      <c r="C383" s="4"/>
      <c r="D383" s="4"/>
      <c r="E383" s="3"/>
      <c r="F383" s="3"/>
      <c r="G383" s="16"/>
      <c r="H383" s="3"/>
      <c r="I383" s="3"/>
      <c r="J383" s="3"/>
      <c r="K383" s="3"/>
      <c r="L383" s="3"/>
      <c r="M383" s="3"/>
      <c r="N383" s="3"/>
    </row>
    <row r="384" spans="1:14" ht="13">
      <c r="A384" s="36"/>
      <c r="B384" s="3"/>
      <c r="C384" s="4"/>
      <c r="D384" s="4"/>
      <c r="E384" s="3"/>
      <c r="F384" s="3"/>
      <c r="G384" s="16"/>
      <c r="H384" s="3"/>
      <c r="I384" s="3"/>
      <c r="J384" s="3"/>
      <c r="K384" s="3"/>
      <c r="L384" s="3"/>
      <c r="M384" s="3"/>
      <c r="N384" s="3"/>
    </row>
    <row r="385" spans="1:14" ht="13">
      <c r="A385" s="36"/>
      <c r="B385" s="3"/>
      <c r="C385" s="4"/>
      <c r="D385" s="4"/>
      <c r="E385" s="3"/>
      <c r="F385" s="3"/>
      <c r="G385" s="16"/>
      <c r="H385" s="3"/>
      <c r="I385" s="3"/>
      <c r="J385" s="3"/>
      <c r="K385" s="3"/>
      <c r="L385" s="3"/>
      <c r="M385" s="3"/>
      <c r="N385" s="3"/>
    </row>
    <row r="386" spans="1:14" ht="13">
      <c r="A386" s="36"/>
      <c r="B386" s="3"/>
      <c r="C386" s="4"/>
      <c r="D386" s="4"/>
      <c r="E386" s="3"/>
      <c r="F386" s="3"/>
      <c r="G386" s="16"/>
      <c r="H386" s="3"/>
      <c r="I386" s="3"/>
      <c r="J386" s="3"/>
      <c r="K386" s="3"/>
      <c r="L386" s="3"/>
      <c r="M386" s="3"/>
      <c r="N386" s="3"/>
    </row>
    <row r="387" spans="1:14" ht="13">
      <c r="A387" s="36"/>
      <c r="B387" s="3"/>
      <c r="C387" s="4"/>
      <c r="D387" s="4"/>
      <c r="E387" s="3"/>
      <c r="F387" s="3"/>
      <c r="G387" s="16"/>
      <c r="H387" s="3"/>
      <c r="I387" s="3"/>
      <c r="J387" s="3"/>
      <c r="K387" s="3"/>
      <c r="L387" s="3"/>
      <c r="M387" s="3"/>
      <c r="N387" s="3"/>
    </row>
    <row r="388" spans="1:14" ht="13">
      <c r="A388" s="36"/>
      <c r="B388" s="3"/>
      <c r="C388" s="4"/>
      <c r="D388" s="4"/>
      <c r="E388" s="3"/>
      <c r="F388" s="3"/>
      <c r="G388" s="16"/>
      <c r="H388" s="3"/>
      <c r="I388" s="3"/>
      <c r="J388" s="3"/>
      <c r="K388" s="3"/>
      <c r="L388" s="3"/>
      <c r="M388" s="3"/>
      <c r="N388" s="3"/>
    </row>
    <row r="389" spans="1:14" ht="13">
      <c r="A389" s="36"/>
      <c r="B389" s="3"/>
      <c r="C389" s="4"/>
      <c r="D389" s="4"/>
      <c r="E389" s="3"/>
      <c r="F389" s="3"/>
      <c r="G389" s="16"/>
      <c r="H389" s="3"/>
      <c r="I389" s="3"/>
      <c r="J389" s="3"/>
      <c r="K389" s="3"/>
      <c r="L389" s="3"/>
      <c r="M389" s="3"/>
      <c r="N389" s="3"/>
    </row>
    <row r="390" spans="1:14" ht="13">
      <c r="A390" s="36"/>
      <c r="B390" s="3"/>
      <c r="C390" s="4"/>
      <c r="D390" s="4"/>
      <c r="E390" s="3"/>
      <c r="F390" s="3"/>
      <c r="G390" s="16"/>
      <c r="H390" s="3"/>
      <c r="I390" s="3"/>
      <c r="J390" s="3"/>
      <c r="K390" s="3"/>
      <c r="L390" s="3"/>
      <c r="M390" s="3"/>
      <c r="N390" s="3"/>
    </row>
    <row r="391" spans="1:14" ht="13">
      <c r="A391" s="36"/>
      <c r="B391" s="3"/>
      <c r="C391" s="4"/>
      <c r="D391" s="4"/>
      <c r="E391" s="3"/>
      <c r="F391" s="3"/>
      <c r="G391" s="16"/>
      <c r="H391" s="3"/>
      <c r="I391" s="3"/>
      <c r="J391" s="3"/>
      <c r="K391" s="3"/>
      <c r="L391" s="3"/>
      <c r="M391" s="3"/>
      <c r="N391" s="3"/>
    </row>
    <row r="392" spans="1:14" ht="13">
      <c r="A392" s="36"/>
      <c r="B392" s="3"/>
      <c r="C392" s="4"/>
      <c r="D392" s="4"/>
      <c r="E392" s="3"/>
      <c r="F392" s="3"/>
      <c r="G392" s="16"/>
      <c r="H392" s="3"/>
      <c r="I392" s="3"/>
      <c r="J392" s="3"/>
      <c r="K392" s="3"/>
      <c r="L392" s="3"/>
      <c r="M392" s="3"/>
      <c r="N392" s="3"/>
    </row>
    <row r="393" spans="1:14" ht="13">
      <c r="A393" s="36"/>
      <c r="B393" s="3"/>
      <c r="C393" s="4"/>
      <c r="D393" s="4"/>
      <c r="E393" s="3"/>
      <c r="F393" s="3"/>
      <c r="G393" s="16"/>
      <c r="H393" s="3"/>
      <c r="I393" s="3"/>
      <c r="J393" s="3"/>
      <c r="K393" s="3"/>
      <c r="L393" s="3"/>
      <c r="M393" s="3"/>
      <c r="N393" s="3"/>
    </row>
    <row r="394" spans="1:14" ht="13">
      <c r="A394" s="36"/>
      <c r="B394" s="3"/>
      <c r="C394" s="4"/>
      <c r="D394" s="4"/>
      <c r="E394" s="3"/>
      <c r="F394" s="3"/>
      <c r="G394" s="16"/>
      <c r="H394" s="3"/>
      <c r="I394" s="3"/>
      <c r="J394" s="3"/>
      <c r="K394" s="3"/>
      <c r="L394" s="3"/>
      <c r="M394" s="3"/>
      <c r="N394" s="3"/>
    </row>
    <row r="395" spans="1:14" ht="13">
      <c r="A395" s="36"/>
      <c r="B395" s="3"/>
      <c r="C395" s="4"/>
      <c r="D395" s="4"/>
      <c r="E395" s="3"/>
      <c r="F395" s="3"/>
      <c r="G395" s="16"/>
      <c r="H395" s="3"/>
      <c r="I395" s="3"/>
      <c r="J395" s="3"/>
      <c r="K395" s="3"/>
      <c r="L395" s="3"/>
      <c r="M395" s="3"/>
      <c r="N395" s="3"/>
    </row>
    <row r="396" spans="1:14" ht="13">
      <c r="A396" s="36"/>
      <c r="B396" s="3"/>
      <c r="C396" s="4"/>
      <c r="D396" s="4"/>
      <c r="E396" s="3"/>
      <c r="F396" s="3"/>
      <c r="G396" s="16"/>
      <c r="H396" s="3"/>
      <c r="I396" s="3"/>
      <c r="J396" s="3"/>
      <c r="K396" s="3"/>
      <c r="L396" s="3"/>
      <c r="M396" s="3"/>
      <c r="N396" s="3"/>
    </row>
    <row r="397" spans="1:14" ht="13">
      <c r="A397" s="36"/>
      <c r="B397" s="3"/>
      <c r="C397" s="4"/>
      <c r="D397" s="4"/>
      <c r="E397" s="3"/>
      <c r="F397" s="3"/>
      <c r="G397" s="16"/>
      <c r="H397" s="3"/>
      <c r="I397" s="3"/>
      <c r="J397" s="3"/>
      <c r="K397" s="3"/>
      <c r="L397" s="3"/>
      <c r="M397" s="3"/>
      <c r="N397" s="3"/>
    </row>
    <row r="398" spans="1:14" ht="13">
      <c r="A398" s="36"/>
      <c r="B398" s="3"/>
      <c r="C398" s="4"/>
      <c r="D398" s="4"/>
      <c r="E398" s="3"/>
      <c r="F398" s="3"/>
      <c r="G398" s="16"/>
      <c r="H398" s="3"/>
      <c r="I398" s="3"/>
      <c r="J398" s="3"/>
      <c r="K398" s="3"/>
      <c r="L398" s="3"/>
      <c r="M398" s="3"/>
      <c r="N398" s="3"/>
    </row>
    <row r="399" spans="1:14" ht="13">
      <c r="A399" s="36"/>
      <c r="B399" s="3"/>
      <c r="C399" s="4"/>
      <c r="D399" s="4"/>
      <c r="E399" s="3"/>
      <c r="F399" s="3"/>
      <c r="G399" s="16"/>
      <c r="H399" s="3"/>
      <c r="I399" s="3"/>
      <c r="J399" s="3"/>
      <c r="K399" s="3"/>
      <c r="L399" s="3"/>
      <c r="M399" s="3"/>
      <c r="N399" s="3"/>
    </row>
    <row r="400" spans="1:14" ht="13">
      <c r="A400" s="36"/>
      <c r="B400" s="3"/>
      <c r="C400" s="4"/>
      <c r="D400" s="4"/>
      <c r="E400" s="3"/>
      <c r="F400" s="3"/>
      <c r="G400" s="16"/>
      <c r="H400" s="3"/>
      <c r="I400" s="3"/>
      <c r="J400" s="3"/>
      <c r="K400" s="3"/>
      <c r="L400" s="3"/>
      <c r="M400" s="3"/>
      <c r="N400" s="3"/>
    </row>
    <row r="401" spans="1:14" ht="13">
      <c r="A401" s="36"/>
      <c r="B401" s="3"/>
      <c r="C401" s="4"/>
      <c r="D401" s="4"/>
      <c r="E401" s="3"/>
      <c r="F401" s="3"/>
      <c r="G401" s="16"/>
      <c r="H401" s="3"/>
      <c r="I401" s="3"/>
      <c r="J401" s="3"/>
      <c r="K401" s="3"/>
      <c r="L401" s="3"/>
      <c r="M401" s="3"/>
      <c r="N401" s="3"/>
    </row>
    <row r="402" spans="1:14" ht="13">
      <c r="A402" s="36"/>
      <c r="B402" s="3"/>
      <c r="C402" s="4"/>
      <c r="D402" s="4"/>
      <c r="E402" s="3"/>
      <c r="F402" s="3"/>
      <c r="G402" s="16"/>
      <c r="H402" s="3"/>
      <c r="I402" s="3"/>
      <c r="J402" s="3"/>
      <c r="K402" s="3"/>
      <c r="L402" s="3"/>
      <c r="M402" s="3"/>
      <c r="N402" s="3"/>
    </row>
    <row r="403" spans="1:14" ht="13">
      <c r="A403" s="36"/>
      <c r="B403" s="3"/>
      <c r="C403" s="4"/>
      <c r="D403" s="4"/>
      <c r="E403" s="3"/>
      <c r="F403" s="3"/>
      <c r="G403" s="16"/>
      <c r="H403" s="3"/>
      <c r="I403" s="3"/>
      <c r="J403" s="3"/>
      <c r="K403" s="3"/>
      <c r="L403" s="3"/>
      <c r="M403" s="3"/>
      <c r="N403" s="3"/>
    </row>
    <row r="404" spans="1:14" ht="13">
      <c r="A404" s="36"/>
      <c r="B404" s="3"/>
      <c r="C404" s="4"/>
      <c r="D404" s="4"/>
      <c r="E404" s="3"/>
      <c r="F404" s="3"/>
      <c r="G404" s="16"/>
      <c r="H404" s="3"/>
      <c r="I404" s="3"/>
      <c r="J404" s="3"/>
      <c r="K404" s="3"/>
      <c r="L404" s="3"/>
      <c r="M404" s="3"/>
      <c r="N404" s="3"/>
    </row>
    <row r="405" spans="1:14" ht="13">
      <c r="A405" s="36"/>
      <c r="B405" s="3"/>
      <c r="C405" s="4"/>
      <c r="D405" s="4"/>
      <c r="E405" s="3"/>
      <c r="F405" s="3"/>
      <c r="G405" s="16"/>
      <c r="H405" s="3"/>
      <c r="I405" s="3"/>
      <c r="J405" s="3"/>
      <c r="K405" s="3"/>
      <c r="L405" s="3"/>
      <c r="M405" s="3"/>
      <c r="N405" s="3"/>
    </row>
    <row r="406" spans="1:14" ht="13">
      <c r="A406" s="36"/>
      <c r="B406" s="3"/>
      <c r="C406" s="4"/>
      <c r="D406" s="4"/>
      <c r="E406" s="3"/>
      <c r="F406" s="3"/>
      <c r="G406" s="16"/>
      <c r="H406" s="3"/>
      <c r="I406" s="3"/>
      <c r="J406" s="3"/>
      <c r="K406" s="3"/>
      <c r="L406" s="3"/>
      <c r="M406" s="3"/>
      <c r="N406" s="3"/>
    </row>
    <row r="407" spans="1:14" ht="13">
      <c r="A407" s="36"/>
      <c r="B407" s="3"/>
      <c r="C407" s="4"/>
      <c r="D407" s="4"/>
      <c r="E407" s="3"/>
      <c r="F407" s="3"/>
      <c r="G407" s="16"/>
      <c r="H407" s="3"/>
      <c r="I407" s="3"/>
      <c r="J407" s="3"/>
      <c r="K407" s="3"/>
      <c r="L407" s="3"/>
      <c r="M407" s="3"/>
      <c r="N407" s="3"/>
    </row>
    <row r="408" spans="1:14" ht="13">
      <c r="A408" s="36"/>
      <c r="B408" s="3"/>
      <c r="C408" s="4"/>
      <c r="D408" s="4"/>
      <c r="E408" s="3"/>
      <c r="F408" s="3"/>
      <c r="G408" s="16"/>
      <c r="H408" s="3"/>
      <c r="I408" s="3"/>
      <c r="J408" s="3"/>
      <c r="K408" s="3"/>
      <c r="L408" s="3"/>
      <c r="M408" s="3"/>
      <c r="N408" s="3"/>
    </row>
    <row r="409" spans="1:14" ht="13">
      <c r="A409" s="36"/>
      <c r="B409" s="3"/>
      <c r="C409" s="4"/>
      <c r="D409" s="4"/>
      <c r="E409" s="3"/>
      <c r="F409" s="3"/>
      <c r="G409" s="16"/>
      <c r="H409" s="3"/>
      <c r="I409" s="3"/>
      <c r="J409" s="3"/>
      <c r="K409" s="3"/>
      <c r="L409" s="3"/>
      <c r="M409" s="3"/>
      <c r="N409" s="3"/>
    </row>
    <row r="410" spans="1:14" ht="13">
      <c r="A410" s="36"/>
      <c r="B410" s="3"/>
      <c r="C410" s="4"/>
      <c r="D410" s="4"/>
      <c r="E410" s="3"/>
      <c r="F410" s="3"/>
      <c r="G410" s="16"/>
      <c r="H410" s="3"/>
      <c r="I410" s="3"/>
      <c r="J410" s="3"/>
      <c r="K410" s="3"/>
      <c r="L410" s="3"/>
      <c r="M410" s="3"/>
      <c r="N410" s="3"/>
    </row>
    <row r="411" spans="1:14" ht="13">
      <c r="A411" s="36"/>
      <c r="B411" s="3"/>
      <c r="C411" s="4"/>
      <c r="D411" s="4"/>
      <c r="E411" s="3"/>
      <c r="F411" s="3"/>
      <c r="G411" s="16"/>
      <c r="H411" s="3"/>
      <c r="I411" s="3"/>
      <c r="J411" s="3"/>
      <c r="K411" s="3"/>
      <c r="L411" s="3"/>
      <c r="M411" s="3"/>
      <c r="N411" s="3"/>
    </row>
    <row r="412" spans="1:14" ht="13">
      <c r="A412" s="36"/>
      <c r="B412" s="3"/>
      <c r="C412" s="4"/>
      <c r="D412" s="4"/>
      <c r="E412" s="3"/>
      <c r="F412" s="3"/>
      <c r="G412" s="16"/>
      <c r="H412" s="3"/>
      <c r="I412" s="3"/>
      <c r="J412" s="3"/>
      <c r="K412" s="3"/>
      <c r="L412" s="3"/>
      <c r="M412" s="3"/>
      <c r="N412" s="3"/>
    </row>
    <row r="413" spans="1:14" ht="13">
      <c r="A413" s="36"/>
      <c r="B413" s="3"/>
      <c r="C413" s="4"/>
      <c r="D413" s="4"/>
      <c r="E413" s="3"/>
      <c r="F413" s="3"/>
      <c r="G413" s="16"/>
      <c r="H413" s="3"/>
      <c r="I413" s="3"/>
      <c r="J413" s="3"/>
      <c r="K413" s="3"/>
      <c r="L413" s="3"/>
      <c r="M413" s="3"/>
      <c r="N413" s="3"/>
    </row>
    <row r="414" spans="1:14" ht="13">
      <c r="A414" s="36"/>
      <c r="B414" s="3"/>
      <c r="C414" s="4"/>
      <c r="D414" s="4"/>
      <c r="E414" s="3"/>
      <c r="F414" s="3"/>
      <c r="G414" s="16"/>
      <c r="H414" s="3"/>
      <c r="I414" s="3"/>
      <c r="J414" s="3"/>
      <c r="K414" s="3"/>
      <c r="L414" s="3"/>
      <c r="M414" s="3"/>
      <c r="N414" s="3"/>
    </row>
    <row r="415" spans="1:14" ht="13">
      <c r="A415" s="36"/>
      <c r="B415" s="3"/>
      <c r="C415" s="4"/>
      <c r="D415" s="4"/>
      <c r="E415" s="3"/>
      <c r="F415" s="3"/>
      <c r="G415" s="16"/>
      <c r="H415" s="3"/>
      <c r="I415" s="3"/>
      <c r="J415" s="3"/>
      <c r="K415" s="3"/>
      <c r="L415" s="3"/>
      <c r="M415" s="3"/>
      <c r="N415" s="3"/>
    </row>
    <row r="416" spans="1:14" ht="13">
      <c r="A416" s="36"/>
      <c r="B416" s="3"/>
      <c r="C416" s="4"/>
      <c r="D416" s="4"/>
      <c r="E416" s="3"/>
      <c r="F416" s="3"/>
      <c r="G416" s="16"/>
      <c r="H416" s="3"/>
      <c r="I416" s="3"/>
      <c r="J416" s="3"/>
      <c r="K416" s="3"/>
      <c r="L416" s="3"/>
      <c r="M416" s="3"/>
      <c r="N416" s="3"/>
    </row>
    <row r="417" spans="1:14" ht="13">
      <c r="A417" s="36"/>
      <c r="B417" s="3"/>
      <c r="C417" s="4"/>
      <c r="D417" s="4"/>
      <c r="E417" s="3"/>
      <c r="F417" s="3"/>
      <c r="G417" s="16"/>
      <c r="H417" s="3"/>
      <c r="I417" s="3"/>
      <c r="J417" s="3"/>
      <c r="K417" s="3"/>
      <c r="L417" s="3"/>
      <c r="M417" s="3"/>
      <c r="N417" s="3"/>
    </row>
    <row r="418" spans="1:14" ht="13">
      <c r="A418" s="36"/>
      <c r="B418" s="3"/>
      <c r="C418" s="4"/>
      <c r="D418" s="4"/>
      <c r="E418" s="3"/>
      <c r="F418" s="3"/>
      <c r="G418" s="16"/>
      <c r="H418" s="3"/>
      <c r="I418" s="3"/>
      <c r="J418" s="3"/>
      <c r="K418" s="3"/>
      <c r="L418" s="3"/>
      <c r="M418" s="3"/>
      <c r="N418" s="3"/>
    </row>
    <row r="419" spans="1:14" ht="13">
      <c r="A419" s="36"/>
      <c r="B419" s="3"/>
      <c r="C419" s="4"/>
      <c r="D419" s="4"/>
      <c r="E419" s="3"/>
      <c r="F419" s="3"/>
      <c r="G419" s="16"/>
      <c r="H419" s="3"/>
      <c r="I419" s="3"/>
      <c r="J419" s="3"/>
      <c r="K419" s="3"/>
      <c r="L419" s="3"/>
      <c r="M419" s="3"/>
      <c r="N419" s="3"/>
    </row>
    <row r="420" spans="1:14" ht="13">
      <c r="A420" s="36"/>
      <c r="B420" s="3"/>
      <c r="C420" s="4"/>
      <c r="D420" s="4"/>
      <c r="E420" s="3"/>
      <c r="F420" s="3"/>
      <c r="G420" s="16"/>
      <c r="H420" s="3"/>
      <c r="I420" s="3"/>
      <c r="J420" s="3"/>
      <c r="K420" s="3"/>
      <c r="L420" s="3"/>
      <c r="M420" s="3"/>
      <c r="N420" s="3"/>
    </row>
    <row r="421" spans="1:14" ht="13">
      <c r="A421" s="36"/>
      <c r="B421" s="3"/>
      <c r="C421" s="4"/>
      <c r="D421" s="4"/>
      <c r="E421" s="3"/>
      <c r="F421" s="3"/>
      <c r="G421" s="16"/>
      <c r="H421" s="3"/>
      <c r="I421" s="3"/>
      <c r="J421" s="3"/>
      <c r="K421" s="3"/>
      <c r="L421" s="3"/>
      <c r="M421" s="3"/>
      <c r="N421" s="3"/>
    </row>
    <row r="422" spans="1:14" ht="13">
      <c r="A422" s="36"/>
      <c r="B422" s="3"/>
      <c r="C422" s="4"/>
      <c r="D422" s="4"/>
      <c r="E422" s="3"/>
      <c r="F422" s="3"/>
      <c r="G422" s="16"/>
      <c r="H422" s="3"/>
      <c r="I422" s="3"/>
      <c r="J422" s="3"/>
      <c r="K422" s="3"/>
      <c r="L422" s="3"/>
      <c r="M422" s="3"/>
      <c r="N422" s="3"/>
    </row>
    <row r="423" spans="1:14" ht="13">
      <c r="A423" s="36"/>
      <c r="B423" s="3"/>
      <c r="C423" s="4"/>
      <c r="D423" s="4"/>
      <c r="E423" s="3"/>
      <c r="F423" s="3"/>
      <c r="G423" s="16"/>
      <c r="H423" s="3"/>
      <c r="I423" s="3"/>
      <c r="J423" s="3"/>
      <c r="K423" s="3"/>
      <c r="L423" s="3"/>
      <c r="M423" s="3"/>
      <c r="N423" s="3"/>
    </row>
    <row r="424" spans="1:14" ht="13">
      <c r="A424" s="36"/>
      <c r="B424" s="3"/>
      <c r="C424" s="4"/>
      <c r="D424" s="4"/>
      <c r="E424" s="3"/>
      <c r="F424" s="3"/>
      <c r="G424" s="16"/>
      <c r="H424" s="3"/>
      <c r="I424" s="3"/>
      <c r="J424" s="3"/>
      <c r="K424" s="3"/>
      <c r="L424" s="3"/>
      <c r="M424" s="3"/>
      <c r="N424" s="3"/>
    </row>
    <row r="425" spans="1:14" ht="13">
      <c r="A425" s="36"/>
      <c r="B425" s="3"/>
      <c r="C425" s="4"/>
      <c r="D425" s="4"/>
      <c r="E425" s="3"/>
      <c r="F425" s="3"/>
      <c r="G425" s="16"/>
      <c r="H425" s="3"/>
      <c r="I425" s="3"/>
      <c r="J425" s="3"/>
      <c r="K425" s="3"/>
      <c r="L425" s="3"/>
      <c r="M425" s="3"/>
      <c r="N425" s="3"/>
    </row>
    <row r="426" spans="1:14" ht="13">
      <c r="A426" s="36"/>
      <c r="B426" s="3"/>
      <c r="C426" s="4"/>
      <c r="D426" s="4"/>
      <c r="E426" s="3"/>
      <c r="F426" s="3"/>
      <c r="G426" s="16"/>
      <c r="H426" s="3"/>
      <c r="I426" s="3"/>
      <c r="J426" s="3"/>
      <c r="K426" s="3"/>
      <c r="L426" s="3"/>
      <c r="M426" s="3"/>
      <c r="N426" s="3"/>
    </row>
    <row r="427" spans="1:14" ht="13">
      <c r="A427" s="36"/>
      <c r="B427" s="3"/>
      <c r="C427" s="4"/>
      <c r="D427" s="4"/>
      <c r="E427" s="3"/>
      <c r="F427" s="3"/>
      <c r="G427" s="16"/>
      <c r="H427" s="3"/>
      <c r="I427" s="3"/>
      <c r="J427" s="3"/>
      <c r="K427" s="3"/>
      <c r="L427" s="3"/>
      <c r="M427" s="3"/>
      <c r="N427" s="3"/>
    </row>
    <row r="428" spans="1:14" ht="13">
      <c r="A428" s="36"/>
      <c r="B428" s="3"/>
      <c r="C428" s="4"/>
      <c r="D428" s="4"/>
      <c r="E428" s="3"/>
      <c r="F428" s="3"/>
      <c r="G428" s="16"/>
      <c r="H428" s="3"/>
      <c r="I428" s="3"/>
      <c r="J428" s="3"/>
      <c r="K428" s="3"/>
      <c r="L428" s="3"/>
      <c r="M428" s="3"/>
      <c r="N428" s="3"/>
    </row>
    <row r="429" spans="1:14" ht="13">
      <c r="A429" s="36"/>
      <c r="B429" s="3"/>
      <c r="C429" s="4"/>
      <c r="D429" s="4"/>
      <c r="E429" s="3"/>
      <c r="F429" s="3"/>
      <c r="G429" s="16"/>
      <c r="H429" s="3"/>
      <c r="I429" s="3"/>
      <c r="J429" s="3"/>
      <c r="K429" s="3"/>
      <c r="L429" s="3"/>
      <c r="M429" s="3"/>
      <c r="N429" s="3"/>
    </row>
    <row r="430" spans="1:14" ht="13">
      <c r="A430" s="36"/>
      <c r="B430" s="3"/>
      <c r="C430" s="4"/>
      <c r="D430" s="4"/>
      <c r="E430" s="3"/>
      <c r="F430" s="3"/>
      <c r="G430" s="16"/>
      <c r="H430" s="3"/>
      <c r="I430" s="3"/>
      <c r="J430" s="3"/>
      <c r="K430" s="3"/>
      <c r="L430" s="3"/>
      <c r="M430" s="3"/>
      <c r="N430" s="3"/>
    </row>
    <row r="431" spans="1:14" ht="13">
      <c r="A431" s="36"/>
      <c r="B431" s="3"/>
      <c r="C431" s="4"/>
      <c r="D431" s="4"/>
      <c r="E431" s="3"/>
      <c r="F431" s="3"/>
      <c r="G431" s="16"/>
      <c r="H431" s="3"/>
      <c r="I431" s="3"/>
      <c r="J431" s="3"/>
      <c r="K431" s="3"/>
      <c r="L431" s="3"/>
      <c r="M431" s="3"/>
      <c r="N431" s="3"/>
    </row>
    <row r="432" spans="1:14" ht="13">
      <c r="A432" s="36"/>
      <c r="B432" s="3"/>
      <c r="C432" s="4"/>
      <c r="D432" s="4"/>
      <c r="E432" s="3"/>
      <c r="F432" s="3"/>
      <c r="G432" s="16"/>
      <c r="H432" s="3"/>
      <c r="I432" s="3"/>
      <c r="J432" s="3"/>
      <c r="K432" s="3"/>
      <c r="L432" s="3"/>
      <c r="M432" s="3"/>
      <c r="N432" s="3"/>
    </row>
    <row r="433" spans="1:14" ht="13">
      <c r="A433" s="36"/>
      <c r="B433" s="3"/>
      <c r="C433" s="4"/>
      <c r="D433" s="4"/>
      <c r="E433" s="3"/>
      <c r="F433" s="3"/>
      <c r="G433" s="16"/>
      <c r="H433" s="3"/>
      <c r="I433" s="3"/>
      <c r="J433" s="3"/>
      <c r="K433" s="3"/>
      <c r="L433" s="3"/>
      <c r="M433" s="3"/>
      <c r="N433" s="3"/>
    </row>
    <row r="434" spans="1:14" ht="13">
      <c r="A434" s="36"/>
      <c r="B434" s="3"/>
      <c r="C434" s="4"/>
      <c r="D434" s="4"/>
      <c r="E434" s="3"/>
      <c r="F434" s="3"/>
      <c r="G434" s="16"/>
      <c r="H434" s="3"/>
      <c r="I434" s="3"/>
      <c r="J434" s="3"/>
      <c r="K434" s="3"/>
      <c r="L434" s="3"/>
      <c r="M434" s="3"/>
      <c r="N434" s="3"/>
    </row>
    <row r="435" spans="1:14" ht="13">
      <c r="A435" s="36"/>
      <c r="B435" s="3"/>
      <c r="C435" s="4"/>
      <c r="D435" s="4"/>
      <c r="E435" s="3"/>
      <c r="F435" s="3"/>
      <c r="G435" s="16"/>
      <c r="H435" s="3"/>
      <c r="I435" s="3"/>
      <c r="J435" s="3"/>
      <c r="K435" s="3"/>
      <c r="L435" s="3"/>
      <c r="M435" s="3"/>
      <c r="N435" s="3"/>
    </row>
    <row r="436" spans="1:14" ht="13">
      <c r="A436" s="36"/>
      <c r="B436" s="3"/>
      <c r="C436" s="4"/>
      <c r="D436" s="4"/>
      <c r="E436" s="3"/>
      <c r="F436" s="3"/>
      <c r="G436" s="16"/>
      <c r="H436" s="3"/>
      <c r="I436" s="3"/>
      <c r="J436" s="3"/>
      <c r="K436" s="3"/>
      <c r="L436" s="3"/>
      <c r="M436" s="3"/>
      <c r="N436" s="3"/>
    </row>
    <row r="437" spans="1:14" ht="13">
      <c r="A437" s="36"/>
      <c r="B437" s="3"/>
      <c r="C437" s="4"/>
      <c r="D437" s="4"/>
      <c r="E437" s="3"/>
      <c r="F437" s="3"/>
      <c r="G437" s="16"/>
      <c r="H437" s="3"/>
      <c r="I437" s="3"/>
      <c r="J437" s="3"/>
      <c r="K437" s="3"/>
      <c r="L437" s="3"/>
      <c r="M437" s="3"/>
      <c r="N437" s="3"/>
    </row>
    <row r="438" spans="1:14" ht="13">
      <c r="A438" s="36"/>
      <c r="B438" s="3"/>
      <c r="C438" s="4"/>
      <c r="D438" s="4"/>
      <c r="E438" s="3"/>
      <c r="F438" s="3"/>
      <c r="G438" s="16"/>
      <c r="H438" s="3"/>
      <c r="I438" s="3"/>
      <c r="J438" s="3"/>
      <c r="K438" s="3"/>
      <c r="L438" s="3"/>
      <c r="M438" s="3"/>
      <c r="N438" s="3"/>
    </row>
    <row r="439" spans="1:14" ht="13">
      <c r="A439" s="36"/>
      <c r="B439" s="3"/>
      <c r="C439" s="4"/>
      <c r="D439" s="4"/>
      <c r="E439" s="3"/>
      <c r="F439" s="3"/>
      <c r="G439" s="16"/>
      <c r="H439" s="3"/>
      <c r="I439" s="3"/>
      <c r="J439" s="3"/>
      <c r="K439" s="3"/>
      <c r="L439" s="3"/>
      <c r="M439" s="3"/>
      <c r="N439" s="3"/>
    </row>
    <row r="440" spans="1:14" ht="13">
      <c r="A440" s="36"/>
      <c r="B440" s="3"/>
      <c r="C440" s="4"/>
      <c r="D440" s="4"/>
      <c r="E440" s="3"/>
      <c r="F440" s="3"/>
      <c r="G440" s="16"/>
      <c r="H440" s="3"/>
      <c r="I440" s="3"/>
      <c r="J440" s="3"/>
      <c r="K440" s="3"/>
      <c r="L440" s="3"/>
      <c r="M440" s="3"/>
      <c r="N440" s="3"/>
    </row>
    <row r="441" spans="1:14" ht="13">
      <c r="A441" s="36"/>
      <c r="B441" s="3"/>
      <c r="C441" s="4"/>
      <c r="D441" s="4"/>
      <c r="E441" s="3"/>
      <c r="F441" s="3"/>
      <c r="G441" s="16"/>
      <c r="H441" s="3"/>
      <c r="I441" s="3"/>
      <c r="J441" s="3"/>
      <c r="K441" s="3"/>
      <c r="L441" s="3"/>
      <c r="M441" s="3"/>
      <c r="N441" s="3"/>
    </row>
    <row r="442" spans="1:14" ht="13">
      <c r="A442" s="36"/>
      <c r="B442" s="3"/>
      <c r="C442" s="4"/>
      <c r="D442" s="4"/>
      <c r="E442" s="3"/>
      <c r="F442" s="3"/>
      <c r="G442" s="16"/>
      <c r="H442" s="3"/>
      <c r="I442" s="3"/>
      <c r="J442" s="3"/>
      <c r="K442" s="3"/>
      <c r="L442" s="3"/>
      <c r="M442" s="3"/>
      <c r="N442" s="3"/>
    </row>
    <row r="443" spans="1:14" ht="13">
      <c r="A443" s="36"/>
      <c r="B443" s="3"/>
      <c r="C443" s="4"/>
      <c r="D443" s="4"/>
      <c r="E443" s="3"/>
      <c r="F443" s="3"/>
      <c r="G443" s="16"/>
      <c r="H443" s="3"/>
      <c r="I443" s="3"/>
      <c r="J443" s="3"/>
      <c r="K443" s="3"/>
      <c r="L443" s="3"/>
      <c r="M443" s="3"/>
      <c r="N443" s="3"/>
    </row>
    <row r="444" spans="1:14" ht="13">
      <c r="A444" s="36"/>
      <c r="B444" s="3"/>
      <c r="C444" s="4"/>
      <c r="D444" s="4"/>
      <c r="E444" s="3"/>
      <c r="F444" s="3"/>
      <c r="G444" s="16"/>
      <c r="H444" s="3"/>
      <c r="I444" s="3"/>
      <c r="J444" s="3"/>
      <c r="K444" s="3"/>
      <c r="L444" s="3"/>
      <c r="M444" s="3"/>
      <c r="N444" s="3"/>
    </row>
    <row r="445" spans="1:14" ht="13">
      <c r="A445" s="36"/>
      <c r="B445" s="3"/>
      <c r="C445" s="4"/>
      <c r="D445" s="4"/>
      <c r="E445" s="3"/>
      <c r="F445" s="3"/>
      <c r="G445" s="16"/>
      <c r="H445" s="3"/>
      <c r="I445" s="3"/>
      <c r="J445" s="3"/>
      <c r="K445" s="3"/>
      <c r="L445" s="3"/>
      <c r="M445" s="3"/>
      <c r="N445" s="3"/>
    </row>
    <row r="446" spans="1:14" ht="13">
      <c r="A446" s="36"/>
      <c r="B446" s="3"/>
      <c r="C446" s="4"/>
      <c r="D446" s="4"/>
      <c r="E446" s="3"/>
      <c r="F446" s="3"/>
      <c r="G446" s="16"/>
      <c r="H446" s="3"/>
      <c r="I446" s="3"/>
      <c r="J446" s="3"/>
      <c r="K446" s="3"/>
      <c r="L446" s="3"/>
      <c r="M446" s="3"/>
      <c r="N446" s="3"/>
    </row>
    <row r="447" spans="1:14" ht="13">
      <c r="A447" s="36"/>
      <c r="B447" s="3"/>
      <c r="C447" s="4"/>
      <c r="D447" s="4"/>
      <c r="E447" s="3"/>
      <c r="F447" s="3"/>
      <c r="G447" s="16"/>
      <c r="H447" s="3"/>
      <c r="I447" s="3"/>
      <c r="J447" s="3"/>
      <c r="K447" s="3"/>
      <c r="L447" s="3"/>
      <c r="M447" s="3"/>
      <c r="N447" s="3"/>
    </row>
    <row r="448" spans="1:14" ht="13">
      <c r="A448" s="36"/>
      <c r="B448" s="3"/>
      <c r="C448" s="4"/>
      <c r="D448" s="4"/>
      <c r="E448" s="3"/>
      <c r="F448" s="3"/>
      <c r="G448" s="16"/>
      <c r="H448" s="3"/>
      <c r="I448" s="3"/>
      <c r="J448" s="3"/>
      <c r="K448" s="3"/>
      <c r="L448" s="3"/>
      <c r="M448" s="3"/>
      <c r="N448" s="3"/>
    </row>
    <row r="449" spans="1:14" ht="13">
      <c r="A449" s="36"/>
      <c r="B449" s="3"/>
      <c r="C449" s="4"/>
      <c r="D449" s="4"/>
      <c r="E449" s="3"/>
      <c r="F449" s="3"/>
      <c r="G449" s="16"/>
      <c r="H449" s="3"/>
      <c r="I449" s="3"/>
      <c r="J449" s="3"/>
      <c r="K449" s="3"/>
      <c r="L449" s="3"/>
      <c r="M449" s="3"/>
      <c r="N449" s="3"/>
    </row>
    <row r="450" spans="1:14" ht="13">
      <c r="A450" s="36"/>
      <c r="B450" s="3"/>
      <c r="C450" s="4"/>
      <c r="D450" s="4"/>
      <c r="E450" s="3"/>
      <c r="F450" s="3"/>
      <c r="G450" s="16"/>
      <c r="H450" s="3"/>
      <c r="I450" s="3"/>
      <c r="J450" s="3"/>
      <c r="K450" s="3"/>
      <c r="L450" s="3"/>
      <c r="M450" s="3"/>
      <c r="N450" s="3"/>
    </row>
    <row r="451" spans="1:14" ht="13">
      <c r="A451" s="36"/>
      <c r="B451" s="3"/>
      <c r="C451" s="4"/>
      <c r="D451" s="4"/>
      <c r="E451" s="3"/>
      <c r="F451" s="3"/>
      <c r="G451" s="16"/>
      <c r="H451" s="3"/>
      <c r="I451" s="3"/>
      <c r="J451" s="3"/>
      <c r="K451" s="3"/>
      <c r="L451" s="3"/>
      <c r="M451" s="3"/>
      <c r="N451" s="3"/>
    </row>
    <row r="452" spans="1:14" ht="13">
      <c r="A452" s="36"/>
      <c r="B452" s="3"/>
      <c r="C452" s="4"/>
      <c r="D452" s="4"/>
      <c r="E452" s="3"/>
      <c r="F452" s="3"/>
      <c r="G452" s="16"/>
      <c r="H452" s="3"/>
      <c r="I452" s="3"/>
      <c r="J452" s="3"/>
      <c r="K452" s="3"/>
      <c r="L452" s="3"/>
      <c r="M452" s="3"/>
      <c r="N452" s="3"/>
    </row>
    <row r="453" spans="1:14" ht="13">
      <c r="A453" s="36"/>
      <c r="B453" s="3"/>
      <c r="C453" s="4"/>
      <c r="D453" s="4"/>
      <c r="E453" s="3"/>
      <c r="F453" s="3"/>
      <c r="G453" s="16"/>
      <c r="H453" s="3"/>
      <c r="I453" s="3"/>
      <c r="J453" s="3"/>
      <c r="K453" s="3"/>
      <c r="L453" s="3"/>
      <c r="M453" s="3"/>
      <c r="N453" s="3"/>
    </row>
    <row r="454" spans="1:14" ht="13">
      <c r="A454" s="36"/>
      <c r="B454" s="3"/>
      <c r="C454" s="4"/>
      <c r="D454" s="4"/>
      <c r="E454" s="3"/>
      <c r="F454" s="3"/>
      <c r="G454" s="16"/>
      <c r="H454" s="3"/>
      <c r="I454" s="3"/>
      <c r="J454" s="3"/>
      <c r="K454" s="3"/>
      <c r="L454" s="3"/>
      <c r="M454" s="3"/>
      <c r="N454" s="3"/>
    </row>
    <row r="455" spans="1:14" ht="13">
      <c r="A455" s="36"/>
      <c r="B455" s="3"/>
      <c r="C455" s="4"/>
      <c r="D455" s="4"/>
      <c r="E455" s="3"/>
      <c r="F455" s="3"/>
      <c r="G455" s="16"/>
      <c r="H455" s="3"/>
      <c r="I455" s="3"/>
      <c r="J455" s="3"/>
      <c r="K455" s="3"/>
      <c r="L455" s="3"/>
      <c r="M455" s="3"/>
      <c r="N455" s="3"/>
    </row>
    <row r="456" spans="1:14" ht="13">
      <c r="A456" s="36"/>
      <c r="B456" s="3"/>
      <c r="C456" s="4"/>
      <c r="D456" s="4"/>
      <c r="E456" s="3"/>
      <c r="F456" s="3"/>
      <c r="G456" s="16"/>
      <c r="H456" s="3"/>
      <c r="I456" s="3"/>
      <c r="J456" s="3"/>
      <c r="K456" s="3"/>
      <c r="L456" s="3"/>
      <c r="M456" s="3"/>
      <c r="N456" s="3"/>
    </row>
    <row r="457" spans="1:14" ht="13">
      <c r="A457" s="36"/>
      <c r="B457" s="3"/>
      <c r="C457" s="4"/>
      <c r="D457" s="4"/>
      <c r="E457" s="3"/>
      <c r="F457" s="3"/>
      <c r="G457" s="16"/>
      <c r="H457" s="3"/>
      <c r="I457" s="3"/>
      <c r="J457" s="3"/>
      <c r="K457" s="3"/>
      <c r="L457" s="3"/>
      <c r="M457" s="3"/>
      <c r="N457" s="3"/>
    </row>
    <row r="458" spans="1:14" ht="13">
      <c r="A458" s="36"/>
      <c r="B458" s="3"/>
      <c r="C458" s="4"/>
      <c r="D458" s="4"/>
      <c r="E458" s="3"/>
      <c r="F458" s="3"/>
      <c r="G458" s="16"/>
      <c r="H458" s="3"/>
      <c r="I458" s="3"/>
      <c r="J458" s="3"/>
      <c r="K458" s="3"/>
      <c r="L458" s="3"/>
      <c r="M458" s="3"/>
      <c r="N458" s="3"/>
    </row>
    <row r="459" spans="1:14" ht="13">
      <c r="A459" s="36"/>
      <c r="B459" s="3"/>
      <c r="C459" s="4"/>
      <c r="D459" s="4"/>
      <c r="E459" s="3"/>
      <c r="F459" s="3"/>
      <c r="G459" s="16"/>
      <c r="H459" s="3"/>
      <c r="I459" s="3"/>
      <c r="J459" s="3"/>
      <c r="K459" s="3"/>
      <c r="L459" s="3"/>
      <c r="M459" s="3"/>
      <c r="N459" s="3"/>
    </row>
    <row r="460" spans="1:14" ht="13">
      <c r="A460" s="36"/>
      <c r="B460" s="3"/>
      <c r="C460" s="4"/>
      <c r="D460" s="4"/>
      <c r="E460" s="3"/>
      <c r="F460" s="3"/>
      <c r="G460" s="16"/>
      <c r="H460" s="3"/>
      <c r="I460" s="3"/>
      <c r="J460" s="3"/>
      <c r="K460" s="3"/>
      <c r="L460" s="3"/>
      <c r="M460" s="3"/>
      <c r="N460" s="3"/>
    </row>
    <row r="461" spans="1:14" ht="13">
      <c r="A461" s="36"/>
      <c r="B461" s="3"/>
      <c r="C461" s="4"/>
      <c r="D461" s="4"/>
      <c r="E461" s="3"/>
      <c r="F461" s="3"/>
      <c r="G461" s="16"/>
      <c r="H461" s="3"/>
      <c r="I461" s="3"/>
      <c r="J461" s="3"/>
      <c r="K461" s="3"/>
      <c r="L461" s="3"/>
      <c r="M461" s="3"/>
      <c r="N461" s="3"/>
    </row>
    <row r="462" spans="1:14" ht="13">
      <c r="A462" s="36"/>
      <c r="B462" s="3"/>
      <c r="C462" s="4"/>
      <c r="D462" s="4"/>
      <c r="E462" s="3"/>
      <c r="F462" s="3"/>
      <c r="G462" s="16"/>
      <c r="H462" s="3"/>
      <c r="I462" s="3"/>
      <c r="J462" s="3"/>
      <c r="K462" s="3"/>
      <c r="L462" s="3"/>
      <c r="M462" s="3"/>
      <c r="N462" s="3"/>
    </row>
    <row r="463" spans="1:14" ht="13">
      <c r="A463" s="36"/>
      <c r="B463" s="3"/>
      <c r="C463" s="4"/>
      <c r="D463" s="4"/>
      <c r="E463" s="3"/>
      <c r="F463" s="3"/>
      <c r="G463" s="16"/>
      <c r="H463" s="3"/>
      <c r="I463" s="3"/>
      <c r="J463" s="3"/>
      <c r="K463" s="3"/>
      <c r="L463" s="3"/>
      <c r="M463" s="3"/>
      <c r="N463" s="3"/>
    </row>
    <row r="464" spans="1:14" ht="13">
      <c r="A464" s="36"/>
      <c r="B464" s="3"/>
      <c r="C464" s="4"/>
      <c r="D464" s="4"/>
      <c r="E464" s="3"/>
      <c r="F464" s="3"/>
      <c r="G464" s="16"/>
      <c r="H464" s="3"/>
      <c r="I464" s="3"/>
      <c r="J464" s="3"/>
      <c r="K464" s="3"/>
      <c r="L464" s="3"/>
      <c r="M464" s="3"/>
      <c r="N464" s="3"/>
    </row>
    <row r="465" spans="1:14" ht="13">
      <c r="A465" s="36"/>
      <c r="B465" s="3"/>
      <c r="C465" s="4"/>
      <c r="D465" s="4"/>
      <c r="E465" s="3"/>
      <c r="F465" s="3"/>
      <c r="G465" s="16"/>
      <c r="H465" s="3"/>
      <c r="I465" s="3"/>
      <c r="J465" s="3"/>
      <c r="K465" s="3"/>
      <c r="L465" s="3"/>
      <c r="M465" s="3"/>
      <c r="N465" s="3"/>
    </row>
    <row r="466" spans="1:14" ht="13">
      <c r="A466" s="36"/>
      <c r="B466" s="3"/>
      <c r="C466" s="4"/>
      <c r="D466" s="4"/>
      <c r="E466" s="3"/>
      <c r="F466" s="3"/>
      <c r="G466" s="16"/>
      <c r="H466" s="3"/>
      <c r="I466" s="3"/>
      <c r="J466" s="3"/>
      <c r="K466" s="3"/>
      <c r="L466" s="3"/>
      <c r="M466" s="3"/>
      <c r="N466" s="3"/>
    </row>
    <row r="467" spans="1:14" ht="13">
      <c r="A467" s="36"/>
      <c r="B467" s="3"/>
      <c r="C467" s="4"/>
      <c r="D467" s="4"/>
      <c r="E467" s="3"/>
      <c r="F467" s="3"/>
      <c r="G467" s="16"/>
      <c r="H467" s="3"/>
      <c r="I467" s="3"/>
      <c r="J467" s="3"/>
      <c r="K467" s="3"/>
      <c r="L467" s="3"/>
      <c r="M467" s="3"/>
      <c r="N467" s="3"/>
    </row>
    <row r="468" spans="1:14" ht="13">
      <c r="A468" s="36"/>
      <c r="B468" s="3"/>
      <c r="C468" s="4"/>
      <c r="D468" s="4"/>
      <c r="E468" s="3"/>
      <c r="F468" s="3"/>
      <c r="G468" s="16"/>
      <c r="H468" s="3"/>
      <c r="I468" s="3"/>
      <c r="J468" s="3"/>
      <c r="K468" s="3"/>
      <c r="L468" s="3"/>
      <c r="M468" s="3"/>
      <c r="N468" s="3"/>
    </row>
    <row r="469" spans="1:14" ht="13">
      <c r="A469" s="36"/>
      <c r="B469" s="3"/>
      <c r="C469" s="4"/>
      <c r="D469" s="4"/>
      <c r="E469" s="3"/>
      <c r="F469" s="3"/>
      <c r="G469" s="16"/>
      <c r="H469" s="3"/>
      <c r="I469" s="3"/>
      <c r="J469" s="3"/>
      <c r="K469" s="3"/>
      <c r="L469" s="3"/>
      <c r="M469" s="3"/>
      <c r="N469" s="3"/>
    </row>
    <row r="470" spans="1:14" ht="13">
      <c r="A470" s="36"/>
      <c r="B470" s="3"/>
      <c r="C470" s="4"/>
      <c r="D470" s="4"/>
      <c r="E470" s="3"/>
      <c r="F470" s="3"/>
      <c r="G470" s="16"/>
      <c r="H470" s="3"/>
      <c r="I470" s="3"/>
      <c r="J470" s="3"/>
      <c r="K470" s="3"/>
      <c r="L470" s="3"/>
      <c r="M470" s="3"/>
      <c r="N470" s="3"/>
    </row>
    <row r="471" spans="1:14" ht="13">
      <c r="A471" s="36"/>
      <c r="B471" s="3"/>
      <c r="C471" s="4"/>
      <c r="D471" s="4"/>
      <c r="E471" s="3"/>
      <c r="F471" s="3"/>
      <c r="G471" s="16"/>
      <c r="H471" s="3"/>
      <c r="I471" s="3"/>
      <c r="J471" s="3"/>
      <c r="K471" s="3"/>
      <c r="L471" s="3"/>
      <c r="M471" s="3"/>
      <c r="N471" s="3"/>
    </row>
    <row r="472" spans="1:14" ht="13">
      <c r="A472" s="36"/>
      <c r="B472" s="3"/>
      <c r="C472" s="4"/>
      <c r="D472" s="4"/>
      <c r="E472" s="3"/>
      <c r="F472" s="3"/>
      <c r="G472" s="16"/>
      <c r="H472" s="3"/>
      <c r="I472" s="3"/>
      <c r="J472" s="3"/>
      <c r="K472" s="3"/>
      <c r="L472" s="3"/>
      <c r="M472" s="3"/>
      <c r="N472" s="3"/>
    </row>
    <row r="473" spans="1:14" ht="13">
      <c r="A473" s="36"/>
      <c r="B473" s="3"/>
      <c r="C473" s="4"/>
      <c r="D473" s="4"/>
      <c r="E473" s="3"/>
      <c r="F473" s="3"/>
      <c r="G473" s="16"/>
      <c r="H473" s="3"/>
      <c r="I473" s="3"/>
      <c r="J473" s="3"/>
      <c r="K473" s="3"/>
      <c r="L473" s="3"/>
      <c r="M473" s="3"/>
      <c r="N473" s="3"/>
    </row>
    <row r="474" spans="1:14" ht="13">
      <c r="A474" s="36"/>
      <c r="B474" s="3"/>
      <c r="C474" s="4"/>
      <c r="D474" s="4"/>
      <c r="E474" s="3"/>
      <c r="F474" s="3"/>
      <c r="G474" s="16"/>
      <c r="H474" s="3"/>
      <c r="I474" s="3"/>
      <c r="J474" s="3"/>
      <c r="K474" s="3"/>
      <c r="L474" s="3"/>
      <c r="M474" s="3"/>
      <c r="N474" s="3"/>
    </row>
    <row r="475" spans="1:14" ht="13">
      <c r="A475" s="36"/>
      <c r="B475" s="3"/>
      <c r="C475" s="4"/>
      <c r="D475" s="4"/>
      <c r="E475" s="3"/>
      <c r="F475" s="3"/>
      <c r="G475" s="16"/>
      <c r="H475" s="3"/>
      <c r="I475" s="3"/>
      <c r="J475" s="3"/>
      <c r="K475" s="3"/>
      <c r="L475" s="3"/>
      <c r="M475" s="3"/>
      <c r="N475" s="3"/>
    </row>
    <row r="476" spans="1:14" ht="13">
      <c r="A476" s="36"/>
      <c r="B476" s="3"/>
      <c r="C476" s="4"/>
      <c r="D476" s="4"/>
      <c r="E476" s="3"/>
      <c r="F476" s="3"/>
      <c r="G476" s="16"/>
      <c r="H476" s="3"/>
      <c r="I476" s="3"/>
      <c r="J476" s="3"/>
      <c r="K476" s="3"/>
      <c r="L476" s="3"/>
      <c r="M476" s="3"/>
      <c r="N476" s="3"/>
    </row>
    <row r="477" spans="1:14" ht="13">
      <c r="A477" s="36"/>
      <c r="B477" s="3"/>
      <c r="C477" s="4"/>
      <c r="D477" s="4"/>
      <c r="E477" s="3"/>
      <c r="F477" s="3"/>
      <c r="G477" s="16"/>
      <c r="H477" s="3"/>
      <c r="I477" s="3"/>
      <c r="J477" s="3"/>
      <c r="K477" s="3"/>
      <c r="L477" s="3"/>
      <c r="M477" s="3"/>
      <c r="N477" s="3"/>
    </row>
    <row r="478" spans="1:14" ht="13">
      <c r="A478" s="36"/>
      <c r="B478" s="3"/>
      <c r="C478" s="4"/>
      <c r="D478" s="4"/>
      <c r="E478" s="3"/>
      <c r="F478" s="3"/>
      <c r="G478" s="16"/>
      <c r="H478" s="3"/>
      <c r="I478" s="3"/>
      <c r="J478" s="3"/>
      <c r="K478" s="3"/>
      <c r="L478" s="3"/>
      <c r="M478" s="3"/>
      <c r="N478" s="3"/>
    </row>
    <row r="479" spans="1:14" ht="13">
      <c r="A479" s="36"/>
      <c r="B479" s="3"/>
      <c r="C479" s="4"/>
      <c r="D479" s="4"/>
      <c r="E479" s="3"/>
      <c r="F479" s="3"/>
      <c r="G479" s="16"/>
      <c r="H479" s="3"/>
      <c r="I479" s="3"/>
      <c r="J479" s="3"/>
      <c r="K479" s="3"/>
      <c r="L479" s="3"/>
      <c r="M479" s="3"/>
      <c r="N479" s="3"/>
    </row>
    <row r="480" spans="1:14" ht="13">
      <c r="A480" s="36"/>
      <c r="B480" s="3"/>
      <c r="C480" s="4"/>
      <c r="D480" s="4"/>
      <c r="E480" s="3"/>
      <c r="F480" s="3"/>
      <c r="G480" s="16"/>
      <c r="H480" s="3"/>
      <c r="I480" s="3"/>
      <c r="J480" s="3"/>
      <c r="K480" s="3"/>
      <c r="L480" s="3"/>
      <c r="M480" s="3"/>
      <c r="N480" s="3"/>
    </row>
    <row r="481" spans="1:14" ht="13">
      <c r="A481" s="36"/>
      <c r="B481" s="3"/>
      <c r="C481" s="4"/>
      <c r="D481" s="4"/>
      <c r="E481" s="3"/>
      <c r="F481" s="3"/>
      <c r="G481" s="16"/>
      <c r="H481" s="3"/>
      <c r="I481" s="3"/>
      <c r="J481" s="3"/>
      <c r="K481" s="3"/>
      <c r="L481" s="3"/>
      <c r="M481" s="3"/>
      <c r="N481" s="3"/>
    </row>
    <row r="482" spans="1:14" ht="13">
      <c r="A482" s="36"/>
      <c r="B482" s="3"/>
      <c r="C482" s="4"/>
      <c r="D482" s="4"/>
      <c r="E482" s="3"/>
      <c r="F482" s="3"/>
      <c r="G482" s="16"/>
      <c r="H482" s="3"/>
      <c r="I482" s="3"/>
      <c r="J482" s="3"/>
      <c r="K482" s="3"/>
      <c r="L482" s="3"/>
      <c r="M482" s="3"/>
      <c r="N482" s="3"/>
    </row>
    <row r="483" spans="1:14" ht="13">
      <c r="A483" s="36"/>
      <c r="B483" s="3"/>
      <c r="C483" s="4"/>
      <c r="D483" s="4"/>
      <c r="E483" s="3"/>
      <c r="F483" s="3"/>
      <c r="G483" s="16"/>
      <c r="H483" s="3"/>
      <c r="I483" s="3"/>
      <c r="J483" s="3"/>
      <c r="K483" s="3"/>
      <c r="L483" s="3"/>
      <c r="M483" s="3"/>
      <c r="N483" s="3"/>
    </row>
    <row r="484" spans="1:14" ht="13">
      <c r="A484" s="36"/>
      <c r="B484" s="3"/>
      <c r="C484" s="4"/>
      <c r="D484" s="4"/>
      <c r="E484" s="3"/>
      <c r="F484" s="3"/>
      <c r="G484" s="16"/>
      <c r="H484" s="3"/>
      <c r="I484" s="3"/>
      <c r="J484" s="3"/>
      <c r="K484" s="3"/>
      <c r="L484" s="3"/>
      <c r="M484" s="3"/>
      <c r="N484" s="3"/>
    </row>
    <row r="485" spans="1:14" ht="13">
      <c r="A485" s="36"/>
      <c r="B485" s="3"/>
      <c r="C485" s="4"/>
      <c r="D485" s="4"/>
      <c r="E485" s="3"/>
      <c r="F485" s="3"/>
      <c r="G485" s="16"/>
      <c r="H485" s="3"/>
      <c r="I485" s="3"/>
      <c r="J485" s="3"/>
      <c r="K485" s="3"/>
      <c r="L485" s="3"/>
      <c r="M485" s="3"/>
      <c r="N485" s="3"/>
    </row>
    <row r="486" spans="1:14" ht="13">
      <c r="A486" s="36"/>
      <c r="B486" s="3"/>
      <c r="C486" s="4"/>
      <c r="D486" s="4"/>
      <c r="E486" s="3"/>
      <c r="F486" s="3"/>
      <c r="G486" s="16"/>
      <c r="H486" s="3"/>
      <c r="I486" s="3"/>
      <c r="J486" s="3"/>
      <c r="K486" s="3"/>
      <c r="L486" s="3"/>
      <c r="M486" s="3"/>
      <c r="N486" s="3"/>
    </row>
    <row r="487" spans="1:14" ht="13">
      <c r="A487" s="36"/>
      <c r="B487" s="3"/>
      <c r="C487" s="4"/>
      <c r="D487" s="4"/>
      <c r="E487" s="3"/>
      <c r="F487" s="3"/>
      <c r="G487" s="16"/>
      <c r="H487" s="3"/>
      <c r="I487" s="3"/>
      <c r="J487" s="3"/>
      <c r="K487" s="3"/>
      <c r="L487" s="3"/>
      <c r="M487" s="3"/>
      <c r="N487" s="3"/>
    </row>
    <row r="488" spans="1:14" ht="13">
      <c r="A488" s="36"/>
      <c r="B488" s="3"/>
      <c r="C488" s="4"/>
      <c r="D488" s="4"/>
      <c r="E488" s="3"/>
      <c r="F488" s="3"/>
      <c r="G488" s="16"/>
      <c r="H488" s="3"/>
      <c r="I488" s="3"/>
      <c r="J488" s="3"/>
      <c r="K488" s="3"/>
      <c r="L488" s="3"/>
      <c r="M488" s="3"/>
      <c r="N488" s="3"/>
    </row>
    <row r="489" spans="1:14" ht="13">
      <c r="A489" s="36"/>
      <c r="B489" s="3"/>
      <c r="C489" s="4"/>
      <c r="D489" s="4"/>
      <c r="E489" s="3"/>
      <c r="F489" s="3"/>
      <c r="G489" s="16"/>
      <c r="H489" s="3"/>
      <c r="I489" s="3"/>
      <c r="J489" s="3"/>
      <c r="K489" s="3"/>
      <c r="L489" s="3"/>
      <c r="M489" s="3"/>
      <c r="N489" s="3"/>
    </row>
    <row r="490" spans="1:14" ht="13">
      <c r="A490" s="36"/>
      <c r="B490" s="3"/>
      <c r="C490" s="4"/>
      <c r="D490" s="4"/>
      <c r="E490" s="3"/>
      <c r="F490" s="3"/>
      <c r="G490" s="16"/>
      <c r="H490" s="3"/>
      <c r="I490" s="3"/>
      <c r="J490" s="3"/>
      <c r="K490" s="3"/>
      <c r="L490" s="3"/>
      <c r="M490" s="3"/>
      <c r="N490" s="3"/>
    </row>
    <row r="491" spans="1:14" ht="13">
      <c r="A491" s="36"/>
      <c r="B491" s="3"/>
      <c r="C491" s="4"/>
      <c r="D491" s="4"/>
      <c r="E491" s="3"/>
      <c r="F491" s="3"/>
      <c r="G491" s="16"/>
      <c r="H491" s="3"/>
      <c r="I491" s="3"/>
      <c r="J491" s="3"/>
      <c r="K491" s="3"/>
      <c r="L491" s="3"/>
      <c r="M491" s="3"/>
      <c r="N491" s="3"/>
    </row>
    <row r="492" spans="1:14" ht="13">
      <c r="A492" s="36"/>
      <c r="B492" s="3"/>
      <c r="C492" s="4"/>
      <c r="D492" s="4"/>
      <c r="E492" s="3"/>
      <c r="F492" s="3"/>
      <c r="G492" s="16"/>
      <c r="H492" s="3"/>
      <c r="I492" s="3"/>
      <c r="J492" s="3"/>
      <c r="K492" s="3"/>
      <c r="L492" s="3"/>
      <c r="M492" s="3"/>
      <c r="N492" s="3"/>
    </row>
    <row r="493" spans="1:14" ht="13">
      <c r="A493" s="36"/>
      <c r="B493" s="3"/>
      <c r="C493" s="4"/>
      <c r="D493" s="4"/>
      <c r="E493" s="3"/>
      <c r="F493" s="3"/>
      <c r="G493" s="16"/>
      <c r="H493" s="3"/>
      <c r="I493" s="3"/>
      <c r="J493" s="3"/>
      <c r="K493" s="3"/>
      <c r="L493" s="3"/>
      <c r="M493" s="3"/>
      <c r="N493" s="3"/>
    </row>
    <row r="494" spans="1:14" ht="13">
      <c r="A494" s="36"/>
      <c r="B494" s="3"/>
      <c r="C494" s="4"/>
      <c r="D494" s="4"/>
      <c r="E494" s="3"/>
      <c r="F494" s="3"/>
      <c r="G494" s="16"/>
      <c r="H494" s="3"/>
      <c r="I494" s="3"/>
      <c r="J494" s="3"/>
      <c r="K494" s="3"/>
      <c r="L494" s="3"/>
      <c r="M494" s="3"/>
      <c r="N494" s="3"/>
    </row>
    <row r="495" spans="1:14" ht="13">
      <c r="A495" s="36"/>
      <c r="B495" s="3"/>
      <c r="C495" s="4"/>
      <c r="D495" s="4"/>
      <c r="E495" s="3"/>
      <c r="F495" s="3"/>
      <c r="G495" s="16"/>
      <c r="H495" s="3"/>
      <c r="I495" s="3"/>
      <c r="J495" s="3"/>
      <c r="K495" s="3"/>
      <c r="L495" s="3"/>
      <c r="M495" s="3"/>
      <c r="N495" s="3"/>
    </row>
    <row r="496" spans="1:14" ht="13">
      <c r="A496" s="36"/>
      <c r="B496" s="3"/>
      <c r="C496" s="4"/>
      <c r="D496" s="4"/>
      <c r="E496" s="3"/>
      <c r="F496" s="3"/>
      <c r="G496" s="16"/>
      <c r="H496" s="3"/>
      <c r="I496" s="3"/>
      <c r="J496" s="3"/>
      <c r="K496" s="3"/>
      <c r="L496" s="3"/>
      <c r="M496" s="3"/>
      <c r="N496" s="3"/>
    </row>
    <row r="497" spans="1:14" ht="13">
      <c r="A497" s="36"/>
      <c r="B497" s="3"/>
      <c r="C497" s="4"/>
      <c r="D497" s="4"/>
      <c r="E497" s="3"/>
      <c r="F497" s="3"/>
      <c r="G497" s="16"/>
      <c r="H497" s="3"/>
      <c r="I497" s="3"/>
      <c r="J497" s="3"/>
      <c r="K497" s="3"/>
      <c r="L497" s="3"/>
      <c r="M497" s="3"/>
      <c r="N497" s="3"/>
    </row>
    <row r="498" spans="1:14" ht="13">
      <c r="A498" s="36"/>
      <c r="B498" s="3"/>
      <c r="C498" s="4"/>
      <c r="D498" s="4"/>
      <c r="E498" s="3"/>
      <c r="F498" s="3"/>
      <c r="G498" s="16"/>
      <c r="H498" s="3"/>
      <c r="I498" s="3"/>
      <c r="J498" s="3"/>
      <c r="K498" s="3"/>
      <c r="L498" s="3"/>
      <c r="M498" s="3"/>
      <c r="N498" s="3"/>
    </row>
    <row r="499" spans="1:14" ht="13">
      <c r="A499" s="36"/>
      <c r="B499" s="3"/>
      <c r="C499" s="4"/>
      <c r="D499" s="4"/>
      <c r="E499" s="3"/>
      <c r="F499" s="3"/>
      <c r="G499" s="16"/>
      <c r="H499" s="3"/>
      <c r="I499" s="3"/>
      <c r="J499" s="3"/>
      <c r="K499" s="3"/>
      <c r="L499" s="3"/>
      <c r="M499" s="3"/>
      <c r="N499" s="3"/>
    </row>
    <row r="500" spans="1:14" ht="13">
      <c r="A500" s="36"/>
      <c r="B500" s="3"/>
      <c r="C500" s="4"/>
      <c r="D500" s="4"/>
      <c r="E500" s="3"/>
      <c r="F500" s="3"/>
      <c r="G500" s="16"/>
      <c r="H500" s="3"/>
      <c r="I500" s="3"/>
      <c r="J500" s="3"/>
      <c r="K500" s="3"/>
      <c r="L500" s="3"/>
      <c r="M500" s="3"/>
      <c r="N500" s="3"/>
    </row>
    <row r="501" spans="1:14" ht="13">
      <c r="A501" s="36"/>
      <c r="B501" s="3"/>
      <c r="C501" s="4"/>
      <c r="D501" s="4"/>
      <c r="E501" s="3"/>
      <c r="F501" s="3"/>
      <c r="G501" s="16"/>
      <c r="H501" s="3"/>
      <c r="I501" s="3"/>
      <c r="J501" s="3"/>
      <c r="K501" s="3"/>
      <c r="L501" s="3"/>
      <c r="M501" s="3"/>
      <c r="N501" s="3"/>
    </row>
    <row r="502" spans="1:14" ht="13">
      <c r="A502" s="36"/>
      <c r="B502" s="3"/>
      <c r="C502" s="4"/>
      <c r="D502" s="4"/>
      <c r="E502" s="3"/>
      <c r="F502" s="3"/>
      <c r="G502" s="16"/>
      <c r="H502" s="3"/>
      <c r="I502" s="3"/>
      <c r="J502" s="3"/>
      <c r="K502" s="3"/>
      <c r="L502" s="3"/>
      <c r="M502" s="3"/>
      <c r="N502" s="3"/>
    </row>
    <row r="503" spans="1:14" ht="13">
      <c r="A503" s="36"/>
      <c r="B503" s="3"/>
      <c r="C503" s="4"/>
      <c r="D503" s="4"/>
      <c r="E503" s="3"/>
      <c r="F503" s="3"/>
      <c r="G503" s="16"/>
      <c r="H503" s="3"/>
      <c r="I503" s="3"/>
      <c r="J503" s="3"/>
      <c r="K503" s="3"/>
      <c r="L503" s="3"/>
      <c r="M503" s="3"/>
      <c r="N503" s="3"/>
    </row>
    <row r="504" spans="1:14" ht="13">
      <c r="A504" s="36"/>
      <c r="B504" s="3"/>
      <c r="C504" s="4"/>
      <c r="D504" s="4"/>
      <c r="E504" s="3"/>
      <c r="F504" s="3"/>
      <c r="G504" s="16"/>
      <c r="H504" s="3"/>
      <c r="I504" s="3"/>
      <c r="J504" s="3"/>
      <c r="K504" s="3"/>
      <c r="L504" s="3"/>
      <c r="M504" s="3"/>
      <c r="N504" s="3"/>
    </row>
    <row r="505" spans="1:14" ht="13">
      <c r="A505" s="36"/>
      <c r="B505" s="3"/>
      <c r="C505" s="4"/>
      <c r="D505" s="4"/>
      <c r="E505" s="3"/>
      <c r="F505" s="3"/>
      <c r="G505" s="16"/>
      <c r="H505" s="3"/>
      <c r="I505" s="3"/>
      <c r="J505" s="3"/>
      <c r="K505" s="3"/>
      <c r="L505" s="3"/>
      <c r="M505" s="3"/>
      <c r="N505" s="3"/>
    </row>
    <row r="506" spans="1:14" ht="13">
      <c r="A506" s="36"/>
      <c r="B506" s="3"/>
      <c r="C506" s="4"/>
      <c r="D506" s="4"/>
      <c r="E506" s="3"/>
      <c r="F506" s="3"/>
      <c r="G506" s="16"/>
      <c r="H506" s="3"/>
      <c r="I506" s="3"/>
      <c r="J506" s="3"/>
      <c r="K506" s="3"/>
      <c r="L506" s="3"/>
      <c r="M506" s="3"/>
      <c r="N506" s="3"/>
    </row>
    <row r="507" spans="1:14" ht="13">
      <c r="A507" s="36"/>
      <c r="B507" s="3"/>
      <c r="C507" s="4"/>
      <c r="D507" s="4"/>
      <c r="E507" s="3"/>
      <c r="F507" s="3"/>
      <c r="G507" s="16"/>
      <c r="H507" s="3"/>
      <c r="I507" s="3"/>
      <c r="J507" s="3"/>
      <c r="K507" s="3"/>
      <c r="L507" s="3"/>
      <c r="M507" s="3"/>
      <c r="N507" s="3"/>
    </row>
    <row r="508" spans="1:14" ht="13">
      <c r="A508" s="36"/>
      <c r="B508" s="3"/>
      <c r="C508" s="4"/>
      <c r="D508" s="4"/>
      <c r="E508" s="3"/>
      <c r="F508" s="3"/>
      <c r="G508" s="16"/>
      <c r="H508" s="3"/>
      <c r="I508" s="3"/>
      <c r="J508" s="3"/>
      <c r="K508" s="3"/>
      <c r="L508" s="3"/>
      <c r="M508" s="3"/>
      <c r="N508" s="3"/>
    </row>
    <row r="509" spans="1:14" ht="13">
      <c r="A509" s="36"/>
      <c r="B509" s="3"/>
      <c r="C509" s="4"/>
      <c r="D509" s="4"/>
      <c r="E509" s="3"/>
      <c r="F509" s="3"/>
      <c r="G509" s="16"/>
      <c r="H509" s="3"/>
      <c r="I509" s="3"/>
      <c r="J509" s="3"/>
      <c r="K509" s="3"/>
      <c r="L509" s="3"/>
      <c r="M509" s="3"/>
      <c r="N509" s="3"/>
    </row>
    <row r="510" spans="1:14" ht="13">
      <c r="A510" s="36"/>
      <c r="B510" s="3"/>
      <c r="C510" s="4"/>
      <c r="D510" s="4"/>
      <c r="E510" s="3"/>
      <c r="F510" s="3"/>
      <c r="G510" s="16"/>
      <c r="H510" s="3"/>
      <c r="I510" s="3"/>
      <c r="J510" s="3"/>
      <c r="K510" s="3"/>
      <c r="L510" s="3"/>
      <c r="M510" s="3"/>
      <c r="N510" s="3"/>
    </row>
    <row r="511" spans="1:14" ht="13">
      <c r="A511" s="36"/>
      <c r="B511" s="3"/>
      <c r="C511" s="4"/>
      <c r="D511" s="4"/>
      <c r="E511" s="3"/>
      <c r="F511" s="3"/>
      <c r="G511" s="16"/>
      <c r="H511" s="3"/>
      <c r="I511" s="3"/>
      <c r="J511" s="3"/>
      <c r="K511" s="3"/>
      <c r="L511" s="3"/>
      <c r="M511" s="3"/>
      <c r="N511" s="3"/>
    </row>
    <row r="512" spans="1:14" ht="13">
      <c r="A512" s="36"/>
      <c r="B512" s="3"/>
      <c r="C512" s="4"/>
      <c r="D512" s="4"/>
      <c r="E512" s="3"/>
      <c r="F512" s="3"/>
      <c r="G512" s="16"/>
      <c r="H512" s="3"/>
      <c r="I512" s="3"/>
      <c r="J512" s="3"/>
      <c r="K512" s="3"/>
      <c r="L512" s="3"/>
      <c r="M512" s="3"/>
      <c r="N512" s="3"/>
    </row>
    <row r="513" spans="1:14" ht="13">
      <c r="A513" s="36"/>
      <c r="B513" s="3"/>
      <c r="C513" s="4"/>
      <c r="D513" s="4"/>
      <c r="E513" s="3"/>
      <c r="F513" s="3"/>
      <c r="G513" s="16"/>
      <c r="H513" s="3"/>
      <c r="I513" s="3"/>
      <c r="J513" s="3"/>
      <c r="K513" s="3"/>
      <c r="L513" s="3"/>
      <c r="M513" s="3"/>
      <c r="N513" s="3"/>
    </row>
    <row r="514" spans="1:14" ht="13">
      <c r="A514" s="36"/>
      <c r="B514" s="3"/>
      <c r="C514" s="4"/>
      <c r="D514" s="4"/>
      <c r="E514" s="3"/>
      <c r="F514" s="3"/>
      <c r="G514" s="16"/>
      <c r="H514" s="3"/>
      <c r="I514" s="3"/>
      <c r="J514" s="3"/>
      <c r="K514" s="3"/>
      <c r="L514" s="3"/>
      <c r="M514" s="3"/>
      <c r="N514" s="3"/>
    </row>
    <row r="515" spans="1:14" ht="13">
      <c r="A515" s="36"/>
      <c r="B515" s="3"/>
      <c r="C515" s="4"/>
      <c r="D515" s="4"/>
      <c r="E515" s="3"/>
      <c r="F515" s="3"/>
      <c r="G515" s="16"/>
      <c r="H515" s="3"/>
      <c r="I515" s="3"/>
      <c r="J515" s="3"/>
      <c r="K515" s="3"/>
      <c r="L515" s="3"/>
      <c r="M515" s="3"/>
      <c r="N515" s="3"/>
    </row>
    <row r="516" spans="1:14" ht="13">
      <c r="A516" s="36"/>
      <c r="B516" s="3"/>
      <c r="C516" s="4"/>
      <c r="D516" s="4"/>
      <c r="E516" s="3"/>
      <c r="F516" s="3"/>
      <c r="G516" s="16"/>
      <c r="H516" s="3"/>
      <c r="I516" s="3"/>
      <c r="J516" s="3"/>
      <c r="K516" s="3"/>
      <c r="L516" s="3"/>
      <c r="M516" s="3"/>
      <c r="N516" s="3"/>
    </row>
    <row r="517" spans="1:14" ht="13">
      <c r="A517" s="36"/>
      <c r="B517" s="3"/>
      <c r="C517" s="4"/>
      <c r="D517" s="4"/>
      <c r="E517" s="3"/>
      <c r="F517" s="3"/>
      <c r="G517" s="16"/>
      <c r="H517" s="3"/>
      <c r="I517" s="3"/>
      <c r="J517" s="3"/>
      <c r="K517" s="3"/>
      <c r="L517" s="3"/>
      <c r="M517" s="3"/>
      <c r="N517" s="3"/>
    </row>
    <row r="518" spans="1:14" ht="13">
      <c r="A518" s="36"/>
      <c r="B518" s="3"/>
      <c r="C518" s="4"/>
      <c r="D518" s="4"/>
      <c r="E518" s="3"/>
      <c r="F518" s="3"/>
      <c r="G518" s="16"/>
      <c r="H518" s="3"/>
      <c r="I518" s="3"/>
      <c r="J518" s="3"/>
      <c r="K518" s="3"/>
      <c r="L518" s="3"/>
      <c r="M518" s="3"/>
      <c r="N518" s="3"/>
    </row>
    <row r="519" spans="1:14" ht="13">
      <c r="A519" s="36"/>
      <c r="B519" s="3"/>
      <c r="C519" s="4"/>
      <c r="D519" s="4"/>
      <c r="E519" s="3"/>
      <c r="F519" s="3"/>
      <c r="G519" s="16"/>
      <c r="H519" s="3"/>
      <c r="I519" s="3"/>
      <c r="J519" s="3"/>
      <c r="K519" s="3"/>
      <c r="L519" s="3"/>
      <c r="M519" s="3"/>
      <c r="N519" s="3"/>
    </row>
    <row r="520" spans="1:14" ht="13">
      <c r="A520" s="36"/>
      <c r="B520" s="3"/>
      <c r="C520" s="4"/>
      <c r="D520" s="4"/>
      <c r="E520" s="3"/>
      <c r="F520" s="3"/>
      <c r="G520" s="16"/>
      <c r="H520" s="3"/>
      <c r="I520" s="3"/>
      <c r="J520" s="3"/>
      <c r="K520" s="3"/>
      <c r="L520" s="3"/>
      <c r="M520" s="3"/>
      <c r="N520" s="3"/>
    </row>
    <row r="521" spans="1:14" ht="13">
      <c r="A521" s="36"/>
      <c r="B521" s="3"/>
      <c r="C521" s="4"/>
      <c r="D521" s="4"/>
      <c r="E521" s="3"/>
      <c r="F521" s="3"/>
      <c r="G521" s="16"/>
      <c r="H521" s="3"/>
      <c r="I521" s="3"/>
      <c r="J521" s="3"/>
      <c r="K521" s="3"/>
      <c r="L521" s="3"/>
      <c r="M521" s="3"/>
      <c r="N521" s="3"/>
    </row>
    <row r="522" spans="1:14" ht="13">
      <c r="A522" s="36"/>
      <c r="B522" s="3"/>
      <c r="C522" s="4"/>
      <c r="D522" s="4"/>
      <c r="E522" s="3"/>
      <c r="F522" s="3"/>
      <c r="G522" s="16"/>
      <c r="H522" s="3"/>
      <c r="I522" s="3"/>
      <c r="J522" s="3"/>
      <c r="K522" s="3"/>
      <c r="L522" s="3"/>
      <c r="M522" s="3"/>
      <c r="N522" s="3"/>
    </row>
    <row r="523" spans="1:14" ht="13">
      <c r="A523" s="36"/>
      <c r="B523" s="3"/>
      <c r="C523" s="4"/>
      <c r="D523" s="4"/>
      <c r="E523" s="3"/>
      <c r="F523" s="3"/>
      <c r="G523" s="16"/>
      <c r="H523" s="3"/>
      <c r="I523" s="3"/>
      <c r="J523" s="3"/>
      <c r="K523" s="3"/>
      <c r="L523" s="3"/>
      <c r="M523" s="3"/>
      <c r="N523" s="3"/>
    </row>
    <row r="524" spans="1:14" ht="13">
      <c r="A524" s="36"/>
      <c r="B524" s="3"/>
      <c r="C524" s="4"/>
      <c r="D524" s="4"/>
      <c r="E524" s="3"/>
      <c r="F524" s="3"/>
      <c r="G524" s="16"/>
      <c r="H524" s="3"/>
      <c r="I524" s="3"/>
      <c r="J524" s="3"/>
      <c r="K524" s="3"/>
      <c r="L524" s="3"/>
      <c r="M524" s="3"/>
      <c r="N524" s="3"/>
    </row>
    <row r="525" spans="1:14" ht="13">
      <c r="A525" s="36"/>
      <c r="B525" s="3"/>
      <c r="C525" s="4"/>
      <c r="D525" s="4"/>
      <c r="E525" s="3"/>
      <c r="F525" s="3"/>
      <c r="G525" s="16"/>
      <c r="H525" s="3"/>
      <c r="I525" s="3"/>
      <c r="J525" s="3"/>
      <c r="K525" s="3"/>
      <c r="L525" s="3"/>
      <c r="M525" s="3"/>
      <c r="N525" s="3"/>
    </row>
    <row r="526" spans="1:14" ht="13">
      <c r="A526" s="36"/>
      <c r="B526" s="3"/>
      <c r="C526" s="4"/>
      <c r="D526" s="4"/>
      <c r="E526" s="3"/>
      <c r="F526" s="3"/>
      <c r="G526" s="16"/>
      <c r="H526" s="3"/>
      <c r="I526" s="3"/>
      <c r="J526" s="3"/>
      <c r="K526" s="3"/>
      <c r="L526" s="3"/>
      <c r="M526" s="3"/>
      <c r="N526" s="3"/>
    </row>
    <row r="527" spans="1:14" ht="13">
      <c r="A527" s="36"/>
      <c r="B527" s="3"/>
      <c r="C527" s="4"/>
      <c r="D527" s="4"/>
      <c r="E527" s="3"/>
      <c r="F527" s="3"/>
      <c r="G527" s="16"/>
      <c r="H527" s="3"/>
      <c r="I527" s="3"/>
      <c r="J527" s="3"/>
      <c r="K527" s="3"/>
      <c r="L527" s="3"/>
      <c r="M527" s="3"/>
      <c r="N527" s="3"/>
    </row>
    <row r="528" spans="1:14" ht="13">
      <c r="A528" s="36"/>
      <c r="B528" s="3"/>
      <c r="C528" s="4"/>
      <c r="D528" s="4"/>
      <c r="E528" s="3"/>
      <c r="F528" s="3"/>
      <c r="G528" s="16"/>
      <c r="H528" s="3"/>
      <c r="I528" s="3"/>
      <c r="J528" s="3"/>
      <c r="K528" s="3"/>
      <c r="L528" s="3"/>
      <c r="M528" s="3"/>
      <c r="N528" s="3"/>
    </row>
    <row r="529" spans="1:14" ht="13">
      <c r="A529" s="36"/>
      <c r="B529" s="3"/>
      <c r="C529" s="4"/>
      <c r="D529" s="4"/>
      <c r="E529" s="3"/>
      <c r="F529" s="3"/>
      <c r="G529" s="16"/>
      <c r="H529" s="3"/>
      <c r="I529" s="3"/>
      <c r="J529" s="3"/>
      <c r="K529" s="3"/>
      <c r="L529" s="3"/>
      <c r="M529" s="3"/>
      <c r="N529" s="3"/>
    </row>
    <row r="530" spans="1:14" ht="13">
      <c r="A530" s="36"/>
      <c r="B530" s="3"/>
      <c r="C530" s="4"/>
      <c r="D530" s="4"/>
      <c r="E530" s="3"/>
      <c r="F530" s="3"/>
      <c r="G530" s="16"/>
      <c r="H530" s="3"/>
      <c r="I530" s="3"/>
      <c r="J530" s="3"/>
      <c r="K530" s="3"/>
      <c r="L530" s="3"/>
      <c r="M530" s="3"/>
      <c r="N530" s="3"/>
    </row>
    <row r="531" spans="1:14" ht="13">
      <c r="A531" s="36"/>
      <c r="B531" s="3"/>
      <c r="C531" s="4"/>
      <c r="D531" s="4"/>
      <c r="E531" s="3"/>
      <c r="F531" s="3"/>
      <c r="G531" s="16"/>
      <c r="H531" s="3"/>
      <c r="I531" s="3"/>
      <c r="J531" s="3"/>
      <c r="K531" s="3"/>
      <c r="L531" s="3"/>
      <c r="M531" s="3"/>
      <c r="N531" s="3"/>
    </row>
    <row r="532" spans="1:14" ht="13">
      <c r="A532" s="36"/>
      <c r="B532" s="3"/>
      <c r="C532" s="4"/>
      <c r="D532" s="4"/>
      <c r="E532" s="3"/>
      <c r="F532" s="3"/>
      <c r="G532" s="16"/>
      <c r="H532" s="3"/>
      <c r="I532" s="3"/>
      <c r="J532" s="3"/>
      <c r="K532" s="3"/>
      <c r="L532" s="3"/>
      <c r="M532" s="3"/>
      <c r="N532" s="3"/>
    </row>
    <row r="533" spans="1:14" ht="13">
      <c r="A533" s="36"/>
      <c r="B533" s="3"/>
      <c r="C533" s="4"/>
      <c r="D533" s="4"/>
      <c r="E533" s="3"/>
      <c r="F533" s="3"/>
      <c r="G533" s="16"/>
      <c r="H533" s="3"/>
      <c r="I533" s="3"/>
      <c r="J533" s="3"/>
      <c r="K533" s="3"/>
      <c r="L533" s="3"/>
      <c r="M533" s="3"/>
      <c r="N533" s="3"/>
    </row>
    <row r="534" spans="1:14" ht="13">
      <c r="A534" s="36"/>
      <c r="B534" s="3"/>
      <c r="C534" s="4"/>
      <c r="D534" s="4"/>
      <c r="E534" s="3"/>
      <c r="F534" s="3"/>
      <c r="G534" s="16"/>
      <c r="H534" s="3"/>
      <c r="I534" s="3"/>
      <c r="J534" s="3"/>
      <c r="K534" s="3"/>
      <c r="L534" s="3"/>
      <c r="M534" s="3"/>
      <c r="N534" s="3"/>
    </row>
    <row r="535" spans="1:14" ht="13">
      <c r="A535" s="36"/>
      <c r="B535" s="3"/>
      <c r="C535" s="4"/>
      <c r="D535" s="4"/>
      <c r="E535" s="3"/>
      <c r="F535" s="3"/>
      <c r="G535" s="16"/>
      <c r="H535" s="3"/>
      <c r="I535" s="3"/>
      <c r="J535" s="3"/>
      <c r="K535" s="3"/>
      <c r="L535" s="3"/>
      <c r="M535" s="3"/>
      <c r="N535" s="3"/>
    </row>
    <row r="536" spans="1:14" ht="13">
      <c r="A536" s="36"/>
      <c r="B536" s="3"/>
      <c r="C536" s="4"/>
      <c r="D536" s="4"/>
      <c r="E536" s="3"/>
      <c r="F536" s="3"/>
      <c r="G536" s="16"/>
      <c r="H536" s="3"/>
      <c r="I536" s="3"/>
      <c r="J536" s="3"/>
      <c r="K536" s="3"/>
      <c r="L536" s="3"/>
      <c r="M536" s="3"/>
      <c r="N536" s="3"/>
    </row>
    <row r="537" spans="1:14" ht="13">
      <c r="A537" s="36"/>
      <c r="B537" s="3"/>
      <c r="C537" s="4"/>
      <c r="D537" s="4"/>
      <c r="E537" s="3"/>
      <c r="F537" s="3"/>
      <c r="G537" s="16"/>
      <c r="H537" s="3"/>
      <c r="I537" s="3"/>
      <c r="J537" s="3"/>
      <c r="K537" s="3"/>
      <c r="L537" s="3"/>
      <c r="M537" s="3"/>
      <c r="N537" s="3"/>
    </row>
    <row r="538" spans="1:14" ht="13">
      <c r="A538" s="36"/>
      <c r="B538" s="3"/>
      <c r="C538" s="4"/>
      <c r="D538" s="4"/>
      <c r="E538" s="3"/>
      <c r="F538" s="3"/>
      <c r="G538" s="16"/>
      <c r="H538" s="3"/>
      <c r="I538" s="3"/>
      <c r="J538" s="3"/>
      <c r="K538" s="3"/>
      <c r="L538" s="3"/>
      <c r="M538" s="3"/>
      <c r="N538" s="3"/>
    </row>
    <row r="539" spans="1:14" ht="13">
      <c r="A539" s="36"/>
      <c r="B539" s="3"/>
      <c r="C539" s="4"/>
      <c r="D539" s="4"/>
      <c r="E539" s="3"/>
      <c r="F539" s="3"/>
      <c r="G539" s="16"/>
      <c r="H539" s="3"/>
      <c r="I539" s="3"/>
      <c r="J539" s="3"/>
      <c r="K539" s="3"/>
      <c r="L539" s="3"/>
      <c r="M539" s="3"/>
      <c r="N539" s="3"/>
    </row>
    <row r="540" spans="1:14" ht="13">
      <c r="A540" s="36"/>
      <c r="B540" s="3"/>
      <c r="C540" s="4"/>
      <c r="D540" s="4"/>
      <c r="E540" s="3"/>
      <c r="F540" s="3"/>
      <c r="G540" s="16"/>
      <c r="H540" s="3"/>
      <c r="I540" s="3"/>
      <c r="J540" s="3"/>
      <c r="K540" s="3"/>
      <c r="L540" s="3"/>
      <c r="M540" s="3"/>
      <c r="N540" s="3"/>
    </row>
    <row r="541" spans="1:14" ht="13">
      <c r="A541" s="36"/>
      <c r="B541" s="3"/>
      <c r="C541" s="4"/>
      <c r="D541" s="4"/>
      <c r="E541" s="3"/>
      <c r="F541" s="3"/>
      <c r="G541" s="16"/>
      <c r="H541" s="3"/>
      <c r="I541" s="3"/>
      <c r="J541" s="3"/>
      <c r="K541" s="3"/>
      <c r="L541" s="3"/>
      <c r="M541" s="3"/>
      <c r="N541" s="3"/>
    </row>
    <row r="542" spans="1:14" ht="13">
      <c r="A542" s="36"/>
      <c r="B542" s="3"/>
      <c r="C542" s="4"/>
      <c r="D542" s="4"/>
      <c r="E542" s="3"/>
      <c r="F542" s="3"/>
      <c r="G542" s="16"/>
      <c r="H542" s="3"/>
      <c r="I542" s="3"/>
      <c r="J542" s="3"/>
      <c r="K542" s="3"/>
      <c r="L542" s="3"/>
      <c r="M542" s="3"/>
      <c r="N542" s="3"/>
    </row>
    <row r="543" spans="1:14" ht="13">
      <c r="A543" s="36"/>
      <c r="B543" s="3"/>
      <c r="C543" s="4"/>
      <c r="D543" s="4"/>
      <c r="E543" s="3"/>
      <c r="F543" s="3"/>
      <c r="G543" s="16"/>
      <c r="H543" s="3"/>
      <c r="I543" s="3"/>
      <c r="J543" s="3"/>
      <c r="K543" s="3"/>
      <c r="L543" s="3"/>
      <c r="M543" s="3"/>
      <c r="N543" s="3"/>
    </row>
    <row r="544" spans="1:14" ht="13">
      <c r="A544" s="36"/>
      <c r="B544" s="3"/>
      <c r="C544" s="4"/>
      <c r="D544" s="4"/>
      <c r="E544" s="3"/>
      <c r="F544" s="3"/>
      <c r="G544" s="16"/>
      <c r="H544" s="3"/>
      <c r="I544" s="3"/>
      <c r="J544" s="3"/>
      <c r="K544" s="3"/>
      <c r="L544" s="3"/>
      <c r="M544" s="3"/>
      <c r="N544" s="3"/>
    </row>
    <row r="545" spans="1:14" ht="13">
      <c r="A545" s="36"/>
      <c r="B545" s="3"/>
      <c r="C545" s="4"/>
      <c r="D545" s="4"/>
      <c r="E545" s="3"/>
      <c r="F545" s="3"/>
      <c r="G545" s="16"/>
      <c r="H545" s="3"/>
      <c r="I545" s="3"/>
      <c r="J545" s="3"/>
      <c r="K545" s="3"/>
      <c r="L545" s="3"/>
      <c r="M545" s="3"/>
      <c r="N545" s="3"/>
    </row>
    <row r="546" spans="1:14" ht="13">
      <c r="A546" s="36"/>
      <c r="B546" s="3"/>
      <c r="C546" s="4"/>
      <c r="D546" s="4"/>
      <c r="E546" s="3"/>
      <c r="F546" s="3"/>
      <c r="G546" s="16"/>
      <c r="H546" s="3"/>
      <c r="I546" s="3"/>
      <c r="J546" s="3"/>
      <c r="K546" s="3"/>
      <c r="L546" s="3"/>
      <c r="M546" s="3"/>
      <c r="N546" s="3"/>
    </row>
    <row r="547" spans="1:14" ht="13">
      <c r="A547" s="36"/>
      <c r="B547" s="3"/>
      <c r="C547" s="4"/>
      <c r="D547" s="4"/>
      <c r="E547" s="3"/>
      <c r="F547" s="3"/>
      <c r="G547" s="16"/>
      <c r="H547" s="3"/>
      <c r="I547" s="3"/>
      <c r="J547" s="3"/>
      <c r="K547" s="3"/>
      <c r="L547" s="3"/>
      <c r="M547" s="3"/>
      <c r="N547" s="3"/>
    </row>
    <row r="548" spans="1:14" ht="13">
      <c r="A548" s="36"/>
      <c r="B548" s="3"/>
      <c r="C548" s="4"/>
      <c r="D548" s="4"/>
      <c r="E548" s="3"/>
      <c r="F548" s="3"/>
      <c r="G548" s="16"/>
      <c r="H548" s="3"/>
      <c r="I548" s="3"/>
      <c r="J548" s="3"/>
      <c r="K548" s="3"/>
      <c r="L548" s="3"/>
      <c r="M548" s="3"/>
      <c r="N548" s="3"/>
    </row>
    <row r="549" spans="1:14" ht="13">
      <c r="A549" s="36"/>
      <c r="B549" s="3"/>
      <c r="C549" s="4"/>
      <c r="D549" s="4"/>
      <c r="E549" s="3"/>
      <c r="F549" s="3"/>
      <c r="G549" s="16"/>
      <c r="H549" s="3"/>
      <c r="I549" s="3"/>
      <c r="J549" s="3"/>
      <c r="K549" s="3"/>
      <c r="L549" s="3"/>
      <c r="M549" s="3"/>
      <c r="N549" s="3"/>
    </row>
    <row r="550" spans="1:14" ht="13">
      <c r="A550" s="36"/>
      <c r="B550" s="3"/>
      <c r="C550" s="4"/>
      <c r="D550" s="4"/>
      <c r="E550" s="3"/>
      <c r="F550" s="3"/>
      <c r="G550" s="16"/>
      <c r="H550" s="3"/>
      <c r="I550" s="3"/>
      <c r="J550" s="3"/>
      <c r="K550" s="3"/>
      <c r="L550" s="3"/>
      <c r="M550" s="3"/>
      <c r="N550" s="3"/>
    </row>
    <row r="551" spans="1:14" ht="13">
      <c r="A551" s="36"/>
      <c r="B551" s="3"/>
      <c r="C551" s="4"/>
      <c r="D551" s="4"/>
      <c r="E551" s="3"/>
      <c r="F551" s="3"/>
      <c r="G551" s="16"/>
      <c r="H551" s="3"/>
      <c r="I551" s="3"/>
      <c r="J551" s="3"/>
      <c r="K551" s="3"/>
      <c r="L551" s="3"/>
      <c r="M551" s="3"/>
      <c r="N551" s="3"/>
    </row>
    <row r="552" spans="1:14" ht="13">
      <c r="A552" s="36"/>
      <c r="B552" s="3"/>
      <c r="C552" s="4"/>
      <c r="D552" s="4"/>
      <c r="E552" s="3"/>
      <c r="F552" s="3"/>
      <c r="G552" s="16"/>
      <c r="H552" s="3"/>
      <c r="I552" s="3"/>
      <c r="J552" s="3"/>
      <c r="K552" s="3"/>
      <c r="L552" s="3"/>
      <c r="M552" s="3"/>
      <c r="N552" s="3"/>
    </row>
    <row r="553" spans="1:14" ht="13">
      <c r="A553" s="36"/>
      <c r="B553" s="3"/>
      <c r="C553" s="4"/>
      <c r="D553" s="4"/>
      <c r="E553" s="3"/>
      <c r="F553" s="3"/>
      <c r="G553" s="16"/>
      <c r="H553" s="3"/>
      <c r="I553" s="3"/>
      <c r="J553" s="3"/>
      <c r="K553" s="3"/>
      <c r="L553" s="3"/>
      <c r="M553" s="3"/>
      <c r="N553" s="3"/>
    </row>
    <row r="554" spans="1:14" ht="13">
      <c r="A554" s="36"/>
      <c r="B554" s="3"/>
      <c r="C554" s="4"/>
      <c r="D554" s="4"/>
      <c r="E554" s="3"/>
      <c r="F554" s="3"/>
      <c r="G554" s="16"/>
      <c r="H554" s="3"/>
      <c r="I554" s="3"/>
      <c r="J554" s="3"/>
      <c r="K554" s="3"/>
      <c r="L554" s="3"/>
      <c r="M554" s="3"/>
      <c r="N554" s="3"/>
    </row>
    <row r="555" spans="1:14" ht="13">
      <c r="A555" s="36"/>
      <c r="B555" s="3"/>
      <c r="C555" s="4"/>
      <c r="D555" s="4"/>
      <c r="E555" s="3"/>
      <c r="F555" s="3"/>
      <c r="G555" s="16"/>
      <c r="H555" s="3"/>
      <c r="I555" s="3"/>
      <c r="J555" s="3"/>
      <c r="K555" s="3"/>
      <c r="L555" s="3"/>
      <c r="M555" s="3"/>
      <c r="N555" s="3"/>
    </row>
    <row r="556" spans="1:14" ht="13">
      <c r="A556" s="36"/>
      <c r="B556" s="3"/>
      <c r="C556" s="4"/>
      <c r="D556" s="4"/>
      <c r="E556" s="3"/>
      <c r="F556" s="3"/>
      <c r="G556" s="16"/>
      <c r="H556" s="3"/>
      <c r="I556" s="3"/>
      <c r="J556" s="3"/>
      <c r="K556" s="3"/>
      <c r="L556" s="3"/>
      <c r="M556" s="3"/>
      <c r="N556" s="3"/>
    </row>
    <row r="557" spans="1:14" ht="13">
      <c r="A557" s="36"/>
      <c r="B557" s="3"/>
      <c r="C557" s="4"/>
      <c r="D557" s="4"/>
      <c r="E557" s="3"/>
      <c r="F557" s="3"/>
      <c r="G557" s="16"/>
      <c r="H557" s="3"/>
      <c r="I557" s="3"/>
      <c r="J557" s="3"/>
      <c r="K557" s="3"/>
      <c r="L557" s="3"/>
      <c r="M557" s="3"/>
      <c r="N557" s="3"/>
    </row>
    <row r="558" spans="1:14" ht="13">
      <c r="A558" s="36"/>
      <c r="B558" s="3"/>
      <c r="C558" s="4"/>
      <c r="D558" s="4"/>
      <c r="E558" s="3"/>
      <c r="F558" s="3"/>
      <c r="G558" s="16"/>
      <c r="H558" s="3"/>
      <c r="I558" s="3"/>
      <c r="J558" s="3"/>
      <c r="K558" s="3"/>
      <c r="L558" s="3"/>
      <c r="M558" s="3"/>
      <c r="N558" s="3"/>
    </row>
    <row r="559" spans="1:14" ht="13">
      <c r="A559" s="36"/>
      <c r="B559" s="3"/>
      <c r="C559" s="4"/>
      <c r="D559" s="4"/>
      <c r="E559" s="3"/>
      <c r="F559" s="3"/>
      <c r="G559" s="16"/>
      <c r="H559" s="3"/>
      <c r="I559" s="3"/>
      <c r="J559" s="3"/>
      <c r="K559" s="3"/>
      <c r="L559" s="3"/>
      <c r="M559" s="3"/>
      <c r="N559" s="3"/>
    </row>
    <row r="560" spans="1:14" ht="13">
      <c r="A560" s="36"/>
      <c r="B560" s="3"/>
      <c r="C560" s="4"/>
      <c r="D560" s="4"/>
      <c r="E560" s="3"/>
      <c r="F560" s="3"/>
      <c r="G560" s="16"/>
      <c r="H560" s="3"/>
      <c r="I560" s="3"/>
      <c r="J560" s="3"/>
      <c r="K560" s="3"/>
      <c r="L560" s="3"/>
      <c r="M560" s="3"/>
      <c r="N560" s="3"/>
    </row>
    <row r="561" spans="1:14" ht="13">
      <c r="A561" s="36"/>
      <c r="B561" s="3"/>
      <c r="C561" s="4"/>
      <c r="D561" s="4"/>
      <c r="E561" s="3"/>
      <c r="F561" s="3"/>
      <c r="G561" s="16"/>
      <c r="H561" s="3"/>
      <c r="I561" s="3"/>
      <c r="J561" s="3"/>
      <c r="K561" s="3"/>
      <c r="L561" s="3"/>
      <c r="M561" s="3"/>
      <c r="N561" s="3"/>
    </row>
    <row r="562" spans="1:14" ht="13">
      <c r="A562" s="36"/>
      <c r="B562" s="3"/>
      <c r="C562" s="4"/>
      <c r="D562" s="4"/>
      <c r="E562" s="3"/>
      <c r="F562" s="3"/>
      <c r="G562" s="16"/>
      <c r="H562" s="3"/>
      <c r="I562" s="3"/>
      <c r="J562" s="3"/>
      <c r="K562" s="3"/>
      <c r="L562" s="3"/>
      <c r="M562" s="3"/>
      <c r="N562" s="3"/>
    </row>
    <row r="563" spans="1:14" ht="13">
      <c r="A563" s="36"/>
      <c r="B563" s="3"/>
      <c r="C563" s="4"/>
      <c r="D563" s="4"/>
      <c r="E563" s="3"/>
      <c r="F563" s="3"/>
      <c r="G563" s="16"/>
      <c r="H563" s="3"/>
      <c r="I563" s="3"/>
      <c r="J563" s="3"/>
      <c r="K563" s="3"/>
      <c r="L563" s="3"/>
      <c r="M563" s="3"/>
      <c r="N563" s="3"/>
    </row>
    <row r="564" spans="1:14" ht="13">
      <c r="A564" s="36"/>
      <c r="B564" s="3"/>
      <c r="C564" s="4"/>
      <c r="D564" s="4"/>
      <c r="E564" s="3"/>
      <c r="F564" s="3"/>
      <c r="G564" s="16"/>
      <c r="H564" s="3"/>
      <c r="I564" s="3"/>
      <c r="J564" s="3"/>
      <c r="K564" s="3"/>
      <c r="L564" s="3"/>
      <c r="M564" s="3"/>
      <c r="N564" s="3"/>
    </row>
    <row r="565" spans="1:14" ht="13">
      <c r="A565" s="36"/>
      <c r="B565" s="3"/>
      <c r="C565" s="4"/>
      <c r="D565" s="4"/>
      <c r="E565" s="3"/>
      <c r="F565" s="3"/>
      <c r="G565" s="16"/>
      <c r="H565" s="3"/>
      <c r="I565" s="3"/>
      <c r="J565" s="3"/>
      <c r="K565" s="3"/>
      <c r="L565" s="3"/>
      <c r="M565" s="3"/>
      <c r="N565" s="3"/>
    </row>
    <row r="566" spans="1:14" ht="13">
      <c r="A566" s="36"/>
      <c r="B566" s="3"/>
      <c r="C566" s="4"/>
      <c r="D566" s="4"/>
      <c r="E566" s="3"/>
      <c r="F566" s="3"/>
      <c r="G566" s="16"/>
      <c r="H566" s="3"/>
      <c r="I566" s="3"/>
      <c r="J566" s="3"/>
      <c r="K566" s="3"/>
      <c r="L566" s="3"/>
      <c r="M566" s="3"/>
      <c r="N566" s="3"/>
    </row>
    <row r="567" spans="1:14" ht="13">
      <c r="A567" s="36"/>
      <c r="B567" s="3"/>
      <c r="C567" s="4"/>
      <c r="D567" s="4"/>
      <c r="E567" s="3"/>
      <c r="F567" s="3"/>
      <c r="G567" s="16"/>
      <c r="H567" s="3"/>
      <c r="I567" s="3"/>
      <c r="J567" s="3"/>
      <c r="K567" s="3"/>
      <c r="L567" s="3"/>
      <c r="M567" s="3"/>
      <c r="N567" s="3"/>
    </row>
    <row r="568" spans="1:14" ht="13">
      <c r="A568" s="36"/>
      <c r="B568" s="3"/>
      <c r="C568" s="4"/>
      <c r="D568" s="4"/>
      <c r="E568" s="3"/>
      <c r="F568" s="3"/>
      <c r="G568" s="16"/>
      <c r="H568" s="3"/>
      <c r="I568" s="3"/>
      <c r="J568" s="3"/>
      <c r="K568" s="3"/>
      <c r="L568" s="3"/>
      <c r="M568" s="3"/>
      <c r="N568" s="3"/>
    </row>
    <row r="569" spans="1:14" ht="13">
      <c r="A569" s="36"/>
      <c r="B569" s="3"/>
      <c r="C569" s="4"/>
      <c r="D569" s="4"/>
      <c r="E569" s="3"/>
      <c r="F569" s="3"/>
      <c r="G569" s="16"/>
      <c r="H569" s="3"/>
      <c r="I569" s="3"/>
      <c r="J569" s="3"/>
      <c r="K569" s="3"/>
      <c r="L569" s="3"/>
      <c r="M569" s="3"/>
      <c r="N569" s="3"/>
    </row>
    <row r="570" spans="1:14" ht="13">
      <c r="A570" s="36"/>
      <c r="B570" s="3"/>
      <c r="C570" s="4"/>
      <c r="D570" s="4"/>
      <c r="E570" s="3"/>
      <c r="F570" s="3"/>
      <c r="G570" s="16"/>
      <c r="H570" s="3"/>
      <c r="I570" s="3"/>
      <c r="J570" s="3"/>
      <c r="K570" s="3"/>
      <c r="L570" s="3"/>
      <c r="M570" s="3"/>
      <c r="N570" s="3"/>
    </row>
    <row r="571" spans="1:14" ht="13">
      <c r="A571" s="36"/>
      <c r="B571" s="3"/>
      <c r="C571" s="4"/>
      <c r="D571" s="4"/>
      <c r="E571" s="3"/>
      <c r="F571" s="3"/>
      <c r="G571" s="16"/>
      <c r="H571" s="3"/>
      <c r="I571" s="3"/>
      <c r="J571" s="3"/>
      <c r="K571" s="3"/>
      <c r="L571" s="3"/>
      <c r="M571" s="3"/>
      <c r="N571" s="3"/>
    </row>
    <row r="572" spans="1:14" ht="13">
      <c r="A572" s="36"/>
      <c r="B572" s="3"/>
      <c r="C572" s="4"/>
      <c r="D572" s="4"/>
      <c r="E572" s="3"/>
      <c r="F572" s="3"/>
      <c r="G572" s="16"/>
      <c r="H572" s="3"/>
      <c r="I572" s="3"/>
      <c r="J572" s="3"/>
      <c r="K572" s="3"/>
      <c r="L572" s="3"/>
      <c r="M572" s="3"/>
      <c r="N572" s="3"/>
    </row>
    <row r="573" spans="1:14" ht="13">
      <c r="A573" s="36"/>
      <c r="B573" s="3"/>
      <c r="C573" s="4"/>
      <c r="D573" s="4"/>
      <c r="E573" s="3"/>
      <c r="F573" s="3"/>
      <c r="G573" s="16"/>
      <c r="H573" s="3"/>
      <c r="I573" s="3"/>
      <c r="J573" s="3"/>
      <c r="K573" s="3"/>
      <c r="L573" s="3"/>
      <c r="M573" s="3"/>
      <c r="N573" s="3"/>
    </row>
    <row r="574" spans="1:14" ht="13">
      <c r="A574" s="36"/>
      <c r="B574" s="3"/>
      <c r="C574" s="4"/>
      <c r="D574" s="4"/>
      <c r="E574" s="3"/>
      <c r="F574" s="3"/>
      <c r="G574" s="16"/>
      <c r="H574" s="3"/>
      <c r="I574" s="3"/>
      <c r="J574" s="3"/>
      <c r="K574" s="3"/>
      <c r="L574" s="3"/>
      <c r="M574" s="3"/>
      <c r="N574" s="3"/>
    </row>
    <row r="575" spans="1:14" ht="13">
      <c r="A575" s="36"/>
      <c r="B575" s="3"/>
      <c r="C575" s="4"/>
      <c r="D575" s="4"/>
      <c r="E575" s="3"/>
      <c r="F575" s="3"/>
      <c r="G575" s="16"/>
      <c r="H575" s="3"/>
      <c r="I575" s="3"/>
      <c r="J575" s="3"/>
      <c r="K575" s="3"/>
      <c r="L575" s="3"/>
      <c r="M575" s="3"/>
      <c r="N575" s="3"/>
    </row>
    <row r="576" spans="1:14" ht="13">
      <c r="A576" s="36"/>
      <c r="B576" s="3"/>
      <c r="C576" s="4"/>
      <c r="D576" s="4"/>
      <c r="E576" s="3"/>
      <c r="F576" s="3"/>
      <c r="G576" s="16"/>
      <c r="H576" s="3"/>
      <c r="I576" s="3"/>
      <c r="J576" s="3"/>
      <c r="K576" s="3"/>
      <c r="L576" s="3"/>
      <c r="M576" s="3"/>
      <c r="N576" s="3"/>
    </row>
    <row r="577" spans="1:14" ht="13">
      <c r="A577" s="36"/>
      <c r="B577" s="3"/>
      <c r="C577" s="4"/>
      <c r="D577" s="4"/>
      <c r="E577" s="3"/>
      <c r="F577" s="3"/>
      <c r="G577" s="16"/>
      <c r="H577" s="3"/>
      <c r="I577" s="3"/>
      <c r="J577" s="3"/>
      <c r="K577" s="3"/>
      <c r="L577" s="3"/>
      <c r="M577" s="3"/>
      <c r="N577" s="3"/>
    </row>
    <row r="578" spans="1:14" ht="13">
      <c r="A578" s="36"/>
      <c r="B578" s="3"/>
      <c r="C578" s="4"/>
      <c r="D578" s="4"/>
      <c r="E578" s="3"/>
      <c r="F578" s="3"/>
      <c r="G578" s="16"/>
      <c r="H578" s="3"/>
      <c r="I578" s="3"/>
      <c r="J578" s="3"/>
      <c r="K578" s="3"/>
      <c r="L578" s="3"/>
      <c r="M578" s="3"/>
      <c r="N578" s="3"/>
    </row>
    <row r="579" spans="1:14" ht="13">
      <c r="A579" s="36"/>
      <c r="B579" s="3"/>
      <c r="C579" s="4"/>
      <c r="D579" s="4"/>
      <c r="E579" s="3"/>
      <c r="F579" s="3"/>
      <c r="G579" s="16"/>
      <c r="H579" s="3"/>
      <c r="I579" s="3"/>
      <c r="J579" s="3"/>
      <c r="K579" s="3"/>
      <c r="L579" s="3"/>
      <c r="M579" s="3"/>
      <c r="N579" s="3"/>
    </row>
    <row r="580" spans="1:14" ht="13">
      <c r="A580" s="36"/>
      <c r="B580" s="3"/>
      <c r="C580" s="4"/>
      <c r="D580" s="4"/>
      <c r="E580" s="3"/>
      <c r="F580" s="3"/>
      <c r="G580" s="16"/>
      <c r="H580" s="3"/>
      <c r="I580" s="3"/>
      <c r="J580" s="3"/>
      <c r="K580" s="3"/>
      <c r="L580" s="3"/>
      <c r="M580" s="3"/>
      <c r="N580" s="3"/>
    </row>
    <row r="581" spans="1:14" ht="13">
      <c r="A581" s="36"/>
      <c r="B581" s="3"/>
      <c r="C581" s="4"/>
      <c r="D581" s="4"/>
      <c r="E581" s="3"/>
      <c r="F581" s="3"/>
      <c r="G581" s="16"/>
      <c r="H581" s="3"/>
      <c r="I581" s="3"/>
      <c r="J581" s="3"/>
      <c r="K581" s="3"/>
      <c r="L581" s="3"/>
      <c r="M581" s="3"/>
      <c r="N581" s="3"/>
    </row>
    <row r="582" spans="1:14" ht="13">
      <c r="A582" s="36"/>
      <c r="B582" s="3"/>
      <c r="C582" s="4"/>
      <c r="D582" s="4"/>
      <c r="E582" s="3"/>
      <c r="F582" s="3"/>
      <c r="G582" s="16"/>
      <c r="H582" s="3"/>
      <c r="I582" s="3"/>
      <c r="J582" s="3"/>
      <c r="K582" s="3"/>
      <c r="L582" s="3"/>
      <c r="M582" s="3"/>
      <c r="N582" s="3"/>
    </row>
    <row r="583" spans="1:14" ht="13">
      <c r="A583" s="36"/>
      <c r="B583" s="3"/>
      <c r="C583" s="4"/>
      <c r="D583" s="4"/>
      <c r="E583" s="3"/>
      <c r="F583" s="3"/>
      <c r="G583" s="16"/>
      <c r="H583" s="3"/>
      <c r="I583" s="3"/>
      <c r="J583" s="3"/>
      <c r="K583" s="3"/>
      <c r="L583" s="3"/>
      <c r="M583" s="3"/>
      <c r="N583" s="3"/>
    </row>
    <row r="584" spans="1:14" ht="13">
      <c r="A584" s="36"/>
      <c r="B584" s="3"/>
      <c r="C584" s="4"/>
      <c r="D584" s="4"/>
      <c r="E584" s="3"/>
      <c r="F584" s="3"/>
      <c r="G584" s="16"/>
      <c r="H584" s="3"/>
      <c r="I584" s="3"/>
      <c r="J584" s="3"/>
      <c r="K584" s="3"/>
      <c r="L584" s="3"/>
      <c r="M584" s="3"/>
      <c r="N584" s="3"/>
    </row>
    <row r="585" spans="1:14" ht="13">
      <c r="A585" s="36"/>
      <c r="B585" s="3"/>
      <c r="C585" s="4"/>
      <c r="D585" s="4"/>
      <c r="E585" s="3"/>
      <c r="F585" s="3"/>
      <c r="G585" s="16"/>
      <c r="H585" s="3"/>
      <c r="I585" s="3"/>
      <c r="J585" s="3"/>
      <c r="K585" s="3"/>
      <c r="L585" s="3"/>
      <c r="M585" s="3"/>
      <c r="N585" s="3"/>
    </row>
    <row r="586" spans="1:14" ht="13">
      <c r="A586" s="36"/>
      <c r="B586" s="3"/>
      <c r="C586" s="4"/>
      <c r="D586" s="4"/>
      <c r="E586" s="3"/>
      <c r="F586" s="3"/>
      <c r="G586" s="16"/>
      <c r="H586" s="3"/>
      <c r="I586" s="3"/>
      <c r="J586" s="3"/>
      <c r="K586" s="3"/>
      <c r="L586" s="3"/>
      <c r="M586" s="3"/>
      <c r="N586" s="3"/>
    </row>
    <row r="587" spans="1:14" ht="13">
      <c r="A587" s="36"/>
      <c r="B587" s="3"/>
      <c r="C587" s="4"/>
      <c r="D587" s="4"/>
      <c r="E587" s="3"/>
      <c r="F587" s="3"/>
      <c r="G587" s="16"/>
      <c r="H587" s="3"/>
      <c r="I587" s="3"/>
      <c r="J587" s="3"/>
      <c r="K587" s="3"/>
      <c r="L587" s="3"/>
      <c r="M587" s="3"/>
      <c r="N587" s="3"/>
    </row>
    <row r="588" spans="1:14" ht="13">
      <c r="A588" s="36"/>
      <c r="B588" s="3"/>
      <c r="C588" s="4"/>
      <c r="D588" s="4"/>
      <c r="E588" s="3"/>
      <c r="F588" s="3"/>
      <c r="G588" s="16"/>
      <c r="H588" s="3"/>
      <c r="I588" s="3"/>
      <c r="J588" s="3"/>
      <c r="K588" s="3"/>
      <c r="L588" s="3"/>
      <c r="M588" s="3"/>
      <c r="N588" s="3"/>
    </row>
    <row r="589" spans="1:14" ht="13">
      <c r="A589" s="36"/>
      <c r="B589" s="3"/>
      <c r="C589" s="4"/>
      <c r="D589" s="4"/>
      <c r="E589" s="3"/>
      <c r="F589" s="3"/>
      <c r="G589" s="16"/>
      <c r="H589" s="3"/>
      <c r="I589" s="3"/>
      <c r="J589" s="3"/>
      <c r="K589" s="3"/>
      <c r="L589" s="3"/>
      <c r="M589" s="3"/>
      <c r="N589" s="3"/>
    </row>
    <row r="590" spans="1:14" ht="13">
      <c r="A590" s="36"/>
      <c r="B590" s="3"/>
      <c r="C590" s="4"/>
      <c r="D590" s="4"/>
      <c r="E590" s="3"/>
      <c r="F590" s="3"/>
      <c r="G590" s="16"/>
      <c r="H590" s="3"/>
      <c r="I590" s="3"/>
      <c r="J590" s="3"/>
      <c r="K590" s="3"/>
      <c r="L590" s="3"/>
      <c r="M590" s="3"/>
      <c r="N590" s="3"/>
    </row>
    <row r="591" spans="1:14" ht="13">
      <c r="A591" s="36"/>
      <c r="B591" s="3"/>
      <c r="C591" s="4"/>
      <c r="D591" s="4"/>
      <c r="E591" s="3"/>
      <c r="F591" s="3"/>
      <c r="G591" s="16"/>
      <c r="H591" s="3"/>
      <c r="I591" s="3"/>
      <c r="J591" s="3"/>
      <c r="K591" s="3"/>
      <c r="L591" s="3"/>
      <c r="M591" s="3"/>
      <c r="N591" s="3"/>
    </row>
    <row r="592" spans="1:14" ht="13">
      <c r="A592" s="36"/>
      <c r="B592" s="3"/>
      <c r="C592" s="4"/>
      <c r="D592" s="4"/>
      <c r="E592" s="3"/>
      <c r="F592" s="3"/>
      <c r="G592" s="16"/>
      <c r="H592" s="3"/>
      <c r="I592" s="3"/>
      <c r="J592" s="3"/>
      <c r="K592" s="3"/>
      <c r="L592" s="3"/>
      <c r="M592" s="3"/>
      <c r="N592" s="3"/>
    </row>
    <row r="593" spans="1:14" ht="13">
      <c r="A593" s="36"/>
      <c r="B593" s="3"/>
      <c r="C593" s="4"/>
      <c r="D593" s="4"/>
      <c r="E593" s="3"/>
      <c r="F593" s="3"/>
      <c r="G593" s="16"/>
      <c r="H593" s="3"/>
      <c r="I593" s="3"/>
      <c r="J593" s="3"/>
      <c r="K593" s="3"/>
      <c r="L593" s="3"/>
      <c r="M593" s="3"/>
      <c r="N593" s="3"/>
    </row>
    <row r="594" spans="1:14" ht="13">
      <c r="A594" s="36"/>
      <c r="B594" s="3"/>
      <c r="C594" s="4"/>
      <c r="D594" s="4"/>
      <c r="E594" s="3"/>
      <c r="F594" s="3"/>
      <c r="G594" s="16"/>
      <c r="H594" s="3"/>
      <c r="I594" s="3"/>
      <c r="J594" s="3"/>
      <c r="K594" s="3"/>
      <c r="L594" s="3"/>
      <c r="M594" s="3"/>
      <c r="N594" s="3"/>
    </row>
    <row r="595" spans="1:14" ht="13">
      <c r="A595" s="36"/>
      <c r="B595" s="3"/>
      <c r="C595" s="4"/>
      <c r="D595" s="4"/>
      <c r="E595" s="3"/>
      <c r="F595" s="3"/>
      <c r="G595" s="16"/>
      <c r="H595" s="3"/>
      <c r="I595" s="3"/>
      <c r="J595" s="3"/>
      <c r="K595" s="3"/>
      <c r="L595" s="3"/>
      <c r="M595" s="3"/>
      <c r="N595" s="3"/>
    </row>
    <row r="596" spans="1:14" ht="13">
      <c r="A596" s="36"/>
      <c r="B596" s="3"/>
      <c r="C596" s="4"/>
      <c r="D596" s="4"/>
      <c r="E596" s="3"/>
      <c r="F596" s="3"/>
      <c r="G596" s="16"/>
      <c r="H596" s="3"/>
      <c r="I596" s="3"/>
      <c r="J596" s="3"/>
      <c r="K596" s="3"/>
      <c r="L596" s="3"/>
      <c r="M596" s="3"/>
      <c r="N596" s="3"/>
    </row>
    <row r="597" spans="1:14" ht="13">
      <c r="A597" s="36"/>
      <c r="B597" s="3"/>
      <c r="C597" s="4"/>
      <c r="D597" s="4"/>
      <c r="E597" s="3"/>
      <c r="F597" s="3"/>
      <c r="G597" s="16"/>
      <c r="H597" s="3"/>
      <c r="I597" s="3"/>
      <c r="J597" s="3"/>
      <c r="K597" s="3"/>
      <c r="L597" s="3"/>
      <c r="M597" s="3"/>
      <c r="N597" s="3"/>
    </row>
    <row r="598" spans="1:14" ht="13">
      <c r="A598" s="36"/>
      <c r="B598" s="3"/>
      <c r="C598" s="4"/>
      <c r="D598" s="4"/>
      <c r="E598" s="3"/>
      <c r="F598" s="3"/>
      <c r="G598" s="16"/>
      <c r="H598" s="3"/>
      <c r="I598" s="3"/>
      <c r="J598" s="3"/>
      <c r="K598" s="3"/>
      <c r="L598" s="3"/>
      <c r="M598" s="3"/>
      <c r="N598" s="3"/>
    </row>
    <row r="599" spans="1:14" ht="13">
      <c r="A599" s="36"/>
      <c r="B599" s="3"/>
      <c r="C599" s="4"/>
      <c r="D599" s="4"/>
      <c r="E599" s="3"/>
      <c r="F599" s="3"/>
      <c r="G599" s="16"/>
      <c r="H599" s="3"/>
      <c r="I599" s="3"/>
      <c r="J599" s="3"/>
      <c r="K599" s="3"/>
      <c r="L599" s="3"/>
      <c r="M599" s="3"/>
      <c r="N599" s="3"/>
    </row>
    <row r="600" spans="1:14" ht="13">
      <c r="A600" s="36"/>
      <c r="B600" s="3"/>
      <c r="C600" s="4"/>
      <c r="D600" s="4"/>
      <c r="E600" s="3"/>
      <c r="F600" s="3"/>
      <c r="G600" s="16"/>
      <c r="H600" s="3"/>
      <c r="I600" s="3"/>
      <c r="J600" s="3"/>
      <c r="K600" s="3"/>
      <c r="L600" s="3"/>
      <c r="M600" s="3"/>
      <c r="N600" s="3"/>
    </row>
    <row r="601" spans="1:14" ht="13">
      <c r="A601" s="36"/>
      <c r="B601" s="3"/>
      <c r="C601" s="4"/>
      <c r="D601" s="4"/>
      <c r="E601" s="3"/>
      <c r="F601" s="3"/>
      <c r="G601" s="16"/>
      <c r="H601" s="3"/>
      <c r="I601" s="3"/>
      <c r="J601" s="3"/>
      <c r="K601" s="3"/>
      <c r="L601" s="3"/>
      <c r="M601" s="3"/>
      <c r="N601" s="3"/>
    </row>
    <row r="602" spans="1:14" ht="13">
      <c r="A602" s="36"/>
      <c r="B602" s="3"/>
      <c r="C602" s="4"/>
      <c r="D602" s="4"/>
      <c r="E602" s="3"/>
      <c r="F602" s="3"/>
      <c r="G602" s="16"/>
      <c r="H602" s="3"/>
      <c r="I602" s="3"/>
      <c r="J602" s="3"/>
      <c r="K602" s="3"/>
      <c r="L602" s="3"/>
      <c r="M602" s="3"/>
      <c r="N602" s="3"/>
    </row>
    <row r="603" spans="1:14" ht="13">
      <c r="A603" s="36"/>
      <c r="B603" s="3"/>
      <c r="C603" s="4"/>
      <c r="D603" s="4"/>
      <c r="E603" s="3"/>
      <c r="F603" s="3"/>
      <c r="G603" s="16"/>
      <c r="H603" s="3"/>
      <c r="I603" s="3"/>
      <c r="J603" s="3"/>
      <c r="K603" s="3"/>
      <c r="L603" s="3"/>
      <c r="M603" s="3"/>
      <c r="N603" s="3"/>
    </row>
    <row r="604" spans="1:14" ht="13">
      <c r="A604" s="36"/>
      <c r="B604" s="3"/>
      <c r="C604" s="4"/>
      <c r="D604" s="4"/>
      <c r="E604" s="3"/>
      <c r="F604" s="3"/>
      <c r="G604" s="16"/>
      <c r="H604" s="3"/>
      <c r="I604" s="3"/>
      <c r="J604" s="3"/>
      <c r="K604" s="3"/>
      <c r="L604" s="3"/>
      <c r="M604" s="3"/>
      <c r="N604" s="3"/>
    </row>
    <row r="605" spans="1:14" ht="13">
      <c r="A605" s="36"/>
      <c r="B605" s="3"/>
      <c r="C605" s="4"/>
      <c r="D605" s="4"/>
      <c r="E605" s="3"/>
      <c r="F605" s="3"/>
      <c r="G605" s="16"/>
      <c r="H605" s="3"/>
      <c r="I605" s="3"/>
      <c r="J605" s="3"/>
      <c r="K605" s="3"/>
      <c r="L605" s="3"/>
      <c r="M605" s="3"/>
      <c r="N605" s="3"/>
    </row>
    <row r="606" spans="1:14" ht="13">
      <c r="A606" s="36"/>
      <c r="B606" s="3"/>
      <c r="C606" s="4"/>
      <c r="D606" s="4"/>
      <c r="E606" s="3"/>
      <c r="F606" s="3"/>
      <c r="G606" s="16"/>
      <c r="H606" s="3"/>
      <c r="I606" s="3"/>
      <c r="J606" s="3"/>
      <c r="K606" s="3"/>
      <c r="L606" s="3"/>
      <c r="M606" s="3"/>
      <c r="N606" s="3"/>
    </row>
    <row r="607" spans="1:14" ht="13">
      <c r="A607" s="36"/>
      <c r="B607" s="3"/>
      <c r="C607" s="4"/>
      <c r="D607" s="4"/>
      <c r="E607" s="3"/>
      <c r="F607" s="3"/>
      <c r="G607" s="16"/>
      <c r="H607" s="3"/>
      <c r="I607" s="3"/>
      <c r="J607" s="3"/>
      <c r="K607" s="3"/>
      <c r="L607" s="3"/>
      <c r="M607" s="3"/>
      <c r="N607" s="3"/>
    </row>
    <row r="608" spans="1:14" ht="13">
      <c r="A608" s="36"/>
      <c r="B608" s="3"/>
      <c r="C608" s="4"/>
      <c r="D608" s="4"/>
      <c r="E608" s="3"/>
      <c r="F608" s="3"/>
      <c r="G608" s="16"/>
      <c r="H608" s="3"/>
      <c r="I608" s="3"/>
      <c r="J608" s="3"/>
      <c r="K608" s="3"/>
      <c r="L608" s="3"/>
      <c r="M608" s="3"/>
      <c r="N608" s="3"/>
    </row>
    <row r="609" spans="1:14" ht="13">
      <c r="A609" s="36"/>
      <c r="B609" s="3"/>
      <c r="C609" s="4"/>
      <c r="D609" s="4"/>
      <c r="E609" s="3"/>
      <c r="F609" s="3"/>
      <c r="G609" s="16"/>
      <c r="H609" s="3"/>
      <c r="I609" s="3"/>
      <c r="J609" s="3"/>
      <c r="K609" s="3"/>
      <c r="L609" s="3"/>
      <c r="M609" s="3"/>
      <c r="N609" s="3"/>
    </row>
    <row r="610" spans="1:14" ht="13">
      <c r="A610" s="36"/>
      <c r="B610" s="3"/>
      <c r="C610" s="4"/>
      <c r="D610" s="4"/>
      <c r="E610" s="3"/>
      <c r="F610" s="3"/>
      <c r="G610" s="16"/>
      <c r="H610" s="3"/>
      <c r="I610" s="3"/>
      <c r="J610" s="3"/>
      <c r="K610" s="3"/>
      <c r="L610" s="3"/>
      <c r="M610" s="3"/>
      <c r="N610" s="3"/>
    </row>
    <row r="611" spans="1:14" ht="13">
      <c r="A611" s="36"/>
      <c r="B611" s="3"/>
      <c r="C611" s="4"/>
      <c r="D611" s="4"/>
      <c r="E611" s="3"/>
      <c r="F611" s="3"/>
      <c r="G611" s="16"/>
      <c r="H611" s="3"/>
      <c r="I611" s="3"/>
      <c r="J611" s="3"/>
      <c r="K611" s="3"/>
      <c r="L611" s="3"/>
      <c r="M611" s="3"/>
      <c r="N611" s="3"/>
    </row>
    <row r="612" spans="1:14" ht="13">
      <c r="A612" s="36"/>
      <c r="B612" s="3"/>
      <c r="C612" s="4"/>
      <c r="D612" s="4"/>
      <c r="E612" s="3"/>
      <c r="F612" s="3"/>
      <c r="G612" s="16"/>
      <c r="H612" s="3"/>
      <c r="I612" s="3"/>
      <c r="J612" s="3"/>
      <c r="K612" s="3"/>
      <c r="L612" s="3"/>
      <c r="M612" s="3"/>
      <c r="N612" s="3"/>
    </row>
    <row r="613" spans="1:14" ht="13">
      <c r="A613" s="36"/>
      <c r="B613" s="3"/>
      <c r="C613" s="4"/>
      <c r="D613" s="4"/>
      <c r="E613" s="3"/>
      <c r="F613" s="3"/>
      <c r="G613" s="16"/>
      <c r="H613" s="3"/>
      <c r="I613" s="3"/>
      <c r="J613" s="3"/>
      <c r="K613" s="3"/>
      <c r="L613" s="3"/>
      <c r="M613" s="3"/>
      <c r="N613" s="3"/>
    </row>
    <row r="614" spans="1:14" ht="13">
      <c r="A614" s="36"/>
      <c r="B614" s="3"/>
      <c r="C614" s="4"/>
      <c r="D614" s="4"/>
      <c r="E614" s="3"/>
      <c r="F614" s="3"/>
      <c r="G614" s="16"/>
      <c r="H614" s="3"/>
      <c r="I614" s="3"/>
      <c r="J614" s="3"/>
      <c r="K614" s="3"/>
      <c r="L614" s="3"/>
      <c r="M614" s="3"/>
      <c r="N614" s="3"/>
    </row>
    <row r="615" spans="1:14" ht="13">
      <c r="A615" s="36"/>
      <c r="B615" s="3"/>
      <c r="C615" s="4"/>
      <c r="D615" s="4"/>
      <c r="E615" s="3"/>
      <c r="F615" s="3"/>
      <c r="G615" s="16"/>
      <c r="H615" s="3"/>
      <c r="I615" s="3"/>
      <c r="J615" s="3"/>
      <c r="K615" s="3"/>
      <c r="L615" s="3"/>
      <c r="M615" s="3"/>
      <c r="N615" s="3"/>
    </row>
    <row r="616" spans="1:14" ht="13">
      <c r="A616" s="36"/>
      <c r="B616" s="3"/>
      <c r="C616" s="4"/>
      <c r="D616" s="4"/>
      <c r="E616" s="3"/>
      <c r="F616" s="3"/>
      <c r="G616" s="16"/>
      <c r="H616" s="3"/>
      <c r="I616" s="3"/>
      <c r="J616" s="3"/>
      <c r="K616" s="3"/>
      <c r="L616" s="3"/>
      <c r="M616" s="3"/>
      <c r="N616" s="3"/>
    </row>
    <row r="617" spans="1:14" ht="13">
      <c r="A617" s="36"/>
      <c r="B617" s="3"/>
      <c r="C617" s="4"/>
      <c r="D617" s="4"/>
      <c r="E617" s="3"/>
      <c r="F617" s="3"/>
      <c r="G617" s="16"/>
      <c r="H617" s="3"/>
      <c r="I617" s="3"/>
      <c r="J617" s="3"/>
      <c r="K617" s="3"/>
      <c r="L617" s="3"/>
      <c r="M617" s="3"/>
      <c r="N617" s="3"/>
    </row>
    <row r="618" spans="1:14" ht="13">
      <c r="A618" s="36"/>
      <c r="B618" s="3"/>
      <c r="C618" s="4"/>
      <c r="D618" s="4"/>
      <c r="E618" s="3"/>
      <c r="F618" s="3"/>
      <c r="G618" s="16"/>
      <c r="H618" s="3"/>
      <c r="I618" s="3"/>
      <c r="J618" s="3"/>
      <c r="K618" s="3"/>
      <c r="L618" s="3"/>
      <c r="M618" s="3"/>
      <c r="N618" s="3"/>
    </row>
    <row r="619" spans="1:14" ht="13">
      <c r="A619" s="36"/>
      <c r="B619" s="3"/>
      <c r="C619" s="4"/>
      <c r="D619" s="4"/>
      <c r="E619" s="3"/>
      <c r="F619" s="3"/>
      <c r="G619" s="16"/>
      <c r="H619" s="3"/>
      <c r="I619" s="3"/>
      <c r="J619" s="3"/>
      <c r="K619" s="3"/>
      <c r="L619" s="3"/>
      <c r="M619" s="3"/>
      <c r="N619" s="3"/>
    </row>
    <row r="620" spans="1:14" ht="13">
      <c r="A620" s="36"/>
      <c r="B620" s="3"/>
      <c r="C620" s="4"/>
      <c r="D620" s="4"/>
      <c r="E620" s="3"/>
      <c r="F620" s="3"/>
      <c r="G620" s="16"/>
      <c r="H620" s="3"/>
      <c r="I620" s="3"/>
      <c r="J620" s="3"/>
      <c r="K620" s="3"/>
      <c r="L620" s="3"/>
      <c r="M620" s="3"/>
      <c r="N620" s="3"/>
    </row>
    <row r="621" spans="1:14" ht="13">
      <c r="A621" s="36"/>
      <c r="B621" s="3"/>
      <c r="C621" s="4"/>
      <c r="D621" s="4"/>
      <c r="E621" s="3"/>
      <c r="F621" s="3"/>
      <c r="G621" s="16"/>
      <c r="H621" s="3"/>
      <c r="I621" s="3"/>
      <c r="J621" s="3"/>
      <c r="K621" s="3"/>
      <c r="L621" s="3"/>
      <c r="M621" s="3"/>
      <c r="N621" s="3"/>
    </row>
    <row r="622" spans="1:14" ht="13">
      <c r="A622" s="36"/>
      <c r="B622" s="3"/>
      <c r="C622" s="4"/>
      <c r="D622" s="4"/>
      <c r="E622" s="3"/>
      <c r="F622" s="3"/>
      <c r="G622" s="16"/>
      <c r="H622" s="3"/>
      <c r="I622" s="3"/>
      <c r="J622" s="3"/>
      <c r="K622" s="3"/>
      <c r="L622" s="3"/>
      <c r="M622" s="3"/>
      <c r="N622" s="3"/>
    </row>
    <row r="623" spans="1:14" ht="13">
      <c r="A623" s="36"/>
      <c r="B623" s="3"/>
      <c r="C623" s="4"/>
      <c r="D623" s="4"/>
      <c r="E623" s="3"/>
      <c r="F623" s="3"/>
      <c r="G623" s="16"/>
      <c r="H623" s="3"/>
      <c r="I623" s="3"/>
      <c r="J623" s="3"/>
      <c r="K623" s="3"/>
      <c r="L623" s="3"/>
      <c r="M623" s="3"/>
      <c r="N623" s="3"/>
    </row>
    <row r="624" spans="1:14" ht="13">
      <c r="A624" s="36"/>
      <c r="B624" s="3"/>
      <c r="C624" s="4"/>
      <c r="D624" s="4"/>
      <c r="E624" s="3"/>
      <c r="F624" s="3"/>
      <c r="G624" s="16"/>
      <c r="H624" s="3"/>
      <c r="I624" s="3"/>
      <c r="J624" s="3"/>
      <c r="K624" s="3"/>
      <c r="L624" s="3"/>
      <c r="M624" s="3"/>
      <c r="N624" s="3"/>
    </row>
    <row r="625" spans="1:14" ht="13">
      <c r="A625" s="36"/>
      <c r="B625" s="3"/>
      <c r="C625" s="4"/>
      <c r="D625" s="4"/>
      <c r="E625" s="3"/>
      <c r="F625" s="3"/>
      <c r="G625" s="16"/>
      <c r="H625" s="3"/>
      <c r="I625" s="3"/>
      <c r="J625" s="3"/>
      <c r="K625" s="3"/>
      <c r="L625" s="3"/>
      <c r="M625" s="3"/>
      <c r="N625" s="3"/>
    </row>
    <row r="626" spans="1:14" ht="13">
      <c r="A626" s="36"/>
      <c r="B626" s="3"/>
      <c r="C626" s="4"/>
      <c r="D626" s="4"/>
      <c r="E626" s="3"/>
      <c r="F626" s="3"/>
      <c r="G626" s="16"/>
      <c r="H626" s="3"/>
      <c r="I626" s="3"/>
      <c r="J626" s="3"/>
      <c r="K626" s="3"/>
      <c r="L626" s="3"/>
      <c r="M626" s="3"/>
      <c r="N626" s="3"/>
    </row>
    <row r="627" spans="1:14" ht="13">
      <c r="A627" s="36"/>
      <c r="B627" s="3"/>
      <c r="C627" s="4"/>
      <c r="D627" s="4"/>
      <c r="E627" s="3"/>
      <c r="F627" s="3"/>
      <c r="G627" s="16"/>
      <c r="H627" s="3"/>
      <c r="I627" s="3"/>
      <c r="J627" s="3"/>
      <c r="K627" s="3"/>
      <c r="L627" s="3"/>
      <c r="M627" s="3"/>
      <c r="N627" s="3"/>
    </row>
    <row r="628" spans="1:14" ht="13">
      <c r="A628" s="36"/>
      <c r="B628" s="3"/>
      <c r="C628" s="4"/>
      <c r="D628" s="4"/>
      <c r="E628" s="3"/>
      <c r="F628" s="3"/>
      <c r="G628" s="16"/>
      <c r="H628" s="3"/>
      <c r="I628" s="3"/>
      <c r="J628" s="3"/>
      <c r="K628" s="3"/>
      <c r="L628" s="3"/>
      <c r="M628" s="3"/>
      <c r="N628" s="3"/>
    </row>
    <row r="629" spans="1:14" ht="13">
      <c r="A629" s="36"/>
      <c r="B629" s="3"/>
      <c r="C629" s="4"/>
      <c r="D629" s="4"/>
      <c r="E629" s="3"/>
      <c r="F629" s="3"/>
      <c r="G629" s="16"/>
      <c r="H629" s="3"/>
      <c r="I629" s="3"/>
      <c r="J629" s="3"/>
      <c r="K629" s="3"/>
      <c r="L629" s="3"/>
      <c r="M629" s="3"/>
      <c r="N629" s="3"/>
    </row>
    <row r="630" spans="1:14" ht="13">
      <c r="A630" s="36"/>
      <c r="B630" s="3"/>
      <c r="C630" s="4"/>
      <c r="D630" s="4"/>
      <c r="E630" s="3"/>
      <c r="F630" s="3"/>
      <c r="G630" s="16"/>
      <c r="H630" s="3"/>
      <c r="I630" s="3"/>
      <c r="J630" s="3"/>
      <c r="K630" s="3"/>
      <c r="L630" s="3"/>
      <c r="M630" s="3"/>
      <c r="N630" s="3"/>
    </row>
    <row r="631" spans="1:14" ht="13">
      <c r="A631" s="36"/>
      <c r="B631" s="3"/>
      <c r="C631" s="4"/>
      <c r="D631" s="4"/>
      <c r="E631" s="3"/>
      <c r="F631" s="3"/>
      <c r="G631" s="16"/>
      <c r="H631" s="3"/>
      <c r="I631" s="3"/>
      <c r="J631" s="3"/>
      <c r="K631" s="3"/>
      <c r="L631" s="3"/>
      <c r="M631" s="3"/>
      <c r="N631" s="3"/>
    </row>
    <row r="632" spans="1:14" ht="13">
      <c r="A632" s="36"/>
      <c r="B632" s="3"/>
      <c r="C632" s="4"/>
      <c r="D632" s="4"/>
      <c r="E632" s="3"/>
      <c r="F632" s="3"/>
      <c r="G632" s="16"/>
      <c r="H632" s="3"/>
      <c r="I632" s="3"/>
      <c r="J632" s="3"/>
      <c r="K632" s="3"/>
      <c r="L632" s="3"/>
      <c r="M632" s="3"/>
      <c r="N632" s="3"/>
    </row>
    <row r="633" spans="1:14" ht="13">
      <c r="A633" s="36"/>
      <c r="B633" s="3"/>
      <c r="C633" s="4"/>
      <c r="D633" s="4"/>
      <c r="E633" s="3"/>
      <c r="F633" s="3"/>
      <c r="G633" s="16"/>
      <c r="H633" s="3"/>
      <c r="I633" s="3"/>
      <c r="J633" s="3"/>
      <c r="K633" s="3"/>
      <c r="L633" s="3"/>
      <c r="M633" s="3"/>
      <c r="N633" s="3"/>
    </row>
    <row r="634" spans="1:14" ht="13">
      <c r="A634" s="36"/>
      <c r="B634" s="3"/>
      <c r="C634" s="4"/>
      <c r="D634" s="4"/>
      <c r="E634" s="3"/>
      <c r="F634" s="3"/>
      <c r="G634" s="16"/>
      <c r="H634" s="3"/>
      <c r="I634" s="3"/>
      <c r="J634" s="3"/>
      <c r="K634" s="3"/>
      <c r="L634" s="3"/>
      <c r="M634" s="3"/>
      <c r="N634" s="3"/>
    </row>
    <row r="635" spans="1:14" ht="13">
      <c r="A635" s="36"/>
      <c r="B635" s="3"/>
      <c r="C635" s="4"/>
      <c r="D635" s="4"/>
      <c r="E635" s="3"/>
      <c r="F635" s="3"/>
      <c r="G635" s="16"/>
      <c r="H635" s="3"/>
      <c r="I635" s="3"/>
      <c r="J635" s="3"/>
      <c r="K635" s="3"/>
      <c r="L635" s="3"/>
      <c r="M635" s="3"/>
      <c r="N635" s="3"/>
    </row>
    <row r="636" spans="1:14" ht="13">
      <c r="A636" s="36"/>
      <c r="B636" s="3"/>
      <c r="C636" s="4"/>
      <c r="D636" s="4"/>
      <c r="E636" s="3"/>
      <c r="F636" s="3"/>
      <c r="G636" s="16"/>
      <c r="H636" s="3"/>
      <c r="I636" s="3"/>
      <c r="J636" s="3"/>
      <c r="K636" s="3"/>
      <c r="L636" s="3"/>
      <c r="M636" s="3"/>
      <c r="N636" s="3"/>
    </row>
    <row r="637" spans="1:14" ht="13">
      <c r="A637" s="36"/>
      <c r="B637" s="3"/>
      <c r="C637" s="4"/>
      <c r="D637" s="4"/>
      <c r="E637" s="3"/>
      <c r="F637" s="3"/>
      <c r="G637" s="16"/>
      <c r="H637" s="3"/>
      <c r="I637" s="3"/>
      <c r="J637" s="3"/>
      <c r="K637" s="3"/>
      <c r="L637" s="3"/>
      <c r="M637" s="3"/>
      <c r="N637" s="3"/>
    </row>
    <row r="638" spans="1:14" ht="13">
      <c r="A638" s="36"/>
      <c r="B638" s="3"/>
      <c r="C638" s="4"/>
      <c r="D638" s="4"/>
      <c r="E638" s="3"/>
      <c r="F638" s="3"/>
      <c r="G638" s="16"/>
      <c r="H638" s="3"/>
      <c r="I638" s="3"/>
      <c r="J638" s="3"/>
      <c r="K638" s="3"/>
      <c r="L638" s="3"/>
      <c r="M638" s="3"/>
      <c r="N638" s="3"/>
    </row>
    <row r="639" spans="1:14" ht="13">
      <c r="A639" s="36"/>
      <c r="B639" s="3"/>
      <c r="C639" s="4"/>
      <c r="D639" s="4"/>
      <c r="E639" s="3"/>
      <c r="F639" s="3"/>
      <c r="G639" s="16"/>
      <c r="H639" s="3"/>
      <c r="I639" s="3"/>
      <c r="J639" s="3"/>
      <c r="K639" s="3"/>
      <c r="L639" s="3"/>
      <c r="M639" s="3"/>
      <c r="N639" s="3"/>
    </row>
    <row r="640" spans="1:14" ht="13">
      <c r="A640" s="36"/>
      <c r="B640" s="3"/>
      <c r="C640" s="4"/>
      <c r="D640" s="4"/>
      <c r="E640" s="3"/>
      <c r="F640" s="3"/>
      <c r="G640" s="16"/>
      <c r="H640" s="3"/>
      <c r="I640" s="3"/>
      <c r="J640" s="3"/>
      <c r="K640" s="3"/>
      <c r="L640" s="3"/>
      <c r="M640" s="3"/>
      <c r="N640" s="3"/>
    </row>
    <row r="641" spans="1:14" ht="13">
      <c r="A641" s="36"/>
      <c r="B641" s="3"/>
      <c r="C641" s="4"/>
      <c r="D641" s="4"/>
      <c r="E641" s="3"/>
      <c r="F641" s="3"/>
      <c r="G641" s="16"/>
      <c r="H641" s="3"/>
      <c r="I641" s="3"/>
      <c r="J641" s="3"/>
      <c r="K641" s="3"/>
      <c r="L641" s="3"/>
      <c r="M641" s="3"/>
      <c r="N641" s="3"/>
    </row>
    <row r="642" spans="1:14" ht="13">
      <c r="A642" s="36"/>
      <c r="B642" s="3"/>
      <c r="C642" s="4"/>
      <c r="D642" s="4"/>
      <c r="E642" s="3"/>
      <c r="F642" s="3"/>
      <c r="G642" s="16"/>
      <c r="H642" s="3"/>
      <c r="I642" s="3"/>
      <c r="J642" s="3"/>
      <c r="K642" s="3"/>
      <c r="L642" s="3"/>
      <c r="M642" s="3"/>
      <c r="N642" s="3"/>
    </row>
    <row r="643" spans="1:14" ht="13">
      <c r="A643" s="36"/>
      <c r="B643" s="3"/>
      <c r="C643" s="4"/>
      <c r="D643" s="4"/>
      <c r="E643" s="3"/>
      <c r="F643" s="3"/>
      <c r="G643" s="16"/>
      <c r="H643" s="3"/>
      <c r="I643" s="3"/>
      <c r="J643" s="3"/>
      <c r="K643" s="3"/>
      <c r="L643" s="3"/>
      <c r="M643" s="3"/>
      <c r="N643" s="3"/>
    </row>
    <row r="644" spans="1:14" ht="13">
      <c r="A644" s="36"/>
      <c r="B644" s="3"/>
      <c r="C644" s="4"/>
      <c r="D644" s="4"/>
      <c r="E644" s="3"/>
      <c r="F644" s="3"/>
      <c r="G644" s="16"/>
      <c r="H644" s="3"/>
      <c r="I644" s="3"/>
      <c r="J644" s="3"/>
      <c r="K644" s="3"/>
      <c r="L644" s="3"/>
      <c r="M644" s="3"/>
      <c r="N644" s="3"/>
    </row>
    <row r="645" spans="1:14" ht="13">
      <c r="A645" s="36"/>
      <c r="B645" s="3"/>
      <c r="C645" s="4"/>
      <c r="D645" s="4"/>
      <c r="E645" s="3"/>
      <c r="F645" s="3"/>
      <c r="G645" s="16"/>
      <c r="H645" s="3"/>
      <c r="I645" s="3"/>
      <c r="J645" s="3"/>
      <c r="K645" s="3"/>
      <c r="L645" s="3"/>
      <c r="M645" s="3"/>
      <c r="N645" s="3"/>
    </row>
    <row r="646" spans="1:14" ht="13">
      <c r="A646" s="36"/>
      <c r="B646" s="3"/>
      <c r="C646" s="4"/>
      <c r="D646" s="4"/>
      <c r="E646" s="3"/>
      <c r="F646" s="3"/>
      <c r="G646" s="16"/>
      <c r="H646" s="3"/>
      <c r="I646" s="3"/>
      <c r="J646" s="3"/>
      <c r="K646" s="3"/>
      <c r="L646" s="3"/>
      <c r="M646" s="3"/>
      <c r="N646" s="3"/>
    </row>
    <row r="647" spans="1:14" ht="13">
      <c r="A647" s="36"/>
      <c r="B647" s="3"/>
      <c r="C647" s="4"/>
      <c r="D647" s="4"/>
      <c r="E647" s="3"/>
      <c r="F647" s="3"/>
      <c r="G647" s="16"/>
      <c r="H647" s="3"/>
      <c r="I647" s="3"/>
      <c r="J647" s="3"/>
      <c r="K647" s="3"/>
      <c r="L647" s="3"/>
      <c r="M647" s="3"/>
      <c r="N647" s="3"/>
    </row>
    <row r="648" spans="1:14" ht="13">
      <c r="A648" s="36"/>
      <c r="B648" s="3"/>
      <c r="C648" s="4"/>
      <c r="D648" s="4"/>
      <c r="E648" s="3"/>
      <c r="F648" s="3"/>
      <c r="G648" s="16"/>
      <c r="H648" s="3"/>
      <c r="I648" s="3"/>
      <c r="J648" s="3"/>
      <c r="K648" s="3"/>
      <c r="L648" s="3"/>
      <c r="M648" s="3"/>
      <c r="N648" s="3"/>
    </row>
    <row r="649" spans="1:14" ht="13">
      <c r="A649" s="36"/>
      <c r="B649" s="3"/>
      <c r="C649" s="4"/>
      <c r="D649" s="4"/>
      <c r="E649" s="3"/>
      <c r="F649" s="3"/>
      <c r="G649" s="16"/>
      <c r="H649" s="3"/>
      <c r="I649" s="3"/>
      <c r="J649" s="3"/>
      <c r="K649" s="3"/>
      <c r="L649" s="3"/>
      <c r="M649" s="3"/>
      <c r="N649" s="3"/>
    </row>
    <row r="650" spans="1:14" ht="13">
      <c r="A650" s="36"/>
      <c r="B650" s="3"/>
      <c r="C650" s="4"/>
      <c r="D650" s="4"/>
      <c r="E650" s="3"/>
      <c r="F650" s="3"/>
      <c r="G650" s="16"/>
      <c r="H650" s="3"/>
      <c r="I650" s="3"/>
      <c r="J650" s="3"/>
      <c r="K650" s="3"/>
      <c r="L650" s="3"/>
      <c r="M650" s="3"/>
      <c r="N650" s="3"/>
    </row>
    <row r="651" spans="1:14" ht="13">
      <c r="A651" s="36"/>
      <c r="B651" s="3"/>
      <c r="C651" s="4"/>
      <c r="D651" s="4"/>
      <c r="E651" s="3"/>
      <c r="F651" s="3"/>
      <c r="G651" s="16"/>
      <c r="H651" s="3"/>
      <c r="I651" s="3"/>
      <c r="J651" s="3"/>
      <c r="K651" s="3"/>
      <c r="L651" s="3"/>
      <c r="M651" s="3"/>
      <c r="N651" s="3"/>
    </row>
    <row r="652" spans="1:14" ht="13">
      <c r="A652" s="36"/>
      <c r="B652" s="3"/>
      <c r="C652" s="4"/>
      <c r="D652" s="4"/>
      <c r="E652" s="3"/>
      <c r="F652" s="3"/>
      <c r="G652" s="16"/>
      <c r="H652" s="3"/>
      <c r="I652" s="3"/>
      <c r="J652" s="3"/>
      <c r="K652" s="3"/>
      <c r="L652" s="3"/>
      <c r="M652" s="3"/>
      <c r="N652" s="3"/>
    </row>
    <row r="653" spans="1:14" ht="13">
      <c r="A653" s="36"/>
      <c r="B653" s="3"/>
      <c r="C653" s="4"/>
      <c r="D653" s="4"/>
      <c r="E653" s="3"/>
      <c r="F653" s="3"/>
      <c r="G653" s="16"/>
      <c r="H653" s="3"/>
      <c r="I653" s="3"/>
      <c r="J653" s="3"/>
      <c r="K653" s="3"/>
      <c r="L653" s="3"/>
      <c r="M653" s="3"/>
      <c r="N653" s="3"/>
    </row>
    <row r="654" spans="1:14" ht="13">
      <c r="A654" s="36"/>
      <c r="B654" s="3"/>
      <c r="C654" s="4"/>
      <c r="D654" s="4"/>
      <c r="E654" s="3"/>
      <c r="F654" s="3"/>
      <c r="G654" s="16"/>
      <c r="H654" s="3"/>
      <c r="I654" s="3"/>
      <c r="J654" s="3"/>
      <c r="K654" s="3"/>
      <c r="L654" s="3"/>
      <c r="M654" s="3"/>
      <c r="N654" s="3"/>
    </row>
    <row r="655" spans="1:14" ht="13">
      <c r="A655" s="36"/>
      <c r="B655" s="3"/>
      <c r="C655" s="4"/>
      <c r="D655" s="4"/>
      <c r="E655" s="3"/>
      <c r="F655" s="3"/>
      <c r="G655" s="16"/>
      <c r="H655" s="3"/>
      <c r="I655" s="3"/>
      <c r="J655" s="3"/>
      <c r="K655" s="3"/>
      <c r="L655" s="3"/>
      <c r="M655" s="3"/>
      <c r="N655" s="3"/>
    </row>
    <row r="656" spans="1:14" ht="13">
      <c r="A656" s="36"/>
      <c r="B656" s="3"/>
      <c r="C656" s="4"/>
      <c r="D656" s="4"/>
      <c r="E656" s="3"/>
      <c r="F656" s="3"/>
      <c r="G656" s="16"/>
      <c r="H656" s="3"/>
      <c r="I656" s="3"/>
      <c r="J656" s="3"/>
      <c r="K656" s="3"/>
      <c r="L656" s="3"/>
      <c r="M656" s="3"/>
      <c r="N656" s="3"/>
    </row>
    <row r="657" spans="1:14" ht="13">
      <c r="A657" s="36"/>
      <c r="B657" s="3"/>
      <c r="C657" s="4"/>
      <c r="D657" s="4"/>
      <c r="E657" s="3"/>
      <c r="F657" s="3"/>
      <c r="G657" s="16"/>
      <c r="H657" s="3"/>
      <c r="I657" s="3"/>
      <c r="J657" s="3"/>
      <c r="K657" s="3"/>
      <c r="L657" s="3"/>
      <c r="M657" s="3"/>
      <c r="N657" s="3"/>
    </row>
    <row r="658" spans="1:14" ht="13">
      <c r="A658" s="36"/>
      <c r="B658" s="3"/>
      <c r="C658" s="4"/>
      <c r="D658" s="4"/>
      <c r="E658" s="3"/>
      <c r="F658" s="3"/>
      <c r="G658" s="16"/>
      <c r="H658" s="3"/>
      <c r="I658" s="3"/>
      <c r="J658" s="3"/>
      <c r="K658" s="3"/>
      <c r="L658" s="3"/>
      <c r="M658" s="3"/>
      <c r="N658" s="3"/>
    </row>
    <row r="659" spans="1:14" ht="13">
      <c r="A659" s="36"/>
      <c r="B659" s="3"/>
      <c r="C659" s="4"/>
      <c r="D659" s="4"/>
      <c r="E659" s="3"/>
      <c r="F659" s="3"/>
      <c r="G659" s="16"/>
      <c r="H659" s="3"/>
      <c r="I659" s="3"/>
      <c r="J659" s="3"/>
      <c r="K659" s="3"/>
      <c r="L659" s="3"/>
      <c r="M659" s="3"/>
      <c r="N659" s="3"/>
    </row>
    <row r="660" spans="1:14" ht="13">
      <c r="A660" s="36"/>
      <c r="B660" s="3"/>
      <c r="C660" s="4"/>
      <c r="D660" s="4"/>
      <c r="E660" s="3"/>
      <c r="F660" s="3"/>
      <c r="G660" s="16"/>
      <c r="H660" s="3"/>
      <c r="I660" s="3"/>
      <c r="J660" s="3"/>
      <c r="K660" s="3"/>
      <c r="L660" s="3"/>
      <c r="M660" s="3"/>
      <c r="N660" s="3"/>
    </row>
    <row r="661" spans="1:14" ht="13">
      <c r="A661" s="36"/>
      <c r="B661" s="3"/>
      <c r="C661" s="4"/>
      <c r="D661" s="4"/>
      <c r="E661" s="3"/>
      <c r="F661" s="3"/>
      <c r="G661" s="16"/>
      <c r="H661" s="3"/>
      <c r="I661" s="3"/>
      <c r="J661" s="3"/>
      <c r="K661" s="3"/>
      <c r="L661" s="3"/>
      <c r="M661" s="3"/>
      <c r="N661" s="3"/>
    </row>
    <row r="662" spans="1:14" ht="13">
      <c r="A662" s="36"/>
      <c r="B662" s="3"/>
      <c r="C662" s="4"/>
      <c r="D662" s="4"/>
      <c r="E662" s="3"/>
      <c r="F662" s="3"/>
      <c r="G662" s="16"/>
      <c r="H662" s="3"/>
      <c r="I662" s="3"/>
      <c r="J662" s="3"/>
      <c r="K662" s="3"/>
      <c r="L662" s="3"/>
      <c r="M662" s="3"/>
      <c r="N662" s="3"/>
    </row>
    <row r="663" spans="1:14" ht="13">
      <c r="A663" s="36"/>
      <c r="B663" s="3"/>
      <c r="C663" s="4"/>
      <c r="D663" s="4"/>
      <c r="E663" s="3"/>
      <c r="F663" s="3"/>
      <c r="G663" s="16"/>
      <c r="H663" s="3"/>
      <c r="I663" s="3"/>
      <c r="J663" s="3"/>
      <c r="K663" s="3"/>
      <c r="L663" s="3"/>
      <c r="M663" s="3"/>
      <c r="N663" s="3"/>
    </row>
    <row r="664" spans="1:14" ht="13">
      <c r="A664" s="36"/>
      <c r="B664" s="3"/>
      <c r="C664" s="4"/>
      <c r="D664" s="4"/>
      <c r="E664" s="3"/>
      <c r="F664" s="3"/>
      <c r="G664" s="16"/>
      <c r="H664" s="3"/>
      <c r="I664" s="3"/>
      <c r="J664" s="3"/>
      <c r="K664" s="3"/>
      <c r="L664" s="3"/>
      <c r="M664" s="3"/>
      <c r="N664" s="3"/>
    </row>
    <row r="665" spans="1:14" ht="13">
      <c r="A665" s="36"/>
      <c r="B665" s="3"/>
      <c r="C665" s="4"/>
      <c r="D665" s="4"/>
      <c r="E665" s="3"/>
      <c r="F665" s="3"/>
      <c r="G665" s="16"/>
      <c r="H665" s="3"/>
      <c r="I665" s="3"/>
      <c r="J665" s="3"/>
      <c r="K665" s="3"/>
      <c r="L665" s="3"/>
      <c r="M665" s="3"/>
      <c r="N665" s="3"/>
    </row>
    <row r="666" spans="1:14" ht="13">
      <c r="A666" s="36"/>
      <c r="B666" s="3"/>
      <c r="C666" s="4"/>
      <c r="D666" s="4"/>
      <c r="E666" s="3"/>
      <c r="F666" s="3"/>
      <c r="G666" s="16"/>
      <c r="H666" s="3"/>
      <c r="I666" s="3"/>
      <c r="J666" s="3"/>
      <c r="K666" s="3"/>
      <c r="L666" s="3"/>
      <c r="M666" s="3"/>
      <c r="N666" s="3"/>
    </row>
    <row r="667" spans="1:14" ht="13">
      <c r="A667" s="36"/>
      <c r="B667" s="3"/>
      <c r="C667" s="4"/>
      <c r="D667" s="4"/>
      <c r="E667" s="3"/>
      <c r="F667" s="3"/>
      <c r="G667" s="16"/>
      <c r="H667" s="3"/>
      <c r="I667" s="3"/>
      <c r="J667" s="3"/>
      <c r="K667" s="3"/>
      <c r="L667" s="3"/>
      <c r="M667" s="3"/>
      <c r="N667" s="3"/>
    </row>
    <row r="668" spans="1:14" ht="13">
      <c r="A668" s="36"/>
      <c r="B668" s="3"/>
      <c r="C668" s="4"/>
      <c r="D668" s="4"/>
      <c r="E668" s="3"/>
      <c r="F668" s="3"/>
      <c r="G668" s="16"/>
      <c r="H668" s="3"/>
      <c r="I668" s="3"/>
      <c r="J668" s="3"/>
      <c r="K668" s="3"/>
      <c r="L668" s="3"/>
      <c r="M668" s="3"/>
      <c r="N668" s="3"/>
    </row>
    <row r="669" spans="1:14" ht="13">
      <c r="A669" s="36"/>
      <c r="B669" s="3"/>
      <c r="C669" s="4"/>
      <c r="D669" s="4"/>
      <c r="E669" s="3"/>
      <c r="F669" s="3"/>
      <c r="G669" s="16"/>
      <c r="H669" s="3"/>
      <c r="I669" s="3"/>
      <c r="J669" s="3"/>
      <c r="K669" s="3"/>
      <c r="L669" s="3"/>
      <c r="M669" s="3"/>
      <c r="N669" s="3"/>
    </row>
    <row r="670" spans="1:14" ht="13">
      <c r="A670" s="36"/>
      <c r="B670" s="3"/>
      <c r="C670" s="4"/>
      <c r="D670" s="4"/>
      <c r="E670" s="3"/>
      <c r="F670" s="3"/>
      <c r="G670" s="16"/>
      <c r="H670" s="3"/>
      <c r="I670" s="3"/>
      <c r="J670" s="3"/>
      <c r="K670" s="3"/>
      <c r="L670" s="3"/>
      <c r="M670" s="3"/>
      <c r="N670" s="3"/>
    </row>
    <row r="671" spans="1:14" ht="13">
      <c r="A671" s="36"/>
      <c r="B671" s="3"/>
      <c r="C671" s="4"/>
      <c r="D671" s="4"/>
      <c r="E671" s="3"/>
      <c r="F671" s="3"/>
      <c r="G671" s="16"/>
      <c r="H671" s="3"/>
      <c r="I671" s="3"/>
      <c r="J671" s="3"/>
      <c r="K671" s="3"/>
      <c r="L671" s="3"/>
      <c r="M671" s="3"/>
      <c r="N671" s="3"/>
    </row>
    <row r="672" spans="1:14" ht="13">
      <c r="A672" s="36"/>
      <c r="B672" s="3"/>
      <c r="C672" s="4"/>
      <c r="D672" s="4"/>
      <c r="E672" s="3"/>
      <c r="F672" s="3"/>
      <c r="G672" s="16"/>
      <c r="H672" s="3"/>
      <c r="I672" s="3"/>
      <c r="J672" s="3"/>
      <c r="K672" s="3"/>
      <c r="L672" s="3"/>
      <c r="M672" s="3"/>
      <c r="N672" s="3"/>
    </row>
    <row r="673" spans="1:14" ht="13">
      <c r="A673" s="36"/>
      <c r="B673" s="3"/>
      <c r="C673" s="4"/>
      <c r="D673" s="4"/>
      <c r="E673" s="3"/>
      <c r="F673" s="3"/>
      <c r="G673" s="16"/>
      <c r="H673" s="3"/>
      <c r="I673" s="3"/>
      <c r="J673" s="3"/>
      <c r="K673" s="3"/>
      <c r="L673" s="3"/>
      <c r="M673" s="3"/>
      <c r="N673" s="3"/>
    </row>
    <row r="674" spans="1:14" ht="13">
      <c r="A674" s="36"/>
      <c r="B674" s="3"/>
      <c r="C674" s="4"/>
      <c r="D674" s="4"/>
      <c r="E674" s="3"/>
      <c r="F674" s="3"/>
      <c r="G674" s="16"/>
      <c r="H674" s="3"/>
      <c r="I674" s="3"/>
      <c r="J674" s="3"/>
      <c r="K674" s="3"/>
      <c r="L674" s="3"/>
      <c r="M674" s="3"/>
      <c r="N674" s="3"/>
    </row>
    <row r="675" spans="1:14" ht="13">
      <c r="A675" s="36"/>
      <c r="B675" s="3"/>
      <c r="C675" s="4"/>
      <c r="D675" s="4"/>
      <c r="E675" s="3"/>
      <c r="F675" s="3"/>
      <c r="G675" s="16"/>
      <c r="H675" s="3"/>
      <c r="I675" s="3"/>
      <c r="J675" s="3"/>
      <c r="K675" s="3"/>
      <c r="L675" s="3"/>
      <c r="M675" s="3"/>
      <c r="N675" s="3"/>
    </row>
    <row r="676" spans="1:14" ht="13">
      <c r="A676" s="36"/>
      <c r="B676" s="3"/>
      <c r="C676" s="4"/>
      <c r="D676" s="4"/>
      <c r="E676" s="3"/>
      <c r="F676" s="3"/>
      <c r="G676" s="16"/>
      <c r="H676" s="3"/>
      <c r="I676" s="3"/>
      <c r="J676" s="3"/>
      <c r="K676" s="3"/>
      <c r="L676" s="3"/>
      <c r="M676" s="3"/>
      <c r="N676" s="3"/>
    </row>
    <row r="677" spans="1:14" ht="13">
      <c r="A677" s="36"/>
      <c r="B677" s="3"/>
      <c r="C677" s="4"/>
      <c r="D677" s="4"/>
      <c r="E677" s="3"/>
      <c r="F677" s="3"/>
      <c r="G677" s="16"/>
      <c r="H677" s="3"/>
      <c r="I677" s="3"/>
      <c r="J677" s="3"/>
      <c r="K677" s="3"/>
      <c r="L677" s="3"/>
      <c r="M677" s="3"/>
      <c r="N677" s="3"/>
    </row>
    <row r="678" spans="1:14" ht="13">
      <c r="A678" s="36"/>
      <c r="B678" s="3"/>
      <c r="C678" s="4"/>
      <c r="D678" s="4"/>
      <c r="E678" s="3"/>
      <c r="F678" s="3"/>
      <c r="G678" s="16"/>
      <c r="H678" s="3"/>
      <c r="I678" s="3"/>
      <c r="J678" s="3"/>
      <c r="K678" s="3"/>
      <c r="L678" s="3"/>
      <c r="M678" s="3"/>
      <c r="N678" s="3"/>
    </row>
    <row r="679" spans="1:14" ht="13">
      <c r="A679" s="36"/>
      <c r="B679" s="3"/>
      <c r="C679" s="4"/>
      <c r="D679" s="4"/>
      <c r="E679" s="3"/>
      <c r="F679" s="3"/>
      <c r="G679" s="16"/>
      <c r="H679" s="3"/>
      <c r="I679" s="3"/>
      <c r="J679" s="3"/>
      <c r="K679" s="3"/>
      <c r="L679" s="3"/>
      <c r="M679" s="3"/>
      <c r="N679" s="3"/>
    </row>
    <row r="680" spans="1:14" ht="13">
      <c r="A680" s="36"/>
      <c r="B680" s="3"/>
      <c r="C680" s="4"/>
      <c r="D680" s="4"/>
      <c r="E680" s="3"/>
      <c r="F680" s="3"/>
      <c r="G680" s="16"/>
      <c r="H680" s="3"/>
      <c r="I680" s="3"/>
      <c r="J680" s="3"/>
      <c r="K680" s="3"/>
      <c r="L680" s="3"/>
      <c r="M680" s="3"/>
      <c r="N680" s="3"/>
    </row>
    <row r="681" spans="1:14" ht="13">
      <c r="A681" s="36"/>
      <c r="B681" s="3"/>
      <c r="C681" s="4"/>
      <c r="D681" s="4"/>
      <c r="E681" s="3"/>
      <c r="F681" s="3"/>
      <c r="G681" s="16"/>
      <c r="H681" s="3"/>
      <c r="I681" s="3"/>
      <c r="J681" s="3"/>
      <c r="K681" s="3"/>
      <c r="L681" s="3"/>
      <c r="M681" s="3"/>
      <c r="N681" s="3"/>
    </row>
    <row r="682" spans="1:14" ht="13">
      <c r="A682" s="36"/>
      <c r="B682" s="3"/>
      <c r="C682" s="4"/>
      <c r="D682" s="4"/>
      <c r="E682" s="3"/>
      <c r="F682" s="3"/>
      <c r="G682" s="16"/>
      <c r="H682" s="3"/>
      <c r="I682" s="3"/>
      <c r="J682" s="3"/>
      <c r="K682" s="3"/>
      <c r="L682" s="3"/>
      <c r="M682" s="3"/>
      <c r="N682" s="3"/>
    </row>
    <row r="683" spans="1:14" ht="13">
      <c r="A683" s="36"/>
      <c r="B683" s="3"/>
      <c r="C683" s="4"/>
      <c r="D683" s="4"/>
      <c r="E683" s="3"/>
      <c r="F683" s="3"/>
      <c r="G683" s="16"/>
      <c r="H683" s="3"/>
      <c r="I683" s="3"/>
      <c r="J683" s="3"/>
      <c r="K683" s="3"/>
      <c r="L683" s="3"/>
      <c r="M683" s="3"/>
      <c r="N683" s="3"/>
    </row>
    <row r="684" spans="1:14" ht="13">
      <c r="A684" s="36"/>
      <c r="B684" s="3"/>
      <c r="C684" s="4"/>
      <c r="D684" s="4"/>
      <c r="E684" s="3"/>
      <c r="F684" s="3"/>
      <c r="G684" s="16"/>
      <c r="H684" s="3"/>
      <c r="I684" s="3"/>
      <c r="J684" s="3"/>
      <c r="K684" s="3"/>
      <c r="L684" s="3"/>
      <c r="M684" s="3"/>
      <c r="N684" s="3"/>
    </row>
    <row r="685" spans="1:14" ht="13">
      <c r="A685" s="36"/>
      <c r="B685" s="3"/>
      <c r="C685" s="4"/>
      <c r="D685" s="4"/>
      <c r="E685" s="3"/>
      <c r="F685" s="3"/>
      <c r="G685" s="16"/>
      <c r="H685" s="3"/>
      <c r="I685" s="3"/>
      <c r="J685" s="3"/>
      <c r="K685" s="3"/>
      <c r="L685" s="3"/>
      <c r="M685" s="3"/>
      <c r="N685" s="3"/>
    </row>
    <row r="686" spans="1:14" ht="13">
      <c r="A686" s="36"/>
      <c r="B686" s="3"/>
      <c r="C686" s="4"/>
      <c r="D686" s="4"/>
      <c r="E686" s="3"/>
      <c r="F686" s="3"/>
      <c r="G686" s="16"/>
      <c r="H686" s="3"/>
      <c r="I686" s="3"/>
      <c r="J686" s="3"/>
      <c r="K686" s="3"/>
      <c r="L686" s="3"/>
      <c r="M686" s="3"/>
      <c r="N686" s="3"/>
    </row>
    <row r="687" spans="1:14" ht="13">
      <c r="A687" s="36"/>
      <c r="B687" s="3"/>
      <c r="C687" s="4"/>
      <c r="D687" s="4"/>
      <c r="E687" s="3"/>
      <c r="F687" s="3"/>
      <c r="G687" s="16"/>
      <c r="H687" s="3"/>
      <c r="I687" s="3"/>
      <c r="J687" s="3"/>
      <c r="K687" s="3"/>
      <c r="L687" s="3"/>
      <c r="M687" s="3"/>
      <c r="N687" s="3"/>
    </row>
    <row r="688" spans="1:14" ht="13">
      <c r="A688" s="36"/>
      <c r="B688" s="3"/>
      <c r="C688" s="4"/>
      <c r="D688" s="4"/>
      <c r="E688" s="3"/>
      <c r="F688" s="3"/>
      <c r="G688" s="16"/>
      <c r="H688" s="3"/>
      <c r="I688" s="3"/>
      <c r="J688" s="3"/>
      <c r="K688" s="3"/>
      <c r="L688" s="3"/>
      <c r="M688" s="3"/>
      <c r="N688" s="3"/>
    </row>
    <row r="689" spans="1:14" ht="13">
      <c r="A689" s="36"/>
      <c r="B689" s="3"/>
      <c r="C689" s="4"/>
      <c r="D689" s="4"/>
      <c r="E689" s="3"/>
      <c r="F689" s="3"/>
      <c r="G689" s="16"/>
      <c r="H689" s="3"/>
      <c r="I689" s="3"/>
      <c r="J689" s="3"/>
      <c r="K689" s="3"/>
      <c r="L689" s="3"/>
      <c r="M689" s="3"/>
      <c r="N689" s="3"/>
    </row>
    <row r="690" spans="1:14" ht="13">
      <c r="A690" s="36"/>
      <c r="B690" s="3"/>
      <c r="C690" s="4"/>
      <c r="D690" s="4"/>
      <c r="E690" s="3"/>
      <c r="F690" s="3"/>
      <c r="G690" s="16"/>
      <c r="H690" s="3"/>
      <c r="I690" s="3"/>
      <c r="J690" s="3"/>
      <c r="K690" s="3"/>
      <c r="L690" s="3"/>
      <c r="M690" s="3"/>
      <c r="N690" s="3"/>
    </row>
    <row r="691" spans="1:14" ht="13">
      <c r="A691" s="36"/>
      <c r="B691" s="3"/>
      <c r="C691" s="4"/>
      <c r="D691" s="4"/>
      <c r="E691" s="3"/>
      <c r="F691" s="3"/>
      <c r="G691" s="16"/>
      <c r="H691" s="3"/>
      <c r="I691" s="3"/>
      <c r="J691" s="3"/>
      <c r="K691" s="3"/>
      <c r="L691" s="3"/>
      <c r="M691" s="3"/>
      <c r="N691" s="3"/>
    </row>
    <row r="692" spans="1:14" ht="13">
      <c r="A692" s="36"/>
      <c r="B692" s="3"/>
      <c r="C692" s="4"/>
      <c r="D692" s="4"/>
      <c r="E692" s="3"/>
      <c r="F692" s="3"/>
      <c r="G692" s="16"/>
      <c r="H692" s="3"/>
      <c r="I692" s="3"/>
      <c r="J692" s="3"/>
      <c r="K692" s="3"/>
      <c r="L692" s="3"/>
      <c r="M692" s="3"/>
      <c r="N692" s="3"/>
    </row>
    <row r="693" spans="1:14" ht="13">
      <c r="A693" s="36"/>
      <c r="B693" s="3"/>
      <c r="C693" s="4"/>
      <c r="D693" s="4"/>
      <c r="E693" s="3"/>
      <c r="F693" s="3"/>
      <c r="G693" s="16"/>
      <c r="H693" s="3"/>
      <c r="I693" s="3"/>
      <c r="J693" s="3"/>
      <c r="K693" s="3"/>
      <c r="L693" s="3"/>
      <c r="M693" s="3"/>
      <c r="N693" s="3"/>
    </row>
    <row r="694" spans="1:14" ht="13">
      <c r="A694" s="36"/>
      <c r="B694" s="3"/>
      <c r="C694" s="4"/>
      <c r="D694" s="4"/>
      <c r="E694" s="3"/>
      <c r="F694" s="3"/>
      <c r="G694" s="16"/>
      <c r="H694" s="3"/>
      <c r="I694" s="3"/>
      <c r="J694" s="3"/>
      <c r="K694" s="3"/>
      <c r="L694" s="3"/>
      <c r="M694" s="3"/>
      <c r="N694" s="3"/>
    </row>
    <row r="695" spans="1:14" ht="13">
      <c r="A695" s="36"/>
      <c r="B695" s="3"/>
      <c r="C695" s="4"/>
      <c r="D695" s="4"/>
      <c r="E695" s="3"/>
      <c r="F695" s="3"/>
      <c r="G695" s="16"/>
      <c r="H695" s="3"/>
      <c r="I695" s="3"/>
      <c r="J695" s="3"/>
      <c r="K695" s="3"/>
      <c r="L695" s="3"/>
      <c r="M695" s="3"/>
      <c r="N695" s="3"/>
    </row>
    <row r="696" spans="1:14" ht="13">
      <c r="A696" s="36"/>
      <c r="B696" s="3"/>
      <c r="C696" s="4"/>
      <c r="D696" s="4"/>
      <c r="E696" s="3"/>
      <c r="F696" s="3"/>
      <c r="G696" s="16"/>
      <c r="H696" s="3"/>
      <c r="I696" s="3"/>
      <c r="J696" s="3"/>
      <c r="K696" s="3"/>
      <c r="L696" s="3"/>
      <c r="M696" s="3"/>
      <c r="N696" s="3"/>
    </row>
    <row r="697" spans="1:14" ht="13">
      <c r="A697" s="36"/>
      <c r="B697" s="3"/>
      <c r="C697" s="4"/>
      <c r="D697" s="4"/>
      <c r="E697" s="3"/>
      <c r="F697" s="3"/>
      <c r="G697" s="16"/>
      <c r="H697" s="3"/>
      <c r="I697" s="3"/>
      <c r="J697" s="3"/>
      <c r="K697" s="3"/>
      <c r="L697" s="3"/>
      <c r="M697" s="3"/>
      <c r="N697" s="3"/>
    </row>
    <row r="698" spans="1:14" ht="13">
      <c r="A698" s="36"/>
      <c r="B698" s="3"/>
      <c r="C698" s="4"/>
      <c r="D698" s="4"/>
      <c r="E698" s="3"/>
      <c r="F698" s="3"/>
      <c r="G698" s="16"/>
      <c r="H698" s="3"/>
      <c r="I698" s="3"/>
      <c r="J698" s="3"/>
      <c r="K698" s="3"/>
      <c r="L698" s="3"/>
      <c r="M698" s="3"/>
      <c r="N698" s="3"/>
    </row>
    <row r="699" spans="1:14" ht="13">
      <c r="A699" s="36"/>
      <c r="B699" s="3"/>
      <c r="C699" s="4"/>
      <c r="D699" s="4"/>
      <c r="E699" s="3"/>
      <c r="F699" s="3"/>
      <c r="G699" s="16"/>
      <c r="H699" s="3"/>
      <c r="I699" s="3"/>
      <c r="J699" s="3"/>
      <c r="K699" s="3"/>
      <c r="L699" s="3"/>
      <c r="M699" s="3"/>
      <c r="N699" s="3"/>
    </row>
    <row r="700" spans="1:14" ht="13">
      <c r="A700" s="36"/>
      <c r="B700" s="3"/>
      <c r="C700" s="4"/>
      <c r="D700" s="4"/>
      <c r="E700" s="3"/>
      <c r="F700" s="3"/>
      <c r="G700" s="16"/>
      <c r="H700" s="3"/>
      <c r="I700" s="3"/>
      <c r="J700" s="3"/>
      <c r="K700" s="3"/>
      <c r="L700" s="3"/>
      <c r="M700" s="3"/>
      <c r="N700" s="3"/>
    </row>
    <row r="701" spans="1:14" ht="13">
      <c r="A701" s="36"/>
      <c r="B701" s="3"/>
      <c r="C701" s="4"/>
      <c r="D701" s="4"/>
      <c r="E701" s="3"/>
      <c r="F701" s="3"/>
      <c r="G701" s="16"/>
      <c r="H701" s="3"/>
      <c r="I701" s="3"/>
      <c r="J701" s="3"/>
      <c r="K701" s="3"/>
      <c r="L701" s="3"/>
      <c r="M701" s="3"/>
      <c r="N701" s="3"/>
    </row>
    <row r="702" spans="1:14" ht="13">
      <c r="A702" s="36"/>
      <c r="B702" s="3"/>
      <c r="C702" s="4"/>
      <c r="D702" s="4"/>
      <c r="E702" s="3"/>
      <c r="F702" s="3"/>
      <c r="G702" s="16"/>
      <c r="H702" s="3"/>
      <c r="I702" s="3"/>
      <c r="J702" s="3"/>
      <c r="K702" s="3"/>
      <c r="L702" s="3"/>
      <c r="M702" s="3"/>
      <c r="N702" s="3"/>
    </row>
    <row r="703" spans="1:14" ht="13">
      <c r="A703" s="36"/>
      <c r="B703" s="3"/>
      <c r="C703" s="4"/>
      <c r="D703" s="4"/>
      <c r="E703" s="3"/>
      <c r="F703" s="3"/>
      <c r="G703" s="16"/>
      <c r="H703" s="3"/>
      <c r="I703" s="3"/>
      <c r="J703" s="3"/>
      <c r="K703" s="3"/>
      <c r="L703" s="3"/>
      <c r="M703" s="3"/>
      <c r="N703" s="3"/>
    </row>
    <row r="704" spans="1:14" ht="13">
      <c r="A704" s="36"/>
      <c r="B704" s="3"/>
      <c r="C704" s="4"/>
      <c r="D704" s="4"/>
      <c r="E704" s="3"/>
      <c r="F704" s="3"/>
      <c r="G704" s="16"/>
      <c r="H704" s="3"/>
      <c r="I704" s="3"/>
      <c r="J704" s="3"/>
      <c r="K704" s="3"/>
      <c r="L704" s="3"/>
      <c r="M704" s="3"/>
      <c r="N704" s="3"/>
    </row>
    <row r="705" spans="1:14" ht="13">
      <c r="A705" s="36"/>
      <c r="B705" s="3"/>
      <c r="C705" s="4"/>
      <c r="D705" s="4"/>
      <c r="E705" s="3"/>
      <c r="F705" s="3"/>
      <c r="G705" s="16"/>
      <c r="H705" s="3"/>
      <c r="I705" s="3"/>
      <c r="J705" s="3"/>
      <c r="K705" s="3"/>
      <c r="L705" s="3"/>
      <c r="M705" s="3"/>
      <c r="N705" s="3"/>
    </row>
    <row r="706" spans="1:14" ht="13">
      <c r="A706" s="36"/>
      <c r="B706" s="3"/>
      <c r="C706" s="4"/>
      <c r="D706" s="4"/>
      <c r="E706" s="3"/>
      <c r="F706" s="3"/>
      <c r="G706" s="16"/>
      <c r="H706" s="3"/>
      <c r="I706" s="3"/>
      <c r="J706" s="3"/>
      <c r="K706" s="3"/>
      <c r="L706" s="3"/>
      <c r="M706" s="3"/>
      <c r="N706" s="3"/>
    </row>
    <row r="707" spans="1:14" ht="13">
      <c r="A707" s="36"/>
      <c r="B707" s="3"/>
      <c r="C707" s="4"/>
      <c r="D707" s="4"/>
      <c r="E707" s="3"/>
      <c r="F707" s="3"/>
      <c r="G707" s="16"/>
      <c r="H707" s="3"/>
      <c r="I707" s="3"/>
      <c r="J707" s="3"/>
      <c r="K707" s="3"/>
      <c r="L707" s="3"/>
      <c r="M707" s="3"/>
      <c r="N707" s="3"/>
    </row>
    <row r="708" spans="1:14" ht="13">
      <c r="A708" s="36"/>
      <c r="B708" s="3"/>
      <c r="C708" s="4"/>
      <c r="D708" s="4"/>
      <c r="E708" s="3"/>
      <c r="F708" s="3"/>
      <c r="G708" s="16"/>
      <c r="H708" s="3"/>
      <c r="I708" s="3"/>
      <c r="J708" s="3"/>
      <c r="K708" s="3"/>
      <c r="L708" s="3"/>
      <c r="M708" s="3"/>
      <c r="N708" s="3"/>
    </row>
    <row r="709" spans="1:14" ht="13">
      <c r="A709" s="36"/>
      <c r="B709" s="3"/>
      <c r="C709" s="4"/>
      <c r="D709" s="4"/>
      <c r="E709" s="3"/>
      <c r="F709" s="3"/>
      <c r="G709" s="16"/>
      <c r="H709" s="3"/>
      <c r="I709" s="3"/>
      <c r="J709" s="3"/>
      <c r="K709" s="3"/>
      <c r="L709" s="3"/>
      <c r="M709" s="3"/>
      <c r="N709" s="3"/>
    </row>
    <row r="710" spans="1:14" ht="13">
      <c r="A710" s="36"/>
      <c r="B710" s="3"/>
      <c r="C710" s="4"/>
      <c r="D710" s="4"/>
      <c r="E710" s="3"/>
      <c r="F710" s="3"/>
      <c r="G710" s="16"/>
      <c r="H710" s="3"/>
      <c r="I710" s="3"/>
      <c r="J710" s="3"/>
      <c r="K710" s="3"/>
      <c r="L710" s="3"/>
      <c r="M710" s="3"/>
      <c r="N710" s="3"/>
    </row>
    <row r="711" spans="1:14" ht="13">
      <c r="A711" s="36"/>
      <c r="B711" s="3"/>
      <c r="C711" s="4"/>
      <c r="D711" s="4"/>
      <c r="E711" s="3"/>
      <c r="F711" s="3"/>
      <c r="G711" s="16"/>
      <c r="H711" s="3"/>
      <c r="I711" s="3"/>
      <c r="J711" s="3"/>
      <c r="K711" s="3"/>
      <c r="L711" s="3"/>
      <c r="M711" s="3"/>
      <c r="N711" s="3"/>
    </row>
    <row r="712" spans="1:14" ht="13">
      <c r="A712" s="36"/>
      <c r="B712" s="3"/>
      <c r="C712" s="4"/>
      <c r="D712" s="4"/>
      <c r="E712" s="3"/>
      <c r="F712" s="3"/>
      <c r="G712" s="16"/>
      <c r="H712" s="3"/>
      <c r="I712" s="3"/>
      <c r="J712" s="3"/>
      <c r="K712" s="3"/>
      <c r="L712" s="3"/>
      <c r="M712" s="3"/>
      <c r="N712" s="3"/>
    </row>
    <row r="713" spans="1:14" ht="13">
      <c r="A713" s="36"/>
      <c r="B713" s="3"/>
      <c r="C713" s="4"/>
      <c r="D713" s="4"/>
      <c r="E713" s="3"/>
      <c r="F713" s="3"/>
      <c r="G713" s="16"/>
      <c r="H713" s="3"/>
      <c r="I713" s="3"/>
      <c r="J713" s="3"/>
      <c r="K713" s="3"/>
      <c r="L713" s="3"/>
      <c r="M713" s="3"/>
      <c r="N713" s="3"/>
    </row>
    <row r="714" spans="1:14" ht="13">
      <c r="A714" s="36"/>
      <c r="B714" s="3"/>
      <c r="C714" s="4"/>
      <c r="D714" s="4"/>
      <c r="E714" s="3"/>
      <c r="F714" s="3"/>
      <c r="G714" s="16"/>
      <c r="H714" s="3"/>
      <c r="I714" s="3"/>
      <c r="J714" s="3"/>
      <c r="K714" s="3"/>
      <c r="L714" s="3"/>
      <c r="M714" s="3"/>
      <c r="N714" s="3"/>
    </row>
    <row r="715" spans="1:14" ht="13">
      <c r="A715" s="36"/>
      <c r="B715" s="3"/>
      <c r="C715" s="4"/>
      <c r="D715" s="4"/>
      <c r="E715" s="3"/>
      <c r="F715" s="3"/>
      <c r="G715" s="16"/>
      <c r="H715" s="3"/>
      <c r="I715" s="3"/>
      <c r="J715" s="3"/>
      <c r="K715" s="3"/>
      <c r="L715" s="3"/>
      <c r="M715" s="3"/>
      <c r="N715" s="3"/>
    </row>
    <row r="716" spans="1:14" ht="13">
      <c r="A716" s="36"/>
      <c r="B716" s="3"/>
      <c r="C716" s="4"/>
      <c r="D716" s="4"/>
      <c r="E716" s="3"/>
      <c r="F716" s="3"/>
      <c r="G716" s="16"/>
      <c r="H716" s="3"/>
      <c r="I716" s="3"/>
      <c r="J716" s="3"/>
      <c r="K716" s="3"/>
      <c r="L716" s="3"/>
      <c r="M716" s="3"/>
      <c r="N716" s="3"/>
    </row>
    <row r="717" spans="1:14" ht="13">
      <c r="A717" s="36"/>
      <c r="B717" s="3"/>
      <c r="C717" s="4"/>
      <c r="D717" s="4"/>
      <c r="E717" s="3"/>
      <c r="F717" s="3"/>
      <c r="G717" s="16"/>
      <c r="H717" s="3"/>
      <c r="I717" s="3"/>
      <c r="J717" s="3"/>
      <c r="K717" s="3"/>
      <c r="L717" s="3"/>
      <c r="M717" s="3"/>
      <c r="N717" s="3"/>
    </row>
    <row r="718" spans="1:14" ht="13">
      <c r="A718" s="36"/>
      <c r="B718" s="3"/>
      <c r="C718" s="4"/>
      <c r="D718" s="4"/>
      <c r="E718" s="3"/>
      <c r="F718" s="3"/>
      <c r="G718" s="16"/>
      <c r="H718" s="3"/>
      <c r="I718" s="3"/>
      <c r="J718" s="3"/>
      <c r="K718" s="3"/>
      <c r="L718" s="3"/>
      <c r="M718" s="3"/>
      <c r="N718" s="3"/>
    </row>
    <row r="719" spans="1:14" ht="13">
      <c r="A719" s="36"/>
      <c r="B719" s="3"/>
      <c r="C719" s="4"/>
      <c r="D719" s="4"/>
      <c r="E719" s="3"/>
      <c r="F719" s="3"/>
      <c r="G719" s="16"/>
      <c r="H719" s="3"/>
      <c r="I719" s="3"/>
      <c r="J719" s="3"/>
      <c r="K719" s="3"/>
      <c r="L719" s="3"/>
      <c r="M719" s="3"/>
      <c r="N719" s="3"/>
    </row>
    <row r="720" spans="1:14" ht="13">
      <c r="A720" s="36"/>
      <c r="B720" s="3"/>
      <c r="C720" s="4"/>
      <c r="D720" s="4"/>
      <c r="E720" s="3"/>
      <c r="F720" s="3"/>
      <c r="G720" s="16"/>
      <c r="H720" s="3"/>
      <c r="I720" s="3"/>
      <c r="J720" s="3"/>
      <c r="K720" s="3"/>
      <c r="L720" s="3"/>
      <c r="M720" s="3"/>
      <c r="N720" s="3"/>
    </row>
    <row r="721" spans="1:14" ht="13">
      <c r="A721" s="36"/>
      <c r="B721" s="3"/>
      <c r="C721" s="4"/>
      <c r="D721" s="4"/>
      <c r="E721" s="3"/>
      <c r="F721" s="3"/>
      <c r="G721" s="16"/>
      <c r="H721" s="3"/>
      <c r="I721" s="3"/>
      <c r="J721" s="3"/>
      <c r="K721" s="3"/>
      <c r="L721" s="3"/>
      <c r="M721" s="3"/>
      <c r="N721" s="3"/>
    </row>
    <row r="722" spans="1:14" ht="13">
      <c r="A722" s="36"/>
      <c r="B722" s="3"/>
      <c r="C722" s="4"/>
      <c r="D722" s="4"/>
      <c r="E722" s="3"/>
      <c r="F722" s="3"/>
      <c r="G722" s="16"/>
      <c r="H722" s="3"/>
      <c r="I722" s="3"/>
      <c r="J722" s="3"/>
      <c r="K722" s="3"/>
      <c r="L722" s="3"/>
      <c r="M722" s="3"/>
      <c r="N722" s="3"/>
    </row>
    <row r="723" spans="1:14" ht="13">
      <c r="A723" s="36"/>
      <c r="B723" s="3"/>
      <c r="C723" s="4"/>
      <c r="D723" s="4"/>
      <c r="E723" s="3"/>
      <c r="F723" s="3"/>
      <c r="G723" s="16"/>
      <c r="H723" s="3"/>
      <c r="I723" s="3"/>
      <c r="J723" s="3"/>
      <c r="K723" s="3"/>
      <c r="L723" s="3"/>
      <c r="M723" s="3"/>
      <c r="N723" s="3"/>
    </row>
    <row r="724" spans="1:14" ht="13">
      <c r="A724" s="36"/>
      <c r="B724" s="3"/>
      <c r="C724" s="4"/>
      <c r="D724" s="4"/>
      <c r="E724" s="3"/>
      <c r="F724" s="3"/>
      <c r="G724" s="16"/>
      <c r="H724" s="3"/>
      <c r="I724" s="3"/>
      <c r="J724" s="3"/>
      <c r="K724" s="3"/>
      <c r="L724" s="3"/>
      <c r="M724" s="3"/>
      <c r="N724" s="3"/>
    </row>
    <row r="725" spans="1:14" ht="13">
      <c r="A725" s="36"/>
      <c r="B725" s="3"/>
      <c r="C725" s="4"/>
      <c r="D725" s="4"/>
      <c r="E725" s="3"/>
      <c r="F725" s="3"/>
      <c r="G725" s="16"/>
      <c r="H725" s="3"/>
      <c r="I725" s="3"/>
      <c r="J725" s="3"/>
      <c r="K725" s="3"/>
      <c r="L725" s="3"/>
      <c r="M725" s="3"/>
      <c r="N725" s="3"/>
    </row>
    <row r="726" spans="1:14" ht="13">
      <c r="A726" s="36"/>
      <c r="B726" s="3"/>
      <c r="C726" s="4"/>
      <c r="D726" s="4"/>
      <c r="E726" s="3"/>
      <c r="F726" s="3"/>
      <c r="G726" s="16"/>
      <c r="H726" s="3"/>
      <c r="I726" s="3"/>
      <c r="J726" s="3"/>
      <c r="K726" s="3"/>
      <c r="L726" s="3"/>
      <c r="M726" s="3"/>
      <c r="N726" s="3"/>
    </row>
    <row r="727" spans="1:14" ht="13">
      <c r="A727" s="36"/>
      <c r="B727" s="3"/>
      <c r="C727" s="4"/>
      <c r="D727" s="4"/>
      <c r="E727" s="3"/>
      <c r="F727" s="3"/>
      <c r="G727" s="16"/>
      <c r="H727" s="3"/>
      <c r="I727" s="3"/>
      <c r="J727" s="3"/>
      <c r="K727" s="3"/>
      <c r="L727" s="3"/>
      <c r="M727" s="3"/>
      <c r="N727" s="3"/>
    </row>
    <row r="728" spans="1:14" ht="13">
      <c r="A728" s="36"/>
      <c r="B728" s="3"/>
      <c r="C728" s="4"/>
      <c r="D728" s="4"/>
      <c r="E728" s="3"/>
      <c r="F728" s="3"/>
      <c r="G728" s="16"/>
      <c r="H728" s="3"/>
      <c r="I728" s="3"/>
      <c r="J728" s="3"/>
      <c r="K728" s="3"/>
      <c r="L728" s="3"/>
      <c r="M728" s="3"/>
      <c r="N728" s="3"/>
    </row>
    <row r="729" spans="1:14" ht="13">
      <c r="A729" s="36"/>
      <c r="B729" s="3"/>
      <c r="C729" s="4"/>
      <c r="D729" s="4"/>
      <c r="E729" s="3"/>
      <c r="F729" s="3"/>
      <c r="G729" s="16"/>
      <c r="H729" s="3"/>
      <c r="I729" s="3"/>
      <c r="J729" s="3"/>
      <c r="K729" s="3"/>
      <c r="L729" s="3"/>
      <c r="M729" s="3"/>
      <c r="N729" s="3"/>
    </row>
    <row r="730" spans="1:14" ht="13">
      <c r="A730" s="36"/>
      <c r="B730" s="3"/>
      <c r="C730" s="4"/>
      <c r="D730" s="4"/>
      <c r="E730" s="3"/>
      <c r="F730" s="3"/>
      <c r="G730" s="16"/>
      <c r="H730" s="3"/>
      <c r="I730" s="3"/>
      <c r="J730" s="3"/>
      <c r="K730" s="3"/>
      <c r="L730" s="3"/>
      <c r="M730" s="3"/>
      <c r="N730" s="3"/>
    </row>
    <row r="731" spans="1:14" ht="13">
      <c r="A731" s="36"/>
      <c r="B731" s="3"/>
      <c r="C731" s="4"/>
      <c r="D731" s="4"/>
      <c r="E731" s="3"/>
      <c r="F731" s="3"/>
      <c r="G731" s="16"/>
      <c r="H731" s="3"/>
      <c r="I731" s="3"/>
      <c r="J731" s="3"/>
      <c r="K731" s="3"/>
      <c r="L731" s="3"/>
      <c r="M731" s="3"/>
      <c r="N731" s="3"/>
    </row>
    <row r="732" spans="1:14" ht="13">
      <c r="A732" s="36"/>
      <c r="B732" s="3"/>
      <c r="C732" s="4"/>
      <c r="D732" s="4"/>
      <c r="E732" s="3"/>
      <c r="F732" s="3"/>
      <c r="G732" s="16"/>
      <c r="H732" s="3"/>
      <c r="I732" s="3"/>
      <c r="J732" s="3"/>
      <c r="K732" s="3"/>
      <c r="L732" s="3"/>
      <c r="M732" s="3"/>
      <c r="N732" s="3"/>
    </row>
    <row r="733" spans="1:14" ht="13">
      <c r="A733" s="36"/>
      <c r="B733" s="3"/>
      <c r="C733" s="4"/>
      <c r="D733" s="4"/>
      <c r="E733" s="3"/>
      <c r="F733" s="3"/>
      <c r="G733" s="16"/>
      <c r="H733" s="3"/>
      <c r="I733" s="3"/>
      <c r="J733" s="3"/>
      <c r="K733" s="3"/>
      <c r="L733" s="3"/>
      <c r="M733" s="3"/>
      <c r="N733" s="3"/>
    </row>
    <row r="734" spans="1:14" ht="13">
      <c r="A734" s="36"/>
      <c r="B734" s="3"/>
      <c r="C734" s="4"/>
      <c r="D734" s="4"/>
      <c r="E734" s="3"/>
      <c r="F734" s="3"/>
      <c r="G734" s="16"/>
      <c r="H734" s="3"/>
      <c r="I734" s="3"/>
      <c r="J734" s="3"/>
      <c r="K734" s="3"/>
      <c r="L734" s="3"/>
      <c r="M734" s="3"/>
      <c r="N734" s="3"/>
    </row>
    <row r="735" spans="1:14" ht="13">
      <c r="A735" s="36"/>
      <c r="B735" s="3"/>
      <c r="C735" s="4"/>
      <c r="D735" s="4"/>
      <c r="E735" s="3"/>
      <c r="F735" s="3"/>
      <c r="G735" s="16"/>
      <c r="H735" s="3"/>
      <c r="I735" s="3"/>
      <c r="J735" s="3"/>
      <c r="K735" s="3"/>
      <c r="L735" s="3"/>
      <c r="M735" s="3"/>
      <c r="N735" s="3"/>
    </row>
    <row r="736" spans="1:14" ht="13">
      <c r="A736" s="36"/>
      <c r="B736" s="3"/>
      <c r="C736" s="4"/>
      <c r="D736" s="4"/>
      <c r="E736" s="3"/>
      <c r="F736" s="3"/>
      <c r="G736" s="16"/>
      <c r="H736" s="3"/>
      <c r="I736" s="3"/>
      <c r="J736" s="3"/>
      <c r="K736" s="3"/>
      <c r="L736" s="3"/>
      <c r="M736" s="3"/>
      <c r="N736" s="3"/>
    </row>
    <row r="737" spans="1:14" ht="13">
      <c r="A737" s="36"/>
      <c r="B737" s="3"/>
      <c r="C737" s="4"/>
      <c r="D737" s="4"/>
      <c r="E737" s="3"/>
      <c r="F737" s="3"/>
      <c r="G737" s="16"/>
      <c r="H737" s="3"/>
      <c r="I737" s="3"/>
      <c r="J737" s="3"/>
      <c r="K737" s="3"/>
      <c r="L737" s="3"/>
      <c r="M737" s="3"/>
      <c r="N737" s="3"/>
    </row>
    <row r="738" spans="1:14" ht="13">
      <c r="A738" s="36"/>
      <c r="B738" s="3"/>
      <c r="C738" s="4"/>
      <c r="D738" s="4"/>
      <c r="E738" s="3"/>
      <c r="F738" s="3"/>
      <c r="G738" s="16"/>
      <c r="H738" s="3"/>
      <c r="I738" s="3"/>
      <c r="J738" s="3"/>
      <c r="K738" s="3"/>
      <c r="L738" s="3"/>
      <c r="M738" s="3"/>
      <c r="N738" s="3"/>
    </row>
    <row r="739" spans="1:14" ht="13">
      <c r="A739" s="36"/>
      <c r="B739" s="3"/>
      <c r="C739" s="4"/>
      <c r="D739" s="4"/>
      <c r="E739" s="3"/>
      <c r="F739" s="3"/>
      <c r="G739" s="16"/>
      <c r="H739" s="3"/>
      <c r="I739" s="3"/>
      <c r="J739" s="3"/>
      <c r="K739" s="3"/>
      <c r="L739" s="3"/>
      <c r="M739" s="3"/>
      <c r="N739" s="3"/>
    </row>
    <row r="740" spans="1:14" ht="13">
      <c r="A740" s="36"/>
      <c r="B740" s="3"/>
      <c r="C740" s="4"/>
      <c r="D740" s="4"/>
      <c r="E740" s="3"/>
      <c r="F740" s="3"/>
      <c r="G740" s="16"/>
      <c r="H740" s="3"/>
      <c r="I740" s="3"/>
      <c r="J740" s="3"/>
      <c r="K740" s="3"/>
      <c r="L740" s="3"/>
      <c r="M740" s="3"/>
      <c r="N740" s="3"/>
    </row>
    <row r="741" spans="1:14" ht="13">
      <c r="A741" s="36"/>
      <c r="B741" s="3"/>
      <c r="C741" s="4"/>
      <c r="D741" s="4"/>
      <c r="E741" s="3"/>
      <c r="F741" s="3"/>
      <c r="G741" s="16"/>
      <c r="H741" s="3"/>
      <c r="I741" s="3"/>
      <c r="J741" s="3"/>
      <c r="K741" s="3"/>
      <c r="L741" s="3"/>
      <c r="M741" s="3"/>
      <c r="N741" s="3"/>
    </row>
    <row r="742" spans="1:14" ht="13">
      <c r="A742" s="36"/>
      <c r="B742" s="3"/>
      <c r="C742" s="4"/>
      <c r="D742" s="4"/>
      <c r="E742" s="3"/>
      <c r="F742" s="3"/>
      <c r="G742" s="16"/>
      <c r="H742" s="3"/>
      <c r="I742" s="3"/>
      <c r="J742" s="3"/>
      <c r="K742" s="3"/>
      <c r="L742" s="3"/>
      <c r="M742" s="3"/>
      <c r="N742" s="3"/>
    </row>
    <row r="743" spans="1:14" ht="13">
      <c r="A743" s="36"/>
      <c r="B743" s="3"/>
      <c r="C743" s="4"/>
      <c r="D743" s="4"/>
      <c r="E743" s="3"/>
      <c r="F743" s="3"/>
      <c r="G743" s="16"/>
      <c r="H743" s="3"/>
      <c r="I743" s="3"/>
      <c r="J743" s="3"/>
      <c r="K743" s="3"/>
      <c r="L743" s="3"/>
      <c r="M743" s="3"/>
      <c r="N743" s="3"/>
    </row>
    <row r="744" spans="1:14" ht="13">
      <c r="A744" s="36"/>
      <c r="B744" s="3"/>
      <c r="C744" s="4"/>
      <c r="D744" s="4"/>
      <c r="E744" s="3"/>
      <c r="F744" s="3"/>
      <c r="G744" s="16"/>
      <c r="H744" s="3"/>
      <c r="I744" s="3"/>
      <c r="J744" s="3"/>
      <c r="K744" s="3"/>
      <c r="L744" s="3"/>
      <c r="M744" s="3"/>
      <c r="N744" s="3"/>
    </row>
    <row r="745" spans="1:14" ht="13">
      <c r="A745" s="36"/>
      <c r="B745" s="3"/>
      <c r="C745" s="4"/>
      <c r="D745" s="4"/>
      <c r="E745" s="3"/>
      <c r="F745" s="3"/>
      <c r="G745" s="16"/>
      <c r="H745" s="3"/>
      <c r="I745" s="3"/>
      <c r="J745" s="3"/>
      <c r="K745" s="3"/>
      <c r="L745" s="3"/>
      <c r="M745" s="3"/>
      <c r="N745" s="3"/>
    </row>
    <row r="746" spans="1:14" ht="13">
      <c r="A746" s="36"/>
      <c r="B746" s="3"/>
      <c r="C746" s="4"/>
      <c r="D746" s="4"/>
      <c r="E746" s="3"/>
      <c r="F746" s="3"/>
      <c r="G746" s="16"/>
      <c r="H746" s="3"/>
      <c r="I746" s="3"/>
      <c r="J746" s="3"/>
      <c r="K746" s="3"/>
      <c r="L746" s="3"/>
      <c r="M746" s="3"/>
      <c r="N746" s="3"/>
    </row>
    <row r="747" spans="1:14" ht="13">
      <c r="A747" s="36"/>
      <c r="B747" s="3"/>
      <c r="C747" s="4"/>
      <c r="D747" s="4"/>
      <c r="E747" s="3"/>
      <c r="F747" s="3"/>
      <c r="G747" s="16"/>
      <c r="H747" s="3"/>
      <c r="I747" s="3"/>
      <c r="J747" s="3"/>
      <c r="K747" s="3"/>
      <c r="L747" s="3"/>
      <c r="M747" s="3"/>
      <c r="N747" s="3"/>
    </row>
    <row r="748" spans="1:14" ht="13">
      <c r="A748" s="36"/>
      <c r="B748" s="3"/>
      <c r="C748" s="4"/>
      <c r="D748" s="4"/>
      <c r="E748" s="3"/>
      <c r="F748" s="3"/>
      <c r="G748" s="16"/>
      <c r="H748" s="3"/>
      <c r="I748" s="3"/>
      <c r="J748" s="3"/>
      <c r="K748" s="3"/>
      <c r="L748" s="3"/>
      <c r="M748" s="3"/>
      <c r="N748" s="3"/>
    </row>
    <row r="749" spans="1:14" ht="13">
      <c r="A749" s="36"/>
      <c r="B749" s="3"/>
      <c r="C749" s="4"/>
      <c r="D749" s="4"/>
      <c r="E749" s="3"/>
      <c r="F749" s="3"/>
      <c r="G749" s="16"/>
      <c r="H749" s="3"/>
      <c r="I749" s="3"/>
      <c r="J749" s="3"/>
      <c r="K749" s="3"/>
      <c r="L749" s="3"/>
      <c r="M749" s="3"/>
      <c r="N749" s="3"/>
    </row>
    <row r="750" spans="1:14" ht="13">
      <c r="A750" s="36"/>
      <c r="B750" s="3"/>
      <c r="C750" s="4"/>
      <c r="D750" s="4"/>
      <c r="E750" s="3"/>
      <c r="F750" s="3"/>
      <c r="G750" s="16"/>
      <c r="H750" s="3"/>
      <c r="I750" s="3"/>
      <c r="J750" s="3"/>
      <c r="K750" s="3"/>
      <c r="L750" s="3"/>
      <c r="M750" s="3"/>
      <c r="N750" s="3"/>
    </row>
    <row r="751" spans="1:14" ht="13">
      <c r="A751" s="36"/>
      <c r="B751" s="3"/>
      <c r="C751" s="4"/>
      <c r="D751" s="4"/>
      <c r="E751" s="3"/>
      <c r="F751" s="3"/>
      <c r="G751" s="16"/>
      <c r="H751" s="3"/>
      <c r="I751" s="3"/>
      <c r="J751" s="3"/>
      <c r="K751" s="3"/>
      <c r="L751" s="3"/>
      <c r="M751" s="3"/>
      <c r="N751" s="3"/>
    </row>
    <row r="752" spans="1:14" ht="13">
      <c r="A752" s="36"/>
      <c r="B752" s="3"/>
      <c r="C752" s="4"/>
      <c r="D752" s="4"/>
      <c r="E752" s="3"/>
      <c r="F752" s="3"/>
      <c r="G752" s="16"/>
      <c r="H752" s="3"/>
      <c r="I752" s="3"/>
      <c r="J752" s="3"/>
      <c r="K752" s="3"/>
      <c r="L752" s="3"/>
      <c r="M752" s="3"/>
      <c r="N752" s="3"/>
    </row>
    <row r="753" spans="1:14" ht="13">
      <c r="A753" s="36"/>
      <c r="B753" s="3"/>
      <c r="C753" s="4"/>
      <c r="D753" s="4"/>
      <c r="E753" s="3"/>
      <c r="F753" s="3"/>
      <c r="G753" s="16"/>
      <c r="H753" s="3"/>
      <c r="I753" s="3"/>
      <c r="J753" s="3"/>
      <c r="K753" s="3"/>
      <c r="L753" s="3"/>
      <c r="M753" s="3"/>
      <c r="N753" s="3"/>
    </row>
    <row r="754" spans="1:14" ht="13">
      <c r="A754" s="36"/>
      <c r="B754" s="3"/>
      <c r="C754" s="4"/>
      <c r="D754" s="4"/>
      <c r="E754" s="3"/>
      <c r="F754" s="3"/>
      <c r="G754" s="16"/>
      <c r="H754" s="3"/>
      <c r="I754" s="3"/>
      <c r="J754" s="3"/>
      <c r="K754" s="3"/>
      <c r="L754" s="3"/>
      <c r="M754" s="3"/>
      <c r="N754" s="3"/>
    </row>
    <row r="755" spans="1:14" ht="13">
      <c r="A755" s="36"/>
      <c r="B755" s="3"/>
      <c r="C755" s="4"/>
      <c r="D755" s="4"/>
      <c r="E755" s="3"/>
      <c r="F755" s="3"/>
      <c r="G755" s="16"/>
      <c r="H755" s="3"/>
      <c r="I755" s="3"/>
      <c r="J755" s="3"/>
      <c r="K755" s="3"/>
      <c r="L755" s="3"/>
      <c r="M755" s="3"/>
      <c r="N755" s="3"/>
    </row>
    <row r="756" spans="1:14" ht="13">
      <c r="A756" s="36"/>
      <c r="B756" s="3"/>
      <c r="C756" s="4"/>
      <c r="D756" s="4"/>
      <c r="E756" s="3"/>
      <c r="F756" s="3"/>
      <c r="G756" s="16"/>
      <c r="H756" s="3"/>
      <c r="I756" s="3"/>
      <c r="J756" s="3"/>
      <c r="K756" s="3"/>
      <c r="L756" s="3"/>
      <c r="M756" s="3"/>
      <c r="N756" s="3"/>
    </row>
    <row r="757" spans="1:14" ht="13">
      <c r="A757" s="36"/>
      <c r="B757" s="3"/>
      <c r="C757" s="4"/>
      <c r="D757" s="4"/>
      <c r="E757" s="3"/>
      <c r="F757" s="3"/>
      <c r="G757" s="16"/>
      <c r="H757" s="3"/>
      <c r="I757" s="3"/>
      <c r="J757" s="3"/>
      <c r="K757" s="3"/>
      <c r="L757" s="3"/>
      <c r="M757" s="3"/>
      <c r="N757" s="3"/>
    </row>
    <row r="758" spans="1:14" ht="13">
      <c r="A758" s="36"/>
      <c r="B758" s="3"/>
      <c r="C758" s="4"/>
      <c r="D758" s="4"/>
      <c r="E758" s="3"/>
      <c r="F758" s="3"/>
      <c r="G758" s="16"/>
      <c r="H758" s="3"/>
      <c r="I758" s="3"/>
      <c r="J758" s="3"/>
      <c r="K758" s="3"/>
      <c r="L758" s="3"/>
      <c r="M758" s="3"/>
      <c r="N758" s="3"/>
    </row>
    <row r="759" spans="1:14" ht="13">
      <c r="A759" s="36"/>
      <c r="B759" s="3"/>
      <c r="C759" s="4"/>
      <c r="D759" s="4"/>
      <c r="E759" s="3"/>
      <c r="F759" s="3"/>
      <c r="G759" s="16"/>
      <c r="H759" s="3"/>
      <c r="I759" s="3"/>
      <c r="J759" s="3"/>
      <c r="K759" s="3"/>
      <c r="L759" s="3"/>
      <c r="M759" s="3"/>
      <c r="N759" s="3"/>
    </row>
    <row r="760" spans="1:14" ht="13">
      <c r="A760" s="36"/>
      <c r="B760" s="3"/>
      <c r="C760" s="4"/>
      <c r="D760" s="4"/>
      <c r="E760" s="3"/>
      <c r="F760" s="3"/>
      <c r="G760" s="16"/>
      <c r="H760" s="3"/>
      <c r="I760" s="3"/>
      <c r="J760" s="3"/>
      <c r="K760" s="3"/>
      <c r="L760" s="3"/>
      <c r="M760" s="3"/>
      <c r="N760" s="3"/>
    </row>
    <row r="761" spans="1:14" ht="13">
      <c r="A761" s="36"/>
      <c r="B761" s="3"/>
      <c r="C761" s="4"/>
      <c r="D761" s="4"/>
      <c r="E761" s="3"/>
      <c r="F761" s="3"/>
      <c r="G761" s="16"/>
      <c r="H761" s="3"/>
      <c r="I761" s="3"/>
      <c r="J761" s="3"/>
      <c r="K761" s="3"/>
      <c r="L761" s="3"/>
      <c r="M761" s="3"/>
      <c r="N761" s="3"/>
    </row>
    <row r="762" spans="1:14" ht="13">
      <c r="A762" s="36"/>
      <c r="B762" s="3"/>
      <c r="C762" s="4"/>
      <c r="D762" s="4"/>
      <c r="E762" s="3"/>
      <c r="F762" s="3"/>
      <c r="G762" s="16"/>
      <c r="H762" s="3"/>
      <c r="I762" s="3"/>
      <c r="J762" s="3"/>
      <c r="K762" s="3"/>
      <c r="L762" s="3"/>
      <c r="M762" s="3"/>
      <c r="N762" s="3"/>
    </row>
    <row r="763" spans="1:14" ht="13">
      <c r="A763" s="36"/>
      <c r="B763" s="3"/>
      <c r="C763" s="4"/>
      <c r="D763" s="4"/>
      <c r="E763" s="3"/>
      <c r="F763" s="3"/>
      <c r="G763" s="16"/>
      <c r="H763" s="3"/>
      <c r="I763" s="3"/>
      <c r="J763" s="3"/>
      <c r="K763" s="3"/>
      <c r="L763" s="3"/>
      <c r="M763" s="3"/>
      <c r="N763" s="3"/>
    </row>
    <row r="764" spans="1:14" ht="13">
      <c r="A764" s="36"/>
      <c r="B764" s="3"/>
      <c r="C764" s="4"/>
      <c r="D764" s="4"/>
      <c r="E764" s="3"/>
      <c r="F764" s="3"/>
      <c r="G764" s="16"/>
      <c r="H764" s="3"/>
      <c r="I764" s="3"/>
      <c r="J764" s="3"/>
      <c r="K764" s="3"/>
      <c r="L764" s="3"/>
      <c r="M764" s="3"/>
      <c r="N764" s="3"/>
    </row>
    <row r="765" spans="1:14" ht="13">
      <c r="A765" s="36"/>
      <c r="B765" s="3"/>
      <c r="C765" s="4"/>
      <c r="D765" s="4"/>
      <c r="E765" s="3"/>
      <c r="F765" s="3"/>
      <c r="G765" s="16"/>
      <c r="H765" s="3"/>
      <c r="I765" s="3"/>
      <c r="J765" s="3"/>
      <c r="K765" s="3"/>
      <c r="L765" s="3"/>
      <c r="M765" s="3"/>
      <c r="N765" s="3"/>
    </row>
    <row r="766" spans="1:14" ht="13">
      <c r="A766" s="36"/>
      <c r="B766" s="3"/>
      <c r="C766" s="4"/>
      <c r="D766" s="4"/>
      <c r="E766" s="3"/>
      <c r="F766" s="3"/>
      <c r="G766" s="16"/>
      <c r="H766" s="3"/>
      <c r="I766" s="3"/>
      <c r="J766" s="3"/>
      <c r="K766" s="3"/>
      <c r="L766" s="3"/>
      <c r="M766" s="3"/>
      <c r="N766" s="3"/>
    </row>
    <row r="767" spans="1:14" ht="13">
      <c r="A767" s="36"/>
      <c r="B767" s="3"/>
      <c r="C767" s="4"/>
      <c r="D767" s="4"/>
      <c r="E767" s="3"/>
      <c r="F767" s="3"/>
      <c r="G767" s="16"/>
      <c r="H767" s="3"/>
      <c r="I767" s="3"/>
      <c r="J767" s="3"/>
      <c r="K767" s="3"/>
      <c r="L767" s="3"/>
      <c r="M767" s="3"/>
      <c r="N767" s="3"/>
    </row>
    <row r="768" spans="1:14" ht="13">
      <c r="A768" s="36"/>
      <c r="B768" s="3"/>
      <c r="C768" s="4"/>
      <c r="D768" s="4"/>
      <c r="E768" s="3"/>
      <c r="F768" s="3"/>
      <c r="G768" s="16"/>
      <c r="H768" s="3"/>
      <c r="I768" s="3"/>
      <c r="J768" s="3"/>
      <c r="K768" s="3"/>
      <c r="L768" s="3"/>
      <c r="M768" s="3"/>
      <c r="N768" s="3"/>
    </row>
    <row r="769" spans="1:14" ht="13">
      <c r="A769" s="36"/>
      <c r="B769" s="3"/>
      <c r="C769" s="4"/>
      <c r="D769" s="4"/>
      <c r="E769" s="3"/>
      <c r="F769" s="3"/>
      <c r="G769" s="16"/>
      <c r="H769" s="3"/>
      <c r="I769" s="3"/>
      <c r="J769" s="3"/>
      <c r="K769" s="3"/>
      <c r="L769" s="3"/>
      <c r="M769" s="3"/>
      <c r="N769" s="3"/>
    </row>
    <row r="770" spans="1:14" ht="13">
      <c r="A770" s="36"/>
      <c r="B770" s="3"/>
      <c r="C770" s="4"/>
      <c r="D770" s="4"/>
      <c r="E770" s="3"/>
      <c r="F770" s="3"/>
      <c r="G770" s="16"/>
      <c r="H770" s="3"/>
      <c r="I770" s="3"/>
      <c r="J770" s="3"/>
      <c r="K770" s="3"/>
      <c r="L770" s="3"/>
      <c r="M770" s="3"/>
      <c r="N770" s="3"/>
    </row>
    <row r="771" spans="1:14" ht="13">
      <c r="A771" s="36"/>
      <c r="B771" s="3"/>
      <c r="C771" s="4"/>
      <c r="D771" s="4"/>
      <c r="E771" s="3"/>
      <c r="F771" s="3"/>
      <c r="G771" s="16"/>
      <c r="H771" s="3"/>
      <c r="I771" s="3"/>
      <c r="J771" s="3"/>
      <c r="K771" s="3"/>
      <c r="L771" s="3"/>
      <c r="M771" s="3"/>
      <c r="N771" s="3"/>
    </row>
    <row r="772" spans="1:14" ht="13">
      <c r="A772" s="36"/>
      <c r="B772" s="3"/>
      <c r="C772" s="4"/>
      <c r="D772" s="4"/>
      <c r="E772" s="3"/>
      <c r="F772" s="3"/>
      <c r="G772" s="16"/>
      <c r="H772" s="3"/>
      <c r="I772" s="3"/>
      <c r="J772" s="3"/>
      <c r="K772" s="3"/>
      <c r="L772" s="3"/>
      <c r="M772" s="3"/>
      <c r="N772" s="3"/>
    </row>
    <row r="773" spans="1:14" ht="13">
      <c r="A773" s="36"/>
      <c r="B773" s="3"/>
      <c r="C773" s="4"/>
      <c r="D773" s="4"/>
      <c r="E773" s="3"/>
      <c r="F773" s="3"/>
      <c r="G773" s="16"/>
      <c r="H773" s="3"/>
      <c r="I773" s="3"/>
      <c r="J773" s="3"/>
      <c r="K773" s="3"/>
      <c r="L773" s="3"/>
      <c r="M773" s="3"/>
      <c r="N773" s="3"/>
    </row>
    <row r="774" spans="1:14" ht="13">
      <c r="A774" s="36"/>
      <c r="B774" s="3"/>
      <c r="C774" s="4"/>
      <c r="D774" s="4"/>
      <c r="E774" s="3"/>
      <c r="F774" s="3"/>
      <c r="G774" s="16"/>
      <c r="H774" s="3"/>
      <c r="I774" s="3"/>
      <c r="J774" s="3"/>
      <c r="K774" s="3"/>
      <c r="L774" s="3"/>
      <c r="M774" s="3"/>
      <c r="N774" s="3"/>
    </row>
    <row r="775" spans="1:14" ht="13">
      <c r="A775" s="36"/>
      <c r="B775" s="3"/>
      <c r="C775" s="4"/>
      <c r="D775" s="4"/>
      <c r="E775" s="3"/>
      <c r="F775" s="3"/>
      <c r="G775" s="16"/>
      <c r="H775" s="3"/>
      <c r="I775" s="3"/>
      <c r="J775" s="3"/>
      <c r="K775" s="3"/>
      <c r="L775" s="3"/>
      <c r="M775" s="3"/>
      <c r="N775" s="3"/>
    </row>
    <row r="776" spans="1:14" ht="13">
      <c r="A776" s="36"/>
      <c r="B776" s="3"/>
      <c r="C776" s="4"/>
      <c r="D776" s="4"/>
      <c r="E776" s="3"/>
      <c r="F776" s="3"/>
      <c r="G776" s="16"/>
      <c r="H776" s="3"/>
      <c r="I776" s="3"/>
      <c r="J776" s="3"/>
      <c r="K776" s="3"/>
      <c r="L776" s="3"/>
      <c r="M776" s="3"/>
      <c r="N776" s="3"/>
    </row>
    <row r="777" spans="1:14" ht="13">
      <c r="A777" s="36"/>
      <c r="B777" s="3"/>
      <c r="C777" s="4"/>
      <c r="D777" s="4"/>
      <c r="E777" s="3"/>
      <c r="F777" s="3"/>
      <c r="G777" s="16"/>
      <c r="H777" s="3"/>
      <c r="I777" s="3"/>
      <c r="J777" s="3"/>
      <c r="K777" s="3"/>
      <c r="L777" s="3"/>
      <c r="M777" s="3"/>
      <c r="N777" s="3"/>
    </row>
    <row r="778" spans="1:14" ht="13">
      <c r="A778" s="36"/>
      <c r="B778" s="3"/>
      <c r="C778" s="4"/>
      <c r="D778" s="4"/>
      <c r="E778" s="3"/>
      <c r="F778" s="3"/>
      <c r="G778" s="16"/>
      <c r="H778" s="3"/>
      <c r="I778" s="3"/>
      <c r="J778" s="3"/>
      <c r="K778" s="3"/>
      <c r="L778" s="3"/>
      <c r="M778" s="3"/>
      <c r="N778" s="3"/>
    </row>
    <row r="779" spans="1:14" ht="13">
      <c r="A779" s="36"/>
      <c r="B779" s="3"/>
      <c r="C779" s="4"/>
      <c r="D779" s="4"/>
      <c r="E779" s="3"/>
      <c r="F779" s="3"/>
      <c r="G779" s="16"/>
      <c r="H779" s="3"/>
      <c r="I779" s="3"/>
      <c r="J779" s="3"/>
      <c r="K779" s="3"/>
      <c r="L779" s="3"/>
      <c r="M779" s="3"/>
      <c r="N779" s="3"/>
    </row>
    <row r="780" spans="1:14" ht="13">
      <c r="A780" s="36"/>
      <c r="B780" s="3"/>
      <c r="C780" s="4"/>
      <c r="D780" s="4"/>
      <c r="E780" s="3"/>
      <c r="F780" s="3"/>
      <c r="G780" s="16"/>
      <c r="H780" s="3"/>
      <c r="I780" s="3"/>
      <c r="J780" s="3"/>
      <c r="K780" s="3"/>
      <c r="L780" s="3"/>
      <c r="M780" s="3"/>
      <c r="N780" s="3"/>
    </row>
    <row r="781" spans="1:14" ht="13">
      <c r="A781" s="36"/>
      <c r="B781" s="3"/>
      <c r="C781" s="4"/>
      <c r="D781" s="4"/>
      <c r="E781" s="3"/>
      <c r="F781" s="3"/>
      <c r="G781" s="16"/>
      <c r="H781" s="3"/>
      <c r="I781" s="3"/>
      <c r="J781" s="3"/>
      <c r="K781" s="3"/>
      <c r="L781" s="3"/>
      <c r="M781" s="3"/>
      <c r="N781" s="3"/>
    </row>
    <row r="782" spans="1:14" ht="13">
      <c r="A782" s="36"/>
      <c r="B782" s="3"/>
      <c r="C782" s="4"/>
      <c r="D782" s="4"/>
      <c r="E782" s="3"/>
      <c r="F782" s="3"/>
      <c r="G782" s="16"/>
      <c r="H782" s="3"/>
      <c r="I782" s="3"/>
      <c r="J782" s="3"/>
      <c r="K782" s="3"/>
      <c r="L782" s="3"/>
      <c r="M782" s="3"/>
      <c r="N782" s="3"/>
    </row>
    <row r="783" spans="1:14" ht="13">
      <c r="A783" s="36"/>
      <c r="B783" s="3"/>
      <c r="C783" s="4"/>
      <c r="D783" s="4"/>
      <c r="E783" s="3"/>
      <c r="F783" s="3"/>
      <c r="G783" s="16"/>
      <c r="H783" s="3"/>
      <c r="I783" s="3"/>
      <c r="J783" s="3"/>
      <c r="K783" s="3"/>
      <c r="L783" s="3"/>
      <c r="M783" s="3"/>
      <c r="N783" s="3"/>
    </row>
    <row r="784" spans="1:14" ht="13">
      <c r="A784" s="36"/>
      <c r="B784" s="3"/>
      <c r="C784" s="4"/>
      <c r="D784" s="4"/>
      <c r="E784" s="3"/>
      <c r="F784" s="3"/>
      <c r="G784" s="16"/>
      <c r="H784" s="3"/>
      <c r="I784" s="3"/>
      <c r="J784" s="3"/>
      <c r="K784" s="3"/>
      <c r="L784" s="3"/>
      <c r="M784" s="3"/>
      <c r="N784" s="3"/>
    </row>
    <row r="785" spans="1:14" ht="13">
      <c r="A785" s="36"/>
      <c r="B785" s="3"/>
      <c r="C785" s="4"/>
      <c r="D785" s="4"/>
      <c r="E785" s="3"/>
      <c r="F785" s="3"/>
      <c r="G785" s="16"/>
      <c r="H785" s="3"/>
      <c r="I785" s="3"/>
      <c r="J785" s="3"/>
      <c r="K785" s="3"/>
      <c r="L785" s="3"/>
      <c r="M785" s="3"/>
      <c r="N785" s="3"/>
    </row>
    <row r="786" spans="1:14" ht="13">
      <c r="A786" s="36"/>
      <c r="B786" s="3"/>
      <c r="C786" s="4"/>
      <c r="D786" s="4"/>
      <c r="E786" s="3"/>
      <c r="F786" s="3"/>
      <c r="G786" s="16"/>
      <c r="H786" s="3"/>
      <c r="I786" s="3"/>
      <c r="J786" s="3"/>
      <c r="K786" s="3"/>
      <c r="L786" s="3"/>
      <c r="M786" s="3"/>
      <c r="N786" s="3"/>
    </row>
    <row r="787" spans="1:14" ht="13">
      <c r="A787" s="36"/>
      <c r="B787" s="3"/>
      <c r="C787" s="4"/>
      <c r="D787" s="4"/>
      <c r="E787" s="3"/>
      <c r="F787" s="3"/>
      <c r="G787" s="16"/>
      <c r="H787" s="3"/>
      <c r="I787" s="3"/>
      <c r="J787" s="3"/>
      <c r="K787" s="3"/>
      <c r="L787" s="3"/>
      <c r="M787" s="3"/>
      <c r="N787" s="3"/>
    </row>
    <row r="788" spans="1:14" ht="13">
      <c r="A788" s="36"/>
      <c r="B788" s="3"/>
      <c r="C788" s="4"/>
      <c r="D788" s="4"/>
      <c r="E788" s="3"/>
      <c r="F788" s="3"/>
      <c r="G788" s="16"/>
      <c r="H788" s="3"/>
      <c r="I788" s="3"/>
      <c r="J788" s="3"/>
      <c r="K788" s="3"/>
      <c r="L788" s="3"/>
      <c r="M788" s="3"/>
      <c r="N788" s="3"/>
    </row>
    <row r="789" spans="1:14" ht="13">
      <c r="A789" s="36"/>
      <c r="B789" s="3"/>
      <c r="C789" s="4"/>
      <c r="D789" s="4"/>
      <c r="E789" s="3"/>
      <c r="F789" s="3"/>
      <c r="G789" s="16"/>
      <c r="H789" s="3"/>
      <c r="I789" s="3"/>
      <c r="J789" s="3"/>
      <c r="K789" s="3"/>
      <c r="L789" s="3"/>
      <c r="M789" s="3"/>
      <c r="N789" s="3"/>
    </row>
    <row r="790" spans="1:14" ht="13">
      <c r="A790" s="36"/>
      <c r="B790" s="3"/>
      <c r="C790" s="4"/>
      <c r="D790" s="4"/>
      <c r="E790" s="3"/>
      <c r="F790" s="3"/>
      <c r="G790" s="16"/>
      <c r="H790" s="3"/>
      <c r="I790" s="3"/>
      <c r="J790" s="3"/>
      <c r="K790" s="3"/>
      <c r="L790" s="3"/>
      <c r="M790" s="3"/>
      <c r="N790" s="3"/>
    </row>
    <row r="791" spans="1:14" ht="13">
      <c r="A791" s="36"/>
      <c r="B791" s="3"/>
      <c r="C791" s="4"/>
      <c r="D791" s="4"/>
      <c r="E791" s="3"/>
      <c r="F791" s="3"/>
      <c r="G791" s="16"/>
      <c r="H791" s="3"/>
      <c r="I791" s="3"/>
      <c r="J791" s="3"/>
      <c r="K791" s="3"/>
      <c r="L791" s="3"/>
      <c r="M791" s="3"/>
      <c r="N791" s="3"/>
    </row>
    <row r="792" spans="1:14" ht="13">
      <c r="A792" s="36"/>
      <c r="B792" s="3"/>
      <c r="C792" s="4"/>
      <c r="D792" s="4"/>
      <c r="E792" s="3"/>
      <c r="F792" s="3"/>
      <c r="G792" s="16"/>
      <c r="H792" s="3"/>
      <c r="I792" s="3"/>
      <c r="J792" s="3"/>
      <c r="K792" s="3"/>
      <c r="L792" s="3"/>
      <c r="M792" s="3"/>
      <c r="N792" s="3"/>
    </row>
    <row r="793" spans="1:14" ht="13">
      <c r="A793" s="36"/>
      <c r="B793" s="3"/>
      <c r="C793" s="4"/>
      <c r="D793" s="4"/>
      <c r="E793" s="3"/>
      <c r="F793" s="3"/>
      <c r="G793" s="16"/>
      <c r="H793" s="3"/>
      <c r="I793" s="3"/>
      <c r="J793" s="3"/>
      <c r="K793" s="3"/>
      <c r="L793" s="3"/>
      <c r="M793" s="3"/>
      <c r="N793" s="3"/>
    </row>
    <row r="794" spans="1:14" ht="13">
      <c r="A794" s="36"/>
      <c r="B794" s="3"/>
      <c r="C794" s="4"/>
      <c r="D794" s="4"/>
      <c r="E794" s="3"/>
      <c r="F794" s="3"/>
      <c r="G794" s="16"/>
      <c r="H794" s="3"/>
      <c r="I794" s="3"/>
      <c r="J794" s="3"/>
      <c r="K794" s="3"/>
      <c r="L794" s="3"/>
      <c r="M794" s="3"/>
      <c r="N794" s="3"/>
    </row>
    <row r="795" spans="1:14" ht="13">
      <c r="A795" s="36"/>
      <c r="B795" s="3"/>
      <c r="C795" s="4"/>
      <c r="D795" s="4"/>
      <c r="E795" s="3"/>
      <c r="F795" s="3"/>
      <c r="G795" s="16"/>
      <c r="H795" s="3"/>
      <c r="I795" s="3"/>
      <c r="J795" s="3"/>
      <c r="K795" s="3"/>
      <c r="L795" s="3"/>
      <c r="M795" s="3"/>
      <c r="N795" s="3"/>
    </row>
    <row r="796" spans="1:14" ht="13">
      <c r="A796" s="36"/>
      <c r="B796" s="3"/>
      <c r="C796" s="4"/>
      <c r="D796" s="4"/>
      <c r="E796" s="3"/>
      <c r="F796" s="3"/>
      <c r="G796" s="16"/>
      <c r="H796" s="3"/>
      <c r="I796" s="3"/>
      <c r="J796" s="3"/>
      <c r="K796" s="3"/>
      <c r="L796" s="3"/>
      <c r="M796" s="3"/>
      <c r="N796" s="3"/>
    </row>
    <row r="797" spans="1:14" ht="13">
      <c r="A797" s="36"/>
      <c r="B797" s="3"/>
      <c r="C797" s="4"/>
      <c r="D797" s="4"/>
      <c r="E797" s="3"/>
      <c r="F797" s="3"/>
      <c r="G797" s="16"/>
      <c r="H797" s="3"/>
      <c r="I797" s="3"/>
      <c r="J797" s="3"/>
      <c r="K797" s="3"/>
      <c r="L797" s="3"/>
      <c r="M797" s="3"/>
      <c r="N797" s="3"/>
    </row>
    <row r="798" spans="1:14" ht="13">
      <c r="A798" s="36"/>
      <c r="B798" s="3"/>
      <c r="C798" s="4"/>
      <c r="D798" s="4"/>
      <c r="E798" s="3"/>
      <c r="F798" s="3"/>
      <c r="G798" s="16"/>
      <c r="H798" s="3"/>
      <c r="I798" s="3"/>
      <c r="J798" s="3"/>
      <c r="K798" s="3"/>
      <c r="L798" s="3"/>
      <c r="M798" s="3"/>
      <c r="N798" s="3"/>
    </row>
    <row r="799" spans="1:14" ht="13">
      <c r="A799" s="36"/>
      <c r="B799" s="3"/>
      <c r="C799" s="4"/>
      <c r="D799" s="4"/>
      <c r="E799" s="3"/>
      <c r="F799" s="3"/>
      <c r="G799" s="16"/>
      <c r="H799" s="3"/>
      <c r="I799" s="3"/>
      <c r="J799" s="3"/>
      <c r="K799" s="3"/>
      <c r="L799" s="3"/>
      <c r="M799" s="3"/>
      <c r="N799" s="3"/>
    </row>
    <row r="800" spans="1:14" ht="13">
      <c r="A800" s="36"/>
      <c r="B800" s="3"/>
      <c r="C800" s="4"/>
      <c r="D800" s="4"/>
      <c r="E800" s="3"/>
      <c r="F800" s="3"/>
      <c r="G800" s="16"/>
      <c r="H800" s="3"/>
      <c r="I800" s="3"/>
      <c r="J800" s="3"/>
      <c r="K800" s="3"/>
      <c r="L800" s="3"/>
      <c r="M800" s="3"/>
      <c r="N800" s="3"/>
    </row>
    <row r="801" spans="1:14" ht="13">
      <c r="A801" s="36"/>
      <c r="B801" s="3"/>
      <c r="C801" s="4"/>
      <c r="D801" s="4"/>
      <c r="E801" s="3"/>
      <c r="F801" s="3"/>
      <c r="G801" s="16"/>
      <c r="H801" s="3"/>
      <c r="I801" s="3"/>
      <c r="J801" s="3"/>
      <c r="K801" s="3"/>
      <c r="L801" s="3"/>
      <c r="M801" s="3"/>
      <c r="N801" s="3"/>
    </row>
    <row r="802" spans="1:14" ht="13">
      <c r="A802" s="36"/>
      <c r="B802" s="3"/>
      <c r="C802" s="4"/>
      <c r="D802" s="4"/>
      <c r="E802" s="3"/>
      <c r="F802" s="3"/>
      <c r="G802" s="16"/>
      <c r="H802" s="3"/>
      <c r="I802" s="3"/>
      <c r="J802" s="3"/>
      <c r="K802" s="3"/>
      <c r="L802" s="3"/>
      <c r="M802" s="3"/>
      <c r="N802" s="3"/>
    </row>
    <row r="803" spans="1:14" ht="13">
      <c r="A803" s="36"/>
      <c r="B803" s="3"/>
      <c r="C803" s="4"/>
      <c r="D803" s="4"/>
      <c r="E803" s="3"/>
      <c r="F803" s="3"/>
      <c r="G803" s="16"/>
      <c r="H803" s="3"/>
      <c r="I803" s="3"/>
      <c r="J803" s="3"/>
      <c r="K803" s="3"/>
      <c r="L803" s="3"/>
      <c r="M803" s="3"/>
      <c r="N803" s="3"/>
    </row>
    <row r="804" spans="1:14" ht="13">
      <c r="A804" s="36"/>
      <c r="B804" s="3"/>
      <c r="C804" s="4"/>
      <c r="D804" s="4"/>
      <c r="E804" s="3"/>
      <c r="F804" s="3"/>
      <c r="G804" s="16"/>
      <c r="H804" s="3"/>
      <c r="I804" s="3"/>
      <c r="J804" s="3"/>
      <c r="K804" s="3"/>
      <c r="L804" s="3"/>
      <c r="M804" s="3"/>
      <c r="N804" s="3"/>
    </row>
    <row r="805" spans="1:14" ht="13">
      <c r="A805" s="36"/>
      <c r="B805" s="3"/>
      <c r="C805" s="4"/>
      <c r="D805" s="4"/>
      <c r="E805" s="3"/>
      <c r="F805" s="3"/>
      <c r="G805" s="16"/>
      <c r="H805" s="3"/>
      <c r="I805" s="3"/>
      <c r="J805" s="3"/>
      <c r="K805" s="3"/>
      <c r="L805" s="3"/>
      <c r="M805" s="3"/>
      <c r="N805" s="3"/>
    </row>
    <row r="806" spans="1:14" ht="13">
      <c r="A806" s="36"/>
      <c r="B806" s="3"/>
      <c r="C806" s="4"/>
      <c r="D806" s="4"/>
      <c r="E806" s="3"/>
      <c r="F806" s="3"/>
      <c r="G806" s="16"/>
      <c r="H806" s="3"/>
      <c r="I806" s="3"/>
      <c r="J806" s="3"/>
      <c r="K806" s="3"/>
      <c r="L806" s="3"/>
      <c r="M806" s="3"/>
      <c r="N806" s="3"/>
    </row>
    <row r="807" spans="1:14" ht="13">
      <c r="A807" s="36"/>
      <c r="B807" s="3"/>
      <c r="C807" s="4"/>
      <c r="D807" s="4"/>
      <c r="E807" s="3"/>
      <c r="F807" s="3"/>
      <c r="G807" s="16"/>
      <c r="H807" s="3"/>
      <c r="I807" s="3"/>
      <c r="J807" s="3"/>
      <c r="K807" s="3"/>
      <c r="L807" s="3"/>
      <c r="M807" s="3"/>
      <c r="N807" s="3"/>
    </row>
    <row r="808" spans="1:14" ht="13">
      <c r="A808" s="36"/>
      <c r="B808" s="3"/>
      <c r="C808" s="4"/>
      <c r="D808" s="4"/>
      <c r="E808" s="3"/>
      <c r="F808" s="3"/>
      <c r="G808" s="16"/>
      <c r="H808" s="3"/>
      <c r="I808" s="3"/>
      <c r="J808" s="3"/>
      <c r="K808" s="3"/>
      <c r="L808" s="3"/>
      <c r="M808" s="3"/>
      <c r="N808" s="3"/>
    </row>
    <row r="809" spans="1:14" ht="13">
      <c r="A809" s="36"/>
      <c r="B809" s="3"/>
      <c r="C809" s="4"/>
      <c r="D809" s="4"/>
      <c r="E809" s="3"/>
      <c r="F809" s="3"/>
      <c r="G809" s="16"/>
      <c r="H809" s="3"/>
      <c r="I809" s="3"/>
      <c r="J809" s="3"/>
      <c r="K809" s="3"/>
      <c r="L809" s="3"/>
      <c r="M809" s="3"/>
      <c r="N809" s="3"/>
    </row>
    <row r="810" spans="1:14" ht="13">
      <c r="A810" s="36"/>
      <c r="B810" s="3"/>
      <c r="C810" s="4"/>
      <c r="D810" s="4"/>
      <c r="E810" s="3"/>
      <c r="F810" s="3"/>
      <c r="G810" s="16"/>
      <c r="H810" s="3"/>
      <c r="I810" s="3"/>
      <c r="J810" s="3"/>
      <c r="K810" s="3"/>
      <c r="L810" s="3"/>
      <c r="M810" s="3"/>
      <c r="N810" s="3"/>
    </row>
    <row r="811" spans="1:14" ht="13">
      <c r="A811" s="36"/>
      <c r="B811" s="3"/>
      <c r="C811" s="4"/>
      <c r="D811" s="4"/>
      <c r="E811" s="3"/>
      <c r="F811" s="3"/>
      <c r="G811" s="16"/>
      <c r="H811" s="3"/>
      <c r="I811" s="3"/>
      <c r="J811" s="3"/>
      <c r="K811" s="3"/>
      <c r="L811" s="3"/>
      <c r="M811" s="3"/>
      <c r="N811" s="3"/>
    </row>
    <row r="812" spans="1:14" ht="13">
      <c r="A812" s="36"/>
      <c r="B812" s="3"/>
      <c r="C812" s="4"/>
      <c r="D812" s="4"/>
      <c r="E812" s="3"/>
      <c r="F812" s="3"/>
      <c r="G812" s="16"/>
      <c r="H812" s="3"/>
      <c r="I812" s="3"/>
      <c r="J812" s="3"/>
      <c r="K812" s="3"/>
      <c r="L812" s="3"/>
      <c r="M812" s="3"/>
      <c r="N812" s="3"/>
    </row>
    <row r="813" spans="1:14" ht="13">
      <c r="A813" s="36"/>
      <c r="B813" s="3"/>
      <c r="C813" s="4"/>
      <c r="D813" s="4"/>
      <c r="E813" s="3"/>
      <c r="F813" s="3"/>
      <c r="G813" s="16"/>
      <c r="H813" s="3"/>
      <c r="I813" s="3"/>
      <c r="J813" s="3"/>
      <c r="K813" s="3"/>
      <c r="L813" s="3"/>
      <c r="M813" s="3"/>
      <c r="N813" s="3"/>
    </row>
    <row r="814" spans="1:14" ht="13">
      <c r="A814" s="36"/>
      <c r="B814" s="3"/>
      <c r="C814" s="4"/>
      <c r="D814" s="4"/>
      <c r="E814" s="3"/>
      <c r="F814" s="3"/>
      <c r="G814" s="16"/>
      <c r="H814" s="3"/>
      <c r="I814" s="3"/>
      <c r="J814" s="3"/>
      <c r="K814" s="3"/>
      <c r="L814" s="3"/>
      <c r="M814" s="3"/>
      <c r="N814" s="3"/>
    </row>
    <row r="815" spans="1:14" ht="13">
      <c r="A815" s="36"/>
      <c r="B815" s="3"/>
      <c r="C815" s="4"/>
      <c r="D815" s="4"/>
      <c r="E815" s="3"/>
      <c r="F815" s="3"/>
      <c r="G815" s="16"/>
      <c r="H815" s="3"/>
      <c r="I815" s="3"/>
      <c r="J815" s="3"/>
      <c r="K815" s="3"/>
      <c r="L815" s="3"/>
      <c r="M815" s="3"/>
      <c r="N815" s="3"/>
    </row>
    <row r="816" spans="1:14" ht="13">
      <c r="A816" s="36"/>
      <c r="B816" s="3"/>
      <c r="C816" s="4"/>
      <c r="D816" s="4"/>
      <c r="E816" s="3"/>
      <c r="F816" s="3"/>
      <c r="G816" s="16"/>
      <c r="H816" s="3"/>
      <c r="I816" s="3"/>
      <c r="J816" s="3"/>
      <c r="K816" s="3"/>
      <c r="L816" s="3"/>
      <c r="M816" s="3"/>
      <c r="N816" s="3"/>
    </row>
    <row r="817" spans="1:14" ht="13">
      <c r="A817" s="36"/>
      <c r="B817" s="3"/>
      <c r="C817" s="4"/>
      <c r="D817" s="4"/>
      <c r="E817" s="3"/>
      <c r="F817" s="3"/>
      <c r="G817" s="16"/>
      <c r="H817" s="3"/>
      <c r="I817" s="3"/>
      <c r="J817" s="3"/>
      <c r="K817" s="3"/>
      <c r="L817" s="3"/>
      <c r="M817" s="3"/>
      <c r="N817" s="3"/>
    </row>
    <row r="818" spans="1:14" ht="13">
      <c r="A818" s="36"/>
      <c r="B818" s="3"/>
      <c r="C818" s="4"/>
      <c r="D818" s="4"/>
      <c r="E818" s="3"/>
      <c r="F818" s="3"/>
      <c r="G818" s="16"/>
      <c r="H818" s="3"/>
      <c r="I818" s="3"/>
      <c r="J818" s="3"/>
      <c r="K818" s="3"/>
      <c r="L818" s="3"/>
      <c r="M818" s="3"/>
      <c r="N818" s="3"/>
    </row>
    <row r="819" spans="1:14" ht="13">
      <c r="A819" s="36"/>
      <c r="B819" s="3"/>
      <c r="C819" s="4"/>
      <c r="D819" s="4"/>
      <c r="E819" s="3"/>
      <c r="F819" s="3"/>
      <c r="G819" s="16"/>
      <c r="H819" s="3"/>
      <c r="I819" s="3"/>
      <c r="J819" s="3"/>
      <c r="K819" s="3"/>
      <c r="L819" s="3"/>
      <c r="M819" s="3"/>
      <c r="N819" s="3"/>
    </row>
    <row r="820" spans="1:14" ht="13">
      <c r="A820" s="36"/>
      <c r="B820" s="3"/>
      <c r="C820" s="4"/>
      <c r="D820" s="4"/>
      <c r="E820" s="3"/>
      <c r="F820" s="3"/>
      <c r="G820" s="16"/>
      <c r="H820" s="3"/>
      <c r="I820" s="3"/>
      <c r="J820" s="3"/>
      <c r="K820" s="3"/>
      <c r="L820" s="3"/>
      <c r="M820" s="3"/>
      <c r="N820" s="3"/>
    </row>
    <row r="821" spans="1:14" ht="13">
      <c r="A821" s="36"/>
      <c r="B821" s="3"/>
      <c r="C821" s="4"/>
      <c r="D821" s="4"/>
      <c r="E821" s="3"/>
      <c r="F821" s="3"/>
      <c r="G821" s="16"/>
      <c r="H821" s="3"/>
      <c r="I821" s="3"/>
      <c r="J821" s="3"/>
      <c r="K821" s="3"/>
      <c r="L821" s="3"/>
      <c r="M821" s="3"/>
      <c r="N821" s="3"/>
    </row>
    <row r="822" spans="1:14" ht="13">
      <c r="A822" s="36"/>
      <c r="B822" s="3"/>
      <c r="C822" s="4"/>
      <c r="D822" s="4"/>
      <c r="E822" s="3"/>
      <c r="F822" s="3"/>
      <c r="G822" s="16"/>
      <c r="H822" s="3"/>
      <c r="I822" s="3"/>
      <c r="J822" s="3"/>
      <c r="K822" s="3"/>
      <c r="L822" s="3"/>
      <c r="M822" s="3"/>
      <c r="N822" s="3"/>
    </row>
    <row r="823" spans="1:14" ht="13">
      <c r="A823" s="36"/>
      <c r="B823" s="3"/>
      <c r="C823" s="4"/>
      <c r="D823" s="4"/>
      <c r="E823" s="3"/>
      <c r="F823" s="3"/>
      <c r="G823" s="16"/>
      <c r="H823" s="3"/>
      <c r="I823" s="3"/>
      <c r="J823" s="3"/>
      <c r="K823" s="3"/>
      <c r="L823" s="3"/>
      <c r="M823" s="3"/>
      <c r="N823" s="3"/>
    </row>
    <row r="824" spans="1:14" ht="13">
      <c r="A824" s="36"/>
      <c r="B824" s="3"/>
      <c r="C824" s="4"/>
      <c r="D824" s="4"/>
      <c r="E824" s="3"/>
      <c r="F824" s="3"/>
      <c r="G824" s="16"/>
      <c r="H824" s="3"/>
      <c r="I824" s="3"/>
      <c r="J824" s="3"/>
      <c r="K824" s="3"/>
      <c r="L824" s="3"/>
      <c r="M824" s="3"/>
      <c r="N824" s="3"/>
    </row>
    <row r="825" spans="1:14" ht="13">
      <c r="A825" s="36"/>
      <c r="B825" s="3"/>
      <c r="C825" s="4"/>
      <c r="D825" s="4"/>
      <c r="E825" s="3"/>
      <c r="F825" s="3"/>
      <c r="G825" s="16"/>
      <c r="H825" s="3"/>
      <c r="I825" s="3"/>
      <c r="J825" s="3"/>
      <c r="K825" s="3"/>
      <c r="L825" s="3"/>
      <c r="M825" s="3"/>
      <c r="N825" s="3"/>
    </row>
    <row r="826" spans="1:14" ht="13">
      <c r="A826" s="36"/>
      <c r="B826" s="3"/>
      <c r="C826" s="4"/>
      <c r="D826" s="4"/>
      <c r="E826" s="3"/>
      <c r="F826" s="3"/>
      <c r="G826" s="16"/>
      <c r="H826" s="3"/>
      <c r="I826" s="3"/>
      <c r="J826" s="3"/>
      <c r="K826" s="3"/>
      <c r="L826" s="3"/>
      <c r="M826" s="3"/>
      <c r="N826" s="3"/>
    </row>
    <row r="827" spans="1:14" ht="13">
      <c r="A827" s="36"/>
      <c r="B827" s="3"/>
      <c r="C827" s="4"/>
      <c r="D827" s="4"/>
      <c r="E827" s="3"/>
      <c r="F827" s="3"/>
      <c r="G827" s="16"/>
      <c r="H827" s="3"/>
      <c r="I827" s="3"/>
      <c r="J827" s="3"/>
      <c r="K827" s="3"/>
      <c r="L827" s="3"/>
      <c r="M827" s="3"/>
      <c r="N827" s="3"/>
    </row>
    <row r="828" spans="1:14" ht="13">
      <c r="A828" s="36"/>
      <c r="B828" s="3"/>
      <c r="C828" s="4"/>
      <c r="D828" s="4"/>
      <c r="E828" s="3"/>
      <c r="F828" s="3"/>
      <c r="G828" s="16"/>
      <c r="H828" s="3"/>
      <c r="I828" s="3"/>
      <c r="J828" s="3"/>
      <c r="K828" s="3"/>
      <c r="L828" s="3"/>
      <c r="M828" s="3"/>
      <c r="N828" s="3"/>
    </row>
    <row r="829" spans="1:14" ht="13">
      <c r="A829" s="36"/>
      <c r="B829" s="3"/>
      <c r="C829" s="4"/>
      <c r="D829" s="4"/>
      <c r="E829" s="3"/>
      <c r="F829" s="3"/>
      <c r="G829" s="16"/>
      <c r="H829" s="3"/>
      <c r="I829" s="3"/>
      <c r="J829" s="3"/>
      <c r="K829" s="3"/>
      <c r="L829" s="3"/>
      <c r="M829" s="3"/>
      <c r="N829" s="3"/>
    </row>
    <row r="830" spans="1:14" ht="13">
      <c r="A830" s="36"/>
      <c r="B830" s="3"/>
      <c r="C830" s="4"/>
      <c r="D830" s="4"/>
      <c r="E830" s="3"/>
      <c r="F830" s="3"/>
      <c r="G830" s="16"/>
      <c r="H830" s="3"/>
      <c r="I830" s="3"/>
      <c r="J830" s="3"/>
      <c r="K830" s="3"/>
      <c r="L830" s="3"/>
      <c r="M830" s="3"/>
      <c r="N830" s="3"/>
    </row>
    <row r="831" spans="1:14" ht="13">
      <c r="A831" s="36"/>
      <c r="B831" s="3"/>
      <c r="C831" s="4"/>
      <c r="D831" s="4"/>
      <c r="E831" s="3"/>
      <c r="F831" s="3"/>
      <c r="G831" s="16"/>
      <c r="H831" s="3"/>
      <c r="I831" s="3"/>
      <c r="J831" s="3"/>
      <c r="K831" s="3"/>
      <c r="L831" s="3"/>
      <c r="M831" s="3"/>
      <c r="N831" s="3"/>
    </row>
    <row r="832" spans="1:14" ht="13">
      <c r="A832" s="36"/>
      <c r="B832" s="3"/>
      <c r="C832" s="4"/>
      <c r="D832" s="4"/>
      <c r="E832" s="3"/>
      <c r="F832" s="3"/>
      <c r="G832" s="16"/>
      <c r="H832" s="3"/>
      <c r="I832" s="3"/>
      <c r="J832" s="3"/>
      <c r="K832" s="3"/>
      <c r="L832" s="3"/>
      <c r="M832" s="3"/>
      <c r="N832" s="3"/>
    </row>
    <row r="833" spans="1:14" ht="13">
      <c r="A833" s="36"/>
      <c r="B833" s="3"/>
      <c r="C833" s="4"/>
      <c r="D833" s="4"/>
      <c r="E833" s="3"/>
      <c r="F833" s="3"/>
      <c r="G833" s="16"/>
      <c r="H833" s="3"/>
      <c r="I833" s="3"/>
      <c r="J833" s="3"/>
      <c r="K833" s="3"/>
      <c r="L833" s="3"/>
      <c r="M833" s="3"/>
      <c r="N833" s="3"/>
    </row>
    <row r="834" spans="1:14" ht="13">
      <c r="A834" s="36"/>
      <c r="B834" s="3"/>
      <c r="C834" s="4"/>
      <c r="D834" s="4"/>
      <c r="E834" s="3"/>
      <c r="F834" s="3"/>
      <c r="G834" s="16"/>
      <c r="H834" s="3"/>
      <c r="I834" s="3"/>
      <c r="J834" s="3"/>
      <c r="K834" s="3"/>
      <c r="L834" s="3"/>
      <c r="M834" s="3"/>
      <c r="N834" s="3"/>
    </row>
    <row r="835" spans="1:14" ht="13">
      <c r="A835" s="36"/>
      <c r="B835" s="3"/>
      <c r="C835" s="4"/>
      <c r="D835" s="4"/>
      <c r="E835" s="3"/>
      <c r="F835" s="3"/>
      <c r="G835" s="16"/>
      <c r="H835" s="3"/>
      <c r="I835" s="3"/>
      <c r="J835" s="3"/>
      <c r="K835" s="3"/>
      <c r="L835" s="3"/>
      <c r="M835" s="3"/>
      <c r="N835" s="3"/>
    </row>
    <row r="836" spans="1:14" ht="13">
      <c r="A836" s="36"/>
      <c r="B836" s="3"/>
      <c r="C836" s="4"/>
      <c r="D836" s="4"/>
      <c r="E836" s="3"/>
      <c r="F836" s="3"/>
      <c r="G836" s="16"/>
      <c r="H836" s="3"/>
      <c r="I836" s="3"/>
      <c r="J836" s="3"/>
      <c r="K836" s="3"/>
      <c r="L836" s="3"/>
      <c r="M836" s="3"/>
      <c r="N836" s="3"/>
    </row>
    <row r="837" spans="1:14" ht="13">
      <c r="A837" s="36"/>
      <c r="B837" s="3"/>
      <c r="C837" s="4"/>
      <c r="D837" s="4"/>
      <c r="E837" s="3"/>
      <c r="F837" s="3"/>
      <c r="G837" s="16"/>
      <c r="H837" s="3"/>
      <c r="I837" s="3"/>
      <c r="J837" s="3"/>
      <c r="K837" s="3"/>
      <c r="L837" s="3"/>
      <c r="M837" s="3"/>
      <c r="N837" s="3"/>
    </row>
    <row r="838" spans="1:14" ht="13">
      <c r="A838" s="36"/>
      <c r="B838" s="3"/>
      <c r="C838" s="4"/>
      <c r="D838" s="4"/>
      <c r="E838" s="3"/>
      <c r="F838" s="3"/>
      <c r="G838" s="16"/>
      <c r="H838" s="3"/>
      <c r="I838" s="3"/>
      <c r="J838" s="3"/>
      <c r="K838" s="3"/>
      <c r="L838" s="3"/>
      <c r="M838" s="3"/>
      <c r="N838" s="3"/>
    </row>
    <row r="839" spans="1:14" ht="13">
      <c r="A839" s="36"/>
      <c r="B839" s="3"/>
      <c r="C839" s="4"/>
      <c r="D839" s="4"/>
      <c r="E839" s="3"/>
      <c r="F839" s="3"/>
      <c r="G839" s="16"/>
      <c r="H839" s="3"/>
      <c r="I839" s="3"/>
      <c r="J839" s="3"/>
      <c r="K839" s="3"/>
      <c r="L839" s="3"/>
      <c r="M839" s="3"/>
      <c r="N839" s="3"/>
    </row>
    <row r="840" spans="1:14" ht="13">
      <c r="A840" s="36"/>
      <c r="B840" s="3"/>
      <c r="C840" s="4"/>
      <c r="D840" s="4"/>
      <c r="E840" s="3"/>
      <c r="F840" s="3"/>
      <c r="G840" s="16"/>
      <c r="H840" s="3"/>
      <c r="I840" s="3"/>
      <c r="J840" s="3"/>
      <c r="K840" s="3"/>
      <c r="L840" s="3"/>
      <c r="M840" s="3"/>
      <c r="N840" s="3"/>
    </row>
    <row r="841" spans="1:14" ht="13">
      <c r="A841" s="36"/>
      <c r="B841" s="3"/>
      <c r="C841" s="4"/>
      <c r="D841" s="4"/>
      <c r="E841" s="3"/>
      <c r="F841" s="3"/>
      <c r="G841" s="16"/>
      <c r="H841" s="3"/>
      <c r="I841" s="3"/>
      <c r="J841" s="3"/>
      <c r="K841" s="3"/>
      <c r="L841" s="3"/>
      <c r="M841" s="3"/>
      <c r="N841" s="3"/>
    </row>
    <row r="842" spans="1:14" ht="13">
      <c r="A842" s="36"/>
      <c r="B842" s="3"/>
      <c r="C842" s="4"/>
      <c r="D842" s="4"/>
      <c r="E842" s="3"/>
      <c r="F842" s="3"/>
      <c r="G842" s="16"/>
      <c r="H842" s="3"/>
      <c r="I842" s="3"/>
      <c r="J842" s="3"/>
      <c r="K842" s="3"/>
      <c r="L842" s="3"/>
      <c r="M842" s="3"/>
      <c r="N842" s="3"/>
    </row>
    <row r="843" spans="1:14" ht="13">
      <c r="A843" s="36"/>
      <c r="B843" s="3"/>
      <c r="C843" s="4"/>
      <c r="D843" s="4"/>
      <c r="E843" s="3"/>
      <c r="F843" s="3"/>
      <c r="G843" s="16"/>
      <c r="H843" s="3"/>
      <c r="I843" s="3"/>
      <c r="J843" s="3"/>
      <c r="K843" s="3"/>
      <c r="L843" s="3"/>
      <c r="M843" s="3"/>
      <c r="N843" s="3"/>
    </row>
    <row r="844" spans="1:14" ht="13">
      <c r="A844" s="36"/>
      <c r="B844" s="3"/>
      <c r="C844" s="4"/>
      <c r="D844" s="4"/>
      <c r="E844" s="3"/>
      <c r="F844" s="3"/>
      <c r="G844" s="16"/>
      <c r="H844" s="3"/>
      <c r="I844" s="3"/>
      <c r="J844" s="3"/>
      <c r="K844" s="3"/>
      <c r="L844" s="3"/>
      <c r="M844" s="3"/>
      <c r="N844" s="3"/>
    </row>
    <row r="845" spans="1:14" ht="13">
      <c r="A845" s="36"/>
      <c r="B845" s="3"/>
      <c r="C845" s="4"/>
      <c r="D845" s="4"/>
      <c r="E845" s="3"/>
      <c r="F845" s="3"/>
      <c r="G845" s="16"/>
      <c r="H845" s="3"/>
      <c r="I845" s="3"/>
      <c r="J845" s="3"/>
      <c r="K845" s="3"/>
      <c r="L845" s="3"/>
      <c r="M845" s="3"/>
      <c r="N845" s="3"/>
    </row>
    <row r="846" spans="1:14" ht="13">
      <c r="A846" s="36"/>
      <c r="B846" s="3"/>
      <c r="C846" s="4"/>
      <c r="D846" s="4"/>
      <c r="E846" s="3"/>
      <c r="F846" s="3"/>
      <c r="G846" s="16"/>
      <c r="H846" s="3"/>
      <c r="I846" s="3"/>
      <c r="J846" s="3"/>
      <c r="K846" s="3"/>
      <c r="L846" s="3"/>
      <c r="M846" s="3"/>
      <c r="N846" s="3"/>
    </row>
    <row r="847" spans="1:14" ht="13">
      <c r="A847" s="36"/>
      <c r="B847" s="3"/>
      <c r="C847" s="4"/>
      <c r="D847" s="4"/>
      <c r="E847" s="3"/>
      <c r="F847" s="3"/>
      <c r="G847" s="16"/>
      <c r="H847" s="3"/>
      <c r="I847" s="3"/>
      <c r="J847" s="3"/>
      <c r="K847" s="3"/>
      <c r="L847" s="3"/>
      <c r="M847" s="3"/>
      <c r="N847" s="3"/>
    </row>
    <row r="848" spans="1:14" ht="13">
      <c r="A848" s="36"/>
      <c r="B848" s="3"/>
      <c r="C848" s="4"/>
      <c r="D848" s="4"/>
      <c r="E848" s="3"/>
      <c r="F848" s="3"/>
      <c r="G848" s="16"/>
      <c r="H848" s="3"/>
      <c r="I848" s="3"/>
      <c r="J848" s="3"/>
      <c r="K848" s="3"/>
      <c r="L848" s="3"/>
      <c r="M848" s="3"/>
      <c r="N848" s="3"/>
    </row>
    <row r="849" spans="1:14" ht="13">
      <c r="A849" s="36"/>
      <c r="B849" s="3"/>
      <c r="C849" s="4"/>
      <c r="D849" s="4"/>
      <c r="E849" s="3"/>
      <c r="F849" s="3"/>
      <c r="G849" s="16"/>
      <c r="H849" s="3"/>
      <c r="I849" s="3"/>
      <c r="J849" s="3"/>
      <c r="K849" s="3"/>
      <c r="L849" s="3"/>
      <c r="M849" s="3"/>
      <c r="N849" s="3"/>
    </row>
    <row r="850" spans="1:14" ht="13">
      <c r="A850" s="36"/>
      <c r="B850" s="3"/>
      <c r="C850" s="4"/>
      <c r="D850" s="4"/>
      <c r="E850" s="3"/>
      <c r="F850" s="3"/>
      <c r="G850" s="16"/>
      <c r="H850" s="3"/>
      <c r="I850" s="3"/>
      <c r="J850" s="3"/>
      <c r="K850" s="3"/>
      <c r="L850" s="3"/>
      <c r="M850" s="3"/>
      <c r="N850" s="3"/>
    </row>
    <row r="851" spans="1:14" ht="13">
      <c r="A851" s="36"/>
      <c r="B851" s="3"/>
      <c r="C851" s="4"/>
      <c r="D851" s="4"/>
      <c r="E851" s="3"/>
      <c r="F851" s="3"/>
      <c r="G851" s="16"/>
      <c r="H851" s="3"/>
      <c r="I851" s="3"/>
      <c r="J851" s="3"/>
      <c r="K851" s="3"/>
      <c r="L851" s="3"/>
      <c r="M851" s="3"/>
      <c r="N851" s="3"/>
    </row>
    <row r="852" spans="1:14" ht="13">
      <c r="A852" s="36"/>
      <c r="B852" s="3"/>
      <c r="C852" s="4"/>
      <c r="D852" s="4"/>
      <c r="E852" s="3"/>
      <c r="F852" s="3"/>
      <c r="G852" s="16"/>
      <c r="H852" s="3"/>
      <c r="I852" s="3"/>
      <c r="J852" s="3"/>
      <c r="K852" s="3"/>
      <c r="L852" s="3"/>
      <c r="M852" s="3"/>
      <c r="N852" s="3"/>
    </row>
    <row r="853" spans="1:14" ht="13">
      <c r="A853" s="36"/>
      <c r="B853" s="3"/>
      <c r="C853" s="4"/>
      <c r="D853" s="4"/>
      <c r="E853" s="3"/>
      <c r="F853" s="3"/>
      <c r="G853" s="16"/>
      <c r="H853" s="3"/>
      <c r="I853" s="3"/>
      <c r="J853" s="3"/>
      <c r="K853" s="3"/>
      <c r="L853" s="3"/>
      <c r="M853" s="3"/>
      <c r="N853" s="3"/>
    </row>
    <row r="854" spans="1:14" ht="13">
      <c r="A854" s="36"/>
      <c r="B854" s="3"/>
      <c r="C854" s="4"/>
      <c r="D854" s="4"/>
      <c r="E854" s="3"/>
      <c r="F854" s="3"/>
      <c r="G854" s="16"/>
      <c r="H854" s="3"/>
      <c r="I854" s="3"/>
      <c r="J854" s="3"/>
      <c r="K854" s="3"/>
      <c r="L854" s="3"/>
      <c r="M854" s="3"/>
      <c r="N854" s="3"/>
    </row>
    <row r="855" spans="1:14" ht="13">
      <c r="A855" s="36"/>
      <c r="B855" s="3"/>
      <c r="C855" s="4"/>
      <c r="D855" s="4"/>
      <c r="E855" s="3"/>
      <c r="F855" s="3"/>
      <c r="G855" s="16"/>
      <c r="H855" s="3"/>
      <c r="I855" s="3"/>
      <c r="J855" s="3"/>
      <c r="K855" s="3"/>
      <c r="L855" s="3"/>
      <c r="M855" s="3"/>
      <c r="N855" s="3"/>
    </row>
    <row r="856" spans="1:14" ht="13">
      <c r="A856" s="36"/>
      <c r="B856" s="3"/>
      <c r="C856" s="4"/>
      <c r="D856" s="4"/>
      <c r="E856" s="3"/>
      <c r="F856" s="3"/>
      <c r="G856" s="16"/>
      <c r="H856" s="3"/>
      <c r="I856" s="3"/>
      <c r="J856" s="3"/>
      <c r="K856" s="3"/>
      <c r="L856" s="3"/>
      <c r="M856" s="3"/>
      <c r="N856" s="3"/>
    </row>
    <row r="857" spans="1:14" ht="13">
      <c r="A857" s="36"/>
      <c r="B857" s="3"/>
      <c r="C857" s="4"/>
      <c r="D857" s="4"/>
      <c r="E857" s="3"/>
      <c r="F857" s="3"/>
      <c r="G857" s="16"/>
      <c r="H857" s="3"/>
      <c r="I857" s="3"/>
      <c r="J857" s="3"/>
      <c r="K857" s="3"/>
      <c r="L857" s="3"/>
      <c r="M857" s="3"/>
      <c r="N857" s="3"/>
    </row>
    <row r="858" spans="1:14" ht="13">
      <c r="A858" s="36"/>
      <c r="B858" s="3"/>
      <c r="C858" s="4"/>
      <c r="D858" s="4"/>
      <c r="E858" s="3"/>
      <c r="F858" s="3"/>
      <c r="G858" s="16"/>
      <c r="H858" s="3"/>
      <c r="I858" s="3"/>
      <c r="J858" s="3"/>
      <c r="K858" s="3"/>
      <c r="L858" s="3"/>
      <c r="M858" s="3"/>
      <c r="N858" s="3"/>
    </row>
    <row r="859" spans="1:14" ht="13">
      <c r="A859" s="36"/>
      <c r="B859" s="3"/>
      <c r="C859" s="4"/>
      <c r="D859" s="4"/>
      <c r="E859" s="3"/>
      <c r="F859" s="3"/>
      <c r="G859" s="16"/>
      <c r="H859" s="3"/>
      <c r="I859" s="3"/>
      <c r="J859" s="3"/>
      <c r="K859" s="3"/>
      <c r="L859" s="3"/>
      <c r="M859" s="3"/>
      <c r="N859" s="3"/>
    </row>
    <row r="860" spans="1:14" ht="13">
      <c r="A860" s="36"/>
      <c r="B860" s="3"/>
      <c r="C860" s="4"/>
      <c r="D860" s="4"/>
      <c r="E860" s="3"/>
      <c r="F860" s="3"/>
      <c r="G860" s="16"/>
      <c r="H860" s="3"/>
      <c r="I860" s="3"/>
      <c r="J860" s="3"/>
      <c r="K860" s="3"/>
      <c r="L860" s="3"/>
      <c r="M860" s="3"/>
      <c r="N860" s="3"/>
    </row>
    <row r="861" spans="1:14" ht="13">
      <c r="A861" s="36"/>
      <c r="B861" s="3"/>
      <c r="C861" s="4"/>
      <c r="D861" s="4"/>
      <c r="E861" s="3"/>
      <c r="F861" s="3"/>
      <c r="G861" s="16"/>
      <c r="H861" s="3"/>
      <c r="I861" s="3"/>
      <c r="J861" s="3"/>
      <c r="K861" s="3"/>
      <c r="L861" s="3"/>
      <c r="M861" s="3"/>
      <c r="N861" s="3"/>
    </row>
    <row r="862" spans="1:14" ht="13">
      <c r="A862" s="36"/>
      <c r="B862" s="3"/>
      <c r="C862" s="4"/>
      <c r="D862" s="4"/>
      <c r="E862" s="3"/>
      <c r="F862" s="3"/>
      <c r="G862" s="16"/>
      <c r="H862" s="3"/>
      <c r="I862" s="3"/>
      <c r="J862" s="3"/>
      <c r="K862" s="3"/>
      <c r="L862" s="3"/>
      <c r="M862" s="3"/>
      <c r="N862" s="3"/>
    </row>
    <row r="863" spans="1:14" ht="13">
      <c r="A863" s="36"/>
      <c r="B863" s="3"/>
      <c r="C863" s="4"/>
      <c r="D863" s="4"/>
      <c r="E863" s="3"/>
      <c r="F863" s="3"/>
      <c r="G863" s="16"/>
      <c r="H863" s="3"/>
      <c r="I863" s="3"/>
      <c r="J863" s="3"/>
      <c r="K863" s="3"/>
      <c r="L863" s="3"/>
      <c r="M863" s="3"/>
      <c r="N863" s="3"/>
    </row>
    <row r="864" spans="1:14" ht="13">
      <c r="A864" s="36"/>
      <c r="B864" s="3"/>
      <c r="C864" s="4"/>
      <c r="D864" s="4"/>
      <c r="E864" s="3"/>
      <c r="F864" s="3"/>
      <c r="G864" s="16"/>
      <c r="H864" s="3"/>
      <c r="I864" s="3"/>
      <c r="J864" s="3"/>
      <c r="K864" s="3"/>
      <c r="L864" s="3"/>
      <c r="M864" s="3"/>
      <c r="N864" s="3"/>
    </row>
    <row r="865" spans="1:14" ht="13">
      <c r="A865" s="36"/>
      <c r="B865" s="3"/>
      <c r="C865" s="4"/>
      <c r="D865" s="4"/>
      <c r="E865" s="3"/>
      <c r="F865" s="3"/>
      <c r="G865" s="16"/>
      <c r="H865" s="3"/>
      <c r="I865" s="3"/>
      <c r="J865" s="3"/>
      <c r="K865" s="3"/>
      <c r="L865" s="3"/>
      <c r="M865" s="3"/>
      <c r="N865" s="3"/>
    </row>
    <row r="866" spans="1:14" ht="13">
      <c r="A866" s="36"/>
      <c r="B866" s="3"/>
      <c r="C866" s="4"/>
      <c r="D866" s="4"/>
      <c r="E866" s="3"/>
      <c r="F866" s="3"/>
      <c r="G866" s="16"/>
      <c r="H866" s="3"/>
      <c r="I866" s="3"/>
      <c r="J866" s="3"/>
      <c r="K866" s="3"/>
      <c r="L866" s="3"/>
      <c r="M866" s="3"/>
      <c r="N866" s="3"/>
    </row>
    <row r="867" spans="1:14" ht="13">
      <c r="A867" s="36"/>
      <c r="B867" s="3"/>
      <c r="C867" s="4"/>
      <c r="D867" s="4"/>
      <c r="E867" s="3"/>
      <c r="F867" s="3"/>
      <c r="G867" s="16"/>
      <c r="H867" s="3"/>
      <c r="I867" s="3"/>
      <c r="J867" s="3"/>
      <c r="K867" s="3"/>
      <c r="L867" s="3"/>
      <c r="M867" s="3"/>
      <c r="N867" s="3"/>
    </row>
    <row r="868" spans="1:14" ht="13">
      <c r="A868" s="36"/>
      <c r="B868" s="3"/>
      <c r="C868" s="4"/>
      <c r="D868" s="4"/>
      <c r="E868" s="3"/>
      <c r="F868" s="3"/>
      <c r="G868" s="16"/>
      <c r="H868" s="3"/>
      <c r="I868" s="3"/>
      <c r="J868" s="3"/>
      <c r="K868" s="3"/>
      <c r="L868" s="3"/>
      <c r="M868" s="3"/>
      <c r="N868" s="3"/>
    </row>
    <row r="869" spans="1:14" ht="13">
      <c r="A869" s="36"/>
      <c r="B869" s="3"/>
      <c r="C869" s="4"/>
      <c r="D869" s="4"/>
      <c r="E869" s="3"/>
      <c r="F869" s="3"/>
      <c r="G869" s="16"/>
      <c r="H869" s="3"/>
      <c r="I869" s="3"/>
      <c r="J869" s="3"/>
      <c r="K869" s="3"/>
      <c r="L869" s="3"/>
      <c r="M869" s="3"/>
      <c r="N869" s="3"/>
    </row>
    <row r="870" spans="1:14" ht="13">
      <c r="A870" s="36"/>
      <c r="B870" s="3"/>
      <c r="C870" s="4"/>
      <c r="D870" s="4"/>
      <c r="E870" s="3"/>
      <c r="F870" s="3"/>
      <c r="G870" s="16"/>
      <c r="H870" s="3"/>
      <c r="I870" s="3"/>
      <c r="J870" s="3"/>
      <c r="K870" s="3"/>
      <c r="L870" s="3"/>
      <c r="M870" s="3"/>
      <c r="N870" s="3"/>
    </row>
    <row r="871" spans="1:14" ht="13">
      <c r="A871" s="36"/>
      <c r="B871" s="3"/>
      <c r="C871" s="4"/>
      <c r="D871" s="4"/>
      <c r="E871" s="3"/>
      <c r="F871" s="3"/>
      <c r="G871" s="16"/>
      <c r="H871" s="3"/>
      <c r="I871" s="3"/>
      <c r="J871" s="3"/>
      <c r="K871" s="3"/>
      <c r="L871" s="3"/>
      <c r="M871" s="3"/>
      <c r="N871" s="3"/>
    </row>
    <row r="872" spans="1:14" ht="13">
      <c r="A872" s="36"/>
      <c r="B872" s="3"/>
      <c r="C872" s="4"/>
      <c r="D872" s="4"/>
      <c r="E872" s="3"/>
      <c r="F872" s="3"/>
      <c r="G872" s="16"/>
      <c r="H872" s="3"/>
      <c r="I872" s="3"/>
      <c r="J872" s="3"/>
      <c r="K872" s="3"/>
      <c r="L872" s="3"/>
      <c r="M872" s="3"/>
      <c r="N872" s="3"/>
    </row>
    <row r="873" spans="1:14" ht="13">
      <c r="A873" s="36"/>
      <c r="B873" s="3"/>
      <c r="C873" s="4"/>
      <c r="D873" s="4"/>
      <c r="E873" s="3"/>
      <c r="F873" s="3"/>
      <c r="G873" s="16"/>
      <c r="H873" s="3"/>
      <c r="I873" s="3"/>
      <c r="J873" s="3"/>
      <c r="K873" s="3"/>
      <c r="L873" s="3"/>
      <c r="M873" s="3"/>
      <c r="N873" s="3"/>
    </row>
    <row r="874" spans="1:14" ht="13">
      <c r="A874" s="36"/>
      <c r="B874" s="3"/>
      <c r="C874" s="4"/>
      <c r="D874" s="4"/>
      <c r="E874" s="3"/>
      <c r="F874" s="3"/>
      <c r="G874" s="16"/>
      <c r="H874" s="3"/>
      <c r="I874" s="3"/>
      <c r="J874" s="3"/>
      <c r="K874" s="3"/>
      <c r="L874" s="3"/>
      <c r="M874" s="3"/>
      <c r="N874" s="3"/>
    </row>
    <row r="875" spans="1:14" ht="13">
      <c r="A875" s="36"/>
      <c r="B875" s="3"/>
      <c r="C875" s="4"/>
      <c r="D875" s="4"/>
      <c r="E875" s="3"/>
      <c r="F875" s="3"/>
      <c r="G875" s="16"/>
      <c r="H875" s="3"/>
      <c r="I875" s="3"/>
      <c r="J875" s="3"/>
      <c r="K875" s="3"/>
      <c r="L875" s="3"/>
      <c r="M875" s="3"/>
      <c r="N875" s="3"/>
    </row>
    <row r="876" spans="1:14" ht="13">
      <c r="A876" s="36"/>
      <c r="B876" s="3"/>
      <c r="C876" s="4"/>
      <c r="D876" s="4"/>
      <c r="E876" s="3"/>
      <c r="F876" s="3"/>
      <c r="G876" s="16"/>
      <c r="H876" s="3"/>
      <c r="I876" s="3"/>
      <c r="J876" s="3"/>
      <c r="K876" s="3"/>
      <c r="L876" s="3"/>
      <c r="M876" s="3"/>
      <c r="N876" s="3"/>
    </row>
    <row r="877" spans="1:14" ht="13">
      <c r="A877" s="36"/>
      <c r="B877" s="3"/>
      <c r="C877" s="4"/>
      <c r="D877" s="4"/>
      <c r="E877" s="3"/>
      <c r="F877" s="3"/>
      <c r="G877" s="16"/>
      <c r="H877" s="3"/>
      <c r="I877" s="3"/>
      <c r="J877" s="3"/>
      <c r="K877" s="3"/>
      <c r="L877" s="3"/>
      <c r="M877" s="3"/>
      <c r="N877" s="3"/>
    </row>
    <row r="878" spans="1:14" ht="13">
      <c r="A878" s="36"/>
      <c r="B878" s="3"/>
      <c r="C878" s="4"/>
      <c r="D878" s="4"/>
      <c r="E878" s="3"/>
      <c r="F878" s="3"/>
      <c r="G878" s="16"/>
      <c r="H878" s="3"/>
      <c r="I878" s="3"/>
      <c r="J878" s="3"/>
      <c r="K878" s="3"/>
      <c r="L878" s="3"/>
      <c r="M878" s="3"/>
      <c r="N878" s="3"/>
    </row>
    <row r="879" spans="1:14" ht="13">
      <c r="A879" s="36"/>
      <c r="B879" s="3"/>
      <c r="C879" s="4"/>
      <c r="D879" s="4"/>
      <c r="E879" s="3"/>
      <c r="F879" s="3"/>
      <c r="G879" s="16"/>
      <c r="H879" s="3"/>
      <c r="I879" s="3"/>
      <c r="J879" s="3"/>
      <c r="K879" s="3"/>
      <c r="L879" s="3"/>
      <c r="M879" s="3"/>
      <c r="N879" s="3"/>
    </row>
    <row r="880" spans="1:14" ht="13">
      <c r="A880" s="36"/>
      <c r="B880" s="3"/>
      <c r="C880" s="4"/>
      <c r="D880" s="4"/>
      <c r="E880" s="3"/>
      <c r="F880" s="3"/>
      <c r="G880" s="16"/>
      <c r="H880" s="3"/>
      <c r="I880" s="3"/>
      <c r="J880" s="3"/>
      <c r="K880" s="3"/>
      <c r="L880" s="3"/>
      <c r="M880" s="3"/>
      <c r="N880" s="3"/>
    </row>
    <row r="881" spans="1:14" ht="13">
      <c r="A881" s="36"/>
      <c r="B881" s="3"/>
      <c r="C881" s="4"/>
      <c r="D881" s="4"/>
      <c r="E881" s="3"/>
      <c r="F881" s="3"/>
      <c r="G881" s="16"/>
      <c r="H881" s="3"/>
      <c r="I881" s="3"/>
      <c r="J881" s="3"/>
      <c r="K881" s="3"/>
      <c r="L881" s="3"/>
      <c r="M881" s="3"/>
      <c r="N881" s="3"/>
    </row>
    <row r="882" spans="1:14" ht="13">
      <c r="A882" s="36"/>
      <c r="B882" s="3"/>
      <c r="C882" s="4"/>
      <c r="D882" s="4"/>
      <c r="E882" s="3"/>
      <c r="F882" s="3"/>
      <c r="G882" s="16"/>
      <c r="H882" s="3"/>
      <c r="I882" s="3"/>
      <c r="J882" s="3"/>
      <c r="K882" s="3"/>
      <c r="L882" s="3"/>
      <c r="M882" s="3"/>
      <c r="N882" s="3"/>
    </row>
    <row r="883" spans="1:14" ht="13">
      <c r="A883" s="36"/>
      <c r="B883" s="3"/>
      <c r="C883" s="4"/>
      <c r="D883" s="4"/>
      <c r="E883" s="3"/>
      <c r="F883" s="3"/>
      <c r="G883" s="16"/>
      <c r="H883" s="3"/>
      <c r="I883" s="3"/>
      <c r="J883" s="3"/>
      <c r="K883" s="3"/>
      <c r="L883" s="3"/>
      <c r="M883" s="3"/>
      <c r="N883" s="3"/>
    </row>
    <row r="884" spans="1:14" ht="13">
      <c r="A884" s="36"/>
      <c r="B884" s="3"/>
      <c r="C884" s="4"/>
      <c r="D884" s="4"/>
      <c r="E884" s="3"/>
      <c r="F884" s="3"/>
      <c r="G884" s="16"/>
      <c r="H884" s="3"/>
      <c r="I884" s="3"/>
      <c r="J884" s="3"/>
      <c r="K884" s="3"/>
      <c r="L884" s="3"/>
      <c r="M884" s="3"/>
      <c r="N884" s="3"/>
    </row>
    <row r="885" spans="1:14" ht="13">
      <c r="A885" s="36"/>
      <c r="B885" s="3"/>
      <c r="C885" s="4"/>
      <c r="D885" s="4"/>
      <c r="E885" s="3"/>
      <c r="F885" s="3"/>
      <c r="G885" s="16"/>
      <c r="H885" s="3"/>
      <c r="I885" s="3"/>
      <c r="J885" s="3"/>
      <c r="K885" s="3"/>
      <c r="L885" s="3"/>
      <c r="M885" s="3"/>
      <c r="N885" s="3"/>
    </row>
    <row r="886" spans="1:14" ht="13">
      <c r="A886" s="36"/>
      <c r="B886" s="3"/>
      <c r="C886" s="4"/>
      <c r="D886" s="4"/>
      <c r="E886" s="3"/>
      <c r="F886" s="3"/>
      <c r="G886" s="16"/>
      <c r="H886" s="3"/>
      <c r="I886" s="3"/>
      <c r="J886" s="3"/>
      <c r="K886" s="3"/>
      <c r="L886" s="3"/>
      <c r="M886" s="3"/>
      <c r="N886" s="3"/>
    </row>
    <row r="887" spans="1:14" ht="13">
      <c r="A887" s="36"/>
      <c r="B887" s="3"/>
      <c r="C887" s="4"/>
      <c r="D887" s="4"/>
      <c r="E887" s="3"/>
      <c r="F887" s="3"/>
      <c r="G887" s="16"/>
      <c r="H887" s="3"/>
      <c r="I887" s="3"/>
      <c r="J887" s="3"/>
      <c r="K887" s="3"/>
      <c r="L887" s="3"/>
      <c r="M887" s="3"/>
      <c r="N887" s="3"/>
    </row>
    <row r="888" spans="1:14" ht="13">
      <c r="A888" s="36"/>
      <c r="B888" s="3"/>
      <c r="C888" s="4"/>
      <c r="D888" s="4"/>
      <c r="E888" s="3"/>
      <c r="F888" s="3"/>
      <c r="G888" s="16"/>
      <c r="H888" s="3"/>
      <c r="I888" s="3"/>
      <c r="J888" s="3"/>
      <c r="K888" s="3"/>
      <c r="L888" s="3"/>
      <c r="M888" s="3"/>
      <c r="N888" s="3"/>
    </row>
    <row r="889" spans="1:14" ht="13">
      <c r="A889" s="36"/>
      <c r="B889" s="3"/>
      <c r="C889" s="4"/>
      <c r="D889" s="4"/>
      <c r="E889" s="3"/>
      <c r="F889" s="3"/>
      <c r="G889" s="16"/>
      <c r="H889" s="3"/>
      <c r="I889" s="3"/>
      <c r="J889" s="3"/>
      <c r="K889" s="3"/>
      <c r="L889" s="3"/>
      <c r="M889" s="3"/>
      <c r="N889" s="3"/>
    </row>
    <row r="890" spans="1:14" ht="13">
      <c r="A890" s="36"/>
      <c r="B890" s="3"/>
      <c r="C890" s="4"/>
      <c r="D890" s="4"/>
      <c r="E890" s="3"/>
      <c r="F890" s="3"/>
      <c r="G890" s="16"/>
      <c r="H890" s="3"/>
      <c r="I890" s="3"/>
      <c r="J890" s="3"/>
      <c r="K890" s="3"/>
      <c r="L890" s="3"/>
      <c r="M890" s="3"/>
      <c r="N890" s="3"/>
    </row>
    <row r="891" spans="1:14" ht="13">
      <c r="A891" s="36"/>
      <c r="B891" s="3"/>
      <c r="C891" s="4"/>
      <c r="D891" s="4"/>
      <c r="E891" s="3"/>
      <c r="F891" s="3"/>
      <c r="G891" s="16"/>
      <c r="H891" s="3"/>
      <c r="I891" s="3"/>
      <c r="J891" s="3"/>
      <c r="K891" s="3"/>
      <c r="L891" s="3"/>
      <c r="M891" s="3"/>
      <c r="N891" s="3"/>
    </row>
    <row r="892" spans="1:14" ht="13">
      <c r="A892" s="36"/>
      <c r="B892" s="3"/>
      <c r="C892" s="4"/>
      <c r="D892" s="4"/>
      <c r="E892" s="3"/>
      <c r="F892" s="3"/>
      <c r="G892" s="16"/>
      <c r="H892" s="3"/>
      <c r="I892" s="3"/>
      <c r="J892" s="3"/>
      <c r="K892" s="3"/>
      <c r="L892" s="3"/>
      <c r="M892" s="3"/>
      <c r="N892" s="3"/>
    </row>
    <row r="893" spans="1:14" ht="13">
      <c r="A893" s="36"/>
      <c r="B893" s="3"/>
      <c r="C893" s="4"/>
      <c r="D893" s="4"/>
      <c r="E893" s="3"/>
      <c r="F893" s="3"/>
      <c r="G893" s="16"/>
      <c r="H893" s="3"/>
      <c r="I893" s="3"/>
      <c r="J893" s="3"/>
      <c r="K893" s="3"/>
      <c r="L893" s="3"/>
      <c r="M893" s="3"/>
      <c r="N893" s="3"/>
    </row>
    <row r="894" spans="1:14" ht="13">
      <c r="A894" s="36"/>
      <c r="B894" s="3"/>
      <c r="C894" s="4"/>
      <c r="D894" s="4"/>
      <c r="E894" s="3"/>
      <c r="F894" s="3"/>
      <c r="G894" s="16"/>
      <c r="H894" s="3"/>
      <c r="I894" s="3"/>
      <c r="J894" s="3"/>
      <c r="K894" s="3"/>
      <c r="L894" s="3"/>
      <c r="M894" s="3"/>
      <c r="N894" s="3"/>
    </row>
    <row r="895" spans="1:14" ht="13">
      <c r="A895" s="36"/>
      <c r="B895" s="3"/>
      <c r="C895" s="4"/>
      <c r="D895" s="4"/>
      <c r="E895" s="3"/>
      <c r="F895" s="3"/>
      <c r="G895" s="16"/>
      <c r="H895" s="3"/>
      <c r="I895" s="3"/>
      <c r="J895" s="3"/>
      <c r="K895" s="3"/>
      <c r="L895" s="3"/>
      <c r="M895" s="3"/>
      <c r="N895" s="3"/>
    </row>
    <row r="896" spans="1:14" ht="13">
      <c r="A896" s="36"/>
      <c r="B896" s="3"/>
      <c r="C896" s="4"/>
      <c r="D896" s="4"/>
      <c r="E896" s="3"/>
      <c r="F896" s="3"/>
      <c r="G896" s="16"/>
      <c r="H896" s="3"/>
      <c r="I896" s="3"/>
      <c r="J896" s="3"/>
      <c r="K896" s="3"/>
      <c r="L896" s="3"/>
      <c r="M896" s="3"/>
      <c r="N896" s="3"/>
    </row>
    <row r="897" spans="1:14" ht="13">
      <c r="A897" s="36"/>
      <c r="B897" s="3"/>
      <c r="C897" s="4"/>
      <c r="D897" s="4"/>
      <c r="E897" s="3"/>
      <c r="F897" s="3"/>
      <c r="G897" s="16"/>
      <c r="H897" s="3"/>
      <c r="I897" s="3"/>
      <c r="J897" s="3"/>
      <c r="K897" s="3"/>
      <c r="L897" s="3"/>
      <c r="M897" s="3"/>
      <c r="N897" s="3"/>
    </row>
    <row r="898" spans="1:14" ht="13">
      <c r="A898" s="36"/>
      <c r="B898" s="3"/>
      <c r="C898" s="4"/>
      <c r="D898" s="4"/>
      <c r="E898" s="3"/>
      <c r="F898" s="3"/>
      <c r="G898" s="16"/>
      <c r="H898" s="3"/>
      <c r="I898" s="3"/>
      <c r="J898" s="3"/>
      <c r="K898" s="3"/>
      <c r="L898" s="3"/>
      <c r="M898" s="3"/>
      <c r="N898" s="3"/>
    </row>
    <row r="899" spans="1:14" ht="13">
      <c r="A899" s="36"/>
      <c r="B899" s="3"/>
      <c r="C899" s="4"/>
      <c r="D899" s="4"/>
      <c r="E899" s="3"/>
      <c r="F899" s="3"/>
      <c r="G899" s="16"/>
      <c r="H899" s="3"/>
      <c r="I899" s="3"/>
      <c r="J899" s="3"/>
      <c r="K899" s="3"/>
      <c r="L899" s="3"/>
      <c r="M899" s="3"/>
      <c r="N899" s="3"/>
    </row>
    <row r="900" spans="1:14" ht="13">
      <c r="A900" s="36"/>
      <c r="B900" s="3"/>
      <c r="C900" s="4"/>
      <c r="D900" s="4"/>
      <c r="E900" s="3"/>
      <c r="F900" s="3"/>
      <c r="G900" s="16"/>
      <c r="H900" s="3"/>
      <c r="I900" s="3"/>
      <c r="J900" s="3"/>
      <c r="K900" s="3"/>
      <c r="L900" s="3"/>
      <c r="M900" s="3"/>
      <c r="N900" s="3"/>
    </row>
    <row r="901" spans="1:14" ht="13">
      <c r="A901" s="36"/>
      <c r="B901" s="3"/>
      <c r="C901" s="4"/>
      <c r="D901" s="4"/>
      <c r="E901" s="3"/>
      <c r="F901" s="3"/>
      <c r="G901" s="16"/>
      <c r="H901" s="3"/>
      <c r="I901" s="3"/>
      <c r="J901" s="3"/>
      <c r="K901" s="3"/>
      <c r="L901" s="3"/>
      <c r="M901" s="3"/>
      <c r="N901" s="3"/>
    </row>
    <row r="902" spans="1:14" ht="13">
      <c r="A902" s="36"/>
      <c r="B902" s="3"/>
      <c r="C902" s="4"/>
      <c r="D902" s="4"/>
      <c r="E902" s="3"/>
      <c r="F902" s="3"/>
      <c r="G902" s="16"/>
      <c r="H902" s="3"/>
      <c r="I902" s="3"/>
      <c r="J902" s="3"/>
      <c r="K902" s="3"/>
      <c r="L902" s="3"/>
      <c r="M902" s="3"/>
      <c r="N902" s="3"/>
    </row>
    <row r="903" spans="1:14" ht="13">
      <c r="A903" s="36"/>
      <c r="B903" s="3"/>
      <c r="C903" s="4"/>
      <c r="D903" s="4"/>
      <c r="E903" s="3"/>
      <c r="F903" s="3"/>
      <c r="G903" s="16"/>
      <c r="H903" s="3"/>
      <c r="I903" s="3"/>
      <c r="J903" s="3"/>
      <c r="K903" s="3"/>
      <c r="L903" s="3"/>
      <c r="M903" s="3"/>
      <c r="N903" s="3"/>
    </row>
    <row r="904" spans="1:14" ht="13">
      <c r="A904" s="36"/>
      <c r="B904" s="3"/>
      <c r="C904" s="4"/>
      <c r="D904" s="4"/>
      <c r="E904" s="3"/>
      <c r="F904" s="3"/>
      <c r="G904" s="16"/>
      <c r="H904" s="3"/>
      <c r="I904" s="3"/>
      <c r="J904" s="3"/>
      <c r="K904" s="3"/>
      <c r="L904" s="3"/>
      <c r="M904" s="3"/>
      <c r="N904" s="3"/>
    </row>
    <row r="905" spans="1:14" ht="13">
      <c r="A905" s="36"/>
      <c r="B905" s="3"/>
      <c r="C905" s="4"/>
      <c r="D905" s="4"/>
      <c r="E905" s="3"/>
      <c r="F905" s="3"/>
      <c r="G905" s="16"/>
      <c r="H905" s="3"/>
      <c r="I905" s="3"/>
      <c r="J905" s="3"/>
      <c r="K905" s="3"/>
      <c r="L905" s="3"/>
      <c r="M905" s="3"/>
      <c r="N905" s="3"/>
    </row>
    <row r="906" spans="1:14" ht="13">
      <c r="A906" s="36"/>
      <c r="B906" s="3"/>
      <c r="C906" s="4"/>
      <c r="D906" s="4"/>
      <c r="E906" s="3"/>
      <c r="F906" s="3"/>
      <c r="G906" s="16"/>
      <c r="H906" s="3"/>
      <c r="I906" s="3"/>
      <c r="J906" s="3"/>
      <c r="K906" s="3"/>
      <c r="L906" s="3"/>
      <c r="M906" s="3"/>
      <c r="N906" s="3"/>
    </row>
    <row r="907" spans="1:14" ht="13">
      <c r="A907" s="36"/>
      <c r="B907" s="3"/>
      <c r="C907" s="4"/>
      <c r="D907" s="4"/>
      <c r="E907" s="3"/>
      <c r="F907" s="3"/>
      <c r="G907" s="16"/>
      <c r="H907" s="3"/>
      <c r="I907" s="3"/>
      <c r="J907" s="3"/>
      <c r="K907" s="3"/>
      <c r="L907" s="3"/>
      <c r="M907" s="3"/>
      <c r="N907" s="3"/>
    </row>
    <row r="908" spans="1:14" ht="13">
      <c r="A908" s="36"/>
      <c r="B908" s="3"/>
      <c r="C908" s="4"/>
      <c r="D908" s="4"/>
      <c r="E908" s="3"/>
      <c r="F908" s="3"/>
      <c r="G908" s="16"/>
      <c r="H908" s="3"/>
      <c r="I908" s="3"/>
      <c r="J908" s="3"/>
      <c r="K908" s="3"/>
      <c r="L908" s="3"/>
      <c r="M908" s="3"/>
      <c r="N908" s="3"/>
    </row>
    <row r="909" spans="1:14" ht="13">
      <c r="A909" s="36"/>
      <c r="B909" s="3"/>
      <c r="C909" s="4"/>
      <c r="D909" s="4"/>
      <c r="E909" s="3"/>
      <c r="F909" s="3"/>
      <c r="G909" s="16"/>
      <c r="H909" s="3"/>
      <c r="I909" s="3"/>
      <c r="J909" s="3"/>
      <c r="K909" s="3"/>
      <c r="L909" s="3"/>
      <c r="M909" s="3"/>
      <c r="N909" s="3"/>
    </row>
    <row r="910" spans="1:14" ht="13">
      <c r="A910" s="36"/>
      <c r="B910" s="3"/>
      <c r="C910" s="4"/>
      <c r="D910" s="4"/>
      <c r="E910" s="3"/>
      <c r="F910" s="3"/>
      <c r="G910" s="16"/>
      <c r="H910" s="3"/>
      <c r="I910" s="3"/>
      <c r="J910" s="3"/>
      <c r="K910" s="3"/>
      <c r="L910" s="3"/>
      <c r="M910" s="3"/>
      <c r="N910" s="3"/>
    </row>
    <row r="911" spans="1:14" ht="13">
      <c r="A911" s="36"/>
      <c r="B911" s="3"/>
      <c r="C911" s="4"/>
      <c r="D911" s="4"/>
      <c r="E911" s="3"/>
      <c r="F911" s="3"/>
      <c r="G911" s="16"/>
      <c r="H911" s="3"/>
      <c r="I911" s="3"/>
      <c r="J911" s="3"/>
      <c r="K911" s="3"/>
      <c r="L911" s="3"/>
      <c r="M911" s="3"/>
      <c r="N911" s="3"/>
    </row>
    <row r="912" spans="1:14" ht="13">
      <c r="A912" s="36"/>
      <c r="B912" s="3"/>
      <c r="C912" s="4"/>
      <c r="D912" s="4"/>
      <c r="E912" s="3"/>
      <c r="F912" s="3"/>
      <c r="G912" s="16"/>
      <c r="H912" s="3"/>
      <c r="I912" s="3"/>
      <c r="J912" s="3"/>
      <c r="K912" s="3"/>
      <c r="L912" s="3"/>
      <c r="M912" s="3"/>
      <c r="N912" s="3"/>
    </row>
    <row r="913" spans="1:14" ht="13">
      <c r="A913" s="36"/>
      <c r="B913" s="3"/>
      <c r="C913" s="4"/>
      <c r="D913" s="4"/>
      <c r="E913" s="3"/>
      <c r="F913" s="3"/>
      <c r="G913" s="16"/>
      <c r="H913" s="3"/>
      <c r="I913" s="3"/>
      <c r="J913" s="3"/>
      <c r="K913" s="3"/>
      <c r="L913" s="3"/>
      <c r="M913" s="3"/>
      <c r="N913" s="3"/>
    </row>
    <row r="914" spans="1:14" ht="13">
      <c r="A914" s="36"/>
      <c r="B914" s="3"/>
      <c r="C914" s="4"/>
      <c r="D914" s="4"/>
      <c r="E914" s="3"/>
      <c r="F914" s="3"/>
      <c r="G914" s="16"/>
      <c r="H914" s="3"/>
      <c r="I914" s="3"/>
      <c r="J914" s="3"/>
      <c r="K914" s="3"/>
      <c r="L914" s="3"/>
      <c r="M914" s="3"/>
      <c r="N914" s="3"/>
    </row>
    <row r="915" spans="1:14" ht="13">
      <c r="A915" s="36"/>
      <c r="B915" s="3"/>
      <c r="C915" s="4"/>
      <c r="D915" s="4"/>
      <c r="E915" s="3"/>
      <c r="F915" s="3"/>
      <c r="G915" s="16"/>
      <c r="H915" s="3"/>
      <c r="I915" s="3"/>
      <c r="J915" s="3"/>
      <c r="K915" s="3"/>
      <c r="L915" s="3"/>
      <c r="M915" s="3"/>
      <c r="N915" s="3"/>
    </row>
    <row r="916" spans="1:14" ht="13">
      <c r="A916" s="36"/>
      <c r="B916" s="3"/>
      <c r="C916" s="4"/>
      <c r="D916" s="4"/>
      <c r="E916" s="3"/>
      <c r="F916" s="3"/>
      <c r="G916" s="16"/>
      <c r="H916" s="3"/>
      <c r="I916" s="3"/>
      <c r="J916" s="3"/>
      <c r="K916" s="3"/>
      <c r="L916" s="3"/>
      <c r="M916" s="3"/>
      <c r="N916" s="3"/>
    </row>
    <row r="917" spans="1:14" ht="13">
      <c r="A917" s="36"/>
      <c r="B917" s="3"/>
      <c r="C917" s="4"/>
      <c r="D917" s="4"/>
      <c r="E917" s="3"/>
      <c r="F917" s="3"/>
      <c r="G917" s="16"/>
      <c r="H917" s="3"/>
      <c r="I917" s="3"/>
      <c r="J917" s="3"/>
      <c r="K917" s="3"/>
      <c r="L917" s="3"/>
      <c r="M917" s="3"/>
      <c r="N917" s="3"/>
    </row>
    <row r="918" spans="1:14" ht="13">
      <c r="A918" s="36"/>
      <c r="B918" s="3"/>
      <c r="C918" s="4"/>
      <c r="D918" s="4"/>
      <c r="E918" s="3"/>
      <c r="F918" s="3"/>
      <c r="G918" s="16"/>
      <c r="H918" s="3"/>
      <c r="I918" s="3"/>
      <c r="J918" s="3"/>
      <c r="K918" s="3"/>
      <c r="L918" s="3"/>
      <c r="M918" s="3"/>
      <c r="N918" s="3"/>
    </row>
    <row r="919" spans="1:14" ht="13">
      <c r="A919" s="36"/>
      <c r="B919" s="3"/>
      <c r="C919" s="4"/>
      <c r="D919" s="4"/>
      <c r="E919" s="3"/>
      <c r="F919" s="3"/>
      <c r="G919" s="16"/>
      <c r="H919" s="3"/>
      <c r="I919" s="3"/>
      <c r="J919" s="3"/>
      <c r="K919" s="3"/>
      <c r="L919" s="3"/>
      <c r="M919" s="3"/>
      <c r="N919" s="3"/>
    </row>
    <row r="920" spans="1:14" ht="13">
      <c r="A920" s="36"/>
      <c r="B920" s="3"/>
      <c r="C920" s="4"/>
      <c r="D920" s="4"/>
      <c r="E920" s="3"/>
      <c r="F920" s="3"/>
      <c r="G920" s="16"/>
      <c r="H920" s="3"/>
      <c r="I920" s="3"/>
      <c r="J920" s="3"/>
      <c r="K920" s="3"/>
      <c r="L920" s="3"/>
      <c r="M920" s="3"/>
      <c r="N920" s="3"/>
    </row>
    <row r="921" spans="1:14" ht="13">
      <c r="A921" s="36"/>
      <c r="B921" s="3"/>
      <c r="C921" s="4"/>
      <c r="D921" s="4"/>
      <c r="E921" s="3"/>
      <c r="F921" s="3"/>
      <c r="G921" s="16"/>
      <c r="H921" s="3"/>
      <c r="I921" s="3"/>
      <c r="J921" s="3"/>
      <c r="K921" s="3"/>
      <c r="L921" s="3"/>
      <c r="M921" s="3"/>
      <c r="N921" s="3"/>
    </row>
    <row r="922" spans="1:14" ht="13">
      <c r="A922" s="36"/>
      <c r="B922" s="3"/>
      <c r="C922" s="4"/>
      <c r="D922" s="4"/>
      <c r="E922" s="3"/>
      <c r="F922" s="3"/>
      <c r="G922" s="16"/>
      <c r="H922" s="3"/>
      <c r="I922" s="3"/>
      <c r="J922" s="3"/>
      <c r="K922" s="3"/>
      <c r="L922" s="3"/>
      <c r="M922" s="3"/>
      <c r="N922" s="3"/>
    </row>
    <row r="923" spans="1:14" ht="13">
      <c r="A923" s="36"/>
      <c r="B923" s="3"/>
      <c r="C923" s="4"/>
      <c r="D923" s="4"/>
      <c r="E923" s="3"/>
      <c r="F923" s="3"/>
      <c r="G923" s="16"/>
      <c r="H923" s="3"/>
      <c r="I923" s="3"/>
      <c r="J923" s="3"/>
      <c r="K923" s="3"/>
      <c r="L923" s="3"/>
      <c r="M923" s="3"/>
      <c r="N923" s="3"/>
    </row>
    <row r="924" spans="1:14" ht="13">
      <c r="A924" s="36"/>
      <c r="B924" s="3"/>
      <c r="C924" s="4"/>
      <c r="D924" s="4"/>
      <c r="E924" s="3"/>
      <c r="F924" s="3"/>
      <c r="G924" s="16"/>
      <c r="H924" s="3"/>
      <c r="I924" s="3"/>
      <c r="J924" s="3"/>
      <c r="K924" s="3"/>
      <c r="L924" s="3"/>
      <c r="M924" s="3"/>
      <c r="N924" s="3"/>
    </row>
    <row r="925" spans="1:14" ht="13">
      <c r="A925" s="36"/>
      <c r="B925" s="3"/>
      <c r="C925" s="4"/>
      <c r="D925" s="4"/>
      <c r="E925" s="3"/>
      <c r="F925" s="3"/>
      <c r="G925" s="16"/>
      <c r="H925" s="3"/>
      <c r="I925" s="3"/>
      <c r="J925" s="3"/>
      <c r="K925" s="3"/>
      <c r="L925" s="3"/>
      <c r="M925" s="3"/>
      <c r="N925" s="3"/>
    </row>
    <row r="926" spans="1:14" ht="13">
      <c r="A926" s="36"/>
      <c r="B926" s="3"/>
      <c r="C926" s="4"/>
      <c r="D926" s="4"/>
      <c r="E926" s="3"/>
      <c r="F926" s="3"/>
      <c r="G926" s="16"/>
      <c r="H926" s="3"/>
      <c r="I926" s="3"/>
      <c r="J926" s="3"/>
      <c r="K926" s="3"/>
      <c r="L926" s="3"/>
      <c r="M926" s="3"/>
      <c r="N926" s="3"/>
    </row>
    <row r="927" spans="1:14" ht="13">
      <c r="A927" s="36"/>
      <c r="B927" s="3"/>
      <c r="C927" s="4"/>
      <c r="D927" s="4"/>
      <c r="E927" s="3"/>
      <c r="F927" s="3"/>
      <c r="G927" s="16"/>
      <c r="H927" s="3"/>
      <c r="I927" s="3"/>
      <c r="J927" s="3"/>
      <c r="K927" s="3"/>
      <c r="L927" s="3"/>
      <c r="M927" s="3"/>
      <c r="N927" s="3"/>
    </row>
    <row r="928" spans="1:14" ht="13">
      <c r="A928" s="36"/>
      <c r="B928" s="3"/>
      <c r="C928" s="4"/>
      <c r="D928" s="4"/>
      <c r="E928" s="3"/>
      <c r="F928" s="3"/>
      <c r="G928" s="16"/>
      <c r="H928" s="3"/>
      <c r="I928" s="3"/>
      <c r="J928" s="3"/>
      <c r="K928" s="3"/>
      <c r="L928" s="3"/>
      <c r="M928" s="3"/>
      <c r="N928" s="3"/>
    </row>
    <row r="929" spans="1:14" ht="13">
      <c r="A929" s="36"/>
      <c r="B929" s="3"/>
      <c r="C929" s="4"/>
      <c r="D929" s="4"/>
      <c r="E929" s="3"/>
      <c r="F929" s="3"/>
      <c r="G929" s="16"/>
      <c r="H929" s="3"/>
      <c r="I929" s="3"/>
      <c r="J929" s="3"/>
      <c r="K929" s="3"/>
      <c r="L929" s="3"/>
      <c r="M929" s="3"/>
      <c r="N929" s="3"/>
    </row>
    <row r="930" spans="1:14" ht="13">
      <c r="A930" s="36"/>
      <c r="B930" s="3"/>
      <c r="C930" s="4"/>
      <c r="D930" s="4"/>
      <c r="E930" s="3"/>
      <c r="F930" s="3"/>
      <c r="G930" s="16"/>
      <c r="H930" s="3"/>
      <c r="I930" s="3"/>
      <c r="J930" s="3"/>
      <c r="K930" s="3"/>
      <c r="L930" s="3"/>
      <c r="M930" s="3"/>
      <c r="N930" s="3"/>
    </row>
    <row r="931" spans="1:14" ht="13">
      <c r="A931" s="36"/>
      <c r="B931" s="3"/>
      <c r="C931" s="4"/>
      <c r="D931" s="4"/>
      <c r="E931" s="3"/>
      <c r="F931" s="3"/>
      <c r="G931" s="16"/>
      <c r="H931" s="3"/>
      <c r="I931" s="3"/>
      <c r="J931" s="3"/>
      <c r="K931" s="3"/>
      <c r="L931" s="3"/>
      <c r="M931" s="3"/>
      <c r="N931" s="3"/>
    </row>
    <row r="932" spans="1:14" ht="13">
      <c r="A932" s="36"/>
      <c r="B932" s="3"/>
      <c r="C932" s="4"/>
      <c r="D932" s="4"/>
      <c r="E932" s="3"/>
      <c r="F932" s="3"/>
      <c r="G932" s="16"/>
      <c r="H932" s="3"/>
      <c r="I932" s="3"/>
      <c r="J932" s="3"/>
      <c r="K932" s="3"/>
      <c r="L932" s="3"/>
      <c r="M932" s="3"/>
      <c r="N932" s="3"/>
    </row>
    <row r="933" spans="1:14" ht="13">
      <c r="A933" s="36"/>
      <c r="B933" s="3"/>
      <c r="C933" s="4"/>
      <c r="D933" s="4"/>
      <c r="E933" s="3"/>
      <c r="F933" s="3"/>
      <c r="G933" s="16"/>
      <c r="H933" s="3"/>
      <c r="I933" s="3"/>
      <c r="J933" s="3"/>
      <c r="K933" s="3"/>
      <c r="L933" s="3"/>
      <c r="M933" s="3"/>
      <c r="N933" s="3"/>
    </row>
    <row r="934" spans="1:14" ht="13">
      <c r="A934" s="36"/>
      <c r="B934" s="3"/>
      <c r="C934" s="4"/>
      <c r="D934" s="4"/>
      <c r="E934" s="3"/>
      <c r="F934" s="3"/>
      <c r="G934" s="16"/>
      <c r="H934" s="3"/>
      <c r="I934" s="3"/>
      <c r="J934" s="3"/>
      <c r="K934" s="3"/>
      <c r="L934" s="3"/>
      <c r="M934" s="3"/>
      <c r="N934" s="3"/>
    </row>
    <row r="935" spans="1:14" ht="13">
      <c r="A935" s="36"/>
      <c r="B935" s="3"/>
      <c r="C935" s="4"/>
      <c r="D935" s="4"/>
      <c r="E935" s="3"/>
      <c r="F935" s="3"/>
      <c r="G935" s="16"/>
      <c r="H935" s="3"/>
      <c r="I935" s="3"/>
      <c r="J935" s="3"/>
      <c r="K935" s="3"/>
      <c r="L935" s="3"/>
      <c r="M935" s="3"/>
      <c r="N935" s="3"/>
    </row>
    <row r="936" spans="1:14" ht="13">
      <c r="A936" s="36"/>
      <c r="B936" s="3"/>
      <c r="C936" s="4"/>
      <c r="D936" s="4"/>
      <c r="E936" s="3"/>
      <c r="F936" s="3"/>
      <c r="G936" s="16"/>
      <c r="H936" s="3"/>
      <c r="I936" s="3"/>
      <c r="J936" s="3"/>
      <c r="K936" s="3"/>
      <c r="L936" s="3"/>
      <c r="M936" s="3"/>
      <c r="N936" s="3"/>
    </row>
    <row r="937" spans="1:14" ht="13">
      <c r="A937" s="36"/>
      <c r="B937" s="3"/>
      <c r="C937" s="4"/>
      <c r="D937" s="4"/>
      <c r="E937" s="3"/>
      <c r="F937" s="3"/>
      <c r="G937" s="16"/>
      <c r="H937" s="3"/>
      <c r="I937" s="3"/>
      <c r="J937" s="3"/>
      <c r="K937" s="3"/>
      <c r="L937" s="3"/>
      <c r="M937" s="3"/>
      <c r="N937" s="3"/>
    </row>
    <row r="938" spans="1:14" ht="13">
      <c r="A938" s="36"/>
      <c r="B938" s="3"/>
      <c r="C938" s="4"/>
      <c r="D938" s="4"/>
      <c r="E938" s="3"/>
      <c r="F938" s="3"/>
      <c r="G938" s="16"/>
      <c r="H938" s="3"/>
      <c r="I938" s="3"/>
      <c r="J938" s="3"/>
      <c r="K938" s="3"/>
      <c r="L938" s="3"/>
      <c r="M938" s="3"/>
      <c r="N938" s="3"/>
    </row>
    <row r="939" spans="1:14" ht="13">
      <c r="A939" s="36"/>
      <c r="B939" s="3"/>
      <c r="C939" s="4"/>
      <c r="D939" s="4"/>
      <c r="E939" s="3"/>
      <c r="F939" s="3"/>
      <c r="G939" s="16"/>
      <c r="H939" s="3"/>
      <c r="I939" s="3"/>
      <c r="J939" s="3"/>
      <c r="K939" s="3"/>
      <c r="L939" s="3"/>
      <c r="M939" s="3"/>
      <c r="N939" s="3"/>
    </row>
    <row r="940" spans="1:14" ht="13">
      <c r="A940" s="36"/>
      <c r="B940" s="3"/>
      <c r="C940" s="4"/>
      <c r="D940" s="4"/>
      <c r="E940" s="3"/>
      <c r="F940" s="3"/>
      <c r="G940" s="16"/>
      <c r="H940" s="3"/>
      <c r="I940" s="3"/>
      <c r="J940" s="3"/>
      <c r="K940" s="3"/>
      <c r="L940" s="3"/>
      <c r="M940" s="3"/>
      <c r="N940" s="3"/>
    </row>
    <row r="941" spans="1:14" ht="13">
      <c r="A941" s="36"/>
      <c r="B941" s="3"/>
      <c r="C941" s="4"/>
      <c r="D941" s="4"/>
      <c r="E941" s="3"/>
      <c r="F941" s="3"/>
      <c r="G941" s="16"/>
      <c r="H941" s="3"/>
      <c r="I941" s="3"/>
      <c r="J941" s="3"/>
      <c r="K941" s="3"/>
      <c r="L941" s="3"/>
      <c r="M941" s="3"/>
      <c r="N941" s="3"/>
    </row>
    <row r="942" spans="1:14" ht="13">
      <c r="A942" s="36"/>
      <c r="B942" s="3"/>
      <c r="C942" s="4"/>
      <c r="D942" s="4"/>
      <c r="E942" s="3"/>
      <c r="F942" s="3"/>
      <c r="G942" s="16"/>
      <c r="H942" s="3"/>
      <c r="I942" s="3"/>
      <c r="J942" s="3"/>
      <c r="K942" s="3"/>
      <c r="L942" s="3"/>
      <c r="M942" s="3"/>
      <c r="N942" s="3"/>
    </row>
    <row r="943" spans="1:14" ht="13">
      <c r="A943" s="36"/>
      <c r="B943" s="3"/>
      <c r="C943" s="4"/>
      <c r="D943" s="4"/>
      <c r="E943" s="3"/>
      <c r="F943" s="3"/>
      <c r="G943" s="16"/>
      <c r="H943" s="3"/>
      <c r="I943" s="3"/>
      <c r="J943" s="3"/>
      <c r="K943" s="3"/>
      <c r="L943" s="3"/>
      <c r="M943" s="3"/>
      <c r="N943" s="3"/>
    </row>
    <row r="944" spans="1:14" ht="13">
      <c r="A944" s="36"/>
      <c r="B944" s="3"/>
      <c r="C944" s="4"/>
      <c r="D944" s="4"/>
      <c r="E944" s="3"/>
      <c r="F944" s="3"/>
      <c r="G944" s="16"/>
      <c r="H944" s="3"/>
      <c r="I944" s="3"/>
      <c r="J944" s="3"/>
      <c r="K944" s="3"/>
      <c r="L944" s="3"/>
      <c r="M944" s="3"/>
      <c r="N944" s="3"/>
    </row>
    <row r="945" spans="1:14" ht="13">
      <c r="A945" s="36"/>
      <c r="B945" s="3"/>
      <c r="C945" s="4"/>
      <c r="D945" s="4"/>
      <c r="E945" s="3"/>
      <c r="F945" s="3"/>
      <c r="G945" s="16"/>
      <c r="H945" s="3"/>
      <c r="I945" s="3"/>
      <c r="J945" s="3"/>
      <c r="K945" s="3"/>
      <c r="L945" s="3"/>
      <c r="M945" s="3"/>
      <c r="N945" s="3"/>
    </row>
    <row r="946" spans="1:14" ht="13">
      <c r="A946" s="36"/>
      <c r="B946" s="3"/>
      <c r="C946" s="4"/>
      <c r="D946" s="4"/>
      <c r="E946" s="3"/>
      <c r="F946" s="3"/>
      <c r="G946" s="16"/>
      <c r="H946" s="3"/>
      <c r="I946" s="3"/>
      <c r="J946" s="3"/>
      <c r="K946" s="3"/>
      <c r="L946" s="3"/>
      <c r="M946" s="3"/>
      <c r="N946" s="3"/>
    </row>
    <row r="947" spans="1:14" ht="13">
      <c r="A947" s="36"/>
      <c r="B947" s="3"/>
      <c r="C947" s="4"/>
      <c r="D947" s="4"/>
      <c r="E947" s="3"/>
      <c r="F947" s="3"/>
      <c r="G947" s="16"/>
      <c r="H947" s="3"/>
      <c r="I947" s="3"/>
      <c r="J947" s="3"/>
      <c r="K947" s="3"/>
      <c r="L947" s="3"/>
      <c r="M947" s="3"/>
      <c r="N947" s="3"/>
    </row>
    <row r="948" spans="1:14" ht="13">
      <c r="A948" s="36"/>
      <c r="B948" s="3"/>
      <c r="C948" s="4"/>
      <c r="D948" s="4"/>
      <c r="E948" s="3"/>
      <c r="F948" s="3"/>
      <c r="G948" s="16"/>
      <c r="H948" s="3"/>
      <c r="I948" s="3"/>
      <c r="J948" s="3"/>
      <c r="K948" s="3"/>
      <c r="L948" s="3"/>
      <c r="M948" s="3"/>
      <c r="N948" s="3"/>
    </row>
    <row r="949" spans="1:14" ht="13">
      <c r="A949" s="36"/>
      <c r="B949" s="3"/>
      <c r="C949" s="4"/>
      <c r="D949" s="4"/>
      <c r="E949" s="3"/>
      <c r="F949" s="3"/>
      <c r="G949" s="16"/>
      <c r="H949" s="3"/>
      <c r="I949" s="3"/>
      <c r="J949" s="3"/>
      <c r="K949" s="3"/>
      <c r="L949" s="3"/>
      <c r="M949" s="3"/>
      <c r="N949" s="3"/>
    </row>
    <row r="950" spans="1:14" ht="13">
      <c r="A950" s="36"/>
      <c r="B950" s="3"/>
      <c r="C950" s="4"/>
      <c r="D950" s="4"/>
      <c r="E950" s="3"/>
      <c r="F950" s="3"/>
      <c r="G950" s="16"/>
      <c r="H950" s="3"/>
      <c r="I950" s="3"/>
      <c r="J950" s="3"/>
      <c r="K950" s="3"/>
      <c r="L950" s="3"/>
      <c r="M950" s="3"/>
      <c r="N950" s="3"/>
    </row>
    <row r="951" spans="1:14" ht="13">
      <c r="A951" s="36"/>
      <c r="B951" s="3"/>
      <c r="C951" s="4"/>
      <c r="D951" s="4"/>
      <c r="E951" s="3"/>
      <c r="F951" s="3"/>
      <c r="G951" s="16"/>
      <c r="H951" s="3"/>
      <c r="I951" s="3"/>
      <c r="J951" s="3"/>
      <c r="K951" s="3"/>
      <c r="L951" s="3"/>
      <c r="M951" s="3"/>
      <c r="N951" s="3"/>
    </row>
    <row r="952" spans="1:14" ht="13">
      <c r="A952" s="36"/>
      <c r="B952" s="3"/>
      <c r="C952" s="4"/>
      <c r="D952" s="4"/>
      <c r="E952" s="3"/>
      <c r="F952" s="3"/>
      <c r="G952" s="16"/>
      <c r="H952" s="3"/>
      <c r="I952" s="3"/>
      <c r="J952" s="3"/>
      <c r="K952" s="3"/>
      <c r="L952" s="3"/>
      <c r="M952" s="3"/>
      <c r="N952" s="3"/>
    </row>
    <row r="953" spans="1:14" ht="13">
      <c r="A953" s="36"/>
      <c r="B953" s="3"/>
      <c r="C953" s="4"/>
      <c r="D953" s="4"/>
      <c r="E953" s="3"/>
      <c r="F953" s="3"/>
      <c r="G953" s="16"/>
      <c r="H953" s="3"/>
      <c r="I953" s="3"/>
      <c r="J953" s="3"/>
      <c r="K953" s="3"/>
      <c r="L953" s="3"/>
      <c r="M953" s="3"/>
      <c r="N953" s="3"/>
    </row>
    <row r="954" spans="1:14" ht="13">
      <c r="A954" s="36"/>
      <c r="B954" s="3"/>
      <c r="C954" s="4"/>
      <c r="D954" s="4"/>
      <c r="E954" s="3"/>
      <c r="F954" s="3"/>
      <c r="G954" s="16"/>
      <c r="H954" s="3"/>
      <c r="I954" s="3"/>
      <c r="J954" s="3"/>
      <c r="K954" s="3"/>
      <c r="L954" s="3"/>
      <c r="M954" s="3"/>
      <c r="N954" s="3"/>
    </row>
    <row r="955" spans="1:14" ht="13">
      <c r="A955" s="36"/>
      <c r="B955" s="3"/>
      <c r="C955" s="4"/>
      <c r="D955" s="4"/>
      <c r="E955" s="3"/>
      <c r="F955" s="3"/>
      <c r="G955" s="16"/>
      <c r="H955" s="3"/>
      <c r="I955" s="3"/>
      <c r="J955" s="3"/>
      <c r="K955" s="3"/>
      <c r="L955" s="3"/>
      <c r="M955" s="3"/>
      <c r="N955" s="3"/>
    </row>
    <row r="956" spans="1:14" ht="13">
      <c r="A956" s="36"/>
      <c r="B956" s="3"/>
      <c r="C956" s="4"/>
      <c r="D956" s="4"/>
      <c r="E956" s="3"/>
      <c r="F956" s="3"/>
      <c r="G956" s="16"/>
      <c r="H956" s="3"/>
      <c r="I956" s="3"/>
      <c r="J956" s="3"/>
      <c r="K956" s="3"/>
      <c r="L956" s="3"/>
      <c r="M956" s="3"/>
      <c r="N956" s="3"/>
    </row>
    <row r="957" spans="1:14" ht="13">
      <c r="A957" s="36"/>
      <c r="B957" s="3"/>
      <c r="C957" s="4"/>
      <c r="D957" s="4"/>
      <c r="E957" s="3"/>
      <c r="F957" s="3"/>
      <c r="G957" s="16"/>
      <c r="H957" s="3"/>
      <c r="I957" s="3"/>
      <c r="J957" s="3"/>
      <c r="K957" s="3"/>
      <c r="L957" s="3"/>
      <c r="M957" s="3"/>
      <c r="N957" s="3"/>
    </row>
    <row r="958" spans="1:14" ht="13">
      <c r="A958" s="36"/>
      <c r="B958" s="3"/>
      <c r="C958" s="4"/>
      <c r="D958" s="4"/>
      <c r="E958" s="3"/>
      <c r="F958" s="3"/>
      <c r="G958" s="16"/>
      <c r="H958" s="3"/>
      <c r="I958" s="3"/>
      <c r="J958" s="3"/>
      <c r="K958" s="3"/>
      <c r="L958" s="3"/>
      <c r="M958" s="3"/>
      <c r="N958" s="3"/>
    </row>
    <row r="959" spans="1:14" ht="13">
      <c r="A959" s="36"/>
      <c r="B959" s="3"/>
      <c r="C959" s="4"/>
      <c r="D959" s="4"/>
      <c r="E959" s="3"/>
      <c r="F959" s="3"/>
      <c r="G959" s="16"/>
      <c r="H959" s="3"/>
      <c r="I959" s="3"/>
      <c r="J959" s="3"/>
      <c r="K959" s="3"/>
      <c r="L959" s="3"/>
      <c r="M959" s="3"/>
      <c r="N959" s="3"/>
    </row>
    <row r="960" spans="1:14" ht="13">
      <c r="A960" s="36"/>
      <c r="B960" s="3"/>
      <c r="C960" s="4"/>
      <c r="D960" s="4"/>
      <c r="E960" s="3"/>
      <c r="F960" s="3"/>
      <c r="G960" s="16"/>
      <c r="H960" s="3"/>
      <c r="I960" s="3"/>
      <c r="J960" s="3"/>
      <c r="K960" s="3"/>
      <c r="L960" s="3"/>
      <c r="M960" s="3"/>
      <c r="N960" s="3"/>
    </row>
    <row r="961" spans="1:14" ht="13">
      <c r="A961" s="36"/>
      <c r="B961" s="3"/>
      <c r="C961" s="4"/>
      <c r="D961" s="4"/>
      <c r="E961" s="3"/>
      <c r="F961" s="3"/>
      <c r="G961" s="16"/>
      <c r="H961" s="3"/>
      <c r="I961" s="3"/>
      <c r="J961" s="3"/>
      <c r="K961" s="3"/>
      <c r="L961" s="3"/>
      <c r="M961" s="3"/>
      <c r="N961" s="3"/>
    </row>
    <row r="962" spans="1:14" ht="13">
      <c r="A962" s="36"/>
      <c r="B962" s="3"/>
      <c r="C962" s="4"/>
      <c r="D962" s="4"/>
      <c r="E962" s="3"/>
      <c r="F962" s="3"/>
      <c r="G962" s="16"/>
      <c r="H962" s="3"/>
      <c r="I962" s="3"/>
      <c r="J962" s="3"/>
      <c r="K962" s="3"/>
      <c r="L962" s="3"/>
      <c r="M962" s="3"/>
      <c r="N962" s="3"/>
    </row>
    <row r="963" spans="1:14" ht="13">
      <c r="A963" s="36"/>
      <c r="B963" s="3"/>
      <c r="C963" s="4"/>
      <c r="D963" s="4"/>
      <c r="E963" s="3"/>
      <c r="F963" s="3"/>
      <c r="G963" s="16"/>
      <c r="H963" s="3"/>
      <c r="I963" s="3"/>
      <c r="J963" s="3"/>
      <c r="K963" s="3"/>
      <c r="L963" s="3"/>
      <c r="M963" s="3"/>
      <c r="N963" s="3"/>
    </row>
    <row r="964" spans="1:14" ht="13">
      <c r="A964" s="36"/>
      <c r="B964" s="3"/>
      <c r="C964" s="4"/>
      <c r="D964" s="4"/>
      <c r="E964" s="3"/>
      <c r="F964" s="3"/>
      <c r="G964" s="16"/>
      <c r="H964" s="3"/>
      <c r="I964" s="3"/>
      <c r="J964" s="3"/>
      <c r="K964" s="3"/>
      <c r="L964" s="3"/>
      <c r="M964" s="3"/>
      <c r="N964" s="3"/>
    </row>
    <row r="965" spans="1:14" ht="13">
      <c r="A965" s="36"/>
      <c r="B965" s="3"/>
      <c r="C965" s="4"/>
      <c r="D965" s="4"/>
      <c r="E965" s="3"/>
      <c r="F965" s="3"/>
      <c r="G965" s="16"/>
      <c r="H965" s="3"/>
      <c r="I965" s="3"/>
      <c r="J965" s="3"/>
      <c r="K965" s="3"/>
      <c r="L965" s="3"/>
      <c r="M965" s="3"/>
      <c r="N965" s="3"/>
    </row>
    <row r="966" spans="1:14" ht="13">
      <c r="A966" s="36"/>
      <c r="B966" s="3"/>
      <c r="C966" s="4"/>
      <c r="D966" s="4"/>
      <c r="E966" s="3"/>
      <c r="F966" s="3"/>
      <c r="G966" s="16"/>
      <c r="H966" s="3"/>
      <c r="I966" s="3"/>
      <c r="J966" s="3"/>
      <c r="K966" s="3"/>
      <c r="L966" s="3"/>
      <c r="M966" s="3"/>
      <c r="N966" s="3"/>
    </row>
    <row r="967" spans="1:14" ht="13">
      <c r="A967" s="36"/>
      <c r="B967" s="3"/>
      <c r="C967" s="4"/>
      <c r="D967" s="4"/>
      <c r="E967" s="3"/>
      <c r="F967" s="3"/>
      <c r="G967" s="16"/>
      <c r="H967" s="3"/>
      <c r="I967" s="3"/>
      <c r="J967" s="3"/>
      <c r="K967" s="3"/>
      <c r="L967" s="3"/>
      <c r="M967" s="3"/>
      <c r="N967" s="3"/>
    </row>
    <row r="968" spans="1:14" ht="13">
      <c r="A968" s="36"/>
      <c r="B968" s="3"/>
      <c r="C968" s="4"/>
      <c r="D968" s="4"/>
      <c r="E968" s="3"/>
      <c r="F968" s="3"/>
      <c r="G968" s="16"/>
      <c r="H968" s="3"/>
      <c r="I968" s="3"/>
      <c r="J968" s="3"/>
      <c r="K968" s="3"/>
      <c r="L968" s="3"/>
      <c r="M968" s="3"/>
      <c r="N968" s="3"/>
    </row>
    <row r="969" spans="1:14" ht="13">
      <c r="A969" s="36"/>
      <c r="B969" s="3"/>
      <c r="C969" s="4"/>
      <c r="D969" s="4"/>
      <c r="E969" s="3"/>
      <c r="F969" s="3"/>
      <c r="G969" s="16"/>
      <c r="H969" s="3"/>
      <c r="I969" s="3"/>
      <c r="J969" s="3"/>
      <c r="K969" s="3"/>
      <c r="L969" s="3"/>
      <c r="M969" s="3"/>
      <c r="N969" s="3"/>
    </row>
    <row r="970" spans="1:14" ht="13">
      <c r="A970" s="36"/>
      <c r="B970" s="3"/>
      <c r="C970" s="4"/>
      <c r="D970" s="4"/>
      <c r="E970" s="3"/>
      <c r="F970" s="3"/>
      <c r="G970" s="16"/>
      <c r="H970" s="3"/>
      <c r="I970" s="3"/>
      <c r="J970" s="3"/>
      <c r="K970" s="3"/>
      <c r="L970" s="3"/>
      <c r="M970" s="3"/>
      <c r="N970" s="3"/>
    </row>
    <row r="971" spans="1:14" ht="13">
      <c r="A971" s="36"/>
      <c r="B971" s="3"/>
      <c r="C971" s="4"/>
      <c r="D971" s="4"/>
      <c r="E971" s="3"/>
      <c r="F971" s="3"/>
      <c r="G971" s="16"/>
      <c r="H971" s="3"/>
      <c r="I971" s="3"/>
      <c r="J971" s="3"/>
      <c r="K971" s="3"/>
      <c r="L971" s="3"/>
      <c r="M971" s="3"/>
      <c r="N971" s="3"/>
    </row>
    <row r="972" spans="1:14" ht="13">
      <c r="A972" s="36"/>
      <c r="B972" s="3"/>
      <c r="C972" s="4"/>
      <c r="D972" s="4"/>
      <c r="E972" s="3"/>
      <c r="F972" s="3"/>
      <c r="G972" s="16"/>
      <c r="H972" s="3"/>
      <c r="I972" s="3"/>
      <c r="J972" s="3"/>
      <c r="K972" s="3"/>
      <c r="L972" s="3"/>
      <c r="M972" s="3"/>
      <c r="N972" s="3"/>
    </row>
    <row r="973" spans="1:14" ht="13">
      <c r="A973" s="36"/>
      <c r="B973" s="3"/>
      <c r="C973" s="4"/>
      <c r="D973" s="4"/>
      <c r="E973" s="3"/>
      <c r="F973" s="3"/>
      <c r="G973" s="16"/>
      <c r="H973" s="3"/>
      <c r="I973" s="3"/>
      <c r="J973" s="3"/>
      <c r="K973" s="3"/>
      <c r="L973" s="3"/>
      <c r="M973" s="3"/>
      <c r="N973" s="3"/>
    </row>
    <row r="974" spans="1:14" ht="13">
      <c r="A974" s="36"/>
      <c r="B974" s="3"/>
      <c r="C974" s="4"/>
      <c r="D974" s="4"/>
      <c r="E974" s="3"/>
      <c r="F974" s="3"/>
      <c r="G974" s="16"/>
      <c r="H974" s="3"/>
      <c r="I974" s="3"/>
      <c r="J974" s="3"/>
      <c r="K974" s="3"/>
      <c r="L974" s="3"/>
      <c r="M974" s="3"/>
      <c r="N974" s="3"/>
    </row>
    <row r="975" spans="1:14" ht="13">
      <c r="A975" s="36"/>
      <c r="B975" s="3"/>
      <c r="C975" s="4"/>
      <c r="D975" s="4"/>
      <c r="E975" s="3"/>
      <c r="F975" s="3"/>
      <c r="G975" s="16"/>
      <c r="H975" s="3"/>
      <c r="I975" s="3"/>
      <c r="J975" s="3"/>
      <c r="K975" s="3"/>
      <c r="L975" s="3"/>
      <c r="M975" s="3"/>
      <c r="N975" s="3"/>
    </row>
    <row r="976" spans="1:14" ht="13">
      <c r="A976" s="36"/>
      <c r="B976" s="3"/>
      <c r="C976" s="4"/>
      <c r="D976" s="4"/>
      <c r="E976" s="3"/>
      <c r="F976" s="3"/>
      <c r="G976" s="16"/>
      <c r="H976" s="3"/>
      <c r="I976" s="3"/>
      <c r="J976" s="3"/>
      <c r="K976" s="3"/>
      <c r="L976" s="3"/>
      <c r="M976" s="3"/>
      <c r="N976" s="3"/>
    </row>
    <row r="977" spans="1:14" ht="13">
      <c r="A977" s="36"/>
      <c r="B977" s="3"/>
      <c r="C977" s="4"/>
      <c r="D977" s="4"/>
      <c r="E977" s="3"/>
      <c r="F977" s="3"/>
      <c r="G977" s="16"/>
      <c r="H977" s="3"/>
      <c r="I977" s="3"/>
      <c r="J977" s="3"/>
      <c r="K977" s="3"/>
      <c r="L977" s="3"/>
      <c r="M977" s="3"/>
      <c r="N977" s="3"/>
    </row>
    <row r="978" spans="1:14" ht="13">
      <c r="A978" s="36"/>
      <c r="B978" s="3"/>
      <c r="C978" s="4"/>
      <c r="D978" s="4"/>
      <c r="E978" s="3"/>
      <c r="F978" s="3"/>
      <c r="G978" s="16"/>
      <c r="H978" s="3"/>
      <c r="I978" s="3"/>
      <c r="J978" s="3"/>
      <c r="K978" s="3"/>
      <c r="L978" s="3"/>
      <c r="M978" s="3"/>
      <c r="N978" s="3"/>
    </row>
    <row r="979" spans="1:14" ht="13">
      <c r="A979" s="36"/>
      <c r="B979" s="3"/>
      <c r="C979" s="4"/>
      <c r="D979" s="4"/>
      <c r="E979" s="3"/>
      <c r="F979" s="3"/>
      <c r="G979" s="16"/>
      <c r="H979" s="3"/>
      <c r="I979" s="3"/>
      <c r="J979" s="3"/>
      <c r="K979" s="3"/>
      <c r="L979" s="3"/>
      <c r="M979" s="3"/>
      <c r="N979" s="3"/>
    </row>
    <row r="980" spans="1:14" ht="13">
      <c r="A980" s="36"/>
      <c r="B980" s="3"/>
      <c r="C980" s="4"/>
      <c r="D980" s="4"/>
      <c r="E980" s="3"/>
      <c r="F980" s="3"/>
      <c r="G980" s="16"/>
      <c r="H980" s="3"/>
      <c r="I980" s="3"/>
      <c r="J980" s="3"/>
      <c r="K980" s="3"/>
      <c r="L980" s="3"/>
      <c r="M980" s="3"/>
      <c r="N980" s="3"/>
    </row>
    <row r="981" spans="1:14" ht="13">
      <c r="A981" s="36"/>
      <c r="B981" s="3"/>
      <c r="C981" s="4"/>
      <c r="D981" s="4"/>
      <c r="E981" s="3"/>
      <c r="F981" s="3"/>
      <c r="G981" s="16"/>
      <c r="H981" s="3"/>
      <c r="I981" s="3"/>
      <c r="J981" s="3"/>
      <c r="K981" s="3"/>
      <c r="L981" s="3"/>
      <c r="M981" s="3"/>
      <c r="N981" s="3"/>
    </row>
    <row r="982" spans="1:14" ht="13">
      <c r="A982" s="36"/>
      <c r="B982" s="3"/>
      <c r="C982" s="4"/>
      <c r="D982" s="4"/>
      <c r="E982" s="3"/>
      <c r="F982" s="3"/>
      <c r="G982" s="16"/>
      <c r="H982" s="3"/>
      <c r="I982" s="3"/>
      <c r="J982" s="3"/>
      <c r="K982" s="3"/>
      <c r="L982" s="3"/>
      <c r="M982" s="3"/>
      <c r="N982" s="3"/>
    </row>
    <row r="983" spans="1:14" ht="13">
      <c r="A983" s="36"/>
      <c r="B983" s="3"/>
      <c r="C983" s="4"/>
      <c r="D983" s="4"/>
      <c r="E983" s="3"/>
      <c r="F983" s="3"/>
      <c r="G983" s="16"/>
      <c r="H983" s="3"/>
      <c r="I983" s="3"/>
      <c r="J983" s="3"/>
      <c r="K983" s="3"/>
      <c r="L983" s="3"/>
      <c r="M983" s="3"/>
      <c r="N983" s="3"/>
    </row>
    <row r="984" spans="1:14" ht="13">
      <c r="A984" s="36"/>
      <c r="B984" s="3"/>
      <c r="C984" s="4"/>
      <c r="D984" s="4"/>
      <c r="E984" s="3"/>
      <c r="F984" s="3"/>
      <c r="G984" s="16"/>
      <c r="H984" s="3"/>
      <c r="I984" s="3"/>
      <c r="J984" s="3"/>
      <c r="K984" s="3"/>
      <c r="L984" s="3"/>
      <c r="M984" s="3"/>
      <c r="N984" s="3"/>
    </row>
    <row r="985" spans="1:14" ht="13">
      <c r="A985" s="36"/>
      <c r="B985" s="3"/>
      <c r="C985" s="4"/>
      <c r="D985" s="4"/>
      <c r="E985" s="3"/>
      <c r="F985" s="3"/>
      <c r="G985" s="16"/>
      <c r="H985" s="3"/>
      <c r="I985" s="3"/>
      <c r="J985" s="3"/>
      <c r="K985" s="3"/>
      <c r="L985" s="3"/>
      <c r="M985" s="3"/>
      <c r="N985" s="3"/>
    </row>
    <row r="986" spans="1:14" ht="13">
      <c r="A986" s="36"/>
      <c r="B986" s="3"/>
      <c r="C986" s="4"/>
      <c r="D986" s="4"/>
      <c r="E986" s="3"/>
      <c r="F986" s="3"/>
      <c r="G986" s="16"/>
      <c r="H986" s="3"/>
      <c r="I986" s="3"/>
      <c r="J986" s="3"/>
      <c r="K986" s="3"/>
      <c r="L986" s="3"/>
      <c r="M986" s="3"/>
      <c r="N986" s="3"/>
    </row>
    <row r="987" spans="1:14" ht="13">
      <c r="A987" s="36"/>
      <c r="B987" s="3"/>
      <c r="C987" s="4"/>
      <c r="D987" s="4"/>
      <c r="E987" s="3"/>
      <c r="F987" s="3"/>
      <c r="G987" s="16"/>
      <c r="H987" s="3"/>
      <c r="I987" s="3"/>
      <c r="J987" s="3"/>
      <c r="K987" s="3"/>
      <c r="L987" s="3"/>
      <c r="M987" s="3"/>
      <c r="N987" s="3"/>
    </row>
    <row r="988" spans="1:14" ht="13">
      <c r="A988" s="36"/>
      <c r="B988" s="3"/>
      <c r="C988" s="4"/>
      <c r="D988" s="4"/>
      <c r="E988" s="3"/>
      <c r="F988" s="3"/>
      <c r="G988" s="16"/>
      <c r="H988" s="3"/>
      <c r="I988" s="3"/>
      <c r="J988" s="3"/>
      <c r="K988" s="3"/>
      <c r="L988" s="3"/>
      <c r="M988" s="3"/>
      <c r="N988" s="3"/>
    </row>
    <row r="989" spans="1:14" ht="13">
      <c r="A989" s="36"/>
      <c r="B989" s="3"/>
      <c r="C989" s="4"/>
      <c r="D989" s="4"/>
      <c r="E989" s="3"/>
      <c r="F989" s="3"/>
      <c r="G989" s="16"/>
      <c r="H989" s="3"/>
      <c r="I989" s="3"/>
      <c r="J989" s="3"/>
      <c r="K989" s="3"/>
      <c r="L989" s="3"/>
      <c r="M989" s="3"/>
      <c r="N989" s="3"/>
    </row>
    <row r="990" spans="1:14" ht="13">
      <c r="A990" s="36"/>
      <c r="B990" s="3"/>
      <c r="C990" s="4"/>
      <c r="D990" s="4"/>
      <c r="E990" s="3"/>
      <c r="F990" s="3"/>
      <c r="G990" s="16"/>
      <c r="H990" s="3"/>
      <c r="I990" s="3"/>
      <c r="J990" s="3"/>
      <c r="K990" s="3"/>
      <c r="L990" s="3"/>
      <c r="M990" s="3"/>
      <c r="N990" s="3"/>
    </row>
  </sheetData>
  <autoFilter ref="A1:P990" xr:uid="{00000000-0009-0000-0000-000016000000}"/>
  <customSheetViews>
    <customSheetView guid="{C6D8AC44-BC03-4E7B-80FF-BEBAE45ADEEA}" filter="1" showAutoFilter="1">
      <pageMargins left="0.7" right="0.7" top="0.75" bottom="0.75" header="0.3" footer="0.3"/>
      <autoFilter ref="A1:M979" xr:uid="{F2AC36F3-3646-8544-93C5-CB50CD719F36}">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FAA309D3-43B9-3143-A1B4-E67BCE0E6C90}">
        <filterColumn colId="5">
          <filters>
            <filter val="zh"/>
          </filters>
        </filterColumn>
      </autoFilter>
    </customSheetView>
  </customSheetViews>
  <conditionalFormatting sqref="A1:H990">
    <cfRule type="expression" dxfId="67" priority="1">
      <formula>($M:$M = 1)</formula>
    </cfRule>
    <cfRule type="expression" dxfId="66" priority="2">
      <formula>COUNTIF($R:$R, $A1) &gt; 0</formula>
    </cfRule>
  </conditionalFormatting>
  <conditionalFormatting sqref="A2:H990">
    <cfRule type="expression" dxfId="65" priority="3">
      <formula>($A:$A=TODAY())</formula>
    </cfRule>
  </conditionalFormatting>
  <conditionalFormatting sqref="C2:C990">
    <cfRule type="cellIs" dxfId="64" priority="10" operator="lessThan">
      <formula>"12:00:00 PM"</formula>
    </cfRule>
  </conditionalFormatting>
  <conditionalFormatting sqref="E2:E990">
    <cfRule type="containsText" dxfId="63" priority="4" operator="containsText" text="SNFL">
      <formula>NOT(ISERROR(SEARCH(("SNFL"),(E2))))</formula>
    </cfRule>
    <cfRule type="containsText" dxfId="62" priority="5" operator="containsText" text="Chatham Sq">
      <formula>NOT(ISERROR(SEARCH(("Chatham Sq"),(E2))))</formula>
    </cfRule>
    <cfRule type="containsText" dxfId="61" priority="6" operator="containsText" text="Seward Park">
      <formula>NOT(ISERROR(SEARCH(("Seward Park"),(E2))))</formula>
    </cfRule>
  </conditionalFormatting>
  <conditionalFormatting sqref="F2:F990">
    <cfRule type="containsText" dxfId="60" priority="7" operator="containsText" text="zh">
      <formula>NOT(ISERROR(SEARCH(("zh"),(F2))))</formula>
    </cfRule>
  </conditionalFormatting>
  <conditionalFormatting sqref="R1">
    <cfRule type="expression" dxfId="59" priority="11">
      <formula>ISERROR(R2)</formula>
    </cfRule>
  </conditionalFormatting>
  <conditionalFormatting sqref="R2">
    <cfRule type="expression" dxfId="58" priority="9">
      <formula>ISERROR(R2)</formula>
    </cfRule>
  </conditionalFormatting>
  <conditionalFormatting sqref="R2:R990">
    <cfRule type="notContainsBlanks" dxfId="57" priority="8">
      <formula>LEN(TRIM(R2))&gt;0</formula>
    </cfRule>
  </conditionalFormatting>
  <dataValidations count="1">
    <dataValidation type="custom" allowBlank="1" showDropDown="1" showInputMessage="1" showErrorMessage="1" prompt="Enter a valid date" sqref="A2:A990" xr:uid="{00000000-0002-0000-1600-000000000000}">
      <formula1>OR(NOT(ISERROR(DATEVALUE(A2))), AND(ISNUMBER(A2), LEFT(CELL("format", A2))="D"))</formula1>
    </dataValidation>
  </dataValidations>
  <hyperlinks>
    <hyperlink ref="L2" r:id="rId2" xr:uid="{00000000-0004-0000-1600-000000000000}"/>
    <hyperlink ref="L3" r:id="rId3" xr:uid="{00000000-0004-0000-1600-000001000000}"/>
    <hyperlink ref="L4" r:id="rId4" xr:uid="{00000000-0004-0000-1600-000002000000}"/>
    <hyperlink ref="L5" r:id="rId5" xr:uid="{00000000-0004-0000-1600-000003000000}"/>
    <hyperlink ref="L6" r:id="rId6" xr:uid="{00000000-0004-0000-1600-000004000000}"/>
    <hyperlink ref="L7" r:id="rId7" xr:uid="{00000000-0004-0000-1600-000005000000}"/>
    <hyperlink ref="L8" r:id="rId8" xr:uid="{00000000-0004-0000-1600-000006000000}"/>
    <hyperlink ref="L9" r:id="rId9" xr:uid="{00000000-0004-0000-1600-000007000000}"/>
    <hyperlink ref="L10" r:id="rId10" xr:uid="{00000000-0004-0000-1600-000008000000}"/>
    <hyperlink ref="L11" r:id="rId11" xr:uid="{00000000-0004-0000-1600-000009000000}"/>
    <hyperlink ref="L12" r:id="rId12" xr:uid="{00000000-0004-0000-1600-00000A000000}"/>
    <hyperlink ref="L13" r:id="rId13" xr:uid="{00000000-0004-0000-1600-00000B000000}"/>
    <hyperlink ref="L14" r:id="rId14" xr:uid="{00000000-0004-0000-1600-00000C000000}"/>
    <hyperlink ref="L15" r:id="rId15" xr:uid="{00000000-0004-0000-1600-00000D000000}"/>
    <hyperlink ref="L16" r:id="rId16" xr:uid="{00000000-0004-0000-1600-00000E000000}"/>
    <hyperlink ref="L17" r:id="rId17" xr:uid="{00000000-0004-0000-1600-00000F000000}"/>
    <hyperlink ref="L18" r:id="rId18" xr:uid="{00000000-0004-0000-1600-000010000000}"/>
    <hyperlink ref="L19" r:id="rId19" xr:uid="{00000000-0004-0000-1600-000011000000}"/>
    <hyperlink ref="L20" r:id="rId20" xr:uid="{00000000-0004-0000-1600-000012000000}"/>
    <hyperlink ref="L21" r:id="rId21" xr:uid="{00000000-0004-0000-1600-000013000000}"/>
    <hyperlink ref="L22" r:id="rId22" xr:uid="{00000000-0004-0000-1600-000014000000}"/>
    <hyperlink ref="L23" r:id="rId23" xr:uid="{00000000-0004-0000-1600-000015000000}"/>
    <hyperlink ref="L24" r:id="rId24" xr:uid="{00000000-0004-0000-1600-000016000000}"/>
    <hyperlink ref="L25" r:id="rId25" xr:uid="{00000000-0004-0000-1600-000017000000}"/>
    <hyperlink ref="L26" r:id="rId26" xr:uid="{00000000-0004-0000-1600-000018000000}"/>
    <hyperlink ref="L27" r:id="rId27" xr:uid="{00000000-0004-0000-1600-000019000000}"/>
    <hyperlink ref="L28" r:id="rId28" xr:uid="{00000000-0004-0000-1600-00001A000000}"/>
    <hyperlink ref="L29" r:id="rId29" xr:uid="{00000000-0004-0000-1600-00001B000000}"/>
    <hyperlink ref="L30" r:id="rId30" xr:uid="{00000000-0004-0000-1600-00001C000000}"/>
    <hyperlink ref="L31" r:id="rId31" xr:uid="{00000000-0004-0000-1600-00001D000000}"/>
    <hyperlink ref="L32" r:id="rId32" xr:uid="{00000000-0004-0000-1600-00001E000000}"/>
    <hyperlink ref="L33" r:id="rId33" xr:uid="{00000000-0004-0000-1600-00001F000000}"/>
    <hyperlink ref="L34" r:id="rId34" xr:uid="{00000000-0004-0000-1600-000020000000}"/>
    <hyperlink ref="L35" r:id="rId35" xr:uid="{00000000-0004-0000-1600-000021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1600-000001000000}">
          <x14:formula1>
            <xm:f>'classes-lookup'!$A$2:$A$1000</xm:f>
          </x14:formula1>
          <xm:sqref>H2:H990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10.1640625" bestFit="1"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35">
        <v>45748</v>
      </c>
      <c r="B2" s="3" t="str">
        <f t="shared" ref="B2:B256" si="0">IF(ISBLANK($A2),,CHOOSE(WEEKDAY($A2), "Sun", "Mon", "Tue", "Wed", "Thur", "Fri", "Sat"))</f>
        <v>Tue</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v>0.52083333333333326</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2" s="3" t="str">
        <f t="array" ref="F2">IF(ISBLANK($A2),,CHOOSE(WEEKDAY($A2),,INDEX(location_lang_time_lookup,2,3),INDEX(location_lang_time_lookup,2,2),INDEX(location_lang_time_lookup,2,2),INDEX(location_lang_time_lookup,2,2),INDEX(location_lang_time_lookup,2,3),INDEX(location_lang_time_lookup,2,2)))</f>
        <v>en</v>
      </c>
      <c r="G2" s="5">
        <v>3</v>
      </c>
      <c r="H2" s="3" t="s">
        <v>185</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628</v>
      </c>
      <c r="M2" s="3">
        <v>0</v>
      </c>
      <c r="N2" s="3">
        <v>0</v>
      </c>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135</v>
      </c>
      <c r="W2" s="23"/>
    </row>
    <row r="3" spans="1:49" ht="15.75" customHeight="1">
      <c r="A3" s="35">
        <v>45748</v>
      </c>
      <c r="B3" s="3" t="str">
        <f t="shared" si="0"/>
        <v>Tue</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0.583333333333333)</f>
        <v>0.58333333333333304</v>
      </c>
      <c r="D3" s="4">
        <f t="shared" ref="D3:D257" ca="1" si="1">IF(ISBLANK(C3),,CHOOSE(WEEKDAY($A3),,C3+TIME(2,0,0),IF(AND($A3=$A2,$A3=$A1),C3+TIME(1,0,0),C3+TIME(1,30,0)),C3+TIME(1,30,0),C3+TIME(1,30,0),C3+TIME(2,0,0),C3+TIME(2,0,0),))</f>
        <v>0.64583333333333304</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3" s="3" t="str">
        <f t="array" ref="F3">IF(ISBLANK($A3),,CHOOSE(WEEKDAY($A3),,INDEX(location_lang_time_lookup,2,3),INDEX(location_lang_time_lookup,2,2),INDEX(location_lang_time_lookup,2,2),INDEX(location_lang_time_lookup,2,2),INDEX(location_lang_time_lookup,2,3),INDEX(location_lang_time_lookup,2,2)))</f>
        <v>en</v>
      </c>
      <c r="G3" s="5">
        <v>6</v>
      </c>
      <c r="H3" s="3" t="s">
        <v>91</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629</v>
      </c>
      <c r="M3" s="3">
        <v>0</v>
      </c>
      <c r="N3" s="3">
        <v>0</v>
      </c>
      <c r="P3" s="3"/>
      <c r="Q3" s="3"/>
      <c r="S3" s="142" t="s">
        <v>1404</v>
      </c>
      <c r="T3" s="143">
        <v>-2</v>
      </c>
      <c r="W3" s="23"/>
    </row>
    <row r="4" spans="1:49" ht="15.75" customHeight="1">
      <c r="A4" s="35">
        <v>45748</v>
      </c>
      <c r="B4" s="3" t="str">
        <f t="shared" si="0"/>
        <v>Tue</v>
      </c>
      <c r="C4" s="4">
        <v>0.64583333333333337</v>
      </c>
      <c r="D4" s="4">
        <f t="shared" si="1"/>
        <v>0.6875</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3</v>
      </c>
      <c r="H4" s="3" t="s">
        <v>91</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629</v>
      </c>
      <c r="M4" s="3">
        <v>0</v>
      </c>
      <c r="N4" s="3">
        <v>0</v>
      </c>
      <c r="Q4" s="3"/>
      <c r="W4" s="23"/>
    </row>
    <row r="5" spans="1:49" ht="15.75" customHeight="1">
      <c r="A5" s="35">
        <v>45754</v>
      </c>
      <c r="B5" s="3" t="str">
        <f t="shared" si="0"/>
        <v>Mon</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0.5416666666666663</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5" s="3" t="str">
        <f t="array" ref="F5">IF(ISBLANK($A5),,CHOOSE(WEEKDAY($A5),,INDEX(location_lang_time_lookup,2,3),INDEX(location_lang_time_lookup,2,2),INDEX(location_lang_time_lookup,2,2),INDEX(location_lang_time_lookup,2,2),INDEX(location_lang_time_lookup,2,3),INDEX(location_lang_time_lookup,2,2)))</f>
        <v>zh</v>
      </c>
      <c r="G5" s="5">
        <v>8</v>
      </c>
      <c r="H5" s="3" t="s">
        <v>292</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630</v>
      </c>
      <c r="M5" s="3">
        <v>0</v>
      </c>
      <c r="N5" s="3">
        <v>0</v>
      </c>
      <c r="O5" s="3"/>
      <c r="Q5" s="3"/>
      <c r="U5" s="14"/>
    </row>
    <row r="6" spans="1:49">
      <c r="A6" s="35">
        <v>45754</v>
      </c>
      <c r="B6" s="3" t="str">
        <f t="shared" si="0"/>
        <v>Mon</v>
      </c>
      <c r="C6" s="4">
        <f ca="1">IFERROR(__xludf.DUMMYFUNCTION("IF(ISBLANK($A6),,CHOOSE(WEEKDAY($A6),,IF(ISDATE($A5),IF(WEEKDAY($A5)=2,INDEX(location_lang_time_lookup,1,6),INDEX(location_lang_time_lookup,1,4)),INDEX(location_lang_time_lookup,1,4)),IF(ISDATE($A5),IF(WEEKDAY($A5)=3,INDEX(location_lang_time_lookup,2,6),I"&amp;"NDEX(location_lang_time_lookup,2,4)),INDEX(location_lang_time_lookup,2,4)),IF(ISDATE($A5),IF(WEEKDAY($A5)=4,INDEX(location_lang_time_lookup,3,6),INDEX(location_lang_time_lookup,3,4)),INDEX(location_lang_time_lookup,3,4)),IF(ISDATE($A5),IF(WEEKDAY($A5)=5,I"&amp;"NDEX(location_lang_time_lookup,3,6),INDEX(location_lang_time_lookup,3,4)),INDEX(location_lang_time_lookup,3,4)),INDEX(location_lang_time_lookup,1,4),IF(ISDATE($A5),IF(WEEKDAY($A5)=7,INDEX(location_lang_time_lookup,5,6),INDEX(location_lang_time_lookup,5,4)"&amp;"),INDEX(location_lang_time_lookup,5,4))))"),0.625)</f>
        <v>0.625</v>
      </c>
      <c r="D6" s="4">
        <f t="shared" ca="1" si="1"/>
        <v>0.70833333333333337</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6" s="3" t="str">
        <f t="array" ref="F6">IF(ISBLANK($A6),,CHOOSE(WEEKDAY($A6),,INDEX(location_lang_time_lookup,2,3),INDEX(location_lang_time_lookup,2,2),INDEX(location_lang_time_lookup,2,2),INDEX(location_lang_time_lookup,2,2),INDEX(location_lang_time_lookup,2,3),INDEX(location_lang_time_lookup,2,2)))</f>
        <v>zh</v>
      </c>
      <c r="G6" s="5">
        <v>21</v>
      </c>
      <c r="H6" s="3" t="s">
        <v>93</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6" t="s">
        <v>631</v>
      </c>
      <c r="M6" s="3">
        <v>0</v>
      </c>
      <c r="N6" s="3">
        <v>0</v>
      </c>
      <c r="O6" s="3"/>
      <c r="P6" s="34"/>
      <c r="Q6" s="3"/>
      <c r="S6" s="3"/>
      <c r="W6" s="12"/>
    </row>
    <row r="7" spans="1:49" ht="15.75" customHeight="1">
      <c r="A7" s="35">
        <v>45755</v>
      </c>
      <c r="B7" s="3" t="str">
        <f t="shared" si="0"/>
        <v>Tue</v>
      </c>
      <c r="C7" s="4">
        <f ca="1">IFERROR(__xludf.DUMMYFUNCTION("IF(ISBLANK($A7),,CHOOSE(WEEKDAY($A7),,IF(ISDATE($A6),IF(WEEKDAY($A6)=2,INDEX(location_lang_time_lookup,1,6),INDEX(location_lang_time_lookup,1,4)),INDEX(location_lang_time_lookup,1,4)),IF(ISDATE($A6),IF(WEEKDAY($A6)=3,INDEX(location_lang_time_lookup,2,6),I"&amp;"NDEX(location_lang_time_lookup,2,4)),INDEX(location_lang_time_lookup,2,4)),IF(ISDATE($A6),IF(WEEKDAY($A6)=4,INDEX(location_lang_time_lookup,3,6),INDEX(location_lang_time_lookup,3,4)),INDEX(location_lang_time_lookup,3,4)),IF(ISDATE($A6),IF(WEEKDAY($A6)=5,I"&amp;"NDEX(location_lang_time_lookup,3,6),INDEX(location_lang_time_lookup,3,4)),INDEX(location_lang_time_lookup,3,4)),INDEX(location_lang_time_lookup,1,4),IF(ISDATE($A6),IF(WEEKDAY($A6)=7,INDEX(location_lang_time_lookup,5,6),INDEX(location_lang_time_lookup,5,4)"&amp;"),INDEX(location_lang_time_lookup,5,4))))"),0.458333333333333)</f>
        <v>0.45833333333333298</v>
      </c>
      <c r="D7" s="4">
        <f t="shared" ca="1" si="1"/>
        <v>0.52083333333333304</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7" s="3" t="str">
        <f t="array" ref="F7">IF(ISBLANK($A7),,CHOOSE(WEEKDAY($A7),,INDEX(location_lang_time_lookup,2,3),INDEX(location_lang_time_lookup,2,2),INDEX(location_lang_time_lookup,2,2),INDEX(location_lang_time_lookup,2,2),INDEX(location_lang_time_lookup,2,3),INDEX(location_lang_time_lookup,2,2)))</f>
        <v>en</v>
      </c>
      <c r="G7" s="5">
        <v>1</v>
      </c>
      <c r="H7" s="3" t="s">
        <v>211</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632</v>
      </c>
      <c r="M7" s="3">
        <v>0</v>
      </c>
      <c r="N7" s="3">
        <v>0</v>
      </c>
      <c r="O7" s="3"/>
      <c r="P7" s="3"/>
      <c r="Q7" s="3"/>
      <c r="S7" s="3"/>
    </row>
    <row r="8" spans="1:49" ht="15.75" customHeight="1">
      <c r="A8" s="35">
        <v>45755</v>
      </c>
      <c r="B8" s="3" t="str">
        <f t="shared" si="0"/>
        <v>Tue</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0.583333333333333)</f>
        <v>0.58333333333333304</v>
      </c>
      <c r="D8" s="4">
        <f t="shared" ca="1" si="1"/>
        <v>0.64583333333333304</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8" s="3" t="str">
        <f t="array" ref="F8">IF(ISBLANK($A8),,CHOOSE(WEEKDAY($A8),,INDEX(location_lang_time_lookup,2,3),INDEX(location_lang_time_lookup,2,2),INDEX(location_lang_time_lookup,2,2),INDEX(location_lang_time_lookup,2,2),INDEX(location_lang_time_lookup,2,3),INDEX(location_lang_time_lookup,2,2)))</f>
        <v>en</v>
      </c>
      <c r="G8" s="5">
        <v>4</v>
      </c>
      <c r="H8" s="3" t="s">
        <v>91</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6" t="s">
        <v>629</v>
      </c>
      <c r="M8" s="3">
        <v>0</v>
      </c>
      <c r="N8" s="3">
        <v>0</v>
      </c>
      <c r="O8" s="3"/>
      <c r="Q8" s="3"/>
      <c r="S8" s="3"/>
    </row>
    <row r="9" spans="1:49" ht="15.75" customHeight="1">
      <c r="A9" s="35">
        <v>45755</v>
      </c>
      <c r="B9" s="3" t="str">
        <f t="shared" si="0"/>
        <v>Tue</v>
      </c>
      <c r="C9" s="4">
        <v>0.64583333333333337</v>
      </c>
      <c r="D9" s="4">
        <f t="shared" si="1"/>
        <v>0.6875</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9" s="3" t="str">
        <f t="array" ref="F9">IF(ISBLANK($A9),,CHOOSE(WEEKDAY($A9),,INDEX(location_lang_time_lookup,2,3),INDEX(location_lang_time_lookup,2,2),INDEX(location_lang_time_lookup,2,2),INDEX(location_lang_time_lookup,2,2),INDEX(location_lang_time_lookup,2,3),INDEX(location_lang_time_lookup,2,2)))</f>
        <v>en</v>
      </c>
      <c r="G9" s="5">
        <v>1</v>
      </c>
      <c r="H9" s="3" t="s">
        <v>91</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6" t="s">
        <v>629</v>
      </c>
      <c r="M9" s="3">
        <v>0</v>
      </c>
      <c r="N9" s="3">
        <v>0</v>
      </c>
      <c r="O9" s="3"/>
      <c r="Q9" s="3"/>
      <c r="S9" s="3" t="s">
        <v>633</v>
      </c>
      <c r="T9" s="22"/>
    </row>
    <row r="10" spans="1:49" ht="15.75" customHeight="1">
      <c r="A10" s="35">
        <v>45756</v>
      </c>
      <c r="B10" s="3" t="str">
        <f t="shared" si="0"/>
        <v>Wed</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0.52083333333333304</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Online")</f>
        <v>Online</v>
      </c>
      <c r="F10" s="3" t="str">
        <f t="array" ref="F10">IF(ISBLANK($A10),,CHOOSE(WEEKDAY($A10),,INDEX(location_lang_time_lookup,2,3),INDEX(location_lang_time_lookup,2,2),INDEX(location_lang_time_lookup,2,2),INDEX(location_lang_time_lookup,2,2),INDEX(location_lang_time_lookup,2,3),INDEX(location_lang_time_lookup,2,2)))</f>
        <v>en</v>
      </c>
      <c r="G10" s="5">
        <v>10</v>
      </c>
      <c r="H10" s="3" t="s">
        <v>226</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10" t="s">
        <v>634</v>
      </c>
      <c r="M10" s="3">
        <v>0</v>
      </c>
      <c r="N10" s="3">
        <v>0</v>
      </c>
      <c r="P10" s="3"/>
      <c r="Q10" s="3"/>
      <c r="S10" s="37">
        <v>45761</v>
      </c>
    </row>
    <row r="11" spans="1:49" ht="15.75" customHeight="1">
      <c r="A11" s="35">
        <v>45756</v>
      </c>
      <c r="B11" s="3" t="str">
        <f t="shared" si="0"/>
        <v>Wed</v>
      </c>
      <c r="C11" s="4">
        <v>0.64583333333333337</v>
      </c>
      <c r="D11" s="4">
        <f t="shared" si="1"/>
        <v>0.70833333333333337</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1" s="3" t="str">
        <f t="array" ref="F11">IF(ISBLANK($A11),,CHOOSE(WEEKDAY($A11),,INDEX(location_lang_time_lookup,2,3),INDEX(location_lang_time_lookup,2,2),INDEX(location_lang_time_lookup,2,2),INDEX(location_lang_time_lookup,2,2),INDEX(location_lang_time_lookup,2,3),INDEX(location_lang_time_lookup,2,2)))</f>
        <v>en</v>
      </c>
      <c r="G11" s="5">
        <v>4</v>
      </c>
      <c r="H11" s="3" t="s">
        <v>149</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6" t="s">
        <v>635</v>
      </c>
      <c r="M11" s="3">
        <v>0</v>
      </c>
      <c r="N11" s="3">
        <v>0</v>
      </c>
      <c r="O11" s="3"/>
      <c r="P11" s="3"/>
      <c r="Q11" s="3"/>
      <c r="S11" s="37">
        <v>45762</v>
      </c>
    </row>
    <row r="12" spans="1:49" ht="15.75" customHeight="1">
      <c r="A12" s="35">
        <v>45758</v>
      </c>
      <c r="B12" s="3" t="str">
        <f t="shared" si="0"/>
        <v>Fri</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0.458333333333333)</f>
        <v>0.45833333333333298</v>
      </c>
      <c r="D12" s="4">
        <f t="shared" ca="1" si="1"/>
        <v>0.5416666666666663</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2" s="3" t="str">
        <f t="array" ref="F12">IF(ISBLANK($A12),,CHOOSE(WEEKDAY($A12),,INDEX(location_lang_time_lookup,2,3),INDEX(location_lang_time_lookup,2,2),INDEX(location_lang_time_lookup,2,2),INDEX(location_lang_time_lookup,2,2),INDEX(location_lang_time_lookup,2,3),INDEX(location_lang_time_lookup,2,2)))</f>
        <v>zh</v>
      </c>
      <c r="G12" s="5">
        <v>9</v>
      </c>
      <c r="H12" s="3" t="s">
        <v>292</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6" t="s">
        <v>630</v>
      </c>
      <c r="M12" s="3">
        <v>0</v>
      </c>
      <c r="N12" s="3">
        <v>0</v>
      </c>
      <c r="O12" s="3"/>
      <c r="Q12" s="3"/>
      <c r="S12" s="37">
        <v>45763</v>
      </c>
    </row>
    <row r="13" spans="1:49" ht="15.75" customHeight="1">
      <c r="A13" s="35">
        <v>45769</v>
      </c>
      <c r="B13" s="3" t="str">
        <f t="shared" si="0"/>
        <v>Tue</v>
      </c>
      <c r="C13" s="4">
        <v>0.58333333333333337</v>
      </c>
      <c r="D13" s="4">
        <f t="shared" si="1"/>
        <v>0.64583333333333337</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5">
        <v>3</v>
      </c>
      <c r="H13" s="3" t="s">
        <v>91</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6" t="s">
        <v>629</v>
      </c>
      <c r="M13" s="3">
        <v>0</v>
      </c>
      <c r="N13" s="3">
        <v>0</v>
      </c>
      <c r="O13" s="3"/>
      <c r="P13" s="3"/>
      <c r="Q13" s="3"/>
      <c r="S13" s="37">
        <v>45764</v>
      </c>
    </row>
    <row r="14" spans="1:49" ht="15.75" customHeight="1">
      <c r="A14" s="35">
        <v>45769</v>
      </c>
      <c r="B14" s="3" t="str">
        <f t="shared" si="0"/>
        <v>Tue</v>
      </c>
      <c r="C14" s="4">
        <v>0.64583333333333337</v>
      </c>
      <c r="D14" s="4">
        <f t="shared" si="1"/>
        <v>0.70833333333333337</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5">
        <v>2</v>
      </c>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6" t="s">
        <v>629</v>
      </c>
      <c r="M14" s="3">
        <v>0</v>
      </c>
      <c r="N14" s="3">
        <v>0</v>
      </c>
      <c r="O14" s="3"/>
      <c r="P14" s="3"/>
      <c r="Q14" s="3"/>
      <c r="S14" s="37">
        <v>45765</v>
      </c>
    </row>
    <row r="15" spans="1:49" ht="15.75" customHeight="1">
      <c r="A15" s="36">
        <v>45770</v>
      </c>
      <c r="B15" s="3" t="str">
        <f t="shared" si="0"/>
        <v>Wed</v>
      </c>
      <c r="C15" s="4">
        <f ca="1">IFERROR(__xludf.DUMMYFUNCTION("IF(ISBLANK($A15),,CHOOSE(WEEKDAY($A15),,IF(ISDATE($A14),IF(WEEKDAY($A14)=2,INDEX(location_lang_time_lookup,1,6),INDEX(location_lang_time_lookup,1,4)),INDEX(location_lang_time_lookup,1,4)),IF(ISDATE($A14),IF(WEEKDAY($A14)=3,INDEX(location_lang_time_lookup,"&amp;"2,6),INDEX(location_lang_time_lookup,2,4)),INDEX(location_lang_time_lookup,2,4)),IF(ISDATE($A14),IF(WEEKDAY($A14)=4,INDEX(location_lang_time_lookup,3,6),INDEX(location_lang_time_lookup,3,4)),INDEX(location_lang_time_lookup,3,4)),IF(ISDATE($A14),IF(WEEKDAY"&amp;"($A14)=5,INDEX(location_lang_time_lookup,3,6),INDEX(location_lang_time_lookup,3,4)),INDEX(location_lang_time_lookup,3,4)),INDEX(location_lang_time_lookup,1,4),IF(ISDATE($A14),IF(WEEKDAY($A14)=7,INDEX(location_lang_time_lookup,5,6),INDEX(location_lang_time"&amp;"_lookup,5,4)),INDEX(location_lang_time_lookup,5,4))))"),0.458333333333333)</f>
        <v>0.45833333333333298</v>
      </c>
      <c r="D15" s="4">
        <f t="shared" ca="1" si="1"/>
        <v>0.52083333333333304</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5" s="3" t="str">
        <f t="array" ref="F15">IF(ISBLANK($A15),,CHOOSE(WEEKDAY($A15),,INDEX(location_lang_time_lookup,2,3),INDEX(location_lang_time_lookup,2,2),INDEX(location_lang_time_lookup,2,2),INDEX(location_lang_time_lookup,2,2),INDEX(location_lang_time_lookup,2,3),INDEX(location_lang_time_lookup,2,2)))</f>
        <v>en</v>
      </c>
      <c r="G15" s="5">
        <v>19</v>
      </c>
      <c r="H15" s="3" t="s">
        <v>97</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6" t="s">
        <v>636</v>
      </c>
      <c r="M15" s="3">
        <v>0</v>
      </c>
      <c r="N15" s="3">
        <v>0</v>
      </c>
      <c r="O15" s="3"/>
      <c r="Q15" s="3"/>
      <c r="S15" s="37">
        <v>45768</v>
      </c>
    </row>
    <row r="16" spans="1:49" ht="15.75" customHeight="1">
      <c r="A16" s="36">
        <v>45770</v>
      </c>
      <c r="B16" s="3" t="str">
        <f t="shared" si="0"/>
        <v>Wed</v>
      </c>
      <c r="C16" s="4">
        <v>0.64583333333333337</v>
      </c>
      <c r="D16" s="4">
        <f t="shared" si="1"/>
        <v>0.70833333333333337</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5">
        <v>7</v>
      </c>
      <c r="H16" s="3" t="s">
        <v>121</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637</v>
      </c>
      <c r="M16" s="3">
        <v>0</v>
      </c>
      <c r="N16" s="3">
        <v>0</v>
      </c>
      <c r="O16" s="3"/>
      <c r="Q16" s="3"/>
    </row>
    <row r="17" spans="1:19" ht="15.75" customHeight="1">
      <c r="A17" s="36">
        <v>45775</v>
      </c>
      <c r="B17" s="3" t="str">
        <f t="shared" si="0"/>
        <v>Mon</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0.458333333333333)</f>
        <v>0.45833333333333298</v>
      </c>
      <c r="D17" s="4">
        <f t="shared" ca="1" si="1"/>
        <v>0.5416666666666663</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7" s="3" t="str">
        <f t="array" ref="F17">IF(ISBLANK($A17),,CHOOSE(WEEKDAY($A17),,INDEX(location_lang_time_lookup,2,3),INDEX(location_lang_time_lookup,2,2),INDEX(location_lang_time_lookup,2,2),INDEX(location_lang_time_lookup,2,2),INDEX(location_lang_time_lookup,2,3),INDEX(location_lang_time_lookup,2,2)))</f>
        <v>zh</v>
      </c>
      <c r="G17" s="5">
        <v>5</v>
      </c>
      <c r="H17" s="3" t="s">
        <v>292</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6" t="s">
        <v>630</v>
      </c>
      <c r="M17" s="3">
        <v>0</v>
      </c>
      <c r="N17" s="3">
        <v>0</v>
      </c>
      <c r="O17" s="3"/>
      <c r="Q17" s="3"/>
      <c r="R17" s="2"/>
      <c r="S17" s="25"/>
    </row>
    <row r="18" spans="1:19" ht="15.75" customHeight="1">
      <c r="A18" s="36">
        <v>45775</v>
      </c>
      <c r="B18" s="3" t="str">
        <f t="shared" si="0"/>
        <v>Mon</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0.625)</f>
        <v>0.625</v>
      </c>
      <c r="D18" s="4">
        <f t="shared" ca="1" si="1"/>
        <v>0.70833333333333337</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8" s="3" t="str">
        <f t="array" ref="F18">IF(ISBLANK($A18),,CHOOSE(WEEKDAY($A18),,INDEX(location_lang_time_lookup,2,3),INDEX(location_lang_time_lookup,2,2),INDEX(location_lang_time_lookup,2,2),INDEX(location_lang_time_lookup,2,2),INDEX(location_lang_time_lookup,2,3),INDEX(location_lang_time_lookup,2,2)))</f>
        <v>zh</v>
      </c>
      <c r="G18" s="5">
        <v>14</v>
      </c>
      <c r="H18" s="3" t="s">
        <v>103</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638</v>
      </c>
      <c r="M18" s="3">
        <v>0</v>
      </c>
      <c r="N18" s="3">
        <v>0</v>
      </c>
      <c r="O18" s="3"/>
      <c r="Q18" s="3"/>
      <c r="R18" s="2"/>
      <c r="S18" s="25"/>
    </row>
    <row r="19" spans="1:19" ht="15.75" customHeight="1">
      <c r="A19" s="36">
        <v>45776</v>
      </c>
      <c r="B19" s="3" t="str">
        <f t="shared" si="0"/>
        <v>Tue</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0.458333333333333)</f>
        <v>0.45833333333333298</v>
      </c>
      <c r="D19" s="4">
        <f t="shared" ca="1" si="1"/>
        <v>0.52083333333333304</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9" s="3" t="str">
        <f t="array" ref="F19">IF(ISBLANK($A19),,CHOOSE(WEEKDAY($A19),,INDEX(location_lang_time_lookup,2,3),INDEX(location_lang_time_lookup,2,2),INDEX(location_lang_time_lookup,2,2),INDEX(location_lang_time_lookup,2,2),INDEX(location_lang_time_lookup,2,3),INDEX(location_lang_time_lookup,2,2)))</f>
        <v>en</v>
      </c>
      <c r="G19" s="16"/>
      <c r="H19" s="3" t="s">
        <v>226</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6" t="s">
        <v>639</v>
      </c>
      <c r="M19" s="3">
        <v>1</v>
      </c>
      <c r="N19" s="3">
        <v>0</v>
      </c>
      <c r="O19" s="3"/>
      <c r="Q19" s="3"/>
      <c r="R19" s="2"/>
      <c r="S19" s="25"/>
    </row>
    <row r="20" spans="1:19" ht="15.75" customHeight="1">
      <c r="A20" s="36">
        <v>45776</v>
      </c>
      <c r="B20" s="3" t="str">
        <f t="shared" si="0"/>
        <v>Tue</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0.583333333333333)</f>
        <v>0.58333333333333304</v>
      </c>
      <c r="D20" s="4">
        <f t="shared" ca="1" si="1"/>
        <v>0.64583333333333304</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0" s="3" t="str">
        <f t="array" ref="F20">IF(ISBLANK($A20),,CHOOSE(WEEKDAY($A20),,INDEX(location_lang_time_lookup,2,3),INDEX(location_lang_time_lookup,2,2),INDEX(location_lang_time_lookup,2,2),INDEX(location_lang_time_lookup,2,2),INDEX(location_lang_time_lookup,2,3),INDEX(location_lang_time_lookup,2,2)))</f>
        <v>en</v>
      </c>
      <c r="G20" s="16"/>
      <c r="H20" s="3" t="s">
        <v>91</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6" t="s">
        <v>629</v>
      </c>
      <c r="M20" s="3">
        <v>1</v>
      </c>
      <c r="N20" s="3">
        <v>0</v>
      </c>
      <c r="O20" s="3"/>
      <c r="R20" s="2"/>
      <c r="S20" s="25"/>
    </row>
    <row r="21" spans="1:19" ht="15.75" customHeight="1">
      <c r="A21" s="36">
        <v>45776</v>
      </c>
      <c r="B21" s="3" t="str">
        <f t="shared" si="0"/>
        <v>Tue</v>
      </c>
      <c r="C21" s="4">
        <v>0.64583333333333337</v>
      </c>
      <c r="D21" s="4">
        <f t="shared" si="1"/>
        <v>0.6875</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1" s="3" t="str">
        <f t="array" ref="F21">IF(ISBLANK($A21),,CHOOSE(WEEKDAY($A21),,INDEX(location_lang_time_lookup,2,3),INDEX(location_lang_time_lookup,2,2),INDEX(location_lang_time_lookup,2,2),INDEX(location_lang_time_lookup,2,2),INDEX(location_lang_time_lookup,2,3),INDEX(location_lang_time_lookup,2,2)))</f>
        <v>en</v>
      </c>
      <c r="G21" s="16"/>
      <c r="H21" s="3" t="s">
        <v>91</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6" t="s">
        <v>629</v>
      </c>
      <c r="M21" s="3">
        <v>1</v>
      </c>
      <c r="N21" s="3">
        <v>0</v>
      </c>
      <c r="O21" s="3"/>
      <c r="R21" s="2"/>
      <c r="S21" s="25"/>
    </row>
    <row r="22" spans="1:19" ht="15.75" customHeight="1">
      <c r="A22" s="35">
        <v>45777</v>
      </c>
      <c r="B22" s="3" t="str">
        <f t="shared" si="0"/>
        <v>Wed</v>
      </c>
      <c r="C22" s="4">
        <f ca="1">IFERROR(__xludf.DUMMYFUNCTION("IF(ISBLANK($A22),,CHOOSE(WEEKDAY($A22),,IF(ISDATE($A21),IF(WEEKDAY($A21)=2,INDEX(location_lang_time_lookup,1,6),INDEX(location_lang_time_lookup,1,4)),INDEX(location_lang_time_lookup,1,4)),IF(ISDATE($A21),IF(WEEKDAY($A21)=3,INDEX(location_lang_time_lookup,"&amp;"2,6),INDEX(location_lang_time_lookup,2,4)),INDEX(location_lang_time_lookup,2,4)),IF(ISDATE($A21),IF(WEEKDAY($A21)=4,INDEX(location_lang_time_lookup,3,6),INDEX(location_lang_time_lookup,3,4)),INDEX(location_lang_time_lookup,3,4)),IF(ISDATE($A21),IF(WEEKDAY"&amp;"($A21)=5,INDEX(location_lang_time_lookup,3,6),INDEX(location_lang_time_lookup,3,4)),INDEX(location_lang_time_lookup,3,4)),INDEX(location_lang_time_lookup,1,4),IF(ISDATE($A21),IF(WEEKDAY($A21)=7,INDEX(location_lang_time_lookup,5,6),INDEX(location_lang_time"&amp;"_lookup,5,4)),INDEX(location_lang_time_lookup,5,4))))"),0.458333333333333)</f>
        <v>0.45833333333333298</v>
      </c>
      <c r="D22" s="4">
        <f t="shared" ca="1" si="1"/>
        <v>0.52083333333333304</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2" s="3" t="str">
        <f t="array" ref="F22">IF(ISBLANK($A22),,CHOOSE(WEEKDAY($A22),,INDEX(location_lang_time_lookup,2,3),INDEX(location_lang_time_lookup,2,2),INDEX(location_lang_time_lookup,2,2),INDEX(location_lang_time_lookup,2,2),INDEX(location_lang_time_lookup,2,3),INDEX(location_lang_time_lookup,2,2)))</f>
        <v>en</v>
      </c>
      <c r="G22" s="5">
        <v>10</v>
      </c>
      <c r="H22" s="3" t="s">
        <v>156</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640</v>
      </c>
      <c r="M22" s="3">
        <v>0</v>
      </c>
      <c r="N22" s="3">
        <v>0</v>
      </c>
      <c r="O22" s="3"/>
      <c r="Q22" s="14"/>
      <c r="R22" s="2"/>
      <c r="S22" s="25"/>
    </row>
    <row r="23" spans="1:19" ht="15.75" customHeight="1">
      <c r="A23" s="35">
        <v>45777</v>
      </c>
      <c r="B23" s="3" t="str">
        <f t="shared" si="0"/>
        <v>Wed</v>
      </c>
      <c r="C23" s="4">
        <v>0.64583333333333337</v>
      </c>
      <c r="D23" s="4">
        <f t="shared" si="1"/>
        <v>0.70833333333333337</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3" s="3" t="str">
        <f t="array" ref="F23">IF(ISBLANK($A23),,CHOOSE(WEEKDAY($A23),,INDEX(location_lang_time_lookup,2,3),INDEX(location_lang_time_lookup,2,2),INDEX(location_lang_time_lookup,2,2),INDEX(location_lang_time_lookup,2,2),INDEX(location_lang_time_lookup,2,3),INDEX(location_lang_time_lookup,2,2)))</f>
        <v>en</v>
      </c>
      <c r="G23" s="5">
        <v>5</v>
      </c>
      <c r="H23" s="3" t="s">
        <v>105</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641</v>
      </c>
      <c r="M23" s="3">
        <v>0</v>
      </c>
      <c r="N23" s="3">
        <v>0</v>
      </c>
      <c r="O23" s="3"/>
      <c r="P23" s="14"/>
      <c r="Q23" s="14"/>
      <c r="R23" s="2"/>
      <c r="S23" s="25"/>
    </row>
    <row r="24" spans="1:19" ht="15.75" customHeight="1">
      <c r="A24" s="35"/>
      <c r="B24" s="3"/>
      <c r="C24" s="4"/>
      <c r="D24" s="4"/>
      <c r="E24" s="3"/>
      <c r="F24" s="3"/>
      <c r="G24" s="16"/>
      <c r="H24" s="3"/>
      <c r="I24" s="3"/>
      <c r="J24" s="3"/>
      <c r="K24" s="3"/>
      <c r="L24" s="3"/>
      <c r="M24" s="3"/>
      <c r="N24" s="3"/>
      <c r="O24" s="3"/>
      <c r="P24" s="3"/>
      <c r="R24" s="2"/>
      <c r="S24" s="25"/>
    </row>
    <row r="25" spans="1:19" ht="15.75" customHeight="1">
      <c r="A25" s="35"/>
      <c r="B25" s="3"/>
      <c r="C25" s="4"/>
      <c r="D25" s="4"/>
      <c r="E25" s="3"/>
      <c r="F25" s="3"/>
      <c r="G25" s="16"/>
      <c r="H25" s="3"/>
      <c r="I25" s="3"/>
      <c r="J25" s="3"/>
      <c r="K25" s="3"/>
      <c r="L25" s="3"/>
      <c r="M25" s="3"/>
      <c r="N25" s="3"/>
      <c r="O25" s="3"/>
      <c r="R25" s="2"/>
      <c r="S25" s="25"/>
    </row>
    <row r="26" spans="1:19" ht="15.75" customHeight="1">
      <c r="A26" s="35"/>
      <c r="B26" s="3"/>
      <c r="C26" s="4"/>
      <c r="D26" s="4"/>
      <c r="E26" s="3"/>
      <c r="F26" s="3"/>
      <c r="G26" s="16"/>
      <c r="H26" s="3"/>
      <c r="I26" s="3"/>
      <c r="J26" s="3"/>
      <c r="K26" s="3"/>
      <c r="L26" s="3"/>
      <c r="M26" s="3"/>
      <c r="N26" s="3"/>
      <c r="O26" s="3"/>
      <c r="P26" s="3"/>
      <c r="S26" s="25"/>
    </row>
    <row r="27" spans="1:19" ht="15.75" customHeight="1">
      <c r="A27" s="35"/>
      <c r="B27" s="3"/>
      <c r="C27" s="4"/>
      <c r="D27" s="4"/>
      <c r="E27" s="3"/>
      <c r="F27" s="3"/>
      <c r="G27" s="16"/>
      <c r="H27" s="3"/>
      <c r="I27" s="3"/>
      <c r="J27" s="3"/>
      <c r="K27" s="3"/>
      <c r="L27" s="3"/>
      <c r="M27" s="3"/>
      <c r="N27" s="3"/>
      <c r="O27" s="3"/>
    </row>
    <row r="28" spans="1:19" ht="15.75" customHeight="1">
      <c r="A28" s="35"/>
      <c r="B28" s="3"/>
      <c r="C28" s="4"/>
      <c r="D28" s="4"/>
      <c r="E28" s="3"/>
      <c r="F28" s="3"/>
      <c r="G28" s="16"/>
      <c r="H28" s="3"/>
      <c r="I28" s="3"/>
      <c r="J28" s="3"/>
      <c r="K28" s="3"/>
      <c r="L28" s="3"/>
      <c r="M28" s="3"/>
      <c r="N28" s="3"/>
      <c r="O28" s="3"/>
      <c r="P28" s="3"/>
    </row>
    <row r="29" spans="1:19" ht="15.75" customHeight="1">
      <c r="A29" s="35"/>
      <c r="B29" s="3"/>
      <c r="C29" s="4"/>
      <c r="D29" s="4"/>
      <c r="E29" s="3"/>
      <c r="F29" s="3"/>
      <c r="G29" s="16"/>
      <c r="H29" s="3"/>
      <c r="I29" s="3"/>
      <c r="J29" s="3"/>
      <c r="K29" s="3"/>
      <c r="L29" s="3"/>
      <c r="M29" s="3"/>
      <c r="N29" s="3"/>
      <c r="O29" s="3"/>
    </row>
    <row r="30" spans="1:19" ht="15.75" customHeight="1">
      <c r="A30" s="35"/>
      <c r="B30" s="3"/>
      <c r="C30" s="4"/>
      <c r="D30" s="4"/>
      <c r="E30" s="3"/>
      <c r="F30" s="3"/>
      <c r="G30" s="16"/>
      <c r="H30" s="3"/>
      <c r="I30" s="3"/>
      <c r="J30" s="3"/>
      <c r="K30" s="3"/>
      <c r="L30" s="3"/>
      <c r="M30" s="3"/>
      <c r="N30" s="3"/>
      <c r="O30" s="3"/>
    </row>
    <row r="31" spans="1:19" ht="15.75" customHeight="1">
      <c r="A31" s="35"/>
      <c r="B31" s="3"/>
      <c r="C31" s="4"/>
      <c r="D31" s="4"/>
      <c r="E31" s="3"/>
      <c r="F31" s="3"/>
      <c r="G31" s="16"/>
      <c r="H31" s="3"/>
      <c r="I31" s="3"/>
      <c r="J31" s="3"/>
      <c r="K31" s="3"/>
      <c r="L31" s="3"/>
      <c r="M31" s="3"/>
      <c r="N31" s="3"/>
      <c r="O31" s="3"/>
    </row>
    <row r="32" spans="1:19" ht="15.75" customHeight="1">
      <c r="A32" s="35"/>
      <c r="B32" s="3"/>
      <c r="C32" s="4"/>
      <c r="D32" s="4"/>
      <c r="E32" s="3"/>
      <c r="F32" s="3"/>
      <c r="G32" s="16"/>
      <c r="H32" s="3"/>
      <c r="I32" s="3"/>
      <c r="J32" s="3"/>
      <c r="K32" s="3"/>
      <c r="L32" s="3"/>
      <c r="M32" s="3"/>
      <c r="N32" s="3"/>
      <c r="O32" s="3"/>
    </row>
    <row r="33" spans="1:16" ht="15.75" customHeight="1">
      <c r="A33" s="35"/>
      <c r="B33" s="3"/>
      <c r="C33" s="4"/>
      <c r="D33" s="4"/>
      <c r="E33" s="3"/>
      <c r="F33" s="3"/>
      <c r="G33" s="16"/>
      <c r="H33" s="3"/>
      <c r="I33" s="3"/>
      <c r="J33" s="3"/>
      <c r="K33" s="3"/>
      <c r="L33" s="3"/>
      <c r="M33" s="3"/>
      <c r="N33" s="3"/>
      <c r="O33" s="3"/>
    </row>
    <row r="34" spans="1:16" ht="15.75" customHeight="1">
      <c r="A34" s="35"/>
      <c r="B34" s="3"/>
      <c r="C34" s="4"/>
      <c r="D34" s="4"/>
      <c r="E34" s="3"/>
      <c r="F34" s="3"/>
      <c r="G34" s="16"/>
      <c r="H34" s="3"/>
      <c r="I34" s="3"/>
      <c r="J34" s="3"/>
      <c r="K34" s="3"/>
      <c r="L34" s="3"/>
      <c r="M34" s="3"/>
      <c r="N34" s="3"/>
      <c r="O34" s="3"/>
    </row>
    <row r="35" spans="1:16" ht="15.75" customHeight="1">
      <c r="A35" s="35"/>
      <c r="B35" s="3"/>
      <c r="C35" s="4"/>
      <c r="D35" s="4"/>
      <c r="E35" s="3"/>
      <c r="F35" s="3"/>
      <c r="G35" s="16"/>
      <c r="H35" s="3"/>
      <c r="I35" s="3"/>
      <c r="J35" s="3"/>
      <c r="K35" s="3"/>
      <c r="L35" s="3"/>
      <c r="M35" s="3"/>
      <c r="N35" s="3"/>
      <c r="O35" s="3"/>
    </row>
    <row r="36" spans="1:16" ht="15.75" customHeight="1">
      <c r="A36" s="35"/>
      <c r="B36" s="3"/>
      <c r="C36" s="4"/>
      <c r="D36" s="4"/>
      <c r="E36" s="3"/>
      <c r="F36" s="3"/>
      <c r="G36" s="16"/>
      <c r="H36" s="3"/>
      <c r="I36" s="3"/>
      <c r="J36" s="3"/>
      <c r="K36" s="3"/>
      <c r="L36" s="3"/>
      <c r="M36" s="3"/>
      <c r="N36" s="3"/>
      <c r="O36" s="3"/>
      <c r="P36" s="3"/>
    </row>
    <row r="37" spans="1:16" ht="15.75" customHeight="1">
      <c r="A37" s="35"/>
      <c r="B37" s="3"/>
      <c r="C37" s="4"/>
      <c r="D37" s="4"/>
      <c r="E37" s="3"/>
      <c r="F37" s="3"/>
      <c r="G37" s="16"/>
      <c r="H37" s="3"/>
      <c r="I37" s="3"/>
      <c r="J37" s="3"/>
      <c r="K37" s="3"/>
      <c r="L37" s="3"/>
      <c r="M37" s="3"/>
      <c r="N37" s="3"/>
      <c r="O37" s="3"/>
      <c r="P37" s="3"/>
    </row>
    <row r="38" spans="1:16" ht="15.75" customHeight="1">
      <c r="A38" s="35"/>
      <c r="B38" s="3"/>
      <c r="C38" s="4"/>
      <c r="D38" s="4"/>
      <c r="E38" s="3"/>
      <c r="F38" s="3"/>
      <c r="G38" s="16"/>
      <c r="H38" s="3"/>
      <c r="I38" s="3"/>
      <c r="J38" s="3"/>
      <c r="K38" s="3"/>
      <c r="L38" s="3"/>
      <c r="M38" s="3"/>
      <c r="N38" s="3"/>
      <c r="O38" s="3"/>
      <c r="P38" s="14"/>
    </row>
    <row r="39" spans="1:16" ht="15.75" customHeight="1">
      <c r="A39" s="35"/>
      <c r="B39" s="3"/>
      <c r="C39" s="4"/>
      <c r="D39" s="4"/>
      <c r="E39" s="3"/>
      <c r="F39" s="3"/>
      <c r="G39" s="16"/>
      <c r="H39" s="3"/>
      <c r="I39" s="3"/>
      <c r="J39" s="3"/>
      <c r="K39" s="3"/>
      <c r="L39" s="3"/>
      <c r="M39" s="3"/>
      <c r="N39" s="3"/>
      <c r="O39" s="3"/>
      <c r="P39" s="3"/>
    </row>
    <row r="40" spans="1:16" ht="15.75" customHeight="1">
      <c r="A40" s="35"/>
      <c r="B40" s="3"/>
      <c r="C40" s="4"/>
      <c r="D40" s="4"/>
      <c r="E40" s="3"/>
      <c r="F40" s="3"/>
      <c r="G40" s="16"/>
      <c r="H40" s="3"/>
      <c r="I40" s="3"/>
      <c r="J40" s="3"/>
      <c r="K40" s="3"/>
      <c r="L40" s="3"/>
      <c r="M40" s="3"/>
      <c r="N40" s="3"/>
    </row>
    <row r="41" spans="1:16" ht="15.75" customHeight="1">
      <c r="A41" s="35"/>
      <c r="B41" s="3"/>
      <c r="C41" s="4"/>
      <c r="D41" s="4"/>
      <c r="E41" s="3"/>
      <c r="F41" s="3"/>
      <c r="G41" s="16"/>
      <c r="H41" s="3"/>
      <c r="I41" s="3"/>
      <c r="J41" s="3"/>
      <c r="K41" s="3"/>
      <c r="L41" s="3"/>
      <c r="M41" s="3"/>
      <c r="N41" s="3"/>
      <c r="O41" s="3"/>
    </row>
    <row r="42" spans="1:16" ht="15.75" customHeight="1">
      <c r="A42" s="35"/>
      <c r="B42" s="3"/>
      <c r="C42" s="4"/>
      <c r="D42" s="4"/>
      <c r="E42" s="3"/>
      <c r="F42" s="3"/>
      <c r="G42" s="16"/>
      <c r="H42" s="3"/>
      <c r="I42" s="3"/>
      <c r="J42" s="3"/>
      <c r="K42" s="3"/>
      <c r="L42" s="3"/>
      <c r="M42" s="3"/>
      <c r="N42" s="3"/>
      <c r="O42" s="3"/>
    </row>
    <row r="43" spans="1:16" ht="15.75" customHeight="1">
      <c r="A43" s="35"/>
      <c r="B43" s="3"/>
      <c r="C43" s="4"/>
      <c r="D43" s="4"/>
      <c r="E43" s="3"/>
      <c r="F43" s="3"/>
      <c r="G43" s="16"/>
      <c r="H43" s="3"/>
      <c r="I43" s="3"/>
      <c r="J43" s="3"/>
      <c r="K43" s="3"/>
      <c r="L43" s="3"/>
      <c r="M43" s="3"/>
      <c r="N43" s="3"/>
      <c r="O43" s="3"/>
    </row>
    <row r="44" spans="1:16" ht="15.75" customHeight="1">
      <c r="A44" s="35"/>
      <c r="B44" s="3"/>
      <c r="C44" s="4"/>
      <c r="D44" s="4"/>
      <c r="E44" s="3"/>
      <c r="F44" s="3"/>
      <c r="G44" s="16"/>
      <c r="H44" s="3"/>
      <c r="I44" s="3"/>
      <c r="J44" s="3"/>
      <c r="K44" s="3"/>
      <c r="L44" s="3"/>
      <c r="M44" s="3"/>
      <c r="N44" s="3"/>
      <c r="O44" s="3"/>
    </row>
    <row r="45" spans="1:16" ht="15.75" customHeight="1">
      <c r="A45" s="36"/>
      <c r="B45" s="3"/>
      <c r="C45" s="4"/>
      <c r="D45" s="4"/>
      <c r="E45" s="3"/>
      <c r="F45" s="3"/>
      <c r="G45" s="16"/>
      <c r="H45" s="3"/>
      <c r="I45" s="3"/>
      <c r="J45" s="3"/>
      <c r="K45" s="3"/>
      <c r="L45" s="3"/>
      <c r="M45" s="3"/>
      <c r="N45" s="3"/>
      <c r="O45" s="3"/>
    </row>
    <row r="46" spans="1:16" ht="15.75" customHeight="1">
      <c r="A46" s="36"/>
      <c r="B46" s="3"/>
      <c r="C46" s="4"/>
      <c r="D46" s="4"/>
      <c r="E46" s="3"/>
      <c r="F46" s="3"/>
      <c r="G46" s="16"/>
      <c r="H46" s="3"/>
      <c r="I46" s="3"/>
      <c r="J46" s="3"/>
      <c r="K46" s="3"/>
      <c r="L46" s="3"/>
      <c r="M46" s="3"/>
      <c r="N46" s="3"/>
      <c r="O46" s="3"/>
    </row>
    <row r="47" spans="1:16" ht="15.75" customHeight="1">
      <c r="A47" s="36"/>
      <c r="B47" s="3"/>
      <c r="C47" s="4"/>
      <c r="D47" s="4"/>
      <c r="E47" s="3"/>
      <c r="F47" s="3"/>
      <c r="G47" s="16"/>
      <c r="H47" s="3"/>
      <c r="I47" s="3"/>
      <c r="J47" s="3"/>
      <c r="K47" s="3"/>
      <c r="L47" s="3"/>
      <c r="M47" s="3"/>
      <c r="N47" s="3"/>
      <c r="O47" s="3"/>
    </row>
    <row r="48" spans="1:16" ht="15.75" customHeight="1">
      <c r="A48" s="36"/>
      <c r="B48" s="3"/>
      <c r="C48" s="4"/>
      <c r="D48" s="4"/>
      <c r="E48" s="3"/>
      <c r="F48" s="3"/>
      <c r="G48" s="16"/>
      <c r="H48" s="3"/>
      <c r="I48" s="3"/>
      <c r="J48" s="3"/>
      <c r="K48" s="3"/>
      <c r="L48" s="3"/>
      <c r="M48" s="3"/>
      <c r="N48" s="3"/>
      <c r="O48" s="3"/>
    </row>
    <row r="49" spans="1:15" ht="15.75" customHeight="1">
      <c r="A49" s="36"/>
      <c r="B49" s="3"/>
      <c r="C49" s="4"/>
      <c r="D49" s="4"/>
      <c r="E49" s="3"/>
      <c r="F49" s="3"/>
      <c r="G49" s="16"/>
      <c r="H49" s="3"/>
      <c r="I49" s="3"/>
      <c r="J49" s="3"/>
      <c r="K49" s="3"/>
      <c r="L49" s="3"/>
      <c r="M49" s="3"/>
      <c r="N49" s="3"/>
      <c r="O49" s="3"/>
    </row>
    <row r="50" spans="1:15" ht="15.75" customHeight="1">
      <c r="A50" s="36"/>
      <c r="B50" s="3"/>
      <c r="C50" s="4"/>
      <c r="D50" s="4"/>
      <c r="E50" s="3"/>
      <c r="F50" s="3"/>
      <c r="G50" s="16"/>
      <c r="H50" s="3"/>
      <c r="I50" s="3"/>
      <c r="J50" s="3"/>
      <c r="K50" s="3"/>
      <c r="L50" s="3"/>
      <c r="M50" s="3"/>
      <c r="N50" s="3"/>
      <c r="O50" s="3"/>
    </row>
    <row r="51" spans="1:15" ht="15.75" customHeight="1">
      <c r="A51" s="36"/>
      <c r="B51" s="3"/>
      <c r="C51" s="4"/>
      <c r="D51" s="4"/>
      <c r="E51" s="3"/>
      <c r="F51" s="3"/>
      <c r="G51" s="16"/>
      <c r="H51" s="3"/>
      <c r="I51" s="3"/>
      <c r="J51" s="3"/>
      <c r="K51" s="3"/>
      <c r="L51" s="3"/>
      <c r="M51" s="3"/>
      <c r="N51" s="3"/>
      <c r="O51" s="3"/>
    </row>
    <row r="52" spans="1:15" ht="15.75" customHeight="1">
      <c r="A52" s="36"/>
      <c r="B52" s="3"/>
      <c r="C52" s="4"/>
      <c r="D52" s="4"/>
      <c r="E52" s="3"/>
      <c r="F52" s="3"/>
      <c r="G52" s="16"/>
      <c r="H52" s="3"/>
      <c r="I52" s="3"/>
      <c r="J52" s="3"/>
      <c r="K52" s="3"/>
      <c r="L52" s="3"/>
      <c r="M52" s="3"/>
      <c r="N52" s="3"/>
      <c r="O52" s="3"/>
    </row>
    <row r="53" spans="1:15" ht="15.75" customHeight="1">
      <c r="A53" s="36"/>
      <c r="B53" s="3"/>
      <c r="C53" s="4"/>
      <c r="D53" s="4"/>
      <c r="E53" s="3"/>
      <c r="F53" s="3"/>
      <c r="G53" s="16"/>
      <c r="H53" s="3"/>
      <c r="I53" s="3"/>
      <c r="J53" s="3"/>
      <c r="K53" s="3"/>
      <c r="L53" s="3"/>
      <c r="M53" s="3"/>
      <c r="N53" s="3"/>
      <c r="O53" s="3"/>
    </row>
    <row r="54" spans="1:15" ht="15.75" customHeight="1">
      <c r="A54" s="36"/>
      <c r="B54" s="3"/>
      <c r="C54" s="4"/>
      <c r="D54" s="4"/>
      <c r="E54" s="3"/>
      <c r="F54" s="3"/>
      <c r="G54" s="16"/>
      <c r="H54" s="3"/>
      <c r="I54" s="3"/>
      <c r="J54" s="3"/>
      <c r="K54" s="3"/>
      <c r="L54" s="3"/>
      <c r="M54" s="3"/>
      <c r="N54" s="3"/>
      <c r="O54" s="3"/>
    </row>
    <row r="55" spans="1:15" ht="15.75" customHeight="1">
      <c r="A55" s="36"/>
      <c r="B55" s="3"/>
      <c r="C55" s="4"/>
      <c r="D55" s="4"/>
      <c r="E55" s="3"/>
      <c r="F55" s="3"/>
      <c r="G55" s="16"/>
      <c r="H55" s="3"/>
      <c r="I55" s="3"/>
      <c r="J55" s="3"/>
      <c r="K55" s="3"/>
      <c r="L55" s="3"/>
      <c r="M55" s="3"/>
      <c r="N55" s="3"/>
      <c r="O55" s="3"/>
    </row>
    <row r="56" spans="1:15" ht="15.75" customHeight="1">
      <c r="A56" s="36"/>
      <c r="B56" s="3"/>
      <c r="C56" s="4"/>
      <c r="D56" s="4"/>
      <c r="E56" s="3"/>
      <c r="F56" s="3"/>
      <c r="G56" s="16"/>
      <c r="H56" s="3"/>
      <c r="I56" s="3"/>
      <c r="J56" s="3"/>
      <c r="K56" s="3"/>
      <c r="L56" s="3"/>
      <c r="M56" s="3"/>
      <c r="N56" s="3"/>
      <c r="O56" s="3"/>
    </row>
    <row r="57" spans="1:15" ht="15.75" customHeight="1">
      <c r="A57" s="36"/>
      <c r="B57" s="3"/>
      <c r="C57" s="4"/>
      <c r="D57" s="4"/>
      <c r="E57" s="3"/>
      <c r="F57" s="3"/>
      <c r="G57" s="16"/>
      <c r="H57" s="3"/>
      <c r="I57" s="3"/>
      <c r="J57" s="3"/>
      <c r="K57" s="3"/>
      <c r="L57" s="3"/>
      <c r="M57" s="3"/>
      <c r="N57" s="3"/>
      <c r="O57" s="3"/>
    </row>
    <row r="58" spans="1:15" ht="15.75" customHeight="1">
      <c r="A58" s="36"/>
      <c r="B58" s="3"/>
      <c r="C58" s="4"/>
      <c r="D58" s="4"/>
      <c r="E58" s="3"/>
      <c r="F58" s="3"/>
      <c r="G58" s="16"/>
      <c r="H58" s="3"/>
      <c r="I58" s="3"/>
      <c r="J58" s="3"/>
      <c r="K58" s="3"/>
      <c r="L58" s="3"/>
      <c r="M58" s="3"/>
      <c r="N58" s="3"/>
      <c r="O58" s="3"/>
    </row>
    <row r="59" spans="1:15" ht="15.75" customHeight="1">
      <c r="A59" s="36"/>
      <c r="B59" s="3"/>
      <c r="C59" s="4"/>
      <c r="D59" s="4"/>
      <c r="E59" s="3"/>
      <c r="F59" s="3"/>
      <c r="G59" s="16"/>
      <c r="H59" s="3"/>
      <c r="I59" s="3"/>
      <c r="J59" s="3"/>
      <c r="K59" s="3"/>
      <c r="L59" s="3"/>
      <c r="M59" s="3"/>
      <c r="N59" s="3"/>
      <c r="O59" s="3"/>
    </row>
    <row r="60" spans="1:15" ht="15.75" customHeight="1">
      <c r="A60" s="36"/>
      <c r="B60" s="3"/>
      <c r="C60" s="4"/>
      <c r="D60" s="4"/>
      <c r="E60" s="3"/>
      <c r="F60" s="3"/>
      <c r="G60" s="16"/>
      <c r="H60" s="3"/>
      <c r="I60" s="3"/>
      <c r="J60" s="3"/>
      <c r="K60" s="3"/>
      <c r="L60" s="3"/>
      <c r="M60" s="3"/>
      <c r="N60" s="3"/>
      <c r="O60" s="3"/>
    </row>
    <row r="61" spans="1:15" ht="15.75" customHeight="1">
      <c r="A61" s="36"/>
      <c r="B61" s="3"/>
      <c r="C61" s="4"/>
      <c r="D61" s="4"/>
      <c r="E61" s="3"/>
      <c r="F61" s="3"/>
      <c r="G61" s="16"/>
      <c r="H61" s="3"/>
      <c r="I61" s="3"/>
      <c r="J61" s="3"/>
      <c r="K61" s="3"/>
      <c r="L61" s="3"/>
      <c r="M61" s="3"/>
      <c r="N61" s="3"/>
    </row>
    <row r="62" spans="1:15" ht="15.75" customHeight="1">
      <c r="A62" s="36"/>
      <c r="B62" s="3"/>
      <c r="C62" s="4"/>
      <c r="D62" s="4"/>
      <c r="E62" s="3"/>
      <c r="F62" s="3"/>
      <c r="G62" s="16"/>
      <c r="H62" s="3"/>
      <c r="I62" s="3"/>
      <c r="J62" s="3"/>
      <c r="K62" s="3"/>
      <c r="L62" s="3"/>
      <c r="M62" s="3"/>
      <c r="N62" s="3"/>
    </row>
    <row r="63" spans="1:15" ht="15.75" customHeight="1">
      <c r="A63" s="36"/>
      <c r="B63" s="3"/>
      <c r="C63" s="4"/>
      <c r="D63" s="4"/>
      <c r="E63" s="3"/>
      <c r="F63" s="3"/>
      <c r="G63" s="16"/>
      <c r="H63" s="3"/>
      <c r="I63" s="3"/>
      <c r="J63" s="3"/>
      <c r="K63" s="3"/>
      <c r="L63" s="3"/>
      <c r="M63" s="3"/>
      <c r="N63" s="3"/>
    </row>
    <row r="64" spans="1:15" ht="15.75" customHeight="1">
      <c r="A64" s="36"/>
      <c r="B64" s="3"/>
      <c r="C64" s="4"/>
      <c r="D64" s="4"/>
      <c r="E64" s="3"/>
      <c r="F64" s="3"/>
      <c r="G64" s="16"/>
      <c r="H64" s="3"/>
      <c r="I64" s="3"/>
      <c r="J64" s="3"/>
      <c r="K64" s="3"/>
      <c r="L64" s="3"/>
      <c r="M64" s="3"/>
      <c r="N64" s="3"/>
    </row>
    <row r="65" spans="1:14" ht="13">
      <c r="A65" s="36"/>
      <c r="B65" s="3"/>
      <c r="C65" s="4"/>
      <c r="D65" s="4"/>
      <c r="E65" s="3"/>
      <c r="F65" s="3"/>
      <c r="G65" s="16"/>
      <c r="H65" s="3"/>
      <c r="I65" s="3"/>
      <c r="J65" s="3"/>
      <c r="K65" s="3"/>
      <c r="L65" s="3"/>
      <c r="M65" s="3"/>
      <c r="N65" s="3"/>
    </row>
    <row r="66" spans="1:14" ht="13">
      <c r="A66" s="36"/>
      <c r="B66" s="3"/>
      <c r="C66" s="4"/>
      <c r="D66" s="4"/>
      <c r="E66" s="3"/>
      <c r="F66" s="3"/>
      <c r="G66" s="16"/>
      <c r="H66" s="3"/>
      <c r="I66" s="3"/>
      <c r="J66" s="3"/>
      <c r="K66" s="3"/>
      <c r="L66" s="3"/>
      <c r="M66" s="3"/>
      <c r="N66" s="3"/>
    </row>
    <row r="67" spans="1:14" ht="13">
      <c r="A67" s="36"/>
      <c r="B67" s="3"/>
      <c r="C67" s="4"/>
      <c r="D67" s="4"/>
      <c r="E67" s="3"/>
      <c r="F67" s="3"/>
      <c r="G67" s="16"/>
      <c r="H67" s="3"/>
      <c r="I67" s="3"/>
      <c r="J67" s="3"/>
      <c r="K67" s="3"/>
      <c r="L67" s="3"/>
      <c r="M67" s="3"/>
      <c r="N67" s="3"/>
    </row>
    <row r="68" spans="1:14" ht="13">
      <c r="A68" s="36"/>
      <c r="B68" s="3"/>
      <c r="C68" s="4"/>
      <c r="D68" s="4"/>
      <c r="E68" s="3"/>
      <c r="F68" s="3"/>
      <c r="G68" s="16"/>
      <c r="H68" s="3"/>
      <c r="I68" s="3"/>
      <c r="J68" s="3"/>
      <c r="K68" s="3"/>
      <c r="L68" s="3"/>
      <c r="M68" s="3"/>
      <c r="N68" s="3"/>
    </row>
    <row r="69" spans="1:14" ht="13">
      <c r="A69" s="36"/>
      <c r="B69" s="3"/>
      <c r="C69" s="4"/>
      <c r="D69" s="4"/>
      <c r="E69" s="3"/>
      <c r="F69" s="3"/>
      <c r="G69" s="16"/>
      <c r="H69" s="3"/>
      <c r="I69" s="3"/>
      <c r="J69" s="3"/>
      <c r="K69" s="3"/>
      <c r="L69" s="3"/>
      <c r="M69" s="3"/>
      <c r="N69" s="3"/>
    </row>
    <row r="70" spans="1:14" ht="13">
      <c r="A70" s="36"/>
      <c r="B70" s="3"/>
      <c r="C70" s="4"/>
      <c r="D70" s="4"/>
      <c r="E70" s="3"/>
      <c r="F70" s="3"/>
      <c r="G70" s="16"/>
      <c r="H70" s="3"/>
      <c r="I70" s="3"/>
      <c r="J70" s="3"/>
      <c r="K70" s="3"/>
      <c r="L70" s="3"/>
      <c r="M70" s="3"/>
      <c r="N70" s="3"/>
    </row>
    <row r="71" spans="1:14" ht="13">
      <c r="A71" s="36"/>
      <c r="B71" s="3"/>
      <c r="C71" s="4"/>
      <c r="D71" s="4"/>
      <c r="E71" s="3"/>
      <c r="F71" s="3"/>
      <c r="G71" s="16"/>
      <c r="H71" s="3"/>
      <c r="I71" s="3"/>
      <c r="J71" s="3"/>
      <c r="K71" s="3"/>
      <c r="L71" s="3"/>
      <c r="M71" s="3"/>
      <c r="N71" s="3"/>
    </row>
    <row r="72" spans="1:14" ht="13">
      <c r="A72" s="36"/>
      <c r="B72" s="3"/>
      <c r="C72" s="4"/>
      <c r="D72" s="4"/>
      <c r="E72" s="3"/>
      <c r="F72" s="3"/>
      <c r="G72" s="16"/>
      <c r="H72" s="3"/>
      <c r="I72" s="3"/>
      <c r="J72" s="3"/>
      <c r="K72" s="3"/>
      <c r="L72" s="3"/>
      <c r="M72" s="3"/>
      <c r="N72" s="3"/>
    </row>
    <row r="73" spans="1:14" ht="13">
      <c r="A73" s="36"/>
      <c r="B73" s="3"/>
      <c r="C73" s="4"/>
      <c r="D73" s="4"/>
      <c r="E73" s="3"/>
      <c r="F73" s="3"/>
      <c r="G73" s="16"/>
      <c r="H73" s="3"/>
      <c r="I73" s="3"/>
      <c r="J73" s="3"/>
      <c r="K73" s="3"/>
      <c r="L73" s="3"/>
      <c r="M73" s="3"/>
      <c r="N73" s="3"/>
    </row>
    <row r="74" spans="1:14" ht="13">
      <c r="A74" s="36"/>
      <c r="B74" s="3"/>
      <c r="C74" s="4"/>
      <c r="D74" s="4"/>
      <c r="E74" s="3"/>
      <c r="F74" s="3"/>
      <c r="G74" s="16"/>
      <c r="H74" s="3"/>
      <c r="I74" s="3"/>
      <c r="J74" s="3"/>
      <c r="K74" s="3"/>
      <c r="L74" s="3"/>
      <c r="M74" s="3"/>
      <c r="N74" s="3"/>
    </row>
    <row r="75" spans="1:14" ht="13">
      <c r="A75" s="36"/>
      <c r="B75" s="3"/>
      <c r="C75" s="4"/>
      <c r="D75" s="4"/>
      <c r="E75" s="3"/>
      <c r="F75" s="3"/>
      <c r="G75" s="16"/>
      <c r="H75" s="3"/>
      <c r="I75" s="3"/>
      <c r="J75" s="3"/>
      <c r="K75" s="3"/>
      <c r="L75" s="3"/>
      <c r="M75" s="3"/>
      <c r="N75" s="3"/>
    </row>
    <row r="76" spans="1:14" ht="13">
      <c r="A76" s="36"/>
      <c r="B76" s="3"/>
      <c r="C76" s="4"/>
      <c r="D76" s="4"/>
      <c r="E76" s="3"/>
      <c r="F76" s="3"/>
      <c r="G76" s="16"/>
      <c r="H76" s="3"/>
      <c r="I76" s="3"/>
      <c r="J76" s="3"/>
      <c r="K76" s="3"/>
      <c r="L76" s="3"/>
      <c r="M76" s="3"/>
      <c r="N76" s="3"/>
    </row>
    <row r="77" spans="1:14" ht="13">
      <c r="A77" s="36"/>
      <c r="B77" s="3"/>
      <c r="C77" s="4"/>
      <c r="D77" s="4"/>
      <c r="E77" s="3"/>
      <c r="F77" s="3"/>
      <c r="G77" s="16"/>
      <c r="H77" s="3"/>
      <c r="I77" s="3"/>
      <c r="J77" s="3"/>
      <c r="K77" s="3"/>
      <c r="L77" s="3"/>
      <c r="M77" s="3"/>
      <c r="N77" s="3"/>
    </row>
    <row r="78" spans="1:14" ht="13">
      <c r="A78" s="36"/>
      <c r="B78" s="3"/>
      <c r="C78" s="4"/>
      <c r="D78" s="4"/>
      <c r="E78" s="3"/>
      <c r="F78" s="3"/>
      <c r="G78" s="16"/>
      <c r="H78" s="3"/>
      <c r="I78" s="3"/>
      <c r="J78" s="3"/>
      <c r="K78" s="3"/>
      <c r="L78" s="3"/>
      <c r="M78" s="3"/>
      <c r="N78" s="3"/>
    </row>
    <row r="79" spans="1:14" ht="13">
      <c r="A79" s="36"/>
      <c r="B79" s="3"/>
      <c r="C79" s="4"/>
      <c r="D79" s="4"/>
      <c r="E79" s="3"/>
      <c r="F79" s="3"/>
      <c r="G79" s="16"/>
      <c r="H79" s="3"/>
      <c r="I79" s="3"/>
      <c r="J79" s="3"/>
      <c r="K79" s="3"/>
      <c r="L79" s="3"/>
      <c r="M79" s="3"/>
      <c r="N79" s="3"/>
    </row>
    <row r="80" spans="1:14" ht="13">
      <c r="A80" s="36"/>
      <c r="B80" s="3"/>
      <c r="C80" s="4"/>
      <c r="D80" s="4"/>
      <c r="E80" s="3"/>
      <c r="F80" s="3"/>
      <c r="G80" s="16"/>
      <c r="H80" s="3"/>
      <c r="I80" s="3"/>
      <c r="J80" s="3"/>
      <c r="K80" s="3"/>
      <c r="L80" s="3"/>
      <c r="M80" s="3"/>
      <c r="N80" s="3"/>
    </row>
    <row r="81" spans="1:14" ht="13">
      <c r="A81" s="36"/>
      <c r="B81" s="3"/>
      <c r="C81" s="4"/>
      <c r="D81" s="4"/>
      <c r="E81" s="3"/>
      <c r="F81" s="3"/>
      <c r="G81" s="16"/>
      <c r="H81" s="3"/>
      <c r="I81" s="3"/>
      <c r="J81" s="3"/>
      <c r="K81" s="3"/>
      <c r="L81" s="3"/>
      <c r="M81" s="3"/>
      <c r="N81" s="3"/>
    </row>
    <row r="82" spans="1:14" ht="13">
      <c r="A82" s="36"/>
      <c r="B82" s="3"/>
      <c r="C82" s="4"/>
      <c r="D82" s="4"/>
      <c r="E82" s="3"/>
      <c r="F82" s="3"/>
      <c r="G82" s="16"/>
      <c r="H82" s="3"/>
      <c r="I82" s="3"/>
      <c r="J82" s="3"/>
      <c r="K82" s="3"/>
      <c r="L82" s="3"/>
      <c r="M82" s="3"/>
      <c r="N82" s="3"/>
    </row>
    <row r="83" spans="1:14" ht="13">
      <c r="A83" s="36"/>
      <c r="B83" s="3"/>
      <c r="C83" s="4"/>
      <c r="D83" s="4"/>
      <c r="E83" s="3"/>
      <c r="F83" s="3"/>
      <c r="G83" s="16"/>
      <c r="H83" s="3"/>
      <c r="I83" s="3"/>
      <c r="J83" s="3"/>
      <c r="K83" s="3"/>
      <c r="L83" s="3"/>
      <c r="M83" s="3"/>
      <c r="N83" s="3"/>
    </row>
    <row r="84" spans="1:14" ht="13">
      <c r="A84" s="36"/>
      <c r="B84" s="3"/>
      <c r="C84" s="4"/>
      <c r="D84" s="4"/>
      <c r="E84" s="3"/>
      <c r="F84" s="3"/>
      <c r="G84" s="16"/>
      <c r="H84" s="3"/>
      <c r="I84" s="3"/>
      <c r="J84" s="3"/>
      <c r="K84" s="3"/>
      <c r="L84" s="3"/>
      <c r="M84" s="3"/>
      <c r="N84" s="3"/>
    </row>
    <row r="85" spans="1:14" ht="13">
      <c r="A85" s="36"/>
      <c r="B85" s="3"/>
      <c r="C85" s="4"/>
      <c r="D85" s="4"/>
      <c r="E85" s="3"/>
      <c r="F85" s="3"/>
      <c r="G85" s="16"/>
      <c r="H85" s="3"/>
      <c r="I85" s="3"/>
      <c r="J85" s="3"/>
      <c r="K85" s="3"/>
      <c r="L85" s="3"/>
      <c r="M85" s="3"/>
      <c r="N85" s="3"/>
    </row>
    <row r="86" spans="1:14" ht="13">
      <c r="A86" s="36"/>
      <c r="B86" s="3"/>
      <c r="C86" s="4"/>
      <c r="D86" s="4"/>
      <c r="E86" s="3"/>
      <c r="F86" s="3"/>
      <c r="G86" s="16"/>
      <c r="H86" s="3"/>
      <c r="I86" s="3"/>
      <c r="J86" s="3"/>
      <c r="K86" s="3"/>
      <c r="L86" s="3"/>
      <c r="M86" s="3"/>
      <c r="N86" s="3"/>
    </row>
    <row r="87" spans="1:14" ht="13">
      <c r="A87" s="36"/>
      <c r="B87" s="3"/>
      <c r="C87" s="4"/>
      <c r="D87" s="4"/>
      <c r="E87" s="3"/>
      <c r="F87" s="3"/>
      <c r="G87" s="16"/>
      <c r="H87" s="3"/>
      <c r="I87" s="3"/>
      <c r="J87" s="3"/>
      <c r="K87" s="3"/>
      <c r="L87" s="3"/>
      <c r="M87" s="3"/>
      <c r="N87" s="3"/>
    </row>
    <row r="88" spans="1:14" ht="13">
      <c r="A88" s="36"/>
      <c r="B88" s="3"/>
      <c r="C88" s="4"/>
      <c r="D88" s="4"/>
      <c r="E88" s="3"/>
      <c r="F88" s="3"/>
      <c r="G88" s="16"/>
      <c r="H88" s="3"/>
      <c r="I88" s="3"/>
      <c r="J88" s="3"/>
      <c r="K88" s="3"/>
      <c r="L88" s="3"/>
      <c r="M88" s="3"/>
      <c r="N88" s="3"/>
    </row>
    <row r="89" spans="1:14" ht="13">
      <c r="A89" s="36"/>
      <c r="B89" s="3"/>
      <c r="C89" s="4"/>
      <c r="D89" s="4"/>
      <c r="E89" s="3"/>
      <c r="F89" s="3"/>
      <c r="G89" s="16"/>
      <c r="H89" s="3"/>
      <c r="I89" s="3"/>
      <c r="J89" s="3"/>
      <c r="K89" s="3"/>
      <c r="L89" s="3"/>
      <c r="M89" s="3"/>
      <c r="N89" s="3"/>
    </row>
    <row r="90" spans="1:14" ht="13">
      <c r="A90" s="36"/>
      <c r="B90" s="3"/>
      <c r="C90" s="4"/>
      <c r="D90" s="4"/>
      <c r="E90" s="3"/>
      <c r="F90" s="3"/>
      <c r="G90" s="16"/>
      <c r="H90" s="3"/>
      <c r="I90" s="3"/>
      <c r="J90" s="3"/>
      <c r="K90" s="3"/>
      <c r="L90" s="3"/>
      <c r="M90" s="3"/>
      <c r="N90" s="3"/>
    </row>
    <row r="91" spans="1:14" ht="13">
      <c r="A91" s="36"/>
      <c r="B91" s="3"/>
      <c r="C91" s="4"/>
      <c r="D91" s="4"/>
      <c r="E91" s="3"/>
      <c r="F91" s="3"/>
      <c r="G91" s="16"/>
      <c r="H91" s="3"/>
      <c r="I91" s="3"/>
      <c r="J91" s="3"/>
      <c r="K91" s="3"/>
      <c r="L91" s="3"/>
      <c r="M91" s="3"/>
      <c r="N91" s="3"/>
    </row>
    <row r="92" spans="1:14" ht="13">
      <c r="A92" s="36"/>
      <c r="B92" s="3"/>
      <c r="C92" s="4"/>
      <c r="D92" s="4"/>
      <c r="E92" s="3"/>
      <c r="F92" s="3"/>
      <c r="G92" s="16"/>
      <c r="H92" s="3"/>
      <c r="I92" s="3"/>
      <c r="J92" s="3"/>
      <c r="K92" s="3"/>
      <c r="L92" s="3"/>
      <c r="M92" s="3"/>
      <c r="N92" s="3"/>
    </row>
    <row r="93" spans="1:14" ht="13">
      <c r="A93" s="36"/>
      <c r="B93" s="3"/>
      <c r="C93" s="4"/>
      <c r="D93" s="4"/>
      <c r="E93" s="3"/>
      <c r="F93" s="3"/>
      <c r="G93" s="16"/>
      <c r="H93" s="3"/>
      <c r="I93" s="3"/>
      <c r="J93" s="3"/>
      <c r="K93" s="3"/>
      <c r="L93" s="3"/>
      <c r="M93" s="3"/>
      <c r="N93" s="3"/>
    </row>
    <row r="94" spans="1:14" ht="13">
      <c r="A94" s="36"/>
      <c r="B94" s="3"/>
      <c r="C94" s="4"/>
      <c r="D94" s="4"/>
      <c r="E94" s="3"/>
      <c r="F94" s="3"/>
      <c r="G94" s="16"/>
      <c r="H94" s="3"/>
      <c r="I94" s="3"/>
      <c r="J94" s="3"/>
      <c r="K94" s="3"/>
      <c r="L94" s="3"/>
      <c r="M94" s="3"/>
      <c r="N94" s="3"/>
    </row>
    <row r="95" spans="1:14" ht="13">
      <c r="A95" s="36"/>
      <c r="B95" s="3"/>
      <c r="C95" s="4"/>
      <c r="D95" s="4"/>
      <c r="E95" s="3"/>
      <c r="F95" s="3"/>
      <c r="G95" s="16"/>
      <c r="H95" s="3"/>
      <c r="I95" s="3"/>
      <c r="J95" s="3"/>
      <c r="K95" s="3"/>
      <c r="L95" s="3"/>
      <c r="M95" s="3"/>
      <c r="N95" s="3"/>
    </row>
    <row r="96" spans="1:14" ht="13">
      <c r="A96" s="36"/>
      <c r="B96" s="3"/>
      <c r="C96" s="4"/>
      <c r="D96" s="4"/>
      <c r="E96" s="3"/>
      <c r="F96" s="3"/>
      <c r="G96" s="16"/>
      <c r="H96" s="3"/>
      <c r="I96" s="3"/>
      <c r="J96" s="3"/>
      <c r="K96" s="3"/>
      <c r="L96" s="3"/>
      <c r="M96" s="3"/>
      <c r="N96" s="3"/>
    </row>
    <row r="97" spans="1:14" ht="13">
      <c r="A97" s="36"/>
      <c r="B97" s="3"/>
      <c r="C97" s="4"/>
      <c r="D97" s="4"/>
      <c r="E97" s="3"/>
      <c r="F97" s="3"/>
      <c r="G97" s="16"/>
      <c r="H97" s="3"/>
      <c r="I97" s="3"/>
      <c r="J97" s="3"/>
      <c r="K97" s="3"/>
      <c r="L97" s="3"/>
      <c r="M97" s="3"/>
      <c r="N97" s="3"/>
    </row>
    <row r="98" spans="1:14" ht="13">
      <c r="A98" s="36"/>
      <c r="B98" s="3"/>
      <c r="C98" s="4"/>
      <c r="D98" s="4"/>
      <c r="E98" s="3"/>
      <c r="F98" s="3"/>
      <c r="G98" s="16"/>
      <c r="H98" s="3"/>
      <c r="I98" s="3"/>
      <c r="J98" s="3"/>
      <c r="K98" s="3"/>
      <c r="L98" s="3"/>
      <c r="M98" s="3"/>
      <c r="N98" s="3"/>
    </row>
    <row r="99" spans="1:14" ht="13">
      <c r="A99" s="36"/>
      <c r="B99" s="3"/>
      <c r="C99" s="4"/>
      <c r="D99" s="4"/>
      <c r="E99" s="3"/>
      <c r="F99" s="3"/>
      <c r="G99" s="16"/>
      <c r="H99" s="3"/>
      <c r="I99" s="3"/>
      <c r="J99" s="3"/>
      <c r="K99" s="3"/>
      <c r="L99" s="3"/>
      <c r="M99" s="3"/>
      <c r="N99" s="3"/>
    </row>
    <row r="100" spans="1:14" ht="13">
      <c r="A100" s="36"/>
      <c r="B100" s="3"/>
      <c r="C100" s="4"/>
      <c r="D100" s="4"/>
      <c r="E100" s="3"/>
      <c r="F100" s="3"/>
      <c r="G100" s="16"/>
      <c r="H100" s="3"/>
      <c r="I100" s="3"/>
      <c r="J100" s="3"/>
      <c r="K100" s="3"/>
      <c r="L100" s="3"/>
      <c r="M100" s="3"/>
      <c r="N100" s="3"/>
    </row>
    <row r="101" spans="1:14" ht="13">
      <c r="A101" s="36"/>
      <c r="B101" s="3"/>
      <c r="C101" s="4"/>
      <c r="D101" s="4"/>
      <c r="E101" s="3"/>
      <c r="F101" s="3"/>
      <c r="G101" s="16"/>
      <c r="H101" s="3"/>
      <c r="I101" s="3"/>
      <c r="J101" s="3"/>
      <c r="K101" s="3"/>
      <c r="L101" s="3"/>
      <c r="M101" s="3"/>
      <c r="N101" s="3"/>
    </row>
    <row r="102" spans="1:14" ht="13">
      <c r="A102" s="36"/>
      <c r="B102" s="3"/>
      <c r="C102" s="4"/>
      <c r="D102" s="4"/>
      <c r="E102" s="3"/>
      <c r="F102" s="3"/>
      <c r="G102" s="16"/>
      <c r="H102" s="3"/>
      <c r="I102" s="3"/>
      <c r="J102" s="3"/>
      <c r="K102" s="3"/>
      <c r="L102" s="3"/>
      <c r="M102" s="3"/>
      <c r="N102" s="3"/>
    </row>
    <row r="103" spans="1:14" ht="13">
      <c r="A103" s="36"/>
      <c r="B103" s="3"/>
      <c r="C103" s="4"/>
      <c r="D103" s="4"/>
      <c r="E103" s="3"/>
      <c r="F103" s="3"/>
      <c r="G103" s="16"/>
      <c r="H103" s="3"/>
      <c r="I103" s="3"/>
      <c r="J103" s="3"/>
      <c r="K103" s="3"/>
      <c r="L103" s="3"/>
      <c r="M103" s="3"/>
      <c r="N103" s="3"/>
    </row>
    <row r="104" spans="1:14" ht="13">
      <c r="A104" s="36"/>
      <c r="B104" s="3"/>
      <c r="C104" s="4"/>
      <c r="D104" s="4"/>
      <c r="E104" s="3"/>
      <c r="F104" s="3"/>
      <c r="G104" s="16"/>
      <c r="H104" s="3"/>
      <c r="I104" s="3"/>
      <c r="J104" s="3"/>
      <c r="K104" s="3"/>
      <c r="L104" s="3"/>
      <c r="M104" s="3"/>
      <c r="N104" s="3"/>
    </row>
    <row r="105" spans="1:14" ht="13">
      <c r="A105" s="36"/>
      <c r="B105" s="3"/>
      <c r="C105" s="4"/>
      <c r="D105" s="4"/>
      <c r="E105" s="3"/>
      <c r="F105" s="3"/>
      <c r="G105" s="16"/>
      <c r="H105" s="3"/>
      <c r="I105" s="3"/>
      <c r="J105" s="3"/>
      <c r="K105" s="3"/>
      <c r="L105" s="3"/>
      <c r="M105" s="3"/>
      <c r="N105" s="3"/>
    </row>
    <row r="106" spans="1:14" ht="13">
      <c r="A106" s="36"/>
      <c r="B106" s="3"/>
      <c r="C106" s="4"/>
      <c r="D106" s="4"/>
      <c r="E106" s="3"/>
      <c r="F106" s="3"/>
      <c r="G106" s="16"/>
      <c r="H106" s="3"/>
      <c r="I106" s="3"/>
      <c r="J106" s="3"/>
      <c r="K106" s="3"/>
      <c r="L106" s="3"/>
      <c r="M106" s="3"/>
      <c r="N106" s="3"/>
    </row>
    <row r="107" spans="1:14" ht="13">
      <c r="A107" s="36"/>
      <c r="B107" s="3"/>
      <c r="C107" s="4"/>
      <c r="D107" s="4"/>
      <c r="E107" s="3"/>
      <c r="F107" s="3"/>
      <c r="G107" s="16"/>
      <c r="H107" s="3"/>
      <c r="I107" s="3"/>
      <c r="J107" s="3"/>
      <c r="K107" s="3"/>
      <c r="L107" s="3"/>
      <c r="M107" s="3"/>
      <c r="N107" s="3"/>
    </row>
    <row r="108" spans="1:14" ht="13">
      <c r="A108" s="36"/>
      <c r="B108" s="3"/>
      <c r="C108" s="4"/>
      <c r="D108" s="4"/>
      <c r="E108" s="3"/>
      <c r="F108" s="3"/>
      <c r="G108" s="16"/>
      <c r="H108" s="3"/>
      <c r="I108" s="3"/>
      <c r="J108" s="3"/>
      <c r="K108" s="3"/>
      <c r="L108" s="3"/>
      <c r="M108" s="3"/>
      <c r="N108" s="3"/>
    </row>
    <row r="109" spans="1:14" ht="13">
      <c r="A109" s="36"/>
      <c r="B109" s="3"/>
      <c r="C109" s="4"/>
      <c r="D109" s="4"/>
      <c r="E109" s="3"/>
      <c r="F109" s="3"/>
      <c r="G109" s="16"/>
      <c r="H109" s="3"/>
      <c r="I109" s="3"/>
      <c r="J109" s="3"/>
      <c r="K109" s="3"/>
      <c r="L109" s="3"/>
      <c r="M109" s="3"/>
      <c r="N109" s="3"/>
    </row>
    <row r="110" spans="1:14" ht="13">
      <c r="A110" s="36"/>
      <c r="B110" s="3"/>
      <c r="C110" s="4"/>
      <c r="D110" s="4"/>
      <c r="E110" s="3"/>
      <c r="F110" s="3"/>
      <c r="G110" s="16"/>
      <c r="H110" s="3"/>
      <c r="I110" s="3"/>
      <c r="J110" s="3"/>
      <c r="K110" s="3"/>
      <c r="L110" s="3"/>
      <c r="M110" s="3"/>
      <c r="N110" s="3"/>
    </row>
    <row r="111" spans="1:14" ht="13">
      <c r="A111" s="36"/>
      <c r="B111" s="3"/>
      <c r="C111" s="4"/>
      <c r="D111" s="4"/>
      <c r="E111" s="3"/>
      <c r="F111" s="3"/>
      <c r="G111" s="16"/>
      <c r="H111" s="3"/>
      <c r="I111" s="3"/>
      <c r="J111" s="3"/>
      <c r="K111" s="3"/>
      <c r="L111" s="3"/>
      <c r="M111" s="3"/>
      <c r="N111" s="3"/>
    </row>
    <row r="112" spans="1:14" ht="13">
      <c r="A112" s="36"/>
      <c r="B112" s="3"/>
      <c r="C112" s="4"/>
      <c r="D112" s="4"/>
      <c r="E112" s="3"/>
      <c r="F112" s="3"/>
      <c r="G112" s="16"/>
      <c r="H112" s="3"/>
      <c r="I112" s="3"/>
      <c r="J112" s="3"/>
      <c r="K112" s="3"/>
      <c r="L112" s="3"/>
      <c r="M112" s="3"/>
      <c r="N112" s="3"/>
    </row>
    <row r="113" spans="1:14" ht="13">
      <c r="A113" s="36"/>
      <c r="B113" s="3"/>
      <c r="C113" s="4"/>
      <c r="D113" s="4"/>
      <c r="E113" s="3"/>
      <c r="F113" s="3"/>
      <c r="G113" s="16"/>
      <c r="H113" s="3"/>
      <c r="I113" s="3"/>
      <c r="J113" s="3"/>
      <c r="K113" s="3"/>
      <c r="L113" s="3"/>
      <c r="M113" s="3"/>
      <c r="N113" s="3"/>
    </row>
    <row r="114" spans="1:14" ht="13">
      <c r="A114" s="36"/>
      <c r="B114" s="3"/>
      <c r="C114" s="4"/>
      <c r="D114" s="4"/>
      <c r="E114" s="3"/>
      <c r="F114" s="3"/>
      <c r="G114" s="16"/>
      <c r="H114" s="3"/>
      <c r="I114" s="3"/>
      <c r="J114" s="3"/>
      <c r="K114" s="3"/>
      <c r="L114" s="3"/>
      <c r="M114" s="3"/>
      <c r="N114" s="3"/>
    </row>
    <row r="115" spans="1:14" ht="13">
      <c r="A115" s="36"/>
      <c r="B115" s="3"/>
      <c r="C115" s="4"/>
      <c r="D115" s="4"/>
      <c r="E115" s="3"/>
      <c r="F115" s="3"/>
      <c r="G115" s="16"/>
      <c r="H115" s="3"/>
      <c r="I115" s="3"/>
      <c r="J115" s="3"/>
      <c r="K115" s="3"/>
      <c r="L115" s="3"/>
      <c r="M115" s="3"/>
      <c r="N115" s="3"/>
    </row>
    <row r="116" spans="1:14" ht="13">
      <c r="A116" s="36"/>
      <c r="B116" s="3"/>
      <c r="C116" s="4"/>
      <c r="D116" s="4"/>
      <c r="E116" s="3"/>
      <c r="F116" s="3"/>
      <c r="G116" s="16"/>
      <c r="H116" s="3"/>
      <c r="I116" s="3"/>
      <c r="J116" s="3"/>
      <c r="K116" s="3"/>
      <c r="L116" s="3"/>
      <c r="M116" s="3"/>
      <c r="N116" s="3"/>
    </row>
    <row r="117" spans="1:14" ht="13">
      <c r="A117" s="36"/>
      <c r="B117" s="3"/>
      <c r="C117" s="4"/>
      <c r="D117" s="4"/>
      <c r="E117" s="3"/>
      <c r="F117" s="3"/>
      <c r="G117" s="16"/>
      <c r="H117" s="3"/>
      <c r="I117" s="3"/>
      <c r="J117" s="3"/>
      <c r="K117" s="3"/>
      <c r="L117" s="3"/>
      <c r="M117" s="3"/>
      <c r="N117" s="3"/>
    </row>
    <row r="118" spans="1:14" ht="13">
      <c r="A118" s="36"/>
      <c r="B118" s="3"/>
      <c r="C118" s="4"/>
      <c r="D118" s="4"/>
      <c r="E118" s="3"/>
      <c r="F118" s="3"/>
      <c r="G118" s="16"/>
      <c r="H118" s="3"/>
      <c r="I118" s="3"/>
      <c r="J118" s="3"/>
      <c r="K118" s="3"/>
      <c r="L118" s="3"/>
      <c r="M118" s="3"/>
      <c r="N118" s="3"/>
    </row>
    <row r="119" spans="1:14" ht="13">
      <c r="A119" s="36"/>
      <c r="B119" s="3"/>
      <c r="C119" s="4"/>
      <c r="D119" s="4"/>
      <c r="E119" s="3"/>
      <c r="F119" s="3"/>
      <c r="G119" s="16"/>
      <c r="H119" s="3"/>
      <c r="I119" s="3"/>
      <c r="J119" s="3"/>
      <c r="K119" s="3"/>
      <c r="L119" s="3"/>
      <c r="M119" s="3"/>
      <c r="N119" s="3"/>
    </row>
    <row r="120" spans="1:14" ht="13">
      <c r="A120" s="36"/>
      <c r="B120" s="3"/>
      <c r="C120" s="4"/>
      <c r="D120" s="4"/>
      <c r="E120" s="3"/>
      <c r="F120" s="3"/>
      <c r="G120" s="16"/>
      <c r="H120" s="3"/>
      <c r="I120" s="3"/>
      <c r="J120" s="3"/>
      <c r="K120" s="3"/>
      <c r="L120" s="3"/>
      <c r="M120" s="3"/>
      <c r="N120" s="3"/>
    </row>
    <row r="121" spans="1:14" ht="13">
      <c r="A121" s="36"/>
      <c r="B121" s="3"/>
      <c r="C121" s="4"/>
      <c r="D121" s="4"/>
      <c r="E121" s="3"/>
      <c r="F121" s="3"/>
      <c r="G121" s="16"/>
      <c r="H121" s="3"/>
      <c r="I121" s="3"/>
      <c r="J121" s="3"/>
      <c r="K121" s="3"/>
      <c r="L121" s="3"/>
      <c r="M121" s="3"/>
      <c r="N121" s="3"/>
    </row>
    <row r="122" spans="1:14" ht="13">
      <c r="A122" s="36"/>
      <c r="B122" s="3"/>
      <c r="C122" s="4"/>
      <c r="D122" s="4"/>
      <c r="E122" s="3"/>
      <c r="F122" s="3"/>
      <c r="G122" s="16"/>
      <c r="H122" s="3"/>
      <c r="I122" s="3"/>
      <c r="J122" s="3"/>
      <c r="K122" s="3"/>
      <c r="L122" s="3"/>
      <c r="M122" s="3"/>
      <c r="N122" s="3"/>
    </row>
    <row r="123" spans="1:14" ht="13">
      <c r="A123" s="36"/>
      <c r="B123" s="3"/>
      <c r="C123" s="4"/>
      <c r="D123" s="4"/>
      <c r="E123" s="3"/>
      <c r="F123" s="3"/>
      <c r="G123" s="16"/>
      <c r="H123" s="3"/>
      <c r="I123" s="3"/>
      <c r="J123" s="3"/>
      <c r="K123" s="3"/>
      <c r="L123" s="3"/>
      <c r="M123" s="3"/>
      <c r="N123" s="3"/>
    </row>
    <row r="124" spans="1:14" ht="13">
      <c r="A124" s="36"/>
      <c r="B124" s="3"/>
      <c r="C124" s="4"/>
      <c r="D124" s="4"/>
      <c r="E124" s="3"/>
      <c r="F124" s="3"/>
      <c r="G124" s="16"/>
      <c r="H124" s="3"/>
      <c r="I124" s="3"/>
      <c r="J124" s="3"/>
      <c r="K124" s="3"/>
      <c r="L124" s="3"/>
      <c r="M124" s="3"/>
      <c r="N124" s="3"/>
    </row>
    <row r="125" spans="1:14" ht="13">
      <c r="A125" s="36"/>
      <c r="B125" s="3"/>
      <c r="C125" s="4"/>
      <c r="D125" s="4"/>
      <c r="E125" s="3"/>
      <c r="F125" s="3"/>
      <c r="G125" s="16"/>
      <c r="H125" s="3"/>
      <c r="I125" s="3"/>
      <c r="J125" s="3"/>
      <c r="K125" s="3"/>
      <c r="L125" s="3"/>
      <c r="M125" s="3"/>
      <c r="N125" s="3"/>
    </row>
    <row r="126" spans="1:14" ht="13">
      <c r="A126" s="36"/>
      <c r="B126" s="3"/>
      <c r="C126" s="4"/>
      <c r="D126" s="4"/>
      <c r="E126" s="3"/>
      <c r="F126" s="3"/>
      <c r="G126" s="16"/>
      <c r="H126" s="3"/>
      <c r="I126" s="3"/>
      <c r="J126" s="3"/>
      <c r="K126" s="3"/>
      <c r="L126" s="3"/>
      <c r="M126" s="3"/>
      <c r="N126" s="3"/>
    </row>
    <row r="127" spans="1:14" ht="13">
      <c r="A127" s="36"/>
      <c r="B127" s="3"/>
      <c r="C127" s="4"/>
      <c r="D127" s="4"/>
      <c r="E127" s="3"/>
      <c r="F127" s="3"/>
      <c r="G127" s="16"/>
      <c r="H127" s="3"/>
      <c r="I127" s="3"/>
      <c r="J127" s="3"/>
      <c r="K127" s="3"/>
      <c r="L127" s="3"/>
      <c r="M127" s="3"/>
      <c r="N127" s="3"/>
    </row>
    <row r="128" spans="1:14" ht="13">
      <c r="A128" s="36"/>
      <c r="B128" s="3"/>
      <c r="C128" s="4"/>
      <c r="D128" s="4"/>
      <c r="E128" s="3"/>
      <c r="F128" s="3"/>
      <c r="G128" s="16"/>
      <c r="H128" s="3"/>
      <c r="I128" s="3"/>
      <c r="J128" s="3"/>
      <c r="K128" s="3"/>
      <c r="L128" s="3"/>
      <c r="M128" s="3"/>
      <c r="N128" s="3"/>
    </row>
    <row r="129" spans="1:14" ht="13">
      <c r="A129" s="36"/>
      <c r="B129" s="3"/>
      <c r="C129" s="4"/>
      <c r="D129" s="4"/>
      <c r="E129" s="3"/>
      <c r="F129" s="3"/>
      <c r="G129" s="16"/>
      <c r="H129" s="3"/>
      <c r="I129" s="3"/>
      <c r="J129" s="3"/>
      <c r="K129" s="3"/>
      <c r="L129" s="3"/>
      <c r="M129" s="3"/>
      <c r="N129" s="3"/>
    </row>
    <row r="130" spans="1:14" ht="13">
      <c r="A130" s="36"/>
      <c r="B130" s="3"/>
      <c r="C130" s="4"/>
      <c r="D130" s="4"/>
      <c r="E130" s="3"/>
      <c r="F130" s="3"/>
      <c r="G130" s="16"/>
      <c r="H130" s="3"/>
      <c r="I130" s="3"/>
      <c r="J130" s="3"/>
      <c r="K130" s="3"/>
      <c r="L130" s="3"/>
      <c r="M130" s="3"/>
      <c r="N130" s="3"/>
    </row>
    <row r="131" spans="1:14" ht="13">
      <c r="A131" s="36"/>
      <c r="B131" s="3"/>
      <c r="C131" s="4"/>
      <c r="D131" s="4"/>
      <c r="E131" s="3"/>
      <c r="F131" s="3"/>
      <c r="G131" s="16"/>
      <c r="H131" s="3"/>
      <c r="I131" s="3"/>
      <c r="J131" s="3"/>
      <c r="K131" s="3"/>
      <c r="L131" s="3"/>
      <c r="M131" s="3"/>
      <c r="N131" s="3"/>
    </row>
    <row r="132" spans="1:14" ht="13">
      <c r="A132" s="36"/>
      <c r="B132" s="3"/>
      <c r="C132" s="4"/>
      <c r="D132" s="4"/>
      <c r="E132" s="3"/>
      <c r="F132" s="3"/>
      <c r="G132" s="16"/>
      <c r="H132" s="3"/>
      <c r="I132" s="3"/>
      <c r="J132" s="3"/>
      <c r="K132" s="3"/>
      <c r="L132" s="3"/>
      <c r="M132" s="3"/>
      <c r="N132" s="3"/>
    </row>
    <row r="133" spans="1:14" ht="13">
      <c r="A133" s="36"/>
      <c r="B133" s="3"/>
      <c r="C133" s="4"/>
      <c r="D133" s="4"/>
      <c r="E133" s="3"/>
      <c r="F133" s="3"/>
      <c r="G133" s="16"/>
      <c r="H133" s="3"/>
      <c r="I133" s="3"/>
      <c r="J133" s="3"/>
      <c r="K133" s="3"/>
      <c r="L133" s="3"/>
      <c r="M133" s="3"/>
      <c r="N133" s="3"/>
    </row>
    <row r="134" spans="1:14" ht="13">
      <c r="A134" s="36"/>
      <c r="B134" s="3"/>
      <c r="C134" s="4"/>
      <c r="D134" s="4"/>
      <c r="E134" s="3"/>
      <c r="F134" s="3"/>
      <c r="G134" s="16"/>
      <c r="H134" s="3"/>
      <c r="I134" s="3"/>
      <c r="J134" s="3"/>
      <c r="K134" s="3"/>
      <c r="L134" s="3"/>
      <c r="M134" s="3"/>
      <c r="N134" s="3"/>
    </row>
    <row r="135" spans="1:14" ht="13">
      <c r="A135" s="36"/>
      <c r="B135" s="3"/>
      <c r="C135" s="4"/>
      <c r="D135" s="4"/>
      <c r="E135" s="3"/>
      <c r="F135" s="3"/>
      <c r="G135" s="16"/>
      <c r="H135" s="3"/>
      <c r="I135" s="3"/>
      <c r="J135" s="3"/>
      <c r="K135" s="3"/>
      <c r="L135" s="3"/>
      <c r="M135" s="3"/>
      <c r="N135" s="3"/>
    </row>
    <row r="136" spans="1:14" ht="13">
      <c r="A136" s="36"/>
      <c r="B136" s="3"/>
      <c r="C136" s="4"/>
      <c r="D136" s="4"/>
      <c r="E136" s="3"/>
      <c r="F136" s="3"/>
      <c r="G136" s="16"/>
      <c r="H136" s="3"/>
      <c r="I136" s="3"/>
      <c r="J136" s="3"/>
      <c r="K136" s="3"/>
      <c r="L136" s="3"/>
      <c r="M136" s="3"/>
      <c r="N136" s="3"/>
    </row>
    <row r="137" spans="1:14" ht="13">
      <c r="A137" s="36"/>
      <c r="B137" s="3"/>
      <c r="C137" s="4"/>
      <c r="D137" s="4"/>
      <c r="E137" s="3"/>
      <c r="F137" s="3"/>
      <c r="G137" s="16"/>
      <c r="H137" s="3"/>
      <c r="I137" s="3"/>
      <c r="J137" s="3"/>
      <c r="K137" s="3"/>
      <c r="L137" s="3"/>
      <c r="M137" s="3"/>
      <c r="N137" s="3"/>
    </row>
    <row r="138" spans="1:14" ht="13">
      <c r="A138" s="36"/>
      <c r="B138" s="3"/>
      <c r="C138" s="4"/>
      <c r="D138" s="4"/>
      <c r="E138" s="3"/>
      <c r="F138" s="3"/>
      <c r="G138" s="16"/>
      <c r="H138" s="3"/>
      <c r="I138" s="3"/>
      <c r="J138" s="3"/>
      <c r="K138" s="3"/>
      <c r="L138" s="3"/>
      <c r="M138" s="3"/>
      <c r="N138" s="3"/>
    </row>
    <row r="139" spans="1:14" ht="13">
      <c r="A139" s="36"/>
      <c r="B139" s="3"/>
      <c r="C139" s="4"/>
      <c r="D139" s="4"/>
      <c r="E139" s="3"/>
      <c r="F139" s="3"/>
      <c r="G139" s="16"/>
      <c r="H139" s="3"/>
      <c r="I139" s="3"/>
      <c r="J139" s="3"/>
      <c r="K139" s="3"/>
      <c r="L139" s="3"/>
      <c r="M139" s="3"/>
      <c r="N139" s="3"/>
    </row>
    <row r="140" spans="1:14" ht="13">
      <c r="A140" s="36"/>
      <c r="B140" s="3"/>
      <c r="C140" s="4"/>
      <c r="D140" s="4"/>
      <c r="E140" s="3"/>
      <c r="F140" s="3"/>
      <c r="G140" s="16"/>
      <c r="H140" s="3"/>
      <c r="I140" s="3"/>
      <c r="J140" s="3"/>
      <c r="K140" s="3"/>
      <c r="L140" s="3"/>
      <c r="M140" s="3"/>
      <c r="N140" s="3"/>
    </row>
    <row r="141" spans="1:14" ht="13">
      <c r="A141" s="36"/>
      <c r="B141" s="3"/>
      <c r="C141" s="4"/>
      <c r="D141" s="4"/>
      <c r="E141" s="3"/>
      <c r="F141" s="3"/>
      <c r="G141" s="16"/>
      <c r="H141" s="3"/>
      <c r="I141" s="3"/>
      <c r="J141" s="3"/>
      <c r="K141" s="3"/>
      <c r="L141" s="3"/>
      <c r="M141" s="3"/>
      <c r="N141" s="3"/>
    </row>
    <row r="142" spans="1:14" ht="13">
      <c r="A142" s="36"/>
      <c r="B142" s="3"/>
      <c r="C142" s="4"/>
      <c r="D142" s="4"/>
      <c r="E142" s="3"/>
      <c r="F142" s="3"/>
      <c r="G142" s="16"/>
      <c r="H142" s="3"/>
      <c r="I142" s="3"/>
      <c r="J142" s="3"/>
      <c r="K142" s="3"/>
      <c r="L142" s="3"/>
      <c r="M142" s="3"/>
      <c r="N142" s="3"/>
    </row>
    <row r="143" spans="1:14" ht="13">
      <c r="A143" s="36"/>
      <c r="B143" s="3"/>
      <c r="C143" s="4"/>
      <c r="D143" s="4"/>
      <c r="E143" s="3"/>
      <c r="F143" s="3"/>
      <c r="G143" s="16"/>
      <c r="H143" s="3"/>
      <c r="I143" s="3"/>
      <c r="J143" s="3"/>
      <c r="K143" s="3"/>
      <c r="L143" s="3"/>
      <c r="M143" s="3"/>
      <c r="N143" s="3"/>
    </row>
    <row r="144" spans="1:14" ht="13">
      <c r="A144" s="36"/>
      <c r="B144" s="3"/>
      <c r="C144" s="4"/>
      <c r="D144" s="4"/>
      <c r="E144" s="3"/>
      <c r="F144" s="3"/>
      <c r="G144" s="16"/>
      <c r="H144" s="3"/>
      <c r="I144" s="3"/>
      <c r="J144" s="3"/>
      <c r="K144" s="3"/>
      <c r="L144" s="3"/>
      <c r="M144" s="3"/>
      <c r="N144" s="3"/>
    </row>
    <row r="145" spans="1:14" ht="13">
      <c r="A145" s="36"/>
      <c r="B145" s="3"/>
      <c r="C145" s="4"/>
      <c r="D145" s="4"/>
      <c r="E145" s="3"/>
      <c r="F145" s="3"/>
      <c r="G145" s="16"/>
      <c r="H145" s="3"/>
      <c r="I145" s="3"/>
      <c r="J145" s="3"/>
      <c r="K145" s="3"/>
      <c r="L145" s="3"/>
      <c r="M145" s="3"/>
      <c r="N145" s="3"/>
    </row>
    <row r="146" spans="1:14" ht="13">
      <c r="A146" s="36"/>
      <c r="B146" s="3"/>
      <c r="C146" s="4"/>
      <c r="D146" s="4"/>
      <c r="E146" s="3"/>
      <c r="F146" s="3"/>
      <c r="G146" s="16"/>
      <c r="H146" s="3"/>
      <c r="I146" s="3"/>
      <c r="J146" s="3"/>
      <c r="K146" s="3"/>
      <c r="L146" s="3"/>
      <c r="M146" s="3"/>
      <c r="N146" s="3"/>
    </row>
    <row r="147" spans="1:14" ht="13">
      <c r="A147" s="36"/>
      <c r="B147" s="3"/>
      <c r="C147" s="4"/>
      <c r="D147" s="4"/>
      <c r="E147" s="3"/>
      <c r="F147" s="3"/>
      <c r="G147" s="16"/>
      <c r="H147" s="3"/>
      <c r="I147" s="3"/>
      <c r="J147" s="3"/>
      <c r="K147" s="3"/>
      <c r="L147" s="3"/>
      <c r="M147" s="3"/>
      <c r="N147" s="3"/>
    </row>
    <row r="148" spans="1:14" ht="13">
      <c r="A148" s="36"/>
      <c r="B148" s="3"/>
      <c r="C148" s="4"/>
      <c r="D148" s="4"/>
      <c r="E148" s="3"/>
      <c r="F148" s="3"/>
      <c r="G148" s="16"/>
      <c r="H148" s="3"/>
      <c r="I148" s="3"/>
      <c r="J148" s="3"/>
      <c r="K148" s="3"/>
      <c r="L148" s="3"/>
      <c r="M148" s="3"/>
      <c r="N148" s="3"/>
    </row>
    <row r="149" spans="1:14" ht="13">
      <c r="A149" s="36"/>
      <c r="B149" s="3"/>
      <c r="C149" s="4"/>
      <c r="D149" s="4"/>
      <c r="E149" s="3"/>
      <c r="F149" s="3"/>
      <c r="G149" s="16"/>
      <c r="H149" s="3"/>
      <c r="I149" s="3"/>
      <c r="J149" s="3"/>
      <c r="K149" s="3"/>
      <c r="L149" s="3"/>
      <c r="M149" s="3"/>
      <c r="N149" s="3"/>
    </row>
    <row r="150" spans="1:14" ht="13">
      <c r="A150" s="36"/>
      <c r="B150" s="3"/>
      <c r="C150" s="4"/>
      <c r="D150" s="4"/>
      <c r="E150" s="3"/>
      <c r="F150" s="3"/>
      <c r="G150" s="16"/>
      <c r="H150" s="3"/>
      <c r="I150" s="3"/>
      <c r="J150" s="3"/>
      <c r="K150" s="3"/>
      <c r="L150" s="3"/>
      <c r="M150" s="3"/>
      <c r="N150" s="3"/>
    </row>
    <row r="151" spans="1:14" ht="13">
      <c r="A151" s="36"/>
      <c r="B151" s="3"/>
      <c r="C151" s="4"/>
      <c r="D151" s="4"/>
      <c r="E151" s="3"/>
      <c r="F151" s="3"/>
      <c r="G151" s="16"/>
      <c r="H151" s="3"/>
      <c r="I151" s="3"/>
      <c r="J151" s="3"/>
      <c r="K151" s="3"/>
      <c r="L151" s="3"/>
      <c r="M151" s="3"/>
      <c r="N151" s="3"/>
    </row>
    <row r="152" spans="1:14" ht="13">
      <c r="A152" s="36"/>
      <c r="B152" s="3"/>
      <c r="C152" s="4"/>
      <c r="D152" s="4"/>
      <c r="E152" s="3"/>
      <c r="F152" s="3"/>
      <c r="G152" s="16"/>
      <c r="H152" s="3"/>
      <c r="I152" s="3"/>
      <c r="J152" s="3"/>
      <c r="K152" s="3"/>
      <c r="L152" s="3"/>
      <c r="M152" s="3"/>
      <c r="N152" s="3"/>
    </row>
    <row r="153" spans="1:14" ht="13">
      <c r="A153" s="36"/>
      <c r="B153" s="3"/>
      <c r="C153" s="4"/>
      <c r="D153" s="4"/>
      <c r="E153" s="3"/>
      <c r="F153" s="3"/>
      <c r="G153" s="16"/>
      <c r="H153" s="3"/>
      <c r="I153" s="3"/>
      <c r="J153" s="3"/>
      <c r="K153" s="3"/>
      <c r="L153" s="3"/>
      <c r="M153" s="3"/>
      <c r="N153" s="3"/>
    </row>
    <row r="154" spans="1:14" ht="13">
      <c r="A154" s="36"/>
      <c r="B154" s="3"/>
      <c r="C154" s="4"/>
      <c r="D154" s="4"/>
      <c r="E154" s="3"/>
      <c r="F154" s="3"/>
      <c r="G154" s="16"/>
      <c r="H154" s="3"/>
      <c r="I154" s="3"/>
      <c r="J154" s="3"/>
      <c r="K154" s="3"/>
      <c r="L154" s="3"/>
      <c r="M154" s="3"/>
      <c r="N154" s="3"/>
    </row>
    <row r="155" spans="1:14" ht="13">
      <c r="A155" s="36"/>
      <c r="B155" s="3"/>
      <c r="C155" s="4"/>
      <c r="D155" s="4"/>
      <c r="E155" s="3"/>
      <c r="F155" s="3"/>
      <c r="G155" s="16"/>
      <c r="H155" s="3"/>
      <c r="I155" s="3"/>
      <c r="J155" s="3"/>
      <c r="K155" s="3"/>
      <c r="L155" s="3"/>
      <c r="M155" s="3"/>
      <c r="N155" s="3"/>
    </row>
    <row r="156" spans="1:14" ht="13">
      <c r="A156" s="36"/>
      <c r="B156" s="3"/>
      <c r="C156" s="4"/>
      <c r="D156" s="4"/>
      <c r="E156" s="3"/>
      <c r="F156" s="3"/>
      <c r="G156" s="16"/>
      <c r="H156" s="3"/>
      <c r="I156" s="3"/>
      <c r="J156" s="3"/>
      <c r="K156" s="3"/>
      <c r="L156" s="3"/>
      <c r="M156" s="3"/>
      <c r="N156" s="3"/>
    </row>
    <row r="157" spans="1:14" ht="13">
      <c r="A157" s="36"/>
      <c r="B157" s="3"/>
      <c r="C157" s="4"/>
      <c r="D157" s="4"/>
      <c r="E157" s="3"/>
      <c r="F157" s="3"/>
      <c r="G157" s="16"/>
      <c r="H157" s="3"/>
      <c r="I157" s="3"/>
      <c r="J157" s="3"/>
      <c r="K157" s="3"/>
      <c r="L157" s="3"/>
      <c r="M157" s="3"/>
      <c r="N157" s="3"/>
    </row>
    <row r="158" spans="1:14" ht="13">
      <c r="A158" s="36"/>
      <c r="B158" s="3"/>
      <c r="C158" s="4"/>
      <c r="D158" s="4"/>
      <c r="E158" s="3"/>
      <c r="F158" s="3"/>
      <c r="G158" s="16"/>
      <c r="H158" s="3"/>
      <c r="I158" s="3"/>
      <c r="J158" s="3"/>
      <c r="K158" s="3"/>
      <c r="L158" s="3"/>
      <c r="M158" s="3"/>
      <c r="N158" s="3"/>
    </row>
    <row r="159" spans="1:14" ht="13">
      <c r="A159" s="36"/>
      <c r="B159" s="3"/>
      <c r="C159" s="4"/>
      <c r="D159" s="4"/>
      <c r="E159" s="3"/>
      <c r="F159" s="3"/>
      <c r="G159" s="16"/>
      <c r="H159" s="3"/>
      <c r="I159" s="3"/>
      <c r="J159" s="3"/>
      <c r="K159" s="3"/>
      <c r="L159" s="3"/>
      <c r="M159" s="3"/>
      <c r="N159" s="3"/>
    </row>
    <row r="160" spans="1:14" ht="13">
      <c r="A160" s="36"/>
      <c r="B160" s="3"/>
      <c r="C160" s="4"/>
      <c r="D160" s="4"/>
      <c r="E160" s="3"/>
      <c r="F160" s="3"/>
      <c r="G160" s="16"/>
      <c r="H160" s="3"/>
      <c r="I160" s="3"/>
      <c r="J160" s="3"/>
      <c r="K160" s="3"/>
      <c r="L160" s="3"/>
      <c r="M160" s="3"/>
      <c r="N160" s="3"/>
    </row>
    <row r="161" spans="1:14" ht="13">
      <c r="A161" s="36"/>
      <c r="B161" s="3"/>
      <c r="C161" s="4"/>
      <c r="D161" s="4"/>
      <c r="E161" s="3"/>
      <c r="F161" s="3"/>
      <c r="G161" s="16"/>
      <c r="H161" s="3"/>
      <c r="I161" s="3"/>
      <c r="J161" s="3"/>
      <c r="K161" s="3"/>
      <c r="L161" s="3"/>
      <c r="M161" s="3"/>
      <c r="N161" s="3"/>
    </row>
    <row r="162" spans="1:14" ht="13">
      <c r="A162" s="36"/>
      <c r="B162" s="3"/>
      <c r="C162" s="4"/>
      <c r="D162" s="4"/>
      <c r="E162" s="3"/>
      <c r="F162" s="3"/>
      <c r="G162" s="16"/>
      <c r="H162" s="3"/>
      <c r="I162" s="3"/>
      <c r="J162" s="3"/>
      <c r="K162" s="3"/>
      <c r="L162" s="3"/>
      <c r="M162" s="3"/>
      <c r="N162" s="3"/>
    </row>
    <row r="163" spans="1:14" ht="13">
      <c r="A163" s="36"/>
      <c r="B163" s="3"/>
      <c r="C163" s="4"/>
      <c r="D163" s="4"/>
      <c r="E163" s="3"/>
      <c r="F163" s="3"/>
      <c r="G163" s="16"/>
      <c r="H163" s="3"/>
      <c r="I163" s="3"/>
      <c r="J163" s="3"/>
      <c r="K163" s="3"/>
      <c r="L163" s="3"/>
      <c r="M163" s="3"/>
      <c r="N163" s="3"/>
    </row>
    <row r="164" spans="1:14" ht="13">
      <c r="A164" s="36"/>
      <c r="B164" s="3"/>
      <c r="C164" s="4"/>
      <c r="D164" s="4"/>
      <c r="E164" s="3"/>
      <c r="F164" s="3"/>
      <c r="G164" s="16"/>
      <c r="H164" s="3"/>
      <c r="I164" s="3"/>
      <c r="J164" s="3"/>
      <c r="K164" s="3"/>
      <c r="L164" s="3"/>
      <c r="M164" s="3"/>
      <c r="N164" s="3"/>
    </row>
    <row r="165" spans="1:14" ht="13">
      <c r="A165" s="36"/>
      <c r="B165" s="3"/>
      <c r="C165" s="4"/>
      <c r="D165" s="4"/>
      <c r="E165" s="3"/>
      <c r="F165" s="3"/>
      <c r="G165" s="16"/>
      <c r="H165" s="3"/>
      <c r="I165" s="3"/>
      <c r="J165" s="3"/>
      <c r="K165" s="3"/>
      <c r="L165" s="3"/>
      <c r="M165" s="3"/>
      <c r="N165" s="3"/>
    </row>
    <row r="166" spans="1:14" ht="13">
      <c r="A166" s="36"/>
      <c r="B166" s="3"/>
      <c r="C166" s="4"/>
      <c r="D166" s="4"/>
      <c r="E166" s="3"/>
      <c r="F166" s="3"/>
      <c r="G166" s="16"/>
      <c r="H166" s="3"/>
      <c r="I166" s="3"/>
      <c r="J166" s="3"/>
      <c r="K166" s="3"/>
      <c r="L166" s="3"/>
      <c r="M166" s="3"/>
      <c r="N166" s="3"/>
    </row>
    <row r="167" spans="1:14" ht="13">
      <c r="A167" s="36"/>
      <c r="B167" s="3"/>
      <c r="C167" s="4"/>
      <c r="D167" s="4"/>
      <c r="E167" s="3"/>
      <c r="F167" s="3"/>
      <c r="G167" s="16"/>
      <c r="H167" s="3"/>
      <c r="I167" s="3"/>
      <c r="J167" s="3"/>
      <c r="K167" s="3"/>
      <c r="L167" s="3"/>
      <c r="M167" s="3"/>
      <c r="N167" s="3"/>
    </row>
    <row r="168" spans="1:14" ht="13">
      <c r="A168" s="36"/>
      <c r="B168" s="3"/>
      <c r="C168" s="4"/>
      <c r="D168" s="4"/>
      <c r="E168" s="3"/>
      <c r="F168" s="3"/>
      <c r="G168" s="16"/>
      <c r="H168" s="3"/>
      <c r="I168" s="3"/>
      <c r="J168" s="3"/>
      <c r="K168" s="3"/>
      <c r="L168" s="3"/>
      <c r="M168" s="3"/>
      <c r="N168" s="3"/>
    </row>
    <row r="169" spans="1:14" ht="13">
      <c r="A169" s="36"/>
      <c r="B169" s="3"/>
      <c r="C169" s="4"/>
      <c r="D169" s="4"/>
      <c r="E169" s="3"/>
      <c r="F169" s="3"/>
      <c r="G169" s="16"/>
      <c r="H169" s="3"/>
      <c r="I169" s="3"/>
      <c r="J169" s="3"/>
      <c r="K169" s="3"/>
      <c r="L169" s="3"/>
      <c r="M169" s="3"/>
      <c r="N169" s="3"/>
    </row>
    <row r="170" spans="1:14" ht="13">
      <c r="A170" s="36"/>
      <c r="B170" s="3"/>
      <c r="C170" s="4"/>
      <c r="D170" s="4"/>
      <c r="E170" s="3"/>
      <c r="F170" s="3"/>
      <c r="G170" s="16"/>
      <c r="H170" s="3"/>
      <c r="I170" s="3"/>
      <c r="J170" s="3"/>
      <c r="K170" s="3"/>
      <c r="L170" s="3"/>
      <c r="M170" s="3"/>
      <c r="N170" s="3"/>
    </row>
    <row r="171" spans="1:14" ht="13">
      <c r="A171" s="36"/>
      <c r="B171" s="3"/>
      <c r="C171" s="4"/>
      <c r="D171" s="4"/>
      <c r="E171" s="3"/>
      <c r="F171" s="3"/>
      <c r="G171" s="16"/>
      <c r="H171" s="3"/>
      <c r="I171" s="3"/>
      <c r="J171" s="3"/>
      <c r="K171" s="3"/>
      <c r="L171" s="3"/>
      <c r="M171" s="3"/>
      <c r="N171" s="3"/>
    </row>
    <row r="172" spans="1:14" ht="13">
      <c r="A172" s="36"/>
      <c r="B172" s="3"/>
      <c r="C172" s="4"/>
      <c r="D172" s="4"/>
      <c r="E172" s="3"/>
      <c r="F172" s="3"/>
      <c r="G172" s="16"/>
      <c r="H172" s="3"/>
      <c r="I172" s="3"/>
      <c r="J172" s="3"/>
      <c r="K172" s="3"/>
      <c r="L172" s="3"/>
      <c r="M172" s="3"/>
      <c r="N172" s="3"/>
    </row>
    <row r="173" spans="1:14" ht="13">
      <c r="A173" s="36"/>
      <c r="B173" s="3"/>
      <c r="C173" s="4"/>
      <c r="D173" s="4"/>
      <c r="E173" s="3"/>
      <c r="F173" s="3"/>
      <c r="G173" s="16"/>
      <c r="H173" s="3"/>
      <c r="I173" s="3"/>
      <c r="J173" s="3"/>
      <c r="K173" s="3"/>
      <c r="L173" s="3"/>
      <c r="M173" s="3"/>
      <c r="N173" s="3"/>
    </row>
    <row r="174" spans="1:14" ht="13">
      <c r="A174" s="36"/>
      <c r="B174" s="3"/>
      <c r="C174" s="4"/>
      <c r="D174" s="4"/>
      <c r="E174" s="3"/>
      <c r="F174" s="3"/>
      <c r="G174" s="16"/>
      <c r="H174" s="3"/>
      <c r="I174" s="3"/>
      <c r="J174" s="3"/>
      <c r="K174" s="3"/>
      <c r="L174" s="3"/>
      <c r="M174" s="3"/>
      <c r="N174" s="3"/>
    </row>
    <row r="175" spans="1:14" ht="13">
      <c r="A175" s="36"/>
      <c r="B175" s="3"/>
      <c r="C175" s="4"/>
      <c r="D175" s="4"/>
      <c r="E175" s="3"/>
      <c r="F175" s="3"/>
      <c r="G175" s="16"/>
      <c r="H175" s="3"/>
      <c r="I175" s="3"/>
      <c r="J175" s="3"/>
      <c r="K175" s="3"/>
      <c r="L175" s="3"/>
      <c r="M175" s="3"/>
      <c r="N175" s="3"/>
    </row>
    <row r="176" spans="1:14" ht="13">
      <c r="A176" s="36"/>
      <c r="B176" s="3"/>
      <c r="C176" s="4"/>
      <c r="D176" s="4"/>
      <c r="E176" s="3"/>
      <c r="F176" s="3"/>
      <c r="G176" s="16"/>
      <c r="H176" s="3"/>
      <c r="I176" s="3"/>
      <c r="J176" s="3"/>
      <c r="K176" s="3"/>
      <c r="L176" s="3"/>
      <c r="M176" s="3"/>
      <c r="N176" s="3"/>
    </row>
    <row r="177" spans="1:14" ht="13">
      <c r="A177" s="36"/>
      <c r="B177" s="3"/>
      <c r="C177" s="4"/>
      <c r="D177" s="4"/>
      <c r="E177" s="3"/>
      <c r="F177" s="3"/>
      <c r="G177" s="16"/>
      <c r="H177" s="3"/>
      <c r="I177" s="3"/>
      <c r="J177" s="3"/>
      <c r="K177" s="3"/>
      <c r="L177" s="3"/>
      <c r="M177" s="3"/>
      <c r="N177" s="3"/>
    </row>
    <row r="178" spans="1:14" ht="13">
      <c r="A178" s="36"/>
      <c r="B178" s="3"/>
      <c r="C178" s="4"/>
      <c r="D178" s="4"/>
      <c r="E178" s="3"/>
      <c r="F178" s="3"/>
      <c r="G178" s="16"/>
      <c r="H178" s="3"/>
      <c r="I178" s="3"/>
      <c r="J178" s="3"/>
      <c r="K178" s="3"/>
      <c r="L178" s="3"/>
      <c r="M178" s="3"/>
      <c r="N178" s="3"/>
    </row>
    <row r="179" spans="1:14" ht="13">
      <c r="A179" s="36"/>
      <c r="B179" s="3"/>
      <c r="C179" s="4"/>
      <c r="D179" s="4"/>
      <c r="E179" s="3"/>
      <c r="F179" s="3"/>
      <c r="G179" s="16"/>
      <c r="H179" s="3"/>
      <c r="I179" s="3"/>
      <c r="J179" s="3"/>
      <c r="K179" s="3"/>
      <c r="L179" s="3"/>
      <c r="M179" s="3"/>
      <c r="N179" s="3"/>
    </row>
    <row r="180" spans="1:14" ht="13">
      <c r="A180" s="36"/>
      <c r="B180" s="3"/>
      <c r="C180" s="4"/>
      <c r="D180" s="4"/>
      <c r="E180" s="3"/>
      <c r="F180" s="3"/>
      <c r="G180" s="16"/>
      <c r="H180" s="3"/>
      <c r="I180" s="3"/>
      <c r="J180" s="3"/>
      <c r="K180" s="3"/>
      <c r="L180" s="3"/>
      <c r="M180" s="3"/>
      <c r="N180" s="3"/>
    </row>
    <row r="181" spans="1:14" ht="13">
      <c r="A181" s="36"/>
      <c r="B181" s="3"/>
      <c r="C181" s="4"/>
      <c r="D181" s="4"/>
      <c r="E181" s="3"/>
      <c r="F181" s="3"/>
      <c r="G181" s="16"/>
      <c r="H181" s="3"/>
      <c r="I181" s="3"/>
      <c r="J181" s="3"/>
      <c r="K181" s="3"/>
      <c r="L181" s="3"/>
      <c r="M181" s="3"/>
      <c r="N181" s="3"/>
    </row>
    <row r="182" spans="1:14" ht="13">
      <c r="A182" s="36"/>
      <c r="B182" s="3"/>
      <c r="C182" s="4"/>
      <c r="D182" s="4"/>
      <c r="E182" s="3"/>
      <c r="F182" s="3"/>
      <c r="G182" s="16"/>
      <c r="H182" s="3"/>
      <c r="I182" s="3"/>
      <c r="J182" s="3"/>
      <c r="K182" s="3"/>
      <c r="L182" s="3"/>
      <c r="M182" s="3"/>
      <c r="N182" s="3"/>
    </row>
    <row r="183" spans="1:14" ht="13">
      <c r="A183" s="36"/>
      <c r="B183" s="3"/>
      <c r="C183" s="4"/>
      <c r="D183" s="4"/>
      <c r="E183" s="3"/>
      <c r="F183" s="3"/>
      <c r="G183" s="16"/>
      <c r="H183" s="3"/>
      <c r="I183" s="3"/>
      <c r="J183" s="3"/>
      <c r="K183" s="3"/>
      <c r="L183" s="3"/>
      <c r="M183" s="3"/>
      <c r="N183" s="3"/>
    </row>
    <row r="184" spans="1:14" ht="13">
      <c r="A184" s="36"/>
      <c r="B184" s="3"/>
      <c r="C184" s="4"/>
      <c r="D184" s="4"/>
      <c r="E184" s="3"/>
      <c r="F184" s="3"/>
      <c r="G184" s="16"/>
      <c r="H184" s="3"/>
      <c r="I184" s="3"/>
      <c r="J184" s="3"/>
      <c r="K184" s="3"/>
      <c r="L184" s="3"/>
      <c r="M184" s="3"/>
      <c r="N184" s="3"/>
    </row>
    <row r="185" spans="1:14" ht="13">
      <c r="A185" s="36"/>
      <c r="B185" s="3"/>
      <c r="C185" s="4"/>
      <c r="D185" s="4"/>
      <c r="E185" s="3"/>
      <c r="F185" s="3"/>
      <c r="G185" s="16"/>
      <c r="H185" s="3"/>
      <c r="I185" s="3"/>
      <c r="J185" s="3"/>
      <c r="K185" s="3"/>
      <c r="L185" s="3"/>
      <c r="M185" s="3"/>
      <c r="N185" s="3"/>
    </row>
    <row r="186" spans="1:14" ht="13">
      <c r="A186" s="36"/>
      <c r="B186" s="3"/>
      <c r="C186" s="4"/>
      <c r="D186" s="4"/>
      <c r="E186" s="3"/>
      <c r="F186" s="3"/>
      <c r="G186" s="16"/>
      <c r="H186" s="3"/>
      <c r="I186" s="3"/>
      <c r="J186" s="3"/>
      <c r="K186" s="3"/>
      <c r="L186" s="3"/>
      <c r="M186" s="3"/>
      <c r="N186" s="3"/>
    </row>
    <row r="187" spans="1:14" ht="13">
      <c r="A187" s="36"/>
      <c r="B187" s="3"/>
      <c r="C187" s="4"/>
      <c r="D187" s="4"/>
      <c r="E187" s="3"/>
      <c r="F187" s="3"/>
      <c r="G187" s="16"/>
      <c r="H187" s="3"/>
      <c r="I187" s="3"/>
      <c r="J187" s="3"/>
      <c r="K187" s="3"/>
      <c r="L187" s="3"/>
      <c r="M187" s="3"/>
      <c r="N187" s="3"/>
    </row>
    <row r="188" spans="1:14" ht="13">
      <c r="A188" s="36"/>
      <c r="B188" s="3"/>
      <c r="C188" s="4"/>
      <c r="D188" s="4"/>
      <c r="E188" s="3"/>
      <c r="F188" s="3"/>
      <c r="G188" s="16"/>
      <c r="H188" s="3"/>
      <c r="I188" s="3"/>
      <c r="J188" s="3"/>
      <c r="K188" s="3"/>
      <c r="L188" s="3"/>
      <c r="M188" s="3"/>
      <c r="N188" s="3"/>
    </row>
    <row r="189" spans="1:14" ht="13">
      <c r="A189" s="36"/>
      <c r="B189" s="3"/>
      <c r="C189" s="4"/>
      <c r="D189" s="4"/>
      <c r="E189" s="3"/>
      <c r="F189" s="3"/>
      <c r="G189" s="16"/>
      <c r="H189" s="3"/>
      <c r="I189" s="3"/>
      <c r="J189" s="3"/>
      <c r="K189" s="3"/>
      <c r="L189" s="3"/>
      <c r="M189" s="3"/>
      <c r="N189" s="3"/>
    </row>
    <row r="190" spans="1:14" ht="13">
      <c r="A190" s="36"/>
      <c r="B190" s="3"/>
      <c r="C190" s="4"/>
      <c r="D190" s="4"/>
      <c r="E190" s="3"/>
      <c r="F190" s="3"/>
      <c r="G190" s="16"/>
      <c r="H190" s="3"/>
      <c r="I190" s="3"/>
      <c r="J190" s="3"/>
      <c r="K190" s="3"/>
      <c r="L190" s="3"/>
      <c r="M190" s="3"/>
      <c r="N190" s="3"/>
    </row>
    <row r="191" spans="1:14" ht="13">
      <c r="A191" s="36"/>
      <c r="B191" s="3"/>
      <c r="C191" s="4"/>
      <c r="D191" s="4"/>
      <c r="E191" s="3"/>
      <c r="F191" s="3"/>
      <c r="G191" s="16"/>
      <c r="H191" s="3"/>
      <c r="I191" s="3"/>
      <c r="J191" s="3"/>
      <c r="K191" s="3"/>
      <c r="L191" s="3"/>
      <c r="M191" s="3"/>
      <c r="N191" s="3"/>
    </row>
    <row r="192" spans="1:14" ht="13">
      <c r="A192" s="36"/>
      <c r="B192" s="3"/>
      <c r="C192" s="4"/>
      <c r="D192" s="4"/>
      <c r="E192" s="3"/>
      <c r="F192" s="3"/>
      <c r="G192" s="16"/>
      <c r="H192" s="3"/>
      <c r="I192" s="3"/>
      <c r="J192" s="3"/>
      <c r="K192" s="3"/>
      <c r="L192" s="3"/>
      <c r="M192" s="3"/>
      <c r="N192" s="3"/>
    </row>
    <row r="193" spans="1:14" ht="13">
      <c r="A193" s="36"/>
      <c r="B193" s="3"/>
      <c r="C193" s="4"/>
      <c r="D193" s="4"/>
      <c r="E193" s="3"/>
      <c r="F193" s="3"/>
      <c r="G193" s="16"/>
      <c r="H193" s="3"/>
      <c r="I193" s="3"/>
      <c r="J193" s="3"/>
      <c r="K193" s="3"/>
      <c r="L193" s="3"/>
      <c r="M193" s="3"/>
      <c r="N193" s="3"/>
    </row>
    <row r="194" spans="1:14" ht="13">
      <c r="A194" s="36"/>
      <c r="B194" s="3"/>
      <c r="C194" s="4"/>
      <c r="D194" s="4"/>
      <c r="E194" s="3"/>
      <c r="F194" s="3"/>
      <c r="G194" s="16"/>
      <c r="H194" s="3"/>
      <c r="I194" s="3"/>
      <c r="J194" s="3"/>
      <c r="K194" s="3"/>
      <c r="L194" s="3"/>
      <c r="M194" s="3"/>
      <c r="N194" s="3"/>
    </row>
    <row r="195" spans="1:14" ht="13">
      <c r="A195" s="36"/>
      <c r="B195" s="3"/>
      <c r="C195" s="4"/>
      <c r="D195" s="4"/>
      <c r="E195" s="3"/>
      <c r="F195" s="3"/>
      <c r="G195" s="16"/>
      <c r="H195" s="3"/>
      <c r="I195" s="3"/>
      <c r="J195" s="3"/>
      <c r="K195" s="3"/>
      <c r="L195" s="3"/>
      <c r="M195" s="3"/>
      <c r="N195" s="3"/>
    </row>
    <row r="196" spans="1:14" ht="13">
      <c r="A196" s="36"/>
      <c r="B196" s="3"/>
      <c r="C196" s="4"/>
      <c r="D196" s="4"/>
      <c r="E196" s="3"/>
      <c r="F196" s="3"/>
      <c r="G196" s="16"/>
      <c r="H196" s="3"/>
      <c r="I196" s="3"/>
      <c r="J196" s="3"/>
      <c r="K196" s="3"/>
      <c r="L196" s="3"/>
      <c r="M196" s="3"/>
      <c r="N196" s="3"/>
    </row>
    <row r="197" spans="1:14" ht="13">
      <c r="A197" s="36"/>
      <c r="B197" s="3"/>
      <c r="C197" s="4"/>
      <c r="D197" s="4"/>
      <c r="E197" s="3"/>
      <c r="F197" s="3"/>
      <c r="G197" s="16"/>
      <c r="H197" s="3"/>
      <c r="I197" s="3"/>
      <c r="J197" s="3"/>
      <c r="K197" s="3"/>
      <c r="L197" s="3"/>
      <c r="M197" s="3"/>
      <c r="N197" s="3"/>
    </row>
    <row r="198" spans="1:14" ht="13">
      <c r="A198" s="36"/>
      <c r="B198" s="3"/>
      <c r="C198" s="4"/>
      <c r="D198" s="4"/>
      <c r="E198" s="3"/>
      <c r="F198" s="3"/>
      <c r="G198" s="16"/>
      <c r="H198" s="3"/>
      <c r="I198" s="3"/>
      <c r="J198" s="3"/>
      <c r="K198" s="3"/>
      <c r="L198" s="3"/>
      <c r="M198" s="3"/>
      <c r="N198" s="3"/>
    </row>
    <row r="199" spans="1:14" ht="13">
      <c r="A199" s="36"/>
      <c r="B199" s="3"/>
      <c r="C199" s="4"/>
      <c r="D199" s="4"/>
      <c r="E199" s="3"/>
      <c r="F199" s="3"/>
      <c r="G199" s="16"/>
      <c r="H199" s="3"/>
      <c r="I199" s="3"/>
      <c r="J199" s="3"/>
      <c r="K199" s="3"/>
      <c r="L199" s="3"/>
      <c r="M199" s="3"/>
      <c r="N199" s="3"/>
    </row>
    <row r="200" spans="1:14" ht="13">
      <c r="A200" s="36"/>
      <c r="B200" s="3"/>
      <c r="C200" s="4"/>
      <c r="D200" s="4"/>
      <c r="E200" s="3"/>
      <c r="F200" s="3"/>
      <c r="G200" s="16"/>
      <c r="H200" s="3"/>
      <c r="I200" s="3"/>
      <c r="J200" s="3"/>
      <c r="K200" s="3"/>
      <c r="L200" s="3"/>
      <c r="M200" s="3"/>
      <c r="N200" s="3"/>
    </row>
    <row r="201" spans="1:14" ht="13">
      <c r="A201" s="36"/>
      <c r="B201" s="3"/>
      <c r="C201" s="4"/>
      <c r="D201" s="4"/>
      <c r="E201" s="3"/>
      <c r="F201" s="3"/>
      <c r="G201" s="16"/>
      <c r="H201" s="3"/>
      <c r="I201" s="3"/>
      <c r="J201" s="3"/>
      <c r="K201" s="3"/>
      <c r="L201" s="3"/>
      <c r="M201" s="3"/>
      <c r="N201" s="3"/>
    </row>
    <row r="202" spans="1:14" ht="13">
      <c r="A202" s="36"/>
      <c r="B202" s="3"/>
      <c r="C202" s="4"/>
      <c r="D202" s="4"/>
      <c r="E202" s="3"/>
      <c r="F202" s="3"/>
      <c r="G202" s="16"/>
      <c r="H202" s="3"/>
      <c r="I202" s="3"/>
      <c r="J202" s="3"/>
      <c r="K202" s="3"/>
      <c r="L202" s="3"/>
      <c r="M202" s="3"/>
      <c r="N202" s="3"/>
    </row>
    <row r="203" spans="1:14" ht="13">
      <c r="A203" s="36"/>
      <c r="B203" s="3"/>
      <c r="C203" s="4"/>
      <c r="D203" s="4"/>
      <c r="E203" s="3"/>
      <c r="F203" s="3"/>
      <c r="G203" s="16"/>
      <c r="H203" s="3"/>
      <c r="I203" s="3"/>
      <c r="J203" s="3"/>
      <c r="K203" s="3"/>
      <c r="L203" s="3"/>
      <c r="M203" s="3"/>
      <c r="N203" s="3"/>
    </row>
    <row r="204" spans="1:14" ht="13">
      <c r="A204" s="36"/>
      <c r="B204" s="3"/>
      <c r="C204" s="4"/>
      <c r="D204" s="4"/>
      <c r="E204" s="3"/>
      <c r="F204" s="3"/>
      <c r="G204" s="16"/>
      <c r="H204" s="3"/>
      <c r="I204" s="3"/>
      <c r="J204" s="3"/>
      <c r="K204" s="3"/>
      <c r="L204" s="3"/>
      <c r="M204" s="3"/>
      <c r="N204" s="3"/>
    </row>
    <row r="205" spans="1:14" ht="13">
      <c r="A205" s="36"/>
      <c r="B205" s="3"/>
      <c r="C205" s="4"/>
      <c r="D205" s="4"/>
      <c r="E205" s="3"/>
      <c r="F205" s="3"/>
      <c r="G205" s="16"/>
      <c r="H205" s="3"/>
      <c r="I205" s="3"/>
      <c r="J205" s="3"/>
      <c r="K205" s="3"/>
      <c r="L205" s="3"/>
      <c r="M205" s="3"/>
      <c r="N205" s="3"/>
    </row>
    <row r="206" spans="1:14" ht="13">
      <c r="A206" s="36"/>
      <c r="B206" s="3"/>
      <c r="C206" s="4"/>
      <c r="D206" s="4"/>
      <c r="E206" s="3"/>
      <c r="F206" s="3"/>
      <c r="G206" s="16"/>
      <c r="H206" s="3"/>
      <c r="I206" s="3"/>
      <c r="J206" s="3"/>
      <c r="K206" s="3"/>
      <c r="L206" s="3"/>
      <c r="M206" s="3"/>
      <c r="N206" s="3"/>
    </row>
    <row r="207" spans="1:14" ht="13">
      <c r="A207" s="36"/>
      <c r="B207" s="3"/>
      <c r="C207" s="4"/>
      <c r="D207" s="4"/>
      <c r="E207" s="3"/>
      <c r="F207" s="3"/>
      <c r="G207" s="16"/>
      <c r="H207" s="3"/>
      <c r="I207" s="3"/>
      <c r="J207" s="3"/>
      <c r="K207" s="3"/>
      <c r="L207" s="3"/>
      <c r="M207" s="3"/>
      <c r="N207" s="3"/>
    </row>
    <row r="208" spans="1:14" ht="13">
      <c r="A208" s="36"/>
      <c r="B208" s="3"/>
      <c r="C208" s="4"/>
      <c r="D208" s="4"/>
      <c r="E208" s="3"/>
      <c r="F208" s="3"/>
      <c r="G208" s="16"/>
      <c r="H208" s="3"/>
      <c r="I208" s="3"/>
      <c r="J208" s="3"/>
      <c r="K208" s="3"/>
      <c r="L208" s="3"/>
      <c r="M208" s="3"/>
      <c r="N208" s="3"/>
    </row>
    <row r="209" spans="1:14" ht="13">
      <c r="A209" s="36"/>
      <c r="B209" s="3"/>
      <c r="C209" s="4"/>
      <c r="D209" s="4"/>
      <c r="E209" s="3"/>
      <c r="F209" s="3"/>
      <c r="G209" s="16"/>
      <c r="H209" s="3"/>
      <c r="I209" s="3"/>
      <c r="J209" s="3"/>
      <c r="K209" s="3"/>
      <c r="L209" s="3"/>
      <c r="M209" s="3"/>
      <c r="N209" s="3"/>
    </row>
    <row r="210" spans="1:14" ht="13">
      <c r="A210" s="36"/>
      <c r="B210" s="3"/>
      <c r="C210" s="4"/>
      <c r="D210" s="4"/>
      <c r="E210" s="3"/>
      <c r="F210" s="3"/>
      <c r="G210" s="16"/>
      <c r="H210" s="3"/>
      <c r="I210" s="3"/>
      <c r="J210" s="3"/>
      <c r="K210" s="3"/>
      <c r="L210" s="3"/>
      <c r="M210" s="3"/>
      <c r="N210" s="3"/>
    </row>
    <row r="211" spans="1:14" ht="13">
      <c r="A211" s="36"/>
      <c r="B211" s="3"/>
      <c r="C211" s="4"/>
      <c r="D211" s="4"/>
      <c r="E211" s="3"/>
      <c r="F211" s="3"/>
      <c r="G211" s="16"/>
      <c r="H211" s="3"/>
      <c r="I211" s="3"/>
      <c r="J211" s="3"/>
      <c r="K211" s="3"/>
      <c r="L211" s="3"/>
      <c r="M211" s="3"/>
      <c r="N211" s="3"/>
    </row>
    <row r="212" spans="1:14" ht="13">
      <c r="A212" s="36"/>
      <c r="B212" s="3"/>
      <c r="C212" s="4"/>
      <c r="D212" s="4"/>
      <c r="E212" s="3"/>
      <c r="F212" s="3"/>
      <c r="G212" s="16"/>
      <c r="H212" s="3"/>
      <c r="I212" s="3"/>
      <c r="J212" s="3"/>
      <c r="K212" s="3"/>
      <c r="L212" s="3"/>
      <c r="M212" s="3"/>
      <c r="N212" s="3"/>
    </row>
    <row r="213" spans="1:14" ht="13">
      <c r="A213" s="36"/>
      <c r="B213" s="3"/>
      <c r="C213" s="4"/>
      <c r="D213" s="4"/>
      <c r="E213" s="3"/>
      <c r="F213" s="3"/>
      <c r="G213" s="16"/>
      <c r="H213" s="3"/>
      <c r="I213" s="3"/>
      <c r="J213" s="3"/>
      <c r="K213" s="3"/>
      <c r="L213" s="3"/>
      <c r="M213" s="3"/>
      <c r="N213" s="3"/>
    </row>
    <row r="214" spans="1:14" ht="13">
      <c r="A214" s="36"/>
      <c r="B214" s="3"/>
      <c r="C214" s="4"/>
      <c r="D214" s="4"/>
      <c r="E214" s="3"/>
      <c r="F214" s="3"/>
      <c r="G214" s="16"/>
      <c r="H214" s="3"/>
      <c r="I214" s="3"/>
      <c r="J214" s="3"/>
      <c r="K214" s="3"/>
      <c r="L214" s="3"/>
      <c r="M214" s="3"/>
      <c r="N214" s="3"/>
    </row>
    <row r="215" spans="1:14" ht="13">
      <c r="A215" s="36"/>
      <c r="B215" s="3"/>
      <c r="C215" s="4"/>
      <c r="D215" s="4"/>
      <c r="E215" s="3"/>
      <c r="F215" s="3"/>
      <c r="G215" s="16"/>
      <c r="H215" s="3"/>
      <c r="I215" s="3"/>
      <c r="J215" s="3"/>
      <c r="K215" s="3"/>
      <c r="L215" s="3"/>
      <c r="M215" s="3"/>
      <c r="N215" s="3"/>
    </row>
    <row r="216" spans="1:14" ht="13">
      <c r="A216" s="36"/>
      <c r="B216" s="3"/>
      <c r="C216" s="4"/>
      <c r="D216" s="4"/>
      <c r="E216" s="3"/>
      <c r="F216" s="3"/>
      <c r="G216" s="16"/>
      <c r="H216" s="3"/>
      <c r="I216" s="3"/>
      <c r="J216" s="3"/>
      <c r="K216" s="3"/>
      <c r="L216" s="3"/>
      <c r="M216" s="3"/>
      <c r="N216" s="3"/>
    </row>
    <row r="217" spans="1:14" ht="13">
      <c r="A217" s="36"/>
      <c r="B217" s="3"/>
      <c r="C217" s="4"/>
      <c r="D217" s="4"/>
      <c r="E217" s="3"/>
      <c r="F217" s="3"/>
      <c r="G217" s="16"/>
      <c r="H217" s="3"/>
      <c r="I217" s="3"/>
      <c r="J217" s="3"/>
      <c r="K217" s="3"/>
      <c r="L217" s="3"/>
      <c r="M217" s="3"/>
      <c r="N217" s="3"/>
    </row>
    <row r="218" spans="1:14" ht="13">
      <c r="A218" s="36"/>
      <c r="B218" s="3"/>
      <c r="C218" s="4"/>
      <c r="D218" s="4"/>
      <c r="E218" s="3"/>
      <c r="F218" s="3"/>
      <c r="G218" s="16"/>
      <c r="H218" s="3"/>
      <c r="I218" s="3"/>
      <c r="J218" s="3"/>
      <c r="K218" s="3"/>
      <c r="L218" s="3"/>
      <c r="M218" s="3"/>
      <c r="N218" s="3"/>
    </row>
    <row r="219" spans="1:14" ht="13">
      <c r="A219" s="36"/>
      <c r="B219" s="3"/>
      <c r="C219" s="4"/>
      <c r="D219" s="4"/>
      <c r="E219" s="3"/>
      <c r="F219" s="3"/>
      <c r="G219" s="16"/>
      <c r="H219" s="3"/>
      <c r="I219" s="3"/>
      <c r="J219" s="3"/>
      <c r="K219" s="3"/>
      <c r="L219" s="3"/>
      <c r="M219" s="3"/>
      <c r="N219" s="3"/>
    </row>
    <row r="220" spans="1:14" ht="13">
      <c r="A220" s="36"/>
      <c r="B220" s="3"/>
      <c r="C220" s="4"/>
      <c r="D220" s="4"/>
      <c r="E220" s="3"/>
      <c r="F220" s="3"/>
      <c r="G220" s="16"/>
      <c r="H220" s="3"/>
      <c r="I220" s="3"/>
      <c r="J220" s="3"/>
      <c r="K220" s="3"/>
      <c r="L220" s="3"/>
      <c r="M220" s="3"/>
      <c r="N220" s="3"/>
    </row>
    <row r="221" spans="1:14" ht="13">
      <c r="A221" s="36"/>
      <c r="B221" s="3"/>
      <c r="C221" s="4"/>
      <c r="D221" s="4"/>
      <c r="E221" s="3"/>
      <c r="F221" s="3"/>
      <c r="G221" s="16"/>
      <c r="H221" s="3"/>
      <c r="I221" s="3"/>
      <c r="J221" s="3"/>
      <c r="K221" s="3"/>
      <c r="L221" s="3"/>
      <c r="M221" s="3"/>
      <c r="N221" s="3"/>
    </row>
    <row r="222" spans="1:14" ht="13">
      <c r="A222" s="36"/>
      <c r="B222" s="3"/>
      <c r="C222" s="4"/>
      <c r="D222" s="4"/>
      <c r="E222" s="3"/>
      <c r="F222" s="3"/>
      <c r="G222" s="16"/>
      <c r="H222" s="3"/>
      <c r="I222" s="3"/>
      <c r="J222" s="3"/>
      <c r="K222" s="3"/>
      <c r="L222" s="3"/>
      <c r="M222" s="3"/>
      <c r="N222" s="3"/>
    </row>
    <row r="223" spans="1:14" ht="13">
      <c r="A223" s="36"/>
      <c r="B223" s="3"/>
      <c r="C223" s="4"/>
      <c r="D223" s="4"/>
      <c r="E223" s="3"/>
      <c r="F223" s="3"/>
      <c r="G223" s="16"/>
      <c r="H223" s="3"/>
      <c r="I223" s="3"/>
      <c r="J223" s="3"/>
      <c r="K223" s="3"/>
      <c r="L223" s="3"/>
      <c r="M223" s="3"/>
      <c r="N223" s="3"/>
    </row>
    <row r="224" spans="1:14" ht="13">
      <c r="A224" s="36"/>
      <c r="B224" s="3"/>
      <c r="C224" s="4"/>
      <c r="D224" s="4"/>
      <c r="E224" s="3"/>
      <c r="F224" s="3"/>
      <c r="G224" s="16"/>
      <c r="H224" s="3"/>
      <c r="I224" s="3"/>
      <c r="J224" s="3"/>
      <c r="K224" s="3"/>
      <c r="L224" s="3"/>
      <c r="M224" s="3"/>
      <c r="N224" s="3"/>
    </row>
    <row r="225" spans="1:14" ht="13">
      <c r="A225" s="36"/>
      <c r="B225" s="3"/>
      <c r="C225" s="4"/>
      <c r="D225" s="4"/>
      <c r="E225" s="3"/>
      <c r="F225" s="3"/>
      <c r="G225" s="16"/>
      <c r="H225" s="3"/>
      <c r="I225" s="3"/>
      <c r="J225" s="3"/>
      <c r="K225" s="3"/>
      <c r="L225" s="3"/>
      <c r="M225" s="3"/>
      <c r="N225" s="3"/>
    </row>
    <row r="226" spans="1:14" ht="13">
      <c r="A226" s="36"/>
      <c r="B226" s="3"/>
      <c r="C226" s="4"/>
      <c r="D226" s="4"/>
      <c r="E226" s="3"/>
      <c r="F226" s="3"/>
      <c r="G226" s="16"/>
      <c r="H226" s="3"/>
      <c r="I226" s="3"/>
      <c r="J226" s="3"/>
      <c r="K226" s="3"/>
      <c r="L226" s="3"/>
      <c r="M226" s="3"/>
      <c r="N226" s="3"/>
    </row>
    <row r="227" spans="1:14" ht="13">
      <c r="A227" s="36"/>
      <c r="B227" s="3"/>
      <c r="C227" s="4"/>
      <c r="D227" s="4"/>
      <c r="E227" s="3"/>
      <c r="F227" s="3"/>
      <c r="G227" s="16"/>
      <c r="H227" s="3"/>
      <c r="I227" s="3"/>
      <c r="J227" s="3"/>
      <c r="K227" s="3"/>
      <c r="L227" s="3"/>
      <c r="M227" s="3"/>
      <c r="N227" s="3"/>
    </row>
    <row r="228" spans="1:14" ht="13">
      <c r="A228" s="36"/>
      <c r="B228" s="3"/>
      <c r="C228" s="4"/>
      <c r="D228" s="4"/>
      <c r="E228" s="3"/>
      <c r="F228" s="3"/>
      <c r="G228" s="16"/>
      <c r="H228" s="3"/>
      <c r="I228" s="3"/>
      <c r="J228" s="3"/>
      <c r="K228" s="3"/>
      <c r="L228" s="3"/>
      <c r="M228" s="3"/>
      <c r="N228" s="3"/>
    </row>
    <row r="229" spans="1:14" ht="13">
      <c r="A229" s="36"/>
      <c r="B229" s="3"/>
      <c r="C229" s="4"/>
      <c r="D229" s="4"/>
      <c r="E229" s="3"/>
      <c r="F229" s="3"/>
      <c r="G229" s="16"/>
      <c r="H229" s="3"/>
      <c r="I229" s="3"/>
      <c r="J229" s="3"/>
      <c r="K229" s="3"/>
      <c r="L229" s="3"/>
      <c r="M229" s="3"/>
      <c r="N229" s="3"/>
    </row>
    <row r="230" spans="1:14" ht="13">
      <c r="A230" s="36"/>
      <c r="B230" s="3"/>
      <c r="C230" s="4"/>
      <c r="D230" s="4"/>
      <c r="E230" s="3"/>
      <c r="F230" s="3"/>
      <c r="G230" s="16"/>
      <c r="H230" s="3"/>
      <c r="I230" s="3"/>
      <c r="J230" s="3"/>
      <c r="K230" s="3"/>
      <c r="L230" s="3"/>
      <c r="M230" s="3"/>
      <c r="N230" s="3"/>
    </row>
    <row r="231" spans="1:14" ht="13">
      <c r="A231" s="36"/>
      <c r="B231" s="3"/>
      <c r="C231" s="4"/>
      <c r="D231" s="4"/>
      <c r="E231" s="3"/>
      <c r="F231" s="3"/>
      <c r="G231" s="16"/>
      <c r="H231" s="3"/>
      <c r="I231" s="3"/>
      <c r="J231" s="3"/>
      <c r="K231" s="3"/>
      <c r="L231" s="3"/>
      <c r="M231" s="3"/>
      <c r="N231" s="3"/>
    </row>
    <row r="232" spans="1:14" ht="13">
      <c r="A232" s="36"/>
      <c r="B232" s="3"/>
      <c r="C232" s="4"/>
      <c r="D232" s="4"/>
      <c r="E232" s="3"/>
      <c r="F232" s="3"/>
      <c r="G232" s="16"/>
      <c r="H232" s="3"/>
      <c r="I232" s="3"/>
      <c r="J232" s="3"/>
      <c r="K232" s="3"/>
      <c r="L232" s="3"/>
      <c r="M232" s="3"/>
      <c r="N232" s="3"/>
    </row>
    <row r="233" spans="1:14" ht="13">
      <c r="A233" s="36"/>
      <c r="B233" s="3"/>
      <c r="C233" s="4"/>
      <c r="D233" s="4"/>
      <c r="E233" s="3"/>
      <c r="F233" s="3"/>
      <c r="G233" s="16"/>
      <c r="H233" s="3"/>
      <c r="I233" s="3"/>
      <c r="J233" s="3"/>
      <c r="K233" s="3"/>
      <c r="L233" s="3"/>
      <c r="M233" s="3"/>
      <c r="N233" s="3"/>
    </row>
    <row r="234" spans="1:14" ht="13">
      <c r="A234" s="36"/>
      <c r="B234" s="3"/>
      <c r="C234" s="4"/>
      <c r="D234" s="4"/>
      <c r="E234" s="3"/>
      <c r="F234" s="3"/>
      <c r="G234" s="16"/>
      <c r="H234" s="3"/>
      <c r="I234" s="3"/>
      <c r="J234" s="3"/>
      <c r="K234" s="3"/>
      <c r="L234" s="3"/>
      <c r="M234" s="3"/>
      <c r="N234" s="3"/>
    </row>
    <row r="235" spans="1:14" ht="13">
      <c r="A235" s="36"/>
      <c r="B235" s="3"/>
      <c r="C235" s="4"/>
      <c r="D235" s="4"/>
      <c r="E235" s="3"/>
      <c r="F235" s="3"/>
      <c r="G235" s="16"/>
      <c r="H235" s="3"/>
      <c r="I235" s="3"/>
      <c r="J235" s="3"/>
      <c r="K235" s="3"/>
      <c r="L235" s="3"/>
      <c r="M235" s="3"/>
      <c r="N235" s="3"/>
    </row>
    <row r="236" spans="1:14" ht="13">
      <c r="A236" s="36"/>
      <c r="B236" s="3"/>
      <c r="C236" s="4"/>
      <c r="D236" s="4"/>
      <c r="E236" s="3"/>
      <c r="F236" s="3"/>
      <c r="G236" s="16"/>
      <c r="H236" s="3"/>
      <c r="I236" s="3"/>
      <c r="J236" s="3"/>
      <c r="K236" s="3"/>
      <c r="L236" s="3"/>
      <c r="M236" s="3"/>
      <c r="N236" s="3"/>
    </row>
    <row r="237" spans="1:14" ht="13">
      <c r="A237" s="36"/>
      <c r="B237" s="3"/>
      <c r="C237" s="4"/>
      <c r="D237" s="4"/>
      <c r="E237" s="3"/>
      <c r="F237" s="3"/>
      <c r="G237" s="16"/>
      <c r="H237" s="3"/>
      <c r="I237" s="3"/>
      <c r="J237" s="3"/>
      <c r="K237" s="3"/>
      <c r="L237" s="3"/>
      <c r="M237" s="3"/>
      <c r="N237" s="3"/>
    </row>
    <row r="238" spans="1:14" ht="13">
      <c r="A238" s="36"/>
      <c r="B238" s="3"/>
      <c r="C238" s="4"/>
      <c r="D238" s="4"/>
      <c r="E238" s="3"/>
      <c r="F238" s="3"/>
      <c r="G238" s="16"/>
      <c r="H238" s="3"/>
      <c r="I238" s="3"/>
      <c r="J238" s="3"/>
      <c r="K238" s="3"/>
      <c r="L238" s="3"/>
      <c r="M238" s="3"/>
      <c r="N238" s="3"/>
    </row>
    <row r="239" spans="1:14" ht="13">
      <c r="A239" s="36"/>
      <c r="B239" s="3"/>
      <c r="C239" s="4"/>
      <c r="D239" s="4"/>
      <c r="E239" s="3"/>
      <c r="F239" s="3"/>
      <c r="G239" s="16"/>
      <c r="H239" s="3"/>
      <c r="I239" s="3"/>
      <c r="J239" s="3"/>
      <c r="K239" s="3"/>
      <c r="L239" s="3"/>
      <c r="M239" s="3"/>
      <c r="N239" s="3"/>
    </row>
    <row r="240" spans="1:14" ht="13">
      <c r="A240" s="36"/>
      <c r="B240" s="3"/>
      <c r="C240" s="4"/>
      <c r="D240" s="4"/>
      <c r="E240" s="3"/>
      <c r="F240" s="3"/>
      <c r="G240" s="16"/>
      <c r="H240" s="3"/>
      <c r="I240" s="3"/>
      <c r="J240" s="3"/>
      <c r="K240" s="3"/>
      <c r="L240" s="3"/>
      <c r="M240" s="3"/>
      <c r="N240" s="3"/>
    </row>
    <row r="241" spans="1:14" ht="13">
      <c r="A241" s="36"/>
      <c r="B241" s="3"/>
      <c r="C241" s="4"/>
      <c r="D241" s="4"/>
      <c r="E241" s="3"/>
      <c r="F241" s="3"/>
      <c r="G241" s="16"/>
      <c r="H241" s="3"/>
      <c r="I241" s="3"/>
      <c r="J241" s="3"/>
      <c r="K241" s="3"/>
      <c r="L241" s="3"/>
      <c r="M241" s="3"/>
      <c r="N241" s="3"/>
    </row>
    <row r="242" spans="1:14" ht="13">
      <c r="A242" s="36"/>
      <c r="B242" s="3"/>
      <c r="C242" s="4"/>
      <c r="D242" s="4"/>
      <c r="E242" s="3"/>
      <c r="F242" s="3"/>
      <c r="G242" s="16"/>
      <c r="H242" s="3"/>
      <c r="I242" s="3"/>
      <c r="J242" s="3"/>
      <c r="K242" s="3"/>
      <c r="L242" s="3"/>
      <c r="M242" s="3"/>
      <c r="N242" s="3"/>
    </row>
    <row r="243" spans="1:14" ht="13">
      <c r="A243" s="36"/>
      <c r="B243" s="3"/>
      <c r="C243" s="4"/>
      <c r="D243" s="4"/>
      <c r="E243" s="3"/>
      <c r="F243" s="3"/>
      <c r="G243" s="16"/>
      <c r="H243" s="3"/>
      <c r="I243" s="3"/>
      <c r="J243" s="3"/>
      <c r="K243" s="3"/>
      <c r="L243" s="3"/>
      <c r="M243" s="3"/>
      <c r="N243" s="3"/>
    </row>
    <row r="244" spans="1:14" ht="13">
      <c r="A244" s="36"/>
      <c r="B244" s="3"/>
      <c r="C244" s="4"/>
      <c r="D244" s="4"/>
      <c r="E244" s="3"/>
      <c r="F244" s="3"/>
      <c r="G244" s="16"/>
      <c r="H244" s="3"/>
      <c r="I244" s="3"/>
      <c r="J244" s="3"/>
      <c r="K244" s="3"/>
      <c r="L244" s="3"/>
      <c r="M244" s="3"/>
      <c r="N244" s="3"/>
    </row>
    <row r="245" spans="1:14" ht="13">
      <c r="A245" s="36"/>
      <c r="B245" s="3"/>
      <c r="C245" s="4"/>
      <c r="D245" s="4"/>
      <c r="E245" s="3"/>
      <c r="F245" s="3"/>
      <c r="G245" s="16"/>
      <c r="H245" s="3"/>
      <c r="I245" s="3"/>
      <c r="J245" s="3"/>
      <c r="K245" s="3"/>
      <c r="L245" s="3"/>
      <c r="M245" s="3"/>
      <c r="N245" s="3"/>
    </row>
    <row r="246" spans="1:14" ht="13">
      <c r="A246" s="36"/>
      <c r="B246" s="3"/>
      <c r="C246" s="4"/>
      <c r="D246" s="4"/>
      <c r="E246" s="3"/>
      <c r="F246" s="3"/>
      <c r="G246" s="16"/>
      <c r="H246" s="3"/>
      <c r="I246" s="3"/>
      <c r="J246" s="3"/>
      <c r="K246" s="3"/>
      <c r="L246" s="3"/>
      <c r="M246" s="3"/>
      <c r="N246" s="3"/>
    </row>
    <row r="247" spans="1:14" ht="13">
      <c r="A247" s="36"/>
      <c r="B247" s="3"/>
      <c r="C247" s="4"/>
      <c r="D247" s="4"/>
      <c r="E247" s="3"/>
      <c r="F247" s="3"/>
      <c r="G247" s="16"/>
      <c r="H247" s="3"/>
      <c r="I247" s="3"/>
      <c r="J247" s="3"/>
      <c r="K247" s="3"/>
      <c r="L247" s="3"/>
      <c r="M247" s="3"/>
      <c r="N247" s="3"/>
    </row>
    <row r="248" spans="1:14" ht="13">
      <c r="A248" s="36"/>
      <c r="B248" s="3"/>
      <c r="C248" s="4"/>
      <c r="D248" s="4"/>
      <c r="E248" s="3"/>
      <c r="F248" s="3"/>
      <c r="G248" s="16"/>
      <c r="H248" s="3"/>
      <c r="I248" s="3"/>
      <c r="J248" s="3"/>
      <c r="K248" s="3"/>
      <c r="L248" s="3"/>
      <c r="M248" s="3"/>
      <c r="N248" s="3"/>
    </row>
    <row r="249" spans="1:14" ht="13">
      <c r="A249" s="36"/>
      <c r="B249" s="3"/>
      <c r="C249" s="4"/>
      <c r="D249" s="4"/>
      <c r="E249" s="3"/>
      <c r="F249" s="3"/>
      <c r="G249" s="16"/>
      <c r="H249" s="3"/>
      <c r="I249" s="3"/>
      <c r="J249" s="3"/>
      <c r="K249" s="3"/>
      <c r="L249" s="3"/>
      <c r="M249" s="3"/>
      <c r="N249" s="3"/>
    </row>
    <row r="250" spans="1:14" ht="13">
      <c r="A250" s="36"/>
      <c r="B250" s="3"/>
      <c r="C250" s="4"/>
      <c r="D250" s="4"/>
      <c r="E250" s="3"/>
      <c r="F250" s="3"/>
      <c r="G250" s="16"/>
      <c r="H250" s="3"/>
      <c r="I250" s="3"/>
      <c r="J250" s="3"/>
      <c r="K250" s="3"/>
      <c r="L250" s="3"/>
      <c r="M250" s="3"/>
      <c r="N250" s="3"/>
    </row>
    <row r="251" spans="1:14" ht="13">
      <c r="A251" s="36"/>
      <c r="B251" s="3"/>
      <c r="C251" s="4"/>
      <c r="D251" s="4"/>
      <c r="E251" s="3"/>
      <c r="F251" s="3"/>
      <c r="G251" s="16"/>
      <c r="H251" s="3"/>
      <c r="I251" s="3"/>
      <c r="J251" s="3"/>
      <c r="K251" s="3"/>
      <c r="L251" s="3"/>
      <c r="M251" s="3"/>
      <c r="N251" s="3"/>
    </row>
    <row r="252" spans="1:14" ht="13">
      <c r="A252" s="36"/>
      <c r="B252" s="3"/>
      <c r="C252" s="4"/>
      <c r="D252" s="4"/>
      <c r="E252" s="3"/>
      <c r="F252" s="3"/>
      <c r="G252" s="16"/>
      <c r="H252" s="3"/>
      <c r="I252" s="3"/>
      <c r="J252" s="3"/>
      <c r="K252" s="3"/>
      <c r="L252" s="3"/>
      <c r="M252" s="3"/>
      <c r="N252" s="3"/>
    </row>
    <row r="253" spans="1:14" ht="13">
      <c r="A253" s="36"/>
      <c r="B253" s="3"/>
      <c r="C253" s="4"/>
      <c r="D253" s="4"/>
      <c r="E253" s="3"/>
      <c r="F253" s="3"/>
      <c r="G253" s="16"/>
      <c r="H253" s="3"/>
      <c r="I253" s="3"/>
      <c r="J253" s="3"/>
      <c r="K253" s="3"/>
      <c r="L253" s="3"/>
      <c r="M253" s="3"/>
      <c r="N253" s="3"/>
    </row>
    <row r="254" spans="1:14" ht="13">
      <c r="A254" s="36"/>
      <c r="B254" s="3"/>
      <c r="C254" s="4"/>
      <c r="D254" s="4"/>
      <c r="E254" s="3"/>
      <c r="F254" s="3"/>
      <c r="G254" s="16"/>
      <c r="H254" s="3"/>
      <c r="I254" s="3"/>
      <c r="J254" s="3"/>
      <c r="K254" s="3"/>
      <c r="L254" s="3"/>
      <c r="M254" s="3"/>
      <c r="N254" s="3"/>
    </row>
    <row r="255" spans="1:14" ht="13">
      <c r="A255" s="36"/>
      <c r="B255" s="3"/>
      <c r="C255" s="4"/>
      <c r="D255" s="4"/>
      <c r="E255" s="3"/>
      <c r="F255" s="3"/>
      <c r="G255" s="16"/>
      <c r="H255" s="3"/>
      <c r="I255" s="3"/>
      <c r="J255" s="3"/>
      <c r="K255" s="3"/>
      <c r="L255" s="3"/>
      <c r="M255" s="3"/>
      <c r="N255" s="3"/>
    </row>
    <row r="256" spans="1:14" ht="13">
      <c r="A256" s="36"/>
      <c r="B256" s="3"/>
      <c r="C256" s="4"/>
      <c r="D256" s="4"/>
      <c r="E256" s="3"/>
      <c r="F256" s="3"/>
      <c r="G256" s="16"/>
      <c r="H256" s="3"/>
      <c r="I256" s="3"/>
      <c r="J256" s="3"/>
      <c r="K256" s="3"/>
      <c r="L256" s="3"/>
      <c r="M256" s="3"/>
      <c r="N256" s="3"/>
    </row>
    <row r="257" spans="1:14" ht="13">
      <c r="A257" s="36"/>
      <c r="B257" s="3"/>
      <c r="C257" s="4"/>
      <c r="D257" s="4"/>
      <c r="E257" s="3"/>
      <c r="F257" s="3"/>
      <c r="G257" s="16"/>
      <c r="H257" s="3"/>
      <c r="I257" s="3"/>
      <c r="J257" s="3"/>
      <c r="K257" s="3"/>
      <c r="L257" s="3"/>
      <c r="M257" s="3"/>
      <c r="N257" s="3"/>
    </row>
    <row r="258" spans="1:14" ht="13">
      <c r="A258" s="36"/>
      <c r="B258" s="3"/>
      <c r="C258" s="4"/>
      <c r="D258" s="4"/>
      <c r="E258" s="3"/>
      <c r="F258" s="3"/>
      <c r="G258" s="16"/>
      <c r="H258" s="3"/>
      <c r="I258" s="3"/>
      <c r="J258" s="3"/>
      <c r="K258" s="3"/>
      <c r="L258" s="3"/>
      <c r="M258" s="3"/>
      <c r="N258" s="3"/>
    </row>
    <row r="259" spans="1:14" ht="13">
      <c r="A259" s="36"/>
      <c r="B259" s="3"/>
      <c r="C259" s="4"/>
      <c r="D259" s="4"/>
      <c r="E259" s="3"/>
      <c r="F259" s="3"/>
      <c r="G259" s="16"/>
      <c r="H259" s="3"/>
      <c r="I259" s="3"/>
      <c r="J259" s="3"/>
      <c r="K259" s="3"/>
      <c r="L259" s="3"/>
      <c r="M259" s="3"/>
      <c r="N259" s="3"/>
    </row>
    <row r="260" spans="1:14" ht="13">
      <c r="A260" s="36"/>
      <c r="B260" s="3"/>
      <c r="C260" s="4"/>
      <c r="D260" s="4"/>
      <c r="E260" s="3"/>
      <c r="F260" s="3"/>
      <c r="G260" s="16"/>
      <c r="H260" s="3"/>
      <c r="I260" s="3"/>
      <c r="J260" s="3"/>
      <c r="K260" s="3"/>
      <c r="L260" s="3"/>
      <c r="M260" s="3"/>
      <c r="N260" s="3"/>
    </row>
    <row r="261" spans="1:14" ht="13">
      <c r="A261" s="36"/>
      <c r="B261" s="3"/>
      <c r="C261" s="4"/>
      <c r="D261" s="4"/>
      <c r="E261" s="3"/>
      <c r="F261" s="3"/>
      <c r="G261" s="16"/>
      <c r="H261" s="3"/>
      <c r="I261" s="3"/>
      <c r="J261" s="3"/>
      <c r="K261" s="3"/>
      <c r="L261" s="3"/>
      <c r="M261" s="3"/>
      <c r="N261" s="3"/>
    </row>
    <row r="262" spans="1:14" ht="13">
      <c r="A262" s="36"/>
      <c r="B262" s="3"/>
      <c r="C262" s="4"/>
      <c r="D262" s="4"/>
      <c r="E262" s="3"/>
      <c r="F262" s="3"/>
      <c r="G262" s="16"/>
      <c r="H262" s="3"/>
      <c r="I262" s="3"/>
      <c r="J262" s="3"/>
      <c r="K262" s="3"/>
      <c r="L262" s="3"/>
      <c r="M262" s="3"/>
      <c r="N262" s="3"/>
    </row>
    <row r="263" spans="1:14" ht="13">
      <c r="A263" s="36"/>
      <c r="B263" s="3"/>
      <c r="C263" s="4"/>
      <c r="D263" s="4"/>
      <c r="E263" s="3"/>
      <c r="F263" s="3"/>
      <c r="G263" s="16"/>
      <c r="H263" s="3"/>
      <c r="I263" s="3"/>
      <c r="J263" s="3"/>
      <c r="K263" s="3"/>
      <c r="L263" s="3"/>
      <c r="M263" s="3"/>
      <c r="N263" s="3"/>
    </row>
    <row r="264" spans="1:14" ht="13">
      <c r="A264" s="36"/>
      <c r="B264" s="3"/>
      <c r="C264" s="4"/>
      <c r="D264" s="4"/>
      <c r="E264" s="3"/>
      <c r="F264" s="3"/>
      <c r="G264" s="16"/>
      <c r="H264" s="3"/>
      <c r="I264" s="3"/>
      <c r="J264" s="3"/>
      <c r="K264" s="3"/>
      <c r="L264" s="3"/>
      <c r="M264" s="3"/>
      <c r="N264" s="3"/>
    </row>
    <row r="265" spans="1:14" ht="13">
      <c r="A265" s="36"/>
      <c r="B265" s="3"/>
      <c r="C265" s="4"/>
      <c r="D265" s="4"/>
      <c r="E265" s="3"/>
      <c r="F265" s="3"/>
      <c r="G265" s="16"/>
      <c r="H265" s="3"/>
      <c r="I265" s="3"/>
      <c r="J265" s="3"/>
      <c r="K265" s="3"/>
      <c r="L265" s="3"/>
      <c r="M265" s="3"/>
      <c r="N265" s="3"/>
    </row>
    <row r="266" spans="1:14" ht="13">
      <c r="A266" s="36"/>
      <c r="B266" s="3"/>
      <c r="C266" s="4"/>
      <c r="D266" s="4"/>
      <c r="E266" s="3"/>
      <c r="F266" s="3"/>
      <c r="G266" s="16"/>
      <c r="H266" s="3"/>
      <c r="I266" s="3"/>
      <c r="J266" s="3"/>
      <c r="K266" s="3"/>
      <c r="L266" s="3"/>
      <c r="M266" s="3"/>
      <c r="N266" s="3"/>
    </row>
    <row r="267" spans="1:14" ht="13">
      <c r="A267" s="36"/>
      <c r="B267" s="3"/>
      <c r="C267" s="4"/>
      <c r="D267" s="4"/>
      <c r="E267" s="3"/>
      <c r="F267" s="3"/>
      <c r="G267" s="16"/>
      <c r="H267" s="3"/>
      <c r="I267" s="3"/>
      <c r="J267" s="3"/>
      <c r="K267" s="3"/>
      <c r="L267" s="3"/>
      <c r="M267" s="3"/>
      <c r="N267" s="3"/>
    </row>
    <row r="268" spans="1:14" ht="13">
      <c r="A268" s="36"/>
      <c r="B268" s="3"/>
      <c r="C268" s="4"/>
      <c r="D268" s="4"/>
      <c r="E268" s="3"/>
      <c r="F268" s="3"/>
      <c r="G268" s="16"/>
      <c r="H268" s="3"/>
      <c r="I268" s="3"/>
      <c r="J268" s="3"/>
      <c r="K268" s="3"/>
      <c r="L268" s="3"/>
      <c r="M268" s="3"/>
      <c r="N268" s="3"/>
    </row>
    <row r="269" spans="1:14" ht="13">
      <c r="A269" s="36"/>
      <c r="B269" s="3"/>
      <c r="C269" s="4"/>
      <c r="D269" s="4"/>
      <c r="E269" s="3"/>
      <c r="F269" s="3"/>
      <c r="G269" s="16"/>
      <c r="H269" s="3"/>
      <c r="I269" s="3"/>
      <c r="J269" s="3"/>
      <c r="K269" s="3"/>
      <c r="L269" s="3"/>
      <c r="M269" s="3"/>
      <c r="N269" s="3"/>
    </row>
    <row r="270" spans="1:14" ht="13">
      <c r="A270" s="36"/>
      <c r="B270" s="3"/>
      <c r="C270" s="4"/>
      <c r="D270" s="4"/>
      <c r="E270" s="3"/>
      <c r="F270" s="3"/>
      <c r="G270" s="16"/>
      <c r="H270" s="3"/>
      <c r="I270" s="3"/>
      <c r="J270" s="3"/>
      <c r="K270" s="3"/>
      <c r="L270" s="3"/>
      <c r="M270" s="3"/>
      <c r="N270" s="3"/>
    </row>
    <row r="271" spans="1:14" ht="13">
      <c r="A271" s="36"/>
      <c r="B271" s="3"/>
      <c r="C271" s="4"/>
      <c r="D271" s="4"/>
      <c r="E271" s="3"/>
      <c r="F271" s="3"/>
      <c r="G271" s="16"/>
      <c r="H271" s="3"/>
      <c r="I271" s="3"/>
      <c r="J271" s="3"/>
      <c r="K271" s="3"/>
      <c r="L271" s="3"/>
      <c r="M271" s="3"/>
      <c r="N271" s="3"/>
    </row>
    <row r="272" spans="1:14" ht="13">
      <c r="A272" s="36"/>
      <c r="B272" s="3"/>
      <c r="C272" s="4"/>
      <c r="D272" s="4"/>
      <c r="E272" s="3"/>
      <c r="F272" s="3"/>
      <c r="G272" s="16"/>
      <c r="H272" s="3"/>
      <c r="I272" s="3"/>
      <c r="J272" s="3"/>
      <c r="K272" s="3"/>
      <c r="L272" s="3"/>
      <c r="M272" s="3"/>
      <c r="N272" s="3"/>
    </row>
    <row r="273" spans="1:14" ht="13">
      <c r="A273" s="36"/>
      <c r="B273" s="3"/>
      <c r="C273" s="4"/>
      <c r="D273" s="4"/>
      <c r="E273" s="3"/>
      <c r="F273" s="3"/>
      <c r="G273" s="16"/>
      <c r="H273" s="3"/>
      <c r="I273" s="3"/>
      <c r="J273" s="3"/>
      <c r="K273" s="3"/>
      <c r="L273" s="3"/>
      <c r="M273" s="3"/>
      <c r="N273" s="3"/>
    </row>
    <row r="274" spans="1:14" ht="13">
      <c r="A274" s="36"/>
      <c r="B274" s="3"/>
      <c r="C274" s="4"/>
      <c r="D274" s="4"/>
      <c r="E274" s="3"/>
      <c r="F274" s="3"/>
      <c r="G274" s="16"/>
      <c r="H274" s="3"/>
      <c r="I274" s="3"/>
      <c r="J274" s="3"/>
      <c r="K274" s="3"/>
      <c r="L274" s="3"/>
      <c r="M274" s="3"/>
      <c r="N274" s="3"/>
    </row>
    <row r="275" spans="1:14" ht="13">
      <c r="A275" s="36"/>
      <c r="B275" s="3"/>
      <c r="C275" s="4"/>
      <c r="D275" s="4"/>
      <c r="E275" s="3"/>
      <c r="F275" s="3"/>
      <c r="G275" s="16"/>
      <c r="H275" s="3"/>
      <c r="I275" s="3"/>
      <c r="J275" s="3"/>
      <c r="K275" s="3"/>
      <c r="L275" s="3"/>
      <c r="M275" s="3"/>
      <c r="N275" s="3"/>
    </row>
    <row r="276" spans="1:14" ht="13">
      <c r="A276" s="36"/>
      <c r="B276" s="3"/>
      <c r="C276" s="4"/>
      <c r="D276" s="4"/>
      <c r="E276" s="3"/>
      <c r="F276" s="3"/>
      <c r="G276" s="16"/>
      <c r="H276" s="3"/>
      <c r="I276" s="3"/>
      <c r="J276" s="3"/>
      <c r="K276" s="3"/>
      <c r="L276" s="3"/>
      <c r="M276" s="3"/>
      <c r="N276" s="3"/>
    </row>
    <row r="277" spans="1:14" ht="13">
      <c r="A277" s="36"/>
      <c r="B277" s="3"/>
      <c r="C277" s="4"/>
      <c r="D277" s="4"/>
      <c r="E277" s="3"/>
      <c r="F277" s="3"/>
      <c r="G277" s="16"/>
      <c r="H277" s="3"/>
      <c r="I277" s="3"/>
      <c r="J277" s="3"/>
      <c r="K277" s="3"/>
      <c r="L277" s="3"/>
      <c r="M277" s="3"/>
      <c r="N277" s="3"/>
    </row>
    <row r="278" spans="1:14" ht="13">
      <c r="A278" s="36"/>
      <c r="B278" s="3"/>
      <c r="C278" s="4"/>
      <c r="D278" s="4"/>
      <c r="E278" s="3"/>
      <c r="F278" s="3"/>
      <c r="G278" s="16"/>
      <c r="H278" s="3"/>
      <c r="I278" s="3"/>
      <c r="J278" s="3"/>
      <c r="K278" s="3"/>
      <c r="L278" s="3"/>
      <c r="M278" s="3"/>
      <c r="N278" s="3"/>
    </row>
    <row r="279" spans="1:14" ht="13">
      <c r="A279" s="36"/>
      <c r="B279" s="3"/>
      <c r="C279" s="4"/>
      <c r="D279" s="4"/>
      <c r="E279" s="3"/>
      <c r="F279" s="3"/>
      <c r="G279" s="16"/>
      <c r="H279" s="3"/>
      <c r="I279" s="3"/>
      <c r="J279" s="3"/>
      <c r="K279" s="3"/>
      <c r="L279" s="3"/>
      <c r="M279" s="3"/>
      <c r="N279" s="3"/>
    </row>
    <row r="280" spans="1:14" ht="13">
      <c r="A280" s="36"/>
      <c r="B280" s="3"/>
      <c r="C280" s="4"/>
      <c r="D280" s="4"/>
      <c r="E280" s="3"/>
      <c r="F280" s="3"/>
      <c r="G280" s="16"/>
      <c r="H280" s="3"/>
      <c r="I280" s="3"/>
      <c r="J280" s="3"/>
      <c r="K280" s="3"/>
      <c r="L280" s="3"/>
      <c r="M280" s="3"/>
      <c r="N280" s="3"/>
    </row>
    <row r="281" spans="1:14" ht="13">
      <c r="A281" s="36"/>
      <c r="B281" s="3"/>
      <c r="C281" s="4"/>
      <c r="D281" s="4"/>
      <c r="E281" s="3"/>
      <c r="F281" s="3"/>
      <c r="G281" s="16"/>
      <c r="H281" s="3"/>
      <c r="I281" s="3"/>
      <c r="J281" s="3"/>
      <c r="K281" s="3"/>
      <c r="L281" s="3"/>
      <c r="M281" s="3"/>
      <c r="N281" s="3"/>
    </row>
    <row r="282" spans="1:14" ht="13">
      <c r="A282" s="36"/>
      <c r="B282" s="3"/>
      <c r="C282" s="4"/>
      <c r="D282" s="4"/>
      <c r="E282" s="3"/>
      <c r="F282" s="3"/>
      <c r="G282" s="16"/>
      <c r="H282" s="3"/>
      <c r="I282" s="3"/>
      <c r="J282" s="3"/>
      <c r="K282" s="3"/>
      <c r="L282" s="3"/>
      <c r="M282" s="3"/>
      <c r="N282" s="3"/>
    </row>
    <row r="283" spans="1:14" ht="13">
      <c r="A283" s="36"/>
      <c r="B283" s="3"/>
      <c r="C283" s="4"/>
      <c r="D283" s="4"/>
      <c r="E283" s="3"/>
      <c r="F283" s="3"/>
      <c r="G283" s="16"/>
      <c r="H283" s="3"/>
      <c r="I283" s="3"/>
      <c r="J283" s="3"/>
      <c r="K283" s="3"/>
      <c r="L283" s="3"/>
      <c r="M283" s="3"/>
      <c r="N283" s="3"/>
    </row>
    <row r="284" spans="1:14" ht="13">
      <c r="A284" s="36"/>
      <c r="B284" s="3"/>
      <c r="C284" s="4"/>
      <c r="D284" s="4"/>
      <c r="E284" s="3"/>
      <c r="F284" s="3"/>
      <c r="G284" s="16"/>
      <c r="H284" s="3"/>
      <c r="I284" s="3"/>
      <c r="J284" s="3"/>
      <c r="K284" s="3"/>
      <c r="L284" s="3"/>
      <c r="M284" s="3"/>
      <c r="N284" s="3"/>
    </row>
    <row r="285" spans="1:14" ht="13">
      <c r="A285" s="36"/>
      <c r="B285" s="3"/>
      <c r="C285" s="4"/>
      <c r="D285" s="4"/>
      <c r="E285" s="3"/>
      <c r="F285" s="3"/>
      <c r="G285" s="16"/>
      <c r="H285" s="3"/>
      <c r="I285" s="3"/>
      <c r="J285" s="3"/>
      <c r="K285" s="3"/>
      <c r="L285" s="3"/>
      <c r="M285" s="3"/>
      <c r="N285" s="3"/>
    </row>
    <row r="286" spans="1:14" ht="13">
      <c r="A286" s="36"/>
      <c r="B286" s="3"/>
      <c r="C286" s="4"/>
      <c r="D286" s="4"/>
      <c r="E286" s="3"/>
      <c r="F286" s="3"/>
      <c r="G286" s="16"/>
      <c r="H286" s="3"/>
      <c r="I286" s="3"/>
      <c r="J286" s="3"/>
      <c r="K286" s="3"/>
      <c r="L286" s="3"/>
      <c r="M286" s="3"/>
      <c r="N286" s="3"/>
    </row>
    <row r="287" spans="1:14" ht="13">
      <c r="A287" s="36"/>
      <c r="B287" s="3"/>
      <c r="C287" s="4"/>
      <c r="D287" s="4"/>
      <c r="E287" s="3"/>
      <c r="F287" s="3"/>
      <c r="G287" s="16"/>
      <c r="H287" s="3"/>
      <c r="I287" s="3"/>
      <c r="J287" s="3"/>
      <c r="K287" s="3"/>
      <c r="L287" s="3"/>
      <c r="M287" s="3"/>
      <c r="N287" s="3"/>
    </row>
    <row r="288" spans="1:14" ht="13">
      <c r="A288" s="36"/>
      <c r="B288" s="3"/>
      <c r="C288" s="4"/>
      <c r="D288" s="4"/>
      <c r="E288" s="3"/>
      <c r="F288" s="3"/>
      <c r="G288" s="16"/>
      <c r="H288" s="3"/>
      <c r="I288" s="3"/>
      <c r="J288" s="3"/>
      <c r="K288" s="3"/>
      <c r="L288" s="3"/>
      <c r="M288" s="3"/>
      <c r="N288" s="3"/>
    </row>
    <row r="289" spans="1:14" ht="13">
      <c r="A289" s="36"/>
      <c r="B289" s="3"/>
      <c r="C289" s="4"/>
      <c r="D289" s="4"/>
      <c r="E289" s="3"/>
      <c r="F289" s="3"/>
      <c r="G289" s="16"/>
      <c r="H289" s="3"/>
      <c r="I289" s="3"/>
      <c r="J289" s="3"/>
      <c r="K289" s="3"/>
      <c r="L289" s="3"/>
      <c r="M289" s="3"/>
      <c r="N289" s="3"/>
    </row>
    <row r="290" spans="1:14" ht="13">
      <c r="A290" s="36"/>
      <c r="B290" s="3"/>
      <c r="C290" s="4"/>
      <c r="D290" s="4"/>
      <c r="E290" s="3"/>
      <c r="F290" s="3"/>
      <c r="G290" s="16"/>
      <c r="H290" s="3"/>
      <c r="I290" s="3"/>
      <c r="J290" s="3"/>
      <c r="K290" s="3"/>
      <c r="L290" s="3"/>
      <c r="M290" s="3"/>
      <c r="N290" s="3"/>
    </row>
    <row r="291" spans="1:14" ht="13">
      <c r="A291" s="36"/>
      <c r="B291" s="3"/>
      <c r="C291" s="4"/>
      <c r="D291" s="4"/>
      <c r="E291" s="3"/>
      <c r="F291" s="3"/>
      <c r="G291" s="16"/>
      <c r="H291" s="3"/>
      <c r="I291" s="3"/>
      <c r="J291" s="3"/>
      <c r="K291" s="3"/>
      <c r="L291" s="3"/>
      <c r="M291" s="3"/>
      <c r="N291" s="3"/>
    </row>
    <row r="292" spans="1:14" ht="13">
      <c r="A292" s="36"/>
      <c r="B292" s="3"/>
      <c r="C292" s="4"/>
      <c r="D292" s="4"/>
      <c r="E292" s="3"/>
      <c r="F292" s="3"/>
      <c r="G292" s="16"/>
      <c r="H292" s="3"/>
      <c r="I292" s="3"/>
      <c r="J292" s="3"/>
      <c r="K292" s="3"/>
      <c r="L292" s="3"/>
      <c r="M292" s="3"/>
      <c r="N292" s="3"/>
    </row>
    <row r="293" spans="1:14" ht="13">
      <c r="A293" s="36"/>
      <c r="B293" s="3"/>
      <c r="C293" s="4"/>
      <c r="D293" s="4"/>
      <c r="E293" s="3"/>
      <c r="F293" s="3"/>
      <c r="G293" s="16"/>
      <c r="H293" s="3"/>
      <c r="I293" s="3"/>
      <c r="J293" s="3"/>
      <c r="K293" s="3"/>
      <c r="L293" s="3"/>
      <c r="M293" s="3"/>
      <c r="N293" s="3"/>
    </row>
    <row r="294" spans="1:14" ht="13">
      <c r="A294" s="36"/>
      <c r="B294" s="3"/>
      <c r="C294" s="4"/>
      <c r="D294" s="4"/>
      <c r="E294" s="3"/>
      <c r="F294" s="3"/>
      <c r="G294" s="16"/>
      <c r="H294" s="3"/>
      <c r="I294" s="3"/>
      <c r="J294" s="3"/>
      <c r="K294" s="3"/>
      <c r="L294" s="3"/>
      <c r="M294" s="3"/>
      <c r="N294" s="3"/>
    </row>
    <row r="295" spans="1:14" ht="13">
      <c r="A295" s="36"/>
      <c r="B295" s="3"/>
      <c r="C295" s="4"/>
      <c r="D295" s="4"/>
      <c r="E295" s="3"/>
      <c r="F295" s="3"/>
      <c r="G295" s="16"/>
      <c r="H295" s="3"/>
      <c r="I295" s="3"/>
      <c r="J295" s="3"/>
      <c r="K295" s="3"/>
      <c r="L295" s="3"/>
      <c r="M295" s="3"/>
      <c r="N295" s="3"/>
    </row>
    <row r="296" spans="1:14" ht="13">
      <c r="A296" s="36"/>
      <c r="B296" s="3"/>
      <c r="C296" s="4"/>
      <c r="D296" s="4"/>
      <c r="E296" s="3"/>
      <c r="F296" s="3"/>
      <c r="G296" s="16"/>
      <c r="H296" s="3"/>
      <c r="I296" s="3"/>
      <c r="J296" s="3"/>
      <c r="K296" s="3"/>
      <c r="L296" s="3"/>
      <c r="M296" s="3"/>
      <c r="N296" s="3"/>
    </row>
    <row r="297" spans="1:14" ht="13">
      <c r="A297" s="36"/>
      <c r="B297" s="3"/>
      <c r="C297" s="4"/>
      <c r="D297" s="4"/>
      <c r="E297" s="3"/>
      <c r="F297" s="3"/>
      <c r="G297" s="16"/>
      <c r="H297" s="3"/>
      <c r="I297" s="3"/>
      <c r="J297" s="3"/>
      <c r="K297" s="3"/>
      <c r="L297" s="3"/>
      <c r="M297" s="3"/>
      <c r="N297" s="3"/>
    </row>
    <row r="298" spans="1:14" ht="13">
      <c r="A298" s="36"/>
      <c r="B298" s="3"/>
      <c r="C298" s="4"/>
      <c r="D298" s="4"/>
      <c r="E298" s="3"/>
      <c r="F298" s="3"/>
      <c r="G298" s="16"/>
      <c r="H298" s="3"/>
      <c r="I298" s="3"/>
      <c r="J298" s="3"/>
      <c r="K298" s="3"/>
      <c r="L298" s="3"/>
      <c r="M298" s="3"/>
      <c r="N298" s="3"/>
    </row>
    <row r="299" spans="1:14" ht="13">
      <c r="A299" s="36"/>
      <c r="B299" s="3"/>
      <c r="C299" s="4"/>
      <c r="D299" s="4"/>
      <c r="E299" s="3"/>
      <c r="F299" s="3"/>
      <c r="G299" s="16"/>
      <c r="H299" s="3"/>
      <c r="I299" s="3"/>
      <c r="J299" s="3"/>
      <c r="K299" s="3"/>
      <c r="L299" s="3"/>
      <c r="M299" s="3"/>
      <c r="N299" s="3"/>
    </row>
    <row r="300" spans="1:14" ht="13">
      <c r="A300" s="36"/>
      <c r="B300" s="3"/>
      <c r="C300" s="4"/>
      <c r="D300" s="4"/>
      <c r="E300" s="3"/>
      <c r="F300" s="3"/>
      <c r="G300" s="16"/>
      <c r="H300" s="3"/>
      <c r="I300" s="3"/>
      <c r="J300" s="3"/>
      <c r="K300" s="3"/>
      <c r="L300" s="3"/>
      <c r="M300" s="3"/>
      <c r="N300" s="3"/>
    </row>
    <row r="301" spans="1:14" ht="13">
      <c r="A301" s="36"/>
      <c r="B301" s="3"/>
      <c r="C301" s="4"/>
      <c r="D301" s="4"/>
      <c r="E301" s="3"/>
      <c r="F301" s="3"/>
      <c r="G301" s="16"/>
      <c r="H301" s="3"/>
      <c r="I301" s="3"/>
      <c r="J301" s="3"/>
      <c r="K301" s="3"/>
      <c r="L301" s="3"/>
      <c r="M301" s="3"/>
      <c r="N301" s="3"/>
    </row>
    <row r="302" spans="1:14" ht="13">
      <c r="A302" s="36"/>
      <c r="B302" s="3"/>
      <c r="C302" s="4"/>
      <c r="D302" s="4"/>
      <c r="E302" s="3"/>
      <c r="F302" s="3"/>
      <c r="G302" s="16"/>
      <c r="H302" s="3"/>
      <c r="I302" s="3"/>
      <c r="J302" s="3"/>
      <c r="K302" s="3"/>
      <c r="L302" s="3"/>
      <c r="M302" s="3"/>
      <c r="N302" s="3"/>
    </row>
    <row r="303" spans="1:14" ht="13">
      <c r="A303" s="36"/>
      <c r="B303" s="3"/>
      <c r="C303" s="4"/>
      <c r="D303" s="4"/>
      <c r="E303" s="3"/>
      <c r="F303" s="3"/>
      <c r="G303" s="16"/>
      <c r="H303" s="3"/>
      <c r="I303" s="3"/>
      <c r="J303" s="3"/>
      <c r="K303" s="3"/>
      <c r="L303" s="3"/>
      <c r="M303" s="3"/>
      <c r="N303" s="3"/>
    </row>
    <row r="304" spans="1:14" ht="13">
      <c r="A304" s="36"/>
      <c r="B304" s="3"/>
      <c r="C304" s="4"/>
      <c r="D304" s="4"/>
      <c r="E304" s="3"/>
      <c r="F304" s="3"/>
      <c r="G304" s="16"/>
      <c r="H304" s="3"/>
      <c r="I304" s="3"/>
      <c r="J304" s="3"/>
      <c r="K304" s="3"/>
      <c r="L304" s="3"/>
      <c r="M304" s="3"/>
      <c r="N304" s="3"/>
    </row>
    <row r="305" spans="1:14" ht="13">
      <c r="A305" s="36"/>
      <c r="B305" s="3"/>
      <c r="C305" s="4"/>
      <c r="D305" s="4"/>
      <c r="E305" s="3"/>
      <c r="F305" s="3"/>
      <c r="G305" s="16"/>
      <c r="H305" s="3"/>
      <c r="I305" s="3"/>
      <c r="J305" s="3"/>
      <c r="K305" s="3"/>
      <c r="L305" s="3"/>
      <c r="M305" s="3"/>
      <c r="N305" s="3"/>
    </row>
    <row r="306" spans="1:14" ht="13">
      <c r="A306" s="36"/>
      <c r="B306" s="3"/>
      <c r="C306" s="4"/>
      <c r="D306" s="4"/>
      <c r="E306" s="3"/>
      <c r="F306" s="3"/>
      <c r="G306" s="16"/>
      <c r="H306" s="3"/>
      <c r="I306" s="3"/>
      <c r="J306" s="3"/>
      <c r="K306" s="3"/>
      <c r="L306" s="3"/>
      <c r="M306" s="3"/>
      <c r="N306" s="3"/>
    </row>
    <row r="307" spans="1:14" ht="13">
      <c r="A307" s="36"/>
      <c r="B307" s="3"/>
      <c r="C307" s="4"/>
      <c r="D307" s="4"/>
      <c r="E307" s="3"/>
      <c r="F307" s="3"/>
      <c r="G307" s="16"/>
      <c r="H307" s="3"/>
      <c r="I307" s="3"/>
      <c r="J307" s="3"/>
      <c r="K307" s="3"/>
      <c r="L307" s="3"/>
      <c r="M307" s="3"/>
      <c r="N307" s="3"/>
    </row>
    <row r="308" spans="1:14" ht="13">
      <c r="A308" s="36"/>
      <c r="B308" s="3"/>
      <c r="C308" s="4"/>
      <c r="D308" s="4"/>
      <c r="E308" s="3"/>
      <c r="F308" s="3"/>
      <c r="G308" s="16"/>
      <c r="H308" s="3"/>
      <c r="I308" s="3"/>
      <c r="J308" s="3"/>
      <c r="K308" s="3"/>
      <c r="L308" s="3"/>
      <c r="M308" s="3"/>
      <c r="N308" s="3"/>
    </row>
    <row r="309" spans="1:14" ht="13">
      <c r="A309" s="36"/>
      <c r="B309" s="3"/>
      <c r="C309" s="4"/>
      <c r="D309" s="4"/>
      <c r="E309" s="3"/>
      <c r="F309" s="3"/>
      <c r="G309" s="16"/>
      <c r="H309" s="3"/>
      <c r="I309" s="3"/>
      <c r="J309" s="3"/>
      <c r="K309" s="3"/>
      <c r="L309" s="3"/>
      <c r="M309" s="3"/>
      <c r="N309" s="3"/>
    </row>
    <row r="310" spans="1:14" ht="13">
      <c r="A310" s="36"/>
      <c r="B310" s="3"/>
      <c r="C310" s="4"/>
      <c r="D310" s="4"/>
      <c r="E310" s="3"/>
      <c r="F310" s="3"/>
      <c r="G310" s="16"/>
      <c r="H310" s="3"/>
      <c r="I310" s="3"/>
      <c r="J310" s="3"/>
      <c r="K310" s="3"/>
      <c r="L310" s="3"/>
      <c r="M310" s="3"/>
      <c r="N310" s="3"/>
    </row>
    <row r="311" spans="1:14" ht="13">
      <c r="A311" s="36"/>
      <c r="B311" s="3"/>
      <c r="C311" s="4"/>
      <c r="D311" s="4"/>
      <c r="E311" s="3"/>
      <c r="F311" s="3"/>
      <c r="G311" s="16"/>
      <c r="H311" s="3"/>
      <c r="I311" s="3"/>
      <c r="J311" s="3"/>
      <c r="K311" s="3"/>
      <c r="L311" s="3"/>
      <c r="M311" s="3"/>
      <c r="N311" s="3"/>
    </row>
    <row r="312" spans="1:14" ht="13">
      <c r="A312" s="36"/>
      <c r="B312" s="3"/>
      <c r="C312" s="4"/>
      <c r="D312" s="4"/>
      <c r="E312" s="3"/>
      <c r="F312" s="3"/>
      <c r="G312" s="16"/>
      <c r="H312" s="3"/>
      <c r="I312" s="3"/>
      <c r="J312" s="3"/>
      <c r="K312" s="3"/>
      <c r="L312" s="3"/>
      <c r="M312" s="3"/>
      <c r="N312" s="3"/>
    </row>
    <row r="313" spans="1:14" ht="13">
      <c r="A313" s="36"/>
      <c r="B313" s="3"/>
      <c r="C313" s="4"/>
      <c r="D313" s="4"/>
      <c r="E313" s="3"/>
      <c r="F313" s="3"/>
      <c r="G313" s="16"/>
      <c r="H313" s="3"/>
      <c r="I313" s="3"/>
      <c r="J313" s="3"/>
      <c r="K313" s="3"/>
      <c r="L313" s="3"/>
      <c r="M313" s="3"/>
      <c r="N313" s="3"/>
    </row>
    <row r="314" spans="1:14" ht="13">
      <c r="A314" s="36"/>
      <c r="B314" s="3"/>
      <c r="C314" s="4"/>
      <c r="D314" s="4"/>
      <c r="E314" s="3"/>
      <c r="F314" s="3"/>
      <c r="G314" s="16"/>
      <c r="H314" s="3"/>
      <c r="I314" s="3"/>
      <c r="J314" s="3"/>
      <c r="K314" s="3"/>
      <c r="L314" s="3"/>
      <c r="M314" s="3"/>
      <c r="N314" s="3"/>
    </row>
    <row r="315" spans="1:14" ht="13">
      <c r="A315" s="36"/>
      <c r="B315" s="3"/>
      <c r="C315" s="4"/>
      <c r="D315" s="4"/>
      <c r="E315" s="3"/>
      <c r="F315" s="3"/>
      <c r="G315" s="16"/>
      <c r="H315" s="3"/>
      <c r="I315" s="3"/>
      <c r="J315" s="3"/>
      <c r="K315" s="3"/>
      <c r="L315" s="3"/>
      <c r="M315" s="3"/>
      <c r="N315" s="3"/>
    </row>
    <row r="316" spans="1:14" ht="13">
      <c r="A316" s="36"/>
      <c r="B316" s="3"/>
      <c r="C316" s="4"/>
      <c r="D316" s="4"/>
      <c r="E316" s="3"/>
      <c r="F316" s="3"/>
      <c r="G316" s="16"/>
      <c r="H316" s="3"/>
      <c r="I316" s="3"/>
      <c r="J316" s="3"/>
      <c r="K316" s="3"/>
      <c r="L316" s="3"/>
      <c r="M316" s="3"/>
      <c r="N316" s="3"/>
    </row>
    <row r="317" spans="1:14" ht="13">
      <c r="A317" s="36"/>
      <c r="B317" s="3"/>
      <c r="C317" s="4"/>
      <c r="D317" s="4"/>
      <c r="E317" s="3"/>
      <c r="F317" s="3"/>
      <c r="G317" s="16"/>
      <c r="H317" s="3"/>
      <c r="I317" s="3"/>
      <c r="J317" s="3"/>
      <c r="K317" s="3"/>
      <c r="L317" s="3"/>
      <c r="M317" s="3"/>
      <c r="N317" s="3"/>
    </row>
    <row r="318" spans="1:14" ht="13">
      <c r="A318" s="36"/>
      <c r="B318" s="3"/>
      <c r="C318" s="4"/>
      <c r="D318" s="4"/>
      <c r="E318" s="3"/>
      <c r="F318" s="3"/>
      <c r="G318" s="16"/>
      <c r="H318" s="3"/>
      <c r="I318" s="3"/>
      <c r="J318" s="3"/>
      <c r="K318" s="3"/>
      <c r="L318" s="3"/>
      <c r="M318" s="3"/>
      <c r="N318" s="3"/>
    </row>
    <row r="319" spans="1:14" ht="13">
      <c r="A319" s="36"/>
      <c r="B319" s="3"/>
      <c r="C319" s="4"/>
      <c r="D319" s="4"/>
      <c r="E319" s="3"/>
      <c r="F319" s="3"/>
      <c r="G319" s="16"/>
      <c r="H319" s="3"/>
      <c r="I319" s="3"/>
      <c r="J319" s="3"/>
      <c r="K319" s="3"/>
      <c r="L319" s="3"/>
      <c r="M319" s="3"/>
      <c r="N319" s="3"/>
    </row>
    <row r="320" spans="1:14" ht="13">
      <c r="A320" s="36"/>
      <c r="B320" s="3"/>
      <c r="C320" s="4"/>
      <c r="D320" s="4"/>
      <c r="E320" s="3"/>
      <c r="F320" s="3"/>
      <c r="G320" s="16"/>
      <c r="H320" s="3"/>
      <c r="I320" s="3"/>
      <c r="J320" s="3"/>
      <c r="K320" s="3"/>
      <c r="L320" s="3"/>
      <c r="M320" s="3"/>
      <c r="N320" s="3"/>
    </row>
    <row r="321" spans="1:14" ht="13">
      <c r="A321" s="36"/>
      <c r="B321" s="3"/>
      <c r="C321" s="4"/>
      <c r="D321" s="4"/>
      <c r="E321" s="3"/>
      <c r="F321" s="3"/>
      <c r="G321" s="16"/>
      <c r="H321" s="3"/>
      <c r="I321" s="3"/>
      <c r="J321" s="3"/>
      <c r="K321" s="3"/>
      <c r="L321" s="3"/>
      <c r="M321" s="3"/>
      <c r="N321" s="3"/>
    </row>
    <row r="322" spans="1:14" ht="13">
      <c r="A322" s="36"/>
      <c r="B322" s="3"/>
      <c r="C322" s="4"/>
      <c r="D322" s="4"/>
      <c r="E322" s="3"/>
      <c r="F322" s="3"/>
      <c r="G322" s="16"/>
      <c r="H322" s="3"/>
      <c r="I322" s="3"/>
      <c r="J322" s="3"/>
      <c r="K322" s="3"/>
      <c r="L322" s="3"/>
      <c r="M322" s="3"/>
      <c r="N322" s="3"/>
    </row>
    <row r="323" spans="1:14" ht="13">
      <c r="A323" s="36"/>
      <c r="B323" s="3"/>
      <c r="C323" s="4"/>
      <c r="D323" s="4"/>
      <c r="E323" s="3"/>
      <c r="F323" s="3"/>
      <c r="G323" s="16"/>
      <c r="H323" s="3"/>
      <c r="I323" s="3"/>
      <c r="J323" s="3"/>
      <c r="K323" s="3"/>
      <c r="L323" s="3"/>
      <c r="M323" s="3"/>
      <c r="N323" s="3"/>
    </row>
    <row r="324" spans="1:14" ht="13">
      <c r="A324" s="36"/>
      <c r="B324" s="3"/>
      <c r="C324" s="4"/>
      <c r="D324" s="4"/>
      <c r="E324" s="3"/>
      <c r="F324" s="3"/>
      <c r="G324" s="16"/>
      <c r="H324" s="3"/>
      <c r="I324" s="3"/>
      <c r="J324" s="3"/>
      <c r="K324" s="3"/>
      <c r="L324" s="3"/>
      <c r="M324" s="3"/>
      <c r="N324" s="3"/>
    </row>
    <row r="325" spans="1:14" ht="13">
      <c r="A325" s="36"/>
      <c r="B325" s="3"/>
      <c r="C325" s="4"/>
      <c r="D325" s="4"/>
      <c r="E325" s="3"/>
      <c r="F325" s="3"/>
      <c r="G325" s="16"/>
      <c r="H325" s="3"/>
      <c r="I325" s="3"/>
      <c r="J325" s="3"/>
      <c r="K325" s="3"/>
      <c r="L325" s="3"/>
      <c r="M325" s="3"/>
      <c r="N325" s="3"/>
    </row>
    <row r="326" spans="1:14" ht="13">
      <c r="A326" s="36"/>
      <c r="B326" s="3"/>
      <c r="C326" s="4"/>
      <c r="D326" s="4"/>
      <c r="E326" s="3"/>
      <c r="F326" s="3"/>
      <c r="G326" s="16"/>
      <c r="H326" s="3"/>
      <c r="I326" s="3"/>
      <c r="J326" s="3"/>
      <c r="K326" s="3"/>
      <c r="L326" s="3"/>
      <c r="M326" s="3"/>
      <c r="N326" s="3"/>
    </row>
    <row r="327" spans="1:14" ht="13">
      <c r="A327" s="36"/>
      <c r="B327" s="3"/>
      <c r="C327" s="4"/>
      <c r="D327" s="4"/>
      <c r="E327" s="3"/>
      <c r="F327" s="3"/>
      <c r="G327" s="16"/>
      <c r="H327" s="3"/>
      <c r="I327" s="3"/>
      <c r="J327" s="3"/>
      <c r="K327" s="3"/>
      <c r="L327" s="3"/>
      <c r="M327" s="3"/>
      <c r="N327" s="3"/>
    </row>
    <row r="328" spans="1:14" ht="13">
      <c r="A328" s="36"/>
      <c r="B328" s="3"/>
      <c r="C328" s="4"/>
      <c r="D328" s="4"/>
      <c r="E328" s="3"/>
      <c r="F328" s="3"/>
      <c r="G328" s="16"/>
      <c r="H328" s="3"/>
      <c r="I328" s="3"/>
      <c r="J328" s="3"/>
      <c r="K328" s="3"/>
      <c r="L328" s="3"/>
      <c r="M328" s="3"/>
      <c r="N328" s="3"/>
    </row>
    <row r="329" spans="1:14" ht="13">
      <c r="A329" s="36"/>
      <c r="B329" s="3"/>
      <c r="C329" s="4"/>
      <c r="D329" s="4"/>
      <c r="E329" s="3"/>
      <c r="F329" s="3"/>
      <c r="G329" s="16"/>
      <c r="H329" s="3"/>
      <c r="I329" s="3"/>
      <c r="J329" s="3"/>
      <c r="K329" s="3"/>
      <c r="L329" s="3"/>
      <c r="M329" s="3"/>
      <c r="N329" s="3"/>
    </row>
    <row r="330" spans="1:14" ht="13">
      <c r="A330" s="36"/>
      <c r="B330" s="3"/>
      <c r="C330" s="4"/>
      <c r="D330" s="4"/>
      <c r="E330" s="3"/>
      <c r="F330" s="3"/>
      <c r="G330" s="16"/>
      <c r="H330" s="3"/>
      <c r="I330" s="3"/>
      <c r="J330" s="3"/>
      <c r="K330" s="3"/>
      <c r="L330" s="3"/>
      <c r="M330" s="3"/>
      <c r="N330" s="3"/>
    </row>
    <row r="331" spans="1:14" ht="13">
      <c r="A331" s="36"/>
      <c r="B331" s="3"/>
      <c r="C331" s="4"/>
      <c r="D331" s="4"/>
      <c r="E331" s="3"/>
      <c r="F331" s="3"/>
      <c r="G331" s="16"/>
      <c r="H331" s="3"/>
      <c r="I331" s="3"/>
      <c r="J331" s="3"/>
      <c r="K331" s="3"/>
      <c r="L331" s="3"/>
      <c r="M331" s="3"/>
      <c r="N331" s="3"/>
    </row>
    <row r="332" spans="1:14" ht="13">
      <c r="A332" s="36"/>
      <c r="B332" s="3"/>
      <c r="C332" s="4"/>
      <c r="D332" s="4"/>
      <c r="E332" s="3"/>
      <c r="F332" s="3"/>
      <c r="G332" s="16"/>
      <c r="H332" s="3"/>
      <c r="I332" s="3"/>
      <c r="J332" s="3"/>
      <c r="K332" s="3"/>
      <c r="L332" s="3"/>
      <c r="M332" s="3"/>
      <c r="N332" s="3"/>
    </row>
    <row r="333" spans="1:14" ht="13">
      <c r="A333" s="36"/>
      <c r="B333" s="3"/>
      <c r="C333" s="4"/>
      <c r="D333" s="4"/>
      <c r="E333" s="3"/>
      <c r="F333" s="3"/>
      <c r="G333" s="16"/>
      <c r="H333" s="3"/>
      <c r="I333" s="3"/>
      <c r="J333" s="3"/>
      <c r="K333" s="3"/>
      <c r="L333" s="3"/>
      <c r="M333" s="3"/>
      <c r="N333" s="3"/>
    </row>
    <row r="334" spans="1:14" ht="13">
      <c r="A334" s="36"/>
      <c r="B334" s="3"/>
      <c r="C334" s="4"/>
      <c r="D334" s="4"/>
      <c r="E334" s="3"/>
      <c r="F334" s="3"/>
      <c r="G334" s="16"/>
      <c r="H334" s="3"/>
      <c r="I334" s="3"/>
      <c r="J334" s="3"/>
      <c r="K334" s="3"/>
      <c r="L334" s="3"/>
      <c r="M334" s="3"/>
      <c r="N334" s="3"/>
    </row>
    <row r="335" spans="1:14" ht="13">
      <c r="A335" s="36"/>
      <c r="B335" s="3"/>
      <c r="C335" s="4"/>
      <c r="D335" s="4"/>
      <c r="E335" s="3"/>
      <c r="F335" s="3"/>
      <c r="G335" s="16"/>
      <c r="H335" s="3"/>
      <c r="I335" s="3"/>
      <c r="J335" s="3"/>
      <c r="K335" s="3"/>
      <c r="L335" s="3"/>
      <c r="M335" s="3"/>
      <c r="N335" s="3"/>
    </row>
    <row r="336" spans="1:14" ht="13">
      <c r="A336" s="36"/>
      <c r="B336" s="3"/>
      <c r="C336" s="4"/>
      <c r="D336" s="4"/>
      <c r="E336" s="3"/>
      <c r="F336" s="3"/>
      <c r="G336" s="16"/>
      <c r="H336" s="3"/>
      <c r="I336" s="3"/>
      <c r="J336" s="3"/>
      <c r="K336" s="3"/>
      <c r="L336" s="3"/>
      <c r="M336" s="3"/>
      <c r="N336" s="3"/>
    </row>
    <row r="337" spans="1:14" ht="13">
      <c r="A337" s="36"/>
      <c r="B337" s="3"/>
      <c r="C337" s="4"/>
      <c r="D337" s="4"/>
      <c r="E337" s="3"/>
      <c r="F337" s="3"/>
      <c r="G337" s="16"/>
      <c r="H337" s="3"/>
      <c r="I337" s="3"/>
      <c r="J337" s="3"/>
      <c r="K337" s="3"/>
      <c r="L337" s="3"/>
      <c r="M337" s="3"/>
      <c r="N337" s="3"/>
    </row>
    <row r="338" spans="1:14" ht="13">
      <c r="A338" s="36"/>
      <c r="B338" s="3"/>
      <c r="C338" s="4"/>
      <c r="D338" s="4"/>
      <c r="E338" s="3"/>
      <c r="F338" s="3"/>
      <c r="G338" s="16"/>
      <c r="H338" s="3"/>
      <c r="I338" s="3"/>
      <c r="J338" s="3"/>
      <c r="K338" s="3"/>
      <c r="L338" s="3"/>
      <c r="M338" s="3"/>
      <c r="N338" s="3"/>
    </row>
    <row r="339" spans="1:14" ht="13">
      <c r="A339" s="36"/>
      <c r="B339" s="3"/>
      <c r="C339" s="4"/>
      <c r="D339" s="4"/>
      <c r="E339" s="3"/>
      <c r="F339" s="3"/>
      <c r="G339" s="16"/>
      <c r="H339" s="3"/>
      <c r="I339" s="3"/>
      <c r="J339" s="3"/>
      <c r="K339" s="3"/>
      <c r="L339" s="3"/>
      <c r="M339" s="3"/>
      <c r="N339" s="3"/>
    </row>
    <row r="340" spans="1:14" ht="13">
      <c r="A340" s="36"/>
      <c r="B340" s="3"/>
      <c r="C340" s="4"/>
      <c r="D340" s="4"/>
      <c r="E340" s="3"/>
      <c r="F340" s="3"/>
      <c r="G340" s="16"/>
      <c r="H340" s="3"/>
      <c r="I340" s="3"/>
      <c r="J340" s="3"/>
      <c r="K340" s="3"/>
      <c r="L340" s="3"/>
      <c r="M340" s="3"/>
      <c r="N340" s="3"/>
    </row>
    <row r="341" spans="1:14" ht="13">
      <c r="A341" s="36"/>
      <c r="B341" s="3"/>
      <c r="C341" s="4"/>
      <c r="D341" s="4"/>
      <c r="E341" s="3"/>
      <c r="F341" s="3"/>
      <c r="G341" s="16"/>
      <c r="H341" s="3"/>
      <c r="I341" s="3"/>
      <c r="J341" s="3"/>
      <c r="K341" s="3"/>
      <c r="L341" s="3"/>
      <c r="M341" s="3"/>
      <c r="N341" s="3"/>
    </row>
    <row r="342" spans="1:14" ht="13">
      <c r="A342" s="36"/>
      <c r="B342" s="3"/>
      <c r="C342" s="4"/>
      <c r="D342" s="4"/>
      <c r="E342" s="3"/>
      <c r="F342" s="3"/>
      <c r="G342" s="16"/>
      <c r="H342" s="3"/>
      <c r="I342" s="3"/>
      <c r="J342" s="3"/>
      <c r="K342" s="3"/>
      <c r="L342" s="3"/>
      <c r="M342" s="3"/>
      <c r="N342" s="3"/>
    </row>
    <row r="343" spans="1:14" ht="13">
      <c r="A343" s="36"/>
      <c r="B343" s="3"/>
      <c r="C343" s="4"/>
      <c r="D343" s="4"/>
      <c r="E343" s="3"/>
      <c r="F343" s="3"/>
      <c r="G343" s="16"/>
      <c r="H343" s="3"/>
      <c r="I343" s="3"/>
      <c r="J343" s="3"/>
      <c r="K343" s="3"/>
      <c r="L343" s="3"/>
      <c r="M343" s="3"/>
      <c r="N343" s="3"/>
    </row>
    <row r="344" spans="1:14" ht="13">
      <c r="A344" s="36"/>
      <c r="B344" s="3"/>
      <c r="C344" s="4"/>
      <c r="D344" s="4"/>
      <c r="E344" s="3"/>
      <c r="F344" s="3"/>
      <c r="G344" s="16"/>
      <c r="H344" s="3"/>
      <c r="I344" s="3"/>
      <c r="J344" s="3"/>
      <c r="K344" s="3"/>
      <c r="L344" s="3"/>
      <c r="M344" s="3"/>
      <c r="N344" s="3"/>
    </row>
    <row r="345" spans="1:14" ht="13">
      <c r="A345" s="36"/>
      <c r="B345" s="3"/>
      <c r="C345" s="4"/>
      <c r="D345" s="4"/>
      <c r="E345" s="3"/>
      <c r="F345" s="3"/>
      <c r="G345" s="16"/>
      <c r="H345" s="3"/>
      <c r="I345" s="3"/>
      <c r="J345" s="3"/>
      <c r="K345" s="3"/>
      <c r="L345" s="3"/>
      <c r="M345" s="3"/>
      <c r="N345" s="3"/>
    </row>
    <row r="346" spans="1:14" ht="13">
      <c r="A346" s="36"/>
      <c r="B346" s="3"/>
      <c r="C346" s="4"/>
      <c r="D346" s="4"/>
      <c r="E346" s="3"/>
      <c r="F346" s="3"/>
      <c r="G346" s="16"/>
      <c r="H346" s="3"/>
      <c r="I346" s="3"/>
      <c r="J346" s="3"/>
      <c r="K346" s="3"/>
      <c r="L346" s="3"/>
      <c r="M346" s="3"/>
      <c r="N346" s="3"/>
    </row>
    <row r="347" spans="1:14" ht="13">
      <c r="A347" s="36"/>
      <c r="B347" s="3"/>
      <c r="C347" s="4"/>
      <c r="D347" s="4"/>
      <c r="E347" s="3"/>
      <c r="F347" s="3"/>
      <c r="G347" s="16"/>
      <c r="H347" s="3"/>
      <c r="I347" s="3"/>
      <c r="J347" s="3"/>
      <c r="K347" s="3"/>
      <c r="L347" s="3"/>
      <c r="M347" s="3"/>
      <c r="N347" s="3"/>
    </row>
    <row r="348" spans="1:14" ht="13">
      <c r="A348" s="36"/>
      <c r="B348" s="3"/>
      <c r="C348" s="4"/>
      <c r="D348" s="4"/>
      <c r="E348" s="3"/>
      <c r="F348" s="3"/>
      <c r="G348" s="16"/>
      <c r="H348" s="3"/>
      <c r="I348" s="3"/>
      <c r="J348" s="3"/>
      <c r="K348" s="3"/>
      <c r="L348" s="3"/>
      <c r="M348" s="3"/>
      <c r="N348" s="3"/>
    </row>
    <row r="349" spans="1:14" ht="13">
      <c r="A349" s="36"/>
      <c r="B349" s="3"/>
      <c r="C349" s="4"/>
      <c r="D349" s="4"/>
      <c r="E349" s="3"/>
      <c r="F349" s="3"/>
      <c r="G349" s="16"/>
      <c r="H349" s="3"/>
      <c r="I349" s="3"/>
      <c r="J349" s="3"/>
      <c r="K349" s="3"/>
      <c r="L349" s="3"/>
      <c r="M349" s="3"/>
      <c r="N349" s="3"/>
    </row>
    <row r="350" spans="1:14" ht="13">
      <c r="A350" s="36"/>
      <c r="B350" s="3"/>
      <c r="C350" s="4"/>
      <c r="D350" s="4"/>
      <c r="E350" s="3"/>
      <c r="F350" s="3"/>
      <c r="G350" s="16"/>
      <c r="H350" s="3"/>
      <c r="I350" s="3"/>
      <c r="J350" s="3"/>
      <c r="K350" s="3"/>
      <c r="L350" s="3"/>
      <c r="M350" s="3"/>
      <c r="N350" s="3"/>
    </row>
    <row r="351" spans="1:14" ht="13">
      <c r="A351" s="36"/>
      <c r="B351" s="3"/>
      <c r="C351" s="4"/>
      <c r="D351" s="4"/>
      <c r="E351" s="3"/>
      <c r="F351" s="3"/>
      <c r="G351" s="16"/>
      <c r="H351" s="3"/>
      <c r="I351" s="3"/>
      <c r="J351" s="3"/>
      <c r="K351" s="3"/>
      <c r="L351" s="3"/>
      <c r="M351" s="3"/>
      <c r="N351" s="3"/>
    </row>
    <row r="352" spans="1:14" ht="13">
      <c r="A352" s="36"/>
      <c r="B352" s="3"/>
      <c r="C352" s="4"/>
      <c r="D352" s="4"/>
      <c r="E352" s="3"/>
      <c r="F352" s="3"/>
      <c r="G352" s="16"/>
      <c r="H352" s="3"/>
      <c r="I352" s="3"/>
      <c r="J352" s="3"/>
      <c r="K352" s="3"/>
      <c r="L352" s="3"/>
      <c r="M352" s="3"/>
      <c r="N352" s="3"/>
    </row>
    <row r="353" spans="1:14" ht="13">
      <c r="A353" s="36"/>
      <c r="B353" s="3"/>
      <c r="C353" s="4"/>
      <c r="D353" s="4"/>
      <c r="E353" s="3"/>
      <c r="F353" s="3"/>
      <c r="G353" s="16"/>
      <c r="H353" s="3"/>
      <c r="I353" s="3"/>
      <c r="J353" s="3"/>
      <c r="K353" s="3"/>
      <c r="L353" s="3"/>
      <c r="M353" s="3"/>
      <c r="N353" s="3"/>
    </row>
    <row r="354" spans="1:14" ht="13">
      <c r="A354" s="36"/>
      <c r="B354" s="3"/>
      <c r="C354" s="4"/>
      <c r="D354" s="4"/>
      <c r="E354" s="3"/>
      <c r="F354" s="3"/>
      <c r="G354" s="16"/>
      <c r="H354" s="3"/>
      <c r="I354" s="3"/>
      <c r="J354" s="3"/>
      <c r="K354" s="3"/>
      <c r="L354" s="3"/>
      <c r="M354" s="3"/>
      <c r="N354" s="3"/>
    </row>
    <row r="355" spans="1:14" ht="13">
      <c r="A355" s="36"/>
      <c r="B355" s="3"/>
      <c r="C355" s="4"/>
      <c r="D355" s="4"/>
      <c r="E355" s="3"/>
      <c r="F355" s="3"/>
      <c r="G355" s="16"/>
      <c r="H355" s="3"/>
      <c r="I355" s="3"/>
      <c r="J355" s="3"/>
      <c r="K355" s="3"/>
      <c r="L355" s="3"/>
      <c r="M355" s="3"/>
      <c r="N355" s="3"/>
    </row>
    <row r="356" spans="1:14" ht="13">
      <c r="A356" s="36"/>
      <c r="B356" s="3"/>
      <c r="C356" s="4"/>
      <c r="D356" s="4"/>
      <c r="E356" s="3"/>
      <c r="F356" s="3"/>
      <c r="G356" s="16"/>
      <c r="H356" s="3"/>
      <c r="I356" s="3"/>
      <c r="J356" s="3"/>
      <c r="K356" s="3"/>
      <c r="L356" s="3"/>
      <c r="M356" s="3"/>
      <c r="N356" s="3"/>
    </row>
    <row r="357" spans="1:14" ht="13">
      <c r="A357" s="36"/>
      <c r="B357" s="3"/>
      <c r="C357" s="4"/>
      <c r="D357" s="4"/>
      <c r="E357" s="3"/>
      <c r="F357" s="3"/>
      <c r="G357" s="16"/>
      <c r="H357" s="3"/>
      <c r="I357" s="3"/>
      <c r="J357" s="3"/>
      <c r="K357" s="3"/>
      <c r="L357" s="3"/>
      <c r="M357" s="3"/>
      <c r="N357" s="3"/>
    </row>
    <row r="358" spans="1:14" ht="13">
      <c r="A358" s="36"/>
      <c r="B358" s="3"/>
      <c r="C358" s="4"/>
      <c r="D358" s="4"/>
      <c r="E358" s="3"/>
      <c r="F358" s="3"/>
      <c r="G358" s="16"/>
      <c r="H358" s="3"/>
      <c r="I358" s="3"/>
      <c r="J358" s="3"/>
      <c r="K358" s="3"/>
      <c r="L358" s="3"/>
      <c r="M358" s="3"/>
      <c r="N358" s="3"/>
    </row>
    <row r="359" spans="1:14" ht="13">
      <c r="A359" s="36"/>
      <c r="B359" s="3"/>
      <c r="C359" s="4"/>
      <c r="D359" s="4"/>
      <c r="E359" s="3"/>
      <c r="F359" s="3"/>
      <c r="G359" s="16"/>
      <c r="H359" s="3"/>
      <c r="I359" s="3"/>
      <c r="J359" s="3"/>
      <c r="K359" s="3"/>
      <c r="L359" s="3"/>
      <c r="M359" s="3"/>
      <c r="N359" s="3"/>
    </row>
    <row r="360" spans="1:14" ht="13">
      <c r="A360" s="36"/>
      <c r="B360" s="3"/>
      <c r="C360" s="4"/>
      <c r="D360" s="4"/>
      <c r="E360" s="3"/>
      <c r="F360" s="3"/>
      <c r="G360" s="16"/>
      <c r="H360" s="3"/>
      <c r="I360" s="3"/>
      <c r="J360" s="3"/>
      <c r="K360" s="3"/>
      <c r="L360" s="3"/>
      <c r="M360" s="3"/>
      <c r="N360" s="3"/>
    </row>
    <row r="361" spans="1:14" ht="13">
      <c r="A361" s="36"/>
      <c r="B361" s="3"/>
      <c r="C361" s="4"/>
      <c r="D361" s="4"/>
      <c r="E361" s="3"/>
      <c r="F361" s="3"/>
      <c r="G361" s="16"/>
      <c r="H361" s="3"/>
      <c r="I361" s="3"/>
      <c r="J361" s="3"/>
      <c r="K361" s="3"/>
      <c r="L361" s="3"/>
      <c r="M361" s="3"/>
      <c r="N361" s="3"/>
    </row>
    <row r="362" spans="1:14" ht="13">
      <c r="A362" s="36"/>
      <c r="B362" s="3"/>
      <c r="C362" s="4"/>
      <c r="D362" s="4"/>
      <c r="E362" s="3"/>
      <c r="F362" s="3"/>
      <c r="G362" s="16"/>
      <c r="H362" s="3"/>
      <c r="I362" s="3"/>
      <c r="J362" s="3"/>
      <c r="K362" s="3"/>
      <c r="L362" s="3"/>
      <c r="M362" s="3"/>
      <c r="N362" s="3"/>
    </row>
    <row r="363" spans="1:14" ht="13">
      <c r="A363" s="36"/>
      <c r="B363" s="3"/>
      <c r="C363" s="4"/>
      <c r="D363" s="4"/>
      <c r="E363" s="3"/>
      <c r="F363" s="3"/>
      <c r="G363" s="16"/>
      <c r="H363" s="3"/>
      <c r="I363" s="3"/>
      <c r="J363" s="3"/>
      <c r="K363" s="3"/>
      <c r="L363" s="3"/>
      <c r="M363" s="3"/>
      <c r="N363" s="3"/>
    </row>
    <row r="364" spans="1:14" ht="13">
      <c r="A364" s="36"/>
      <c r="B364" s="3"/>
      <c r="C364" s="4"/>
      <c r="D364" s="4"/>
      <c r="E364" s="3"/>
      <c r="F364" s="3"/>
      <c r="G364" s="16"/>
      <c r="H364" s="3"/>
      <c r="I364" s="3"/>
      <c r="J364" s="3"/>
      <c r="K364" s="3"/>
      <c r="L364" s="3"/>
      <c r="M364" s="3"/>
      <c r="N364" s="3"/>
    </row>
    <row r="365" spans="1:14" ht="13">
      <c r="A365" s="36"/>
      <c r="B365" s="3"/>
      <c r="C365" s="4"/>
      <c r="D365" s="4"/>
      <c r="E365" s="3"/>
      <c r="F365" s="3"/>
      <c r="G365" s="16"/>
      <c r="H365" s="3"/>
      <c r="I365" s="3"/>
      <c r="J365" s="3"/>
      <c r="K365" s="3"/>
      <c r="L365" s="3"/>
      <c r="M365" s="3"/>
      <c r="N365" s="3"/>
    </row>
    <row r="366" spans="1:14" ht="13">
      <c r="A366" s="36"/>
      <c r="B366" s="3"/>
      <c r="C366" s="4"/>
      <c r="D366" s="4"/>
      <c r="E366" s="3"/>
      <c r="F366" s="3"/>
      <c r="G366" s="16"/>
      <c r="H366" s="3"/>
      <c r="I366" s="3"/>
      <c r="J366" s="3"/>
      <c r="K366" s="3"/>
      <c r="L366" s="3"/>
      <c r="M366" s="3"/>
      <c r="N366" s="3"/>
    </row>
    <row r="367" spans="1:14" ht="13">
      <c r="A367" s="36"/>
      <c r="B367" s="3"/>
      <c r="C367" s="4"/>
      <c r="D367" s="4"/>
      <c r="E367" s="3"/>
      <c r="F367" s="3"/>
      <c r="G367" s="16"/>
      <c r="H367" s="3"/>
      <c r="I367" s="3"/>
      <c r="J367" s="3"/>
      <c r="K367" s="3"/>
      <c r="L367" s="3"/>
      <c r="M367" s="3"/>
      <c r="N367" s="3"/>
    </row>
    <row r="368" spans="1:14" ht="13">
      <c r="A368" s="36"/>
      <c r="B368" s="3"/>
      <c r="C368" s="4"/>
      <c r="D368" s="4"/>
      <c r="E368" s="3"/>
      <c r="F368" s="3"/>
      <c r="G368" s="16"/>
      <c r="H368" s="3"/>
      <c r="I368" s="3"/>
      <c r="J368" s="3"/>
      <c r="K368" s="3"/>
      <c r="L368" s="3"/>
      <c r="M368" s="3"/>
      <c r="N368" s="3"/>
    </row>
    <row r="369" spans="1:14" ht="13">
      <c r="A369" s="36"/>
      <c r="B369" s="3"/>
      <c r="C369" s="4"/>
      <c r="D369" s="4"/>
      <c r="E369" s="3"/>
      <c r="F369" s="3"/>
      <c r="G369" s="16"/>
      <c r="H369" s="3"/>
      <c r="I369" s="3"/>
      <c r="J369" s="3"/>
      <c r="K369" s="3"/>
      <c r="L369" s="3"/>
      <c r="M369" s="3"/>
      <c r="N369" s="3"/>
    </row>
    <row r="370" spans="1:14" ht="13">
      <c r="A370" s="36"/>
      <c r="B370" s="3"/>
      <c r="C370" s="4"/>
      <c r="D370" s="4"/>
      <c r="E370" s="3"/>
      <c r="F370" s="3"/>
      <c r="G370" s="16"/>
      <c r="H370" s="3"/>
      <c r="I370" s="3"/>
      <c r="J370" s="3"/>
      <c r="K370" s="3"/>
      <c r="L370" s="3"/>
      <c r="M370" s="3"/>
      <c r="N370" s="3"/>
    </row>
    <row r="371" spans="1:14" ht="13">
      <c r="A371" s="36"/>
      <c r="B371" s="3"/>
      <c r="C371" s="4"/>
      <c r="D371" s="4"/>
      <c r="E371" s="3"/>
      <c r="F371" s="3"/>
      <c r="G371" s="16"/>
      <c r="H371" s="3"/>
      <c r="I371" s="3"/>
      <c r="J371" s="3"/>
      <c r="K371" s="3"/>
      <c r="L371" s="3"/>
      <c r="M371" s="3"/>
      <c r="N371" s="3"/>
    </row>
    <row r="372" spans="1:14" ht="13">
      <c r="A372" s="36"/>
      <c r="B372" s="3"/>
      <c r="C372" s="4"/>
      <c r="D372" s="4"/>
      <c r="E372" s="3"/>
      <c r="F372" s="3"/>
      <c r="G372" s="16"/>
      <c r="H372" s="3"/>
      <c r="I372" s="3"/>
      <c r="J372" s="3"/>
      <c r="K372" s="3"/>
      <c r="L372" s="3"/>
      <c r="M372" s="3"/>
      <c r="N372" s="3"/>
    </row>
    <row r="373" spans="1:14" ht="13">
      <c r="A373" s="36"/>
      <c r="B373" s="3"/>
      <c r="C373" s="4"/>
      <c r="D373" s="4"/>
      <c r="E373" s="3"/>
      <c r="F373" s="3"/>
      <c r="G373" s="16"/>
      <c r="H373" s="3"/>
      <c r="I373" s="3"/>
      <c r="J373" s="3"/>
      <c r="K373" s="3"/>
      <c r="L373" s="3"/>
      <c r="M373" s="3"/>
      <c r="N373" s="3"/>
    </row>
    <row r="374" spans="1:14" ht="13">
      <c r="A374" s="36"/>
      <c r="B374" s="3"/>
      <c r="C374" s="4"/>
      <c r="D374" s="4"/>
      <c r="E374" s="3"/>
      <c r="F374" s="3"/>
      <c r="G374" s="16"/>
      <c r="H374" s="3"/>
      <c r="I374" s="3"/>
      <c r="J374" s="3"/>
      <c r="K374" s="3"/>
      <c r="L374" s="3"/>
      <c r="M374" s="3"/>
      <c r="N374" s="3"/>
    </row>
    <row r="375" spans="1:14" ht="13">
      <c r="A375" s="36"/>
      <c r="B375" s="3"/>
      <c r="C375" s="4"/>
      <c r="D375" s="4"/>
      <c r="E375" s="3"/>
      <c r="F375" s="3"/>
      <c r="G375" s="16"/>
      <c r="H375" s="3"/>
      <c r="I375" s="3"/>
      <c r="J375" s="3"/>
      <c r="K375" s="3"/>
      <c r="L375" s="3"/>
      <c r="M375" s="3"/>
      <c r="N375" s="3"/>
    </row>
    <row r="376" spans="1:14" ht="13">
      <c r="A376" s="36"/>
      <c r="B376" s="3"/>
      <c r="C376" s="4"/>
      <c r="D376" s="4"/>
      <c r="E376" s="3"/>
      <c r="F376" s="3"/>
      <c r="G376" s="16"/>
      <c r="H376" s="3"/>
      <c r="I376" s="3"/>
      <c r="J376" s="3"/>
      <c r="K376" s="3"/>
      <c r="L376" s="3"/>
      <c r="M376" s="3"/>
      <c r="N376" s="3"/>
    </row>
    <row r="377" spans="1:14" ht="13">
      <c r="A377" s="36"/>
      <c r="B377" s="3"/>
      <c r="C377" s="4"/>
      <c r="D377" s="4"/>
      <c r="E377" s="3"/>
      <c r="F377" s="3"/>
      <c r="G377" s="16"/>
      <c r="H377" s="3"/>
      <c r="I377" s="3"/>
      <c r="J377" s="3"/>
      <c r="K377" s="3"/>
      <c r="L377" s="3"/>
      <c r="M377" s="3"/>
      <c r="N377" s="3"/>
    </row>
    <row r="378" spans="1:14" ht="13">
      <c r="A378" s="36"/>
      <c r="B378" s="3"/>
      <c r="C378" s="4"/>
      <c r="D378" s="4"/>
      <c r="E378" s="3"/>
      <c r="F378" s="3"/>
      <c r="G378" s="16"/>
      <c r="H378" s="3"/>
      <c r="I378" s="3"/>
      <c r="J378" s="3"/>
      <c r="K378" s="3"/>
      <c r="L378" s="3"/>
      <c r="M378" s="3"/>
      <c r="N378" s="3"/>
    </row>
    <row r="379" spans="1:14" ht="13">
      <c r="A379" s="36"/>
      <c r="B379" s="3"/>
      <c r="C379" s="4"/>
      <c r="D379" s="4"/>
      <c r="E379" s="3"/>
      <c r="F379" s="3"/>
      <c r="G379" s="16"/>
      <c r="H379" s="3"/>
      <c r="I379" s="3"/>
      <c r="J379" s="3"/>
      <c r="K379" s="3"/>
      <c r="L379" s="3"/>
      <c r="M379" s="3"/>
      <c r="N379" s="3"/>
    </row>
    <row r="380" spans="1:14" ht="13">
      <c r="A380" s="36"/>
      <c r="B380" s="3"/>
      <c r="C380" s="4"/>
      <c r="D380" s="4"/>
      <c r="E380" s="3"/>
      <c r="F380" s="3"/>
      <c r="G380" s="16"/>
      <c r="H380" s="3"/>
      <c r="I380" s="3"/>
      <c r="J380" s="3"/>
      <c r="K380" s="3"/>
      <c r="L380" s="3"/>
      <c r="M380" s="3"/>
      <c r="N380" s="3"/>
    </row>
    <row r="381" spans="1:14" ht="13">
      <c r="A381" s="36"/>
      <c r="B381" s="3"/>
      <c r="C381" s="4"/>
      <c r="D381" s="4"/>
      <c r="E381" s="3"/>
      <c r="F381" s="3"/>
      <c r="G381" s="16"/>
      <c r="H381" s="3"/>
      <c r="I381" s="3"/>
      <c r="J381" s="3"/>
      <c r="K381" s="3"/>
      <c r="L381" s="3"/>
      <c r="M381" s="3"/>
      <c r="N381" s="3"/>
    </row>
    <row r="382" spans="1:14" ht="13">
      <c r="A382" s="36"/>
      <c r="B382" s="3"/>
      <c r="C382" s="4"/>
      <c r="D382" s="4"/>
      <c r="E382" s="3"/>
      <c r="F382" s="3"/>
      <c r="G382" s="16"/>
      <c r="H382" s="3"/>
      <c r="I382" s="3"/>
      <c r="J382" s="3"/>
      <c r="K382" s="3"/>
      <c r="L382" s="3"/>
      <c r="M382" s="3"/>
      <c r="N382" s="3"/>
    </row>
    <row r="383" spans="1:14" ht="13">
      <c r="A383" s="36"/>
      <c r="B383" s="3"/>
      <c r="C383" s="4"/>
      <c r="D383" s="4"/>
      <c r="E383" s="3"/>
      <c r="F383" s="3"/>
      <c r="G383" s="16"/>
      <c r="H383" s="3"/>
      <c r="I383" s="3"/>
      <c r="J383" s="3"/>
      <c r="K383" s="3"/>
      <c r="L383" s="3"/>
      <c r="M383" s="3"/>
      <c r="N383" s="3"/>
    </row>
    <row r="384" spans="1:14" ht="13">
      <c r="A384" s="36"/>
      <c r="B384" s="3"/>
      <c r="C384" s="4"/>
      <c r="D384" s="4"/>
      <c r="E384" s="3"/>
      <c r="F384" s="3"/>
      <c r="G384" s="16"/>
      <c r="H384" s="3"/>
      <c r="I384" s="3"/>
      <c r="J384" s="3"/>
      <c r="K384" s="3"/>
      <c r="L384" s="3"/>
      <c r="M384" s="3"/>
      <c r="N384" s="3"/>
    </row>
    <row r="385" spans="1:14" ht="13">
      <c r="A385" s="36"/>
      <c r="B385" s="3"/>
      <c r="C385" s="4"/>
      <c r="D385" s="4"/>
      <c r="E385" s="3"/>
      <c r="F385" s="3"/>
      <c r="G385" s="16"/>
      <c r="H385" s="3"/>
      <c r="I385" s="3"/>
      <c r="J385" s="3"/>
      <c r="K385" s="3"/>
      <c r="L385" s="3"/>
      <c r="M385" s="3"/>
      <c r="N385" s="3"/>
    </row>
    <row r="386" spans="1:14" ht="13">
      <c r="A386" s="36"/>
      <c r="B386" s="3"/>
      <c r="C386" s="4"/>
      <c r="D386" s="4"/>
      <c r="E386" s="3"/>
      <c r="F386" s="3"/>
      <c r="G386" s="16"/>
      <c r="H386" s="3"/>
      <c r="I386" s="3"/>
      <c r="J386" s="3"/>
      <c r="K386" s="3"/>
      <c r="L386" s="3"/>
      <c r="M386" s="3"/>
      <c r="N386" s="3"/>
    </row>
    <row r="387" spans="1:14" ht="13">
      <c r="A387" s="36"/>
      <c r="B387" s="3"/>
      <c r="C387" s="4"/>
      <c r="D387" s="4"/>
      <c r="E387" s="3"/>
      <c r="F387" s="3"/>
      <c r="G387" s="16"/>
      <c r="H387" s="3"/>
      <c r="I387" s="3"/>
      <c r="J387" s="3"/>
      <c r="K387" s="3"/>
      <c r="L387" s="3"/>
      <c r="M387" s="3"/>
      <c r="N387" s="3"/>
    </row>
    <row r="388" spans="1:14" ht="13">
      <c r="A388" s="36"/>
      <c r="B388" s="3"/>
      <c r="C388" s="4"/>
      <c r="D388" s="4"/>
      <c r="E388" s="3"/>
      <c r="F388" s="3"/>
      <c r="G388" s="16"/>
      <c r="H388" s="3"/>
      <c r="I388" s="3"/>
      <c r="J388" s="3"/>
      <c r="K388" s="3"/>
      <c r="L388" s="3"/>
      <c r="M388" s="3"/>
      <c r="N388" s="3"/>
    </row>
    <row r="389" spans="1:14" ht="13">
      <c r="A389" s="36"/>
      <c r="B389" s="3"/>
      <c r="C389" s="4"/>
      <c r="D389" s="4"/>
      <c r="E389" s="3"/>
      <c r="F389" s="3"/>
      <c r="G389" s="16"/>
      <c r="H389" s="3"/>
      <c r="I389" s="3"/>
      <c r="J389" s="3"/>
      <c r="K389" s="3"/>
      <c r="L389" s="3"/>
      <c r="M389" s="3"/>
      <c r="N389" s="3"/>
    </row>
    <row r="390" spans="1:14" ht="13">
      <c r="A390" s="36"/>
      <c r="B390" s="3"/>
      <c r="C390" s="4"/>
      <c r="D390" s="4"/>
      <c r="E390" s="3"/>
      <c r="F390" s="3"/>
      <c r="G390" s="16"/>
      <c r="H390" s="3"/>
      <c r="I390" s="3"/>
      <c r="J390" s="3"/>
      <c r="K390" s="3"/>
      <c r="L390" s="3"/>
      <c r="M390" s="3"/>
      <c r="N390" s="3"/>
    </row>
    <row r="391" spans="1:14" ht="13">
      <c r="A391" s="36"/>
      <c r="B391" s="3"/>
      <c r="C391" s="4"/>
      <c r="D391" s="4"/>
      <c r="E391" s="3"/>
      <c r="F391" s="3"/>
      <c r="G391" s="16"/>
      <c r="H391" s="3"/>
      <c r="I391" s="3"/>
      <c r="J391" s="3"/>
      <c r="K391" s="3"/>
      <c r="L391" s="3"/>
      <c r="M391" s="3"/>
      <c r="N391" s="3"/>
    </row>
    <row r="392" spans="1:14" ht="13">
      <c r="A392" s="36"/>
      <c r="B392" s="3"/>
      <c r="C392" s="4"/>
      <c r="D392" s="4"/>
      <c r="E392" s="3"/>
      <c r="F392" s="3"/>
      <c r="G392" s="16"/>
      <c r="H392" s="3"/>
      <c r="I392" s="3"/>
      <c r="J392" s="3"/>
      <c r="K392" s="3"/>
      <c r="L392" s="3"/>
      <c r="M392" s="3"/>
      <c r="N392" s="3"/>
    </row>
    <row r="393" spans="1:14" ht="13">
      <c r="A393" s="36"/>
      <c r="B393" s="3"/>
      <c r="C393" s="4"/>
      <c r="D393" s="4"/>
      <c r="E393" s="3"/>
      <c r="F393" s="3"/>
      <c r="G393" s="16"/>
      <c r="H393" s="3"/>
      <c r="I393" s="3"/>
      <c r="J393" s="3"/>
      <c r="K393" s="3"/>
      <c r="L393" s="3"/>
      <c r="M393" s="3"/>
      <c r="N393" s="3"/>
    </row>
    <row r="394" spans="1:14" ht="13">
      <c r="A394" s="36"/>
      <c r="B394" s="3"/>
      <c r="C394" s="4"/>
      <c r="D394" s="4"/>
      <c r="E394" s="3"/>
      <c r="F394" s="3"/>
      <c r="G394" s="16"/>
      <c r="H394" s="3"/>
      <c r="I394" s="3"/>
      <c r="J394" s="3"/>
      <c r="K394" s="3"/>
      <c r="L394" s="3"/>
      <c r="M394" s="3"/>
      <c r="N394" s="3"/>
    </row>
    <row r="395" spans="1:14" ht="13">
      <c r="A395" s="36"/>
      <c r="B395" s="3"/>
      <c r="C395" s="4"/>
      <c r="D395" s="4"/>
      <c r="E395" s="3"/>
      <c r="F395" s="3"/>
      <c r="G395" s="16"/>
      <c r="H395" s="3"/>
      <c r="I395" s="3"/>
      <c r="J395" s="3"/>
      <c r="K395" s="3"/>
      <c r="L395" s="3"/>
      <c r="M395" s="3"/>
      <c r="N395" s="3"/>
    </row>
    <row r="396" spans="1:14" ht="13">
      <c r="A396" s="36"/>
      <c r="B396" s="3"/>
      <c r="C396" s="4"/>
      <c r="D396" s="4"/>
      <c r="E396" s="3"/>
      <c r="F396" s="3"/>
      <c r="G396" s="16"/>
      <c r="H396" s="3"/>
      <c r="I396" s="3"/>
      <c r="J396" s="3"/>
      <c r="K396" s="3"/>
      <c r="L396" s="3"/>
      <c r="M396" s="3"/>
      <c r="N396" s="3"/>
    </row>
    <row r="397" spans="1:14" ht="13">
      <c r="A397" s="36"/>
      <c r="B397" s="3"/>
      <c r="C397" s="4"/>
      <c r="D397" s="4"/>
      <c r="E397" s="3"/>
      <c r="F397" s="3"/>
      <c r="G397" s="16"/>
      <c r="H397" s="3"/>
      <c r="I397" s="3"/>
      <c r="J397" s="3"/>
      <c r="K397" s="3"/>
      <c r="L397" s="3"/>
      <c r="M397" s="3"/>
      <c r="N397" s="3"/>
    </row>
    <row r="398" spans="1:14" ht="13">
      <c r="A398" s="36"/>
      <c r="B398" s="3"/>
      <c r="C398" s="4"/>
      <c r="D398" s="4"/>
      <c r="E398" s="3"/>
      <c r="F398" s="3"/>
      <c r="G398" s="16"/>
      <c r="H398" s="3"/>
      <c r="I398" s="3"/>
      <c r="J398" s="3"/>
      <c r="K398" s="3"/>
      <c r="L398" s="3"/>
      <c r="M398" s="3"/>
      <c r="N398" s="3"/>
    </row>
    <row r="399" spans="1:14" ht="13">
      <c r="A399" s="36"/>
      <c r="B399" s="3"/>
      <c r="C399" s="4"/>
      <c r="D399" s="4"/>
      <c r="E399" s="3"/>
      <c r="F399" s="3"/>
      <c r="G399" s="16"/>
      <c r="H399" s="3"/>
      <c r="I399" s="3"/>
      <c r="J399" s="3"/>
      <c r="K399" s="3"/>
      <c r="L399" s="3"/>
      <c r="M399" s="3"/>
      <c r="N399" s="3"/>
    </row>
    <row r="400" spans="1:14" ht="13">
      <c r="A400" s="36"/>
      <c r="B400" s="3"/>
      <c r="C400" s="4"/>
      <c r="D400" s="4"/>
      <c r="E400" s="3"/>
      <c r="F400" s="3"/>
      <c r="G400" s="16"/>
      <c r="H400" s="3"/>
      <c r="I400" s="3"/>
      <c r="J400" s="3"/>
      <c r="K400" s="3"/>
      <c r="L400" s="3"/>
      <c r="M400" s="3"/>
      <c r="N400" s="3"/>
    </row>
    <row r="401" spans="1:14" ht="13">
      <c r="A401" s="36"/>
      <c r="B401" s="3"/>
      <c r="C401" s="4"/>
      <c r="D401" s="4"/>
      <c r="E401" s="3"/>
      <c r="F401" s="3"/>
      <c r="G401" s="16"/>
      <c r="H401" s="3"/>
      <c r="I401" s="3"/>
      <c r="J401" s="3"/>
      <c r="K401" s="3"/>
      <c r="L401" s="3"/>
      <c r="M401" s="3"/>
      <c r="N401" s="3"/>
    </row>
    <row r="402" spans="1:14" ht="13">
      <c r="A402" s="36"/>
      <c r="B402" s="3"/>
      <c r="C402" s="4"/>
      <c r="D402" s="4"/>
      <c r="E402" s="3"/>
      <c r="F402" s="3"/>
      <c r="G402" s="16"/>
      <c r="H402" s="3"/>
      <c r="I402" s="3"/>
      <c r="J402" s="3"/>
      <c r="K402" s="3"/>
      <c r="L402" s="3"/>
      <c r="M402" s="3"/>
      <c r="N402" s="3"/>
    </row>
    <row r="403" spans="1:14" ht="13">
      <c r="A403" s="36"/>
      <c r="B403" s="3"/>
      <c r="C403" s="4"/>
      <c r="D403" s="4"/>
      <c r="E403" s="3"/>
      <c r="F403" s="3"/>
      <c r="G403" s="16"/>
      <c r="H403" s="3"/>
      <c r="I403" s="3"/>
      <c r="J403" s="3"/>
      <c r="K403" s="3"/>
      <c r="L403" s="3"/>
      <c r="M403" s="3"/>
      <c r="N403" s="3"/>
    </row>
    <row r="404" spans="1:14" ht="13">
      <c r="A404" s="36"/>
      <c r="B404" s="3"/>
      <c r="C404" s="4"/>
      <c r="D404" s="4"/>
      <c r="E404" s="3"/>
      <c r="F404" s="3"/>
      <c r="G404" s="16"/>
      <c r="H404" s="3"/>
      <c r="I404" s="3"/>
      <c r="J404" s="3"/>
      <c r="K404" s="3"/>
      <c r="L404" s="3"/>
      <c r="M404" s="3"/>
      <c r="N404" s="3"/>
    </row>
    <row r="405" spans="1:14" ht="13">
      <c r="A405" s="36"/>
      <c r="B405" s="3"/>
      <c r="C405" s="4"/>
      <c r="D405" s="4"/>
      <c r="E405" s="3"/>
      <c r="F405" s="3"/>
      <c r="G405" s="16"/>
      <c r="H405" s="3"/>
      <c r="I405" s="3"/>
      <c r="J405" s="3"/>
      <c r="K405" s="3"/>
      <c r="L405" s="3"/>
      <c r="M405" s="3"/>
      <c r="N405" s="3"/>
    </row>
    <row r="406" spans="1:14" ht="13">
      <c r="A406" s="36"/>
      <c r="B406" s="3"/>
      <c r="C406" s="4"/>
      <c r="D406" s="4"/>
      <c r="E406" s="3"/>
      <c r="F406" s="3"/>
      <c r="G406" s="16"/>
      <c r="H406" s="3"/>
      <c r="I406" s="3"/>
      <c r="J406" s="3"/>
      <c r="K406" s="3"/>
      <c r="L406" s="3"/>
      <c r="M406" s="3"/>
      <c r="N406" s="3"/>
    </row>
    <row r="407" spans="1:14" ht="13">
      <c r="A407" s="36"/>
      <c r="B407" s="3"/>
      <c r="C407" s="4"/>
      <c r="D407" s="4"/>
      <c r="E407" s="3"/>
      <c r="F407" s="3"/>
      <c r="G407" s="16"/>
      <c r="H407" s="3"/>
      <c r="I407" s="3"/>
      <c r="J407" s="3"/>
      <c r="K407" s="3"/>
      <c r="L407" s="3"/>
      <c r="M407" s="3"/>
      <c r="N407" s="3"/>
    </row>
    <row r="408" spans="1:14" ht="13">
      <c r="A408" s="36"/>
      <c r="B408" s="3"/>
      <c r="C408" s="4"/>
      <c r="D408" s="4"/>
      <c r="E408" s="3"/>
      <c r="F408" s="3"/>
      <c r="G408" s="16"/>
      <c r="H408" s="3"/>
      <c r="I408" s="3"/>
      <c r="J408" s="3"/>
      <c r="K408" s="3"/>
      <c r="L408" s="3"/>
      <c r="M408" s="3"/>
      <c r="N408" s="3"/>
    </row>
    <row r="409" spans="1:14" ht="13">
      <c r="A409" s="36"/>
      <c r="B409" s="3"/>
      <c r="C409" s="4"/>
      <c r="D409" s="4"/>
      <c r="E409" s="3"/>
      <c r="F409" s="3"/>
      <c r="G409" s="16"/>
      <c r="H409" s="3"/>
      <c r="I409" s="3"/>
      <c r="J409" s="3"/>
      <c r="K409" s="3"/>
      <c r="L409" s="3"/>
      <c r="M409" s="3"/>
      <c r="N409" s="3"/>
    </row>
    <row r="410" spans="1:14" ht="13">
      <c r="A410" s="36"/>
      <c r="B410" s="3"/>
      <c r="C410" s="4"/>
      <c r="D410" s="4"/>
      <c r="E410" s="3"/>
      <c r="F410" s="3"/>
      <c r="G410" s="16"/>
      <c r="H410" s="3"/>
      <c r="I410" s="3"/>
      <c r="J410" s="3"/>
      <c r="K410" s="3"/>
      <c r="L410" s="3"/>
      <c r="M410" s="3"/>
      <c r="N410" s="3"/>
    </row>
    <row r="411" spans="1:14" ht="13">
      <c r="A411" s="36"/>
      <c r="B411" s="3"/>
      <c r="C411" s="4"/>
      <c r="D411" s="4"/>
      <c r="E411" s="3"/>
      <c r="F411" s="3"/>
      <c r="G411" s="16"/>
      <c r="H411" s="3"/>
      <c r="I411" s="3"/>
      <c r="J411" s="3"/>
      <c r="K411" s="3"/>
      <c r="L411" s="3"/>
      <c r="M411" s="3"/>
      <c r="N411" s="3"/>
    </row>
    <row r="412" spans="1:14" ht="13">
      <c r="A412" s="36"/>
      <c r="B412" s="3"/>
      <c r="C412" s="4"/>
      <c r="D412" s="4"/>
      <c r="E412" s="3"/>
      <c r="F412" s="3"/>
      <c r="G412" s="16"/>
      <c r="H412" s="3"/>
      <c r="I412" s="3"/>
      <c r="J412" s="3"/>
      <c r="K412" s="3"/>
      <c r="L412" s="3"/>
      <c r="M412" s="3"/>
      <c r="N412" s="3"/>
    </row>
    <row r="413" spans="1:14" ht="13">
      <c r="A413" s="36"/>
      <c r="B413" s="3"/>
      <c r="C413" s="4"/>
      <c r="D413" s="4"/>
      <c r="E413" s="3"/>
      <c r="F413" s="3"/>
      <c r="G413" s="16"/>
      <c r="H413" s="3"/>
      <c r="I413" s="3"/>
      <c r="J413" s="3"/>
      <c r="K413" s="3"/>
      <c r="L413" s="3"/>
      <c r="M413" s="3"/>
      <c r="N413" s="3"/>
    </row>
    <row r="414" spans="1:14" ht="13">
      <c r="A414" s="36"/>
      <c r="B414" s="3"/>
      <c r="C414" s="4"/>
      <c r="D414" s="4"/>
      <c r="E414" s="3"/>
      <c r="F414" s="3"/>
      <c r="G414" s="16"/>
      <c r="H414" s="3"/>
      <c r="I414" s="3"/>
      <c r="J414" s="3"/>
      <c r="K414" s="3"/>
      <c r="L414" s="3"/>
      <c r="M414" s="3"/>
      <c r="N414" s="3"/>
    </row>
    <row r="415" spans="1:14" ht="13">
      <c r="A415" s="36"/>
      <c r="B415" s="3"/>
      <c r="C415" s="4"/>
      <c r="D415" s="4"/>
      <c r="E415" s="3"/>
      <c r="F415" s="3"/>
      <c r="G415" s="16"/>
      <c r="H415" s="3"/>
      <c r="I415" s="3"/>
      <c r="J415" s="3"/>
      <c r="K415" s="3"/>
      <c r="L415" s="3"/>
      <c r="M415" s="3"/>
      <c r="N415" s="3"/>
    </row>
    <row r="416" spans="1:14" ht="13">
      <c r="A416" s="36"/>
      <c r="B416" s="3"/>
      <c r="C416" s="4"/>
      <c r="D416" s="4"/>
      <c r="E416" s="3"/>
      <c r="F416" s="3"/>
      <c r="G416" s="16"/>
      <c r="H416" s="3"/>
      <c r="I416" s="3"/>
      <c r="J416" s="3"/>
      <c r="K416" s="3"/>
      <c r="L416" s="3"/>
      <c r="M416" s="3"/>
      <c r="N416" s="3"/>
    </row>
    <row r="417" spans="1:14" ht="13">
      <c r="A417" s="36"/>
      <c r="B417" s="3"/>
      <c r="C417" s="4"/>
      <c r="D417" s="4"/>
      <c r="E417" s="3"/>
      <c r="F417" s="3"/>
      <c r="G417" s="16"/>
      <c r="H417" s="3"/>
      <c r="I417" s="3"/>
      <c r="J417" s="3"/>
      <c r="K417" s="3"/>
      <c r="L417" s="3"/>
      <c r="M417" s="3"/>
      <c r="N417" s="3"/>
    </row>
    <row r="418" spans="1:14" ht="13">
      <c r="A418" s="36"/>
      <c r="B418" s="3"/>
      <c r="C418" s="4"/>
      <c r="D418" s="4"/>
      <c r="E418" s="3"/>
      <c r="F418" s="3"/>
      <c r="G418" s="16"/>
      <c r="H418" s="3"/>
      <c r="I418" s="3"/>
      <c r="J418" s="3"/>
      <c r="K418" s="3"/>
      <c r="L418" s="3"/>
      <c r="M418" s="3"/>
      <c r="N418" s="3"/>
    </row>
    <row r="419" spans="1:14" ht="13">
      <c r="A419" s="36"/>
      <c r="B419" s="3"/>
      <c r="C419" s="4"/>
      <c r="D419" s="4"/>
      <c r="E419" s="3"/>
      <c r="F419" s="3"/>
      <c r="G419" s="16"/>
      <c r="H419" s="3"/>
      <c r="I419" s="3"/>
      <c r="J419" s="3"/>
      <c r="K419" s="3"/>
      <c r="L419" s="3"/>
      <c r="M419" s="3"/>
      <c r="N419" s="3"/>
    </row>
    <row r="420" spans="1:14" ht="13">
      <c r="A420" s="36"/>
      <c r="B420" s="3"/>
      <c r="C420" s="4"/>
      <c r="D420" s="4"/>
      <c r="E420" s="3"/>
      <c r="F420" s="3"/>
      <c r="G420" s="16"/>
      <c r="H420" s="3"/>
      <c r="I420" s="3"/>
      <c r="J420" s="3"/>
      <c r="K420" s="3"/>
      <c r="L420" s="3"/>
      <c r="M420" s="3"/>
      <c r="N420" s="3"/>
    </row>
    <row r="421" spans="1:14" ht="13">
      <c r="A421" s="36"/>
      <c r="B421" s="3"/>
      <c r="C421" s="4"/>
      <c r="D421" s="4"/>
      <c r="E421" s="3"/>
      <c r="F421" s="3"/>
      <c r="G421" s="16"/>
      <c r="H421" s="3"/>
      <c r="I421" s="3"/>
      <c r="J421" s="3"/>
      <c r="K421" s="3"/>
      <c r="L421" s="3"/>
      <c r="M421" s="3"/>
      <c r="N421" s="3"/>
    </row>
    <row r="422" spans="1:14" ht="13">
      <c r="A422" s="36"/>
      <c r="B422" s="3"/>
      <c r="C422" s="4"/>
      <c r="D422" s="4"/>
      <c r="E422" s="3"/>
      <c r="F422" s="3"/>
      <c r="G422" s="16"/>
      <c r="H422" s="3"/>
      <c r="I422" s="3"/>
      <c r="J422" s="3"/>
      <c r="K422" s="3"/>
      <c r="L422" s="3"/>
      <c r="M422" s="3"/>
      <c r="N422" s="3"/>
    </row>
    <row r="423" spans="1:14" ht="13">
      <c r="A423" s="36"/>
      <c r="B423" s="3"/>
      <c r="C423" s="4"/>
      <c r="D423" s="4"/>
      <c r="E423" s="3"/>
      <c r="F423" s="3"/>
      <c r="G423" s="16"/>
      <c r="H423" s="3"/>
      <c r="I423" s="3"/>
      <c r="J423" s="3"/>
      <c r="K423" s="3"/>
      <c r="L423" s="3"/>
      <c r="M423" s="3"/>
      <c r="N423" s="3"/>
    </row>
    <row r="424" spans="1:14" ht="13">
      <c r="A424" s="36"/>
      <c r="B424" s="3"/>
      <c r="C424" s="4"/>
      <c r="D424" s="4"/>
      <c r="E424" s="3"/>
      <c r="F424" s="3"/>
      <c r="G424" s="16"/>
      <c r="H424" s="3"/>
      <c r="I424" s="3"/>
      <c r="J424" s="3"/>
      <c r="K424" s="3"/>
      <c r="L424" s="3"/>
      <c r="M424" s="3"/>
      <c r="N424" s="3"/>
    </row>
    <row r="425" spans="1:14" ht="13">
      <c r="A425" s="36"/>
      <c r="B425" s="3"/>
      <c r="C425" s="4"/>
      <c r="D425" s="4"/>
      <c r="E425" s="3"/>
      <c r="F425" s="3"/>
      <c r="G425" s="16"/>
      <c r="H425" s="3"/>
      <c r="I425" s="3"/>
      <c r="J425" s="3"/>
      <c r="K425" s="3"/>
      <c r="L425" s="3"/>
      <c r="M425" s="3"/>
      <c r="N425" s="3"/>
    </row>
    <row r="426" spans="1:14" ht="13">
      <c r="A426" s="36"/>
      <c r="B426" s="3"/>
      <c r="C426" s="4"/>
      <c r="D426" s="4"/>
      <c r="E426" s="3"/>
      <c r="F426" s="3"/>
      <c r="G426" s="16"/>
      <c r="H426" s="3"/>
      <c r="I426" s="3"/>
      <c r="J426" s="3"/>
      <c r="K426" s="3"/>
      <c r="L426" s="3"/>
      <c r="M426" s="3"/>
      <c r="N426" s="3"/>
    </row>
    <row r="427" spans="1:14" ht="13">
      <c r="A427" s="36"/>
      <c r="B427" s="3"/>
      <c r="C427" s="4"/>
      <c r="D427" s="4"/>
      <c r="E427" s="3"/>
      <c r="F427" s="3"/>
      <c r="G427" s="16"/>
      <c r="H427" s="3"/>
      <c r="I427" s="3"/>
      <c r="J427" s="3"/>
      <c r="K427" s="3"/>
      <c r="L427" s="3"/>
      <c r="M427" s="3"/>
      <c r="N427" s="3"/>
    </row>
    <row r="428" spans="1:14" ht="13">
      <c r="A428" s="36"/>
      <c r="B428" s="3"/>
      <c r="C428" s="4"/>
      <c r="D428" s="4"/>
      <c r="E428" s="3"/>
      <c r="F428" s="3"/>
      <c r="G428" s="16"/>
      <c r="H428" s="3"/>
      <c r="I428" s="3"/>
      <c r="J428" s="3"/>
      <c r="K428" s="3"/>
      <c r="L428" s="3"/>
      <c r="M428" s="3"/>
      <c r="N428" s="3"/>
    </row>
    <row r="429" spans="1:14" ht="13">
      <c r="A429" s="36"/>
      <c r="B429" s="3"/>
      <c r="C429" s="4"/>
      <c r="D429" s="4"/>
      <c r="E429" s="3"/>
      <c r="F429" s="3"/>
      <c r="G429" s="16"/>
      <c r="H429" s="3"/>
      <c r="I429" s="3"/>
      <c r="J429" s="3"/>
      <c r="K429" s="3"/>
      <c r="L429" s="3"/>
      <c r="M429" s="3"/>
      <c r="N429" s="3"/>
    </row>
    <row r="430" spans="1:14" ht="13">
      <c r="A430" s="36"/>
      <c r="B430" s="3"/>
      <c r="C430" s="4"/>
      <c r="D430" s="4"/>
      <c r="E430" s="3"/>
      <c r="F430" s="3"/>
      <c r="G430" s="16"/>
      <c r="H430" s="3"/>
      <c r="I430" s="3"/>
      <c r="J430" s="3"/>
      <c r="K430" s="3"/>
      <c r="L430" s="3"/>
      <c r="M430" s="3"/>
      <c r="N430" s="3"/>
    </row>
    <row r="431" spans="1:14" ht="13">
      <c r="A431" s="36"/>
      <c r="B431" s="3"/>
      <c r="C431" s="4"/>
      <c r="D431" s="4"/>
      <c r="E431" s="3"/>
      <c r="F431" s="3"/>
      <c r="G431" s="16"/>
      <c r="H431" s="3"/>
      <c r="I431" s="3"/>
      <c r="J431" s="3"/>
      <c r="K431" s="3"/>
      <c r="L431" s="3"/>
      <c r="M431" s="3"/>
      <c r="N431" s="3"/>
    </row>
    <row r="432" spans="1:14" ht="13">
      <c r="A432" s="36"/>
      <c r="B432" s="3"/>
      <c r="C432" s="4"/>
      <c r="D432" s="4"/>
      <c r="E432" s="3"/>
      <c r="F432" s="3"/>
      <c r="G432" s="16"/>
      <c r="H432" s="3"/>
      <c r="I432" s="3"/>
      <c r="J432" s="3"/>
      <c r="K432" s="3"/>
      <c r="L432" s="3"/>
      <c r="M432" s="3"/>
      <c r="N432" s="3"/>
    </row>
    <row r="433" spans="1:14" ht="13">
      <c r="A433" s="36"/>
      <c r="B433" s="3"/>
      <c r="C433" s="4"/>
      <c r="D433" s="4"/>
      <c r="E433" s="3"/>
      <c r="F433" s="3"/>
      <c r="G433" s="16"/>
      <c r="H433" s="3"/>
      <c r="I433" s="3"/>
      <c r="J433" s="3"/>
      <c r="K433" s="3"/>
      <c r="L433" s="3"/>
      <c r="M433" s="3"/>
      <c r="N433" s="3"/>
    </row>
    <row r="434" spans="1:14" ht="13">
      <c r="A434" s="36"/>
      <c r="B434" s="3"/>
      <c r="C434" s="4"/>
      <c r="D434" s="4"/>
      <c r="E434" s="3"/>
      <c r="F434" s="3"/>
      <c r="G434" s="16"/>
      <c r="H434" s="3"/>
      <c r="I434" s="3"/>
      <c r="J434" s="3"/>
      <c r="K434" s="3"/>
      <c r="L434" s="3"/>
      <c r="M434" s="3"/>
      <c r="N434" s="3"/>
    </row>
    <row r="435" spans="1:14" ht="13">
      <c r="A435" s="36"/>
      <c r="B435" s="3"/>
      <c r="C435" s="4"/>
      <c r="D435" s="4"/>
      <c r="E435" s="3"/>
      <c r="F435" s="3"/>
      <c r="G435" s="16"/>
      <c r="H435" s="3"/>
      <c r="I435" s="3"/>
      <c r="J435" s="3"/>
      <c r="K435" s="3"/>
      <c r="L435" s="3"/>
      <c r="M435" s="3"/>
      <c r="N435" s="3"/>
    </row>
    <row r="436" spans="1:14" ht="13">
      <c r="A436" s="36"/>
      <c r="B436" s="3"/>
      <c r="C436" s="4"/>
      <c r="D436" s="4"/>
      <c r="E436" s="3"/>
      <c r="F436" s="3"/>
      <c r="G436" s="16"/>
      <c r="H436" s="3"/>
      <c r="I436" s="3"/>
      <c r="J436" s="3"/>
      <c r="K436" s="3"/>
      <c r="L436" s="3"/>
      <c r="M436" s="3"/>
      <c r="N436" s="3"/>
    </row>
    <row r="437" spans="1:14" ht="13">
      <c r="A437" s="36"/>
      <c r="B437" s="3"/>
      <c r="C437" s="4"/>
      <c r="D437" s="4"/>
      <c r="E437" s="3"/>
      <c r="F437" s="3"/>
      <c r="G437" s="16"/>
      <c r="H437" s="3"/>
      <c r="I437" s="3"/>
      <c r="J437" s="3"/>
      <c r="K437" s="3"/>
      <c r="L437" s="3"/>
      <c r="M437" s="3"/>
      <c r="N437" s="3"/>
    </row>
    <row r="438" spans="1:14" ht="13">
      <c r="A438" s="36"/>
      <c r="B438" s="3"/>
      <c r="C438" s="4"/>
      <c r="D438" s="4"/>
      <c r="E438" s="3"/>
      <c r="F438" s="3"/>
      <c r="G438" s="16"/>
      <c r="H438" s="3"/>
      <c r="I438" s="3"/>
      <c r="J438" s="3"/>
      <c r="K438" s="3"/>
      <c r="L438" s="3"/>
      <c r="M438" s="3"/>
      <c r="N438" s="3"/>
    </row>
    <row r="439" spans="1:14" ht="13">
      <c r="A439" s="36"/>
      <c r="B439" s="3"/>
      <c r="C439" s="4"/>
      <c r="D439" s="4"/>
      <c r="E439" s="3"/>
      <c r="F439" s="3"/>
      <c r="G439" s="16"/>
      <c r="H439" s="3"/>
      <c r="I439" s="3"/>
      <c r="J439" s="3"/>
      <c r="K439" s="3"/>
      <c r="L439" s="3"/>
      <c r="M439" s="3"/>
      <c r="N439" s="3"/>
    </row>
    <row r="440" spans="1:14" ht="13">
      <c r="A440" s="36"/>
      <c r="B440" s="3"/>
      <c r="C440" s="4"/>
      <c r="D440" s="4"/>
      <c r="E440" s="3"/>
      <c r="F440" s="3"/>
      <c r="G440" s="16"/>
      <c r="H440" s="3"/>
      <c r="I440" s="3"/>
      <c r="J440" s="3"/>
      <c r="K440" s="3"/>
      <c r="L440" s="3"/>
      <c r="M440" s="3"/>
      <c r="N440" s="3"/>
    </row>
    <row r="441" spans="1:14" ht="13">
      <c r="A441" s="36"/>
      <c r="B441" s="3"/>
      <c r="C441" s="4"/>
      <c r="D441" s="4"/>
      <c r="E441" s="3"/>
      <c r="F441" s="3"/>
      <c r="G441" s="16"/>
      <c r="H441" s="3"/>
      <c r="I441" s="3"/>
      <c r="J441" s="3"/>
      <c r="K441" s="3"/>
      <c r="L441" s="3"/>
      <c r="M441" s="3"/>
      <c r="N441" s="3"/>
    </row>
    <row r="442" spans="1:14" ht="13">
      <c r="A442" s="36"/>
      <c r="B442" s="3"/>
      <c r="C442" s="4"/>
      <c r="D442" s="4"/>
      <c r="E442" s="3"/>
      <c r="F442" s="3"/>
      <c r="G442" s="16"/>
      <c r="H442" s="3"/>
      <c r="I442" s="3"/>
      <c r="J442" s="3"/>
      <c r="K442" s="3"/>
      <c r="L442" s="3"/>
      <c r="M442" s="3"/>
      <c r="N442" s="3"/>
    </row>
    <row r="443" spans="1:14" ht="13">
      <c r="A443" s="36"/>
      <c r="B443" s="3"/>
      <c r="C443" s="4"/>
      <c r="D443" s="4"/>
      <c r="E443" s="3"/>
      <c r="F443" s="3"/>
      <c r="G443" s="16"/>
      <c r="H443" s="3"/>
      <c r="I443" s="3"/>
      <c r="J443" s="3"/>
      <c r="K443" s="3"/>
      <c r="L443" s="3"/>
      <c r="M443" s="3"/>
      <c r="N443" s="3"/>
    </row>
    <row r="444" spans="1:14" ht="13">
      <c r="A444" s="36"/>
      <c r="B444" s="3"/>
      <c r="C444" s="4"/>
      <c r="D444" s="4"/>
      <c r="E444" s="3"/>
      <c r="F444" s="3"/>
      <c r="G444" s="16"/>
      <c r="H444" s="3"/>
      <c r="I444" s="3"/>
      <c r="J444" s="3"/>
      <c r="K444" s="3"/>
      <c r="L444" s="3"/>
      <c r="M444" s="3"/>
      <c r="N444" s="3"/>
    </row>
    <row r="445" spans="1:14" ht="13">
      <c r="A445" s="36"/>
      <c r="B445" s="3"/>
      <c r="C445" s="4"/>
      <c r="D445" s="4"/>
      <c r="E445" s="3"/>
      <c r="F445" s="3"/>
      <c r="G445" s="16"/>
      <c r="H445" s="3"/>
      <c r="I445" s="3"/>
      <c r="J445" s="3"/>
      <c r="K445" s="3"/>
      <c r="L445" s="3"/>
      <c r="M445" s="3"/>
      <c r="N445" s="3"/>
    </row>
    <row r="446" spans="1:14" ht="13">
      <c r="A446" s="36"/>
      <c r="B446" s="3"/>
      <c r="C446" s="4"/>
      <c r="D446" s="4"/>
      <c r="E446" s="3"/>
      <c r="F446" s="3"/>
      <c r="G446" s="16"/>
      <c r="H446" s="3"/>
      <c r="I446" s="3"/>
      <c r="J446" s="3"/>
      <c r="K446" s="3"/>
      <c r="L446" s="3"/>
      <c r="M446" s="3"/>
      <c r="N446" s="3"/>
    </row>
    <row r="447" spans="1:14" ht="13">
      <c r="A447" s="36"/>
      <c r="B447" s="3"/>
      <c r="C447" s="4"/>
      <c r="D447" s="4"/>
      <c r="E447" s="3"/>
      <c r="F447" s="3"/>
      <c r="G447" s="16"/>
      <c r="H447" s="3"/>
      <c r="I447" s="3"/>
      <c r="J447" s="3"/>
      <c r="K447" s="3"/>
      <c r="L447" s="3"/>
      <c r="M447" s="3"/>
      <c r="N447" s="3"/>
    </row>
    <row r="448" spans="1:14" ht="13">
      <c r="A448" s="36"/>
      <c r="B448" s="3"/>
      <c r="C448" s="4"/>
      <c r="D448" s="4"/>
      <c r="E448" s="3"/>
      <c r="F448" s="3"/>
      <c r="G448" s="16"/>
      <c r="H448" s="3"/>
      <c r="I448" s="3"/>
      <c r="J448" s="3"/>
      <c r="K448" s="3"/>
      <c r="L448" s="3"/>
      <c r="M448" s="3"/>
      <c r="N448" s="3"/>
    </row>
    <row r="449" spans="1:14" ht="13">
      <c r="A449" s="36"/>
      <c r="B449" s="3"/>
      <c r="C449" s="4"/>
      <c r="D449" s="4"/>
      <c r="E449" s="3"/>
      <c r="F449" s="3"/>
      <c r="G449" s="16"/>
      <c r="H449" s="3"/>
      <c r="I449" s="3"/>
      <c r="J449" s="3"/>
      <c r="K449" s="3"/>
      <c r="L449" s="3"/>
      <c r="M449" s="3"/>
      <c r="N449" s="3"/>
    </row>
    <row r="450" spans="1:14" ht="13">
      <c r="A450" s="36"/>
      <c r="B450" s="3"/>
      <c r="C450" s="4"/>
      <c r="D450" s="4"/>
      <c r="E450" s="3"/>
      <c r="F450" s="3"/>
      <c r="G450" s="16"/>
      <c r="H450" s="3"/>
      <c r="I450" s="3"/>
      <c r="J450" s="3"/>
      <c r="K450" s="3"/>
      <c r="L450" s="3"/>
      <c r="M450" s="3"/>
      <c r="N450" s="3"/>
    </row>
    <row r="451" spans="1:14" ht="13">
      <c r="A451" s="36"/>
      <c r="B451" s="3"/>
      <c r="C451" s="4"/>
      <c r="D451" s="4"/>
      <c r="E451" s="3"/>
      <c r="F451" s="3"/>
      <c r="G451" s="16"/>
      <c r="H451" s="3"/>
      <c r="I451" s="3"/>
      <c r="J451" s="3"/>
      <c r="K451" s="3"/>
      <c r="L451" s="3"/>
      <c r="M451" s="3"/>
      <c r="N451" s="3"/>
    </row>
    <row r="452" spans="1:14" ht="13">
      <c r="A452" s="36"/>
      <c r="B452" s="3"/>
      <c r="C452" s="4"/>
      <c r="D452" s="4"/>
      <c r="E452" s="3"/>
      <c r="F452" s="3"/>
      <c r="G452" s="16"/>
      <c r="H452" s="3"/>
      <c r="I452" s="3"/>
      <c r="J452" s="3"/>
      <c r="K452" s="3"/>
      <c r="L452" s="3"/>
      <c r="M452" s="3"/>
      <c r="N452" s="3"/>
    </row>
    <row r="453" spans="1:14" ht="13">
      <c r="A453" s="36"/>
      <c r="B453" s="3"/>
      <c r="C453" s="4"/>
      <c r="D453" s="4"/>
      <c r="E453" s="3"/>
      <c r="F453" s="3"/>
      <c r="G453" s="16"/>
      <c r="H453" s="3"/>
      <c r="I453" s="3"/>
      <c r="J453" s="3"/>
      <c r="K453" s="3"/>
      <c r="L453" s="3"/>
      <c r="M453" s="3"/>
      <c r="N453" s="3"/>
    </row>
    <row r="454" spans="1:14" ht="13">
      <c r="A454" s="36"/>
      <c r="B454" s="3"/>
      <c r="C454" s="4"/>
      <c r="D454" s="4"/>
      <c r="E454" s="3"/>
      <c r="F454" s="3"/>
      <c r="G454" s="16"/>
      <c r="H454" s="3"/>
      <c r="I454" s="3"/>
      <c r="J454" s="3"/>
      <c r="K454" s="3"/>
      <c r="L454" s="3"/>
      <c r="M454" s="3"/>
      <c r="N454" s="3"/>
    </row>
    <row r="455" spans="1:14" ht="13">
      <c r="A455" s="36"/>
      <c r="B455" s="3"/>
      <c r="C455" s="4"/>
      <c r="D455" s="4"/>
      <c r="E455" s="3"/>
      <c r="F455" s="3"/>
      <c r="G455" s="16"/>
      <c r="H455" s="3"/>
      <c r="I455" s="3"/>
      <c r="J455" s="3"/>
      <c r="K455" s="3"/>
      <c r="L455" s="3"/>
      <c r="M455" s="3"/>
      <c r="N455" s="3"/>
    </row>
    <row r="456" spans="1:14" ht="13">
      <c r="A456" s="36"/>
      <c r="B456" s="3"/>
      <c r="C456" s="4"/>
      <c r="D456" s="4"/>
      <c r="E456" s="3"/>
      <c r="F456" s="3"/>
      <c r="G456" s="16"/>
      <c r="H456" s="3"/>
      <c r="I456" s="3"/>
      <c r="J456" s="3"/>
      <c r="K456" s="3"/>
      <c r="L456" s="3"/>
      <c r="M456" s="3"/>
      <c r="N456" s="3"/>
    </row>
    <row r="457" spans="1:14" ht="13">
      <c r="A457" s="36"/>
      <c r="B457" s="3"/>
      <c r="C457" s="4"/>
      <c r="D457" s="4"/>
      <c r="E457" s="3"/>
      <c r="F457" s="3"/>
      <c r="G457" s="16"/>
      <c r="H457" s="3"/>
      <c r="I457" s="3"/>
      <c r="J457" s="3"/>
      <c r="K457" s="3"/>
      <c r="L457" s="3"/>
      <c r="M457" s="3"/>
      <c r="N457" s="3"/>
    </row>
    <row r="458" spans="1:14" ht="13">
      <c r="A458" s="36"/>
      <c r="B458" s="3"/>
      <c r="C458" s="4"/>
      <c r="D458" s="4"/>
      <c r="E458" s="3"/>
      <c r="F458" s="3"/>
      <c r="G458" s="16"/>
      <c r="H458" s="3"/>
      <c r="I458" s="3"/>
      <c r="J458" s="3"/>
      <c r="K458" s="3"/>
      <c r="L458" s="3"/>
      <c r="M458" s="3"/>
      <c r="N458" s="3"/>
    </row>
    <row r="459" spans="1:14" ht="13">
      <c r="A459" s="36"/>
      <c r="B459" s="3"/>
      <c r="C459" s="4"/>
      <c r="D459" s="4"/>
      <c r="E459" s="3"/>
      <c r="F459" s="3"/>
      <c r="G459" s="16"/>
      <c r="H459" s="3"/>
      <c r="I459" s="3"/>
      <c r="J459" s="3"/>
      <c r="K459" s="3"/>
      <c r="L459" s="3"/>
      <c r="M459" s="3"/>
      <c r="N459" s="3"/>
    </row>
    <row r="460" spans="1:14" ht="13">
      <c r="A460" s="36"/>
      <c r="B460" s="3"/>
      <c r="C460" s="4"/>
      <c r="D460" s="4"/>
      <c r="E460" s="3"/>
      <c r="F460" s="3"/>
      <c r="G460" s="16"/>
      <c r="H460" s="3"/>
      <c r="I460" s="3"/>
      <c r="J460" s="3"/>
      <c r="K460" s="3"/>
      <c r="L460" s="3"/>
      <c r="M460" s="3"/>
      <c r="N460" s="3"/>
    </row>
    <row r="461" spans="1:14" ht="13">
      <c r="A461" s="36"/>
      <c r="B461" s="3"/>
      <c r="C461" s="4"/>
      <c r="D461" s="4"/>
      <c r="E461" s="3"/>
      <c r="F461" s="3"/>
      <c r="G461" s="16"/>
      <c r="H461" s="3"/>
      <c r="I461" s="3"/>
      <c r="J461" s="3"/>
      <c r="K461" s="3"/>
      <c r="L461" s="3"/>
      <c r="M461" s="3"/>
      <c r="N461" s="3"/>
    </row>
    <row r="462" spans="1:14" ht="13">
      <c r="A462" s="36"/>
      <c r="B462" s="3"/>
      <c r="C462" s="4"/>
      <c r="D462" s="4"/>
      <c r="E462" s="3"/>
      <c r="F462" s="3"/>
      <c r="G462" s="16"/>
      <c r="H462" s="3"/>
      <c r="I462" s="3"/>
      <c r="J462" s="3"/>
      <c r="K462" s="3"/>
      <c r="L462" s="3"/>
      <c r="M462" s="3"/>
      <c r="N462" s="3"/>
    </row>
    <row r="463" spans="1:14" ht="13">
      <c r="A463" s="36"/>
      <c r="B463" s="3"/>
      <c r="C463" s="4"/>
      <c r="D463" s="4"/>
      <c r="E463" s="3"/>
      <c r="F463" s="3"/>
      <c r="G463" s="16"/>
      <c r="H463" s="3"/>
      <c r="I463" s="3"/>
      <c r="J463" s="3"/>
      <c r="K463" s="3"/>
      <c r="L463" s="3"/>
      <c r="M463" s="3"/>
      <c r="N463" s="3"/>
    </row>
    <row r="464" spans="1:14" ht="13">
      <c r="A464" s="36"/>
      <c r="B464" s="3"/>
      <c r="C464" s="4"/>
      <c r="D464" s="4"/>
      <c r="E464" s="3"/>
      <c r="F464" s="3"/>
      <c r="G464" s="16"/>
      <c r="H464" s="3"/>
      <c r="I464" s="3"/>
      <c r="J464" s="3"/>
      <c r="K464" s="3"/>
      <c r="L464" s="3"/>
      <c r="M464" s="3"/>
      <c r="N464" s="3"/>
    </row>
    <row r="465" spans="1:14" ht="13">
      <c r="A465" s="36"/>
      <c r="B465" s="3"/>
      <c r="C465" s="4"/>
      <c r="D465" s="4"/>
      <c r="E465" s="3"/>
      <c r="F465" s="3"/>
      <c r="G465" s="16"/>
      <c r="H465" s="3"/>
      <c r="I465" s="3"/>
      <c r="J465" s="3"/>
      <c r="K465" s="3"/>
      <c r="L465" s="3"/>
      <c r="M465" s="3"/>
      <c r="N465" s="3"/>
    </row>
    <row r="466" spans="1:14" ht="13">
      <c r="A466" s="36"/>
      <c r="B466" s="3"/>
      <c r="C466" s="4"/>
      <c r="D466" s="4"/>
      <c r="E466" s="3"/>
      <c r="F466" s="3"/>
      <c r="G466" s="16"/>
      <c r="H466" s="3"/>
      <c r="I466" s="3"/>
      <c r="J466" s="3"/>
      <c r="K466" s="3"/>
      <c r="L466" s="3"/>
      <c r="M466" s="3"/>
      <c r="N466" s="3"/>
    </row>
    <row r="467" spans="1:14" ht="13">
      <c r="A467" s="36"/>
      <c r="B467" s="3"/>
      <c r="C467" s="4"/>
      <c r="D467" s="4"/>
      <c r="E467" s="3"/>
      <c r="F467" s="3"/>
      <c r="G467" s="16"/>
      <c r="H467" s="3"/>
      <c r="I467" s="3"/>
      <c r="J467" s="3"/>
      <c r="K467" s="3"/>
      <c r="L467" s="3"/>
      <c r="M467" s="3"/>
      <c r="N467" s="3"/>
    </row>
    <row r="468" spans="1:14" ht="13">
      <c r="A468" s="36"/>
      <c r="B468" s="3"/>
      <c r="C468" s="4"/>
      <c r="D468" s="4"/>
      <c r="E468" s="3"/>
      <c r="F468" s="3"/>
      <c r="G468" s="16"/>
      <c r="H468" s="3"/>
      <c r="I468" s="3"/>
      <c r="J468" s="3"/>
      <c r="K468" s="3"/>
      <c r="L468" s="3"/>
      <c r="M468" s="3"/>
      <c r="N468" s="3"/>
    </row>
    <row r="469" spans="1:14" ht="13">
      <c r="A469" s="36"/>
      <c r="B469" s="3"/>
      <c r="C469" s="4"/>
      <c r="D469" s="4"/>
      <c r="E469" s="3"/>
      <c r="F469" s="3"/>
      <c r="G469" s="16"/>
      <c r="H469" s="3"/>
      <c r="I469" s="3"/>
      <c r="J469" s="3"/>
      <c r="K469" s="3"/>
      <c r="L469" s="3"/>
      <c r="M469" s="3"/>
      <c r="N469" s="3"/>
    </row>
    <row r="470" spans="1:14" ht="13">
      <c r="A470" s="36"/>
      <c r="B470" s="3"/>
      <c r="C470" s="4"/>
      <c r="D470" s="4"/>
      <c r="E470" s="3"/>
      <c r="F470" s="3"/>
      <c r="G470" s="16"/>
      <c r="H470" s="3"/>
      <c r="I470" s="3"/>
      <c r="J470" s="3"/>
      <c r="K470" s="3"/>
      <c r="L470" s="3"/>
      <c r="M470" s="3"/>
      <c r="N470" s="3"/>
    </row>
    <row r="471" spans="1:14" ht="13">
      <c r="A471" s="36"/>
      <c r="B471" s="3"/>
      <c r="C471" s="4"/>
      <c r="D471" s="4"/>
      <c r="E471" s="3"/>
      <c r="F471" s="3"/>
      <c r="G471" s="16"/>
      <c r="H471" s="3"/>
      <c r="I471" s="3"/>
      <c r="J471" s="3"/>
      <c r="K471" s="3"/>
      <c r="L471" s="3"/>
      <c r="M471" s="3"/>
      <c r="N471" s="3"/>
    </row>
    <row r="472" spans="1:14" ht="13">
      <c r="A472" s="36"/>
      <c r="B472" s="3"/>
      <c r="C472" s="4"/>
      <c r="D472" s="4"/>
      <c r="E472" s="3"/>
      <c r="F472" s="3"/>
      <c r="G472" s="16"/>
      <c r="H472" s="3"/>
      <c r="I472" s="3"/>
      <c r="J472" s="3"/>
      <c r="K472" s="3"/>
      <c r="L472" s="3"/>
      <c r="M472" s="3"/>
      <c r="N472" s="3"/>
    </row>
    <row r="473" spans="1:14" ht="13">
      <c r="A473" s="36"/>
      <c r="B473" s="3"/>
      <c r="C473" s="4"/>
      <c r="D473" s="4"/>
      <c r="E473" s="3"/>
      <c r="F473" s="3"/>
      <c r="G473" s="16"/>
      <c r="H473" s="3"/>
      <c r="I473" s="3"/>
      <c r="J473" s="3"/>
      <c r="K473" s="3"/>
      <c r="L473" s="3"/>
      <c r="M473" s="3"/>
      <c r="N473" s="3"/>
    </row>
    <row r="474" spans="1:14" ht="13">
      <c r="A474" s="36"/>
      <c r="B474" s="3"/>
      <c r="C474" s="4"/>
      <c r="D474" s="4"/>
      <c r="E474" s="3"/>
      <c r="F474" s="3"/>
      <c r="G474" s="16"/>
      <c r="H474" s="3"/>
      <c r="I474" s="3"/>
      <c r="J474" s="3"/>
      <c r="K474" s="3"/>
      <c r="L474" s="3"/>
      <c r="M474" s="3"/>
      <c r="N474" s="3"/>
    </row>
    <row r="475" spans="1:14" ht="13">
      <c r="A475" s="36"/>
      <c r="B475" s="3"/>
      <c r="C475" s="4"/>
      <c r="D475" s="4"/>
      <c r="E475" s="3"/>
      <c r="F475" s="3"/>
      <c r="G475" s="16"/>
      <c r="H475" s="3"/>
      <c r="I475" s="3"/>
      <c r="J475" s="3"/>
      <c r="K475" s="3"/>
      <c r="L475" s="3"/>
      <c r="M475" s="3"/>
      <c r="N475" s="3"/>
    </row>
    <row r="476" spans="1:14" ht="13">
      <c r="A476" s="36"/>
      <c r="B476" s="3"/>
      <c r="C476" s="4"/>
      <c r="D476" s="4"/>
      <c r="E476" s="3"/>
      <c r="F476" s="3"/>
      <c r="G476" s="16"/>
      <c r="H476" s="3"/>
      <c r="I476" s="3"/>
      <c r="J476" s="3"/>
      <c r="K476" s="3"/>
      <c r="L476" s="3"/>
      <c r="M476" s="3"/>
      <c r="N476" s="3"/>
    </row>
    <row r="477" spans="1:14" ht="13">
      <c r="A477" s="36"/>
      <c r="B477" s="3"/>
      <c r="C477" s="4"/>
      <c r="D477" s="4"/>
      <c r="E477" s="3"/>
      <c r="F477" s="3"/>
      <c r="G477" s="16"/>
      <c r="H477" s="3"/>
      <c r="I477" s="3"/>
      <c r="J477" s="3"/>
      <c r="K477" s="3"/>
      <c r="L477" s="3"/>
      <c r="M477" s="3"/>
      <c r="N477" s="3"/>
    </row>
    <row r="478" spans="1:14" ht="13">
      <c r="A478" s="36"/>
      <c r="B478" s="3"/>
      <c r="C478" s="4"/>
      <c r="D478" s="4"/>
      <c r="E478" s="3"/>
      <c r="F478" s="3"/>
      <c r="G478" s="16"/>
      <c r="H478" s="3"/>
      <c r="I478" s="3"/>
      <c r="J478" s="3"/>
      <c r="K478" s="3"/>
      <c r="L478" s="3"/>
      <c r="M478" s="3"/>
      <c r="N478" s="3"/>
    </row>
    <row r="479" spans="1:14" ht="13">
      <c r="A479" s="36"/>
      <c r="B479" s="3"/>
      <c r="C479" s="4"/>
      <c r="D479" s="4"/>
      <c r="E479" s="3"/>
      <c r="F479" s="3"/>
      <c r="G479" s="16"/>
      <c r="H479" s="3"/>
      <c r="I479" s="3"/>
      <c r="J479" s="3"/>
      <c r="K479" s="3"/>
      <c r="L479" s="3"/>
      <c r="M479" s="3"/>
      <c r="N479" s="3"/>
    </row>
    <row r="480" spans="1:14" ht="13">
      <c r="A480" s="36"/>
      <c r="B480" s="3"/>
      <c r="C480" s="4"/>
      <c r="D480" s="4"/>
      <c r="E480" s="3"/>
      <c r="F480" s="3"/>
      <c r="G480" s="16"/>
      <c r="H480" s="3"/>
      <c r="I480" s="3"/>
      <c r="J480" s="3"/>
      <c r="K480" s="3"/>
      <c r="L480" s="3"/>
      <c r="M480" s="3"/>
      <c r="N480" s="3"/>
    </row>
    <row r="481" spans="1:14" ht="13">
      <c r="A481" s="36"/>
      <c r="B481" s="3"/>
      <c r="C481" s="4"/>
      <c r="D481" s="4"/>
      <c r="E481" s="3"/>
      <c r="F481" s="3"/>
      <c r="G481" s="16"/>
      <c r="H481" s="3"/>
      <c r="I481" s="3"/>
      <c r="J481" s="3"/>
      <c r="K481" s="3"/>
      <c r="L481" s="3"/>
      <c r="M481" s="3"/>
      <c r="N481" s="3"/>
    </row>
    <row r="482" spans="1:14" ht="13">
      <c r="A482" s="36"/>
      <c r="B482" s="3"/>
      <c r="C482" s="4"/>
      <c r="D482" s="4"/>
      <c r="E482" s="3"/>
      <c r="F482" s="3"/>
      <c r="G482" s="16"/>
      <c r="H482" s="3"/>
      <c r="I482" s="3"/>
      <c r="J482" s="3"/>
      <c r="K482" s="3"/>
      <c r="L482" s="3"/>
      <c r="M482" s="3"/>
      <c r="N482" s="3"/>
    </row>
    <row r="483" spans="1:14" ht="13">
      <c r="A483" s="36"/>
      <c r="B483" s="3"/>
      <c r="C483" s="4"/>
      <c r="D483" s="4"/>
      <c r="E483" s="3"/>
      <c r="F483" s="3"/>
      <c r="G483" s="16"/>
      <c r="H483" s="3"/>
      <c r="I483" s="3"/>
      <c r="J483" s="3"/>
      <c r="K483" s="3"/>
      <c r="L483" s="3"/>
      <c r="M483" s="3"/>
      <c r="N483" s="3"/>
    </row>
    <row r="484" spans="1:14" ht="13">
      <c r="A484" s="36"/>
      <c r="B484" s="3"/>
      <c r="C484" s="4"/>
      <c r="D484" s="4"/>
      <c r="E484" s="3"/>
      <c r="F484" s="3"/>
      <c r="G484" s="16"/>
      <c r="H484" s="3"/>
      <c r="I484" s="3"/>
      <c r="J484" s="3"/>
      <c r="K484" s="3"/>
      <c r="L484" s="3"/>
      <c r="M484" s="3"/>
      <c r="N484" s="3"/>
    </row>
    <row r="485" spans="1:14" ht="13">
      <c r="A485" s="36"/>
      <c r="B485" s="3"/>
      <c r="C485" s="4"/>
      <c r="D485" s="4"/>
      <c r="E485" s="3"/>
      <c r="F485" s="3"/>
      <c r="G485" s="16"/>
      <c r="H485" s="3"/>
      <c r="I485" s="3"/>
      <c r="J485" s="3"/>
      <c r="K485" s="3"/>
      <c r="L485" s="3"/>
      <c r="M485" s="3"/>
      <c r="N485" s="3"/>
    </row>
    <row r="486" spans="1:14" ht="13">
      <c r="A486" s="36"/>
      <c r="B486" s="3"/>
      <c r="C486" s="4"/>
      <c r="D486" s="4"/>
      <c r="E486" s="3"/>
      <c r="F486" s="3"/>
      <c r="G486" s="16"/>
      <c r="H486" s="3"/>
      <c r="I486" s="3"/>
      <c r="J486" s="3"/>
      <c r="K486" s="3"/>
      <c r="L486" s="3"/>
      <c r="M486" s="3"/>
      <c r="N486" s="3"/>
    </row>
    <row r="487" spans="1:14" ht="13">
      <c r="A487" s="36"/>
      <c r="B487" s="3"/>
      <c r="C487" s="4"/>
      <c r="D487" s="4"/>
      <c r="E487" s="3"/>
      <c r="F487" s="3"/>
      <c r="G487" s="16"/>
      <c r="H487" s="3"/>
      <c r="I487" s="3"/>
      <c r="J487" s="3"/>
      <c r="K487" s="3"/>
      <c r="L487" s="3"/>
      <c r="M487" s="3"/>
      <c r="N487" s="3"/>
    </row>
    <row r="488" spans="1:14" ht="13">
      <c r="A488" s="36"/>
      <c r="B488" s="3"/>
      <c r="C488" s="4"/>
      <c r="D488" s="4"/>
      <c r="E488" s="3"/>
      <c r="F488" s="3"/>
      <c r="G488" s="16"/>
      <c r="H488" s="3"/>
      <c r="I488" s="3"/>
      <c r="J488" s="3"/>
      <c r="K488" s="3"/>
      <c r="L488" s="3"/>
      <c r="M488" s="3"/>
      <c r="N488" s="3"/>
    </row>
    <row r="489" spans="1:14" ht="13">
      <c r="A489" s="36"/>
      <c r="B489" s="3"/>
      <c r="C489" s="4"/>
      <c r="D489" s="4"/>
      <c r="E489" s="3"/>
      <c r="F489" s="3"/>
      <c r="G489" s="16"/>
      <c r="H489" s="3"/>
      <c r="I489" s="3"/>
      <c r="J489" s="3"/>
      <c r="K489" s="3"/>
      <c r="L489" s="3"/>
      <c r="M489" s="3"/>
      <c r="N489" s="3"/>
    </row>
    <row r="490" spans="1:14" ht="13">
      <c r="A490" s="36"/>
      <c r="B490" s="3"/>
      <c r="C490" s="4"/>
      <c r="D490" s="4"/>
      <c r="E490" s="3"/>
      <c r="F490" s="3"/>
      <c r="G490" s="16"/>
      <c r="H490" s="3"/>
      <c r="I490" s="3"/>
      <c r="J490" s="3"/>
      <c r="K490" s="3"/>
      <c r="L490" s="3"/>
      <c r="M490" s="3"/>
      <c r="N490" s="3"/>
    </row>
    <row r="491" spans="1:14" ht="13">
      <c r="A491" s="36"/>
      <c r="B491" s="3"/>
      <c r="C491" s="4"/>
      <c r="D491" s="4"/>
      <c r="E491" s="3"/>
      <c r="F491" s="3"/>
      <c r="G491" s="16"/>
      <c r="H491" s="3"/>
      <c r="I491" s="3"/>
      <c r="J491" s="3"/>
      <c r="K491" s="3"/>
      <c r="L491" s="3"/>
      <c r="M491" s="3"/>
      <c r="N491" s="3"/>
    </row>
    <row r="492" spans="1:14" ht="13">
      <c r="A492" s="36"/>
      <c r="B492" s="3"/>
      <c r="C492" s="4"/>
      <c r="D492" s="4"/>
      <c r="E492" s="3"/>
      <c r="F492" s="3"/>
      <c r="G492" s="16"/>
      <c r="H492" s="3"/>
      <c r="I492" s="3"/>
      <c r="J492" s="3"/>
      <c r="K492" s="3"/>
      <c r="L492" s="3"/>
      <c r="M492" s="3"/>
      <c r="N492" s="3"/>
    </row>
    <row r="493" spans="1:14" ht="13">
      <c r="A493" s="36"/>
      <c r="B493" s="3"/>
      <c r="C493" s="4"/>
      <c r="D493" s="4"/>
      <c r="E493" s="3"/>
      <c r="F493" s="3"/>
      <c r="G493" s="16"/>
      <c r="H493" s="3"/>
      <c r="I493" s="3"/>
      <c r="J493" s="3"/>
      <c r="K493" s="3"/>
      <c r="L493" s="3"/>
      <c r="M493" s="3"/>
      <c r="N493" s="3"/>
    </row>
    <row r="494" spans="1:14" ht="13">
      <c r="A494" s="36"/>
      <c r="B494" s="3"/>
      <c r="C494" s="4"/>
      <c r="D494" s="4"/>
      <c r="E494" s="3"/>
      <c r="F494" s="3"/>
      <c r="G494" s="16"/>
      <c r="H494" s="3"/>
      <c r="I494" s="3"/>
      <c r="J494" s="3"/>
      <c r="K494" s="3"/>
      <c r="L494" s="3"/>
      <c r="M494" s="3"/>
      <c r="N494" s="3"/>
    </row>
    <row r="495" spans="1:14" ht="13">
      <c r="A495" s="36"/>
      <c r="B495" s="3"/>
      <c r="C495" s="4"/>
      <c r="D495" s="4"/>
      <c r="E495" s="3"/>
      <c r="F495" s="3"/>
      <c r="G495" s="16"/>
      <c r="H495" s="3"/>
      <c r="I495" s="3"/>
      <c r="J495" s="3"/>
      <c r="K495" s="3"/>
      <c r="L495" s="3"/>
      <c r="M495" s="3"/>
      <c r="N495" s="3"/>
    </row>
    <row r="496" spans="1:14" ht="13">
      <c r="A496" s="36"/>
      <c r="B496" s="3"/>
      <c r="C496" s="4"/>
      <c r="D496" s="4"/>
      <c r="E496" s="3"/>
      <c r="F496" s="3"/>
      <c r="G496" s="16"/>
      <c r="H496" s="3"/>
      <c r="I496" s="3"/>
      <c r="J496" s="3"/>
      <c r="K496" s="3"/>
      <c r="L496" s="3"/>
      <c r="M496" s="3"/>
      <c r="N496" s="3"/>
    </row>
    <row r="497" spans="1:14" ht="13">
      <c r="A497" s="36"/>
      <c r="B497" s="3"/>
      <c r="C497" s="4"/>
      <c r="D497" s="4"/>
      <c r="E497" s="3"/>
      <c r="F497" s="3"/>
      <c r="G497" s="16"/>
      <c r="H497" s="3"/>
      <c r="I497" s="3"/>
      <c r="J497" s="3"/>
      <c r="K497" s="3"/>
      <c r="L497" s="3"/>
      <c r="M497" s="3"/>
      <c r="N497" s="3"/>
    </row>
    <row r="498" spans="1:14" ht="13">
      <c r="A498" s="36"/>
      <c r="B498" s="3"/>
      <c r="C498" s="4"/>
      <c r="D498" s="4"/>
      <c r="E498" s="3"/>
      <c r="F498" s="3"/>
      <c r="G498" s="16"/>
      <c r="H498" s="3"/>
      <c r="I498" s="3"/>
      <c r="J498" s="3"/>
      <c r="K498" s="3"/>
      <c r="L498" s="3"/>
      <c r="M498" s="3"/>
      <c r="N498" s="3"/>
    </row>
    <row r="499" spans="1:14" ht="13">
      <c r="A499" s="36"/>
      <c r="B499" s="3"/>
      <c r="C499" s="4"/>
      <c r="D499" s="4"/>
      <c r="E499" s="3"/>
      <c r="F499" s="3"/>
      <c r="G499" s="16"/>
      <c r="H499" s="3"/>
      <c r="I499" s="3"/>
      <c r="J499" s="3"/>
      <c r="K499" s="3"/>
      <c r="L499" s="3"/>
      <c r="M499" s="3"/>
      <c r="N499" s="3"/>
    </row>
    <row r="500" spans="1:14" ht="13">
      <c r="A500" s="36"/>
      <c r="B500" s="3"/>
      <c r="C500" s="4"/>
      <c r="D500" s="4"/>
      <c r="E500" s="3"/>
      <c r="F500" s="3"/>
      <c r="G500" s="16"/>
      <c r="H500" s="3"/>
      <c r="I500" s="3"/>
      <c r="J500" s="3"/>
      <c r="K500" s="3"/>
      <c r="L500" s="3"/>
      <c r="M500" s="3"/>
      <c r="N500" s="3"/>
    </row>
    <row r="501" spans="1:14" ht="13">
      <c r="A501" s="36"/>
      <c r="B501" s="3"/>
      <c r="C501" s="4"/>
      <c r="D501" s="4"/>
      <c r="E501" s="3"/>
      <c r="F501" s="3"/>
      <c r="G501" s="16"/>
      <c r="H501" s="3"/>
      <c r="I501" s="3"/>
      <c r="J501" s="3"/>
      <c r="K501" s="3"/>
      <c r="L501" s="3"/>
      <c r="M501" s="3"/>
      <c r="N501" s="3"/>
    </row>
    <row r="502" spans="1:14" ht="13">
      <c r="A502" s="36"/>
      <c r="B502" s="3"/>
      <c r="C502" s="4"/>
      <c r="D502" s="4"/>
      <c r="E502" s="3"/>
      <c r="F502" s="3"/>
      <c r="G502" s="16"/>
      <c r="H502" s="3"/>
      <c r="I502" s="3"/>
      <c r="J502" s="3"/>
      <c r="K502" s="3"/>
      <c r="L502" s="3"/>
      <c r="M502" s="3"/>
      <c r="N502" s="3"/>
    </row>
    <row r="503" spans="1:14" ht="13">
      <c r="A503" s="36"/>
      <c r="B503" s="3"/>
      <c r="C503" s="4"/>
      <c r="D503" s="4"/>
      <c r="E503" s="3"/>
      <c r="F503" s="3"/>
      <c r="G503" s="16"/>
      <c r="H503" s="3"/>
      <c r="I503" s="3"/>
      <c r="J503" s="3"/>
      <c r="K503" s="3"/>
      <c r="L503" s="3"/>
      <c r="M503" s="3"/>
      <c r="N503" s="3"/>
    </row>
    <row r="504" spans="1:14" ht="13">
      <c r="A504" s="36"/>
      <c r="B504" s="3"/>
      <c r="C504" s="4"/>
      <c r="D504" s="4"/>
      <c r="E504" s="3"/>
      <c r="F504" s="3"/>
      <c r="G504" s="16"/>
      <c r="H504" s="3"/>
      <c r="I504" s="3"/>
      <c r="J504" s="3"/>
      <c r="K504" s="3"/>
      <c r="L504" s="3"/>
      <c r="M504" s="3"/>
      <c r="N504" s="3"/>
    </row>
    <row r="505" spans="1:14" ht="13">
      <c r="A505" s="36"/>
      <c r="B505" s="3"/>
      <c r="C505" s="4"/>
      <c r="D505" s="4"/>
      <c r="E505" s="3"/>
      <c r="F505" s="3"/>
      <c r="G505" s="16"/>
      <c r="H505" s="3"/>
      <c r="I505" s="3"/>
      <c r="J505" s="3"/>
      <c r="K505" s="3"/>
      <c r="L505" s="3"/>
      <c r="M505" s="3"/>
      <c r="N505" s="3"/>
    </row>
    <row r="506" spans="1:14" ht="13">
      <c r="A506" s="36"/>
      <c r="B506" s="3"/>
      <c r="C506" s="4"/>
      <c r="D506" s="4"/>
      <c r="E506" s="3"/>
      <c r="F506" s="3"/>
      <c r="G506" s="16"/>
      <c r="H506" s="3"/>
      <c r="I506" s="3"/>
      <c r="J506" s="3"/>
      <c r="K506" s="3"/>
      <c r="L506" s="3"/>
      <c r="M506" s="3"/>
      <c r="N506" s="3"/>
    </row>
    <row r="507" spans="1:14" ht="13">
      <c r="A507" s="36"/>
      <c r="B507" s="3"/>
      <c r="C507" s="4"/>
      <c r="D507" s="4"/>
      <c r="E507" s="3"/>
      <c r="F507" s="3"/>
      <c r="G507" s="16"/>
      <c r="H507" s="3"/>
      <c r="I507" s="3"/>
      <c r="J507" s="3"/>
      <c r="K507" s="3"/>
      <c r="L507" s="3"/>
      <c r="M507" s="3"/>
      <c r="N507" s="3"/>
    </row>
    <row r="508" spans="1:14" ht="13">
      <c r="A508" s="36"/>
      <c r="B508" s="3"/>
      <c r="C508" s="4"/>
      <c r="D508" s="4"/>
      <c r="E508" s="3"/>
      <c r="F508" s="3"/>
      <c r="G508" s="16"/>
      <c r="H508" s="3"/>
      <c r="I508" s="3"/>
      <c r="J508" s="3"/>
      <c r="K508" s="3"/>
      <c r="L508" s="3"/>
      <c r="M508" s="3"/>
      <c r="N508" s="3"/>
    </row>
    <row r="509" spans="1:14" ht="13">
      <c r="A509" s="36"/>
      <c r="B509" s="3"/>
      <c r="C509" s="4"/>
      <c r="D509" s="4"/>
      <c r="E509" s="3"/>
      <c r="F509" s="3"/>
      <c r="G509" s="16"/>
      <c r="H509" s="3"/>
      <c r="I509" s="3"/>
      <c r="J509" s="3"/>
      <c r="K509" s="3"/>
      <c r="L509" s="3"/>
      <c r="M509" s="3"/>
      <c r="N509" s="3"/>
    </row>
    <row r="510" spans="1:14" ht="13">
      <c r="A510" s="36"/>
      <c r="B510" s="3"/>
      <c r="C510" s="4"/>
      <c r="D510" s="4"/>
      <c r="E510" s="3"/>
      <c r="F510" s="3"/>
      <c r="G510" s="16"/>
      <c r="H510" s="3"/>
      <c r="I510" s="3"/>
      <c r="J510" s="3"/>
      <c r="K510" s="3"/>
      <c r="L510" s="3"/>
      <c r="M510" s="3"/>
      <c r="N510" s="3"/>
    </row>
    <row r="511" spans="1:14" ht="13">
      <c r="A511" s="36"/>
      <c r="B511" s="3"/>
      <c r="C511" s="4"/>
      <c r="D511" s="4"/>
      <c r="E511" s="3"/>
      <c r="F511" s="3"/>
      <c r="G511" s="16"/>
      <c r="H511" s="3"/>
      <c r="I511" s="3"/>
      <c r="J511" s="3"/>
      <c r="K511" s="3"/>
      <c r="L511" s="3"/>
      <c r="M511" s="3"/>
      <c r="N511" s="3"/>
    </row>
    <row r="512" spans="1:14" ht="13">
      <c r="A512" s="36"/>
      <c r="B512" s="3"/>
      <c r="C512" s="4"/>
      <c r="D512" s="4"/>
      <c r="E512" s="3"/>
      <c r="F512" s="3"/>
      <c r="G512" s="16"/>
      <c r="H512" s="3"/>
      <c r="I512" s="3"/>
      <c r="J512" s="3"/>
      <c r="K512" s="3"/>
      <c r="L512" s="3"/>
      <c r="M512" s="3"/>
      <c r="N512" s="3"/>
    </row>
    <row r="513" spans="1:14" ht="13">
      <c r="A513" s="36"/>
      <c r="B513" s="3"/>
      <c r="C513" s="4"/>
      <c r="D513" s="4"/>
      <c r="E513" s="3"/>
      <c r="F513" s="3"/>
      <c r="G513" s="16"/>
      <c r="H513" s="3"/>
      <c r="I513" s="3"/>
      <c r="J513" s="3"/>
      <c r="K513" s="3"/>
      <c r="L513" s="3"/>
      <c r="M513" s="3"/>
      <c r="N513" s="3"/>
    </row>
    <row r="514" spans="1:14" ht="13">
      <c r="A514" s="36"/>
      <c r="B514" s="3"/>
      <c r="C514" s="4"/>
      <c r="D514" s="4"/>
      <c r="E514" s="3"/>
      <c r="F514" s="3"/>
      <c r="G514" s="16"/>
      <c r="H514" s="3"/>
      <c r="I514" s="3"/>
      <c r="J514" s="3"/>
      <c r="K514" s="3"/>
      <c r="L514" s="3"/>
      <c r="M514" s="3"/>
      <c r="N514" s="3"/>
    </row>
    <row r="515" spans="1:14" ht="13">
      <c r="A515" s="36"/>
      <c r="B515" s="3"/>
      <c r="C515" s="4"/>
      <c r="D515" s="4"/>
      <c r="E515" s="3"/>
      <c r="F515" s="3"/>
      <c r="G515" s="16"/>
      <c r="H515" s="3"/>
      <c r="I515" s="3"/>
      <c r="J515" s="3"/>
      <c r="K515" s="3"/>
      <c r="L515" s="3"/>
      <c r="M515" s="3"/>
      <c r="N515" s="3"/>
    </row>
    <row r="516" spans="1:14" ht="13">
      <c r="A516" s="36"/>
      <c r="B516" s="3"/>
      <c r="C516" s="4"/>
      <c r="D516" s="4"/>
      <c r="E516" s="3"/>
      <c r="F516" s="3"/>
      <c r="G516" s="16"/>
      <c r="H516" s="3"/>
      <c r="I516" s="3"/>
      <c r="J516" s="3"/>
      <c r="K516" s="3"/>
      <c r="L516" s="3"/>
      <c r="M516" s="3"/>
      <c r="N516" s="3"/>
    </row>
    <row r="517" spans="1:14" ht="13">
      <c r="A517" s="36"/>
      <c r="B517" s="3"/>
      <c r="C517" s="4"/>
      <c r="D517" s="4"/>
      <c r="E517" s="3"/>
      <c r="F517" s="3"/>
      <c r="G517" s="16"/>
      <c r="H517" s="3"/>
      <c r="I517" s="3"/>
      <c r="J517" s="3"/>
      <c r="K517" s="3"/>
      <c r="L517" s="3"/>
      <c r="M517" s="3"/>
      <c r="N517" s="3"/>
    </row>
    <row r="518" spans="1:14" ht="13">
      <c r="A518" s="36"/>
      <c r="B518" s="3"/>
      <c r="C518" s="4"/>
      <c r="D518" s="4"/>
      <c r="E518" s="3"/>
      <c r="F518" s="3"/>
      <c r="G518" s="16"/>
      <c r="H518" s="3"/>
      <c r="I518" s="3"/>
      <c r="J518" s="3"/>
      <c r="K518" s="3"/>
      <c r="L518" s="3"/>
      <c r="M518" s="3"/>
      <c r="N518" s="3"/>
    </row>
    <row r="519" spans="1:14" ht="13">
      <c r="A519" s="36"/>
      <c r="B519" s="3"/>
      <c r="C519" s="4"/>
      <c r="D519" s="4"/>
      <c r="E519" s="3"/>
      <c r="F519" s="3"/>
      <c r="G519" s="16"/>
      <c r="H519" s="3"/>
      <c r="I519" s="3"/>
      <c r="J519" s="3"/>
      <c r="K519" s="3"/>
      <c r="L519" s="3"/>
      <c r="M519" s="3"/>
      <c r="N519" s="3"/>
    </row>
    <row r="520" spans="1:14" ht="13">
      <c r="A520" s="36"/>
      <c r="B520" s="3"/>
      <c r="C520" s="4"/>
      <c r="D520" s="4"/>
      <c r="E520" s="3"/>
      <c r="F520" s="3"/>
      <c r="G520" s="16"/>
      <c r="H520" s="3"/>
      <c r="I520" s="3"/>
      <c r="J520" s="3"/>
      <c r="K520" s="3"/>
      <c r="L520" s="3"/>
      <c r="M520" s="3"/>
      <c r="N520" s="3"/>
    </row>
    <row r="521" spans="1:14" ht="13">
      <c r="A521" s="36"/>
      <c r="B521" s="3"/>
      <c r="C521" s="4"/>
      <c r="D521" s="4"/>
      <c r="E521" s="3"/>
      <c r="F521" s="3"/>
      <c r="G521" s="16"/>
      <c r="H521" s="3"/>
      <c r="I521" s="3"/>
      <c r="J521" s="3"/>
      <c r="K521" s="3"/>
      <c r="L521" s="3"/>
      <c r="M521" s="3"/>
      <c r="N521" s="3"/>
    </row>
    <row r="522" spans="1:14" ht="13">
      <c r="A522" s="36"/>
      <c r="B522" s="3"/>
      <c r="C522" s="4"/>
      <c r="D522" s="4"/>
      <c r="E522" s="3"/>
      <c r="F522" s="3"/>
      <c r="G522" s="16"/>
      <c r="H522" s="3"/>
      <c r="I522" s="3"/>
      <c r="J522" s="3"/>
      <c r="K522" s="3"/>
      <c r="L522" s="3"/>
      <c r="M522" s="3"/>
      <c r="N522" s="3"/>
    </row>
    <row r="523" spans="1:14" ht="13">
      <c r="A523" s="36"/>
      <c r="B523" s="3"/>
      <c r="C523" s="4"/>
      <c r="D523" s="4"/>
      <c r="E523" s="3"/>
      <c r="F523" s="3"/>
      <c r="G523" s="16"/>
      <c r="H523" s="3"/>
      <c r="I523" s="3"/>
      <c r="J523" s="3"/>
      <c r="K523" s="3"/>
      <c r="L523" s="3"/>
      <c r="M523" s="3"/>
      <c r="N523" s="3"/>
    </row>
    <row r="524" spans="1:14" ht="13">
      <c r="A524" s="36"/>
      <c r="B524" s="3"/>
      <c r="C524" s="4"/>
      <c r="D524" s="4"/>
      <c r="E524" s="3"/>
      <c r="F524" s="3"/>
      <c r="G524" s="16"/>
      <c r="H524" s="3"/>
      <c r="I524" s="3"/>
      <c r="J524" s="3"/>
      <c r="K524" s="3"/>
      <c r="L524" s="3"/>
      <c r="M524" s="3"/>
      <c r="N524" s="3"/>
    </row>
    <row r="525" spans="1:14" ht="13">
      <c r="A525" s="36"/>
      <c r="B525" s="3"/>
      <c r="C525" s="4"/>
      <c r="D525" s="4"/>
      <c r="E525" s="3"/>
      <c r="F525" s="3"/>
      <c r="G525" s="16"/>
      <c r="H525" s="3"/>
      <c r="I525" s="3"/>
      <c r="J525" s="3"/>
      <c r="K525" s="3"/>
      <c r="L525" s="3"/>
      <c r="M525" s="3"/>
      <c r="N525" s="3"/>
    </row>
    <row r="526" spans="1:14" ht="13">
      <c r="A526" s="36"/>
      <c r="B526" s="3"/>
      <c r="C526" s="4"/>
      <c r="D526" s="4"/>
      <c r="E526" s="3"/>
      <c r="F526" s="3"/>
      <c r="G526" s="16"/>
      <c r="H526" s="3"/>
      <c r="I526" s="3"/>
      <c r="J526" s="3"/>
      <c r="K526" s="3"/>
      <c r="L526" s="3"/>
      <c r="M526" s="3"/>
      <c r="N526" s="3"/>
    </row>
    <row r="527" spans="1:14" ht="13">
      <c r="A527" s="36"/>
      <c r="B527" s="3"/>
      <c r="C527" s="4"/>
      <c r="D527" s="4"/>
      <c r="E527" s="3"/>
      <c r="F527" s="3"/>
      <c r="G527" s="16"/>
      <c r="H527" s="3"/>
      <c r="I527" s="3"/>
      <c r="J527" s="3"/>
      <c r="K527" s="3"/>
      <c r="L527" s="3"/>
      <c r="M527" s="3"/>
      <c r="N527" s="3"/>
    </row>
    <row r="528" spans="1:14" ht="13">
      <c r="A528" s="36"/>
      <c r="B528" s="3"/>
      <c r="C528" s="4"/>
      <c r="D528" s="4"/>
      <c r="E528" s="3"/>
      <c r="F528" s="3"/>
      <c r="G528" s="16"/>
      <c r="H528" s="3"/>
      <c r="I528" s="3"/>
      <c r="J528" s="3"/>
      <c r="K528" s="3"/>
      <c r="L528" s="3"/>
      <c r="M528" s="3"/>
      <c r="N528" s="3"/>
    </row>
    <row r="529" spans="1:14" ht="13">
      <c r="A529" s="36"/>
      <c r="B529" s="3"/>
      <c r="C529" s="4"/>
      <c r="D529" s="4"/>
      <c r="E529" s="3"/>
      <c r="F529" s="3"/>
      <c r="G529" s="16"/>
      <c r="H529" s="3"/>
      <c r="I529" s="3"/>
      <c r="J529" s="3"/>
      <c r="K529" s="3"/>
      <c r="L529" s="3"/>
      <c r="M529" s="3"/>
      <c r="N529" s="3"/>
    </row>
    <row r="530" spans="1:14" ht="13">
      <c r="A530" s="36"/>
      <c r="B530" s="3"/>
      <c r="C530" s="4"/>
      <c r="D530" s="4"/>
      <c r="E530" s="3"/>
      <c r="F530" s="3"/>
      <c r="G530" s="16"/>
      <c r="H530" s="3"/>
      <c r="I530" s="3"/>
      <c r="J530" s="3"/>
      <c r="K530" s="3"/>
      <c r="L530" s="3"/>
      <c r="M530" s="3"/>
      <c r="N530" s="3"/>
    </row>
    <row r="531" spans="1:14" ht="13">
      <c r="A531" s="36"/>
      <c r="B531" s="3"/>
      <c r="C531" s="4"/>
      <c r="D531" s="4"/>
      <c r="E531" s="3"/>
      <c r="F531" s="3"/>
      <c r="G531" s="16"/>
      <c r="H531" s="3"/>
      <c r="I531" s="3"/>
      <c r="J531" s="3"/>
      <c r="K531" s="3"/>
      <c r="L531" s="3"/>
      <c r="M531" s="3"/>
      <c r="N531" s="3"/>
    </row>
    <row r="532" spans="1:14" ht="13">
      <c r="A532" s="36"/>
      <c r="B532" s="3"/>
      <c r="C532" s="4"/>
      <c r="D532" s="4"/>
      <c r="E532" s="3"/>
      <c r="F532" s="3"/>
      <c r="G532" s="16"/>
      <c r="H532" s="3"/>
      <c r="I532" s="3"/>
      <c r="J532" s="3"/>
      <c r="K532" s="3"/>
      <c r="L532" s="3"/>
      <c r="M532" s="3"/>
      <c r="N532" s="3"/>
    </row>
    <row r="533" spans="1:14" ht="13">
      <c r="A533" s="36"/>
      <c r="B533" s="3"/>
      <c r="C533" s="4"/>
      <c r="D533" s="4"/>
      <c r="E533" s="3"/>
      <c r="F533" s="3"/>
      <c r="G533" s="16"/>
      <c r="H533" s="3"/>
      <c r="I533" s="3"/>
      <c r="J533" s="3"/>
      <c r="K533" s="3"/>
      <c r="L533" s="3"/>
      <c r="M533" s="3"/>
      <c r="N533" s="3"/>
    </row>
    <row r="534" spans="1:14" ht="13">
      <c r="A534" s="36"/>
      <c r="B534" s="3"/>
      <c r="C534" s="4"/>
      <c r="D534" s="4"/>
      <c r="E534" s="3"/>
      <c r="F534" s="3"/>
      <c r="G534" s="16"/>
      <c r="H534" s="3"/>
      <c r="I534" s="3"/>
      <c r="J534" s="3"/>
      <c r="K534" s="3"/>
      <c r="L534" s="3"/>
      <c r="M534" s="3"/>
      <c r="N534" s="3"/>
    </row>
    <row r="535" spans="1:14" ht="13">
      <c r="A535" s="36"/>
      <c r="B535" s="3"/>
      <c r="C535" s="4"/>
      <c r="D535" s="4"/>
      <c r="E535" s="3"/>
      <c r="F535" s="3"/>
      <c r="G535" s="16"/>
      <c r="H535" s="3"/>
      <c r="I535" s="3"/>
      <c r="J535" s="3"/>
      <c r="K535" s="3"/>
      <c r="L535" s="3"/>
      <c r="M535" s="3"/>
      <c r="N535" s="3"/>
    </row>
    <row r="536" spans="1:14" ht="13">
      <c r="A536" s="36"/>
      <c r="B536" s="3"/>
      <c r="C536" s="4"/>
      <c r="D536" s="4"/>
      <c r="E536" s="3"/>
      <c r="F536" s="3"/>
      <c r="G536" s="16"/>
      <c r="H536" s="3"/>
      <c r="I536" s="3"/>
      <c r="J536" s="3"/>
      <c r="K536" s="3"/>
      <c r="L536" s="3"/>
      <c r="M536" s="3"/>
      <c r="N536" s="3"/>
    </row>
    <row r="537" spans="1:14" ht="13">
      <c r="A537" s="36"/>
      <c r="B537" s="3"/>
      <c r="C537" s="4"/>
      <c r="D537" s="4"/>
      <c r="E537" s="3"/>
      <c r="F537" s="3"/>
      <c r="G537" s="16"/>
      <c r="H537" s="3"/>
      <c r="I537" s="3"/>
      <c r="J537" s="3"/>
      <c r="K537" s="3"/>
      <c r="L537" s="3"/>
      <c r="M537" s="3"/>
      <c r="N537" s="3"/>
    </row>
    <row r="538" spans="1:14" ht="13">
      <c r="A538" s="36"/>
      <c r="B538" s="3"/>
      <c r="C538" s="4"/>
      <c r="D538" s="4"/>
      <c r="E538" s="3"/>
      <c r="F538" s="3"/>
      <c r="G538" s="16"/>
      <c r="H538" s="3"/>
      <c r="I538" s="3"/>
      <c r="J538" s="3"/>
      <c r="K538" s="3"/>
      <c r="L538" s="3"/>
      <c r="M538" s="3"/>
      <c r="N538" s="3"/>
    </row>
    <row r="539" spans="1:14" ht="13">
      <c r="A539" s="36"/>
      <c r="B539" s="3"/>
      <c r="C539" s="4"/>
      <c r="D539" s="4"/>
      <c r="E539" s="3"/>
      <c r="F539" s="3"/>
      <c r="G539" s="16"/>
      <c r="H539" s="3"/>
      <c r="I539" s="3"/>
      <c r="J539" s="3"/>
      <c r="K539" s="3"/>
      <c r="L539" s="3"/>
      <c r="M539" s="3"/>
      <c r="N539" s="3"/>
    </row>
    <row r="540" spans="1:14" ht="13">
      <c r="A540" s="36"/>
      <c r="B540" s="3"/>
      <c r="C540" s="4"/>
      <c r="D540" s="4"/>
      <c r="E540" s="3"/>
      <c r="F540" s="3"/>
      <c r="G540" s="16"/>
      <c r="H540" s="3"/>
      <c r="I540" s="3"/>
      <c r="J540" s="3"/>
      <c r="K540" s="3"/>
      <c r="L540" s="3"/>
      <c r="M540" s="3"/>
      <c r="N540" s="3"/>
    </row>
    <row r="541" spans="1:14" ht="13">
      <c r="A541" s="36"/>
      <c r="B541" s="3"/>
      <c r="C541" s="4"/>
      <c r="D541" s="4"/>
      <c r="E541" s="3"/>
      <c r="F541" s="3"/>
      <c r="G541" s="16"/>
      <c r="H541" s="3"/>
      <c r="I541" s="3"/>
      <c r="J541" s="3"/>
      <c r="K541" s="3"/>
      <c r="L541" s="3"/>
      <c r="M541" s="3"/>
      <c r="N541" s="3"/>
    </row>
    <row r="542" spans="1:14" ht="13">
      <c r="A542" s="36"/>
      <c r="B542" s="3"/>
      <c r="C542" s="4"/>
      <c r="D542" s="4"/>
      <c r="E542" s="3"/>
      <c r="F542" s="3"/>
      <c r="G542" s="16"/>
      <c r="H542" s="3"/>
      <c r="I542" s="3"/>
      <c r="J542" s="3"/>
      <c r="K542" s="3"/>
      <c r="L542" s="3"/>
      <c r="M542" s="3"/>
      <c r="N542" s="3"/>
    </row>
    <row r="543" spans="1:14" ht="13">
      <c r="A543" s="36"/>
      <c r="B543" s="3"/>
      <c r="C543" s="4"/>
      <c r="D543" s="4"/>
      <c r="E543" s="3"/>
      <c r="F543" s="3"/>
      <c r="G543" s="16"/>
      <c r="H543" s="3"/>
      <c r="I543" s="3"/>
      <c r="J543" s="3"/>
      <c r="K543" s="3"/>
      <c r="L543" s="3"/>
      <c r="M543" s="3"/>
      <c r="N543" s="3"/>
    </row>
    <row r="544" spans="1:14" ht="13">
      <c r="A544" s="36"/>
      <c r="B544" s="3"/>
      <c r="C544" s="4"/>
      <c r="D544" s="4"/>
      <c r="E544" s="3"/>
      <c r="F544" s="3"/>
      <c r="G544" s="16"/>
      <c r="H544" s="3"/>
      <c r="I544" s="3"/>
      <c r="J544" s="3"/>
      <c r="K544" s="3"/>
      <c r="L544" s="3"/>
      <c r="M544" s="3"/>
      <c r="N544" s="3"/>
    </row>
    <row r="545" spans="1:14" ht="13">
      <c r="A545" s="36"/>
      <c r="B545" s="3"/>
      <c r="C545" s="4"/>
      <c r="D545" s="4"/>
      <c r="E545" s="3"/>
      <c r="F545" s="3"/>
      <c r="G545" s="16"/>
      <c r="H545" s="3"/>
      <c r="I545" s="3"/>
      <c r="J545" s="3"/>
      <c r="K545" s="3"/>
      <c r="L545" s="3"/>
      <c r="M545" s="3"/>
      <c r="N545" s="3"/>
    </row>
    <row r="546" spans="1:14" ht="13">
      <c r="A546" s="36"/>
      <c r="B546" s="3"/>
      <c r="C546" s="4"/>
      <c r="D546" s="4"/>
      <c r="E546" s="3"/>
      <c r="F546" s="3"/>
      <c r="G546" s="16"/>
      <c r="H546" s="3"/>
      <c r="I546" s="3"/>
      <c r="J546" s="3"/>
      <c r="K546" s="3"/>
      <c r="L546" s="3"/>
      <c r="M546" s="3"/>
      <c r="N546" s="3"/>
    </row>
    <row r="547" spans="1:14" ht="13">
      <c r="A547" s="36"/>
      <c r="B547" s="3"/>
      <c r="C547" s="4"/>
      <c r="D547" s="4"/>
      <c r="E547" s="3"/>
      <c r="F547" s="3"/>
      <c r="G547" s="16"/>
      <c r="H547" s="3"/>
      <c r="I547" s="3"/>
      <c r="J547" s="3"/>
      <c r="K547" s="3"/>
      <c r="L547" s="3"/>
      <c r="M547" s="3"/>
      <c r="N547" s="3"/>
    </row>
    <row r="548" spans="1:14" ht="13">
      <c r="A548" s="36"/>
      <c r="B548" s="3"/>
      <c r="C548" s="4"/>
      <c r="D548" s="4"/>
      <c r="E548" s="3"/>
      <c r="F548" s="3"/>
      <c r="G548" s="16"/>
      <c r="H548" s="3"/>
      <c r="I548" s="3"/>
      <c r="J548" s="3"/>
      <c r="K548" s="3"/>
      <c r="L548" s="3"/>
      <c r="M548" s="3"/>
      <c r="N548" s="3"/>
    </row>
    <row r="549" spans="1:14" ht="13">
      <c r="A549" s="36"/>
      <c r="B549" s="3"/>
      <c r="C549" s="4"/>
      <c r="D549" s="4"/>
      <c r="E549" s="3"/>
      <c r="F549" s="3"/>
      <c r="G549" s="16"/>
      <c r="H549" s="3"/>
      <c r="I549" s="3"/>
      <c r="J549" s="3"/>
      <c r="K549" s="3"/>
      <c r="L549" s="3"/>
      <c r="M549" s="3"/>
      <c r="N549" s="3"/>
    </row>
    <row r="550" spans="1:14" ht="13">
      <c r="A550" s="36"/>
      <c r="B550" s="3"/>
      <c r="C550" s="4"/>
      <c r="D550" s="4"/>
      <c r="E550" s="3"/>
      <c r="F550" s="3"/>
      <c r="G550" s="16"/>
      <c r="H550" s="3"/>
      <c r="I550" s="3"/>
      <c r="J550" s="3"/>
      <c r="K550" s="3"/>
      <c r="L550" s="3"/>
      <c r="M550" s="3"/>
      <c r="N550" s="3"/>
    </row>
    <row r="551" spans="1:14" ht="13">
      <c r="A551" s="36"/>
      <c r="B551" s="3"/>
      <c r="C551" s="4"/>
      <c r="D551" s="4"/>
      <c r="E551" s="3"/>
      <c r="F551" s="3"/>
      <c r="G551" s="16"/>
      <c r="H551" s="3"/>
      <c r="I551" s="3"/>
      <c r="J551" s="3"/>
      <c r="K551" s="3"/>
      <c r="L551" s="3"/>
      <c r="M551" s="3"/>
      <c r="N551" s="3"/>
    </row>
    <row r="552" spans="1:14" ht="13">
      <c r="A552" s="36"/>
      <c r="B552" s="3"/>
      <c r="C552" s="4"/>
      <c r="D552" s="4"/>
      <c r="E552" s="3"/>
      <c r="F552" s="3"/>
      <c r="G552" s="16"/>
      <c r="H552" s="3"/>
      <c r="I552" s="3"/>
      <c r="J552" s="3"/>
      <c r="K552" s="3"/>
      <c r="L552" s="3"/>
      <c r="M552" s="3"/>
      <c r="N552" s="3"/>
    </row>
    <row r="553" spans="1:14" ht="13">
      <c r="A553" s="36"/>
      <c r="B553" s="3"/>
      <c r="C553" s="4"/>
      <c r="D553" s="4"/>
      <c r="E553" s="3"/>
      <c r="F553" s="3"/>
      <c r="G553" s="16"/>
      <c r="H553" s="3"/>
      <c r="I553" s="3"/>
      <c r="J553" s="3"/>
      <c r="K553" s="3"/>
      <c r="L553" s="3"/>
      <c r="M553" s="3"/>
      <c r="N553" s="3"/>
    </row>
    <row r="554" spans="1:14" ht="13">
      <c r="A554" s="36"/>
      <c r="B554" s="3"/>
      <c r="C554" s="4"/>
      <c r="D554" s="4"/>
      <c r="E554" s="3"/>
      <c r="F554" s="3"/>
      <c r="G554" s="16"/>
      <c r="H554" s="3"/>
      <c r="I554" s="3"/>
      <c r="J554" s="3"/>
      <c r="K554" s="3"/>
      <c r="L554" s="3"/>
      <c r="M554" s="3"/>
      <c r="N554" s="3"/>
    </row>
    <row r="555" spans="1:14" ht="13">
      <c r="A555" s="36"/>
      <c r="B555" s="3"/>
      <c r="C555" s="4"/>
      <c r="D555" s="4"/>
      <c r="E555" s="3"/>
      <c r="F555" s="3"/>
      <c r="G555" s="16"/>
      <c r="H555" s="3"/>
      <c r="I555" s="3"/>
      <c r="J555" s="3"/>
      <c r="K555" s="3"/>
      <c r="L555" s="3"/>
      <c r="M555" s="3"/>
      <c r="N555" s="3"/>
    </row>
    <row r="556" spans="1:14" ht="13">
      <c r="A556" s="36"/>
      <c r="B556" s="3"/>
      <c r="C556" s="4"/>
      <c r="D556" s="4"/>
      <c r="E556" s="3"/>
      <c r="F556" s="3"/>
      <c r="G556" s="16"/>
      <c r="H556" s="3"/>
      <c r="I556" s="3"/>
      <c r="J556" s="3"/>
      <c r="K556" s="3"/>
      <c r="L556" s="3"/>
      <c r="M556" s="3"/>
      <c r="N556" s="3"/>
    </row>
    <row r="557" spans="1:14" ht="13">
      <c r="A557" s="36"/>
      <c r="B557" s="3"/>
      <c r="C557" s="4"/>
      <c r="D557" s="4"/>
      <c r="E557" s="3"/>
      <c r="F557" s="3"/>
      <c r="G557" s="16"/>
      <c r="H557" s="3"/>
      <c r="I557" s="3"/>
      <c r="J557" s="3"/>
      <c r="K557" s="3"/>
      <c r="L557" s="3"/>
      <c r="M557" s="3"/>
      <c r="N557" s="3"/>
    </row>
    <row r="558" spans="1:14" ht="13">
      <c r="A558" s="36"/>
      <c r="B558" s="3"/>
      <c r="C558" s="4"/>
      <c r="D558" s="4"/>
      <c r="E558" s="3"/>
      <c r="F558" s="3"/>
      <c r="G558" s="16"/>
      <c r="H558" s="3"/>
      <c r="I558" s="3"/>
      <c r="J558" s="3"/>
      <c r="K558" s="3"/>
      <c r="L558" s="3"/>
      <c r="M558" s="3"/>
      <c r="N558" s="3"/>
    </row>
    <row r="559" spans="1:14" ht="13">
      <c r="A559" s="36"/>
      <c r="B559" s="3"/>
      <c r="C559" s="4"/>
      <c r="D559" s="4"/>
      <c r="E559" s="3"/>
      <c r="F559" s="3"/>
      <c r="G559" s="16"/>
      <c r="H559" s="3"/>
      <c r="I559" s="3"/>
      <c r="J559" s="3"/>
      <c r="K559" s="3"/>
      <c r="L559" s="3"/>
      <c r="M559" s="3"/>
      <c r="N559" s="3"/>
    </row>
    <row r="560" spans="1:14" ht="13">
      <c r="A560" s="36"/>
      <c r="B560" s="3"/>
      <c r="C560" s="4"/>
      <c r="D560" s="4"/>
      <c r="E560" s="3"/>
      <c r="F560" s="3"/>
      <c r="G560" s="16"/>
      <c r="H560" s="3"/>
      <c r="I560" s="3"/>
      <c r="J560" s="3"/>
      <c r="K560" s="3"/>
      <c r="L560" s="3"/>
      <c r="M560" s="3"/>
      <c r="N560" s="3"/>
    </row>
    <row r="561" spans="1:14" ht="13">
      <c r="A561" s="36"/>
      <c r="B561" s="3"/>
      <c r="C561" s="4"/>
      <c r="D561" s="4"/>
      <c r="E561" s="3"/>
      <c r="F561" s="3"/>
      <c r="G561" s="16"/>
      <c r="H561" s="3"/>
      <c r="I561" s="3"/>
      <c r="J561" s="3"/>
      <c r="K561" s="3"/>
      <c r="L561" s="3"/>
      <c r="M561" s="3"/>
      <c r="N561" s="3"/>
    </row>
    <row r="562" spans="1:14" ht="13">
      <c r="A562" s="36"/>
      <c r="B562" s="3"/>
      <c r="C562" s="4"/>
      <c r="D562" s="4"/>
      <c r="E562" s="3"/>
      <c r="F562" s="3"/>
      <c r="G562" s="16"/>
      <c r="H562" s="3"/>
      <c r="I562" s="3"/>
      <c r="J562" s="3"/>
      <c r="K562" s="3"/>
      <c r="L562" s="3"/>
      <c r="M562" s="3"/>
      <c r="N562" s="3"/>
    </row>
    <row r="563" spans="1:14" ht="13">
      <c r="A563" s="36"/>
      <c r="B563" s="3"/>
      <c r="C563" s="4"/>
      <c r="D563" s="4"/>
      <c r="E563" s="3"/>
      <c r="F563" s="3"/>
      <c r="G563" s="16"/>
      <c r="H563" s="3"/>
      <c r="I563" s="3"/>
      <c r="J563" s="3"/>
      <c r="K563" s="3"/>
      <c r="L563" s="3"/>
      <c r="M563" s="3"/>
      <c r="N563" s="3"/>
    </row>
    <row r="564" spans="1:14" ht="13">
      <c r="A564" s="36"/>
      <c r="B564" s="3"/>
      <c r="C564" s="4"/>
      <c r="D564" s="4"/>
      <c r="E564" s="3"/>
      <c r="F564" s="3"/>
      <c r="G564" s="16"/>
      <c r="H564" s="3"/>
      <c r="I564" s="3"/>
      <c r="J564" s="3"/>
      <c r="K564" s="3"/>
      <c r="L564" s="3"/>
      <c r="M564" s="3"/>
      <c r="N564" s="3"/>
    </row>
    <row r="565" spans="1:14" ht="13">
      <c r="A565" s="36"/>
      <c r="B565" s="3"/>
      <c r="C565" s="4"/>
      <c r="D565" s="4"/>
      <c r="E565" s="3"/>
      <c r="F565" s="3"/>
      <c r="G565" s="16"/>
      <c r="H565" s="3"/>
      <c r="I565" s="3"/>
      <c r="J565" s="3"/>
      <c r="K565" s="3"/>
      <c r="L565" s="3"/>
      <c r="M565" s="3"/>
      <c r="N565" s="3"/>
    </row>
    <row r="566" spans="1:14" ht="13">
      <c r="A566" s="36"/>
      <c r="B566" s="3"/>
      <c r="C566" s="4"/>
      <c r="D566" s="4"/>
      <c r="E566" s="3"/>
      <c r="F566" s="3"/>
      <c r="G566" s="16"/>
      <c r="H566" s="3"/>
      <c r="I566" s="3"/>
      <c r="J566" s="3"/>
      <c r="K566" s="3"/>
      <c r="L566" s="3"/>
      <c r="M566" s="3"/>
      <c r="N566" s="3"/>
    </row>
    <row r="567" spans="1:14" ht="13">
      <c r="A567" s="36"/>
      <c r="B567" s="3"/>
      <c r="C567" s="4"/>
      <c r="D567" s="4"/>
      <c r="E567" s="3"/>
      <c r="F567" s="3"/>
      <c r="G567" s="16"/>
      <c r="H567" s="3"/>
      <c r="I567" s="3"/>
      <c r="J567" s="3"/>
      <c r="K567" s="3"/>
      <c r="L567" s="3"/>
      <c r="M567" s="3"/>
      <c r="N567" s="3"/>
    </row>
    <row r="568" spans="1:14" ht="13">
      <c r="A568" s="36"/>
      <c r="B568" s="3"/>
      <c r="C568" s="4"/>
      <c r="D568" s="4"/>
      <c r="E568" s="3"/>
      <c r="F568" s="3"/>
      <c r="G568" s="16"/>
      <c r="H568" s="3"/>
      <c r="I568" s="3"/>
      <c r="J568" s="3"/>
      <c r="K568" s="3"/>
      <c r="L568" s="3"/>
      <c r="M568" s="3"/>
      <c r="N568" s="3"/>
    </row>
    <row r="569" spans="1:14" ht="13">
      <c r="A569" s="36"/>
      <c r="B569" s="3"/>
      <c r="C569" s="4"/>
      <c r="D569" s="4"/>
      <c r="E569" s="3"/>
      <c r="F569" s="3"/>
      <c r="G569" s="16"/>
      <c r="H569" s="3"/>
      <c r="I569" s="3"/>
      <c r="J569" s="3"/>
      <c r="K569" s="3"/>
      <c r="L569" s="3"/>
      <c r="M569" s="3"/>
      <c r="N569" s="3"/>
    </row>
    <row r="570" spans="1:14" ht="13">
      <c r="A570" s="36"/>
      <c r="B570" s="3"/>
      <c r="C570" s="4"/>
      <c r="D570" s="4"/>
      <c r="E570" s="3"/>
      <c r="F570" s="3"/>
      <c r="G570" s="16"/>
      <c r="H570" s="3"/>
      <c r="I570" s="3"/>
      <c r="J570" s="3"/>
      <c r="K570" s="3"/>
      <c r="L570" s="3"/>
      <c r="M570" s="3"/>
      <c r="N570" s="3"/>
    </row>
    <row r="571" spans="1:14" ht="13">
      <c r="A571" s="36"/>
      <c r="B571" s="3"/>
      <c r="C571" s="4"/>
      <c r="D571" s="4"/>
      <c r="E571" s="3"/>
      <c r="F571" s="3"/>
      <c r="G571" s="16"/>
      <c r="H571" s="3"/>
      <c r="I571" s="3"/>
      <c r="J571" s="3"/>
      <c r="K571" s="3"/>
      <c r="L571" s="3"/>
      <c r="M571" s="3"/>
      <c r="N571" s="3"/>
    </row>
    <row r="572" spans="1:14" ht="13">
      <c r="A572" s="36"/>
      <c r="B572" s="3"/>
      <c r="C572" s="4"/>
      <c r="D572" s="4"/>
      <c r="E572" s="3"/>
      <c r="F572" s="3"/>
      <c r="G572" s="16"/>
      <c r="H572" s="3"/>
      <c r="I572" s="3"/>
      <c r="J572" s="3"/>
      <c r="K572" s="3"/>
      <c r="L572" s="3"/>
      <c r="M572" s="3"/>
      <c r="N572" s="3"/>
    </row>
    <row r="573" spans="1:14" ht="13">
      <c r="A573" s="36"/>
      <c r="B573" s="3"/>
      <c r="C573" s="4"/>
      <c r="D573" s="4"/>
      <c r="E573" s="3"/>
      <c r="F573" s="3"/>
      <c r="G573" s="16"/>
      <c r="H573" s="3"/>
      <c r="I573" s="3"/>
      <c r="J573" s="3"/>
      <c r="K573" s="3"/>
      <c r="L573" s="3"/>
      <c r="M573" s="3"/>
      <c r="N573" s="3"/>
    </row>
    <row r="574" spans="1:14" ht="13">
      <c r="A574" s="36"/>
      <c r="B574" s="3"/>
      <c r="C574" s="4"/>
      <c r="D574" s="4"/>
      <c r="E574" s="3"/>
      <c r="F574" s="3"/>
      <c r="G574" s="16"/>
      <c r="H574" s="3"/>
      <c r="I574" s="3"/>
      <c r="J574" s="3"/>
      <c r="K574" s="3"/>
      <c r="L574" s="3"/>
      <c r="M574" s="3"/>
      <c r="N574" s="3"/>
    </row>
    <row r="575" spans="1:14" ht="13">
      <c r="A575" s="36"/>
      <c r="B575" s="3"/>
      <c r="C575" s="4"/>
      <c r="D575" s="4"/>
      <c r="E575" s="3"/>
      <c r="F575" s="3"/>
      <c r="G575" s="16"/>
      <c r="H575" s="3"/>
      <c r="I575" s="3"/>
      <c r="J575" s="3"/>
      <c r="K575" s="3"/>
      <c r="L575" s="3"/>
      <c r="M575" s="3"/>
      <c r="N575" s="3"/>
    </row>
    <row r="576" spans="1:14" ht="13">
      <c r="A576" s="36"/>
      <c r="B576" s="3"/>
      <c r="C576" s="4"/>
      <c r="D576" s="4"/>
      <c r="E576" s="3"/>
      <c r="F576" s="3"/>
      <c r="G576" s="16"/>
      <c r="H576" s="3"/>
      <c r="I576" s="3"/>
      <c r="J576" s="3"/>
      <c r="K576" s="3"/>
      <c r="L576" s="3"/>
      <c r="M576" s="3"/>
      <c r="N576" s="3"/>
    </row>
    <row r="577" spans="1:14" ht="13">
      <c r="A577" s="36"/>
      <c r="B577" s="3"/>
      <c r="C577" s="4"/>
      <c r="D577" s="4"/>
      <c r="E577" s="3"/>
      <c r="F577" s="3"/>
      <c r="G577" s="16"/>
      <c r="H577" s="3"/>
      <c r="I577" s="3"/>
      <c r="J577" s="3"/>
      <c r="K577" s="3"/>
      <c r="L577" s="3"/>
      <c r="M577" s="3"/>
      <c r="N577" s="3"/>
    </row>
    <row r="578" spans="1:14" ht="13">
      <c r="A578" s="36"/>
      <c r="B578" s="3"/>
      <c r="C578" s="4"/>
      <c r="D578" s="4"/>
      <c r="E578" s="3"/>
      <c r="F578" s="3"/>
      <c r="G578" s="16"/>
      <c r="H578" s="3"/>
      <c r="I578" s="3"/>
      <c r="J578" s="3"/>
      <c r="K578" s="3"/>
      <c r="L578" s="3"/>
      <c r="M578" s="3"/>
      <c r="N578" s="3"/>
    </row>
    <row r="579" spans="1:14" ht="13">
      <c r="A579" s="36"/>
      <c r="B579" s="3"/>
      <c r="C579" s="4"/>
      <c r="D579" s="4"/>
      <c r="E579" s="3"/>
      <c r="F579" s="3"/>
      <c r="G579" s="16"/>
      <c r="H579" s="3"/>
      <c r="I579" s="3"/>
      <c r="J579" s="3"/>
      <c r="K579" s="3"/>
      <c r="L579" s="3"/>
      <c r="M579" s="3"/>
      <c r="N579" s="3"/>
    </row>
    <row r="580" spans="1:14" ht="13">
      <c r="A580" s="36"/>
      <c r="B580" s="3"/>
      <c r="C580" s="4"/>
      <c r="D580" s="4"/>
      <c r="E580" s="3"/>
      <c r="F580" s="3"/>
      <c r="G580" s="16"/>
      <c r="H580" s="3"/>
      <c r="I580" s="3"/>
      <c r="J580" s="3"/>
      <c r="K580" s="3"/>
      <c r="L580" s="3"/>
      <c r="M580" s="3"/>
      <c r="N580" s="3"/>
    </row>
    <row r="581" spans="1:14" ht="13">
      <c r="A581" s="36"/>
      <c r="B581" s="3"/>
      <c r="C581" s="4"/>
      <c r="D581" s="4"/>
      <c r="E581" s="3"/>
      <c r="F581" s="3"/>
      <c r="G581" s="16"/>
      <c r="H581" s="3"/>
      <c r="I581" s="3"/>
      <c r="J581" s="3"/>
      <c r="K581" s="3"/>
      <c r="L581" s="3"/>
      <c r="M581" s="3"/>
      <c r="N581" s="3"/>
    </row>
    <row r="582" spans="1:14" ht="13">
      <c r="A582" s="36"/>
      <c r="B582" s="3"/>
      <c r="C582" s="4"/>
      <c r="D582" s="4"/>
      <c r="E582" s="3"/>
      <c r="F582" s="3"/>
      <c r="G582" s="16"/>
      <c r="H582" s="3"/>
      <c r="I582" s="3"/>
      <c r="J582" s="3"/>
      <c r="K582" s="3"/>
      <c r="L582" s="3"/>
      <c r="M582" s="3"/>
      <c r="N582" s="3"/>
    </row>
    <row r="583" spans="1:14" ht="13">
      <c r="A583" s="36"/>
      <c r="B583" s="3"/>
      <c r="C583" s="4"/>
      <c r="D583" s="4"/>
      <c r="E583" s="3"/>
      <c r="F583" s="3"/>
      <c r="G583" s="16"/>
      <c r="H583" s="3"/>
      <c r="I583" s="3"/>
      <c r="J583" s="3"/>
      <c r="K583" s="3"/>
      <c r="L583" s="3"/>
      <c r="M583" s="3"/>
      <c r="N583" s="3"/>
    </row>
    <row r="584" spans="1:14" ht="13">
      <c r="A584" s="36"/>
      <c r="B584" s="3"/>
      <c r="C584" s="4"/>
      <c r="D584" s="4"/>
      <c r="E584" s="3"/>
      <c r="F584" s="3"/>
      <c r="G584" s="16"/>
      <c r="H584" s="3"/>
      <c r="I584" s="3"/>
      <c r="J584" s="3"/>
      <c r="K584" s="3"/>
      <c r="L584" s="3"/>
      <c r="M584" s="3"/>
      <c r="N584" s="3"/>
    </row>
    <row r="585" spans="1:14" ht="13">
      <c r="A585" s="36"/>
      <c r="B585" s="3"/>
      <c r="C585" s="4"/>
      <c r="D585" s="4"/>
      <c r="E585" s="3"/>
      <c r="F585" s="3"/>
      <c r="G585" s="16"/>
      <c r="H585" s="3"/>
      <c r="I585" s="3"/>
      <c r="J585" s="3"/>
      <c r="K585" s="3"/>
      <c r="L585" s="3"/>
      <c r="M585" s="3"/>
      <c r="N585" s="3"/>
    </row>
    <row r="586" spans="1:14" ht="13">
      <c r="A586" s="36"/>
      <c r="B586" s="3"/>
      <c r="C586" s="4"/>
      <c r="D586" s="4"/>
      <c r="E586" s="3"/>
      <c r="F586" s="3"/>
      <c r="G586" s="16"/>
      <c r="H586" s="3"/>
      <c r="I586" s="3"/>
      <c r="J586" s="3"/>
      <c r="K586" s="3"/>
      <c r="L586" s="3"/>
      <c r="M586" s="3"/>
      <c r="N586" s="3"/>
    </row>
    <row r="587" spans="1:14" ht="13">
      <c r="A587" s="36"/>
      <c r="B587" s="3"/>
      <c r="C587" s="4"/>
      <c r="D587" s="4"/>
      <c r="E587" s="3"/>
      <c r="F587" s="3"/>
      <c r="G587" s="16"/>
      <c r="H587" s="3"/>
      <c r="I587" s="3"/>
      <c r="J587" s="3"/>
      <c r="K587" s="3"/>
      <c r="L587" s="3"/>
      <c r="M587" s="3"/>
      <c r="N587" s="3"/>
    </row>
    <row r="588" spans="1:14" ht="13">
      <c r="A588" s="36"/>
      <c r="B588" s="3"/>
      <c r="C588" s="4"/>
      <c r="D588" s="4"/>
      <c r="E588" s="3"/>
      <c r="F588" s="3"/>
      <c r="G588" s="16"/>
      <c r="H588" s="3"/>
      <c r="I588" s="3"/>
      <c r="J588" s="3"/>
      <c r="K588" s="3"/>
      <c r="L588" s="3"/>
      <c r="M588" s="3"/>
      <c r="N588" s="3"/>
    </row>
    <row r="589" spans="1:14" ht="13">
      <c r="A589" s="36"/>
      <c r="B589" s="3"/>
      <c r="C589" s="4"/>
      <c r="D589" s="4"/>
      <c r="E589" s="3"/>
      <c r="F589" s="3"/>
      <c r="G589" s="16"/>
      <c r="H589" s="3"/>
      <c r="I589" s="3"/>
      <c r="J589" s="3"/>
      <c r="K589" s="3"/>
      <c r="L589" s="3"/>
      <c r="M589" s="3"/>
      <c r="N589" s="3"/>
    </row>
    <row r="590" spans="1:14" ht="13">
      <c r="A590" s="36"/>
      <c r="B590" s="3"/>
      <c r="C590" s="4"/>
      <c r="D590" s="4"/>
      <c r="E590" s="3"/>
      <c r="F590" s="3"/>
      <c r="G590" s="16"/>
      <c r="H590" s="3"/>
      <c r="I590" s="3"/>
      <c r="J590" s="3"/>
      <c r="K590" s="3"/>
      <c r="L590" s="3"/>
      <c r="M590" s="3"/>
      <c r="N590" s="3"/>
    </row>
    <row r="591" spans="1:14" ht="13">
      <c r="A591" s="36"/>
      <c r="B591" s="3"/>
      <c r="C591" s="4"/>
      <c r="D591" s="4"/>
      <c r="E591" s="3"/>
      <c r="F591" s="3"/>
      <c r="G591" s="16"/>
      <c r="H591" s="3"/>
      <c r="I591" s="3"/>
      <c r="J591" s="3"/>
      <c r="K591" s="3"/>
      <c r="L591" s="3"/>
      <c r="M591" s="3"/>
      <c r="N591" s="3"/>
    </row>
    <row r="592" spans="1:14" ht="13">
      <c r="A592" s="36"/>
      <c r="B592" s="3"/>
      <c r="C592" s="4"/>
      <c r="D592" s="4"/>
      <c r="E592" s="3"/>
      <c r="F592" s="3"/>
      <c r="G592" s="16"/>
      <c r="H592" s="3"/>
      <c r="I592" s="3"/>
      <c r="J592" s="3"/>
      <c r="K592" s="3"/>
      <c r="L592" s="3"/>
      <c r="M592" s="3"/>
      <c r="N592" s="3"/>
    </row>
    <row r="593" spans="1:14" ht="13">
      <c r="A593" s="36"/>
      <c r="B593" s="3"/>
      <c r="C593" s="4"/>
      <c r="D593" s="4"/>
      <c r="E593" s="3"/>
      <c r="F593" s="3"/>
      <c r="G593" s="16"/>
      <c r="H593" s="3"/>
      <c r="I593" s="3"/>
      <c r="J593" s="3"/>
      <c r="K593" s="3"/>
      <c r="L593" s="3"/>
      <c r="M593" s="3"/>
      <c r="N593" s="3"/>
    </row>
    <row r="594" spans="1:14" ht="13">
      <c r="A594" s="36"/>
      <c r="B594" s="3"/>
      <c r="C594" s="4"/>
      <c r="D594" s="4"/>
      <c r="E594" s="3"/>
      <c r="F594" s="3"/>
      <c r="G594" s="16"/>
      <c r="H594" s="3"/>
      <c r="I594" s="3"/>
      <c r="J594" s="3"/>
      <c r="K594" s="3"/>
      <c r="L594" s="3"/>
      <c r="M594" s="3"/>
      <c r="N594" s="3"/>
    </row>
    <row r="595" spans="1:14" ht="13">
      <c r="A595" s="36"/>
      <c r="B595" s="3"/>
      <c r="C595" s="4"/>
      <c r="D595" s="4"/>
      <c r="E595" s="3"/>
      <c r="F595" s="3"/>
      <c r="G595" s="16"/>
      <c r="H595" s="3"/>
      <c r="I595" s="3"/>
      <c r="J595" s="3"/>
      <c r="K595" s="3"/>
      <c r="L595" s="3"/>
      <c r="M595" s="3"/>
      <c r="N595" s="3"/>
    </row>
    <row r="596" spans="1:14" ht="13">
      <c r="A596" s="36"/>
      <c r="B596" s="3"/>
      <c r="C596" s="4"/>
      <c r="D596" s="4"/>
      <c r="E596" s="3"/>
      <c r="F596" s="3"/>
      <c r="G596" s="16"/>
      <c r="H596" s="3"/>
      <c r="I596" s="3"/>
      <c r="J596" s="3"/>
      <c r="K596" s="3"/>
      <c r="L596" s="3"/>
      <c r="M596" s="3"/>
      <c r="N596" s="3"/>
    </row>
    <row r="597" spans="1:14" ht="13">
      <c r="A597" s="36"/>
      <c r="B597" s="3"/>
      <c r="C597" s="4"/>
      <c r="D597" s="4"/>
      <c r="E597" s="3"/>
      <c r="F597" s="3"/>
      <c r="G597" s="16"/>
      <c r="H597" s="3"/>
      <c r="I597" s="3"/>
      <c r="J597" s="3"/>
      <c r="K597" s="3"/>
      <c r="L597" s="3"/>
      <c r="M597" s="3"/>
      <c r="N597" s="3"/>
    </row>
    <row r="598" spans="1:14" ht="13">
      <c r="A598" s="36"/>
      <c r="B598" s="3"/>
      <c r="C598" s="4"/>
      <c r="D598" s="4"/>
      <c r="E598" s="3"/>
      <c r="F598" s="3"/>
      <c r="G598" s="16"/>
      <c r="H598" s="3"/>
      <c r="I598" s="3"/>
      <c r="J598" s="3"/>
      <c r="K598" s="3"/>
      <c r="L598" s="3"/>
      <c r="M598" s="3"/>
      <c r="N598" s="3"/>
    </row>
    <row r="599" spans="1:14" ht="13">
      <c r="A599" s="36"/>
      <c r="B599" s="3"/>
      <c r="C599" s="4"/>
      <c r="D599" s="4"/>
      <c r="E599" s="3"/>
      <c r="F599" s="3"/>
      <c r="G599" s="16"/>
      <c r="H599" s="3"/>
      <c r="I599" s="3"/>
      <c r="J599" s="3"/>
      <c r="K599" s="3"/>
      <c r="L599" s="3"/>
      <c r="M599" s="3"/>
      <c r="N599" s="3"/>
    </row>
    <row r="600" spans="1:14" ht="13">
      <c r="A600" s="36"/>
      <c r="B600" s="3"/>
      <c r="C600" s="4"/>
      <c r="D600" s="4"/>
      <c r="E600" s="3"/>
      <c r="F600" s="3"/>
      <c r="G600" s="16"/>
      <c r="H600" s="3"/>
      <c r="I600" s="3"/>
      <c r="J600" s="3"/>
      <c r="K600" s="3"/>
      <c r="L600" s="3"/>
      <c r="M600" s="3"/>
      <c r="N600" s="3"/>
    </row>
    <row r="601" spans="1:14" ht="13">
      <c r="A601" s="36"/>
      <c r="B601" s="3"/>
      <c r="C601" s="4"/>
      <c r="D601" s="4"/>
      <c r="E601" s="3"/>
      <c r="F601" s="3"/>
      <c r="G601" s="16"/>
      <c r="H601" s="3"/>
      <c r="I601" s="3"/>
      <c r="J601" s="3"/>
      <c r="K601" s="3"/>
      <c r="L601" s="3"/>
      <c r="M601" s="3"/>
      <c r="N601" s="3"/>
    </row>
    <row r="602" spans="1:14" ht="13">
      <c r="A602" s="36"/>
      <c r="B602" s="3"/>
      <c r="C602" s="4"/>
      <c r="D602" s="4"/>
      <c r="E602" s="3"/>
      <c r="F602" s="3"/>
      <c r="G602" s="16"/>
      <c r="H602" s="3"/>
      <c r="I602" s="3"/>
      <c r="J602" s="3"/>
      <c r="K602" s="3"/>
      <c r="L602" s="3"/>
      <c r="M602" s="3"/>
      <c r="N602" s="3"/>
    </row>
    <row r="603" spans="1:14" ht="13">
      <c r="A603" s="36"/>
      <c r="B603" s="3"/>
      <c r="C603" s="4"/>
      <c r="D603" s="4"/>
      <c r="E603" s="3"/>
      <c r="F603" s="3"/>
      <c r="G603" s="16"/>
      <c r="H603" s="3"/>
      <c r="I603" s="3"/>
      <c r="J603" s="3"/>
      <c r="K603" s="3"/>
      <c r="L603" s="3"/>
      <c r="M603" s="3"/>
      <c r="N603" s="3"/>
    </row>
    <row r="604" spans="1:14" ht="13">
      <c r="A604" s="36"/>
      <c r="B604" s="3"/>
      <c r="C604" s="4"/>
      <c r="D604" s="4"/>
      <c r="E604" s="3"/>
      <c r="F604" s="3"/>
      <c r="G604" s="16"/>
      <c r="H604" s="3"/>
      <c r="I604" s="3"/>
      <c r="J604" s="3"/>
      <c r="K604" s="3"/>
      <c r="L604" s="3"/>
      <c r="M604" s="3"/>
      <c r="N604" s="3"/>
    </row>
    <row r="605" spans="1:14" ht="13">
      <c r="A605" s="36"/>
      <c r="B605" s="3"/>
      <c r="C605" s="4"/>
      <c r="D605" s="4"/>
      <c r="E605" s="3"/>
      <c r="F605" s="3"/>
      <c r="G605" s="16"/>
      <c r="H605" s="3"/>
      <c r="I605" s="3"/>
      <c r="J605" s="3"/>
      <c r="K605" s="3"/>
      <c r="L605" s="3"/>
      <c r="M605" s="3"/>
      <c r="N605" s="3"/>
    </row>
    <row r="606" spans="1:14" ht="13">
      <c r="A606" s="36"/>
      <c r="B606" s="3"/>
      <c r="C606" s="4"/>
      <c r="D606" s="4"/>
      <c r="E606" s="3"/>
      <c r="F606" s="3"/>
      <c r="G606" s="16"/>
      <c r="H606" s="3"/>
      <c r="I606" s="3"/>
      <c r="J606" s="3"/>
      <c r="K606" s="3"/>
      <c r="L606" s="3"/>
      <c r="M606" s="3"/>
      <c r="N606" s="3"/>
    </row>
    <row r="607" spans="1:14" ht="13">
      <c r="A607" s="36"/>
      <c r="B607" s="3"/>
      <c r="C607" s="4"/>
      <c r="D607" s="4"/>
      <c r="E607" s="3"/>
      <c r="F607" s="3"/>
      <c r="G607" s="16"/>
      <c r="H607" s="3"/>
      <c r="I607" s="3"/>
      <c r="J607" s="3"/>
      <c r="K607" s="3"/>
      <c r="L607" s="3"/>
      <c r="M607" s="3"/>
      <c r="N607" s="3"/>
    </row>
    <row r="608" spans="1:14" ht="13">
      <c r="A608" s="36"/>
      <c r="B608" s="3"/>
      <c r="C608" s="4"/>
      <c r="D608" s="4"/>
      <c r="E608" s="3"/>
      <c r="F608" s="3"/>
      <c r="G608" s="16"/>
      <c r="H608" s="3"/>
      <c r="I608" s="3"/>
      <c r="J608" s="3"/>
      <c r="K608" s="3"/>
      <c r="L608" s="3"/>
      <c r="M608" s="3"/>
      <c r="N608" s="3"/>
    </row>
    <row r="609" spans="1:14" ht="13">
      <c r="A609" s="36"/>
      <c r="B609" s="3"/>
      <c r="C609" s="4"/>
      <c r="D609" s="4"/>
      <c r="E609" s="3"/>
      <c r="F609" s="3"/>
      <c r="G609" s="16"/>
      <c r="H609" s="3"/>
      <c r="I609" s="3"/>
      <c r="J609" s="3"/>
      <c r="K609" s="3"/>
      <c r="L609" s="3"/>
      <c r="M609" s="3"/>
      <c r="N609" s="3"/>
    </row>
    <row r="610" spans="1:14" ht="13">
      <c r="A610" s="36"/>
      <c r="B610" s="3"/>
      <c r="C610" s="4"/>
      <c r="D610" s="4"/>
      <c r="E610" s="3"/>
      <c r="F610" s="3"/>
      <c r="G610" s="16"/>
      <c r="H610" s="3"/>
      <c r="I610" s="3"/>
      <c r="J610" s="3"/>
      <c r="K610" s="3"/>
      <c r="L610" s="3"/>
      <c r="M610" s="3"/>
      <c r="N610" s="3"/>
    </row>
    <row r="611" spans="1:14" ht="13">
      <c r="A611" s="36"/>
      <c r="B611" s="3"/>
      <c r="C611" s="4"/>
      <c r="D611" s="4"/>
      <c r="E611" s="3"/>
      <c r="F611" s="3"/>
      <c r="G611" s="16"/>
      <c r="H611" s="3"/>
      <c r="I611" s="3"/>
      <c r="J611" s="3"/>
      <c r="K611" s="3"/>
      <c r="L611" s="3"/>
      <c r="M611" s="3"/>
      <c r="N611" s="3"/>
    </row>
    <row r="612" spans="1:14" ht="13">
      <c r="A612" s="36"/>
      <c r="B612" s="3"/>
      <c r="C612" s="4"/>
      <c r="D612" s="4"/>
      <c r="E612" s="3"/>
      <c r="F612" s="3"/>
      <c r="G612" s="16"/>
      <c r="H612" s="3"/>
      <c r="I612" s="3"/>
      <c r="J612" s="3"/>
      <c r="K612" s="3"/>
      <c r="L612" s="3"/>
      <c r="M612" s="3"/>
      <c r="N612" s="3"/>
    </row>
    <row r="613" spans="1:14" ht="13">
      <c r="A613" s="36"/>
      <c r="B613" s="3"/>
      <c r="C613" s="4"/>
      <c r="D613" s="4"/>
      <c r="E613" s="3"/>
      <c r="F613" s="3"/>
      <c r="G613" s="16"/>
      <c r="H613" s="3"/>
      <c r="I613" s="3"/>
      <c r="J613" s="3"/>
      <c r="K613" s="3"/>
      <c r="L613" s="3"/>
      <c r="M613" s="3"/>
      <c r="N613" s="3"/>
    </row>
    <row r="614" spans="1:14" ht="13">
      <c r="A614" s="36"/>
      <c r="B614" s="3"/>
      <c r="C614" s="4"/>
      <c r="D614" s="4"/>
      <c r="E614" s="3"/>
      <c r="F614" s="3"/>
      <c r="G614" s="16"/>
      <c r="H614" s="3"/>
      <c r="I614" s="3"/>
      <c r="J614" s="3"/>
      <c r="K614" s="3"/>
      <c r="L614" s="3"/>
      <c r="M614" s="3"/>
      <c r="N614" s="3"/>
    </row>
    <row r="615" spans="1:14" ht="13">
      <c r="A615" s="36"/>
      <c r="B615" s="3"/>
      <c r="C615" s="4"/>
      <c r="D615" s="4"/>
      <c r="E615" s="3"/>
      <c r="F615" s="3"/>
      <c r="G615" s="16"/>
      <c r="H615" s="3"/>
      <c r="I615" s="3"/>
      <c r="J615" s="3"/>
      <c r="K615" s="3"/>
      <c r="L615" s="3"/>
      <c r="M615" s="3"/>
      <c r="N615" s="3"/>
    </row>
    <row r="616" spans="1:14" ht="13">
      <c r="A616" s="36"/>
      <c r="B616" s="3"/>
      <c r="C616" s="4"/>
      <c r="D616" s="4"/>
      <c r="E616" s="3"/>
      <c r="F616" s="3"/>
      <c r="G616" s="16"/>
      <c r="H616" s="3"/>
      <c r="I616" s="3"/>
      <c r="J616" s="3"/>
      <c r="K616" s="3"/>
      <c r="L616" s="3"/>
      <c r="M616" s="3"/>
      <c r="N616" s="3"/>
    </row>
    <row r="617" spans="1:14" ht="13">
      <c r="A617" s="36"/>
      <c r="B617" s="3"/>
      <c r="C617" s="4"/>
      <c r="D617" s="4"/>
      <c r="E617" s="3"/>
      <c r="F617" s="3"/>
      <c r="G617" s="16"/>
      <c r="H617" s="3"/>
      <c r="I617" s="3"/>
      <c r="J617" s="3"/>
      <c r="K617" s="3"/>
      <c r="L617" s="3"/>
      <c r="M617" s="3"/>
      <c r="N617" s="3"/>
    </row>
    <row r="618" spans="1:14" ht="13">
      <c r="A618" s="36"/>
      <c r="B618" s="3"/>
      <c r="C618" s="4"/>
      <c r="D618" s="4"/>
      <c r="E618" s="3"/>
      <c r="F618" s="3"/>
      <c r="G618" s="16"/>
      <c r="H618" s="3"/>
      <c r="I618" s="3"/>
      <c r="J618" s="3"/>
      <c r="K618" s="3"/>
      <c r="L618" s="3"/>
      <c r="M618" s="3"/>
      <c r="N618" s="3"/>
    </row>
    <row r="619" spans="1:14" ht="13">
      <c r="A619" s="36"/>
      <c r="B619" s="3"/>
      <c r="C619" s="4"/>
      <c r="D619" s="4"/>
      <c r="E619" s="3"/>
      <c r="F619" s="3"/>
      <c r="G619" s="16"/>
      <c r="H619" s="3"/>
      <c r="I619" s="3"/>
      <c r="J619" s="3"/>
      <c r="K619" s="3"/>
      <c r="L619" s="3"/>
      <c r="M619" s="3"/>
      <c r="N619" s="3"/>
    </row>
    <row r="620" spans="1:14" ht="13">
      <c r="A620" s="36"/>
      <c r="B620" s="3"/>
      <c r="C620" s="4"/>
      <c r="D620" s="4"/>
      <c r="E620" s="3"/>
      <c r="F620" s="3"/>
      <c r="G620" s="16"/>
      <c r="H620" s="3"/>
      <c r="I620" s="3"/>
      <c r="J620" s="3"/>
      <c r="K620" s="3"/>
      <c r="L620" s="3"/>
      <c r="M620" s="3"/>
      <c r="N620" s="3"/>
    </row>
    <row r="621" spans="1:14" ht="13">
      <c r="A621" s="36"/>
      <c r="B621" s="3"/>
      <c r="C621" s="4"/>
      <c r="D621" s="4"/>
      <c r="E621" s="3"/>
      <c r="F621" s="3"/>
      <c r="G621" s="16"/>
      <c r="H621" s="3"/>
      <c r="I621" s="3"/>
      <c r="J621" s="3"/>
      <c r="K621" s="3"/>
      <c r="L621" s="3"/>
      <c r="M621" s="3"/>
      <c r="N621" s="3"/>
    </row>
    <row r="622" spans="1:14" ht="13">
      <c r="A622" s="36"/>
      <c r="B622" s="3"/>
      <c r="C622" s="4"/>
      <c r="D622" s="4"/>
      <c r="E622" s="3"/>
      <c r="F622" s="3"/>
      <c r="G622" s="16"/>
      <c r="H622" s="3"/>
      <c r="I622" s="3"/>
      <c r="J622" s="3"/>
      <c r="K622" s="3"/>
      <c r="L622" s="3"/>
      <c r="M622" s="3"/>
      <c r="N622" s="3"/>
    </row>
    <row r="623" spans="1:14" ht="13">
      <c r="A623" s="36"/>
      <c r="B623" s="3"/>
      <c r="C623" s="4"/>
      <c r="D623" s="4"/>
      <c r="E623" s="3"/>
      <c r="F623" s="3"/>
      <c r="G623" s="16"/>
      <c r="H623" s="3"/>
      <c r="I623" s="3"/>
      <c r="J623" s="3"/>
      <c r="K623" s="3"/>
      <c r="L623" s="3"/>
      <c r="M623" s="3"/>
      <c r="N623" s="3"/>
    </row>
    <row r="624" spans="1:14" ht="13">
      <c r="A624" s="36"/>
      <c r="B624" s="3"/>
      <c r="C624" s="4"/>
      <c r="D624" s="4"/>
      <c r="E624" s="3"/>
      <c r="F624" s="3"/>
      <c r="G624" s="16"/>
      <c r="H624" s="3"/>
      <c r="I624" s="3"/>
      <c r="J624" s="3"/>
      <c r="K624" s="3"/>
      <c r="L624" s="3"/>
      <c r="M624" s="3"/>
      <c r="N624" s="3"/>
    </row>
    <row r="625" spans="1:14" ht="13">
      <c r="A625" s="36"/>
      <c r="B625" s="3"/>
      <c r="C625" s="4"/>
      <c r="D625" s="4"/>
      <c r="E625" s="3"/>
      <c r="F625" s="3"/>
      <c r="G625" s="16"/>
      <c r="H625" s="3"/>
      <c r="I625" s="3"/>
      <c r="J625" s="3"/>
      <c r="K625" s="3"/>
      <c r="L625" s="3"/>
      <c r="M625" s="3"/>
      <c r="N625" s="3"/>
    </row>
    <row r="626" spans="1:14" ht="13">
      <c r="A626" s="36"/>
      <c r="B626" s="3"/>
      <c r="C626" s="4"/>
      <c r="D626" s="4"/>
      <c r="E626" s="3"/>
      <c r="F626" s="3"/>
      <c r="G626" s="16"/>
      <c r="H626" s="3"/>
      <c r="I626" s="3"/>
      <c r="J626" s="3"/>
      <c r="K626" s="3"/>
      <c r="L626" s="3"/>
      <c r="M626" s="3"/>
      <c r="N626" s="3"/>
    </row>
    <row r="627" spans="1:14" ht="13">
      <c r="A627" s="36"/>
      <c r="B627" s="3"/>
      <c r="C627" s="4"/>
      <c r="D627" s="4"/>
      <c r="E627" s="3"/>
      <c r="F627" s="3"/>
      <c r="G627" s="16"/>
      <c r="H627" s="3"/>
      <c r="I627" s="3"/>
      <c r="J627" s="3"/>
      <c r="K627" s="3"/>
      <c r="L627" s="3"/>
      <c r="M627" s="3"/>
      <c r="N627" s="3"/>
    </row>
    <row r="628" spans="1:14" ht="13">
      <c r="A628" s="36"/>
      <c r="B628" s="3"/>
      <c r="C628" s="4"/>
      <c r="D628" s="4"/>
      <c r="E628" s="3"/>
      <c r="F628" s="3"/>
      <c r="G628" s="16"/>
      <c r="H628" s="3"/>
      <c r="I628" s="3"/>
      <c r="J628" s="3"/>
      <c r="K628" s="3"/>
      <c r="L628" s="3"/>
      <c r="M628" s="3"/>
      <c r="N628" s="3"/>
    </row>
    <row r="629" spans="1:14" ht="13">
      <c r="A629" s="36"/>
      <c r="B629" s="3"/>
      <c r="C629" s="4"/>
      <c r="D629" s="4"/>
      <c r="E629" s="3"/>
      <c r="F629" s="3"/>
      <c r="G629" s="16"/>
      <c r="H629" s="3"/>
      <c r="I629" s="3"/>
      <c r="J629" s="3"/>
      <c r="K629" s="3"/>
      <c r="L629" s="3"/>
      <c r="M629" s="3"/>
      <c r="N629" s="3"/>
    </row>
    <row r="630" spans="1:14" ht="13">
      <c r="A630" s="36"/>
      <c r="B630" s="3"/>
      <c r="C630" s="4"/>
      <c r="D630" s="4"/>
      <c r="E630" s="3"/>
      <c r="F630" s="3"/>
      <c r="G630" s="16"/>
      <c r="H630" s="3"/>
      <c r="I630" s="3"/>
      <c r="J630" s="3"/>
      <c r="K630" s="3"/>
      <c r="L630" s="3"/>
      <c r="M630" s="3"/>
      <c r="N630" s="3"/>
    </row>
    <row r="631" spans="1:14" ht="13">
      <c r="A631" s="36"/>
      <c r="B631" s="3"/>
      <c r="C631" s="4"/>
      <c r="D631" s="4"/>
      <c r="E631" s="3"/>
      <c r="F631" s="3"/>
      <c r="G631" s="16"/>
      <c r="H631" s="3"/>
      <c r="I631" s="3"/>
      <c r="J631" s="3"/>
      <c r="K631" s="3"/>
      <c r="L631" s="3"/>
      <c r="M631" s="3"/>
      <c r="N631" s="3"/>
    </row>
    <row r="632" spans="1:14" ht="13">
      <c r="A632" s="36"/>
      <c r="B632" s="3"/>
      <c r="C632" s="4"/>
      <c r="D632" s="4"/>
      <c r="E632" s="3"/>
      <c r="F632" s="3"/>
      <c r="G632" s="16"/>
      <c r="H632" s="3"/>
      <c r="I632" s="3"/>
      <c r="J632" s="3"/>
      <c r="K632" s="3"/>
      <c r="L632" s="3"/>
      <c r="M632" s="3"/>
      <c r="N632" s="3"/>
    </row>
    <row r="633" spans="1:14" ht="13">
      <c r="A633" s="36"/>
      <c r="B633" s="3"/>
      <c r="C633" s="4"/>
      <c r="D633" s="4"/>
      <c r="E633" s="3"/>
      <c r="F633" s="3"/>
      <c r="G633" s="16"/>
      <c r="H633" s="3"/>
      <c r="I633" s="3"/>
      <c r="J633" s="3"/>
      <c r="K633" s="3"/>
      <c r="L633" s="3"/>
      <c r="M633" s="3"/>
      <c r="N633" s="3"/>
    </row>
    <row r="634" spans="1:14" ht="13">
      <c r="A634" s="36"/>
      <c r="B634" s="3"/>
      <c r="C634" s="4"/>
      <c r="D634" s="4"/>
      <c r="E634" s="3"/>
      <c r="F634" s="3"/>
      <c r="G634" s="16"/>
      <c r="H634" s="3"/>
      <c r="I634" s="3"/>
      <c r="J634" s="3"/>
      <c r="K634" s="3"/>
      <c r="L634" s="3"/>
      <c r="M634" s="3"/>
      <c r="N634" s="3"/>
    </row>
    <row r="635" spans="1:14" ht="13">
      <c r="A635" s="36"/>
      <c r="B635" s="3"/>
      <c r="C635" s="4"/>
      <c r="D635" s="4"/>
      <c r="E635" s="3"/>
      <c r="F635" s="3"/>
      <c r="G635" s="16"/>
      <c r="H635" s="3"/>
      <c r="I635" s="3"/>
      <c r="J635" s="3"/>
      <c r="K635" s="3"/>
      <c r="L635" s="3"/>
      <c r="M635" s="3"/>
      <c r="N635" s="3"/>
    </row>
    <row r="636" spans="1:14" ht="13">
      <c r="A636" s="36"/>
      <c r="B636" s="3"/>
      <c r="C636" s="4"/>
      <c r="D636" s="4"/>
      <c r="E636" s="3"/>
      <c r="F636" s="3"/>
      <c r="G636" s="16"/>
      <c r="H636" s="3"/>
      <c r="I636" s="3"/>
      <c r="J636" s="3"/>
      <c r="K636" s="3"/>
      <c r="L636" s="3"/>
      <c r="M636" s="3"/>
      <c r="N636" s="3"/>
    </row>
    <row r="637" spans="1:14" ht="13">
      <c r="A637" s="36"/>
      <c r="B637" s="3"/>
      <c r="C637" s="4"/>
      <c r="D637" s="4"/>
      <c r="E637" s="3"/>
      <c r="F637" s="3"/>
      <c r="G637" s="16"/>
      <c r="H637" s="3"/>
      <c r="I637" s="3"/>
      <c r="J637" s="3"/>
      <c r="K637" s="3"/>
      <c r="L637" s="3"/>
      <c r="M637" s="3"/>
      <c r="N637" s="3"/>
    </row>
    <row r="638" spans="1:14" ht="13">
      <c r="A638" s="36"/>
      <c r="B638" s="3"/>
      <c r="C638" s="4"/>
      <c r="D638" s="4"/>
      <c r="E638" s="3"/>
      <c r="F638" s="3"/>
      <c r="G638" s="16"/>
      <c r="H638" s="3"/>
      <c r="I638" s="3"/>
      <c r="J638" s="3"/>
      <c r="K638" s="3"/>
      <c r="L638" s="3"/>
      <c r="M638" s="3"/>
      <c r="N638" s="3"/>
    </row>
    <row r="639" spans="1:14" ht="13">
      <c r="A639" s="36"/>
      <c r="B639" s="3"/>
      <c r="C639" s="4"/>
      <c r="D639" s="4"/>
      <c r="E639" s="3"/>
      <c r="F639" s="3"/>
      <c r="G639" s="16"/>
      <c r="H639" s="3"/>
      <c r="I639" s="3"/>
      <c r="J639" s="3"/>
      <c r="K639" s="3"/>
      <c r="L639" s="3"/>
      <c r="M639" s="3"/>
      <c r="N639" s="3"/>
    </row>
    <row r="640" spans="1:14" ht="13">
      <c r="A640" s="36"/>
      <c r="B640" s="3"/>
      <c r="C640" s="4"/>
      <c r="D640" s="4"/>
      <c r="E640" s="3"/>
      <c r="F640" s="3"/>
      <c r="G640" s="16"/>
      <c r="H640" s="3"/>
      <c r="I640" s="3"/>
      <c r="J640" s="3"/>
      <c r="K640" s="3"/>
      <c r="L640" s="3"/>
      <c r="M640" s="3"/>
      <c r="N640" s="3"/>
    </row>
    <row r="641" spans="1:14" ht="13">
      <c r="A641" s="36"/>
      <c r="B641" s="3"/>
      <c r="C641" s="4"/>
      <c r="D641" s="4"/>
      <c r="E641" s="3"/>
      <c r="F641" s="3"/>
      <c r="G641" s="16"/>
      <c r="H641" s="3"/>
      <c r="I641" s="3"/>
      <c r="J641" s="3"/>
      <c r="K641" s="3"/>
      <c r="L641" s="3"/>
      <c r="M641" s="3"/>
      <c r="N641" s="3"/>
    </row>
    <row r="642" spans="1:14" ht="13">
      <c r="A642" s="36"/>
      <c r="B642" s="3"/>
      <c r="C642" s="4"/>
      <c r="D642" s="4"/>
      <c r="E642" s="3"/>
      <c r="F642" s="3"/>
      <c r="G642" s="16"/>
      <c r="H642" s="3"/>
      <c r="I642" s="3"/>
      <c r="J642" s="3"/>
      <c r="K642" s="3"/>
      <c r="L642" s="3"/>
      <c r="M642" s="3"/>
      <c r="N642" s="3"/>
    </row>
    <row r="643" spans="1:14" ht="13">
      <c r="A643" s="36"/>
      <c r="B643" s="3"/>
      <c r="C643" s="4"/>
      <c r="D643" s="4"/>
      <c r="E643" s="3"/>
      <c r="F643" s="3"/>
      <c r="G643" s="16"/>
      <c r="H643" s="3"/>
      <c r="I643" s="3"/>
      <c r="J643" s="3"/>
      <c r="K643" s="3"/>
      <c r="L643" s="3"/>
      <c r="M643" s="3"/>
      <c r="N643" s="3"/>
    </row>
    <row r="644" spans="1:14" ht="13">
      <c r="A644" s="36"/>
      <c r="B644" s="3"/>
      <c r="C644" s="4"/>
      <c r="D644" s="4"/>
      <c r="E644" s="3"/>
      <c r="F644" s="3"/>
      <c r="G644" s="16"/>
      <c r="H644" s="3"/>
      <c r="I644" s="3"/>
      <c r="J644" s="3"/>
      <c r="K644" s="3"/>
      <c r="L644" s="3"/>
      <c r="M644" s="3"/>
      <c r="N644" s="3"/>
    </row>
    <row r="645" spans="1:14" ht="13">
      <c r="A645" s="36"/>
      <c r="B645" s="3"/>
      <c r="C645" s="4"/>
      <c r="D645" s="4"/>
      <c r="E645" s="3"/>
      <c r="F645" s="3"/>
      <c r="G645" s="16"/>
      <c r="H645" s="3"/>
      <c r="I645" s="3"/>
      <c r="J645" s="3"/>
      <c r="K645" s="3"/>
      <c r="L645" s="3"/>
      <c r="M645" s="3"/>
      <c r="N645" s="3"/>
    </row>
    <row r="646" spans="1:14" ht="13">
      <c r="A646" s="36"/>
      <c r="B646" s="3"/>
      <c r="C646" s="4"/>
      <c r="D646" s="4"/>
      <c r="E646" s="3"/>
      <c r="F646" s="3"/>
      <c r="G646" s="16"/>
      <c r="H646" s="3"/>
      <c r="I646" s="3"/>
      <c r="J646" s="3"/>
      <c r="K646" s="3"/>
      <c r="L646" s="3"/>
      <c r="M646" s="3"/>
      <c r="N646" s="3"/>
    </row>
    <row r="647" spans="1:14" ht="13">
      <c r="A647" s="36"/>
      <c r="B647" s="3"/>
      <c r="C647" s="4"/>
      <c r="D647" s="4"/>
      <c r="E647" s="3"/>
      <c r="F647" s="3"/>
      <c r="G647" s="16"/>
      <c r="H647" s="3"/>
      <c r="I647" s="3"/>
      <c r="J647" s="3"/>
      <c r="K647" s="3"/>
      <c r="L647" s="3"/>
      <c r="M647" s="3"/>
      <c r="N647" s="3"/>
    </row>
    <row r="648" spans="1:14" ht="13">
      <c r="A648" s="36"/>
      <c r="B648" s="3"/>
      <c r="C648" s="4"/>
      <c r="D648" s="4"/>
      <c r="E648" s="3"/>
      <c r="F648" s="3"/>
      <c r="G648" s="16"/>
      <c r="H648" s="3"/>
      <c r="I648" s="3"/>
      <c r="J648" s="3"/>
      <c r="K648" s="3"/>
      <c r="L648" s="3"/>
      <c r="M648" s="3"/>
      <c r="N648" s="3"/>
    </row>
    <row r="649" spans="1:14" ht="13">
      <c r="A649" s="36"/>
      <c r="B649" s="3"/>
      <c r="C649" s="4"/>
      <c r="D649" s="4"/>
      <c r="E649" s="3"/>
      <c r="F649" s="3"/>
      <c r="G649" s="16"/>
      <c r="H649" s="3"/>
      <c r="I649" s="3"/>
      <c r="J649" s="3"/>
      <c r="K649" s="3"/>
      <c r="L649" s="3"/>
      <c r="M649" s="3"/>
      <c r="N649" s="3"/>
    </row>
    <row r="650" spans="1:14" ht="13">
      <c r="A650" s="36"/>
      <c r="B650" s="3"/>
      <c r="C650" s="4"/>
      <c r="D650" s="4"/>
      <c r="E650" s="3"/>
      <c r="F650" s="3"/>
      <c r="G650" s="16"/>
      <c r="H650" s="3"/>
      <c r="I650" s="3"/>
      <c r="J650" s="3"/>
      <c r="K650" s="3"/>
      <c r="L650" s="3"/>
      <c r="M650" s="3"/>
      <c r="N650" s="3"/>
    </row>
    <row r="651" spans="1:14" ht="13">
      <c r="A651" s="36"/>
      <c r="B651" s="3"/>
      <c r="C651" s="4"/>
      <c r="D651" s="4"/>
      <c r="E651" s="3"/>
      <c r="F651" s="3"/>
      <c r="G651" s="16"/>
      <c r="H651" s="3"/>
      <c r="I651" s="3"/>
      <c r="J651" s="3"/>
      <c r="K651" s="3"/>
      <c r="L651" s="3"/>
      <c r="M651" s="3"/>
      <c r="N651" s="3"/>
    </row>
    <row r="652" spans="1:14" ht="13">
      <c r="A652" s="36"/>
      <c r="B652" s="3"/>
      <c r="C652" s="4"/>
      <c r="D652" s="4"/>
      <c r="E652" s="3"/>
      <c r="F652" s="3"/>
      <c r="G652" s="16"/>
      <c r="H652" s="3"/>
      <c r="I652" s="3"/>
      <c r="J652" s="3"/>
      <c r="K652" s="3"/>
      <c r="L652" s="3"/>
      <c r="M652" s="3"/>
      <c r="N652" s="3"/>
    </row>
    <row r="653" spans="1:14" ht="13">
      <c r="A653" s="36"/>
      <c r="B653" s="3"/>
      <c r="C653" s="4"/>
      <c r="D653" s="4"/>
      <c r="E653" s="3"/>
      <c r="F653" s="3"/>
      <c r="G653" s="16"/>
      <c r="H653" s="3"/>
      <c r="I653" s="3"/>
      <c r="J653" s="3"/>
      <c r="K653" s="3"/>
      <c r="L653" s="3"/>
      <c r="M653" s="3"/>
      <c r="N653" s="3"/>
    </row>
    <row r="654" spans="1:14" ht="13">
      <c r="A654" s="36"/>
      <c r="B654" s="3"/>
      <c r="C654" s="4"/>
      <c r="D654" s="4"/>
      <c r="E654" s="3"/>
      <c r="F654" s="3"/>
      <c r="G654" s="16"/>
      <c r="H654" s="3"/>
      <c r="I654" s="3"/>
      <c r="J654" s="3"/>
      <c r="K654" s="3"/>
      <c r="L654" s="3"/>
      <c r="M654" s="3"/>
      <c r="N654" s="3"/>
    </row>
    <row r="655" spans="1:14" ht="13">
      <c r="A655" s="36"/>
      <c r="B655" s="3"/>
      <c r="C655" s="4"/>
      <c r="D655" s="4"/>
      <c r="E655" s="3"/>
      <c r="F655" s="3"/>
      <c r="G655" s="16"/>
      <c r="H655" s="3"/>
      <c r="I655" s="3"/>
      <c r="J655" s="3"/>
      <c r="K655" s="3"/>
      <c r="L655" s="3"/>
      <c r="M655" s="3"/>
      <c r="N655" s="3"/>
    </row>
    <row r="656" spans="1:14" ht="13">
      <c r="A656" s="36"/>
      <c r="B656" s="3"/>
      <c r="C656" s="4"/>
      <c r="D656" s="4"/>
      <c r="E656" s="3"/>
      <c r="F656" s="3"/>
      <c r="G656" s="16"/>
      <c r="H656" s="3"/>
      <c r="I656" s="3"/>
      <c r="J656" s="3"/>
      <c r="K656" s="3"/>
      <c r="L656" s="3"/>
      <c r="M656" s="3"/>
      <c r="N656" s="3"/>
    </row>
    <row r="657" spans="1:14" ht="13">
      <c r="A657" s="36"/>
      <c r="B657" s="3"/>
      <c r="C657" s="4"/>
      <c r="D657" s="4"/>
      <c r="E657" s="3"/>
      <c r="F657" s="3"/>
      <c r="G657" s="16"/>
      <c r="H657" s="3"/>
      <c r="I657" s="3"/>
      <c r="J657" s="3"/>
      <c r="K657" s="3"/>
      <c r="L657" s="3"/>
      <c r="M657" s="3"/>
      <c r="N657" s="3"/>
    </row>
    <row r="658" spans="1:14" ht="13">
      <c r="A658" s="36"/>
      <c r="B658" s="3"/>
      <c r="C658" s="4"/>
      <c r="D658" s="4"/>
      <c r="E658" s="3"/>
      <c r="F658" s="3"/>
      <c r="G658" s="16"/>
      <c r="H658" s="3"/>
      <c r="I658" s="3"/>
      <c r="J658" s="3"/>
      <c r="K658" s="3"/>
      <c r="L658" s="3"/>
      <c r="M658" s="3"/>
      <c r="N658" s="3"/>
    </row>
    <row r="659" spans="1:14" ht="13">
      <c r="A659" s="36"/>
      <c r="B659" s="3"/>
      <c r="C659" s="4"/>
      <c r="D659" s="4"/>
      <c r="E659" s="3"/>
      <c r="F659" s="3"/>
      <c r="G659" s="16"/>
      <c r="H659" s="3"/>
      <c r="I659" s="3"/>
      <c r="J659" s="3"/>
      <c r="K659" s="3"/>
      <c r="L659" s="3"/>
      <c r="M659" s="3"/>
      <c r="N659" s="3"/>
    </row>
    <row r="660" spans="1:14" ht="13">
      <c r="A660" s="36"/>
      <c r="B660" s="3"/>
      <c r="C660" s="4"/>
      <c r="D660" s="4"/>
      <c r="E660" s="3"/>
      <c r="F660" s="3"/>
      <c r="G660" s="16"/>
      <c r="H660" s="3"/>
      <c r="I660" s="3"/>
      <c r="J660" s="3"/>
      <c r="K660" s="3"/>
      <c r="L660" s="3"/>
      <c r="M660" s="3"/>
      <c r="N660" s="3"/>
    </row>
    <row r="661" spans="1:14" ht="13">
      <c r="A661" s="36"/>
      <c r="B661" s="3"/>
      <c r="C661" s="4"/>
      <c r="D661" s="4"/>
      <c r="E661" s="3"/>
      <c r="F661" s="3"/>
      <c r="G661" s="16"/>
      <c r="H661" s="3"/>
      <c r="I661" s="3"/>
      <c r="J661" s="3"/>
      <c r="K661" s="3"/>
      <c r="L661" s="3"/>
      <c r="M661" s="3"/>
      <c r="N661" s="3"/>
    </row>
    <row r="662" spans="1:14" ht="13">
      <c r="A662" s="36"/>
      <c r="B662" s="3"/>
      <c r="C662" s="4"/>
      <c r="D662" s="4"/>
      <c r="E662" s="3"/>
      <c r="F662" s="3"/>
      <c r="G662" s="16"/>
      <c r="H662" s="3"/>
      <c r="I662" s="3"/>
      <c r="J662" s="3"/>
      <c r="K662" s="3"/>
      <c r="L662" s="3"/>
      <c r="M662" s="3"/>
      <c r="N662" s="3"/>
    </row>
    <row r="663" spans="1:14" ht="13">
      <c r="A663" s="36"/>
      <c r="B663" s="3"/>
      <c r="C663" s="4"/>
      <c r="D663" s="4"/>
      <c r="E663" s="3"/>
      <c r="F663" s="3"/>
      <c r="G663" s="16"/>
      <c r="H663" s="3"/>
      <c r="I663" s="3"/>
      <c r="J663" s="3"/>
      <c r="K663" s="3"/>
      <c r="L663" s="3"/>
      <c r="M663" s="3"/>
      <c r="N663" s="3"/>
    </row>
    <row r="664" spans="1:14" ht="13">
      <c r="A664" s="36"/>
      <c r="B664" s="3"/>
      <c r="C664" s="4"/>
      <c r="D664" s="4"/>
      <c r="E664" s="3"/>
      <c r="F664" s="3"/>
      <c r="G664" s="16"/>
      <c r="H664" s="3"/>
      <c r="I664" s="3"/>
      <c r="J664" s="3"/>
      <c r="K664" s="3"/>
      <c r="L664" s="3"/>
      <c r="M664" s="3"/>
      <c r="N664" s="3"/>
    </row>
    <row r="665" spans="1:14" ht="13">
      <c r="A665" s="36"/>
      <c r="B665" s="3"/>
      <c r="C665" s="4"/>
      <c r="D665" s="4"/>
      <c r="E665" s="3"/>
      <c r="F665" s="3"/>
      <c r="G665" s="16"/>
      <c r="H665" s="3"/>
      <c r="I665" s="3"/>
      <c r="J665" s="3"/>
      <c r="K665" s="3"/>
      <c r="L665" s="3"/>
      <c r="M665" s="3"/>
      <c r="N665" s="3"/>
    </row>
    <row r="666" spans="1:14" ht="13">
      <c r="A666" s="36"/>
      <c r="B666" s="3"/>
      <c r="C666" s="4"/>
      <c r="D666" s="4"/>
      <c r="E666" s="3"/>
      <c r="F666" s="3"/>
      <c r="G666" s="16"/>
      <c r="H666" s="3"/>
      <c r="I666" s="3"/>
      <c r="J666" s="3"/>
      <c r="K666" s="3"/>
      <c r="L666" s="3"/>
      <c r="M666" s="3"/>
      <c r="N666" s="3"/>
    </row>
    <row r="667" spans="1:14" ht="13">
      <c r="A667" s="36"/>
      <c r="B667" s="3"/>
      <c r="C667" s="4"/>
      <c r="D667" s="4"/>
      <c r="E667" s="3"/>
      <c r="F667" s="3"/>
      <c r="G667" s="16"/>
      <c r="H667" s="3"/>
      <c r="I667" s="3"/>
      <c r="J667" s="3"/>
      <c r="K667" s="3"/>
      <c r="L667" s="3"/>
      <c r="M667" s="3"/>
      <c r="N667" s="3"/>
    </row>
    <row r="668" spans="1:14" ht="13">
      <c r="A668" s="36"/>
      <c r="B668" s="3"/>
      <c r="C668" s="4"/>
      <c r="D668" s="4"/>
      <c r="E668" s="3"/>
      <c r="F668" s="3"/>
      <c r="G668" s="16"/>
      <c r="H668" s="3"/>
      <c r="I668" s="3"/>
      <c r="J668" s="3"/>
      <c r="K668" s="3"/>
      <c r="L668" s="3"/>
      <c r="M668" s="3"/>
      <c r="N668" s="3"/>
    </row>
    <row r="669" spans="1:14" ht="13">
      <c r="A669" s="36"/>
      <c r="B669" s="3"/>
      <c r="C669" s="4"/>
      <c r="D669" s="4"/>
      <c r="E669" s="3"/>
      <c r="F669" s="3"/>
      <c r="G669" s="16"/>
      <c r="H669" s="3"/>
      <c r="I669" s="3"/>
      <c r="J669" s="3"/>
      <c r="K669" s="3"/>
      <c r="L669" s="3"/>
      <c r="M669" s="3"/>
      <c r="N669" s="3"/>
    </row>
    <row r="670" spans="1:14" ht="13">
      <c r="A670" s="36"/>
      <c r="B670" s="3"/>
      <c r="C670" s="4"/>
      <c r="D670" s="4"/>
      <c r="E670" s="3"/>
      <c r="F670" s="3"/>
      <c r="G670" s="16"/>
      <c r="H670" s="3"/>
      <c r="I670" s="3"/>
      <c r="J670" s="3"/>
      <c r="K670" s="3"/>
      <c r="L670" s="3"/>
      <c r="M670" s="3"/>
      <c r="N670" s="3"/>
    </row>
    <row r="671" spans="1:14" ht="13">
      <c r="A671" s="36"/>
      <c r="B671" s="3"/>
      <c r="C671" s="4"/>
      <c r="D671" s="4"/>
      <c r="E671" s="3"/>
      <c r="F671" s="3"/>
      <c r="G671" s="16"/>
      <c r="H671" s="3"/>
      <c r="I671" s="3"/>
      <c r="J671" s="3"/>
      <c r="K671" s="3"/>
      <c r="L671" s="3"/>
      <c r="M671" s="3"/>
      <c r="N671" s="3"/>
    </row>
    <row r="672" spans="1:14" ht="13">
      <c r="A672" s="36"/>
      <c r="B672" s="3"/>
      <c r="C672" s="4"/>
      <c r="D672" s="4"/>
      <c r="E672" s="3"/>
      <c r="F672" s="3"/>
      <c r="G672" s="16"/>
      <c r="H672" s="3"/>
      <c r="I672" s="3"/>
      <c r="J672" s="3"/>
      <c r="K672" s="3"/>
      <c r="L672" s="3"/>
      <c r="M672" s="3"/>
      <c r="N672" s="3"/>
    </row>
    <row r="673" spans="1:14" ht="13">
      <c r="A673" s="36"/>
      <c r="B673" s="3"/>
      <c r="C673" s="4"/>
      <c r="D673" s="4"/>
      <c r="E673" s="3"/>
      <c r="F673" s="3"/>
      <c r="G673" s="16"/>
      <c r="H673" s="3"/>
      <c r="I673" s="3"/>
      <c r="J673" s="3"/>
      <c r="K673" s="3"/>
      <c r="L673" s="3"/>
      <c r="M673" s="3"/>
      <c r="N673" s="3"/>
    </row>
    <row r="674" spans="1:14" ht="13">
      <c r="A674" s="36"/>
      <c r="B674" s="3"/>
      <c r="C674" s="4"/>
      <c r="D674" s="4"/>
      <c r="E674" s="3"/>
      <c r="F674" s="3"/>
      <c r="G674" s="16"/>
      <c r="H674" s="3"/>
      <c r="I674" s="3"/>
      <c r="J674" s="3"/>
      <c r="K674" s="3"/>
      <c r="L674" s="3"/>
      <c r="M674" s="3"/>
      <c r="N674" s="3"/>
    </row>
    <row r="675" spans="1:14" ht="13">
      <c r="A675" s="36"/>
      <c r="B675" s="3"/>
      <c r="C675" s="4"/>
      <c r="D675" s="4"/>
      <c r="E675" s="3"/>
      <c r="F675" s="3"/>
      <c r="G675" s="16"/>
      <c r="H675" s="3"/>
      <c r="I675" s="3"/>
      <c r="J675" s="3"/>
      <c r="K675" s="3"/>
      <c r="L675" s="3"/>
      <c r="M675" s="3"/>
      <c r="N675" s="3"/>
    </row>
    <row r="676" spans="1:14" ht="13">
      <c r="A676" s="36"/>
      <c r="B676" s="3"/>
      <c r="C676" s="4"/>
      <c r="D676" s="4"/>
      <c r="E676" s="3"/>
      <c r="F676" s="3"/>
      <c r="G676" s="16"/>
      <c r="H676" s="3"/>
      <c r="I676" s="3"/>
      <c r="J676" s="3"/>
      <c r="K676" s="3"/>
      <c r="L676" s="3"/>
      <c r="M676" s="3"/>
      <c r="N676" s="3"/>
    </row>
    <row r="677" spans="1:14" ht="13">
      <c r="A677" s="36"/>
      <c r="B677" s="3"/>
      <c r="C677" s="4"/>
      <c r="D677" s="4"/>
      <c r="E677" s="3"/>
      <c r="F677" s="3"/>
      <c r="G677" s="16"/>
      <c r="H677" s="3"/>
      <c r="I677" s="3"/>
      <c r="J677" s="3"/>
      <c r="K677" s="3"/>
      <c r="L677" s="3"/>
      <c r="M677" s="3"/>
      <c r="N677" s="3"/>
    </row>
    <row r="678" spans="1:14" ht="13">
      <c r="A678" s="36"/>
      <c r="B678" s="3"/>
      <c r="C678" s="4"/>
      <c r="D678" s="4"/>
      <c r="E678" s="3"/>
      <c r="F678" s="3"/>
      <c r="G678" s="16"/>
      <c r="H678" s="3"/>
      <c r="I678" s="3"/>
      <c r="J678" s="3"/>
      <c r="K678" s="3"/>
      <c r="L678" s="3"/>
      <c r="M678" s="3"/>
      <c r="N678" s="3"/>
    </row>
    <row r="679" spans="1:14" ht="13">
      <c r="A679" s="36"/>
      <c r="B679" s="3"/>
      <c r="C679" s="4"/>
      <c r="D679" s="4"/>
      <c r="E679" s="3"/>
      <c r="F679" s="3"/>
      <c r="G679" s="16"/>
      <c r="H679" s="3"/>
      <c r="I679" s="3"/>
      <c r="J679" s="3"/>
      <c r="K679" s="3"/>
      <c r="L679" s="3"/>
      <c r="M679" s="3"/>
      <c r="N679" s="3"/>
    </row>
    <row r="680" spans="1:14" ht="13">
      <c r="A680" s="36"/>
      <c r="B680" s="3"/>
      <c r="C680" s="4"/>
      <c r="D680" s="4"/>
      <c r="E680" s="3"/>
      <c r="F680" s="3"/>
      <c r="G680" s="16"/>
      <c r="H680" s="3"/>
      <c r="I680" s="3"/>
      <c r="J680" s="3"/>
      <c r="K680" s="3"/>
      <c r="L680" s="3"/>
      <c r="M680" s="3"/>
      <c r="N680" s="3"/>
    </row>
    <row r="681" spans="1:14" ht="13">
      <c r="A681" s="36"/>
      <c r="B681" s="3"/>
      <c r="C681" s="4"/>
      <c r="D681" s="4"/>
      <c r="E681" s="3"/>
      <c r="F681" s="3"/>
      <c r="G681" s="16"/>
      <c r="H681" s="3"/>
      <c r="I681" s="3"/>
      <c r="J681" s="3"/>
      <c r="K681" s="3"/>
      <c r="L681" s="3"/>
      <c r="M681" s="3"/>
      <c r="N681" s="3"/>
    </row>
    <row r="682" spans="1:14" ht="13">
      <c r="A682" s="36"/>
      <c r="B682" s="3"/>
      <c r="C682" s="4"/>
      <c r="D682" s="4"/>
      <c r="E682" s="3"/>
      <c r="F682" s="3"/>
      <c r="G682" s="16"/>
      <c r="H682" s="3"/>
      <c r="I682" s="3"/>
      <c r="J682" s="3"/>
      <c r="K682" s="3"/>
      <c r="L682" s="3"/>
      <c r="M682" s="3"/>
      <c r="N682" s="3"/>
    </row>
    <row r="683" spans="1:14" ht="13">
      <c r="A683" s="36"/>
      <c r="B683" s="3"/>
      <c r="C683" s="4"/>
      <c r="D683" s="4"/>
      <c r="E683" s="3"/>
      <c r="F683" s="3"/>
      <c r="G683" s="16"/>
      <c r="H683" s="3"/>
      <c r="I683" s="3"/>
      <c r="J683" s="3"/>
      <c r="K683" s="3"/>
      <c r="L683" s="3"/>
      <c r="M683" s="3"/>
      <c r="N683" s="3"/>
    </row>
    <row r="684" spans="1:14" ht="13">
      <c r="A684" s="36"/>
      <c r="B684" s="3"/>
      <c r="C684" s="4"/>
      <c r="D684" s="4"/>
      <c r="E684" s="3"/>
      <c r="F684" s="3"/>
      <c r="G684" s="16"/>
      <c r="H684" s="3"/>
      <c r="I684" s="3"/>
      <c r="J684" s="3"/>
      <c r="K684" s="3"/>
      <c r="L684" s="3"/>
      <c r="M684" s="3"/>
      <c r="N684" s="3"/>
    </row>
    <row r="685" spans="1:14" ht="13">
      <c r="A685" s="36"/>
      <c r="B685" s="3"/>
      <c r="C685" s="4"/>
      <c r="D685" s="4"/>
      <c r="E685" s="3"/>
      <c r="F685" s="3"/>
      <c r="G685" s="16"/>
      <c r="H685" s="3"/>
      <c r="I685" s="3"/>
      <c r="J685" s="3"/>
      <c r="K685" s="3"/>
      <c r="L685" s="3"/>
      <c r="M685" s="3"/>
      <c r="N685" s="3"/>
    </row>
    <row r="686" spans="1:14" ht="13">
      <c r="A686" s="36"/>
      <c r="B686" s="3"/>
      <c r="C686" s="4"/>
      <c r="D686" s="4"/>
      <c r="E686" s="3"/>
      <c r="F686" s="3"/>
      <c r="G686" s="16"/>
      <c r="H686" s="3"/>
      <c r="I686" s="3"/>
      <c r="J686" s="3"/>
      <c r="K686" s="3"/>
      <c r="L686" s="3"/>
      <c r="M686" s="3"/>
      <c r="N686" s="3"/>
    </row>
    <row r="687" spans="1:14" ht="13">
      <c r="A687" s="36"/>
      <c r="B687" s="3"/>
      <c r="C687" s="4"/>
      <c r="D687" s="4"/>
      <c r="E687" s="3"/>
      <c r="F687" s="3"/>
      <c r="G687" s="16"/>
      <c r="H687" s="3"/>
      <c r="I687" s="3"/>
      <c r="J687" s="3"/>
      <c r="K687" s="3"/>
      <c r="L687" s="3"/>
      <c r="M687" s="3"/>
      <c r="N687" s="3"/>
    </row>
    <row r="688" spans="1:14" ht="13">
      <c r="A688" s="36"/>
      <c r="B688" s="3"/>
      <c r="C688" s="4"/>
      <c r="D688" s="4"/>
      <c r="E688" s="3"/>
      <c r="F688" s="3"/>
      <c r="G688" s="16"/>
      <c r="H688" s="3"/>
      <c r="I688" s="3"/>
      <c r="J688" s="3"/>
      <c r="K688" s="3"/>
      <c r="L688" s="3"/>
      <c r="M688" s="3"/>
      <c r="N688" s="3"/>
    </row>
    <row r="689" spans="1:14" ht="13">
      <c r="A689" s="36"/>
      <c r="B689" s="3"/>
      <c r="C689" s="4"/>
      <c r="D689" s="4"/>
      <c r="E689" s="3"/>
      <c r="F689" s="3"/>
      <c r="G689" s="16"/>
      <c r="H689" s="3"/>
      <c r="I689" s="3"/>
      <c r="J689" s="3"/>
      <c r="K689" s="3"/>
      <c r="L689" s="3"/>
      <c r="M689" s="3"/>
      <c r="N689" s="3"/>
    </row>
    <row r="690" spans="1:14" ht="13">
      <c r="A690" s="36"/>
      <c r="B690" s="3"/>
      <c r="C690" s="4"/>
      <c r="D690" s="4"/>
      <c r="E690" s="3"/>
      <c r="F690" s="3"/>
      <c r="G690" s="16"/>
      <c r="H690" s="3"/>
      <c r="I690" s="3"/>
      <c r="J690" s="3"/>
      <c r="K690" s="3"/>
      <c r="L690" s="3"/>
      <c r="M690" s="3"/>
      <c r="N690" s="3"/>
    </row>
    <row r="691" spans="1:14" ht="13">
      <c r="A691" s="36"/>
      <c r="B691" s="3"/>
      <c r="C691" s="4"/>
      <c r="D691" s="4"/>
      <c r="E691" s="3"/>
      <c r="F691" s="3"/>
      <c r="G691" s="16"/>
      <c r="H691" s="3"/>
      <c r="I691" s="3"/>
      <c r="J691" s="3"/>
      <c r="K691" s="3"/>
      <c r="L691" s="3"/>
      <c r="M691" s="3"/>
      <c r="N691" s="3"/>
    </row>
    <row r="692" spans="1:14" ht="13">
      <c r="A692" s="36"/>
      <c r="B692" s="3"/>
      <c r="C692" s="4"/>
      <c r="D692" s="4"/>
      <c r="E692" s="3"/>
      <c r="F692" s="3"/>
      <c r="G692" s="16"/>
      <c r="H692" s="3"/>
      <c r="I692" s="3"/>
      <c r="J692" s="3"/>
      <c r="K692" s="3"/>
      <c r="L692" s="3"/>
      <c r="M692" s="3"/>
      <c r="N692" s="3"/>
    </row>
    <row r="693" spans="1:14" ht="13">
      <c r="A693" s="36"/>
      <c r="B693" s="3"/>
      <c r="C693" s="4"/>
      <c r="D693" s="4"/>
      <c r="E693" s="3"/>
      <c r="F693" s="3"/>
      <c r="G693" s="16"/>
      <c r="H693" s="3"/>
      <c r="I693" s="3"/>
      <c r="J693" s="3"/>
      <c r="K693" s="3"/>
      <c r="L693" s="3"/>
      <c r="M693" s="3"/>
      <c r="N693" s="3"/>
    </row>
    <row r="694" spans="1:14" ht="13">
      <c r="A694" s="36"/>
      <c r="B694" s="3"/>
      <c r="C694" s="4"/>
      <c r="D694" s="4"/>
      <c r="E694" s="3"/>
      <c r="F694" s="3"/>
      <c r="G694" s="16"/>
      <c r="H694" s="3"/>
      <c r="I694" s="3"/>
      <c r="J694" s="3"/>
      <c r="K694" s="3"/>
      <c r="L694" s="3"/>
      <c r="M694" s="3"/>
      <c r="N694" s="3"/>
    </row>
    <row r="695" spans="1:14" ht="13">
      <c r="A695" s="36"/>
      <c r="B695" s="3"/>
      <c r="C695" s="4"/>
      <c r="D695" s="4"/>
      <c r="E695" s="3"/>
      <c r="F695" s="3"/>
      <c r="G695" s="16"/>
      <c r="H695" s="3"/>
      <c r="I695" s="3"/>
      <c r="J695" s="3"/>
      <c r="K695" s="3"/>
      <c r="L695" s="3"/>
      <c r="M695" s="3"/>
      <c r="N695" s="3"/>
    </row>
    <row r="696" spans="1:14" ht="13">
      <c r="A696" s="36"/>
      <c r="B696" s="3"/>
      <c r="C696" s="4"/>
      <c r="D696" s="4"/>
      <c r="E696" s="3"/>
      <c r="F696" s="3"/>
      <c r="G696" s="16"/>
      <c r="H696" s="3"/>
      <c r="I696" s="3"/>
      <c r="J696" s="3"/>
      <c r="K696" s="3"/>
      <c r="L696" s="3"/>
      <c r="M696" s="3"/>
      <c r="N696" s="3"/>
    </row>
    <row r="697" spans="1:14" ht="13">
      <c r="A697" s="36"/>
      <c r="B697" s="3"/>
      <c r="C697" s="4"/>
      <c r="D697" s="4"/>
      <c r="E697" s="3"/>
      <c r="F697" s="3"/>
      <c r="G697" s="16"/>
      <c r="H697" s="3"/>
      <c r="I697" s="3"/>
      <c r="J697" s="3"/>
      <c r="K697" s="3"/>
      <c r="L697" s="3"/>
      <c r="M697" s="3"/>
      <c r="N697" s="3"/>
    </row>
    <row r="698" spans="1:14" ht="13">
      <c r="A698" s="36"/>
      <c r="B698" s="3"/>
      <c r="C698" s="4"/>
      <c r="D698" s="4"/>
      <c r="E698" s="3"/>
      <c r="F698" s="3"/>
      <c r="G698" s="16"/>
      <c r="H698" s="3"/>
      <c r="I698" s="3"/>
      <c r="J698" s="3"/>
      <c r="K698" s="3"/>
      <c r="L698" s="3"/>
      <c r="M698" s="3"/>
      <c r="N698" s="3"/>
    </row>
    <row r="699" spans="1:14" ht="13">
      <c r="A699" s="36"/>
      <c r="B699" s="3"/>
      <c r="C699" s="4"/>
      <c r="D699" s="4"/>
      <c r="E699" s="3"/>
      <c r="F699" s="3"/>
      <c r="G699" s="16"/>
      <c r="H699" s="3"/>
      <c r="I699" s="3"/>
      <c r="J699" s="3"/>
      <c r="K699" s="3"/>
      <c r="L699" s="3"/>
      <c r="M699" s="3"/>
      <c r="N699" s="3"/>
    </row>
    <row r="700" spans="1:14" ht="13">
      <c r="A700" s="36"/>
      <c r="B700" s="3"/>
      <c r="C700" s="4"/>
      <c r="D700" s="4"/>
      <c r="E700" s="3"/>
      <c r="F700" s="3"/>
      <c r="G700" s="16"/>
      <c r="H700" s="3"/>
      <c r="I700" s="3"/>
      <c r="J700" s="3"/>
      <c r="K700" s="3"/>
      <c r="L700" s="3"/>
      <c r="M700" s="3"/>
      <c r="N700" s="3"/>
    </row>
    <row r="701" spans="1:14" ht="13">
      <c r="A701" s="36"/>
      <c r="B701" s="3"/>
      <c r="C701" s="4"/>
      <c r="D701" s="4"/>
      <c r="E701" s="3"/>
      <c r="F701" s="3"/>
      <c r="G701" s="16"/>
      <c r="H701" s="3"/>
      <c r="I701" s="3"/>
      <c r="J701" s="3"/>
      <c r="K701" s="3"/>
      <c r="L701" s="3"/>
      <c r="M701" s="3"/>
      <c r="N701" s="3"/>
    </row>
    <row r="702" spans="1:14" ht="13">
      <c r="A702" s="36"/>
      <c r="B702" s="3"/>
      <c r="C702" s="4"/>
      <c r="D702" s="4"/>
      <c r="E702" s="3"/>
      <c r="F702" s="3"/>
      <c r="G702" s="16"/>
      <c r="H702" s="3"/>
      <c r="I702" s="3"/>
      <c r="J702" s="3"/>
      <c r="K702" s="3"/>
      <c r="L702" s="3"/>
      <c r="M702" s="3"/>
      <c r="N702" s="3"/>
    </row>
    <row r="703" spans="1:14" ht="13">
      <c r="A703" s="36"/>
      <c r="B703" s="3"/>
      <c r="C703" s="4"/>
      <c r="D703" s="4"/>
      <c r="E703" s="3"/>
      <c r="F703" s="3"/>
      <c r="G703" s="16"/>
      <c r="H703" s="3"/>
      <c r="I703" s="3"/>
      <c r="J703" s="3"/>
      <c r="K703" s="3"/>
      <c r="L703" s="3"/>
      <c r="M703" s="3"/>
      <c r="N703" s="3"/>
    </row>
    <row r="704" spans="1:14" ht="13">
      <c r="A704" s="36"/>
      <c r="B704" s="3"/>
      <c r="C704" s="4"/>
      <c r="D704" s="4"/>
      <c r="E704" s="3"/>
      <c r="F704" s="3"/>
      <c r="G704" s="16"/>
      <c r="H704" s="3"/>
      <c r="I704" s="3"/>
      <c r="J704" s="3"/>
      <c r="K704" s="3"/>
      <c r="L704" s="3"/>
      <c r="M704" s="3"/>
      <c r="N704" s="3"/>
    </row>
    <row r="705" spans="1:14" ht="13">
      <c r="A705" s="36"/>
      <c r="B705" s="3"/>
      <c r="C705" s="4"/>
      <c r="D705" s="4"/>
      <c r="E705" s="3"/>
      <c r="F705" s="3"/>
      <c r="G705" s="16"/>
      <c r="H705" s="3"/>
      <c r="I705" s="3"/>
      <c r="J705" s="3"/>
      <c r="K705" s="3"/>
      <c r="L705" s="3"/>
      <c r="M705" s="3"/>
      <c r="N705" s="3"/>
    </row>
    <row r="706" spans="1:14" ht="13">
      <c r="A706" s="36"/>
      <c r="B706" s="3"/>
      <c r="C706" s="4"/>
      <c r="D706" s="4"/>
      <c r="E706" s="3"/>
      <c r="F706" s="3"/>
      <c r="G706" s="16"/>
      <c r="H706" s="3"/>
      <c r="I706" s="3"/>
      <c r="J706" s="3"/>
      <c r="K706" s="3"/>
      <c r="L706" s="3"/>
      <c r="M706" s="3"/>
      <c r="N706" s="3"/>
    </row>
    <row r="707" spans="1:14" ht="13">
      <c r="A707" s="36"/>
      <c r="B707" s="3"/>
      <c r="C707" s="4"/>
      <c r="D707" s="4"/>
      <c r="E707" s="3"/>
      <c r="F707" s="3"/>
      <c r="G707" s="16"/>
      <c r="H707" s="3"/>
      <c r="I707" s="3"/>
      <c r="J707" s="3"/>
      <c r="K707" s="3"/>
      <c r="L707" s="3"/>
      <c r="M707" s="3"/>
      <c r="N707" s="3"/>
    </row>
    <row r="708" spans="1:14" ht="13">
      <c r="A708" s="36"/>
      <c r="B708" s="3"/>
      <c r="C708" s="4"/>
      <c r="D708" s="4"/>
      <c r="E708" s="3"/>
      <c r="F708" s="3"/>
      <c r="G708" s="16"/>
      <c r="H708" s="3"/>
      <c r="I708" s="3"/>
      <c r="J708" s="3"/>
      <c r="K708" s="3"/>
      <c r="L708" s="3"/>
      <c r="M708" s="3"/>
      <c r="N708" s="3"/>
    </row>
    <row r="709" spans="1:14" ht="13">
      <c r="A709" s="36"/>
      <c r="B709" s="3"/>
      <c r="C709" s="4"/>
      <c r="D709" s="4"/>
      <c r="E709" s="3"/>
      <c r="F709" s="3"/>
      <c r="G709" s="16"/>
      <c r="H709" s="3"/>
      <c r="I709" s="3"/>
      <c r="J709" s="3"/>
      <c r="K709" s="3"/>
      <c r="L709" s="3"/>
      <c r="M709" s="3"/>
      <c r="N709" s="3"/>
    </row>
    <row r="710" spans="1:14" ht="13">
      <c r="A710" s="36"/>
      <c r="B710" s="3"/>
      <c r="C710" s="4"/>
      <c r="D710" s="4"/>
      <c r="E710" s="3"/>
      <c r="F710" s="3"/>
      <c r="G710" s="16"/>
      <c r="H710" s="3"/>
      <c r="I710" s="3"/>
      <c r="J710" s="3"/>
      <c r="K710" s="3"/>
      <c r="L710" s="3"/>
      <c r="M710" s="3"/>
      <c r="N710" s="3"/>
    </row>
    <row r="711" spans="1:14" ht="13">
      <c r="A711" s="36"/>
      <c r="B711" s="3"/>
      <c r="C711" s="4"/>
      <c r="D711" s="4"/>
      <c r="E711" s="3"/>
      <c r="F711" s="3"/>
      <c r="G711" s="16"/>
      <c r="H711" s="3"/>
      <c r="I711" s="3"/>
      <c r="J711" s="3"/>
      <c r="K711" s="3"/>
      <c r="L711" s="3"/>
      <c r="M711" s="3"/>
      <c r="N711" s="3"/>
    </row>
    <row r="712" spans="1:14" ht="13">
      <c r="A712" s="36"/>
      <c r="B712" s="3"/>
      <c r="C712" s="4"/>
      <c r="D712" s="4"/>
      <c r="E712" s="3"/>
      <c r="F712" s="3"/>
      <c r="G712" s="16"/>
      <c r="H712" s="3"/>
      <c r="I712" s="3"/>
      <c r="J712" s="3"/>
      <c r="K712" s="3"/>
      <c r="L712" s="3"/>
      <c r="M712" s="3"/>
      <c r="N712" s="3"/>
    </row>
    <row r="713" spans="1:14" ht="13">
      <c r="A713" s="36"/>
      <c r="B713" s="3"/>
      <c r="C713" s="4"/>
      <c r="D713" s="4"/>
      <c r="E713" s="3"/>
      <c r="F713" s="3"/>
      <c r="G713" s="16"/>
      <c r="H713" s="3"/>
      <c r="I713" s="3"/>
      <c r="J713" s="3"/>
      <c r="K713" s="3"/>
      <c r="L713" s="3"/>
      <c r="M713" s="3"/>
      <c r="N713" s="3"/>
    </row>
    <row r="714" spans="1:14" ht="13">
      <c r="A714" s="36"/>
      <c r="B714" s="3"/>
      <c r="C714" s="4"/>
      <c r="D714" s="4"/>
      <c r="E714" s="3"/>
      <c r="F714" s="3"/>
      <c r="G714" s="16"/>
      <c r="H714" s="3"/>
      <c r="I714" s="3"/>
      <c r="J714" s="3"/>
      <c r="K714" s="3"/>
      <c r="L714" s="3"/>
      <c r="M714" s="3"/>
      <c r="N714" s="3"/>
    </row>
    <row r="715" spans="1:14" ht="13">
      <c r="A715" s="36"/>
      <c r="B715" s="3"/>
      <c r="C715" s="4"/>
      <c r="D715" s="4"/>
      <c r="E715" s="3"/>
      <c r="F715" s="3"/>
      <c r="G715" s="16"/>
      <c r="H715" s="3"/>
      <c r="I715" s="3"/>
      <c r="J715" s="3"/>
      <c r="K715" s="3"/>
      <c r="L715" s="3"/>
      <c r="M715" s="3"/>
      <c r="N715" s="3"/>
    </row>
    <row r="716" spans="1:14" ht="13">
      <c r="A716" s="36"/>
      <c r="B716" s="3"/>
      <c r="C716" s="4"/>
      <c r="D716" s="4"/>
      <c r="E716" s="3"/>
      <c r="F716" s="3"/>
      <c r="G716" s="16"/>
      <c r="H716" s="3"/>
      <c r="I716" s="3"/>
      <c r="J716" s="3"/>
      <c r="K716" s="3"/>
      <c r="L716" s="3"/>
      <c r="M716" s="3"/>
      <c r="N716" s="3"/>
    </row>
    <row r="717" spans="1:14" ht="13">
      <c r="A717" s="36"/>
      <c r="B717" s="3"/>
      <c r="C717" s="4"/>
      <c r="D717" s="4"/>
      <c r="E717" s="3"/>
      <c r="F717" s="3"/>
      <c r="G717" s="16"/>
      <c r="H717" s="3"/>
      <c r="I717" s="3"/>
      <c r="J717" s="3"/>
      <c r="K717" s="3"/>
      <c r="L717" s="3"/>
      <c r="M717" s="3"/>
      <c r="N717" s="3"/>
    </row>
    <row r="718" spans="1:14" ht="13">
      <c r="A718" s="36"/>
      <c r="B718" s="3"/>
      <c r="C718" s="4"/>
      <c r="D718" s="4"/>
      <c r="E718" s="3"/>
      <c r="F718" s="3"/>
      <c r="G718" s="16"/>
      <c r="H718" s="3"/>
      <c r="I718" s="3"/>
      <c r="J718" s="3"/>
      <c r="K718" s="3"/>
      <c r="L718" s="3"/>
      <c r="M718" s="3"/>
      <c r="N718" s="3"/>
    </row>
    <row r="719" spans="1:14" ht="13">
      <c r="A719" s="36"/>
      <c r="B719" s="3"/>
      <c r="C719" s="4"/>
      <c r="D719" s="4"/>
      <c r="E719" s="3"/>
      <c r="F719" s="3"/>
      <c r="G719" s="16"/>
      <c r="H719" s="3"/>
      <c r="I719" s="3"/>
      <c r="J719" s="3"/>
      <c r="K719" s="3"/>
      <c r="L719" s="3"/>
      <c r="M719" s="3"/>
      <c r="N719" s="3"/>
    </row>
    <row r="720" spans="1:14" ht="13">
      <c r="A720" s="36"/>
      <c r="B720" s="3"/>
      <c r="C720" s="4"/>
      <c r="D720" s="4"/>
      <c r="E720" s="3"/>
      <c r="F720" s="3"/>
      <c r="G720" s="16"/>
      <c r="H720" s="3"/>
      <c r="I720" s="3"/>
      <c r="J720" s="3"/>
      <c r="K720" s="3"/>
      <c r="L720" s="3"/>
      <c r="M720" s="3"/>
      <c r="N720" s="3"/>
    </row>
    <row r="721" spans="1:14" ht="13">
      <c r="A721" s="36"/>
      <c r="B721" s="3"/>
      <c r="C721" s="4"/>
      <c r="D721" s="4"/>
      <c r="E721" s="3"/>
      <c r="F721" s="3"/>
      <c r="G721" s="16"/>
      <c r="H721" s="3"/>
      <c r="I721" s="3"/>
      <c r="J721" s="3"/>
      <c r="K721" s="3"/>
      <c r="L721" s="3"/>
      <c r="M721" s="3"/>
      <c r="N721" s="3"/>
    </row>
    <row r="722" spans="1:14" ht="13">
      <c r="A722" s="36"/>
      <c r="B722" s="3"/>
      <c r="C722" s="4"/>
      <c r="D722" s="4"/>
      <c r="E722" s="3"/>
      <c r="F722" s="3"/>
      <c r="G722" s="16"/>
      <c r="H722" s="3"/>
      <c r="I722" s="3"/>
      <c r="J722" s="3"/>
      <c r="K722" s="3"/>
      <c r="L722" s="3"/>
      <c r="M722" s="3"/>
      <c r="N722" s="3"/>
    </row>
    <row r="723" spans="1:14" ht="13">
      <c r="A723" s="36"/>
      <c r="B723" s="3"/>
      <c r="C723" s="4"/>
      <c r="D723" s="4"/>
      <c r="E723" s="3"/>
      <c r="F723" s="3"/>
      <c r="G723" s="16"/>
      <c r="H723" s="3"/>
      <c r="I723" s="3"/>
      <c r="J723" s="3"/>
      <c r="K723" s="3"/>
      <c r="L723" s="3"/>
      <c r="M723" s="3"/>
      <c r="N723" s="3"/>
    </row>
    <row r="724" spans="1:14" ht="13">
      <c r="A724" s="36"/>
      <c r="B724" s="3"/>
      <c r="C724" s="4"/>
      <c r="D724" s="4"/>
      <c r="E724" s="3"/>
      <c r="F724" s="3"/>
      <c r="G724" s="16"/>
      <c r="H724" s="3"/>
      <c r="I724" s="3"/>
      <c r="J724" s="3"/>
      <c r="K724" s="3"/>
      <c r="L724" s="3"/>
      <c r="M724" s="3"/>
      <c r="N724" s="3"/>
    </row>
    <row r="725" spans="1:14" ht="13">
      <c r="A725" s="36"/>
      <c r="B725" s="3"/>
      <c r="C725" s="4"/>
      <c r="D725" s="4"/>
      <c r="E725" s="3"/>
      <c r="F725" s="3"/>
      <c r="G725" s="16"/>
      <c r="H725" s="3"/>
      <c r="I725" s="3"/>
      <c r="J725" s="3"/>
      <c r="K725" s="3"/>
      <c r="L725" s="3"/>
      <c r="M725" s="3"/>
      <c r="N725" s="3"/>
    </row>
    <row r="726" spans="1:14" ht="13">
      <c r="A726" s="36"/>
      <c r="B726" s="3"/>
      <c r="C726" s="4"/>
      <c r="D726" s="4"/>
      <c r="E726" s="3"/>
      <c r="F726" s="3"/>
      <c r="G726" s="16"/>
      <c r="H726" s="3"/>
      <c r="I726" s="3"/>
      <c r="J726" s="3"/>
      <c r="K726" s="3"/>
      <c r="L726" s="3"/>
      <c r="M726" s="3"/>
      <c r="N726" s="3"/>
    </row>
    <row r="727" spans="1:14" ht="13">
      <c r="A727" s="36"/>
      <c r="B727" s="3"/>
      <c r="C727" s="4"/>
      <c r="D727" s="4"/>
      <c r="E727" s="3"/>
      <c r="F727" s="3"/>
      <c r="G727" s="16"/>
      <c r="H727" s="3"/>
      <c r="I727" s="3"/>
      <c r="J727" s="3"/>
      <c r="K727" s="3"/>
      <c r="L727" s="3"/>
      <c r="M727" s="3"/>
      <c r="N727" s="3"/>
    </row>
    <row r="728" spans="1:14" ht="13">
      <c r="A728" s="36"/>
      <c r="B728" s="3"/>
      <c r="C728" s="4"/>
      <c r="D728" s="4"/>
      <c r="E728" s="3"/>
      <c r="F728" s="3"/>
      <c r="G728" s="16"/>
      <c r="H728" s="3"/>
      <c r="I728" s="3"/>
      <c r="J728" s="3"/>
      <c r="K728" s="3"/>
      <c r="L728" s="3"/>
      <c r="M728" s="3"/>
      <c r="N728" s="3"/>
    </row>
    <row r="729" spans="1:14" ht="13">
      <c r="A729" s="36"/>
      <c r="B729" s="3"/>
      <c r="C729" s="4"/>
      <c r="D729" s="4"/>
      <c r="E729" s="3"/>
      <c r="F729" s="3"/>
      <c r="G729" s="16"/>
      <c r="H729" s="3"/>
      <c r="I729" s="3"/>
      <c r="J729" s="3"/>
      <c r="K729" s="3"/>
      <c r="L729" s="3"/>
      <c r="M729" s="3"/>
      <c r="N729" s="3"/>
    </row>
    <row r="730" spans="1:14" ht="13">
      <c r="A730" s="36"/>
      <c r="B730" s="3"/>
      <c r="C730" s="4"/>
      <c r="D730" s="4"/>
      <c r="E730" s="3"/>
      <c r="F730" s="3"/>
      <c r="G730" s="16"/>
      <c r="H730" s="3"/>
      <c r="I730" s="3"/>
      <c r="J730" s="3"/>
      <c r="K730" s="3"/>
      <c r="L730" s="3"/>
      <c r="M730" s="3"/>
      <c r="N730" s="3"/>
    </row>
    <row r="731" spans="1:14" ht="13">
      <c r="A731" s="36"/>
      <c r="B731" s="3"/>
      <c r="C731" s="4"/>
      <c r="D731" s="4"/>
      <c r="E731" s="3"/>
      <c r="F731" s="3"/>
      <c r="G731" s="16"/>
      <c r="H731" s="3"/>
      <c r="I731" s="3"/>
      <c r="J731" s="3"/>
      <c r="K731" s="3"/>
      <c r="L731" s="3"/>
      <c r="M731" s="3"/>
      <c r="N731" s="3"/>
    </row>
    <row r="732" spans="1:14" ht="13">
      <c r="A732" s="36"/>
      <c r="B732" s="3"/>
      <c r="C732" s="4"/>
      <c r="D732" s="4"/>
      <c r="E732" s="3"/>
      <c r="F732" s="3"/>
      <c r="G732" s="16"/>
      <c r="H732" s="3"/>
      <c r="I732" s="3"/>
      <c r="J732" s="3"/>
      <c r="K732" s="3"/>
      <c r="L732" s="3"/>
      <c r="M732" s="3"/>
      <c r="N732" s="3"/>
    </row>
    <row r="733" spans="1:14" ht="13">
      <c r="A733" s="36"/>
      <c r="B733" s="3"/>
      <c r="C733" s="4"/>
      <c r="D733" s="4"/>
      <c r="E733" s="3"/>
      <c r="F733" s="3"/>
      <c r="G733" s="16"/>
      <c r="H733" s="3"/>
      <c r="I733" s="3"/>
      <c r="J733" s="3"/>
      <c r="K733" s="3"/>
      <c r="L733" s="3"/>
      <c r="M733" s="3"/>
      <c r="N733" s="3"/>
    </row>
    <row r="734" spans="1:14" ht="13">
      <c r="A734" s="36"/>
      <c r="B734" s="3"/>
      <c r="C734" s="4"/>
      <c r="D734" s="4"/>
      <c r="E734" s="3"/>
      <c r="F734" s="3"/>
      <c r="G734" s="16"/>
      <c r="H734" s="3"/>
      <c r="I734" s="3"/>
      <c r="J734" s="3"/>
      <c r="K734" s="3"/>
      <c r="L734" s="3"/>
      <c r="M734" s="3"/>
      <c r="N734" s="3"/>
    </row>
    <row r="735" spans="1:14" ht="13">
      <c r="A735" s="36"/>
      <c r="B735" s="3"/>
      <c r="C735" s="4"/>
      <c r="D735" s="4"/>
      <c r="E735" s="3"/>
      <c r="F735" s="3"/>
      <c r="G735" s="16"/>
      <c r="H735" s="3"/>
      <c r="I735" s="3"/>
      <c r="J735" s="3"/>
      <c r="K735" s="3"/>
      <c r="L735" s="3"/>
      <c r="M735" s="3"/>
      <c r="N735" s="3"/>
    </row>
    <row r="736" spans="1:14" ht="13">
      <c r="A736" s="36"/>
      <c r="B736" s="3"/>
      <c r="C736" s="4"/>
      <c r="D736" s="4"/>
      <c r="E736" s="3"/>
      <c r="F736" s="3"/>
      <c r="G736" s="16"/>
      <c r="H736" s="3"/>
      <c r="I736" s="3"/>
      <c r="J736" s="3"/>
      <c r="K736" s="3"/>
      <c r="L736" s="3"/>
      <c r="M736" s="3"/>
      <c r="N736" s="3"/>
    </row>
    <row r="737" spans="1:14" ht="13">
      <c r="A737" s="36"/>
      <c r="B737" s="3"/>
      <c r="C737" s="4"/>
      <c r="D737" s="4"/>
      <c r="E737" s="3"/>
      <c r="F737" s="3"/>
      <c r="G737" s="16"/>
      <c r="H737" s="3"/>
      <c r="I737" s="3"/>
      <c r="J737" s="3"/>
      <c r="K737" s="3"/>
      <c r="L737" s="3"/>
      <c r="M737" s="3"/>
      <c r="N737" s="3"/>
    </row>
    <row r="738" spans="1:14" ht="13">
      <c r="A738" s="36"/>
      <c r="B738" s="3"/>
      <c r="C738" s="4"/>
      <c r="D738" s="4"/>
      <c r="E738" s="3"/>
      <c r="F738" s="3"/>
      <c r="G738" s="16"/>
      <c r="H738" s="3"/>
      <c r="I738" s="3"/>
      <c r="J738" s="3"/>
      <c r="K738" s="3"/>
      <c r="L738" s="3"/>
      <c r="M738" s="3"/>
      <c r="N738" s="3"/>
    </row>
    <row r="739" spans="1:14" ht="13">
      <c r="A739" s="36"/>
      <c r="B739" s="3"/>
      <c r="C739" s="4"/>
      <c r="D739" s="4"/>
      <c r="E739" s="3"/>
      <c r="F739" s="3"/>
      <c r="G739" s="16"/>
      <c r="H739" s="3"/>
      <c r="I739" s="3"/>
      <c r="J739" s="3"/>
      <c r="K739" s="3"/>
      <c r="L739" s="3"/>
      <c r="M739" s="3"/>
      <c r="N739" s="3"/>
    </row>
    <row r="740" spans="1:14" ht="13">
      <c r="A740" s="36"/>
      <c r="B740" s="3"/>
      <c r="C740" s="4"/>
      <c r="D740" s="4"/>
      <c r="E740" s="3"/>
      <c r="F740" s="3"/>
      <c r="G740" s="16"/>
      <c r="H740" s="3"/>
      <c r="I740" s="3"/>
      <c r="J740" s="3"/>
      <c r="K740" s="3"/>
      <c r="L740" s="3"/>
      <c r="M740" s="3"/>
      <c r="N740" s="3"/>
    </row>
    <row r="741" spans="1:14" ht="13">
      <c r="A741" s="36"/>
      <c r="B741" s="3"/>
      <c r="C741" s="4"/>
      <c r="D741" s="4"/>
      <c r="E741" s="3"/>
      <c r="F741" s="3"/>
      <c r="G741" s="16"/>
      <c r="H741" s="3"/>
      <c r="I741" s="3"/>
      <c r="J741" s="3"/>
      <c r="K741" s="3"/>
      <c r="L741" s="3"/>
      <c r="M741" s="3"/>
      <c r="N741" s="3"/>
    </row>
    <row r="742" spans="1:14" ht="13">
      <c r="A742" s="36"/>
      <c r="B742" s="3"/>
      <c r="C742" s="4"/>
      <c r="D742" s="4"/>
      <c r="E742" s="3"/>
      <c r="F742" s="3"/>
      <c r="G742" s="16"/>
      <c r="H742" s="3"/>
      <c r="I742" s="3"/>
      <c r="J742" s="3"/>
      <c r="K742" s="3"/>
      <c r="L742" s="3"/>
      <c r="M742" s="3"/>
      <c r="N742" s="3"/>
    </row>
    <row r="743" spans="1:14" ht="13">
      <c r="A743" s="36"/>
      <c r="B743" s="3"/>
      <c r="C743" s="4"/>
      <c r="D743" s="4"/>
      <c r="E743" s="3"/>
      <c r="F743" s="3"/>
      <c r="G743" s="16"/>
      <c r="H743" s="3"/>
      <c r="I743" s="3"/>
      <c r="J743" s="3"/>
      <c r="K743" s="3"/>
      <c r="L743" s="3"/>
      <c r="M743" s="3"/>
      <c r="N743" s="3"/>
    </row>
    <row r="744" spans="1:14" ht="13">
      <c r="A744" s="36"/>
      <c r="B744" s="3"/>
      <c r="C744" s="4"/>
      <c r="D744" s="4"/>
      <c r="E744" s="3"/>
      <c r="F744" s="3"/>
      <c r="G744" s="16"/>
      <c r="H744" s="3"/>
      <c r="I744" s="3"/>
      <c r="J744" s="3"/>
      <c r="K744" s="3"/>
      <c r="L744" s="3"/>
      <c r="M744" s="3"/>
      <c r="N744" s="3"/>
    </row>
    <row r="745" spans="1:14" ht="13">
      <c r="A745" s="36"/>
      <c r="B745" s="3"/>
      <c r="C745" s="4"/>
      <c r="D745" s="4"/>
      <c r="E745" s="3"/>
      <c r="F745" s="3"/>
      <c r="G745" s="16"/>
      <c r="H745" s="3"/>
      <c r="I745" s="3"/>
      <c r="J745" s="3"/>
      <c r="K745" s="3"/>
      <c r="L745" s="3"/>
      <c r="M745" s="3"/>
      <c r="N745" s="3"/>
    </row>
    <row r="746" spans="1:14" ht="13">
      <c r="A746" s="36"/>
      <c r="B746" s="3"/>
      <c r="C746" s="4"/>
      <c r="D746" s="4"/>
      <c r="E746" s="3"/>
      <c r="F746" s="3"/>
      <c r="G746" s="16"/>
      <c r="H746" s="3"/>
      <c r="I746" s="3"/>
      <c r="J746" s="3"/>
      <c r="K746" s="3"/>
      <c r="L746" s="3"/>
      <c r="M746" s="3"/>
      <c r="N746" s="3"/>
    </row>
    <row r="747" spans="1:14" ht="13">
      <c r="A747" s="36"/>
      <c r="B747" s="3"/>
      <c r="C747" s="4"/>
      <c r="D747" s="4"/>
      <c r="E747" s="3"/>
      <c r="F747" s="3"/>
      <c r="G747" s="16"/>
      <c r="H747" s="3"/>
      <c r="I747" s="3"/>
      <c r="J747" s="3"/>
      <c r="K747" s="3"/>
      <c r="L747" s="3"/>
      <c r="M747" s="3"/>
      <c r="N747" s="3"/>
    </row>
    <row r="748" spans="1:14" ht="13">
      <c r="A748" s="36"/>
      <c r="B748" s="3"/>
      <c r="C748" s="4"/>
      <c r="D748" s="4"/>
      <c r="E748" s="3"/>
      <c r="F748" s="3"/>
      <c r="G748" s="16"/>
      <c r="H748" s="3"/>
      <c r="I748" s="3"/>
      <c r="J748" s="3"/>
      <c r="K748" s="3"/>
      <c r="L748" s="3"/>
      <c r="M748" s="3"/>
      <c r="N748" s="3"/>
    </row>
    <row r="749" spans="1:14" ht="13">
      <c r="A749" s="36"/>
      <c r="B749" s="3"/>
      <c r="C749" s="4"/>
      <c r="D749" s="4"/>
      <c r="E749" s="3"/>
      <c r="F749" s="3"/>
      <c r="G749" s="16"/>
      <c r="H749" s="3"/>
      <c r="I749" s="3"/>
      <c r="J749" s="3"/>
      <c r="K749" s="3"/>
      <c r="L749" s="3"/>
      <c r="M749" s="3"/>
      <c r="N749" s="3"/>
    </row>
    <row r="750" spans="1:14" ht="13">
      <c r="A750" s="36"/>
      <c r="B750" s="3"/>
      <c r="C750" s="4"/>
      <c r="D750" s="4"/>
      <c r="E750" s="3"/>
      <c r="F750" s="3"/>
      <c r="G750" s="16"/>
      <c r="H750" s="3"/>
      <c r="I750" s="3"/>
      <c r="J750" s="3"/>
      <c r="K750" s="3"/>
      <c r="L750" s="3"/>
      <c r="M750" s="3"/>
      <c r="N750" s="3"/>
    </row>
    <row r="751" spans="1:14" ht="13">
      <c r="A751" s="36"/>
      <c r="B751" s="3"/>
      <c r="C751" s="4"/>
      <c r="D751" s="4"/>
      <c r="E751" s="3"/>
      <c r="F751" s="3"/>
      <c r="G751" s="16"/>
      <c r="H751" s="3"/>
      <c r="I751" s="3"/>
      <c r="J751" s="3"/>
      <c r="K751" s="3"/>
      <c r="L751" s="3"/>
      <c r="M751" s="3"/>
      <c r="N751" s="3"/>
    </row>
    <row r="752" spans="1:14" ht="13">
      <c r="A752" s="36"/>
      <c r="B752" s="3"/>
      <c r="C752" s="4"/>
      <c r="D752" s="4"/>
      <c r="E752" s="3"/>
      <c r="F752" s="3"/>
      <c r="G752" s="16"/>
      <c r="H752" s="3"/>
      <c r="I752" s="3"/>
      <c r="J752" s="3"/>
      <c r="K752" s="3"/>
      <c r="L752" s="3"/>
      <c r="M752" s="3"/>
      <c r="N752" s="3"/>
    </row>
    <row r="753" spans="1:14" ht="13">
      <c r="A753" s="36"/>
      <c r="B753" s="3"/>
      <c r="C753" s="4"/>
      <c r="D753" s="4"/>
      <c r="E753" s="3"/>
      <c r="F753" s="3"/>
      <c r="G753" s="16"/>
      <c r="H753" s="3"/>
      <c r="I753" s="3"/>
      <c r="J753" s="3"/>
      <c r="K753" s="3"/>
      <c r="L753" s="3"/>
      <c r="M753" s="3"/>
      <c r="N753" s="3"/>
    </row>
    <row r="754" spans="1:14" ht="13">
      <c r="A754" s="36"/>
      <c r="B754" s="3"/>
      <c r="C754" s="4"/>
      <c r="D754" s="4"/>
      <c r="E754" s="3"/>
      <c r="F754" s="3"/>
      <c r="G754" s="16"/>
      <c r="H754" s="3"/>
      <c r="I754" s="3"/>
      <c r="J754" s="3"/>
      <c r="K754" s="3"/>
      <c r="L754" s="3"/>
      <c r="M754" s="3"/>
      <c r="N754" s="3"/>
    </row>
    <row r="755" spans="1:14" ht="13">
      <c r="A755" s="36"/>
      <c r="B755" s="3"/>
      <c r="C755" s="4"/>
      <c r="D755" s="4"/>
      <c r="E755" s="3"/>
      <c r="F755" s="3"/>
      <c r="G755" s="16"/>
      <c r="H755" s="3"/>
      <c r="I755" s="3"/>
      <c r="J755" s="3"/>
      <c r="K755" s="3"/>
      <c r="L755" s="3"/>
      <c r="M755" s="3"/>
      <c r="N755" s="3"/>
    </row>
    <row r="756" spans="1:14" ht="13">
      <c r="A756" s="36"/>
      <c r="B756" s="3"/>
      <c r="C756" s="4"/>
      <c r="D756" s="4"/>
      <c r="E756" s="3"/>
      <c r="F756" s="3"/>
      <c r="G756" s="16"/>
      <c r="H756" s="3"/>
      <c r="I756" s="3"/>
      <c r="J756" s="3"/>
      <c r="K756" s="3"/>
      <c r="L756" s="3"/>
      <c r="M756" s="3"/>
      <c r="N756" s="3"/>
    </row>
    <row r="757" spans="1:14" ht="13">
      <c r="A757" s="36"/>
      <c r="B757" s="3"/>
      <c r="C757" s="4"/>
      <c r="D757" s="4"/>
      <c r="E757" s="3"/>
      <c r="F757" s="3"/>
      <c r="G757" s="16"/>
      <c r="H757" s="3"/>
      <c r="I757" s="3"/>
      <c r="J757" s="3"/>
      <c r="K757" s="3"/>
      <c r="L757" s="3"/>
      <c r="M757" s="3"/>
      <c r="N757" s="3"/>
    </row>
    <row r="758" spans="1:14" ht="13">
      <c r="A758" s="36"/>
      <c r="B758" s="3"/>
      <c r="C758" s="4"/>
      <c r="D758" s="4"/>
      <c r="E758" s="3"/>
      <c r="F758" s="3"/>
      <c r="G758" s="16"/>
      <c r="H758" s="3"/>
      <c r="I758" s="3"/>
      <c r="J758" s="3"/>
      <c r="K758" s="3"/>
      <c r="L758" s="3"/>
      <c r="M758" s="3"/>
      <c r="N758" s="3"/>
    </row>
    <row r="759" spans="1:14" ht="13">
      <c r="A759" s="36"/>
      <c r="B759" s="3"/>
      <c r="C759" s="4"/>
      <c r="D759" s="4"/>
      <c r="E759" s="3"/>
      <c r="F759" s="3"/>
      <c r="G759" s="16"/>
      <c r="H759" s="3"/>
      <c r="I759" s="3"/>
      <c r="J759" s="3"/>
      <c r="K759" s="3"/>
      <c r="L759" s="3"/>
      <c r="M759" s="3"/>
      <c r="N759" s="3"/>
    </row>
    <row r="760" spans="1:14" ht="13">
      <c r="A760" s="36"/>
      <c r="B760" s="3"/>
      <c r="C760" s="4"/>
      <c r="D760" s="4"/>
      <c r="E760" s="3"/>
      <c r="F760" s="3"/>
      <c r="G760" s="16"/>
      <c r="H760" s="3"/>
      <c r="I760" s="3"/>
      <c r="J760" s="3"/>
      <c r="K760" s="3"/>
      <c r="L760" s="3"/>
      <c r="M760" s="3"/>
      <c r="N760" s="3"/>
    </row>
    <row r="761" spans="1:14" ht="13">
      <c r="A761" s="36"/>
      <c r="B761" s="3"/>
      <c r="C761" s="4"/>
      <c r="D761" s="4"/>
      <c r="E761" s="3"/>
      <c r="F761" s="3"/>
      <c r="G761" s="16"/>
      <c r="H761" s="3"/>
      <c r="I761" s="3"/>
      <c r="J761" s="3"/>
      <c r="K761" s="3"/>
      <c r="L761" s="3"/>
      <c r="M761" s="3"/>
      <c r="N761" s="3"/>
    </row>
    <row r="762" spans="1:14" ht="13">
      <c r="A762" s="36"/>
      <c r="B762" s="3"/>
      <c r="C762" s="4"/>
      <c r="D762" s="4"/>
      <c r="E762" s="3"/>
      <c r="F762" s="3"/>
      <c r="G762" s="16"/>
      <c r="H762" s="3"/>
      <c r="I762" s="3"/>
      <c r="J762" s="3"/>
      <c r="K762" s="3"/>
      <c r="L762" s="3"/>
      <c r="M762" s="3"/>
      <c r="N762" s="3"/>
    </row>
    <row r="763" spans="1:14" ht="13">
      <c r="A763" s="36"/>
      <c r="B763" s="3"/>
      <c r="C763" s="4"/>
      <c r="D763" s="4"/>
      <c r="E763" s="3"/>
      <c r="F763" s="3"/>
      <c r="G763" s="16"/>
      <c r="H763" s="3"/>
      <c r="I763" s="3"/>
      <c r="J763" s="3"/>
      <c r="K763" s="3"/>
      <c r="L763" s="3"/>
      <c r="M763" s="3"/>
      <c r="N763" s="3"/>
    </row>
    <row r="764" spans="1:14" ht="13">
      <c r="A764" s="36"/>
      <c r="B764" s="3"/>
      <c r="C764" s="4"/>
      <c r="D764" s="4"/>
      <c r="E764" s="3"/>
      <c r="F764" s="3"/>
      <c r="G764" s="16"/>
      <c r="H764" s="3"/>
      <c r="I764" s="3"/>
      <c r="J764" s="3"/>
      <c r="K764" s="3"/>
      <c r="L764" s="3"/>
      <c r="M764" s="3"/>
      <c r="N764" s="3"/>
    </row>
    <row r="765" spans="1:14" ht="13">
      <c r="A765" s="36"/>
      <c r="B765" s="3"/>
      <c r="C765" s="4"/>
      <c r="D765" s="4"/>
      <c r="E765" s="3"/>
      <c r="F765" s="3"/>
      <c r="G765" s="16"/>
      <c r="H765" s="3"/>
      <c r="I765" s="3"/>
      <c r="J765" s="3"/>
      <c r="K765" s="3"/>
      <c r="L765" s="3"/>
      <c r="M765" s="3"/>
      <c r="N765" s="3"/>
    </row>
    <row r="766" spans="1:14" ht="13">
      <c r="A766" s="36"/>
      <c r="B766" s="3"/>
      <c r="C766" s="4"/>
      <c r="D766" s="4"/>
      <c r="E766" s="3"/>
      <c r="F766" s="3"/>
      <c r="G766" s="16"/>
      <c r="H766" s="3"/>
      <c r="I766" s="3"/>
      <c r="J766" s="3"/>
      <c r="K766" s="3"/>
      <c r="L766" s="3"/>
      <c r="M766" s="3"/>
      <c r="N766" s="3"/>
    </row>
    <row r="767" spans="1:14" ht="13">
      <c r="A767" s="36"/>
      <c r="B767" s="3"/>
      <c r="C767" s="4"/>
      <c r="D767" s="4"/>
      <c r="E767" s="3"/>
      <c r="F767" s="3"/>
      <c r="G767" s="16"/>
      <c r="H767" s="3"/>
      <c r="I767" s="3"/>
      <c r="J767" s="3"/>
      <c r="K767" s="3"/>
      <c r="L767" s="3"/>
      <c r="M767" s="3"/>
      <c r="N767" s="3"/>
    </row>
    <row r="768" spans="1:14" ht="13">
      <c r="A768" s="36"/>
      <c r="B768" s="3"/>
      <c r="C768" s="4"/>
      <c r="D768" s="4"/>
      <c r="E768" s="3"/>
      <c r="F768" s="3"/>
      <c r="G768" s="16"/>
      <c r="H768" s="3"/>
      <c r="I768" s="3"/>
      <c r="J768" s="3"/>
      <c r="K768" s="3"/>
      <c r="L768" s="3"/>
      <c r="M768" s="3"/>
      <c r="N768" s="3"/>
    </row>
    <row r="769" spans="1:14" ht="13">
      <c r="A769" s="36"/>
      <c r="B769" s="3"/>
      <c r="C769" s="4"/>
      <c r="D769" s="4"/>
      <c r="E769" s="3"/>
      <c r="F769" s="3"/>
      <c r="G769" s="16"/>
      <c r="H769" s="3"/>
      <c r="I769" s="3"/>
      <c r="J769" s="3"/>
      <c r="K769" s="3"/>
      <c r="L769" s="3"/>
      <c r="M769" s="3"/>
      <c r="N769" s="3"/>
    </row>
    <row r="770" spans="1:14" ht="13">
      <c r="A770" s="36"/>
      <c r="B770" s="3"/>
      <c r="C770" s="4"/>
      <c r="D770" s="4"/>
      <c r="E770" s="3"/>
      <c r="F770" s="3"/>
      <c r="G770" s="16"/>
      <c r="H770" s="3"/>
      <c r="I770" s="3"/>
      <c r="J770" s="3"/>
      <c r="K770" s="3"/>
      <c r="L770" s="3"/>
      <c r="M770" s="3"/>
      <c r="N770" s="3"/>
    </row>
    <row r="771" spans="1:14" ht="13">
      <c r="A771" s="36"/>
      <c r="B771" s="3"/>
      <c r="C771" s="4"/>
      <c r="D771" s="4"/>
      <c r="E771" s="3"/>
      <c r="F771" s="3"/>
      <c r="G771" s="16"/>
      <c r="H771" s="3"/>
      <c r="I771" s="3"/>
      <c r="J771" s="3"/>
      <c r="K771" s="3"/>
      <c r="L771" s="3"/>
      <c r="M771" s="3"/>
      <c r="N771" s="3"/>
    </row>
    <row r="772" spans="1:14" ht="13">
      <c r="A772" s="36"/>
      <c r="B772" s="3"/>
      <c r="C772" s="4"/>
      <c r="D772" s="4"/>
      <c r="E772" s="3"/>
      <c r="F772" s="3"/>
      <c r="G772" s="16"/>
      <c r="H772" s="3"/>
      <c r="I772" s="3"/>
      <c r="J772" s="3"/>
      <c r="K772" s="3"/>
      <c r="L772" s="3"/>
      <c r="M772" s="3"/>
      <c r="N772" s="3"/>
    </row>
    <row r="773" spans="1:14" ht="13">
      <c r="A773" s="36"/>
      <c r="B773" s="3"/>
      <c r="C773" s="4"/>
      <c r="D773" s="4"/>
      <c r="E773" s="3"/>
      <c r="F773" s="3"/>
      <c r="G773" s="16"/>
      <c r="H773" s="3"/>
      <c r="I773" s="3"/>
      <c r="J773" s="3"/>
      <c r="K773" s="3"/>
      <c r="L773" s="3"/>
      <c r="M773" s="3"/>
      <c r="N773" s="3"/>
    </row>
    <row r="774" spans="1:14" ht="13">
      <c r="A774" s="36"/>
      <c r="B774" s="3"/>
      <c r="C774" s="4"/>
      <c r="D774" s="4"/>
      <c r="E774" s="3"/>
      <c r="F774" s="3"/>
      <c r="G774" s="16"/>
      <c r="H774" s="3"/>
      <c r="I774" s="3"/>
      <c r="J774" s="3"/>
      <c r="K774" s="3"/>
      <c r="L774" s="3"/>
      <c r="M774" s="3"/>
      <c r="N774" s="3"/>
    </row>
    <row r="775" spans="1:14" ht="13">
      <c r="A775" s="36"/>
      <c r="B775" s="3"/>
      <c r="C775" s="4"/>
      <c r="D775" s="4"/>
      <c r="E775" s="3"/>
      <c r="F775" s="3"/>
      <c r="G775" s="16"/>
      <c r="H775" s="3"/>
      <c r="I775" s="3"/>
      <c r="J775" s="3"/>
      <c r="K775" s="3"/>
      <c r="L775" s="3"/>
      <c r="M775" s="3"/>
      <c r="N775" s="3"/>
    </row>
    <row r="776" spans="1:14" ht="13">
      <c r="A776" s="36"/>
      <c r="B776" s="3"/>
      <c r="C776" s="4"/>
      <c r="D776" s="4"/>
      <c r="E776" s="3"/>
      <c r="F776" s="3"/>
      <c r="G776" s="16"/>
      <c r="H776" s="3"/>
      <c r="I776" s="3"/>
      <c r="J776" s="3"/>
      <c r="K776" s="3"/>
      <c r="L776" s="3"/>
      <c r="M776" s="3"/>
      <c r="N776" s="3"/>
    </row>
    <row r="777" spans="1:14" ht="13">
      <c r="A777" s="36"/>
      <c r="B777" s="3"/>
      <c r="C777" s="4"/>
      <c r="D777" s="4"/>
      <c r="E777" s="3"/>
      <c r="F777" s="3"/>
      <c r="G777" s="16"/>
      <c r="H777" s="3"/>
      <c r="I777" s="3"/>
      <c r="J777" s="3"/>
      <c r="K777" s="3"/>
      <c r="L777" s="3"/>
      <c r="M777" s="3"/>
      <c r="N777" s="3"/>
    </row>
    <row r="778" spans="1:14" ht="13">
      <c r="A778" s="36"/>
      <c r="B778" s="3"/>
      <c r="C778" s="4"/>
      <c r="D778" s="4"/>
      <c r="E778" s="3"/>
      <c r="F778" s="3"/>
      <c r="G778" s="16"/>
      <c r="H778" s="3"/>
      <c r="I778" s="3"/>
      <c r="J778" s="3"/>
      <c r="K778" s="3"/>
      <c r="L778" s="3"/>
      <c r="M778" s="3"/>
      <c r="N778" s="3"/>
    </row>
    <row r="779" spans="1:14" ht="13">
      <c r="A779" s="36"/>
      <c r="B779" s="3"/>
      <c r="C779" s="4"/>
      <c r="D779" s="4"/>
      <c r="E779" s="3"/>
      <c r="F779" s="3"/>
      <c r="G779" s="16"/>
      <c r="H779" s="3"/>
      <c r="I779" s="3"/>
      <c r="J779" s="3"/>
      <c r="K779" s="3"/>
      <c r="L779" s="3"/>
      <c r="M779" s="3"/>
      <c r="N779" s="3"/>
    </row>
    <row r="780" spans="1:14" ht="13">
      <c r="A780" s="36"/>
      <c r="B780" s="3"/>
      <c r="C780" s="4"/>
      <c r="D780" s="4"/>
      <c r="E780" s="3"/>
      <c r="F780" s="3"/>
      <c r="G780" s="16"/>
      <c r="H780" s="3"/>
      <c r="I780" s="3"/>
      <c r="J780" s="3"/>
      <c r="K780" s="3"/>
      <c r="L780" s="3"/>
      <c r="M780" s="3"/>
      <c r="N780" s="3"/>
    </row>
    <row r="781" spans="1:14" ht="13">
      <c r="A781" s="36"/>
      <c r="B781" s="3"/>
      <c r="C781" s="4"/>
      <c r="D781" s="4"/>
      <c r="E781" s="3"/>
      <c r="F781" s="3"/>
      <c r="G781" s="16"/>
      <c r="H781" s="3"/>
      <c r="I781" s="3"/>
      <c r="J781" s="3"/>
      <c r="K781" s="3"/>
      <c r="L781" s="3"/>
      <c r="M781" s="3"/>
      <c r="N781" s="3"/>
    </row>
    <row r="782" spans="1:14" ht="13">
      <c r="A782" s="36"/>
      <c r="B782" s="3"/>
      <c r="C782" s="4"/>
      <c r="D782" s="4"/>
      <c r="E782" s="3"/>
      <c r="F782" s="3"/>
      <c r="G782" s="16"/>
      <c r="H782" s="3"/>
      <c r="I782" s="3"/>
      <c r="J782" s="3"/>
      <c r="K782" s="3"/>
      <c r="L782" s="3"/>
      <c r="M782" s="3"/>
      <c r="N782" s="3"/>
    </row>
    <row r="783" spans="1:14" ht="13">
      <c r="A783" s="36"/>
      <c r="B783" s="3"/>
      <c r="C783" s="4"/>
      <c r="D783" s="4"/>
      <c r="E783" s="3"/>
      <c r="F783" s="3"/>
      <c r="G783" s="16"/>
      <c r="H783" s="3"/>
      <c r="I783" s="3"/>
      <c r="J783" s="3"/>
      <c r="K783" s="3"/>
      <c r="L783" s="3"/>
      <c r="M783" s="3"/>
      <c r="N783" s="3"/>
    </row>
    <row r="784" spans="1:14" ht="13">
      <c r="A784" s="36"/>
      <c r="B784" s="3"/>
      <c r="C784" s="4"/>
      <c r="D784" s="4"/>
      <c r="E784" s="3"/>
      <c r="F784" s="3"/>
      <c r="G784" s="16"/>
      <c r="H784" s="3"/>
      <c r="I784" s="3"/>
      <c r="J784" s="3"/>
      <c r="K784" s="3"/>
      <c r="L784" s="3"/>
      <c r="M784" s="3"/>
      <c r="N784" s="3"/>
    </row>
    <row r="785" spans="1:14" ht="13">
      <c r="A785" s="36"/>
      <c r="B785" s="3"/>
      <c r="C785" s="4"/>
      <c r="D785" s="4"/>
      <c r="E785" s="3"/>
      <c r="F785" s="3"/>
      <c r="G785" s="16"/>
      <c r="H785" s="3"/>
      <c r="I785" s="3"/>
      <c r="J785" s="3"/>
      <c r="K785" s="3"/>
      <c r="L785" s="3"/>
      <c r="M785" s="3"/>
      <c r="N785" s="3"/>
    </row>
    <row r="786" spans="1:14" ht="13">
      <c r="A786" s="36"/>
      <c r="B786" s="3"/>
      <c r="C786" s="4"/>
      <c r="D786" s="4"/>
      <c r="E786" s="3"/>
      <c r="F786" s="3"/>
      <c r="G786" s="16"/>
      <c r="H786" s="3"/>
      <c r="I786" s="3"/>
      <c r="J786" s="3"/>
      <c r="K786" s="3"/>
      <c r="L786" s="3"/>
      <c r="M786" s="3"/>
      <c r="N786" s="3"/>
    </row>
    <row r="787" spans="1:14" ht="13">
      <c r="A787" s="36"/>
      <c r="B787" s="3"/>
      <c r="C787" s="4"/>
      <c r="D787" s="4"/>
      <c r="E787" s="3"/>
      <c r="F787" s="3"/>
      <c r="G787" s="16"/>
      <c r="H787" s="3"/>
      <c r="I787" s="3"/>
      <c r="J787" s="3"/>
      <c r="K787" s="3"/>
      <c r="L787" s="3"/>
      <c r="M787" s="3"/>
      <c r="N787" s="3"/>
    </row>
    <row r="788" spans="1:14" ht="13">
      <c r="A788" s="36"/>
      <c r="B788" s="3"/>
      <c r="C788" s="4"/>
      <c r="D788" s="4"/>
      <c r="E788" s="3"/>
      <c r="F788" s="3"/>
      <c r="G788" s="16"/>
      <c r="H788" s="3"/>
      <c r="I788" s="3"/>
      <c r="J788" s="3"/>
      <c r="K788" s="3"/>
      <c r="L788" s="3"/>
      <c r="M788" s="3"/>
      <c r="N788" s="3"/>
    </row>
    <row r="789" spans="1:14" ht="13">
      <c r="A789" s="36"/>
      <c r="B789" s="3"/>
      <c r="C789" s="4"/>
      <c r="D789" s="4"/>
      <c r="E789" s="3"/>
      <c r="F789" s="3"/>
      <c r="G789" s="16"/>
      <c r="H789" s="3"/>
      <c r="I789" s="3"/>
      <c r="J789" s="3"/>
      <c r="K789" s="3"/>
      <c r="L789" s="3"/>
      <c r="M789" s="3"/>
      <c r="N789" s="3"/>
    </row>
    <row r="790" spans="1:14" ht="13">
      <c r="A790" s="36"/>
      <c r="B790" s="3"/>
      <c r="C790" s="4"/>
      <c r="D790" s="4"/>
      <c r="E790" s="3"/>
      <c r="F790" s="3"/>
      <c r="G790" s="16"/>
      <c r="H790" s="3"/>
      <c r="I790" s="3"/>
      <c r="J790" s="3"/>
      <c r="K790" s="3"/>
      <c r="L790" s="3"/>
      <c r="M790" s="3"/>
      <c r="N790" s="3"/>
    </row>
    <row r="791" spans="1:14" ht="13">
      <c r="A791" s="36"/>
      <c r="B791" s="3"/>
      <c r="C791" s="4"/>
      <c r="D791" s="4"/>
      <c r="E791" s="3"/>
      <c r="F791" s="3"/>
      <c r="G791" s="16"/>
      <c r="H791" s="3"/>
      <c r="I791" s="3"/>
      <c r="J791" s="3"/>
      <c r="K791" s="3"/>
      <c r="L791" s="3"/>
      <c r="M791" s="3"/>
      <c r="N791" s="3"/>
    </row>
    <row r="792" spans="1:14" ht="13">
      <c r="A792" s="36"/>
      <c r="B792" s="3"/>
      <c r="C792" s="4"/>
      <c r="D792" s="4"/>
      <c r="E792" s="3"/>
      <c r="F792" s="3"/>
      <c r="G792" s="16"/>
      <c r="H792" s="3"/>
      <c r="I792" s="3"/>
      <c r="J792" s="3"/>
      <c r="K792" s="3"/>
      <c r="L792" s="3"/>
      <c r="M792" s="3"/>
      <c r="N792" s="3"/>
    </row>
    <row r="793" spans="1:14" ht="13">
      <c r="A793" s="36"/>
      <c r="B793" s="3"/>
      <c r="C793" s="4"/>
      <c r="D793" s="4"/>
      <c r="E793" s="3"/>
      <c r="F793" s="3"/>
      <c r="G793" s="16"/>
      <c r="H793" s="3"/>
      <c r="I793" s="3"/>
      <c r="J793" s="3"/>
      <c r="K793" s="3"/>
      <c r="L793" s="3"/>
      <c r="M793" s="3"/>
      <c r="N793" s="3"/>
    </row>
    <row r="794" spans="1:14" ht="13">
      <c r="A794" s="36"/>
      <c r="B794" s="3"/>
      <c r="C794" s="4"/>
      <c r="D794" s="4"/>
      <c r="E794" s="3"/>
      <c r="F794" s="3"/>
      <c r="G794" s="16"/>
      <c r="H794" s="3"/>
      <c r="I794" s="3"/>
      <c r="J794" s="3"/>
      <c r="K794" s="3"/>
      <c r="L794" s="3"/>
      <c r="M794" s="3"/>
      <c r="N794" s="3"/>
    </row>
    <row r="795" spans="1:14" ht="13">
      <c r="A795" s="36"/>
      <c r="B795" s="3"/>
      <c r="C795" s="4"/>
      <c r="D795" s="4"/>
      <c r="E795" s="3"/>
      <c r="F795" s="3"/>
      <c r="G795" s="16"/>
      <c r="H795" s="3"/>
      <c r="I795" s="3"/>
      <c r="J795" s="3"/>
      <c r="K795" s="3"/>
      <c r="L795" s="3"/>
      <c r="M795" s="3"/>
      <c r="N795" s="3"/>
    </row>
    <row r="796" spans="1:14" ht="13">
      <c r="A796" s="36"/>
      <c r="B796" s="3"/>
      <c r="C796" s="4"/>
      <c r="D796" s="4"/>
      <c r="E796" s="3"/>
      <c r="F796" s="3"/>
      <c r="G796" s="16"/>
      <c r="H796" s="3"/>
      <c r="I796" s="3"/>
      <c r="J796" s="3"/>
      <c r="K796" s="3"/>
      <c r="L796" s="3"/>
      <c r="M796" s="3"/>
      <c r="N796" s="3"/>
    </row>
    <row r="797" spans="1:14" ht="13">
      <c r="A797" s="36"/>
      <c r="B797" s="3"/>
      <c r="C797" s="4"/>
      <c r="D797" s="4"/>
      <c r="E797" s="3"/>
      <c r="F797" s="3"/>
      <c r="G797" s="16"/>
      <c r="H797" s="3"/>
      <c r="I797" s="3"/>
      <c r="J797" s="3"/>
      <c r="K797" s="3"/>
      <c r="L797" s="3"/>
      <c r="M797" s="3"/>
      <c r="N797" s="3"/>
    </row>
    <row r="798" spans="1:14" ht="13">
      <c r="A798" s="36"/>
      <c r="B798" s="3"/>
      <c r="C798" s="4"/>
      <c r="D798" s="4"/>
      <c r="E798" s="3"/>
      <c r="F798" s="3"/>
      <c r="G798" s="16"/>
      <c r="H798" s="3"/>
      <c r="I798" s="3"/>
      <c r="J798" s="3"/>
      <c r="K798" s="3"/>
      <c r="L798" s="3"/>
      <c r="M798" s="3"/>
      <c r="N798" s="3"/>
    </row>
    <row r="799" spans="1:14" ht="13">
      <c r="A799" s="36"/>
      <c r="B799" s="3"/>
      <c r="C799" s="4"/>
      <c r="D799" s="4"/>
      <c r="E799" s="3"/>
      <c r="F799" s="3"/>
      <c r="G799" s="16"/>
      <c r="H799" s="3"/>
      <c r="I799" s="3"/>
      <c r="J799" s="3"/>
      <c r="K799" s="3"/>
      <c r="L799" s="3"/>
      <c r="M799" s="3"/>
      <c r="N799" s="3"/>
    </row>
    <row r="800" spans="1:14" ht="13">
      <c r="A800" s="36"/>
      <c r="B800" s="3"/>
      <c r="C800" s="4"/>
      <c r="D800" s="4"/>
      <c r="E800" s="3"/>
      <c r="F800" s="3"/>
      <c r="G800" s="16"/>
      <c r="H800" s="3"/>
      <c r="I800" s="3"/>
      <c r="J800" s="3"/>
      <c r="K800" s="3"/>
      <c r="L800" s="3"/>
      <c r="M800" s="3"/>
      <c r="N800" s="3"/>
    </row>
    <row r="801" spans="1:14" ht="13">
      <c r="A801" s="36"/>
      <c r="B801" s="3"/>
      <c r="C801" s="4"/>
      <c r="D801" s="4"/>
      <c r="E801" s="3"/>
      <c r="F801" s="3"/>
      <c r="G801" s="16"/>
      <c r="H801" s="3"/>
      <c r="I801" s="3"/>
      <c r="J801" s="3"/>
      <c r="K801" s="3"/>
      <c r="L801" s="3"/>
      <c r="M801" s="3"/>
      <c r="N801" s="3"/>
    </row>
    <row r="802" spans="1:14" ht="13">
      <c r="A802" s="36"/>
      <c r="B802" s="3"/>
      <c r="C802" s="4"/>
      <c r="D802" s="4"/>
      <c r="E802" s="3"/>
      <c r="F802" s="3"/>
      <c r="G802" s="16"/>
      <c r="H802" s="3"/>
      <c r="I802" s="3"/>
      <c r="J802" s="3"/>
      <c r="K802" s="3"/>
      <c r="L802" s="3"/>
      <c r="M802" s="3"/>
      <c r="N802" s="3"/>
    </row>
    <row r="803" spans="1:14" ht="13">
      <c r="A803" s="36"/>
      <c r="B803" s="3"/>
      <c r="C803" s="4"/>
      <c r="D803" s="4"/>
      <c r="E803" s="3"/>
      <c r="F803" s="3"/>
      <c r="G803" s="16"/>
      <c r="H803" s="3"/>
      <c r="I803" s="3"/>
      <c r="J803" s="3"/>
      <c r="K803" s="3"/>
      <c r="L803" s="3"/>
      <c r="M803" s="3"/>
      <c r="N803" s="3"/>
    </row>
    <row r="804" spans="1:14" ht="13">
      <c r="A804" s="36"/>
      <c r="B804" s="3"/>
      <c r="C804" s="4"/>
      <c r="D804" s="4"/>
      <c r="E804" s="3"/>
      <c r="F804" s="3"/>
      <c r="G804" s="16"/>
      <c r="H804" s="3"/>
      <c r="I804" s="3"/>
      <c r="J804" s="3"/>
      <c r="K804" s="3"/>
      <c r="L804" s="3"/>
      <c r="M804" s="3"/>
      <c r="N804" s="3"/>
    </row>
    <row r="805" spans="1:14" ht="13">
      <c r="A805" s="36"/>
      <c r="B805" s="3"/>
      <c r="C805" s="4"/>
      <c r="D805" s="4"/>
      <c r="E805" s="3"/>
      <c r="F805" s="3"/>
      <c r="G805" s="16"/>
      <c r="H805" s="3"/>
      <c r="I805" s="3"/>
      <c r="J805" s="3"/>
      <c r="K805" s="3"/>
      <c r="L805" s="3"/>
      <c r="M805" s="3"/>
      <c r="N805" s="3"/>
    </row>
    <row r="806" spans="1:14" ht="13">
      <c r="A806" s="36"/>
      <c r="B806" s="3"/>
      <c r="C806" s="4"/>
      <c r="D806" s="4"/>
      <c r="E806" s="3"/>
      <c r="F806" s="3"/>
      <c r="G806" s="16"/>
      <c r="H806" s="3"/>
      <c r="I806" s="3"/>
      <c r="J806" s="3"/>
      <c r="K806" s="3"/>
      <c r="L806" s="3"/>
      <c r="M806" s="3"/>
      <c r="N806" s="3"/>
    </row>
    <row r="807" spans="1:14" ht="13">
      <c r="A807" s="36"/>
      <c r="B807" s="3"/>
      <c r="C807" s="4"/>
      <c r="D807" s="4"/>
      <c r="E807" s="3"/>
      <c r="F807" s="3"/>
      <c r="G807" s="16"/>
      <c r="H807" s="3"/>
      <c r="I807" s="3"/>
      <c r="J807" s="3"/>
      <c r="K807" s="3"/>
      <c r="L807" s="3"/>
      <c r="M807" s="3"/>
      <c r="N807" s="3"/>
    </row>
    <row r="808" spans="1:14" ht="13">
      <c r="A808" s="36"/>
      <c r="B808" s="3"/>
      <c r="C808" s="4"/>
      <c r="D808" s="4"/>
      <c r="E808" s="3"/>
      <c r="F808" s="3"/>
      <c r="G808" s="16"/>
      <c r="H808" s="3"/>
      <c r="I808" s="3"/>
      <c r="J808" s="3"/>
      <c r="K808" s="3"/>
      <c r="L808" s="3"/>
      <c r="M808" s="3"/>
      <c r="N808" s="3"/>
    </row>
    <row r="809" spans="1:14" ht="13">
      <c r="A809" s="36"/>
      <c r="B809" s="3"/>
      <c r="C809" s="4"/>
      <c r="D809" s="4"/>
      <c r="E809" s="3"/>
      <c r="F809" s="3"/>
      <c r="G809" s="16"/>
      <c r="H809" s="3"/>
      <c r="I809" s="3"/>
      <c r="J809" s="3"/>
      <c r="K809" s="3"/>
      <c r="L809" s="3"/>
      <c r="M809" s="3"/>
      <c r="N809" s="3"/>
    </row>
    <row r="810" spans="1:14" ht="13">
      <c r="A810" s="36"/>
      <c r="B810" s="3"/>
      <c r="C810" s="4"/>
      <c r="D810" s="4"/>
      <c r="E810" s="3"/>
      <c r="F810" s="3"/>
      <c r="G810" s="16"/>
      <c r="H810" s="3"/>
      <c r="I810" s="3"/>
      <c r="J810" s="3"/>
      <c r="K810" s="3"/>
      <c r="L810" s="3"/>
      <c r="M810" s="3"/>
      <c r="N810" s="3"/>
    </row>
    <row r="811" spans="1:14" ht="13">
      <c r="A811" s="36"/>
      <c r="B811" s="3"/>
      <c r="C811" s="4"/>
      <c r="D811" s="4"/>
      <c r="E811" s="3"/>
      <c r="F811" s="3"/>
      <c r="G811" s="16"/>
      <c r="H811" s="3"/>
      <c r="I811" s="3"/>
      <c r="J811" s="3"/>
      <c r="K811" s="3"/>
      <c r="L811" s="3"/>
      <c r="M811" s="3"/>
      <c r="N811" s="3"/>
    </row>
    <row r="812" spans="1:14" ht="13">
      <c r="A812" s="36"/>
      <c r="B812" s="3"/>
      <c r="C812" s="4"/>
      <c r="D812" s="4"/>
      <c r="E812" s="3"/>
      <c r="F812" s="3"/>
      <c r="G812" s="16"/>
      <c r="H812" s="3"/>
      <c r="I812" s="3"/>
      <c r="J812" s="3"/>
      <c r="K812" s="3"/>
      <c r="L812" s="3"/>
      <c r="M812" s="3"/>
      <c r="N812" s="3"/>
    </row>
    <row r="813" spans="1:14" ht="13">
      <c r="A813" s="36"/>
      <c r="B813" s="3"/>
      <c r="C813" s="4"/>
      <c r="D813" s="4"/>
      <c r="E813" s="3"/>
      <c r="F813" s="3"/>
      <c r="G813" s="16"/>
      <c r="H813" s="3"/>
      <c r="I813" s="3"/>
      <c r="J813" s="3"/>
      <c r="K813" s="3"/>
      <c r="L813" s="3"/>
      <c r="M813" s="3"/>
      <c r="N813" s="3"/>
    </row>
    <row r="814" spans="1:14" ht="13">
      <c r="A814" s="36"/>
      <c r="B814" s="3"/>
      <c r="C814" s="4"/>
      <c r="D814" s="4"/>
      <c r="E814" s="3"/>
      <c r="F814" s="3"/>
      <c r="G814" s="16"/>
      <c r="H814" s="3"/>
      <c r="I814" s="3"/>
      <c r="J814" s="3"/>
      <c r="K814" s="3"/>
      <c r="L814" s="3"/>
      <c r="M814" s="3"/>
      <c r="N814" s="3"/>
    </row>
    <row r="815" spans="1:14" ht="13">
      <c r="A815" s="36"/>
      <c r="B815" s="3"/>
      <c r="C815" s="4"/>
      <c r="D815" s="4"/>
      <c r="E815" s="3"/>
      <c r="F815" s="3"/>
      <c r="G815" s="16"/>
      <c r="H815" s="3"/>
      <c r="I815" s="3"/>
      <c r="J815" s="3"/>
      <c r="K815" s="3"/>
      <c r="L815" s="3"/>
      <c r="M815" s="3"/>
      <c r="N815" s="3"/>
    </row>
    <row r="816" spans="1:14" ht="13">
      <c r="A816" s="36"/>
      <c r="B816" s="3"/>
      <c r="C816" s="4"/>
      <c r="D816" s="4"/>
      <c r="E816" s="3"/>
      <c r="F816" s="3"/>
      <c r="G816" s="16"/>
      <c r="H816" s="3"/>
      <c r="I816" s="3"/>
      <c r="J816" s="3"/>
      <c r="K816" s="3"/>
      <c r="L816" s="3"/>
      <c r="M816" s="3"/>
      <c r="N816" s="3"/>
    </row>
    <row r="817" spans="1:14" ht="13">
      <c r="A817" s="36"/>
      <c r="B817" s="3"/>
      <c r="C817" s="4"/>
      <c r="D817" s="4"/>
      <c r="E817" s="3"/>
      <c r="F817" s="3"/>
      <c r="G817" s="16"/>
      <c r="H817" s="3"/>
      <c r="I817" s="3"/>
      <c r="J817" s="3"/>
      <c r="K817" s="3"/>
      <c r="L817" s="3"/>
      <c r="M817" s="3"/>
      <c r="N817" s="3"/>
    </row>
    <row r="818" spans="1:14" ht="13">
      <c r="A818" s="36"/>
      <c r="B818" s="3"/>
      <c r="C818" s="4"/>
      <c r="D818" s="4"/>
      <c r="E818" s="3"/>
      <c r="F818" s="3"/>
      <c r="G818" s="16"/>
      <c r="H818" s="3"/>
      <c r="I818" s="3"/>
      <c r="J818" s="3"/>
      <c r="K818" s="3"/>
      <c r="L818" s="3"/>
      <c r="M818" s="3"/>
      <c r="N818" s="3"/>
    </row>
    <row r="819" spans="1:14" ht="13">
      <c r="A819" s="36"/>
      <c r="B819" s="3"/>
      <c r="C819" s="4"/>
      <c r="D819" s="4"/>
      <c r="E819" s="3"/>
      <c r="F819" s="3"/>
      <c r="G819" s="16"/>
      <c r="H819" s="3"/>
      <c r="I819" s="3"/>
      <c r="J819" s="3"/>
      <c r="K819" s="3"/>
      <c r="L819" s="3"/>
      <c r="M819" s="3"/>
      <c r="N819" s="3"/>
    </row>
    <row r="820" spans="1:14" ht="13">
      <c r="A820" s="36"/>
      <c r="B820" s="3"/>
      <c r="C820" s="4"/>
      <c r="D820" s="4"/>
      <c r="E820" s="3"/>
      <c r="F820" s="3"/>
      <c r="G820" s="16"/>
      <c r="H820" s="3"/>
      <c r="I820" s="3"/>
      <c r="J820" s="3"/>
      <c r="K820" s="3"/>
      <c r="L820" s="3"/>
      <c r="M820" s="3"/>
      <c r="N820" s="3"/>
    </row>
    <row r="821" spans="1:14" ht="13">
      <c r="A821" s="36"/>
      <c r="B821" s="3"/>
      <c r="C821" s="4"/>
      <c r="D821" s="4"/>
      <c r="E821" s="3"/>
      <c r="F821" s="3"/>
      <c r="G821" s="16"/>
      <c r="H821" s="3"/>
      <c r="I821" s="3"/>
      <c r="J821" s="3"/>
      <c r="K821" s="3"/>
      <c r="L821" s="3"/>
      <c r="M821" s="3"/>
      <c r="N821" s="3"/>
    </row>
    <row r="822" spans="1:14" ht="13">
      <c r="A822" s="36"/>
      <c r="B822" s="3"/>
      <c r="C822" s="4"/>
      <c r="D822" s="4"/>
      <c r="E822" s="3"/>
      <c r="F822" s="3"/>
      <c r="G822" s="16"/>
      <c r="H822" s="3"/>
      <c r="I822" s="3"/>
      <c r="J822" s="3"/>
      <c r="K822" s="3"/>
      <c r="L822" s="3"/>
      <c r="M822" s="3"/>
      <c r="N822" s="3"/>
    </row>
    <row r="823" spans="1:14" ht="13">
      <c r="A823" s="36"/>
      <c r="B823" s="3"/>
      <c r="C823" s="4"/>
      <c r="D823" s="4"/>
      <c r="E823" s="3"/>
      <c r="F823" s="3"/>
      <c r="G823" s="16"/>
      <c r="H823" s="3"/>
      <c r="I823" s="3"/>
      <c r="J823" s="3"/>
      <c r="K823" s="3"/>
      <c r="L823" s="3"/>
      <c r="M823" s="3"/>
      <c r="N823" s="3"/>
    </row>
    <row r="824" spans="1:14" ht="13">
      <c r="A824" s="36"/>
      <c r="B824" s="3"/>
      <c r="C824" s="4"/>
      <c r="D824" s="4"/>
      <c r="E824" s="3"/>
      <c r="F824" s="3"/>
      <c r="G824" s="16"/>
      <c r="H824" s="3"/>
      <c r="I824" s="3"/>
      <c r="J824" s="3"/>
      <c r="K824" s="3"/>
      <c r="L824" s="3"/>
      <c r="M824" s="3"/>
      <c r="N824" s="3"/>
    </row>
    <row r="825" spans="1:14" ht="13">
      <c r="A825" s="36"/>
      <c r="B825" s="3"/>
      <c r="C825" s="4"/>
      <c r="D825" s="4"/>
      <c r="E825" s="3"/>
      <c r="F825" s="3"/>
      <c r="G825" s="16"/>
      <c r="H825" s="3"/>
      <c r="I825" s="3"/>
      <c r="J825" s="3"/>
      <c r="K825" s="3"/>
      <c r="L825" s="3"/>
      <c r="M825" s="3"/>
      <c r="N825" s="3"/>
    </row>
    <row r="826" spans="1:14" ht="13">
      <c r="A826" s="36"/>
      <c r="B826" s="3"/>
      <c r="C826" s="4"/>
      <c r="D826" s="4"/>
      <c r="E826" s="3"/>
      <c r="F826" s="3"/>
      <c r="G826" s="16"/>
      <c r="H826" s="3"/>
      <c r="I826" s="3"/>
      <c r="J826" s="3"/>
      <c r="K826" s="3"/>
      <c r="L826" s="3"/>
      <c r="M826" s="3"/>
      <c r="N826" s="3"/>
    </row>
    <row r="827" spans="1:14" ht="13">
      <c r="A827" s="36"/>
      <c r="B827" s="3"/>
      <c r="C827" s="4"/>
      <c r="D827" s="4"/>
      <c r="E827" s="3"/>
      <c r="F827" s="3"/>
      <c r="G827" s="16"/>
      <c r="H827" s="3"/>
      <c r="I827" s="3"/>
      <c r="J827" s="3"/>
      <c r="K827" s="3"/>
      <c r="L827" s="3"/>
      <c r="M827" s="3"/>
      <c r="N827" s="3"/>
    </row>
    <row r="828" spans="1:14" ht="13">
      <c r="A828" s="36"/>
      <c r="B828" s="3"/>
      <c r="C828" s="4"/>
      <c r="D828" s="4"/>
      <c r="E828" s="3"/>
      <c r="F828" s="3"/>
      <c r="G828" s="16"/>
      <c r="H828" s="3"/>
      <c r="I828" s="3"/>
      <c r="J828" s="3"/>
      <c r="K828" s="3"/>
      <c r="L828" s="3"/>
      <c r="M828" s="3"/>
      <c r="N828" s="3"/>
    </row>
    <row r="829" spans="1:14" ht="13">
      <c r="A829" s="36"/>
      <c r="B829" s="3"/>
      <c r="C829" s="4"/>
      <c r="D829" s="4"/>
      <c r="E829" s="3"/>
      <c r="F829" s="3"/>
      <c r="G829" s="16"/>
      <c r="H829" s="3"/>
      <c r="I829" s="3"/>
      <c r="J829" s="3"/>
      <c r="K829" s="3"/>
      <c r="L829" s="3"/>
      <c r="M829" s="3"/>
      <c r="N829" s="3"/>
    </row>
    <row r="830" spans="1:14" ht="13">
      <c r="A830" s="36"/>
      <c r="B830" s="3"/>
      <c r="C830" s="4"/>
      <c r="D830" s="4"/>
      <c r="E830" s="3"/>
      <c r="F830" s="3"/>
      <c r="G830" s="16"/>
      <c r="H830" s="3"/>
      <c r="I830" s="3"/>
      <c r="J830" s="3"/>
      <c r="K830" s="3"/>
      <c r="L830" s="3"/>
      <c r="M830" s="3"/>
      <c r="N830" s="3"/>
    </row>
    <row r="831" spans="1:14" ht="13">
      <c r="A831" s="36"/>
      <c r="B831" s="3"/>
      <c r="C831" s="4"/>
      <c r="D831" s="4"/>
      <c r="E831" s="3"/>
      <c r="F831" s="3"/>
      <c r="G831" s="16"/>
      <c r="H831" s="3"/>
      <c r="I831" s="3"/>
      <c r="J831" s="3"/>
      <c r="K831" s="3"/>
      <c r="L831" s="3"/>
      <c r="M831" s="3"/>
      <c r="N831" s="3"/>
    </row>
    <row r="832" spans="1:14" ht="13">
      <c r="A832" s="36"/>
      <c r="B832" s="3"/>
      <c r="C832" s="4"/>
      <c r="D832" s="4"/>
      <c r="E832" s="3"/>
      <c r="F832" s="3"/>
      <c r="G832" s="16"/>
      <c r="H832" s="3"/>
      <c r="I832" s="3"/>
      <c r="J832" s="3"/>
      <c r="K832" s="3"/>
      <c r="L832" s="3"/>
      <c r="M832" s="3"/>
      <c r="N832" s="3"/>
    </row>
    <row r="833" spans="1:14" ht="13">
      <c r="A833" s="36"/>
      <c r="B833" s="3"/>
      <c r="C833" s="4"/>
      <c r="D833" s="4"/>
      <c r="E833" s="3"/>
      <c r="F833" s="3"/>
      <c r="G833" s="16"/>
      <c r="H833" s="3"/>
      <c r="I833" s="3"/>
      <c r="J833" s="3"/>
      <c r="K833" s="3"/>
      <c r="L833" s="3"/>
      <c r="M833" s="3"/>
      <c r="N833" s="3"/>
    </row>
    <row r="834" spans="1:14" ht="13">
      <c r="A834" s="36"/>
      <c r="B834" s="3"/>
      <c r="C834" s="4"/>
      <c r="D834" s="4"/>
      <c r="E834" s="3"/>
      <c r="F834" s="3"/>
      <c r="G834" s="16"/>
      <c r="H834" s="3"/>
      <c r="I834" s="3"/>
      <c r="J834" s="3"/>
      <c r="K834" s="3"/>
      <c r="L834" s="3"/>
      <c r="M834" s="3"/>
      <c r="N834" s="3"/>
    </row>
    <row r="835" spans="1:14" ht="13">
      <c r="A835" s="36"/>
      <c r="B835" s="3"/>
      <c r="C835" s="4"/>
      <c r="D835" s="4"/>
      <c r="E835" s="3"/>
      <c r="F835" s="3"/>
      <c r="G835" s="16"/>
      <c r="H835" s="3"/>
      <c r="I835" s="3"/>
      <c r="J835" s="3"/>
      <c r="K835" s="3"/>
      <c r="L835" s="3"/>
      <c r="M835" s="3"/>
      <c r="N835" s="3"/>
    </row>
    <row r="836" spans="1:14" ht="13">
      <c r="A836" s="36"/>
      <c r="B836" s="3"/>
      <c r="C836" s="4"/>
      <c r="D836" s="4"/>
      <c r="E836" s="3"/>
      <c r="F836" s="3"/>
      <c r="G836" s="16"/>
      <c r="H836" s="3"/>
      <c r="I836" s="3"/>
      <c r="J836" s="3"/>
      <c r="K836" s="3"/>
      <c r="L836" s="3"/>
      <c r="M836" s="3"/>
      <c r="N836" s="3"/>
    </row>
    <row r="837" spans="1:14" ht="13">
      <c r="A837" s="36"/>
      <c r="B837" s="3"/>
      <c r="C837" s="4"/>
      <c r="D837" s="4"/>
      <c r="E837" s="3"/>
      <c r="F837" s="3"/>
      <c r="G837" s="16"/>
      <c r="H837" s="3"/>
      <c r="I837" s="3"/>
      <c r="J837" s="3"/>
      <c r="K837" s="3"/>
      <c r="L837" s="3"/>
      <c r="M837" s="3"/>
      <c r="N837" s="3"/>
    </row>
    <row r="838" spans="1:14" ht="13">
      <c r="A838" s="36"/>
      <c r="B838" s="3"/>
      <c r="C838" s="4"/>
      <c r="D838" s="4"/>
      <c r="E838" s="3"/>
      <c r="F838" s="3"/>
      <c r="G838" s="16"/>
      <c r="H838" s="3"/>
      <c r="I838" s="3"/>
      <c r="J838" s="3"/>
      <c r="K838" s="3"/>
      <c r="L838" s="3"/>
      <c r="M838" s="3"/>
      <c r="N838" s="3"/>
    </row>
    <row r="839" spans="1:14" ht="13">
      <c r="A839" s="36"/>
      <c r="B839" s="3"/>
      <c r="C839" s="4"/>
      <c r="D839" s="4"/>
      <c r="E839" s="3"/>
      <c r="F839" s="3"/>
      <c r="G839" s="16"/>
      <c r="H839" s="3"/>
      <c r="I839" s="3"/>
      <c r="J839" s="3"/>
      <c r="K839" s="3"/>
      <c r="L839" s="3"/>
      <c r="M839" s="3"/>
      <c r="N839" s="3"/>
    </row>
    <row r="840" spans="1:14" ht="13">
      <c r="A840" s="36"/>
      <c r="B840" s="3"/>
      <c r="C840" s="4"/>
      <c r="D840" s="4"/>
      <c r="E840" s="3"/>
      <c r="F840" s="3"/>
      <c r="G840" s="16"/>
      <c r="H840" s="3"/>
      <c r="I840" s="3"/>
      <c r="J840" s="3"/>
      <c r="K840" s="3"/>
      <c r="L840" s="3"/>
      <c r="M840" s="3"/>
      <c r="N840" s="3"/>
    </row>
    <row r="841" spans="1:14" ht="13">
      <c r="A841" s="36"/>
      <c r="B841" s="3"/>
      <c r="C841" s="4"/>
      <c r="D841" s="4"/>
      <c r="E841" s="3"/>
      <c r="F841" s="3"/>
      <c r="G841" s="16"/>
      <c r="H841" s="3"/>
      <c r="I841" s="3"/>
      <c r="J841" s="3"/>
      <c r="K841" s="3"/>
      <c r="L841" s="3"/>
      <c r="M841" s="3"/>
      <c r="N841" s="3"/>
    </row>
    <row r="842" spans="1:14" ht="13">
      <c r="A842" s="36"/>
      <c r="B842" s="3"/>
      <c r="C842" s="4"/>
      <c r="D842" s="4"/>
      <c r="E842" s="3"/>
      <c r="F842" s="3"/>
      <c r="G842" s="16"/>
      <c r="H842" s="3"/>
      <c r="I842" s="3"/>
      <c r="J842" s="3"/>
      <c r="K842" s="3"/>
      <c r="L842" s="3"/>
      <c r="M842" s="3"/>
      <c r="N842" s="3"/>
    </row>
    <row r="843" spans="1:14" ht="13">
      <c r="A843" s="36"/>
      <c r="B843" s="3"/>
      <c r="C843" s="4"/>
      <c r="D843" s="4"/>
      <c r="E843" s="3"/>
      <c r="F843" s="3"/>
      <c r="G843" s="16"/>
      <c r="H843" s="3"/>
      <c r="I843" s="3"/>
      <c r="J843" s="3"/>
      <c r="K843" s="3"/>
      <c r="L843" s="3"/>
      <c r="M843" s="3"/>
      <c r="N843" s="3"/>
    </row>
    <row r="844" spans="1:14" ht="13">
      <c r="A844" s="36"/>
      <c r="B844" s="3"/>
      <c r="C844" s="4"/>
      <c r="D844" s="4"/>
      <c r="E844" s="3"/>
      <c r="F844" s="3"/>
      <c r="G844" s="16"/>
      <c r="H844" s="3"/>
      <c r="I844" s="3"/>
      <c r="J844" s="3"/>
      <c r="K844" s="3"/>
      <c r="L844" s="3"/>
      <c r="M844" s="3"/>
      <c r="N844" s="3"/>
    </row>
    <row r="845" spans="1:14" ht="13">
      <c r="A845" s="36"/>
      <c r="B845" s="3"/>
      <c r="C845" s="4"/>
      <c r="D845" s="4"/>
      <c r="E845" s="3"/>
      <c r="F845" s="3"/>
      <c r="G845" s="16"/>
      <c r="H845" s="3"/>
      <c r="I845" s="3"/>
      <c r="J845" s="3"/>
      <c r="K845" s="3"/>
      <c r="L845" s="3"/>
      <c r="M845" s="3"/>
      <c r="N845" s="3"/>
    </row>
    <row r="846" spans="1:14" ht="13">
      <c r="A846" s="36"/>
      <c r="B846" s="3"/>
      <c r="C846" s="4"/>
      <c r="D846" s="4"/>
      <c r="E846" s="3"/>
      <c r="F846" s="3"/>
      <c r="G846" s="16"/>
      <c r="H846" s="3"/>
      <c r="I846" s="3"/>
      <c r="J846" s="3"/>
      <c r="K846" s="3"/>
      <c r="L846" s="3"/>
      <c r="M846" s="3"/>
      <c r="N846" s="3"/>
    </row>
    <row r="847" spans="1:14" ht="13">
      <c r="A847" s="36"/>
      <c r="B847" s="3"/>
      <c r="C847" s="4"/>
      <c r="D847" s="4"/>
      <c r="E847" s="3"/>
      <c r="F847" s="3"/>
      <c r="G847" s="16"/>
      <c r="H847" s="3"/>
      <c r="I847" s="3"/>
      <c r="J847" s="3"/>
      <c r="K847" s="3"/>
      <c r="L847" s="3"/>
      <c r="M847" s="3"/>
      <c r="N847" s="3"/>
    </row>
    <row r="848" spans="1:14" ht="13">
      <c r="A848" s="36"/>
      <c r="B848" s="3"/>
      <c r="C848" s="4"/>
      <c r="D848" s="4"/>
      <c r="E848" s="3"/>
      <c r="F848" s="3"/>
      <c r="G848" s="16"/>
      <c r="H848" s="3"/>
      <c r="I848" s="3"/>
      <c r="J848" s="3"/>
      <c r="K848" s="3"/>
      <c r="L848" s="3"/>
      <c r="M848" s="3"/>
      <c r="N848" s="3"/>
    </row>
    <row r="849" spans="1:14" ht="13">
      <c r="A849" s="36"/>
      <c r="B849" s="3"/>
      <c r="C849" s="4"/>
      <c r="D849" s="4"/>
      <c r="E849" s="3"/>
      <c r="F849" s="3"/>
      <c r="G849" s="16"/>
      <c r="H849" s="3"/>
      <c r="I849" s="3"/>
      <c r="J849" s="3"/>
      <c r="K849" s="3"/>
      <c r="L849" s="3"/>
      <c r="M849" s="3"/>
      <c r="N849" s="3"/>
    </row>
    <row r="850" spans="1:14" ht="13">
      <c r="A850" s="36"/>
      <c r="B850" s="3"/>
      <c r="C850" s="4"/>
      <c r="D850" s="4"/>
      <c r="E850" s="3"/>
      <c r="F850" s="3"/>
      <c r="G850" s="16"/>
      <c r="H850" s="3"/>
      <c r="I850" s="3"/>
      <c r="J850" s="3"/>
      <c r="K850" s="3"/>
      <c r="L850" s="3"/>
      <c r="M850" s="3"/>
      <c r="N850" s="3"/>
    </row>
    <row r="851" spans="1:14" ht="13">
      <c r="A851" s="36"/>
      <c r="B851" s="3"/>
      <c r="C851" s="4"/>
      <c r="D851" s="4"/>
      <c r="E851" s="3"/>
      <c r="F851" s="3"/>
      <c r="G851" s="16"/>
      <c r="H851" s="3"/>
      <c r="I851" s="3"/>
      <c r="J851" s="3"/>
      <c r="K851" s="3"/>
      <c r="L851" s="3"/>
      <c r="M851" s="3"/>
      <c r="N851" s="3"/>
    </row>
    <row r="852" spans="1:14" ht="13">
      <c r="A852" s="36"/>
      <c r="B852" s="3"/>
      <c r="C852" s="4"/>
      <c r="D852" s="4"/>
      <c r="E852" s="3"/>
      <c r="F852" s="3"/>
      <c r="G852" s="16"/>
      <c r="H852" s="3"/>
      <c r="I852" s="3"/>
      <c r="J852" s="3"/>
      <c r="K852" s="3"/>
      <c r="L852" s="3"/>
      <c r="M852" s="3"/>
      <c r="N852" s="3"/>
    </row>
    <row r="853" spans="1:14" ht="13">
      <c r="A853" s="36"/>
      <c r="B853" s="3"/>
      <c r="C853" s="4"/>
      <c r="D853" s="4"/>
      <c r="E853" s="3"/>
      <c r="F853" s="3"/>
      <c r="G853" s="16"/>
      <c r="H853" s="3"/>
      <c r="I853" s="3"/>
      <c r="J853" s="3"/>
      <c r="K853" s="3"/>
      <c r="L853" s="3"/>
      <c r="M853" s="3"/>
      <c r="N853" s="3"/>
    </row>
    <row r="854" spans="1:14" ht="13">
      <c r="A854" s="36"/>
      <c r="B854" s="3"/>
      <c r="C854" s="4"/>
      <c r="D854" s="4"/>
      <c r="E854" s="3"/>
      <c r="F854" s="3"/>
      <c r="G854" s="16"/>
      <c r="H854" s="3"/>
      <c r="I854" s="3"/>
      <c r="J854" s="3"/>
      <c r="K854" s="3"/>
      <c r="L854" s="3"/>
      <c r="M854" s="3"/>
      <c r="N854" s="3"/>
    </row>
    <row r="855" spans="1:14" ht="13">
      <c r="A855" s="36"/>
      <c r="B855" s="3"/>
      <c r="C855" s="4"/>
      <c r="D855" s="4"/>
      <c r="E855" s="3"/>
      <c r="F855" s="3"/>
      <c r="G855" s="16"/>
      <c r="H855" s="3"/>
      <c r="I855" s="3"/>
      <c r="J855" s="3"/>
      <c r="K855" s="3"/>
      <c r="L855" s="3"/>
      <c r="M855" s="3"/>
      <c r="N855" s="3"/>
    </row>
    <row r="856" spans="1:14" ht="13">
      <c r="A856" s="36"/>
      <c r="B856" s="3"/>
      <c r="C856" s="4"/>
      <c r="D856" s="4"/>
      <c r="E856" s="3"/>
      <c r="F856" s="3"/>
      <c r="G856" s="16"/>
      <c r="H856" s="3"/>
      <c r="I856" s="3"/>
      <c r="J856" s="3"/>
      <c r="K856" s="3"/>
      <c r="L856" s="3"/>
      <c r="M856" s="3"/>
      <c r="N856" s="3"/>
    </row>
    <row r="857" spans="1:14" ht="13">
      <c r="A857" s="36"/>
      <c r="B857" s="3"/>
      <c r="C857" s="4"/>
      <c r="D857" s="4"/>
      <c r="E857" s="3"/>
      <c r="F857" s="3"/>
      <c r="G857" s="16"/>
      <c r="H857" s="3"/>
      <c r="I857" s="3"/>
      <c r="J857" s="3"/>
      <c r="K857" s="3"/>
      <c r="L857" s="3"/>
      <c r="M857" s="3"/>
      <c r="N857" s="3"/>
    </row>
    <row r="858" spans="1:14" ht="13">
      <c r="A858" s="36"/>
      <c r="B858" s="3"/>
      <c r="C858" s="4"/>
      <c r="D858" s="4"/>
      <c r="E858" s="3"/>
      <c r="F858" s="3"/>
      <c r="G858" s="16"/>
      <c r="H858" s="3"/>
      <c r="I858" s="3"/>
      <c r="J858" s="3"/>
      <c r="K858" s="3"/>
      <c r="L858" s="3"/>
      <c r="M858" s="3"/>
      <c r="N858" s="3"/>
    </row>
    <row r="859" spans="1:14" ht="13">
      <c r="A859" s="36"/>
      <c r="B859" s="3"/>
      <c r="C859" s="4"/>
      <c r="D859" s="4"/>
      <c r="E859" s="3"/>
      <c r="F859" s="3"/>
      <c r="G859" s="16"/>
      <c r="H859" s="3"/>
      <c r="I859" s="3"/>
      <c r="J859" s="3"/>
      <c r="K859" s="3"/>
      <c r="L859" s="3"/>
      <c r="M859" s="3"/>
      <c r="N859" s="3"/>
    </row>
    <row r="860" spans="1:14" ht="13">
      <c r="A860" s="36"/>
      <c r="B860" s="3"/>
      <c r="C860" s="4"/>
      <c r="D860" s="4"/>
      <c r="E860" s="3"/>
      <c r="F860" s="3"/>
      <c r="G860" s="16"/>
      <c r="H860" s="3"/>
      <c r="I860" s="3"/>
      <c r="J860" s="3"/>
      <c r="K860" s="3"/>
      <c r="L860" s="3"/>
      <c r="M860" s="3"/>
      <c r="N860" s="3"/>
    </row>
    <row r="861" spans="1:14" ht="13">
      <c r="A861" s="36"/>
      <c r="B861" s="3"/>
      <c r="C861" s="4"/>
      <c r="D861" s="4"/>
      <c r="E861" s="3"/>
      <c r="F861" s="3"/>
      <c r="G861" s="16"/>
      <c r="H861" s="3"/>
      <c r="I861" s="3"/>
      <c r="J861" s="3"/>
      <c r="K861" s="3"/>
      <c r="L861" s="3"/>
      <c r="M861" s="3"/>
      <c r="N861" s="3"/>
    </row>
    <row r="862" spans="1:14" ht="13">
      <c r="A862" s="36"/>
      <c r="B862" s="3"/>
      <c r="C862" s="4"/>
      <c r="D862" s="4"/>
      <c r="E862" s="3"/>
      <c r="F862" s="3"/>
      <c r="G862" s="16"/>
      <c r="H862" s="3"/>
      <c r="I862" s="3"/>
      <c r="J862" s="3"/>
      <c r="K862" s="3"/>
      <c r="L862" s="3"/>
      <c r="M862" s="3"/>
      <c r="N862" s="3"/>
    </row>
    <row r="863" spans="1:14" ht="13">
      <c r="A863" s="36"/>
      <c r="B863" s="3"/>
      <c r="C863" s="4"/>
      <c r="D863" s="4"/>
      <c r="E863" s="3"/>
      <c r="F863" s="3"/>
      <c r="G863" s="16"/>
      <c r="H863" s="3"/>
      <c r="I863" s="3"/>
      <c r="J863" s="3"/>
      <c r="K863" s="3"/>
      <c r="L863" s="3"/>
      <c r="M863" s="3"/>
      <c r="N863" s="3"/>
    </row>
    <row r="864" spans="1:14" ht="13">
      <c r="A864" s="36"/>
      <c r="B864" s="3"/>
      <c r="C864" s="4"/>
      <c r="D864" s="4"/>
      <c r="E864" s="3"/>
      <c r="F864" s="3"/>
      <c r="G864" s="16"/>
      <c r="H864" s="3"/>
      <c r="I864" s="3"/>
      <c r="J864" s="3"/>
      <c r="K864" s="3"/>
      <c r="L864" s="3"/>
      <c r="M864" s="3"/>
      <c r="N864" s="3"/>
    </row>
    <row r="865" spans="1:14" ht="13">
      <c r="A865" s="36"/>
      <c r="B865" s="3"/>
      <c r="C865" s="4"/>
      <c r="D865" s="4"/>
      <c r="E865" s="3"/>
      <c r="F865" s="3"/>
      <c r="G865" s="16"/>
      <c r="H865" s="3"/>
      <c r="I865" s="3"/>
      <c r="J865" s="3"/>
      <c r="K865" s="3"/>
      <c r="L865" s="3"/>
      <c r="M865" s="3"/>
      <c r="N865" s="3"/>
    </row>
    <row r="866" spans="1:14" ht="13">
      <c r="A866" s="36"/>
      <c r="B866" s="3"/>
      <c r="C866" s="4"/>
      <c r="D866" s="4"/>
      <c r="E866" s="3"/>
      <c r="F866" s="3"/>
      <c r="G866" s="16"/>
      <c r="H866" s="3"/>
      <c r="I866" s="3"/>
      <c r="J866" s="3"/>
      <c r="K866" s="3"/>
      <c r="L866" s="3"/>
      <c r="M866" s="3"/>
      <c r="N866" s="3"/>
    </row>
    <row r="867" spans="1:14" ht="13">
      <c r="A867" s="36"/>
      <c r="B867" s="3"/>
      <c r="C867" s="4"/>
      <c r="D867" s="4"/>
      <c r="E867" s="3"/>
      <c r="F867" s="3"/>
      <c r="G867" s="16"/>
      <c r="H867" s="3"/>
      <c r="I867" s="3"/>
      <c r="J867" s="3"/>
      <c r="K867" s="3"/>
      <c r="L867" s="3"/>
      <c r="M867" s="3"/>
      <c r="N867" s="3"/>
    </row>
    <row r="868" spans="1:14" ht="13">
      <c r="A868" s="36"/>
      <c r="B868" s="3"/>
      <c r="C868" s="4"/>
      <c r="D868" s="4"/>
      <c r="E868" s="3"/>
      <c r="F868" s="3"/>
      <c r="G868" s="16"/>
      <c r="H868" s="3"/>
      <c r="I868" s="3"/>
      <c r="J868" s="3"/>
      <c r="K868" s="3"/>
      <c r="L868" s="3"/>
      <c r="M868" s="3"/>
      <c r="N868" s="3"/>
    </row>
    <row r="869" spans="1:14" ht="13">
      <c r="A869" s="36"/>
      <c r="B869" s="3"/>
      <c r="C869" s="4"/>
      <c r="D869" s="4"/>
      <c r="E869" s="3"/>
      <c r="F869" s="3"/>
      <c r="G869" s="16"/>
      <c r="H869" s="3"/>
      <c r="I869" s="3"/>
      <c r="J869" s="3"/>
      <c r="K869" s="3"/>
      <c r="L869" s="3"/>
      <c r="M869" s="3"/>
      <c r="N869" s="3"/>
    </row>
    <row r="870" spans="1:14" ht="13">
      <c r="A870" s="36"/>
      <c r="B870" s="3"/>
      <c r="C870" s="4"/>
      <c r="D870" s="4"/>
      <c r="E870" s="3"/>
      <c r="F870" s="3"/>
      <c r="G870" s="16"/>
      <c r="H870" s="3"/>
      <c r="I870" s="3"/>
      <c r="J870" s="3"/>
      <c r="K870" s="3"/>
      <c r="L870" s="3"/>
      <c r="M870" s="3"/>
      <c r="N870" s="3"/>
    </row>
    <row r="871" spans="1:14" ht="13">
      <c r="A871" s="36"/>
      <c r="B871" s="3"/>
      <c r="C871" s="4"/>
      <c r="D871" s="4"/>
      <c r="E871" s="3"/>
      <c r="F871" s="3"/>
      <c r="G871" s="16"/>
      <c r="H871" s="3"/>
      <c r="I871" s="3"/>
      <c r="J871" s="3"/>
      <c r="K871" s="3"/>
      <c r="L871" s="3"/>
      <c r="M871" s="3"/>
      <c r="N871" s="3"/>
    </row>
    <row r="872" spans="1:14" ht="13">
      <c r="A872" s="36"/>
      <c r="B872" s="3"/>
      <c r="C872" s="4"/>
      <c r="D872" s="4"/>
      <c r="E872" s="3"/>
      <c r="F872" s="3"/>
      <c r="G872" s="16"/>
      <c r="H872" s="3"/>
      <c r="I872" s="3"/>
      <c r="J872" s="3"/>
      <c r="K872" s="3"/>
      <c r="L872" s="3"/>
      <c r="M872" s="3"/>
      <c r="N872" s="3"/>
    </row>
    <row r="873" spans="1:14" ht="13">
      <c r="A873" s="36"/>
      <c r="B873" s="3"/>
      <c r="C873" s="4"/>
      <c r="D873" s="4"/>
      <c r="E873" s="3"/>
      <c r="F873" s="3"/>
      <c r="G873" s="16"/>
      <c r="H873" s="3"/>
      <c r="I873" s="3"/>
      <c r="J873" s="3"/>
      <c r="K873" s="3"/>
      <c r="L873" s="3"/>
      <c r="M873" s="3"/>
      <c r="N873" s="3"/>
    </row>
    <row r="874" spans="1:14" ht="13">
      <c r="A874" s="36"/>
      <c r="B874" s="3"/>
      <c r="C874" s="4"/>
      <c r="D874" s="4"/>
      <c r="E874" s="3"/>
      <c r="F874" s="3"/>
      <c r="G874" s="16"/>
      <c r="H874" s="3"/>
      <c r="I874" s="3"/>
      <c r="J874" s="3"/>
      <c r="K874" s="3"/>
      <c r="L874" s="3"/>
      <c r="M874" s="3"/>
      <c r="N874" s="3"/>
    </row>
    <row r="875" spans="1:14" ht="13">
      <c r="A875" s="36"/>
      <c r="B875" s="3"/>
      <c r="C875" s="4"/>
      <c r="D875" s="4"/>
      <c r="E875" s="3"/>
      <c r="F875" s="3"/>
      <c r="G875" s="16"/>
      <c r="H875" s="3"/>
      <c r="I875" s="3"/>
      <c r="J875" s="3"/>
      <c r="K875" s="3"/>
      <c r="L875" s="3"/>
      <c r="M875" s="3"/>
      <c r="N875" s="3"/>
    </row>
    <row r="876" spans="1:14" ht="13">
      <c r="A876" s="36"/>
      <c r="B876" s="3"/>
      <c r="C876" s="4"/>
      <c r="D876" s="4"/>
      <c r="E876" s="3"/>
      <c r="F876" s="3"/>
      <c r="G876" s="16"/>
      <c r="H876" s="3"/>
      <c r="I876" s="3"/>
      <c r="J876" s="3"/>
      <c r="K876" s="3"/>
      <c r="L876" s="3"/>
      <c r="M876" s="3"/>
      <c r="N876" s="3"/>
    </row>
    <row r="877" spans="1:14" ht="13">
      <c r="A877" s="36"/>
      <c r="B877" s="3"/>
      <c r="C877" s="4"/>
      <c r="D877" s="4"/>
      <c r="E877" s="3"/>
      <c r="F877" s="3"/>
      <c r="G877" s="16"/>
      <c r="H877" s="3"/>
      <c r="I877" s="3"/>
      <c r="J877" s="3"/>
      <c r="K877" s="3"/>
      <c r="L877" s="3"/>
      <c r="M877" s="3"/>
      <c r="N877" s="3"/>
    </row>
    <row r="878" spans="1:14" ht="13">
      <c r="A878" s="36"/>
      <c r="B878" s="3"/>
      <c r="C878" s="4"/>
      <c r="D878" s="4"/>
      <c r="E878" s="3"/>
      <c r="F878" s="3"/>
      <c r="G878" s="16"/>
      <c r="H878" s="3"/>
      <c r="I878" s="3"/>
      <c r="J878" s="3"/>
      <c r="K878" s="3"/>
      <c r="L878" s="3"/>
      <c r="M878" s="3"/>
      <c r="N878" s="3"/>
    </row>
    <row r="879" spans="1:14" ht="13">
      <c r="A879" s="36"/>
      <c r="B879" s="3"/>
      <c r="C879" s="4"/>
      <c r="D879" s="4"/>
      <c r="E879" s="3"/>
      <c r="F879" s="3"/>
      <c r="G879" s="16"/>
      <c r="H879" s="3"/>
      <c r="I879" s="3"/>
      <c r="J879" s="3"/>
      <c r="K879" s="3"/>
      <c r="L879" s="3"/>
      <c r="M879" s="3"/>
      <c r="N879" s="3"/>
    </row>
    <row r="880" spans="1:14" ht="13">
      <c r="A880" s="36"/>
      <c r="B880" s="3"/>
      <c r="C880" s="4"/>
      <c r="D880" s="4"/>
      <c r="E880" s="3"/>
      <c r="F880" s="3"/>
      <c r="G880" s="16"/>
      <c r="H880" s="3"/>
      <c r="I880" s="3"/>
      <c r="J880" s="3"/>
      <c r="K880" s="3"/>
      <c r="L880" s="3"/>
      <c r="M880" s="3"/>
      <c r="N880" s="3"/>
    </row>
    <row r="881" spans="1:14" ht="13">
      <c r="A881" s="36"/>
      <c r="B881" s="3"/>
      <c r="C881" s="4"/>
      <c r="D881" s="4"/>
      <c r="E881" s="3"/>
      <c r="F881" s="3"/>
      <c r="G881" s="16"/>
      <c r="H881" s="3"/>
      <c r="I881" s="3"/>
      <c r="J881" s="3"/>
      <c r="K881" s="3"/>
      <c r="L881" s="3"/>
      <c r="M881" s="3"/>
      <c r="N881" s="3"/>
    </row>
    <row r="882" spans="1:14" ht="13">
      <c r="A882" s="36"/>
      <c r="B882" s="3"/>
      <c r="C882" s="4"/>
      <c r="D882" s="4"/>
      <c r="E882" s="3"/>
      <c r="F882" s="3"/>
      <c r="G882" s="16"/>
      <c r="H882" s="3"/>
      <c r="I882" s="3"/>
      <c r="J882" s="3"/>
      <c r="K882" s="3"/>
      <c r="L882" s="3"/>
      <c r="M882" s="3"/>
      <c r="N882" s="3"/>
    </row>
    <row r="883" spans="1:14" ht="13">
      <c r="A883" s="36"/>
      <c r="B883" s="3"/>
      <c r="C883" s="4"/>
      <c r="D883" s="4"/>
      <c r="E883" s="3"/>
      <c r="F883" s="3"/>
      <c r="G883" s="16"/>
      <c r="H883" s="3"/>
      <c r="I883" s="3"/>
      <c r="J883" s="3"/>
      <c r="K883" s="3"/>
      <c r="L883" s="3"/>
      <c r="M883" s="3"/>
      <c r="N883" s="3"/>
    </row>
    <row r="884" spans="1:14" ht="13">
      <c r="A884" s="36"/>
      <c r="B884" s="3"/>
      <c r="C884" s="4"/>
      <c r="D884" s="4"/>
      <c r="E884" s="3"/>
      <c r="F884" s="3"/>
      <c r="G884" s="16"/>
      <c r="H884" s="3"/>
      <c r="I884" s="3"/>
      <c r="J884" s="3"/>
      <c r="K884" s="3"/>
      <c r="L884" s="3"/>
      <c r="M884" s="3"/>
      <c r="N884" s="3"/>
    </row>
    <row r="885" spans="1:14" ht="13">
      <c r="A885" s="36"/>
      <c r="B885" s="3"/>
      <c r="C885" s="4"/>
      <c r="D885" s="4"/>
      <c r="E885" s="3"/>
      <c r="F885" s="3"/>
      <c r="G885" s="16"/>
      <c r="H885" s="3"/>
      <c r="I885" s="3"/>
      <c r="J885" s="3"/>
      <c r="K885" s="3"/>
      <c r="L885" s="3"/>
      <c r="M885" s="3"/>
      <c r="N885" s="3"/>
    </row>
    <row r="886" spans="1:14" ht="13">
      <c r="A886" s="36"/>
      <c r="B886" s="3"/>
      <c r="C886" s="4"/>
      <c r="D886" s="4"/>
      <c r="E886" s="3"/>
      <c r="F886" s="3"/>
      <c r="G886" s="16"/>
      <c r="H886" s="3"/>
      <c r="I886" s="3"/>
      <c r="J886" s="3"/>
      <c r="K886" s="3"/>
      <c r="L886" s="3"/>
      <c r="M886" s="3"/>
      <c r="N886" s="3"/>
    </row>
    <row r="887" spans="1:14" ht="13">
      <c r="A887" s="36"/>
      <c r="B887" s="3"/>
      <c r="C887" s="4"/>
      <c r="D887" s="4"/>
      <c r="E887" s="3"/>
      <c r="F887" s="3"/>
      <c r="G887" s="16"/>
      <c r="H887" s="3"/>
      <c r="I887" s="3"/>
      <c r="J887" s="3"/>
      <c r="K887" s="3"/>
      <c r="L887" s="3"/>
      <c r="M887" s="3"/>
      <c r="N887" s="3"/>
    </row>
    <row r="888" spans="1:14" ht="13">
      <c r="A888" s="36"/>
      <c r="B888" s="3"/>
      <c r="C888" s="4"/>
      <c r="D888" s="4"/>
      <c r="E888" s="3"/>
      <c r="F888" s="3"/>
      <c r="G888" s="16"/>
      <c r="H888" s="3"/>
      <c r="I888" s="3"/>
      <c r="J888" s="3"/>
      <c r="K888" s="3"/>
      <c r="L888" s="3"/>
      <c r="M888" s="3"/>
      <c r="N888" s="3"/>
    </row>
    <row r="889" spans="1:14" ht="13">
      <c r="A889" s="36"/>
      <c r="B889" s="3"/>
      <c r="C889" s="4"/>
      <c r="D889" s="4"/>
      <c r="E889" s="3"/>
      <c r="F889" s="3"/>
      <c r="G889" s="16"/>
      <c r="H889" s="3"/>
      <c r="I889" s="3"/>
      <c r="J889" s="3"/>
      <c r="K889" s="3"/>
      <c r="L889" s="3"/>
      <c r="M889" s="3"/>
      <c r="N889" s="3"/>
    </row>
    <row r="890" spans="1:14" ht="13">
      <c r="A890" s="36"/>
      <c r="B890" s="3"/>
      <c r="C890" s="4"/>
      <c r="D890" s="4"/>
      <c r="E890" s="3"/>
      <c r="F890" s="3"/>
      <c r="G890" s="16"/>
      <c r="H890" s="3"/>
      <c r="I890" s="3"/>
      <c r="J890" s="3"/>
      <c r="K890" s="3"/>
      <c r="L890" s="3"/>
      <c r="M890" s="3"/>
      <c r="N890" s="3"/>
    </row>
    <row r="891" spans="1:14" ht="13">
      <c r="A891" s="36"/>
      <c r="B891" s="3"/>
      <c r="C891" s="4"/>
      <c r="D891" s="4"/>
      <c r="E891" s="3"/>
      <c r="F891" s="3"/>
      <c r="G891" s="16"/>
      <c r="H891" s="3"/>
      <c r="I891" s="3"/>
      <c r="J891" s="3"/>
      <c r="K891" s="3"/>
      <c r="L891" s="3"/>
      <c r="M891" s="3"/>
      <c r="N891" s="3"/>
    </row>
    <row r="892" spans="1:14" ht="13">
      <c r="A892" s="36"/>
      <c r="B892" s="3"/>
      <c r="C892" s="4"/>
      <c r="D892" s="4"/>
      <c r="E892" s="3"/>
      <c r="F892" s="3"/>
      <c r="G892" s="16"/>
      <c r="H892" s="3"/>
      <c r="I892" s="3"/>
      <c r="J892" s="3"/>
      <c r="K892" s="3"/>
      <c r="L892" s="3"/>
      <c r="M892" s="3"/>
      <c r="N892" s="3"/>
    </row>
    <row r="893" spans="1:14" ht="13">
      <c r="A893" s="36"/>
      <c r="B893" s="3"/>
      <c r="C893" s="4"/>
      <c r="D893" s="4"/>
      <c r="E893" s="3"/>
      <c r="F893" s="3"/>
      <c r="G893" s="16"/>
      <c r="H893" s="3"/>
      <c r="I893" s="3"/>
      <c r="J893" s="3"/>
      <c r="K893" s="3"/>
      <c r="L893" s="3"/>
      <c r="M893" s="3"/>
      <c r="N893" s="3"/>
    </row>
    <row r="894" spans="1:14" ht="13">
      <c r="A894" s="36"/>
      <c r="B894" s="3"/>
      <c r="C894" s="4"/>
      <c r="D894" s="4"/>
      <c r="E894" s="3"/>
      <c r="F894" s="3"/>
      <c r="G894" s="16"/>
      <c r="H894" s="3"/>
      <c r="I894" s="3"/>
      <c r="J894" s="3"/>
      <c r="K894" s="3"/>
      <c r="L894" s="3"/>
      <c r="M894" s="3"/>
      <c r="N894" s="3"/>
    </row>
    <row r="895" spans="1:14" ht="13">
      <c r="A895" s="36"/>
      <c r="B895" s="3"/>
      <c r="C895" s="4"/>
      <c r="D895" s="4"/>
      <c r="E895" s="3"/>
      <c r="F895" s="3"/>
      <c r="G895" s="16"/>
      <c r="H895" s="3"/>
      <c r="I895" s="3"/>
      <c r="J895" s="3"/>
      <c r="K895" s="3"/>
      <c r="L895" s="3"/>
      <c r="M895" s="3"/>
      <c r="N895" s="3"/>
    </row>
    <row r="896" spans="1:14" ht="13">
      <c r="A896" s="36"/>
      <c r="B896" s="3"/>
      <c r="C896" s="4"/>
      <c r="D896" s="4"/>
      <c r="E896" s="3"/>
      <c r="F896" s="3"/>
      <c r="G896" s="16"/>
      <c r="H896" s="3"/>
      <c r="I896" s="3"/>
      <c r="J896" s="3"/>
      <c r="K896" s="3"/>
      <c r="L896" s="3"/>
      <c r="M896" s="3"/>
      <c r="N896" s="3"/>
    </row>
    <row r="897" spans="1:14" ht="13">
      <c r="A897" s="36"/>
      <c r="B897" s="3"/>
      <c r="C897" s="4"/>
      <c r="D897" s="4"/>
      <c r="E897" s="3"/>
      <c r="F897" s="3"/>
      <c r="G897" s="16"/>
      <c r="H897" s="3"/>
      <c r="I897" s="3"/>
      <c r="J897" s="3"/>
      <c r="K897" s="3"/>
      <c r="L897" s="3"/>
      <c r="M897" s="3"/>
      <c r="N897" s="3"/>
    </row>
    <row r="898" spans="1:14" ht="13">
      <c r="A898" s="36"/>
      <c r="B898" s="3"/>
      <c r="C898" s="4"/>
      <c r="D898" s="4"/>
      <c r="E898" s="3"/>
      <c r="F898" s="3"/>
      <c r="G898" s="16"/>
      <c r="H898" s="3"/>
      <c r="I898" s="3"/>
      <c r="J898" s="3"/>
      <c r="K898" s="3"/>
      <c r="L898" s="3"/>
      <c r="M898" s="3"/>
      <c r="N898" s="3"/>
    </row>
    <row r="899" spans="1:14" ht="13">
      <c r="A899" s="36"/>
      <c r="B899" s="3"/>
      <c r="C899" s="4"/>
      <c r="D899" s="4"/>
      <c r="E899" s="3"/>
      <c r="F899" s="3"/>
      <c r="G899" s="16"/>
      <c r="H899" s="3"/>
      <c r="I899" s="3"/>
      <c r="J899" s="3"/>
      <c r="K899" s="3"/>
      <c r="L899" s="3"/>
      <c r="M899" s="3"/>
      <c r="N899" s="3"/>
    </row>
    <row r="900" spans="1:14" ht="13">
      <c r="A900" s="36"/>
      <c r="B900" s="3"/>
      <c r="C900" s="4"/>
      <c r="D900" s="4"/>
      <c r="E900" s="3"/>
      <c r="F900" s="3"/>
      <c r="G900" s="16"/>
      <c r="H900" s="3"/>
      <c r="I900" s="3"/>
      <c r="J900" s="3"/>
      <c r="K900" s="3"/>
      <c r="L900" s="3"/>
      <c r="M900" s="3"/>
      <c r="N900" s="3"/>
    </row>
    <row r="901" spans="1:14" ht="13">
      <c r="A901" s="36"/>
      <c r="B901" s="3"/>
      <c r="C901" s="4"/>
      <c r="D901" s="4"/>
      <c r="E901" s="3"/>
      <c r="F901" s="3"/>
      <c r="G901" s="16"/>
      <c r="H901" s="3"/>
      <c r="I901" s="3"/>
      <c r="J901" s="3"/>
      <c r="K901" s="3"/>
      <c r="L901" s="3"/>
      <c r="M901" s="3"/>
      <c r="N901" s="3"/>
    </row>
    <row r="902" spans="1:14" ht="13">
      <c r="A902" s="36"/>
      <c r="B902" s="3"/>
      <c r="C902" s="4"/>
      <c r="D902" s="4"/>
      <c r="E902" s="3"/>
      <c r="F902" s="3"/>
      <c r="G902" s="16"/>
      <c r="H902" s="3"/>
      <c r="I902" s="3"/>
      <c r="J902" s="3"/>
      <c r="K902" s="3"/>
      <c r="L902" s="3"/>
      <c r="M902" s="3"/>
      <c r="N902" s="3"/>
    </row>
    <row r="903" spans="1:14" ht="13">
      <c r="A903" s="36"/>
      <c r="B903" s="3"/>
      <c r="C903" s="4"/>
      <c r="D903" s="4"/>
      <c r="E903" s="3"/>
      <c r="F903" s="3"/>
      <c r="G903" s="16"/>
      <c r="H903" s="3"/>
      <c r="I903" s="3"/>
      <c r="J903" s="3"/>
      <c r="K903" s="3"/>
      <c r="L903" s="3"/>
      <c r="M903" s="3"/>
      <c r="N903" s="3"/>
    </row>
    <row r="904" spans="1:14" ht="13">
      <c r="A904" s="36"/>
      <c r="B904" s="3"/>
      <c r="C904" s="4"/>
      <c r="D904" s="4"/>
      <c r="E904" s="3"/>
      <c r="F904" s="3"/>
      <c r="G904" s="16"/>
      <c r="H904" s="3"/>
      <c r="I904" s="3"/>
      <c r="J904" s="3"/>
      <c r="K904" s="3"/>
      <c r="L904" s="3"/>
      <c r="M904" s="3"/>
      <c r="N904" s="3"/>
    </row>
    <row r="905" spans="1:14" ht="13">
      <c r="A905" s="36"/>
      <c r="B905" s="3"/>
      <c r="C905" s="4"/>
      <c r="D905" s="4"/>
      <c r="E905" s="3"/>
      <c r="F905" s="3"/>
      <c r="G905" s="16"/>
      <c r="H905" s="3"/>
      <c r="I905" s="3"/>
      <c r="J905" s="3"/>
      <c r="K905" s="3"/>
      <c r="L905" s="3"/>
      <c r="M905" s="3"/>
      <c r="N905" s="3"/>
    </row>
    <row r="906" spans="1:14" ht="13">
      <c r="A906" s="36"/>
      <c r="B906" s="3"/>
      <c r="C906" s="4"/>
      <c r="D906" s="4"/>
      <c r="E906" s="3"/>
      <c r="F906" s="3"/>
      <c r="G906" s="16"/>
      <c r="H906" s="3"/>
      <c r="I906" s="3"/>
      <c r="J906" s="3"/>
      <c r="K906" s="3"/>
      <c r="L906" s="3"/>
      <c r="M906" s="3"/>
      <c r="N906" s="3"/>
    </row>
    <row r="907" spans="1:14" ht="13">
      <c r="A907" s="36"/>
      <c r="B907" s="3"/>
      <c r="C907" s="4"/>
      <c r="D907" s="4"/>
      <c r="E907" s="3"/>
      <c r="F907" s="3"/>
      <c r="G907" s="16"/>
      <c r="H907" s="3"/>
      <c r="I907" s="3"/>
      <c r="J907" s="3"/>
      <c r="K907" s="3"/>
      <c r="L907" s="3"/>
      <c r="M907" s="3"/>
      <c r="N907" s="3"/>
    </row>
    <row r="908" spans="1:14" ht="13">
      <c r="A908" s="36"/>
      <c r="B908" s="3"/>
      <c r="C908" s="4"/>
      <c r="D908" s="4"/>
      <c r="E908" s="3"/>
      <c r="F908" s="3"/>
      <c r="G908" s="16"/>
      <c r="H908" s="3"/>
      <c r="I908" s="3"/>
      <c r="J908" s="3"/>
      <c r="K908" s="3"/>
      <c r="L908" s="3"/>
      <c r="M908" s="3"/>
      <c r="N908" s="3"/>
    </row>
    <row r="909" spans="1:14" ht="13">
      <c r="A909" s="36"/>
      <c r="B909" s="3"/>
      <c r="C909" s="4"/>
      <c r="D909" s="4"/>
      <c r="E909" s="3"/>
      <c r="F909" s="3"/>
      <c r="G909" s="16"/>
      <c r="H909" s="3"/>
      <c r="I909" s="3"/>
      <c r="J909" s="3"/>
      <c r="K909" s="3"/>
      <c r="L909" s="3"/>
      <c r="M909" s="3"/>
      <c r="N909" s="3"/>
    </row>
    <row r="910" spans="1:14" ht="13">
      <c r="A910" s="36"/>
      <c r="B910" s="3"/>
      <c r="C910" s="4"/>
      <c r="D910" s="4"/>
      <c r="E910" s="3"/>
      <c r="F910" s="3"/>
      <c r="G910" s="16"/>
      <c r="H910" s="3"/>
      <c r="I910" s="3"/>
      <c r="J910" s="3"/>
      <c r="K910" s="3"/>
      <c r="L910" s="3"/>
      <c r="M910" s="3"/>
      <c r="N910" s="3"/>
    </row>
    <row r="911" spans="1:14" ht="13">
      <c r="A911" s="36"/>
      <c r="B911" s="3"/>
      <c r="C911" s="4"/>
      <c r="D911" s="4"/>
      <c r="E911" s="3"/>
      <c r="F911" s="3"/>
      <c r="G911" s="16"/>
      <c r="H911" s="3"/>
      <c r="I911" s="3"/>
      <c r="J911" s="3"/>
      <c r="K911" s="3"/>
      <c r="L911" s="3"/>
      <c r="M911" s="3"/>
      <c r="N911" s="3"/>
    </row>
    <row r="912" spans="1:14" ht="13">
      <c r="A912" s="36"/>
      <c r="B912" s="3"/>
      <c r="C912" s="4"/>
      <c r="D912" s="4"/>
      <c r="E912" s="3"/>
      <c r="F912" s="3"/>
      <c r="G912" s="16"/>
      <c r="H912" s="3"/>
      <c r="I912" s="3"/>
      <c r="J912" s="3"/>
      <c r="K912" s="3"/>
      <c r="L912" s="3"/>
      <c r="M912" s="3"/>
      <c r="N912" s="3"/>
    </row>
    <row r="913" spans="1:14" ht="13">
      <c r="A913" s="36"/>
      <c r="B913" s="3"/>
      <c r="C913" s="4"/>
      <c r="D913" s="4"/>
      <c r="E913" s="3"/>
      <c r="F913" s="3"/>
      <c r="G913" s="16"/>
      <c r="H913" s="3"/>
      <c r="I913" s="3"/>
      <c r="J913" s="3"/>
      <c r="K913" s="3"/>
      <c r="L913" s="3"/>
      <c r="M913" s="3"/>
      <c r="N913" s="3"/>
    </row>
    <row r="914" spans="1:14" ht="13">
      <c r="A914" s="36"/>
      <c r="B914" s="3"/>
      <c r="C914" s="4"/>
      <c r="D914" s="4"/>
      <c r="E914" s="3"/>
      <c r="F914" s="3"/>
      <c r="G914" s="16"/>
      <c r="H914" s="3"/>
      <c r="I914" s="3"/>
      <c r="J914" s="3"/>
      <c r="K914" s="3"/>
      <c r="L914" s="3"/>
      <c r="M914" s="3"/>
      <c r="N914" s="3"/>
    </row>
    <row r="915" spans="1:14" ht="13">
      <c r="A915" s="36"/>
      <c r="B915" s="3"/>
      <c r="C915" s="4"/>
      <c r="D915" s="4"/>
      <c r="E915" s="3"/>
      <c r="F915" s="3"/>
      <c r="G915" s="16"/>
      <c r="H915" s="3"/>
      <c r="I915" s="3"/>
      <c r="J915" s="3"/>
      <c r="K915" s="3"/>
      <c r="L915" s="3"/>
      <c r="M915" s="3"/>
      <c r="N915" s="3"/>
    </row>
    <row r="916" spans="1:14" ht="13">
      <c r="A916" s="36"/>
      <c r="B916" s="3"/>
      <c r="C916" s="4"/>
      <c r="D916" s="4"/>
      <c r="E916" s="3"/>
      <c r="F916" s="3"/>
      <c r="G916" s="16"/>
      <c r="H916" s="3"/>
      <c r="I916" s="3"/>
      <c r="J916" s="3"/>
      <c r="K916" s="3"/>
      <c r="L916" s="3"/>
      <c r="M916" s="3"/>
      <c r="N916" s="3"/>
    </row>
    <row r="917" spans="1:14" ht="13">
      <c r="A917" s="36"/>
      <c r="B917" s="3"/>
      <c r="C917" s="4"/>
      <c r="D917" s="4"/>
      <c r="E917" s="3"/>
      <c r="F917" s="3"/>
      <c r="G917" s="16"/>
      <c r="H917" s="3"/>
      <c r="I917" s="3"/>
      <c r="J917" s="3"/>
      <c r="K917" s="3"/>
      <c r="L917" s="3"/>
      <c r="M917" s="3"/>
      <c r="N917" s="3"/>
    </row>
    <row r="918" spans="1:14" ht="13">
      <c r="A918" s="36"/>
      <c r="B918" s="3"/>
      <c r="C918" s="4"/>
      <c r="D918" s="4"/>
      <c r="E918" s="3"/>
      <c r="F918" s="3"/>
      <c r="G918" s="16"/>
      <c r="H918" s="3"/>
      <c r="I918" s="3"/>
      <c r="J918" s="3"/>
      <c r="K918" s="3"/>
      <c r="L918" s="3"/>
      <c r="M918" s="3"/>
      <c r="N918" s="3"/>
    </row>
    <row r="919" spans="1:14" ht="13">
      <c r="A919" s="36"/>
      <c r="B919" s="3"/>
      <c r="C919" s="4"/>
      <c r="D919" s="4"/>
      <c r="E919" s="3"/>
      <c r="F919" s="3"/>
      <c r="G919" s="16"/>
      <c r="H919" s="3"/>
      <c r="I919" s="3"/>
      <c r="J919" s="3"/>
      <c r="K919" s="3"/>
      <c r="L919" s="3"/>
      <c r="M919" s="3"/>
      <c r="N919" s="3"/>
    </row>
    <row r="920" spans="1:14" ht="13">
      <c r="A920" s="36"/>
      <c r="B920" s="3"/>
      <c r="C920" s="4"/>
      <c r="D920" s="4"/>
      <c r="E920" s="3"/>
      <c r="F920" s="3"/>
      <c r="G920" s="16"/>
      <c r="H920" s="3"/>
      <c r="I920" s="3"/>
      <c r="J920" s="3"/>
      <c r="K920" s="3"/>
      <c r="L920" s="3"/>
      <c r="M920" s="3"/>
      <c r="N920" s="3"/>
    </row>
    <row r="921" spans="1:14" ht="13">
      <c r="A921" s="36"/>
      <c r="B921" s="3"/>
      <c r="C921" s="4"/>
      <c r="D921" s="4"/>
      <c r="E921" s="3"/>
      <c r="F921" s="3"/>
      <c r="G921" s="16"/>
      <c r="H921" s="3"/>
      <c r="I921" s="3"/>
      <c r="J921" s="3"/>
      <c r="K921" s="3"/>
      <c r="L921" s="3"/>
      <c r="M921" s="3"/>
      <c r="N921" s="3"/>
    </row>
    <row r="922" spans="1:14" ht="13">
      <c r="A922" s="36"/>
      <c r="B922" s="3"/>
      <c r="C922" s="4"/>
      <c r="D922" s="4"/>
      <c r="E922" s="3"/>
      <c r="F922" s="3"/>
      <c r="G922" s="16"/>
      <c r="H922" s="3"/>
      <c r="I922" s="3"/>
      <c r="J922" s="3"/>
      <c r="K922" s="3"/>
      <c r="L922" s="3"/>
      <c r="M922" s="3"/>
      <c r="N922" s="3"/>
    </row>
    <row r="923" spans="1:14" ht="13">
      <c r="A923" s="36"/>
      <c r="B923" s="3"/>
      <c r="C923" s="4"/>
      <c r="D923" s="4"/>
      <c r="E923" s="3"/>
      <c r="F923" s="3"/>
      <c r="G923" s="16"/>
      <c r="H923" s="3"/>
      <c r="I923" s="3"/>
      <c r="J923" s="3"/>
      <c r="K923" s="3"/>
      <c r="L923" s="3"/>
      <c r="M923" s="3"/>
      <c r="N923" s="3"/>
    </row>
    <row r="924" spans="1:14" ht="13">
      <c r="A924" s="36"/>
      <c r="B924" s="3"/>
      <c r="C924" s="4"/>
      <c r="D924" s="4"/>
      <c r="E924" s="3"/>
      <c r="F924" s="3"/>
      <c r="G924" s="16"/>
      <c r="H924" s="3"/>
      <c r="I924" s="3"/>
      <c r="J924" s="3"/>
      <c r="K924" s="3"/>
      <c r="L924" s="3"/>
      <c r="M924" s="3"/>
      <c r="N924" s="3"/>
    </row>
    <row r="925" spans="1:14" ht="13">
      <c r="A925" s="36"/>
      <c r="B925" s="3"/>
      <c r="C925" s="4"/>
      <c r="D925" s="4"/>
      <c r="E925" s="3"/>
      <c r="F925" s="3"/>
      <c r="G925" s="16"/>
      <c r="H925" s="3"/>
      <c r="I925" s="3"/>
      <c r="J925" s="3"/>
      <c r="K925" s="3"/>
      <c r="L925" s="3"/>
      <c r="M925" s="3"/>
      <c r="N925" s="3"/>
    </row>
    <row r="926" spans="1:14" ht="13">
      <c r="A926" s="36"/>
      <c r="B926" s="3"/>
      <c r="C926" s="4"/>
      <c r="D926" s="4"/>
      <c r="E926" s="3"/>
      <c r="F926" s="3"/>
      <c r="G926" s="16"/>
      <c r="H926" s="3"/>
      <c r="I926" s="3"/>
      <c r="J926" s="3"/>
      <c r="K926" s="3"/>
      <c r="L926" s="3"/>
      <c r="M926" s="3"/>
      <c r="N926" s="3"/>
    </row>
    <row r="927" spans="1:14" ht="13">
      <c r="A927" s="36"/>
      <c r="B927" s="3"/>
      <c r="C927" s="4"/>
      <c r="D927" s="4"/>
      <c r="E927" s="3"/>
      <c r="F927" s="3"/>
      <c r="G927" s="16"/>
      <c r="H927" s="3"/>
      <c r="I927" s="3"/>
      <c r="J927" s="3"/>
      <c r="K927" s="3"/>
      <c r="L927" s="3"/>
      <c r="M927" s="3"/>
      <c r="N927" s="3"/>
    </row>
    <row r="928" spans="1:14" ht="13">
      <c r="A928" s="36"/>
      <c r="B928" s="3"/>
      <c r="C928" s="4"/>
      <c r="D928" s="4"/>
      <c r="E928" s="3"/>
      <c r="F928" s="3"/>
      <c r="G928" s="16"/>
      <c r="H928" s="3"/>
      <c r="I928" s="3"/>
      <c r="J928" s="3"/>
      <c r="K928" s="3"/>
      <c r="L928" s="3"/>
      <c r="M928" s="3"/>
      <c r="N928" s="3"/>
    </row>
    <row r="929" spans="1:14" ht="13">
      <c r="A929" s="36"/>
      <c r="B929" s="3"/>
      <c r="C929" s="4"/>
      <c r="D929" s="4"/>
      <c r="E929" s="3"/>
      <c r="F929" s="3"/>
      <c r="G929" s="16"/>
      <c r="H929" s="3"/>
      <c r="I929" s="3"/>
      <c r="J929" s="3"/>
      <c r="K929" s="3"/>
      <c r="L929" s="3"/>
      <c r="M929" s="3"/>
      <c r="N929" s="3"/>
    </row>
    <row r="930" spans="1:14" ht="13">
      <c r="A930" s="36"/>
      <c r="B930" s="3"/>
      <c r="C930" s="4"/>
      <c r="D930" s="4"/>
      <c r="E930" s="3"/>
      <c r="F930" s="3"/>
      <c r="G930" s="16"/>
      <c r="H930" s="3"/>
      <c r="I930" s="3"/>
      <c r="J930" s="3"/>
      <c r="K930" s="3"/>
      <c r="L930" s="3"/>
      <c r="M930" s="3"/>
      <c r="N930" s="3"/>
    </row>
    <row r="931" spans="1:14" ht="13">
      <c r="A931" s="36"/>
      <c r="B931" s="3"/>
      <c r="C931" s="4"/>
      <c r="D931" s="4"/>
      <c r="E931" s="3"/>
      <c r="F931" s="3"/>
      <c r="G931" s="16"/>
      <c r="H931" s="3"/>
      <c r="I931" s="3"/>
      <c r="J931" s="3"/>
      <c r="K931" s="3"/>
      <c r="L931" s="3"/>
      <c r="M931" s="3"/>
      <c r="N931" s="3"/>
    </row>
    <row r="932" spans="1:14" ht="13">
      <c r="A932" s="36"/>
      <c r="B932" s="3"/>
      <c r="C932" s="4"/>
      <c r="D932" s="4"/>
      <c r="E932" s="3"/>
      <c r="F932" s="3"/>
      <c r="G932" s="16"/>
      <c r="H932" s="3"/>
      <c r="I932" s="3"/>
      <c r="J932" s="3"/>
      <c r="K932" s="3"/>
      <c r="L932" s="3"/>
      <c r="M932" s="3"/>
      <c r="N932" s="3"/>
    </row>
    <row r="933" spans="1:14" ht="13">
      <c r="A933" s="36"/>
      <c r="B933" s="3"/>
      <c r="C933" s="4"/>
      <c r="D933" s="4"/>
      <c r="E933" s="3"/>
      <c r="F933" s="3"/>
      <c r="G933" s="16"/>
      <c r="H933" s="3"/>
      <c r="I933" s="3"/>
      <c r="J933" s="3"/>
      <c r="K933" s="3"/>
      <c r="L933" s="3"/>
      <c r="M933" s="3"/>
      <c r="N933" s="3"/>
    </row>
    <row r="934" spans="1:14" ht="13">
      <c r="A934" s="36"/>
      <c r="B934" s="3"/>
      <c r="C934" s="4"/>
      <c r="D934" s="4"/>
      <c r="E934" s="3"/>
      <c r="F934" s="3"/>
      <c r="G934" s="16"/>
      <c r="H934" s="3"/>
      <c r="I934" s="3"/>
      <c r="J934" s="3"/>
      <c r="K934" s="3"/>
      <c r="L934" s="3"/>
      <c r="M934" s="3"/>
      <c r="N934" s="3"/>
    </row>
    <row r="935" spans="1:14" ht="13">
      <c r="A935" s="36"/>
      <c r="B935" s="3"/>
      <c r="C935" s="4"/>
      <c r="D935" s="4"/>
      <c r="E935" s="3"/>
      <c r="F935" s="3"/>
      <c r="G935" s="16"/>
      <c r="H935" s="3"/>
      <c r="I935" s="3"/>
      <c r="J935" s="3"/>
      <c r="K935" s="3"/>
      <c r="L935" s="3"/>
      <c r="M935" s="3"/>
      <c r="N935" s="3"/>
    </row>
    <row r="936" spans="1:14" ht="13">
      <c r="A936" s="36"/>
      <c r="B936" s="3"/>
      <c r="C936" s="4"/>
      <c r="D936" s="4"/>
      <c r="E936" s="3"/>
      <c r="F936" s="3"/>
      <c r="G936" s="16"/>
      <c r="H936" s="3"/>
      <c r="I936" s="3"/>
      <c r="J936" s="3"/>
      <c r="K936" s="3"/>
      <c r="L936" s="3"/>
      <c r="M936" s="3"/>
      <c r="N936" s="3"/>
    </row>
    <row r="937" spans="1:14" ht="13">
      <c r="A937" s="36"/>
      <c r="B937" s="3"/>
      <c r="C937" s="4"/>
      <c r="D937" s="4"/>
      <c r="E937" s="3"/>
      <c r="F937" s="3"/>
      <c r="G937" s="16"/>
      <c r="H937" s="3"/>
      <c r="I937" s="3"/>
      <c r="J937" s="3"/>
      <c r="K937" s="3"/>
      <c r="L937" s="3"/>
      <c r="M937" s="3"/>
      <c r="N937" s="3"/>
    </row>
    <row r="938" spans="1:14" ht="13">
      <c r="A938" s="36"/>
      <c r="B938" s="3"/>
      <c r="C938" s="4"/>
      <c r="D938" s="4"/>
      <c r="E938" s="3"/>
      <c r="F938" s="3"/>
      <c r="G938" s="16"/>
      <c r="H938" s="3"/>
      <c r="I938" s="3"/>
      <c r="J938" s="3"/>
      <c r="K938" s="3"/>
      <c r="L938" s="3"/>
      <c r="M938" s="3"/>
      <c r="N938" s="3"/>
    </row>
    <row r="939" spans="1:14" ht="13">
      <c r="A939" s="36"/>
      <c r="B939" s="3"/>
      <c r="C939" s="4"/>
      <c r="D939" s="4"/>
      <c r="E939" s="3"/>
      <c r="F939" s="3"/>
      <c r="G939" s="16"/>
      <c r="H939" s="3"/>
      <c r="I939" s="3"/>
      <c r="J939" s="3"/>
      <c r="K939" s="3"/>
      <c r="L939" s="3"/>
      <c r="M939" s="3"/>
      <c r="N939" s="3"/>
    </row>
    <row r="940" spans="1:14" ht="13">
      <c r="A940" s="36"/>
      <c r="B940" s="3"/>
      <c r="C940" s="4"/>
      <c r="D940" s="4"/>
      <c r="E940" s="3"/>
      <c r="F940" s="3"/>
      <c r="G940" s="16"/>
      <c r="H940" s="3"/>
      <c r="I940" s="3"/>
      <c r="J940" s="3"/>
      <c r="K940" s="3"/>
      <c r="L940" s="3"/>
      <c r="M940" s="3"/>
      <c r="N940" s="3"/>
    </row>
    <row r="941" spans="1:14" ht="13">
      <c r="A941" s="36"/>
      <c r="B941" s="3"/>
      <c r="C941" s="4"/>
      <c r="D941" s="4"/>
      <c r="E941" s="3"/>
      <c r="F941" s="3"/>
      <c r="G941" s="16"/>
      <c r="H941" s="3"/>
      <c r="I941" s="3"/>
      <c r="J941" s="3"/>
      <c r="K941" s="3"/>
      <c r="L941" s="3"/>
      <c r="M941" s="3"/>
      <c r="N941" s="3"/>
    </row>
    <row r="942" spans="1:14" ht="13">
      <c r="A942" s="36"/>
      <c r="B942" s="3"/>
      <c r="C942" s="4"/>
      <c r="D942" s="4"/>
      <c r="E942" s="3"/>
      <c r="F942" s="3"/>
      <c r="G942" s="16"/>
      <c r="H942" s="3"/>
      <c r="I942" s="3"/>
      <c r="J942" s="3"/>
      <c r="K942" s="3"/>
      <c r="L942" s="3"/>
      <c r="M942" s="3"/>
      <c r="N942" s="3"/>
    </row>
    <row r="943" spans="1:14" ht="13">
      <c r="A943" s="36"/>
      <c r="B943" s="3"/>
      <c r="C943" s="4"/>
      <c r="D943" s="4"/>
      <c r="E943" s="3"/>
      <c r="F943" s="3"/>
      <c r="G943" s="16"/>
      <c r="H943" s="3"/>
      <c r="I943" s="3"/>
      <c r="J943" s="3"/>
      <c r="K943" s="3"/>
      <c r="L943" s="3"/>
      <c r="M943" s="3"/>
      <c r="N943" s="3"/>
    </row>
    <row r="944" spans="1:14" ht="13">
      <c r="A944" s="36"/>
      <c r="B944" s="3"/>
      <c r="C944" s="4"/>
      <c r="D944" s="4"/>
      <c r="E944" s="3"/>
      <c r="F944" s="3"/>
      <c r="G944" s="16"/>
      <c r="H944" s="3"/>
      <c r="I944" s="3"/>
      <c r="J944" s="3"/>
      <c r="K944" s="3"/>
      <c r="L944" s="3"/>
      <c r="M944" s="3"/>
      <c r="N944" s="3"/>
    </row>
    <row r="945" spans="1:14" ht="13">
      <c r="A945" s="36"/>
      <c r="B945" s="3"/>
      <c r="C945" s="4"/>
      <c r="D945" s="4"/>
      <c r="E945" s="3"/>
      <c r="F945" s="3"/>
      <c r="G945" s="16"/>
      <c r="H945" s="3"/>
      <c r="I945" s="3"/>
      <c r="J945" s="3"/>
      <c r="K945" s="3"/>
      <c r="L945" s="3"/>
      <c r="M945" s="3"/>
      <c r="N945" s="3"/>
    </row>
    <row r="946" spans="1:14" ht="13">
      <c r="A946" s="36"/>
      <c r="B946" s="3"/>
      <c r="C946" s="4"/>
      <c r="D946" s="4"/>
      <c r="E946" s="3"/>
      <c r="F946" s="3"/>
      <c r="G946" s="16"/>
      <c r="H946" s="3"/>
      <c r="I946" s="3"/>
      <c r="J946" s="3"/>
      <c r="K946" s="3"/>
      <c r="L946" s="3"/>
      <c r="M946" s="3"/>
      <c r="N946" s="3"/>
    </row>
    <row r="947" spans="1:14" ht="13">
      <c r="A947" s="36"/>
      <c r="B947" s="3"/>
      <c r="C947" s="4"/>
      <c r="D947" s="4"/>
      <c r="E947" s="3"/>
      <c r="F947" s="3"/>
      <c r="G947" s="16"/>
      <c r="H947" s="3"/>
      <c r="I947" s="3"/>
      <c r="J947" s="3"/>
      <c r="K947" s="3"/>
      <c r="L947" s="3"/>
      <c r="M947" s="3"/>
      <c r="N947" s="3"/>
    </row>
    <row r="948" spans="1:14" ht="13">
      <c r="A948" s="36"/>
      <c r="B948" s="3"/>
      <c r="C948" s="4"/>
      <c r="D948" s="4"/>
      <c r="E948" s="3"/>
      <c r="F948" s="3"/>
      <c r="G948" s="16"/>
      <c r="H948" s="3"/>
      <c r="I948" s="3"/>
      <c r="J948" s="3"/>
      <c r="K948" s="3"/>
      <c r="L948" s="3"/>
      <c r="M948" s="3"/>
      <c r="N948" s="3"/>
    </row>
    <row r="949" spans="1:14" ht="13">
      <c r="A949" s="36"/>
      <c r="B949" s="3"/>
      <c r="C949" s="4"/>
      <c r="D949" s="4"/>
      <c r="E949" s="3"/>
      <c r="F949" s="3"/>
      <c r="G949" s="16"/>
      <c r="H949" s="3"/>
      <c r="I949" s="3"/>
      <c r="J949" s="3"/>
      <c r="K949" s="3"/>
      <c r="L949" s="3"/>
      <c r="M949" s="3"/>
      <c r="N949" s="3"/>
    </row>
    <row r="950" spans="1:14" ht="13">
      <c r="A950" s="36"/>
      <c r="B950" s="3"/>
      <c r="C950" s="4"/>
      <c r="D950" s="4"/>
      <c r="E950" s="3"/>
      <c r="F950" s="3"/>
      <c r="G950" s="16"/>
      <c r="H950" s="3"/>
      <c r="I950" s="3"/>
      <c r="J950" s="3"/>
      <c r="K950" s="3"/>
      <c r="L950" s="3"/>
      <c r="M950" s="3"/>
      <c r="N950" s="3"/>
    </row>
    <row r="951" spans="1:14" ht="13">
      <c r="A951" s="36"/>
      <c r="B951" s="3"/>
      <c r="C951" s="4"/>
      <c r="D951" s="4"/>
      <c r="E951" s="3"/>
      <c r="F951" s="3"/>
      <c r="G951" s="16"/>
      <c r="H951" s="3"/>
      <c r="I951" s="3"/>
      <c r="J951" s="3"/>
      <c r="K951" s="3"/>
      <c r="L951" s="3"/>
      <c r="M951" s="3"/>
      <c r="N951" s="3"/>
    </row>
    <row r="952" spans="1:14" ht="13">
      <c r="A952" s="36"/>
      <c r="B952" s="3"/>
      <c r="C952" s="4"/>
      <c r="D952" s="4"/>
      <c r="E952" s="3"/>
      <c r="F952" s="3"/>
      <c r="G952" s="16"/>
      <c r="H952" s="3"/>
      <c r="I952" s="3"/>
      <c r="J952" s="3"/>
      <c r="K952" s="3"/>
      <c r="L952" s="3"/>
      <c r="M952" s="3"/>
      <c r="N952" s="3"/>
    </row>
    <row r="953" spans="1:14" ht="13">
      <c r="A953" s="36"/>
      <c r="B953" s="3"/>
      <c r="C953" s="4"/>
      <c r="D953" s="4"/>
      <c r="E953" s="3"/>
      <c r="F953" s="3"/>
      <c r="G953" s="16"/>
      <c r="H953" s="3"/>
      <c r="I953" s="3"/>
      <c r="J953" s="3"/>
      <c r="K953" s="3"/>
      <c r="L953" s="3"/>
      <c r="M953" s="3"/>
      <c r="N953" s="3"/>
    </row>
    <row r="954" spans="1:14" ht="13">
      <c r="A954" s="36"/>
      <c r="B954" s="3"/>
      <c r="C954" s="4"/>
      <c r="D954" s="4"/>
      <c r="E954" s="3"/>
      <c r="F954" s="3"/>
      <c r="G954" s="16"/>
      <c r="H954" s="3"/>
      <c r="I954" s="3"/>
      <c r="J954" s="3"/>
      <c r="K954" s="3"/>
      <c r="L954" s="3"/>
      <c r="M954" s="3"/>
      <c r="N954" s="3"/>
    </row>
    <row r="955" spans="1:14" ht="13">
      <c r="A955" s="36"/>
      <c r="B955" s="3"/>
      <c r="C955" s="4"/>
      <c r="D955" s="4"/>
      <c r="E955" s="3"/>
      <c r="F955" s="3"/>
      <c r="G955" s="16"/>
      <c r="H955" s="3"/>
      <c r="I955" s="3"/>
      <c r="J955" s="3"/>
      <c r="K955" s="3"/>
      <c r="L955" s="3"/>
      <c r="M955" s="3"/>
      <c r="N955" s="3"/>
    </row>
    <row r="956" spans="1:14" ht="13">
      <c r="A956" s="36"/>
      <c r="B956" s="3"/>
      <c r="C956" s="4"/>
      <c r="D956" s="4"/>
      <c r="E956" s="3"/>
      <c r="F956" s="3"/>
      <c r="G956" s="16"/>
      <c r="H956" s="3"/>
      <c r="I956" s="3"/>
      <c r="J956" s="3"/>
      <c r="K956" s="3"/>
      <c r="L956" s="3"/>
      <c r="M956" s="3"/>
      <c r="N956" s="3"/>
    </row>
    <row r="957" spans="1:14" ht="13">
      <c r="A957" s="36"/>
      <c r="B957" s="3"/>
      <c r="C957" s="4"/>
      <c r="D957" s="4"/>
      <c r="E957" s="3"/>
      <c r="F957" s="3"/>
      <c r="G957" s="16"/>
      <c r="H957" s="3"/>
      <c r="I957" s="3"/>
      <c r="J957" s="3"/>
      <c r="K957" s="3"/>
      <c r="L957" s="3"/>
      <c r="M957" s="3"/>
      <c r="N957" s="3"/>
    </row>
    <row r="958" spans="1:14" ht="13">
      <c r="A958" s="36"/>
      <c r="B958" s="3"/>
      <c r="C958" s="4"/>
      <c r="D958" s="4"/>
      <c r="E958" s="3"/>
      <c r="F958" s="3"/>
      <c r="G958" s="16"/>
      <c r="H958" s="3"/>
      <c r="I958" s="3"/>
      <c r="J958" s="3"/>
      <c r="K958" s="3"/>
      <c r="L958" s="3"/>
      <c r="M958" s="3"/>
      <c r="N958" s="3"/>
    </row>
    <row r="959" spans="1:14" ht="13">
      <c r="A959" s="36"/>
      <c r="B959" s="3"/>
      <c r="C959" s="4"/>
      <c r="D959" s="4"/>
      <c r="E959" s="3"/>
      <c r="F959" s="3"/>
      <c r="G959" s="16"/>
      <c r="H959" s="3"/>
      <c r="I959" s="3"/>
      <c r="J959" s="3"/>
      <c r="K959" s="3"/>
      <c r="L959" s="3"/>
      <c r="M959" s="3"/>
      <c r="N959" s="3"/>
    </row>
    <row r="960" spans="1:14" ht="13">
      <c r="A960" s="36"/>
      <c r="B960" s="3"/>
      <c r="C960" s="4"/>
      <c r="D960" s="4"/>
      <c r="E960" s="3"/>
      <c r="F960" s="3"/>
      <c r="G960" s="16"/>
      <c r="H960" s="3"/>
      <c r="I960" s="3"/>
      <c r="J960" s="3"/>
      <c r="K960" s="3"/>
      <c r="L960" s="3"/>
      <c r="M960" s="3"/>
      <c r="N960" s="3"/>
    </row>
    <row r="961" spans="1:14" ht="13">
      <c r="A961" s="36"/>
      <c r="B961" s="3"/>
      <c r="C961" s="4"/>
      <c r="D961" s="4"/>
      <c r="E961" s="3"/>
      <c r="F961" s="3"/>
      <c r="G961" s="16"/>
      <c r="H961" s="3"/>
      <c r="I961" s="3"/>
      <c r="J961" s="3"/>
      <c r="K961" s="3"/>
      <c r="L961" s="3"/>
      <c r="M961" s="3"/>
      <c r="N961" s="3"/>
    </row>
    <row r="962" spans="1:14" ht="13">
      <c r="A962" s="36"/>
      <c r="B962" s="3"/>
      <c r="C962" s="4"/>
      <c r="D962" s="4"/>
      <c r="E962" s="3"/>
      <c r="F962" s="3"/>
      <c r="G962" s="16"/>
      <c r="H962" s="3"/>
      <c r="I962" s="3"/>
      <c r="J962" s="3"/>
      <c r="K962" s="3"/>
      <c r="L962" s="3"/>
      <c r="M962" s="3"/>
      <c r="N962" s="3"/>
    </row>
    <row r="963" spans="1:14" ht="13">
      <c r="A963" s="36"/>
      <c r="B963" s="3"/>
      <c r="C963" s="4"/>
      <c r="D963" s="4"/>
      <c r="E963" s="3"/>
      <c r="F963" s="3"/>
      <c r="G963" s="16"/>
      <c r="H963" s="3"/>
      <c r="I963" s="3"/>
      <c r="J963" s="3"/>
      <c r="K963" s="3"/>
      <c r="L963" s="3"/>
      <c r="M963" s="3"/>
      <c r="N963" s="3"/>
    </row>
    <row r="964" spans="1:14" ht="13">
      <c r="A964" s="36"/>
      <c r="B964" s="3"/>
      <c r="C964" s="4"/>
      <c r="D964" s="4"/>
      <c r="E964" s="3"/>
      <c r="F964" s="3"/>
      <c r="G964" s="16"/>
      <c r="H964" s="3"/>
      <c r="I964" s="3"/>
      <c r="J964" s="3"/>
      <c r="K964" s="3"/>
      <c r="L964" s="3"/>
      <c r="M964" s="3"/>
      <c r="N964" s="3"/>
    </row>
    <row r="965" spans="1:14" ht="13">
      <c r="A965" s="36"/>
      <c r="B965" s="3"/>
      <c r="C965" s="4"/>
      <c r="D965" s="4"/>
      <c r="E965" s="3"/>
      <c r="F965" s="3"/>
      <c r="G965" s="16"/>
      <c r="H965" s="3"/>
      <c r="I965" s="3"/>
      <c r="J965" s="3"/>
      <c r="K965" s="3"/>
      <c r="L965" s="3"/>
      <c r="M965" s="3"/>
      <c r="N965" s="3"/>
    </row>
    <row r="966" spans="1:14" ht="13">
      <c r="A966" s="36"/>
      <c r="B966" s="3"/>
      <c r="C966" s="4"/>
      <c r="D966" s="4"/>
      <c r="E966" s="3"/>
      <c r="F966" s="3"/>
      <c r="G966" s="16"/>
      <c r="H966" s="3"/>
      <c r="I966" s="3"/>
      <c r="J966" s="3"/>
      <c r="K966" s="3"/>
      <c r="L966" s="3"/>
      <c r="M966" s="3"/>
      <c r="N966" s="3"/>
    </row>
    <row r="967" spans="1:14" ht="13">
      <c r="A967" s="36"/>
      <c r="B967" s="3"/>
      <c r="C967" s="4"/>
      <c r="D967" s="4"/>
      <c r="E967" s="3"/>
      <c r="F967" s="3"/>
      <c r="G967" s="16"/>
      <c r="H967" s="3"/>
      <c r="I967" s="3"/>
      <c r="J967" s="3"/>
      <c r="K967" s="3"/>
      <c r="L967" s="3"/>
      <c r="M967" s="3"/>
      <c r="N967" s="3"/>
    </row>
    <row r="968" spans="1:14" ht="13">
      <c r="A968" s="36"/>
      <c r="B968" s="3"/>
      <c r="C968" s="4"/>
      <c r="D968" s="4"/>
      <c r="E968" s="3"/>
      <c r="F968" s="3"/>
      <c r="G968" s="16"/>
      <c r="H968" s="3"/>
      <c r="I968" s="3"/>
      <c r="J968" s="3"/>
      <c r="K968" s="3"/>
      <c r="L968" s="3"/>
      <c r="M968" s="3"/>
      <c r="N968" s="3"/>
    </row>
    <row r="969" spans="1:14" ht="13">
      <c r="A969" s="36"/>
      <c r="B969" s="3"/>
      <c r="C969" s="4"/>
      <c r="D969" s="4"/>
      <c r="E969" s="3"/>
      <c r="F969" s="3"/>
      <c r="G969" s="16"/>
      <c r="H969" s="3"/>
      <c r="I969" s="3"/>
      <c r="J969" s="3"/>
      <c r="K969" s="3"/>
      <c r="L969" s="3"/>
      <c r="M969" s="3"/>
      <c r="N969" s="3"/>
    </row>
    <row r="970" spans="1:14" ht="13">
      <c r="A970" s="36"/>
      <c r="B970" s="3"/>
      <c r="C970" s="4"/>
      <c r="D970" s="4"/>
      <c r="E970" s="3"/>
      <c r="F970" s="3"/>
      <c r="G970" s="16"/>
      <c r="H970" s="3"/>
      <c r="I970" s="3"/>
      <c r="J970" s="3"/>
      <c r="K970" s="3"/>
      <c r="L970" s="3"/>
      <c r="M970" s="3"/>
      <c r="N970" s="3"/>
    </row>
    <row r="971" spans="1:14" ht="13">
      <c r="A971" s="36"/>
      <c r="B971" s="3"/>
      <c r="C971" s="4"/>
      <c r="D971" s="4"/>
      <c r="E971" s="3"/>
      <c r="F971" s="3"/>
      <c r="G971" s="16"/>
      <c r="H971" s="3"/>
      <c r="I971" s="3"/>
      <c r="J971" s="3"/>
      <c r="K971" s="3"/>
      <c r="L971" s="3"/>
      <c r="M971" s="3"/>
      <c r="N971" s="3"/>
    </row>
    <row r="972" spans="1:14" ht="13">
      <c r="A972" s="36"/>
      <c r="B972" s="3"/>
      <c r="C972" s="4"/>
      <c r="D972" s="4"/>
      <c r="E972" s="3"/>
      <c r="F972" s="3"/>
      <c r="G972" s="16"/>
      <c r="H972" s="3"/>
      <c r="I972" s="3"/>
      <c r="J972" s="3"/>
      <c r="K972" s="3"/>
      <c r="L972" s="3"/>
      <c r="M972" s="3"/>
      <c r="N972" s="3"/>
    </row>
    <row r="973" spans="1:14" ht="13">
      <c r="A973" s="36"/>
      <c r="B973" s="3"/>
      <c r="C973" s="4"/>
      <c r="D973" s="4"/>
      <c r="E973" s="3"/>
      <c r="F973" s="3"/>
      <c r="G973" s="16"/>
      <c r="H973" s="3"/>
      <c r="I973" s="3"/>
      <c r="J973" s="3"/>
      <c r="K973" s="3"/>
      <c r="L973" s="3"/>
      <c r="M973" s="3"/>
      <c r="N973" s="3"/>
    </row>
    <row r="974" spans="1:14" ht="13">
      <c r="A974" s="36"/>
      <c r="B974" s="3"/>
      <c r="C974" s="4"/>
      <c r="D974" s="4"/>
      <c r="E974" s="3"/>
      <c r="F974" s="3"/>
      <c r="G974" s="16"/>
      <c r="H974" s="3"/>
      <c r="I974" s="3"/>
      <c r="J974" s="3"/>
      <c r="K974" s="3"/>
      <c r="L974" s="3"/>
      <c r="M974" s="3"/>
      <c r="N974" s="3"/>
    </row>
    <row r="975" spans="1:14" ht="13">
      <c r="A975" s="36"/>
      <c r="B975" s="3"/>
      <c r="C975" s="4"/>
      <c r="D975" s="4"/>
      <c r="E975" s="3"/>
      <c r="F975" s="3"/>
      <c r="G975" s="16"/>
      <c r="H975" s="3"/>
      <c r="I975" s="3"/>
      <c r="J975" s="3"/>
      <c r="K975" s="3"/>
      <c r="L975" s="3"/>
      <c r="M975" s="3"/>
      <c r="N975" s="3"/>
    </row>
    <row r="976" spans="1:14" ht="13">
      <c r="A976" s="36"/>
      <c r="B976" s="3"/>
      <c r="C976" s="4"/>
      <c r="D976" s="4"/>
      <c r="E976" s="3"/>
      <c r="F976" s="3"/>
      <c r="G976" s="16"/>
      <c r="H976" s="3"/>
      <c r="I976" s="3"/>
      <c r="J976" s="3"/>
      <c r="K976" s="3"/>
      <c r="L976" s="3"/>
      <c r="M976" s="3"/>
      <c r="N976" s="3"/>
    </row>
    <row r="977" spans="1:14" ht="13">
      <c r="A977" s="36"/>
      <c r="B977" s="3"/>
      <c r="C977" s="4"/>
      <c r="D977" s="4"/>
      <c r="E977" s="3"/>
      <c r="F977" s="3"/>
      <c r="G977" s="16"/>
      <c r="H977" s="3"/>
      <c r="I977" s="3"/>
      <c r="J977" s="3"/>
      <c r="K977" s="3"/>
      <c r="L977" s="3"/>
      <c r="M977" s="3"/>
      <c r="N977" s="3"/>
    </row>
    <row r="978" spans="1:14" ht="13">
      <c r="A978" s="36"/>
      <c r="B978" s="3"/>
      <c r="C978" s="4"/>
      <c r="D978" s="4"/>
      <c r="E978" s="3"/>
      <c r="F978" s="3"/>
      <c r="G978" s="16"/>
      <c r="H978" s="3"/>
      <c r="I978" s="3"/>
      <c r="J978" s="3"/>
      <c r="K978" s="3"/>
      <c r="L978" s="3"/>
      <c r="M978" s="3"/>
      <c r="N978" s="3"/>
    </row>
    <row r="979" spans="1:14" ht="13">
      <c r="A979" s="36"/>
      <c r="B979" s="3"/>
      <c r="C979" s="4"/>
      <c r="D979" s="4"/>
      <c r="E979" s="3"/>
      <c r="F979" s="3"/>
      <c r="G979" s="16"/>
      <c r="H979" s="3"/>
      <c r="I979" s="3"/>
      <c r="J979" s="3"/>
      <c r="K979" s="3"/>
      <c r="L979" s="3"/>
      <c r="M979" s="3"/>
      <c r="N979" s="3"/>
    </row>
    <row r="980" spans="1:14" ht="13">
      <c r="A980" s="36"/>
      <c r="B980" s="3"/>
      <c r="C980" s="4"/>
      <c r="D980" s="4"/>
      <c r="E980" s="3"/>
      <c r="F980" s="3"/>
      <c r="G980" s="16"/>
      <c r="H980" s="3"/>
      <c r="I980" s="3"/>
      <c r="J980" s="3"/>
      <c r="K980" s="3"/>
      <c r="L980" s="3"/>
      <c r="M980" s="3"/>
      <c r="N980" s="3"/>
    </row>
    <row r="981" spans="1:14" ht="13">
      <c r="A981" s="36"/>
      <c r="B981" s="3"/>
      <c r="C981" s="4"/>
      <c r="D981" s="4"/>
      <c r="E981" s="3"/>
      <c r="F981" s="3"/>
      <c r="G981" s="16"/>
      <c r="H981" s="3"/>
      <c r="I981" s="3"/>
      <c r="J981" s="3"/>
      <c r="K981" s="3"/>
      <c r="L981" s="3"/>
      <c r="M981" s="3"/>
      <c r="N981" s="3"/>
    </row>
    <row r="982" spans="1:14" ht="13">
      <c r="A982" s="36"/>
      <c r="B982" s="3"/>
      <c r="C982" s="4"/>
      <c r="D982" s="4"/>
      <c r="E982" s="3"/>
      <c r="F982" s="3"/>
      <c r="G982" s="16"/>
      <c r="H982" s="3"/>
      <c r="I982" s="3"/>
      <c r="J982" s="3"/>
      <c r="K982" s="3"/>
      <c r="L982" s="3"/>
      <c r="M982" s="3"/>
      <c r="N982" s="3"/>
    </row>
    <row r="983" spans="1:14" ht="13">
      <c r="A983" s="36"/>
      <c r="B983" s="3"/>
      <c r="C983" s="4"/>
      <c r="D983" s="4"/>
      <c r="E983" s="3"/>
      <c r="F983" s="3"/>
      <c r="G983" s="16"/>
      <c r="H983" s="3"/>
      <c r="I983" s="3"/>
      <c r="J983" s="3"/>
      <c r="K983" s="3"/>
      <c r="L983" s="3"/>
      <c r="M983" s="3"/>
      <c r="N983" s="3"/>
    </row>
    <row r="984" spans="1:14" ht="13">
      <c r="A984" s="36"/>
      <c r="B984" s="3"/>
      <c r="C984" s="4"/>
      <c r="D984" s="4"/>
      <c r="E984" s="3"/>
      <c r="F984" s="3"/>
      <c r="G984" s="16"/>
      <c r="H984" s="3"/>
      <c r="I984" s="3"/>
      <c r="J984" s="3"/>
      <c r="K984" s="3"/>
      <c r="L984" s="3"/>
      <c r="M984" s="3"/>
      <c r="N984" s="3"/>
    </row>
    <row r="985" spans="1:14" ht="13">
      <c r="A985" s="36"/>
      <c r="B985" s="3"/>
      <c r="C985" s="4"/>
      <c r="D985" s="4"/>
      <c r="E985" s="3"/>
      <c r="F985" s="3"/>
      <c r="G985" s="16"/>
      <c r="H985" s="3"/>
      <c r="I985" s="3"/>
      <c r="J985" s="3"/>
      <c r="K985" s="3"/>
      <c r="L985" s="3"/>
      <c r="M985" s="3"/>
      <c r="N985" s="3"/>
    </row>
    <row r="986" spans="1:14" ht="13">
      <c r="A986" s="36"/>
      <c r="B986" s="3"/>
      <c r="C986" s="4"/>
      <c r="D986" s="4"/>
      <c r="E986" s="3"/>
      <c r="F986" s="3"/>
      <c r="G986" s="16"/>
      <c r="H986" s="3"/>
      <c r="I986" s="3"/>
      <c r="J986" s="3"/>
      <c r="K986" s="3"/>
      <c r="L986" s="3"/>
      <c r="M986" s="3"/>
      <c r="N986" s="3"/>
    </row>
    <row r="987" spans="1:14" ht="13">
      <c r="A987" s="36"/>
      <c r="B987" s="3"/>
      <c r="C987" s="4"/>
      <c r="D987" s="4"/>
      <c r="E987" s="3"/>
      <c r="F987" s="3"/>
      <c r="G987" s="16"/>
      <c r="H987" s="3"/>
      <c r="I987" s="3"/>
      <c r="J987" s="3"/>
      <c r="K987" s="3"/>
      <c r="L987" s="3"/>
      <c r="M987" s="3"/>
      <c r="N987" s="3"/>
    </row>
    <row r="988" spans="1:14" ht="13">
      <c r="A988" s="36"/>
      <c r="B988" s="3"/>
      <c r="C988" s="4"/>
      <c r="D988" s="4"/>
      <c r="E988" s="3"/>
      <c r="F988" s="3"/>
      <c r="G988" s="16"/>
      <c r="H988" s="3"/>
      <c r="I988" s="3"/>
      <c r="J988" s="3"/>
      <c r="K988" s="3"/>
      <c r="L988" s="3"/>
      <c r="M988" s="3"/>
      <c r="N988" s="3"/>
    </row>
    <row r="989" spans="1:14" ht="13">
      <c r="A989" s="36"/>
      <c r="B989" s="3"/>
      <c r="C989" s="4"/>
      <c r="D989" s="4"/>
      <c r="E989" s="3"/>
      <c r="F989" s="3"/>
      <c r="G989" s="16"/>
      <c r="H989" s="3"/>
      <c r="I989" s="3"/>
      <c r="J989" s="3"/>
      <c r="K989" s="3"/>
      <c r="L989" s="3"/>
      <c r="M989" s="3"/>
      <c r="N989" s="3"/>
    </row>
    <row r="990" spans="1:14" ht="13">
      <c r="A990" s="36"/>
      <c r="B990" s="3"/>
      <c r="C990" s="4"/>
      <c r="D990" s="4"/>
      <c r="E990" s="3"/>
      <c r="F990" s="3"/>
      <c r="G990" s="16"/>
      <c r="H990" s="3"/>
      <c r="I990" s="3"/>
      <c r="J990" s="3"/>
      <c r="K990" s="3"/>
      <c r="L990" s="3"/>
      <c r="M990" s="3"/>
      <c r="N990" s="3"/>
    </row>
  </sheetData>
  <autoFilter ref="A1:P990" xr:uid="{00000000-0009-0000-0000-000017000000}"/>
  <customSheetViews>
    <customSheetView guid="{01185B4F-FE60-45DB-AE62-FC7050C41E24}" filter="1" showAutoFilter="1">
      <pageMargins left="0.7" right="0.7" top="0.75" bottom="0.75" header="0.3" footer="0.3"/>
      <autoFilter ref="A1:P990" xr:uid="{2BCB1025-A107-0F45-8771-2A17E6B014F1}">
        <filterColumn colId="5">
          <filters>
            <filter val="zh"/>
          </filters>
        </filterColumn>
      </autoFilter>
    </customSheetView>
    <customSheetView guid="{C6D8AC44-BC03-4E7B-80FF-BEBAE45ADEEA}" filter="1" showAutoFilter="1">
      <pageMargins left="0.7" right="0.7" top="0.75" bottom="0.75" header="0.3" footer="0.3"/>
      <autoFilter ref="A1:M979" xr:uid="{4577049E-1F90-2441-88D3-317971456E29}">
        <filterColumn colId="4">
          <filters blank="1">
            <filter val="Chatham Sq"/>
            <filter val="Online"/>
            <filter val="Seward Park"/>
          </filters>
        </filterColumn>
        <filterColumn colId="5">
          <filters>
            <filter val="en"/>
          </filters>
        </filterColumn>
      </autoFilter>
    </customSheetView>
  </customSheetViews>
  <conditionalFormatting sqref="A1:H990">
    <cfRule type="expression" dxfId="54" priority="1">
      <formula>($M:$M = 1)</formula>
    </cfRule>
    <cfRule type="expression" dxfId="53" priority="2">
      <formula>COUNTIF($R:$R, $A1) &gt; 0</formula>
    </cfRule>
  </conditionalFormatting>
  <conditionalFormatting sqref="A2:H990">
    <cfRule type="expression" dxfId="52" priority="3">
      <formula>($A:$A=TODAY())</formula>
    </cfRule>
  </conditionalFormatting>
  <conditionalFormatting sqref="C2:C990">
    <cfRule type="cellIs" dxfId="51" priority="10" operator="lessThan">
      <formula>"12:00:00 PM"</formula>
    </cfRule>
  </conditionalFormatting>
  <conditionalFormatting sqref="E2:E990">
    <cfRule type="containsText" dxfId="50" priority="4" operator="containsText" text="SNFL">
      <formula>NOT(ISERROR(SEARCH(("SNFL"),(E2))))</formula>
    </cfRule>
    <cfRule type="containsText" dxfId="49" priority="5" operator="containsText" text="Chatham Sq">
      <formula>NOT(ISERROR(SEARCH(("Chatham Sq"),(E2))))</formula>
    </cfRule>
    <cfRule type="containsText" dxfId="48" priority="6" operator="containsText" text="Seward Park">
      <formula>NOT(ISERROR(SEARCH(("Seward Park"),(E2))))</formula>
    </cfRule>
  </conditionalFormatting>
  <conditionalFormatting sqref="F2:F990">
    <cfRule type="containsText" dxfId="47" priority="7" operator="containsText" text="zh">
      <formula>NOT(ISERROR(SEARCH(("zh"),(F2))))</formula>
    </cfRule>
  </conditionalFormatting>
  <conditionalFormatting sqref="R1">
    <cfRule type="expression" dxfId="46" priority="11">
      <formula>ISERROR(R2)</formula>
    </cfRule>
  </conditionalFormatting>
  <conditionalFormatting sqref="R2">
    <cfRule type="expression" dxfId="45" priority="9">
      <formula>ISERROR(R2)</formula>
    </cfRule>
  </conditionalFormatting>
  <conditionalFormatting sqref="R2:R990">
    <cfRule type="notContainsBlanks" dxfId="44" priority="8">
      <formula>LEN(TRIM(R2))&gt;0</formula>
    </cfRule>
  </conditionalFormatting>
  <dataValidations count="1">
    <dataValidation type="custom" allowBlank="1" showDropDown="1" showInputMessage="1" showErrorMessage="1" prompt="Enter a valid date" sqref="A2:A990" xr:uid="{00000000-0002-0000-1700-000000000000}">
      <formula1>OR(NOT(ISERROR(DATEVALUE(A2))), AND(ISNUMBER(A2), LEFT(CELL("format", A2))="D"))</formula1>
    </dataValidation>
  </dataValidations>
  <hyperlinks>
    <hyperlink ref="L2" r:id="rId2" xr:uid="{00000000-0004-0000-1700-000000000000}"/>
    <hyperlink ref="L3" r:id="rId3" xr:uid="{00000000-0004-0000-1700-000001000000}"/>
    <hyperlink ref="L4" r:id="rId4" xr:uid="{00000000-0004-0000-1700-000002000000}"/>
    <hyperlink ref="L5" r:id="rId5" xr:uid="{00000000-0004-0000-1700-000003000000}"/>
    <hyperlink ref="L6" r:id="rId6" xr:uid="{00000000-0004-0000-1700-000004000000}"/>
    <hyperlink ref="L7" r:id="rId7" xr:uid="{00000000-0004-0000-1700-000005000000}"/>
    <hyperlink ref="L8" r:id="rId8" xr:uid="{00000000-0004-0000-1700-000006000000}"/>
    <hyperlink ref="L9" r:id="rId9" xr:uid="{00000000-0004-0000-1700-000007000000}"/>
    <hyperlink ref="L10" r:id="rId10" xr:uid="{00000000-0004-0000-1700-000008000000}"/>
    <hyperlink ref="L11" r:id="rId11" xr:uid="{00000000-0004-0000-1700-000009000000}"/>
    <hyperlink ref="L12" r:id="rId12" xr:uid="{00000000-0004-0000-1700-00000A000000}"/>
    <hyperlink ref="L13" r:id="rId13" xr:uid="{00000000-0004-0000-1700-00000B000000}"/>
    <hyperlink ref="L14" r:id="rId14" xr:uid="{00000000-0004-0000-1700-00000C000000}"/>
    <hyperlink ref="L15" r:id="rId15" xr:uid="{00000000-0004-0000-1700-00000D000000}"/>
    <hyperlink ref="L16" r:id="rId16" xr:uid="{00000000-0004-0000-1700-00000E000000}"/>
    <hyperlink ref="L17" r:id="rId17" xr:uid="{00000000-0004-0000-1700-00000F000000}"/>
    <hyperlink ref="L18" r:id="rId18" xr:uid="{00000000-0004-0000-1700-000010000000}"/>
    <hyperlink ref="L19" r:id="rId19" xr:uid="{00000000-0004-0000-1700-000011000000}"/>
    <hyperlink ref="L20" r:id="rId20" xr:uid="{00000000-0004-0000-1700-000012000000}"/>
    <hyperlink ref="L21" r:id="rId21" xr:uid="{00000000-0004-0000-1700-000013000000}"/>
    <hyperlink ref="L22" r:id="rId22" xr:uid="{00000000-0004-0000-1700-000014000000}"/>
    <hyperlink ref="L23" r:id="rId23" xr:uid="{00000000-0004-0000-1700-000015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DropDown="1" showInputMessage="1" showErrorMessage="1" prompt="Put in valid class title or choose from dropdown" xr:uid="{00000000-0002-0000-1700-000001000000}">
          <x14:formula1>
            <xm:f>'classes-lookup'!$A$2:$A$1000</xm:f>
          </x14:formula1>
          <xm:sqref>H2:H5 H7:H990</xm:sqref>
        </x14:dataValidation>
        <x14:dataValidation type="list" allowBlank="1" showDropDown="1" showErrorMessage="1" xr:uid="{00000000-0002-0000-1700-000002000000}">
          <x14:formula1>
            <xm:f>'classes-lookup'!$A$2:$A$1000</xm:f>
          </x14:formula1>
          <xm:sqref>H6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10.1640625" bestFit="1"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35">
        <v>45779</v>
      </c>
      <c r="B2" s="3" t="str">
        <f t="shared" ref="B2:B256" si="0">IF(ISBLANK($A2),,CHOOSE(WEEKDAY($A2), "Sun", "Mon", "Tue", "Wed", "Thur", "Fri", "Sat"))</f>
        <v>Fri</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f ca="1">IF(ISBLANK(C2),,CHOOSE(WEEKDAY($A2),,C2+TIME(2,0,0),IF(AND($A2=$A1,$A2=#REF!),C2+TIME(1,0,0),C2+TIME(1,30,0)),C2+TIME(1,30,0),C2+TIME(1,30,0),C2+TIME(2,0,0),C2+TIME(2,0,0),))</f>
        <v>0.5416666666666663</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6</v>
      </c>
      <c r="H2" s="3" t="s">
        <v>91</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642</v>
      </c>
      <c r="M2" s="3">
        <v>0</v>
      </c>
      <c r="N2" s="3">
        <v>0</v>
      </c>
      <c r="P2" s="3" t="s">
        <v>643</v>
      </c>
      <c r="R2" s="36">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0)"),45789)</f>
        <v>45789</v>
      </c>
      <c r="S2" s="136" t="s">
        <v>135</v>
      </c>
      <c r="T2" s="141">
        <v>209</v>
      </c>
      <c r="W2" s="23"/>
    </row>
    <row r="3" spans="1:49" ht="15.75" customHeight="1">
      <c r="A3" s="35">
        <v>45782</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0.458333333333333)</f>
        <v>0.45833333333333298</v>
      </c>
      <c r="D3" s="4">
        <f t="shared" ref="D3:D31" ca="1" si="1">IF(ISBLANK(C3),,CHOOSE(WEEKDAY($A3),,C3+TIME(2,0,0),IF(AND($A3=$A2,$A3=$A1),C3+TIME(1,0,0),C3+TIME(1,30,0)),C3+TIME(1,30,0),C3+TIME(1,30,0),C3+TIME(2,0,0),C3+TIME(2,0,0),))</f>
        <v>0.5416666666666663</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3" s="3" t="str">
        <f t="array" ref="F3">IF(ISBLANK($A3),,CHOOSE(WEEKDAY($A3),,INDEX(location_lang_time_lookup,2,3),INDEX(location_lang_time_lookup,2,2),INDEX(location_lang_time_lookup,2,2),INDEX(location_lang_time_lookup,2,2),INDEX(location_lang_time_lookup,2,3),INDEX(location_lang_time_lookup,2,2)))</f>
        <v>zh</v>
      </c>
      <c r="G3" s="5">
        <v>7</v>
      </c>
      <c r="H3" s="3" t="s">
        <v>292</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644</v>
      </c>
      <c r="M3" s="3">
        <v>0</v>
      </c>
      <c r="N3" s="3">
        <v>0</v>
      </c>
      <c r="Q3" s="3"/>
      <c r="R3" s="36">
        <f ca="1">IFERROR(__xludf.DUMMYFUNCTION("""COMPUTED_VALUE"""),45789)</f>
        <v>45789</v>
      </c>
      <c r="S3" s="142" t="s">
        <v>1404</v>
      </c>
      <c r="T3" s="143">
        <v>-6</v>
      </c>
      <c r="W3" s="23"/>
    </row>
    <row r="4" spans="1:49" ht="15.75" customHeight="1">
      <c r="A4" s="35">
        <v>45782</v>
      </c>
      <c r="B4" s="3" t="str">
        <f t="shared" si="0"/>
        <v>Mon</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0.625)</f>
        <v>0.625</v>
      </c>
      <c r="D4" s="4">
        <f t="shared" ca="1" si="1"/>
        <v>0.70833333333333337</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4" s="3" t="str">
        <f t="array" ref="F4">IF(ISBLANK($A4),,CHOOSE(WEEKDAY($A4),,INDEX(location_lang_time_lookup,2,3),INDEX(location_lang_time_lookup,2,2),INDEX(location_lang_time_lookup,2,2),INDEX(location_lang_time_lookup,2,2),INDEX(location_lang_time_lookup,2,3),INDEX(location_lang_time_lookup,2,2)))</f>
        <v>zh</v>
      </c>
      <c r="G4" s="5">
        <v>15</v>
      </c>
      <c r="H4" s="3" t="s">
        <v>512</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645</v>
      </c>
      <c r="M4" s="3">
        <v>0</v>
      </c>
      <c r="N4" s="3">
        <v>0</v>
      </c>
      <c r="O4" s="3"/>
      <c r="Q4" s="3"/>
      <c r="R4" s="36">
        <f ca="1">IFERROR(__xludf.DUMMYFUNCTION("""COMPUTED_VALUE"""),45804)</f>
        <v>45804</v>
      </c>
      <c r="W4" s="23"/>
    </row>
    <row r="5" spans="1:49" ht="15.75" customHeight="1">
      <c r="A5" s="35">
        <v>45783</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0.52083333333333304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0</v>
      </c>
      <c r="H5" s="3" t="s">
        <v>95</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646</v>
      </c>
      <c r="M5" s="3">
        <v>0</v>
      </c>
      <c r="N5" s="3">
        <v>0</v>
      </c>
      <c r="O5" s="3"/>
      <c r="P5" s="34"/>
      <c r="Q5" s="3"/>
      <c r="R5" s="36">
        <f ca="1">IFERROR(__xludf.DUMMYFUNCTION("""COMPUTED_VALUE"""),45804)</f>
        <v>45804</v>
      </c>
      <c r="U5" s="14"/>
    </row>
    <row r="6" spans="1:49">
      <c r="A6" s="35">
        <v>45783</v>
      </c>
      <c r="B6" s="3" t="str">
        <f t="shared" si="0"/>
        <v>Tue</v>
      </c>
      <c r="C6" s="4">
        <f ca="1">IFERROR(__xludf.DUMMYFUNCTION("IF(ISBLANK($A6),,CHOOSE(WEEKDAY($A6),,IF(ISDATE($A5),IF(WEEKDAY($A5)=2,INDEX(location_lang_time_lookup,1,6),INDEX(location_lang_time_lookup,1,4)),INDEX(location_lang_time_lookup,1,4)),IF(ISDATE($A5),IF(WEEKDAY($A5)=3,INDEX(location_lang_time_lookup,2,6),I"&amp;"NDEX(location_lang_time_lookup,2,4)),INDEX(location_lang_time_lookup,2,4)),IF(ISDATE($A5),IF(WEEKDAY($A5)=4,INDEX(location_lang_time_lookup,3,6),INDEX(location_lang_time_lookup,3,4)),INDEX(location_lang_time_lookup,3,4)),IF(ISDATE($A5),IF(WEEKDAY($A5)=5,I"&amp;"NDEX(location_lang_time_lookup,3,6),INDEX(location_lang_time_lookup,3,4)),INDEX(location_lang_time_lookup,3,4)),INDEX(location_lang_time_lookup,1,4),IF(ISDATE($A5),IF(WEEKDAY($A5)=7,INDEX(location_lang_time_lookup,5,6),INDEX(location_lang_time_lookup,5,4)"&amp;"),INDEX(location_lang_time_lookup,5,4))))"),0.583333333333333)</f>
        <v>0.58333333333333304</v>
      </c>
      <c r="D6" s="4">
        <f t="shared" ca="1" si="1"/>
        <v>0.64583333333333304</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6</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10" t="s">
        <v>647</v>
      </c>
      <c r="M6" s="3">
        <v>0</v>
      </c>
      <c r="N6" s="3">
        <v>0</v>
      </c>
      <c r="O6" s="3"/>
      <c r="P6" s="3"/>
      <c r="Q6" s="3"/>
      <c r="R6" s="36">
        <f ca="1">IFERROR(__xludf.DUMMYFUNCTION("""COMPUTED_VALUE"""),45804)</f>
        <v>45804</v>
      </c>
      <c r="S6" s="3"/>
      <c r="W6" s="12"/>
    </row>
    <row r="7" spans="1:49" ht="15.75" customHeight="1">
      <c r="A7" s="35">
        <v>45783</v>
      </c>
      <c r="B7" s="3" t="str">
        <f t="shared" si="0"/>
        <v>Tue</v>
      </c>
      <c r="C7" s="4">
        <v>0.64583333333333337</v>
      </c>
      <c r="D7" s="4">
        <f t="shared" si="1"/>
        <v>0.6875</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7" s="3" t="str">
        <f t="array" ref="F7">IF(ISBLANK($A7),,CHOOSE(WEEKDAY($A7),,INDEX(location_lang_time_lookup,2,3),INDEX(location_lang_time_lookup,2,2),INDEX(location_lang_time_lookup,2,2),INDEX(location_lang_time_lookup,2,2),INDEX(location_lang_time_lookup,2,3),INDEX(location_lang_time_lookup,2,2)))</f>
        <v>en</v>
      </c>
      <c r="G7" s="5">
        <v>5</v>
      </c>
      <c r="H7" s="3" t="s">
        <v>91</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10" t="s">
        <v>647</v>
      </c>
      <c r="M7" s="3">
        <v>0</v>
      </c>
      <c r="N7" s="3">
        <v>0</v>
      </c>
      <c r="O7" s="3"/>
      <c r="Q7" s="3"/>
      <c r="S7" s="3"/>
    </row>
    <row r="8" spans="1:49" ht="15.75" customHeight="1">
      <c r="A8" s="35">
        <v>45784</v>
      </c>
      <c r="B8" s="3" t="str">
        <f t="shared" si="0"/>
        <v>Wed</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0.458333333333333)</f>
        <v>0.45833333333333298</v>
      </c>
      <c r="D8" s="4">
        <f t="shared" ca="1" si="1"/>
        <v>0.52083333333333304</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en</v>
      </c>
      <c r="G8" s="5">
        <v>12</v>
      </c>
      <c r="H8" s="3" t="s">
        <v>164</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6" t="s">
        <v>648</v>
      </c>
      <c r="M8" s="3">
        <v>0</v>
      </c>
      <c r="N8" s="3">
        <v>0</v>
      </c>
      <c r="O8" s="3"/>
      <c r="Q8" s="3"/>
      <c r="S8" s="3"/>
    </row>
    <row r="9" spans="1:49" ht="15.75" customHeight="1">
      <c r="A9" s="35">
        <v>45784</v>
      </c>
      <c r="B9" s="3" t="str">
        <f t="shared" si="0"/>
        <v>Wed</v>
      </c>
      <c r="C9" s="4">
        <v>0.625</v>
      </c>
      <c r="D9" s="4">
        <f t="shared" si="1"/>
        <v>0.6875</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9" s="3" t="str">
        <f t="array" ref="F9">IF(ISBLANK($A9),,CHOOSE(WEEKDAY($A9),,INDEX(location_lang_time_lookup,2,3),INDEX(location_lang_time_lookup,2,2),INDEX(location_lang_time_lookup,2,2),INDEX(location_lang_time_lookup,2,2),INDEX(location_lang_time_lookup,2,3),INDEX(location_lang_time_lookup,2,2)))</f>
        <v>en</v>
      </c>
      <c r="G9" s="5">
        <v>12</v>
      </c>
      <c r="H9" s="3" t="s">
        <v>649</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650</v>
      </c>
      <c r="M9" s="3">
        <v>0</v>
      </c>
      <c r="N9" s="3">
        <v>0</v>
      </c>
      <c r="O9" s="3">
        <v>21</v>
      </c>
      <c r="P9" s="3"/>
      <c r="Q9" s="3"/>
      <c r="T9" s="22"/>
    </row>
    <row r="10" spans="1:49" ht="15.75" customHeight="1">
      <c r="A10" s="35">
        <v>45786</v>
      </c>
      <c r="B10" s="3" t="str">
        <f t="shared" si="0"/>
        <v>Fri</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0.458333333333333)</f>
        <v>0.45833333333333298</v>
      </c>
      <c r="D10" s="4">
        <f t="shared" ca="1" si="1"/>
        <v>0.5416666666666663</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Chatham Sq")</f>
        <v>Chatham Sq</v>
      </c>
      <c r="F10" s="3" t="str">
        <f t="array" ref="F10">IF(ISBLANK($A10),,CHOOSE(WEEKDAY($A10),,INDEX(location_lang_time_lookup,2,3),INDEX(location_lang_time_lookup,2,2),INDEX(location_lang_time_lookup,2,2),INDEX(location_lang_time_lookup,2,2),INDEX(location_lang_time_lookup,2,3),INDEX(location_lang_time_lookup,2,2)))</f>
        <v>zh</v>
      </c>
      <c r="G10" s="16"/>
      <c r="H10" s="3" t="s">
        <v>91</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6" t="s">
        <v>642</v>
      </c>
      <c r="M10" s="3">
        <v>1</v>
      </c>
      <c r="N10" s="3">
        <v>0</v>
      </c>
      <c r="O10" s="3"/>
      <c r="P10" s="3"/>
      <c r="Q10" s="3"/>
      <c r="S10" s="37"/>
    </row>
    <row r="11" spans="1:49" ht="15.75" customHeight="1">
      <c r="A11" s="38">
        <v>45789</v>
      </c>
      <c r="B11" s="3" t="str">
        <f t="shared" si="0"/>
        <v>Mon</v>
      </c>
      <c r="C11" s="4">
        <f ca="1">IFERROR(__xludf.DUMMYFUNCTION("IF(ISBLANK($A11),,CHOOSE(WEEKDAY($A11),,IF(ISDATE($A10),IF(WEEKDAY($A10)=2,INDEX(location_lang_time_lookup,1,6),INDEX(location_lang_time_lookup,1,4)),INDEX(location_lang_time_lookup,1,4)),IF(ISDATE($A10),IF(WEEKDAY($A10)=3,INDEX(location_lang_time_lookup,"&amp;"2,6),INDEX(location_lang_time_lookup,2,4)),INDEX(location_lang_time_lookup,2,4)),IF(ISDATE($A10),IF(WEEKDAY($A10)=4,INDEX(location_lang_time_lookup,3,6),INDEX(location_lang_time_lookup,3,4)),INDEX(location_lang_time_lookup,3,4)),IF(ISDATE($A10),IF(WEEKDAY"&amp;"($A10)=5,INDEX(location_lang_time_lookup,3,6),INDEX(location_lang_time_lookup,3,4)),INDEX(location_lang_time_lookup,3,4)),INDEX(location_lang_time_lookup,1,4),IF(ISDATE($A10),IF(WEEKDAY($A10)=7,INDEX(location_lang_time_lookup,5,6),INDEX(location_lang_time"&amp;"_lookup,5,4)),INDEX(location_lang_time_lookup,5,4))))"),0.458333333333333)</f>
        <v>0.45833333333333298</v>
      </c>
      <c r="D11" s="4">
        <f t="shared" ca="1" si="1"/>
        <v>0.5416666666666663</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1" s="3" t="str">
        <f t="array" ref="F11">IF(ISBLANK($A11),,CHOOSE(WEEKDAY($A11),,INDEX(location_lang_time_lookup,2,3),INDEX(location_lang_time_lookup,2,2),INDEX(location_lang_time_lookup,2,2),INDEX(location_lang_time_lookup,2,2),INDEX(location_lang_time_lookup,2,3),INDEX(location_lang_time_lookup,2,2)))</f>
        <v>zh</v>
      </c>
      <c r="G11" s="16"/>
      <c r="H11" s="3" t="s">
        <v>292</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6" t="s">
        <v>644</v>
      </c>
      <c r="M11" s="3">
        <v>1</v>
      </c>
      <c r="N11" s="3">
        <v>0</v>
      </c>
      <c r="O11" s="3"/>
      <c r="P11" s="3"/>
      <c r="Q11" s="3"/>
      <c r="S11" s="37"/>
    </row>
    <row r="12" spans="1:49" ht="15.75" customHeight="1">
      <c r="A12" s="39">
        <v>45789</v>
      </c>
      <c r="B12" s="3" t="str">
        <f t="shared" si="0"/>
        <v>Mon</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0.625)</f>
        <v>0.625</v>
      </c>
      <c r="D12" s="4">
        <f t="shared" ca="1" si="1"/>
        <v>0.70833333333333337</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2" s="3" t="str">
        <f t="array" ref="F12">IF(ISBLANK($A12),,CHOOSE(WEEKDAY($A12),,INDEX(location_lang_time_lookup,2,3),INDEX(location_lang_time_lookup,2,2),INDEX(location_lang_time_lookup,2,2),INDEX(location_lang_time_lookup,2,2),INDEX(location_lang_time_lookup,2,3),INDEX(location_lang_time_lookup,2,2)))</f>
        <v>zh</v>
      </c>
      <c r="G12" s="16"/>
      <c r="H12" s="3" t="s">
        <v>107</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6" t="s">
        <v>651</v>
      </c>
      <c r="M12" s="3">
        <v>1</v>
      </c>
      <c r="N12" s="3">
        <v>0</v>
      </c>
      <c r="O12" s="3"/>
      <c r="Q12" s="3"/>
      <c r="S12" s="37"/>
    </row>
    <row r="13" spans="1:49" ht="15.75" customHeight="1">
      <c r="A13" s="36">
        <v>45790</v>
      </c>
      <c r="B13" s="3" t="str">
        <f t="shared" si="0"/>
        <v>Tue</v>
      </c>
      <c r="C13" s="4">
        <f ca="1">IFERROR(__xludf.DUMMYFUNCTION("IF(ISBLANK($A13),,CHOOSE(WEEKDAY($A13),,IF(ISDATE($A12),IF(WEEKDAY($A12)=2,INDEX(location_lang_time_lookup,1,6),INDEX(location_lang_time_lookup,1,4)),INDEX(location_lang_time_lookup,1,4)),IF(ISDATE($A12),IF(WEEKDAY($A12)=3,INDEX(location_lang_time_lookup,"&amp;"2,6),INDEX(location_lang_time_lookup,2,4)),INDEX(location_lang_time_lookup,2,4)),IF(ISDATE($A12),IF(WEEKDAY($A12)=4,INDEX(location_lang_time_lookup,3,6),INDEX(location_lang_time_lookup,3,4)),INDEX(location_lang_time_lookup,3,4)),IF(ISDATE($A12),IF(WEEKDAY"&amp;"($A12)=5,INDEX(location_lang_time_lookup,3,6),INDEX(location_lang_time_lookup,3,4)),INDEX(location_lang_time_lookup,3,4)),INDEX(location_lang_time_lookup,1,4),IF(ISDATE($A12),IF(WEEKDAY($A12)=7,INDEX(location_lang_time_lookup,5,6),INDEX(location_lang_time"&amp;"_lookup,5,4)),INDEX(location_lang_time_lookup,5,4))))"),0.458333333333333)</f>
        <v>0.45833333333333298</v>
      </c>
      <c r="D13" s="4">
        <f t="shared" ca="1" si="1"/>
        <v>0.52083333333333304</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3" s="3" t="str">
        <f t="array" ref="F13">IF(ISBLANK($A13),,CHOOSE(WEEKDAY($A13),,INDEX(location_lang_time_lookup,2,3),INDEX(location_lang_time_lookup,2,2),INDEX(location_lang_time_lookup,2,2),INDEX(location_lang_time_lookup,2,2),INDEX(location_lang_time_lookup,2,3),INDEX(location_lang_time_lookup,2,2)))</f>
        <v>en</v>
      </c>
      <c r="G13" s="5">
        <v>0</v>
      </c>
      <c r="H13" s="3" t="s">
        <v>109</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10" t="s">
        <v>652</v>
      </c>
      <c r="M13" s="3">
        <v>0</v>
      </c>
      <c r="N13" s="3">
        <v>0</v>
      </c>
      <c r="O13" s="3"/>
      <c r="Q13" s="3"/>
      <c r="S13" s="37"/>
    </row>
    <row r="14" spans="1:49" ht="15.75" customHeight="1">
      <c r="A14" s="35">
        <v>45790</v>
      </c>
      <c r="B14" s="3" t="str">
        <f t="shared" si="0"/>
        <v>Tue</v>
      </c>
      <c r="C14" s="4">
        <f ca="1">IFERROR(__xludf.DUMMYFUNCTION("IF(ISBLANK($A14),,CHOOSE(WEEKDAY($A14),,IF(ISDATE($A13),IF(WEEKDAY($A13)=2,INDEX(location_lang_time_lookup,1,6),INDEX(location_lang_time_lookup,1,4)),INDEX(location_lang_time_lookup,1,4)),IF(ISDATE($A13),IF(WEEKDAY($A13)=3,INDEX(location_lang_time_lookup,"&amp;"2,6),INDEX(location_lang_time_lookup,2,4)),INDEX(location_lang_time_lookup,2,4)),IF(ISDATE($A13),IF(WEEKDAY($A13)=4,INDEX(location_lang_time_lookup,3,6),INDEX(location_lang_time_lookup,3,4)),INDEX(location_lang_time_lookup,3,4)),IF(ISDATE($A13),IF(WEEKDAY"&amp;"($A13)=5,INDEX(location_lang_time_lookup,3,6),INDEX(location_lang_time_lookup,3,4)),INDEX(location_lang_time_lookup,3,4)),INDEX(location_lang_time_lookup,1,4),IF(ISDATE($A13),IF(WEEKDAY($A13)=7,INDEX(location_lang_time_lookup,5,6),INDEX(location_lang_time"&amp;"_lookup,5,4)),INDEX(location_lang_time_lookup,5,4))))"),0.583333333333333)</f>
        <v>0.58333333333333304</v>
      </c>
      <c r="D14" s="4">
        <f t="shared" ca="1" si="1"/>
        <v>0.64583333333333304</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4" s="3" t="str">
        <f t="array" ref="F14">IF(ISBLANK($A14),,CHOOSE(WEEKDAY($A14),,INDEX(location_lang_time_lookup,2,3),INDEX(location_lang_time_lookup,2,2),INDEX(location_lang_time_lookup,2,2),INDEX(location_lang_time_lookup,2,2),INDEX(location_lang_time_lookup,2,3),INDEX(location_lang_time_lookup,2,2)))</f>
        <v>en</v>
      </c>
      <c r="G14" s="5">
        <v>4</v>
      </c>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647</v>
      </c>
      <c r="M14" s="3">
        <v>0</v>
      </c>
      <c r="N14" s="3">
        <v>0</v>
      </c>
      <c r="O14" s="3"/>
      <c r="P14" s="3"/>
      <c r="Q14" s="3"/>
      <c r="S14" s="37"/>
    </row>
    <row r="15" spans="1:49" ht="15.75" customHeight="1">
      <c r="A15" s="36">
        <v>45790</v>
      </c>
      <c r="B15" s="3" t="str">
        <f t="shared" si="0"/>
        <v>Tue</v>
      </c>
      <c r="C15" s="4">
        <v>0.64583333333333337</v>
      </c>
      <c r="D15" s="4">
        <f t="shared" si="1"/>
        <v>0.6875</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5" s="3" t="str">
        <f t="array" ref="F15">IF(ISBLANK($A15),,CHOOSE(WEEKDAY($A15),,INDEX(location_lang_time_lookup,2,3),INDEX(location_lang_time_lookup,2,2),INDEX(location_lang_time_lookup,2,2),INDEX(location_lang_time_lookup,2,2),INDEX(location_lang_time_lookup,2,3),INDEX(location_lang_time_lookup,2,2)))</f>
        <v>en</v>
      </c>
      <c r="G15" s="5">
        <v>3</v>
      </c>
      <c r="H15" s="3" t="s">
        <v>91</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10" t="s">
        <v>647</v>
      </c>
      <c r="M15" s="3">
        <v>0</v>
      </c>
      <c r="N15" s="3">
        <v>0</v>
      </c>
      <c r="O15" s="3"/>
      <c r="Q15" s="3"/>
      <c r="S15" s="37"/>
    </row>
    <row r="16" spans="1:49" ht="15.75" customHeight="1">
      <c r="A16" s="36">
        <v>45791</v>
      </c>
      <c r="B16" s="3" t="str">
        <f t="shared" si="0"/>
        <v>Wed</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0.458333333333333)</f>
        <v>0.45833333333333298</v>
      </c>
      <c r="D16" s="4">
        <f t="shared" ca="1" si="1"/>
        <v>0.52083333333333304</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en</v>
      </c>
      <c r="G16" s="5">
        <v>15</v>
      </c>
      <c r="H16" s="3" t="s">
        <v>173</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6" t="s">
        <v>653</v>
      </c>
      <c r="M16" s="3">
        <v>0</v>
      </c>
      <c r="N16" s="3">
        <v>0</v>
      </c>
      <c r="O16" s="3"/>
      <c r="Q16" s="3"/>
    </row>
    <row r="17" spans="1:19" ht="15.75" customHeight="1">
      <c r="A17" s="36">
        <v>45791</v>
      </c>
      <c r="B17" s="3" t="str">
        <f t="shared" si="0"/>
        <v>Wed</v>
      </c>
      <c r="C17" s="4">
        <v>0.625</v>
      </c>
      <c r="D17" s="4">
        <f t="shared" si="1"/>
        <v>0.6875</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7" s="3" t="str">
        <f t="array" ref="F17">IF(ISBLANK($A17),,CHOOSE(WEEKDAY($A17),,INDEX(location_lang_time_lookup,2,3),INDEX(location_lang_time_lookup,2,2),INDEX(location_lang_time_lookup,2,2),INDEX(location_lang_time_lookup,2,2),INDEX(location_lang_time_lookup,2,3),INDEX(location_lang_time_lookup,2,2)))</f>
        <v>en</v>
      </c>
      <c r="G17" s="5">
        <v>12</v>
      </c>
      <c r="H17" s="3" t="s">
        <v>654</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6" t="s">
        <v>655</v>
      </c>
      <c r="M17" s="3">
        <v>0</v>
      </c>
      <c r="N17" s="3">
        <v>0</v>
      </c>
      <c r="O17" s="3"/>
      <c r="Q17" s="3"/>
      <c r="R17" s="2"/>
      <c r="S17" s="25"/>
    </row>
    <row r="18" spans="1:19" ht="15.75" customHeight="1">
      <c r="A18" s="35">
        <v>45796</v>
      </c>
      <c r="B18" s="3" t="str">
        <f t="shared" si="0"/>
        <v>Mon</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0.458333333333333)</f>
        <v>0.45833333333333298</v>
      </c>
      <c r="D18" s="4">
        <f t="shared" ca="1" si="1"/>
        <v>0.5416666666666663</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8" s="3" t="str">
        <f t="array" ref="F18">IF(ISBLANK($A18),,CHOOSE(WEEKDAY($A18),,INDEX(location_lang_time_lookup,2,3),INDEX(location_lang_time_lookup,2,2),INDEX(location_lang_time_lookup,2,2),INDEX(location_lang_time_lookup,2,2),INDEX(location_lang_time_lookup,2,3),INDEX(location_lang_time_lookup,2,2)))</f>
        <v>zh</v>
      </c>
      <c r="G18" s="5">
        <v>9</v>
      </c>
      <c r="H18" s="3" t="s">
        <v>292</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644</v>
      </c>
      <c r="M18" s="3">
        <v>0</v>
      </c>
      <c r="N18" s="3">
        <v>0</v>
      </c>
      <c r="O18" s="3"/>
      <c r="P18" s="14"/>
      <c r="Q18" s="3"/>
      <c r="R18" s="2"/>
      <c r="S18" s="25"/>
    </row>
    <row r="19" spans="1:19" ht="15.75" customHeight="1">
      <c r="A19" s="35">
        <v>45796</v>
      </c>
      <c r="B19" s="3" t="str">
        <f t="shared" si="0"/>
        <v>Mon</v>
      </c>
      <c r="C19" s="4">
        <f ca="1">IFERROR(__xludf.DUMMYFUNCTION("IF(ISBLANK($A19),,CHOOSE(WEEKDAY($A19),,IF(ISDATE($A18),IF(WEEKDAY($A18)=2,INDEX(location_lang_time_lookup,1,6),INDEX(location_lang_time_lookup,1,4)),INDEX(location_lang_time_lookup,1,4)),IF(ISDATE($A18),IF(WEEKDAY($A18)=3,INDEX(location_lang_time_lookup,"&amp;"2,6),INDEX(location_lang_time_lookup,2,4)),INDEX(location_lang_time_lookup,2,4)),IF(ISDATE($A18),IF(WEEKDAY($A18)=4,INDEX(location_lang_time_lookup,3,6),INDEX(location_lang_time_lookup,3,4)),INDEX(location_lang_time_lookup,3,4)),IF(ISDATE($A18),IF(WEEKDAY"&amp;"($A18)=5,INDEX(location_lang_time_lookup,3,6),INDEX(location_lang_time_lookup,3,4)),INDEX(location_lang_time_lookup,3,4)),INDEX(location_lang_time_lookup,1,4),IF(ISDATE($A18),IF(WEEKDAY($A18)=7,INDEX(location_lang_time_lookup,5,6),INDEX(location_lang_time"&amp;"_lookup,5,4)),INDEX(location_lang_time_lookup,5,4))))"),0.625)</f>
        <v>0.625</v>
      </c>
      <c r="D19" s="4">
        <f t="shared" ca="1" si="1"/>
        <v>0.70833333333333337</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9" s="3" t="str">
        <f t="array" ref="F19">IF(ISBLANK($A19),,CHOOSE(WEEKDAY($A19),,INDEX(location_lang_time_lookup,2,3),INDEX(location_lang_time_lookup,2,2),INDEX(location_lang_time_lookup,2,2),INDEX(location_lang_time_lookup,2,2),INDEX(location_lang_time_lookup,2,3),INDEX(location_lang_time_lookup,2,2)))</f>
        <v>zh</v>
      </c>
      <c r="G19" s="5">
        <v>26</v>
      </c>
      <c r="H19" s="3" t="s">
        <v>223</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10" t="s">
        <v>656</v>
      </c>
      <c r="M19" s="3">
        <v>0</v>
      </c>
      <c r="N19" s="3">
        <v>0</v>
      </c>
      <c r="O19" s="3"/>
      <c r="Q19" s="3"/>
      <c r="R19" s="2"/>
      <c r="S19" s="25"/>
    </row>
    <row r="20" spans="1:19" ht="15.75" customHeight="1">
      <c r="A20" s="35">
        <v>45797</v>
      </c>
      <c r="B20" s="3" t="str">
        <f t="shared" si="0"/>
        <v>Tue</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0.458333333333333)</f>
        <v>0.45833333333333298</v>
      </c>
      <c r="D20" s="4">
        <f t="shared" ca="1" si="1"/>
        <v>0.52083333333333304</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0" s="3" t="str">
        <f t="array" ref="F20">IF(ISBLANK($A20),,CHOOSE(WEEKDAY($A20),,INDEX(location_lang_time_lookup,2,3),INDEX(location_lang_time_lookup,2,2),INDEX(location_lang_time_lookup,2,2),INDEX(location_lang_time_lookup,2,2),INDEX(location_lang_time_lookup,2,3),INDEX(location_lang_time_lookup,2,2)))</f>
        <v>en</v>
      </c>
      <c r="G20" s="5">
        <v>2</v>
      </c>
      <c r="H20" s="3" t="s">
        <v>415</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10" t="s">
        <v>657</v>
      </c>
      <c r="M20" s="3">
        <v>0</v>
      </c>
      <c r="N20" s="3">
        <v>0</v>
      </c>
      <c r="O20" s="3"/>
      <c r="P20" s="3"/>
      <c r="R20" s="2"/>
      <c r="S20" s="25"/>
    </row>
    <row r="21" spans="1:19" ht="15.75" customHeight="1">
      <c r="A21" s="35">
        <v>45797</v>
      </c>
      <c r="B21" s="3" t="str">
        <f t="shared" si="0"/>
        <v>Tue</v>
      </c>
      <c r="C21" s="4">
        <f ca="1">IFERROR(__xludf.DUMMYFUNCTION("IF(ISBLANK($A21),,CHOOSE(WEEKDAY($A21),,IF(ISDATE($A20),IF(WEEKDAY($A20)=2,INDEX(location_lang_time_lookup,1,6),INDEX(location_lang_time_lookup,1,4)),INDEX(location_lang_time_lookup,1,4)),IF(ISDATE($A20),IF(WEEKDAY($A20)=3,INDEX(location_lang_time_lookup,"&amp;"2,6),INDEX(location_lang_time_lookup,2,4)),INDEX(location_lang_time_lookup,2,4)),IF(ISDATE($A20),IF(WEEKDAY($A20)=4,INDEX(location_lang_time_lookup,3,6),INDEX(location_lang_time_lookup,3,4)),INDEX(location_lang_time_lookup,3,4)),IF(ISDATE($A20),IF(WEEKDAY"&amp;"($A20)=5,INDEX(location_lang_time_lookup,3,6),INDEX(location_lang_time_lookup,3,4)),INDEX(location_lang_time_lookup,3,4)),INDEX(location_lang_time_lookup,1,4),IF(ISDATE($A20),IF(WEEKDAY($A20)=7,INDEX(location_lang_time_lookup,5,6),INDEX(location_lang_time"&amp;"_lookup,5,4)),INDEX(location_lang_time_lookup,5,4))))"),0.583333333333333)</f>
        <v>0.58333333333333304</v>
      </c>
      <c r="D21" s="4">
        <f t="shared" ca="1" si="1"/>
        <v>0.64583333333333304</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1" s="3" t="str">
        <f t="array" ref="F21">IF(ISBLANK($A21),,CHOOSE(WEEKDAY($A21),,INDEX(location_lang_time_lookup,2,3),INDEX(location_lang_time_lookup,2,2),INDEX(location_lang_time_lookup,2,2),INDEX(location_lang_time_lookup,2,2),INDEX(location_lang_time_lookup,2,3),INDEX(location_lang_time_lookup,2,2)))</f>
        <v>en</v>
      </c>
      <c r="G21" s="5">
        <v>7</v>
      </c>
      <c r="H21" s="3" t="s">
        <v>91</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647</v>
      </c>
      <c r="M21" s="3">
        <v>0</v>
      </c>
      <c r="N21" s="3">
        <v>0</v>
      </c>
      <c r="O21" s="3"/>
      <c r="R21" s="2"/>
      <c r="S21" s="25"/>
    </row>
    <row r="22" spans="1:19" ht="15.75" customHeight="1">
      <c r="A22" s="35">
        <v>45797</v>
      </c>
      <c r="B22" s="3" t="str">
        <f t="shared" si="0"/>
        <v>Tue</v>
      </c>
      <c r="C22" s="4">
        <v>0.64583333333333337</v>
      </c>
      <c r="D22" s="4">
        <f t="shared" si="1"/>
        <v>0.6875</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2" s="3" t="str">
        <f t="array" ref="F22">IF(ISBLANK($A22),,CHOOSE(WEEKDAY($A22),,INDEX(location_lang_time_lookup,2,3),INDEX(location_lang_time_lookup,2,2),INDEX(location_lang_time_lookup,2,2),INDEX(location_lang_time_lookup,2,2),INDEX(location_lang_time_lookup,2,3),INDEX(location_lang_time_lookup,2,2)))</f>
        <v>en</v>
      </c>
      <c r="G22" s="5">
        <v>5</v>
      </c>
      <c r="H22" s="3" t="s">
        <v>91</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647</v>
      </c>
      <c r="M22" s="3">
        <v>0</v>
      </c>
      <c r="N22" s="3">
        <v>0</v>
      </c>
      <c r="O22" s="3"/>
      <c r="P22" s="3"/>
      <c r="Q22" s="14"/>
      <c r="R22" s="2"/>
      <c r="S22" s="25"/>
    </row>
    <row r="23" spans="1:19" ht="15.75" customHeight="1">
      <c r="A23" s="35">
        <v>45798</v>
      </c>
      <c r="B23" s="3" t="str">
        <f t="shared" si="0"/>
        <v>Wed</v>
      </c>
      <c r="C23" s="4">
        <f ca="1">IFERROR(__xludf.DUMMYFUNCTION("IF(ISBLANK($A23),,CHOOSE(WEEKDAY($A23),,IF(ISDATE($A22),IF(WEEKDAY($A22)=2,INDEX(location_lang_time_lookup,1,6),INDEX(location_lang_time_lookup,1,4)),INDEX(location_lang_time_lookup,1,4)),IF(ISDATE($A22),IF(WEEKDAY($A22)=3,INDEX(location_lang_time_lookup,"&amp;"2,6),INDEX(location_lang_time_lookup,2,4)),INDEX(location_lang_time_lookup,2,4)),IF(ISDATE($A22),IF(WEEKDAY($A22)=4,INDEX(location_lang_time_lookup,3,6),INDEX(location_lang_time_lookup,3,4)),INDEX(location_lang_time_lookup,3,4)),IF(ISDATE($A22),IF(WEEKDAY"&amp;"($A22)=5,INDEX(location_lang_time_lookup,3,6),INDEX(location_lang_time_lookup,3,4)),INDEX(location_lang_time_lookup,3,4)),INDEX(location_lang_time_lookup,1,4),IF(ISDATE($A22),IF(WEEKDAY($A22)=7,INDEX(location_lang_time_lookup,5,6),INDEX(location_lang_time"&amp;"_lookup,5,4)),INDEX(location_lang_time_lookup,5,4))))"),0.458333333333333)</f>
        <v>0.45833333333333298</v>
      </c>
      <c r="D23" s="4">
        <f t="shared" ca="1" si="1"/>
        <v>0.52083333333333304</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3" s="3" t="str">
        <f t="array" ref="F23">IF(ISBLANK($A23),,CHOOSE(WEEKDAY($A23),,INDEX(location_lang_time_lookup,2,3),INDEX(location_lang_time_lookup,2,2),INDEX(location_lang_time_lookup,2,2),INDEX(location_lang_time_lookup,2,2),INDEX(location_lang_time_lookup,2,3),INDEX(location_lang_time_lookup,2,2)))</f>
        <v>en</v>
      </c>
      <c r="G23" s="5">
        <v>15</v>
      </c>
      <c r="H23" s="3" t="s">
        <v>178</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10" t="s">
        <v>658</v>
      </c>
      <c r="M23" s="3">
        <v>0</v>
      </c>
      <c r="N23" s="3">
        <v>0</v>
      </c>
      <c r="O23" s="3"/>
      <c r="Q23" s="14"/>
      <c r="R23" s="2"/>
      <c r="S23" s="25"/>
    </row>
    <row r="24" spans="1:19" ht="15.75" customHeight="1">
      <c r="A24" s="35">
        <v>45798</v>
      </c>
      <c r="B24" s="3" t="str">
        <f t="shared" si="0"/>
        <v>Wed</v>
      </c>
      <c r="C24" s="4">
        <v>0.625</v>
      </c>
      <c r="D24" s="4">
        <f t="shared" si="1"/>
        <v>0.6875</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4" s="3" t="str">
        <f t="array" ref="F24">IF(ISBLANK($A24),,CHOOSE(WEEKDAY($A24),,INDEX(location_lang_time_lookup,2,3),INDEX(location_lang_time_lookup,2,2),INDEX(location_lang_time_lookup,2,2),INDEX(location_lang_time_lookup,2,2),INDEX(location_lang_time_lookup,2,3),INDEX(location_lang_time_lookup,2,2)))</f>
        <v>en</v>
      </c>
      <c r="G24" s="16"/>
      <c r="H24" s="3" t="s">
        <v>114</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10" t="s">
        <v>659</v>
      </c>
      <c r="M24" s="3">
        <v>1</v>
      </c>
      <c r="N24" s="3">
        <v>0</v>
      </c>
      <c r="O24" s="3"/>
      <c r="R24" s="2"/>
      <c r="S24" s="25"/>
    </row>
    <row r="25" spans="1:19" ht="15.75" customHeight="1">
      <c r="A25" s="35">
        <v>45800</v>
      </c>
      <c r="B25" s="3" t="str">
        <f t="shared" si="0"/>
        <v>Fri</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0.458333333333333)</f>
        <v>0.45833333333333298</v>
      </c>
      <c r="D25" s="4">
        <f t="shared" ca="1" si="1"/>
        <v>0.5416666666666663</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5" s="3" t="str">
        <f t="array" ref="F25">IF(ISBLANK($A25),,CHOOSE(WEEKDAY($A25),,INDEX(location_lang_time_lookup,2,3),INDEX(location_lang_time_lookup,2,2),INDEX(location_lang_time_lookup,2,2),INDEX(location_lang_time_lookup,2,2),INDEX(location_lang_time_lookup,2,3),INDEX(location_lang_time_lookup,2,2)))</f>
        <v>zh</v>
      </c>
      <c r="G25" s="5">
        <v>6</v>
      </c>
      <c r="H25" s="3" t="s">
        <v>91</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6" t="s">
        <v>642</v>
      </c>
      <c r="M25" s="3">
        <v>0</v>
      </c>
      <c r="N25" s="3">
        <v>0</v>
      </c>
      <c r="O25" s="3"/>
      <c r="R25" s="2"/>
      <c r="S25" s="25"/>
    </row>
    <row r="26" spans="1:19" ht="15.75" customHeight="1">
      <c r="A26" s="35">
        <v>45804</v>
      </c>
      <c r="B26" s="3" t="str">
        <f t="shared" si="0"/>
        <v>Tue</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0.458333333333333)</f>
        <v>0.45833333333333298</v>
      </c>
      <c r="D26" s="4">
        <f t="shared" ca="1" si="1"/>
        <v>0.52083333333333304</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6" s="3" t="str">
        <f t="array" ref="F26">IF(ISBLANK($A26),,CHOOSE(WEEKDAY($A26),,INDEX(location_lang_time_lookup,2,3),INDEX(location_lang_time_lookup,2,2),INDEX(location_lang_time_lookup,2,2),INDEX(location_lang_time_lookup,2,2),INDEX(location_lang_time_lookup,2,3),INDEX(location_lang_time_lookup,2,2)))</f>
        <v>en</v>
      </c>
      <c r="G26" s="16"/>
      <c r="H26" s="3" t="s">
        <v>512</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10" t="s">
        <v>660</v>
      </c>
      <c r="M26" s="3">
        <v>1</v>
      </c>
      <c r="N26" s="3">
        <v>0</v>
      </c>
      <c r="O26" s="3"/>
      <c r="P26" s="3"/>
      <c r="S26" s="25"/>
    </row>
    <row r="27" spans="1:19" ht="15.75" customHeight="1">
      <c r="A27" s="35">
        <v>45804</v>
      </c>
      <c r="B27" s="3" t="str">
        <f t="shared" si="0"/>
        <v>Tue</v>
      </c>
      <c r="C27" s="4">
        <f ca="1">IFERROR(__xludf.DUMMYFUNCTION("IF(ISBLANK($A27),,CHOOSE(WEEKDAY($A27),,IF(ISDATE($A26),IF(WEEKDAY($A26)=2,INDEX(location_lang_time_lookup,1,6),INDEX(location_lang_time_lookup,1,4)),INDEX(location_lang_time_lookup,1,4)),IF(ISDATE($A26),IF(WEEKDAY($A26)=3,INDEX(location_lang_time_lookup,"&amp;"2,6),INDEX(location_lang_time_lookup,2,4)),INDEX(location_lang_time_lookup,2,4)),IF(ISDATE($A26),IF(WEEKDAY($A26)=4,INDEX(location_lang_time_lookup,3,6),INDEX(location_lang_time_lookup,3,4)),INDEX(location_lang_time_lookup,3,4)),IF(ISDATE($A26),IF(WEEKDAY"&amp;"($A26)=5,INDEX(location_lang_time_lookup,3,6),INDEX(location_lang_time_lookup,3,4)),INDEX(location_lang_time_lookup,3,4)),INDEX(location_lang_time_lookup,1,4),IF(ISDATE($A26),IF(WEEKDAY($A26)=7,INDEX(location_lang_time_lookup,5,6),INDEX(location_lang_time"&amp;"_lookup,5,4)),INDEX(location_lang_time_lookup,5,4))))"),0.583333333333333)</f>
        <v>0.58333333333333304</v>
      </c>
      <c r="D27" s="4">
        <f t="shared" ca="1" si="1"/>
        <v>0.64583333333333304</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7" s="3" t="str">
        <f t="array" ref="F27">IF(ISBLANK($A27),,CHOOSE(WEEKDAY($A27),,INDEX(location_lang_time_lookup,2,3),INDEX(location_lang_time_lookup,2,2),INDEX(location_lang_time_lookup,2,2),INDEX(location_lang_time_lookup,2,2),INDEX(location_lang_time_lookup,2,3),INDEX(location_lang_time_lookup,2,2)))</f>
        <v>en</v>
      </c>
      <c r="G27" s="16"/>
      <c r="H27" s="3" t="s">
        <v>91</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10" t="s">
        <v>647</v>
      </c>
      <c r="M27" s="3">
        <v>1</v>
      </c>
      <c r="N27" s="3">
        <v>0</v>
      </c>
      <c r="O27" s="3"/>
      <c r="P27" s="3"/>
    </row>
    <row r="28" spans="1:19" ht="15.75" customHeight="1">
      <c r="A28" s="35">
        <v>45804</v>
      </c>
      <c r="B28" s="3" t="str">
        <f t="shared" si="0"/>
        <v>Tue</v>
      </c>
      <c r="C28" s="4">
        <v>0.64583333333333337</v>
      </c>
      <c r="D28" s="4">
        <f t="shared" si="1"/>
        <v>0.6875</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8" s="3" t="str">
        <f t="array" ref="F28">IF(ISBLANK($A28),,CHOOSE(WEEKDAY($A28),,INDEX(location_lang_time_lookup,2,3),INDEX(location_lang_time_lookup,2,2),INDEX(location_lang_time_lookup,2,2),INDEX(location_lang_time_lookup,2,2),INDEX(location_lang_time_lookup,2,3),INDEX(location_lang_time_lookup,2,2)))</f>
        <v>en</v>
      </c>
      <c r="G28" s="16"/>
      <c r="H28" s="3" t="s">
        <v>91</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647</v>
      </c>
      <c r="M28" s="3">
        <v>1</v>
      </c>
      <c r="N28" s="3">
        <v>0</v>
      </c>
      <c r="O28" s="3"/>
      <c r="P28" s="14"/>
    </row>
    <row r="29" spans="1:19" ht="15.75" customHeight="1">
      <c r="A29" s="35">
        <v>45805</v>
      </c>
      <c r="B29" s="3" t="str">
        <f t="shared" si="0"/>
        <v>Wed</v>
      </c>
      <c r="C29" s="4">
        <f ca="1">IFERROR(__xludf.DUMMYFUNCTION("IF(ISBLANK($A29),,CHOOSE(WEEKDAY($A29),,IF(ISDATE($A28),IF(WEEKDAY($A28)=2,INDEX(location_lang_time_lookup,1,6),INDEX(location_lang_time_lookup,1,4)),INDEX(location_lang_time_lookup,1,4)),IF(ISDATE($A28),IF(WEEKDAY($A28)=3,INDEX(location_lang_time_lookup,"&amp;"2,6),INDEX(location_lang_time_lookup,2,4)),INDEX(location_lang_time_lookup,2,4)),IF(ISDATE($A28),IF(WEEKDAY($A28)=4,INDEX(location_lang_time_lookup,3,6),INDEX(location_lang_time_lookup,3,4)),INDEX(location_lang_time_lookup,3,4)),IF(ISDATE($A28),IF(WEEKDAY"&amp;"($A28)=5,INDEX(location_lang_time_lookup,3,6),INDEX(location_lang_time_lookup,3,4)),INDEX(location_lang_time_lookup,3,4)),INDEX(location_lang_time_lookup,1,4),IF(ISDATE($A28),IF(WEEKDAY($A28)=7,INDEX(location_lang_time_lookup,5,6),INDEX(location_lang_time"&amp;"_lookup,5,4)),INDEX(location_lang_time_lookup,5,4))))"),0.458333333333333)</f>
        <v>0.45833333333333298</v>
      </c>
      <c r="D29" s="4">
        <f t="shared" ca="1" si="1"/>
        <v>0.52083333333333304</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9" s="3" t="str">
        <f t="array" ref="F29">IF(ISBLANK($A29),,CHOOSE(WEEKDAY($A29),,INDEX(location_lang_time_lookup,2,3),INDEX(location_lang_time_lookup,2,2),INDEX(location_lang_time_lookup,2,2),INDEX(location_lang_time_lookup,2,2),INDEX(location_lang_time_lookup,2,3),INDEX(location_lang_time_lookup,2,2)))</f>
        <v>en</v>
      </c>
      <c r="G29" s="5">
        <v>13</v>
      </c>
      <c r="H29" s="3" t="s">
        <v>185</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661</v>
      </c>
      <c r="M29" s="3">
        <v>0</v>
      </c>
      <c r="N29" s="3">
        <v>0</v>
      </c>
      <c r="O29" s="3">
        <v>27</v>
      </c>
      <c r="P29" s="3"/>
    </row>
    <row r="30" spans="1:19" ht="15.75" customHeight="1">
      <c r="A30" s="35">
        <v>45805</v>
      </c>
      <c r="B30" s="3" t="str">
        <f t="shared" si="0"/>
        <v>Wed</v>
      </c>
      <c r="C30" s="4">
        <v>0.625</v>
      </c>
      <c r="D30" s="4">
        <f t="shared" si="1"/>
        <v>0.6875</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0" s="3" t="str">
        <f t="array" ref="F30">IF(ISBLANK($A30),,CHOOSE(WEEKDAY($A30),,INDEX(location_lang_time_lookup,2,3),INDEX(location_lang_time_lookup,2,2),INDEX(location_lang_time_lookup,2,2),INDEX(location_lang_time_lookup,2,2),INDEX(location_lang_time_lookup,2,3),INDEX(location_lang_time_lookup,2,2)))</f>
        <v>en</v>
      </c>
      <c r="G30" s="5">
        <v>20</v>
      </c>
      <c r="H30" s="3" t="s">
        <v>87</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662</v>
      </c>
      <c r="M30" s="3">
        <v>0</v>
      </c>
      <c r="N30" s="3">
        <v>0</v>
      </c>
      <c r="O30" s="3">
        <v>30</v>
      </c>
    </row>
    <row r="31" spans="1:19" ht="15.75" customHeight="1">
      <c r="A31" s="35">
        <v>45807</v>
      </c>
      <c r="B31" s="3" t="str">
        <f t="shared" si="0"/>
        <v>Fri</v>
      </c>
      <c r="C31" s="4">
        <f ca="1">IFERROR(__xludf.DUMMYFUNCTION("IF(ISBLANK($A31),,CHOOSE(WEEKDAY($A31),,IF(ISDATE($A30),IF(WEEKDAY($A30)=2,INDEX(location_lang_time_lookup,1,6),INDEX(location_lang_time_lookup,1,4)),INDEX(location_lang_time_lookup,1,4)),IF(ISDATE($A30),IF(WEEKDAY($A30)=3,INDEX(location_lang_time_lookup,"&amp;"2,6),INDEX(location_lang_time_lookup,2,4)),INDEX(location_lang_time_lookup,2,4)),IF(ISDATE($A30),IF(WEEKDAY($A30)=4,INDEX(location_lang_time_lookup,3,6),INDEX(location_lang_time_lookup,3,4)),INDEX(location_lang_time_lookup,3,4)),IF(ISDATE($A30),IF(WEEKDAY"&amp;"($A30)=5,INDEX(location_lang_time_lookup,3,6),INDEX(location_lang_time_lookup,3,4)),INDEX(location_lang_time_lookup,3,4)),INDEX(location_lang_time_lookup,1,4),IF(ISDATE($A30),IF(WEEKDAY($A30)=7,INDEX(location_lang_time_lookup,5,6),INDEX(location_lang_time"&amp;"_lookup,5,4)),INDEX(location_lang_time_lookup,5,4))))"),0.458333333333333)</f>
        <v>0.45833333333333298</v>
      </c>
      <c r="D31" s="4">
        <f t="shared" ca="1" si="1"/>
        <v>0.5416666666666663</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1" s="3" t="str">
        <f t="array" ref="F31">IF(ISBLANK($A31),,CHOOSE(WEEKDAY($A31),,INDEX(location_lang_time_lookup,2,3),INDEX(location_lang_time_lookup,2,2),INDEX(location_lang_time_lookup,2,2),INDEX(location_lang_time_lookup,2,2),INDEX(location_lang_time_lookup,2,3),INDEX(location_lang_time_lookup,2,2)))</f>
        <v>zh</v>
      </c>
      <c r="G31" s="5">
        <v>9</v>
      </c>
      <c r="H31" s="3" t="s">
        <v>91</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6" t="s">
        <v>642</v>
      </c>
      <c r="M31" s="3">
        <v>0</v>
      </c>
      <c r="N31" s="3">
        <v>0</v>
      </c>
      <c r="O31" s="3"/>
    </row>
    <row r="32" spans="1:19" ht="15.75" customHeight="1">
      <c r="A32" s="35"/>
      <c r="B32" s="3"/>
      <c r="C32" s="4"/>
      <c r="D32" s="4"/>
      <c r="E32" s="3"/>
      <c r="F32" s="3"/>
      <c r="G32" s="16"/>
      <c r="H32" s="3"/>
      <c r="I32" s="3"/>
      <c r="J32" s="3"/>
      <c r="K32" s="3"/>
      <c r="L32" s="3"/>
      <c r="M32" s="3"/>
      <c r="N32" s="3"/>
    </row>
    <row r="33" spans="1:16" ht="15.75" customHeight="1">
      <c r="A33" s="35"/>
      <c r="B33" s="3"/>
      <c r="C33" s="4"/>
      <c r="D33" s="4"/>
      <c r="E33" s="3"/>
      <c r="F33" s="3"/>
      <c r="G33" s="16"/>
      <c r="H33" s="3"/>
      <c r="I33" s="3"/>
      <c r="J33" s="3"/>
      <c r="K33" s="3"/>
      <c r="L33" s="3"/>
      <c r="M33" s="3"/>
      <c r="N33" s="3"/>
      <c r="O33" s="3"/>
      <c r="P33" s="3"/>
    </row>
    <row r="34" spans="1:16" ht="15.75" customHeight="1">
      <c r="A34" s="35"/>
      <c r="B34" s="3"/>
      <c r="C34" s="4"/>
      <c r="D34" s="4"/>
      <c r="E34" s="3"/>
      <c r="F34" s="3"/>
      <c r="G34" s="16"/>
      <c r="H34" s="3"/>
      <c r="I34" s="3"/>
      <c r="J34" s="3"/>
      <c r="K34" s="3"/>
      <c r="L34" s="3"/>
      <c r="M34" s="3"/>
      <c r="N34" s="3"/>
      <c r="O34" s="3"/>
    </row>
    <row r="35" spans="1:16" ht="15.75" customHeight="1">
      <c r="A35" s="36"/>
      <c r="B35" s="3"/>
      <c r="C35" s="4"/>
      <c r="D35" s="4"/>
      <c r="E35" s="3"/>
      <c r="F35" s="3"/>
      <c r="G35" s="16"/>
      <c r="H35" s="3"/>
      <c r="I35" s="3"/>
      <c r="J35" s="3"/>
      <c r="K35" s="3"/>
      <c r="L35" s="3"/>
      <c r="M35" s="3"/>
      <c r="N35" s="3"/>
      <c r="O35" s="3"/>
    </row>
    <row r="36" spans="1:16" ht="15.75" customHeight="1">
      <c r="A36" s="36"/>
      <c r="B36" s="3"/>
      <c r="C36" s="4"/>
      <c r="D36" s="4"/>
      <c r="E36" s="3"/>
      <c r="F36" s="3"/>
      <c r="G36" s="16"/>
      <c r="H36" s="3"/>
      <c r="I36" s="3"/>
      <c r="J36" s="3"/>
      <c r="K36" s="3"/>
      <c r="L36" s="3"/>
      <c r="M36" s="3"/>
      <c r="N36" s="3"/>
      <c r="O36" s="3"/>
    </row>
    <row r="37" spans="1:16" ht="15.75" customHeight="1">
      <c r="A37" s="35"/>
      <c r="B37" s="3"/>
      <c r="C37" s="4"/>
      <c r="D37" s="4"/>
      <c r="E37" s="3"/>
      <c r="F37" s="3"/>
      <c r="G37" s="16"/>
      <c r="H37" s="3"/>
      <c r="I37" s="3"/>
      <c r="J37" s="3"/>
      <c r="K37" s="3"/>
      <c r="L37" s="3"/>
      <c r="M37" s="3"/>
      <c r="N37" s="3"/>
      <c r="O37" s="3"/>
    </row>
    <row r="38" spans="1:16" ht="15.75" customHeight="1">
      <c r="A38" s="35"/>
      <c r="B38" s="3"/>
      <c r="C38" s="4"/>
      <c r="D38" s="4"/>
      <c r="E38" s="3"/>
      <c r="F38" s="3"/>
      <c r="G38" s="16"/>
      <c r="H38" s="3"/>
      <c r="I38" s="3"/>
      <c r="J38" s="3"/>
      <c r="K38" s="3"/>
      <c r="L38" s="3"/>
      <c r="M38" s="3"/>
      <c r="N38" s="3"/>
      <c r="O38" s="3"/>
    </row>
    <row r="39" spans="1:16" ht="15.75" customHeight="1">
      <c r="A39" s="35"/>
      <c r="B39" s="3"/>
      <c r="C39" s="4"/>
      <c r="D39" s="4"/>
      <c r="E39" s="3"/>
      <c r="F39" s="3"/>
      <c r="G39" s="16"/>
      <c r="H39" s="3"/>
      <c r="I39" s="3"/>
      <c r="J39" s="3"/>
      <c r="K39" s="3"/>
      <c r="L39" s="3"/>
      <c r="M39" s="3"/>
      <c r="N39" s="3"/>
      <c r="O39" s="3"/>
    </row>
    <row r="40" spans="1:16" ht="15.75" customHeight="1">
      <c r="A40" s="35"/>
      <c r="B40" s="3"/>
      <c r="C40" s="4"/>
      <c r="D40" s="4"/>
      <c r="E40" s="3"/>
      <c r="F40" s="3"/>
      <c r="G40" s="16"/>
      <c r="H40" s="3"/>
      <c r="I40" s="3"/>
      <c r="J40" s="3"/>
      <c r="K40" s="3"/>
      <c r="L40" s="3"/>
      <c r="M40" s="3"/>
      <c r="N40" s="3"/>
      <c r="O40" s="3"/>
    </row>
    <row r="41" spans="1:16" ht="15.75" customHeight="1">
      <c r="A41" s="35"/>
      <c r="B41" s="3"/>
      <c r="C41" s="4"/>
      <c r="D41" s="4"/>
      <c r="E41" s="3"/>
      <c r="F41" s="3"/>
      <c r="G41" s="16"/>
      <c r="H41" s="3"/>
      <c r="I41" s="3"/>
      <c r="J41" s="3"/>
      <c r="K41" s="3"/>
      <c r="L41" s="3"/>
      <c r="M41" s="3"/>
      <c r="N41" s="3"/>
      <c r="O41" s="3"/>
    </row>
    <row r="42" spans="1:16" ht="15.75" customHeight="1">
      <c r="A42" s="35"/>
      <c r="B42" s="3"/>
      <c r="C42" s="4"/>
      <c r="D42" s="4"/>
      <c r="E42" s="3"/>
      <c r="F42" s="3"/>
      <c r="G42" s="16"/>
      <c r="H42" s="3"/>
      <c r="I42" s="3"/>
      <c r="J42" s="3"/>
      <c r="K42" s="3"/>
      <c r="L42" s="3"/>
      <c r="M42" s="3"/>
      <c r="N42" s="3"/>
      <c r="O42" s="3"/>
    </row>
    <row r="43" spans="1:16" ht="15.75" customHeight="1">
      <c r="A43" s="35"/>
      <c r="B43" s="3"/>
      <c r="C43" s="4"/>
      <c r="D43" s="4"/>
      <c r="E43" s="3"/>
      <c r="F43" s="3"/>
      <c r="G43" s="16"/>
      <c r="H43" s="3"/>
      <c r="I43" s="3"/>
      <c r="J43" s="3"/>
      <c r="K43" s="3"/>
      <c r="L43" s="3"/>
      <c r="M43" s="3"/>
      <c r="N43" s="3"/>
      <c r="O43" s="3"/>
    </row>
    <row r="44" spans="1:16" ht="15.75" customHeight="1">
      <c r="A44" s="35"/>
      <c r="B44" s="3"/>
      <c r="C44" s="4"/>
      <c r="D44" s="4"/>
      <c r="E44" s="3"/>
      <c r="F44" s="3"/>
      <c r="G44" s="16"/>
      <c r="H44" s="3"/>
      <c r="I44" s="3"/>
      <c r="J44" s="3"/>
      <c r="K44" s="3"/>
      <c r="L44" s="3"/>
      <c r="M44" s="3"/>
      <c r="N44" s="3"/>
      <c r="O44" s="3"/>
    </row>
    <row r="45" spans="1:16" ht="15.75" customHeight="1">
      <c r="A45" s="36"/>
      <c r="B45" s="3"/>
      <c r="C45" s="4"/>
      <c r="D45" s="4"/>
      <c r="E45" s="3"/>
      <c r="F45" s="3"/>
      <c r="G45" s="16"/>
      <c r="H45" s="3"/>
      <c r="I45" s="3"/>
      <c r="J45" s="3"/>
      <c r="K45" s="3"/>
      <c r="L45" s="3"/>
      <c r="M45" s="3"/>
      <c r="N45" s="3"/>
      <c r="O45" s="3"/>
    </row>
    <row r="46" spans="1:16" ht="15.75" customHeight="1">
      <c r="A46" s="36"/>
      <c r="B46" s="3"/>
      <c r="C46" s="4"/>
      <c r="D46" s="4"/>
      <c r="E46" s="3"/>
      <c r="F46" s="3"/>
      <c r="G46" s="16"/>
      <c r="H46" s="3"/>
      <c r="I46" s="3"/>
      <c r="J46" s="3"/>
      <c r="K46" s="3"/>
      <c r="L46" s="3"/>
      <c r="M46" s="3"/>
      <c r="N46" s="3"/>
      <c r="O46" s="3"/>
    </row>
    <row r="47" spans="1:16" ht="15.75" customHeight="1">
      <c r="A47" s="36"/>
      <c r="B47" s="3"/>
      <c r="C47" s="4"/>
      <c r="D47" s="4"/>
      <c r="E47" s="3"/>
      <c r="F47" s="3"/>
      <c r="G47" s="16"/>
      <c r="H47" s="3"/>
      <c r="I47" s="3"/>
      <c r="J47" s="3"/>
      <c r="K47" s="3"/>
      <c r="L47" s="3"/>
      <c r="M47" s="3"/>
      <c r="N47" s="3"/>
      <c r="O47" s="3"/>
    </row>
    <row r="48" spans="1:16" ht="15.75" customHeight="1">
      <c r="A48" s="36"/>
      <c r="B48" s="3"/>
      <c r="C48" s="4"/>
      <c r="D48" s="4"/>
      <c r="E48" s="3"/>
      <c r="F48" s="3"/>
      <c r="G48" s="16"/>
      <c r="H48" s="3"/>
      <c r="I48" s="3"/>
      <c r="J48" s="3"/>
      <c r="K48" s="3"/>
      <c r="L48" s="3"/>
      <c r="M48" s="3"/>
      <c r="N48" s="3"/>
      <c r="O48" s="3"/>
    </row>
    <row r="49" spans="1:15" ht="15.75" customHeight="1">
      <c r="A49" s="36"/>
      <c r="B49" s="3"/>
      <c r="C49" s="4"/>
      <c r="D49" s="4"/>
      <c r="E49" s="3"/>
      <c r="F49" s="3"/>
      <c r="G49" s="16"/>
      <c r="H49" s="3"/>
      <c r="I49" s="3"/>
      <c r="J49" s="3"/>
      <c r="K49" s="3"/>
      <c r="L49" s="3"/>
      <c r="M49" s="3"/>
      <c r="N49" s="3"/>
      <c r="O49" s="3"/>
    </row>
    <row r="50" spans="1:15" ht="15.75" customHeight="1">
      <c r="A50" s="36"/>
      <c r="B50" s="3"/>
      <c r="C50" s="4"/>
      <c r="D50" s="4"/>
      <c r="E50" s="3"/>
      <c r="F50" s="3"/>
      <c r="G50" s="16"/>
      <c r="H50" s="3"/>
      <c r="I50" s="3"/>
      <c r="J50" s="3"/>
      <c r="K50" s="3"/>
      <c r="L50" s="3"/>
      <c r="M50" s="3"/>
      <c r="N50" s="3"/>
      <c r="O50" s="3"/>
    </row>
    <row r="51" spans="1:15" ht="15.75" customHeight="1">
      <c r="A51" s="36"/>
      <c r="B51" s="3"/>
      <c r="C51" s="4"/>
      <c r="D51" s="4"/>
      <c r="E51" s="3"/>
      <c r="F51" s="3"/>
      <c r="G51" s="16"/>
      <c r="H51" s="3"/>
      <c r="I51" s="3"/>
      <c r="J51" s="3"/>
      <c r="K51" s="3"/>
      <c r="L51" s="3"/>
      <c r="M51" s="3"/>
      <c r="N51" s="3"/>
      <c r="O51" s="3"/>
    </row>
    <row r="52" spans="1:15" ht="15.75" customHeight="1">
      <c r="A52" s="36"/>
      <c r="B52" s="3"/>
      <c r="C52" s="4"/>
      <c r="D52" s="4"/>
      <c r="E52" s="3"/>
      <c r="F52" s="3"/>
      <c r="G52" s="16"/>
      <c r="H52" s="3"/>
      <c r="I52" s="3"/>
      <c r="J52" s="3"/>
      <c r="K52" s="3"/>
      <c r="L52" s="3"/>
      <c r="M52" s="3"/>
      <c r="N52" s="3"/>
      <c r="O52" s="3"/>
    </row>
    <row r="53" spans="1:15" ht="15.75" customHeight="1">
      <c r="A53" s="36"/>
      <c r="B53" s="3"/>
      <c r="C53" s="4"/>
      <c r="D53" s="4"/>
      <c r="E53" s="3"/>
      <c r="F53" s="3"/>
      <c r="G53" s="16"/>
      <c r="H53" s="3"/>
      <c r="I53" s="3"/>
      <c r="J53" s="3"/>
      <c r="K53" s="3"/>
      <c r="L53" s="3"/>
      <c r="M53" s="3"/>
      <c r="N53" s="3"/>
      <c r="O53" s="3"/>
    </row>
    <row r="54" spans="1:15" ht="15.75" customHeight="1">
      <c r="A54" s="36"/>
      <c r="B54" s="3"/>
      <c r="C54" s="4"/>
      <c r="D54" s="4"/>
      <c r="E54" s="3"/>
      <c r="F54" s="3"/>
      <c r="G54" s="16"/>
      <c r="H54" s="3"/>
      <c r="I54" s="3"/>
      <c r="J54" s="3"/>
      <c r="K54" s="3"/>
      <c r="L54" s="3"/>
      <c r="M54" s="3"/>
      <c r="N54" s="3"/>
      <c r="O54" s="3"/>
    </row>
    <row r="55" spans="1:15" ht="15.75" customHeight="1">
      <c r="A55" s="36"/>
      <c r="B55" s="3"/>
      <c r="C55" s="4"/>
      <c r="D55" s="4"/>
      <c r="E55" s="3"/>
      <c r="F55" s="3"/>
      <c r="G55" s="16"/>
      <c r="H55" s="3"/>
      <c r="I55" s="3"/>
      <c r="J55" s="3"/>
      <c r="K55" s="3"/>
      <c r="L55" s="3"/>
      <c r="M55" s="3"/>
      <c r="N55" s="3"/>
      <c r="O55" s="3"/>
    </row>
    <row r="56" spans="1:15" ht="15.75" customHeight="1">
      <c r="A56" s="36"/>
      <c r="B56" s="3"/>
      <c r="C56" s="4"/>
      <c r="D56" s="4"/>
      <c r="E56" s="3"/>
      <c r="F56" s="3"/>
      <c r="G56" s="16"/>
      <c r="H56" s="3"/>
      <c r="I56" s="3"/>
      <c r="J56" s="3"/>
      <c r="K56" s="3"/>
      <c r="L56" s="3"/>
      <c r="M56" s="3"/>
      <c r="N56" s="3"/>
      <c r="O56" s="3"/>
    </row>
    <row r="57" spans="1:15" ht="15.75" customHeight="1">
      <c r="A57" s="36"/>
      <c r="B57" s="3"/>
      <c r="C57" s="4"/>
      <c r="D57" s="4"/>
      <c r="E57" s="3"/>
      <c r="F57" s="3"/>
      <c r="G57" s="16"/>
      <c r="H57" s="3"/>
      <c r="I57" s="3"/>
      <c r="J57" s="3"/>
      <c r="K57" s="3"/>
      <c r="L57" s="3"/>
      <c r="M57" s="3"/>
      <c r="N57" s="3"/>
      <c r="O57" s="3"/>
    </row>
    <row r="58" spans="1:15" ht="15.75" customHeight="1">
      <c r="A58" s="36"/>
      <c r="B58" s="3"/>
      <c r="C58" s="4"/>
      <c r="D58" s="4"/>
      <c r="E58" s="3"/>
      <c r="F58" s="3"/>
      <c r="G58" s="16"/>
      <c r="H58" s="3"/>
      <c r="I58" s="3"/>
      <c r="J58" s="3"/>
      <c r="K58" s="3"/>
      <c r="L58" s="3"/>
      <c r="M58" s="3"/>
      <c r="N58" s="3"/>
      <c r="O58" s="3"/>
    </row>
    <row r="59" spans="1:15" ht="15.75" customHeight="1">
      <c r="A59" s="36"/>
      <c r="B59" s="3"/>
      <c r="C59" s="4"/>
      <c r="D59" s="4"/>
      <c r="E59" s="3"/>
      <c r="F59" s="3"/>
      <c r="G59" s="16"/>
      <c r="H59" s="3"/>
      <c r="I59" s="3"/>
      <c r="J59" s="3"/>
      <c r="K59" s="3"/>
      <c r="L59" s="3"/>
      <c r="M59" s="3"/>
      <c r="N59" s="3"/>
      <c r="O59" s="3"/>
    </row>
    <row r="60" spans="1:15" ht="15.75" customHeight="1">
      <c r="A60" s="36"/>
      <c r="B60" s="3"/>
      <c r="C60" s="4"/>
      <c r="D60" s="4"/>
      <c r="E60" s="3"/>
      <c r="F60" s="3"/>
      <c r="G60" s="16"/>
      <c r="H60" s="3"/>
      <c r="I60" s="3"/>
      <c r="J60" s="3"/>
      <c r="K60" s="3"/>
      <c r="L60" s="3"/>
      <c r="M60" s="3"/>
      <c r="N60" s="3"/>
      <c r="O60" s="3"/>
    </row>
    <row r="61" spans="1:15" ht="15.75" customHeight="1">
      <c r="A61" s="36"/>
      <c r="B61" s="3"/>
      <c r="C61" s="4"/>
      <c r="D61" s="4"/>
      <c r="E61" s="3"/>
      <c r="F61" s="3"/>
      <c r="G61" s="16"/>
      <c r="H61" s="3"/>
      <c r="I61" s="3"/>
      <c r="J61" s="3"/>
      <c r="K61" s="3"/>
      <c r="L61" s="3"/>
      <c r="M61" s="3"/>
      <c r="N61" s="3"/>
    </row>
    <row r="62" spans="1:15" ht="15.75" customHeight="1">
      <c r="A62" s="36"/>
      <c r="B62" s="3"/>
      <c r="C62" s="4"/>
      <c r="D62" s="4"/>
      <c r="E62" s="3"/>
      <c r="F62" s="3"/>
      <c r="G62" s="16"/>
      <c r="H62" s="3"/>
      <c r="I62" s="3"/>
      <c r="J62" s="3"/>
      <c r="K62" s="3"/>
      <c r="L62" s="3"/>
      <c r="M62" s="3"/>
      <c r="N62" s="3"/>
    </row>
    <row r="63" spans="1:15" ht="15.75" customHeight="1">
      <c r="A63" s="36"/>
      <c r="B63" s="3"/>
      <c r="C63" s="4"/>
      <c r="D63" s="4"/>
      <c r="E63" s="3"/>
      <c r="F63" s="3"/>
      <c r="G63" s="16"/>
      <c r="H63" s="3"/>
      <c r="I63" s="3"/>
      <c r="J63" s="3"/>
      <c r="K63" s="3"/>
      <c r="L63" s="3"/>
      <c r="M63" s="3"/>
      <c r="N63" s="3"/>
    </row>
    <row r="64" spans="1:15" ht="15.75" customHeight="1">
      <c r="A64" s="36"/>
      <c r="B64" s="3"/>
      <c r="C64" s="4"/>
      <c r="D64" s="4"/>
      <c r="E64" s="3"/>
      <c r="F64" s="3"/>
      <c r="G64" s="16"/>
      <c r="H64" s="3"/>
      <c r="I64" s="3"/>
      <c r="J64" s="3"/>
      <c r="K64" s="3"/>
      <c r="L64" s="3"/>
      <c r="M64" s="3"/>
      <c r="N64" s="3"/>
    </row>
    <row r="65" spans="1:14" ht="13">
      <c r="A65" s="36"/>
      <c r="B65" s="3"/>
      <c r="C65" s="4"/>
      <c r="D65" s="4"/>
      <c r="E65" s="3"/>
      <c r="F65" s="3"/>
      <c r="G65" s="16"/>
      <c r="H65" s="3"/>
      <c r="I65" s="3"/>
      <c r="J65" s="3"/>
      <c r="K65" s="3"/>
      <c r="L65" s="3"/>
      <c r="M65" s="3"/>
      <c r="N65" s="3"/>
    </row>
    <row r="66" spans="1:14" ht="13">
      <c r="A66" s="36"/>
      <c r="B66" s="3"/>
      <c r="C66" s="4"/>
      <c r="D66" s="4"/>
      <c r="E66" s="3"/>
      <c r="F66" s="3"/>
      <c r="G66" s="16"/>
      <c r="H66" s="3"/>
      <c r="I66" s="3"/>
      <c r="J66" s="3"/>
      <c r="K66" s="3"/>
      <c r="L66" s="3"/>
      <c r="M66" s="3"/>
      <c r="N66" s="3"/>
    </row>
    <row r="67" spans="1:14" ht="13">
      <c r="A67" s="36"/>
      <c r="B67" s="3"/>
      <c r="C67" s="4"/>
      <c r="D67" s="4"/>
      <c r="E67" s="3"/>
      <c r="F67" s="3"/>
      <c r="G67" s="16"/>
      <c r="H67" s="3"/>
      <c r="I67" s="3"/>
      <c r="J67" s="3"/>
      <c r="K67" s="3"/>
      <c r="L67" s="3"/>
      <c r="M67" s="3"/>
      <c r="N67" s="3"/>
    </row>
    <row r="68" spans="1:14" ht="13">
      <c r="A68" s="36"/>
      <c r="B68" s="3"/>
      <c r="C68" s="4"/>
      <c r="D68" s="4"/>
      <c r="E68" s="3"/>
      <c r="F68" s="3"/>
      <c r="G68" s="16"/>
      <c r="H68" s="3"/>
      <c r="I68" s="3"/>
      <c r="J68" s="3"/>
      <c r="K68" s="3"/>
      <c r="L68" s="3"/>
      <c r="M68" s="3"/>
      <c r="N68" s="3"/>
    </row>
    <row r="69" spans="1:14" ht="13">
      <c r="A69" s="36"/>
      <c r="B69" s="3"/>
      <c r="C69" s="4"/>
      <c r="D69" s="4"/>
      <c r="E69" s="3"/>
      <c r="F69" s="3"/>
      <c r="G69" s="16"/>
      <c r="H69" s="3"/>
      <c r="I69" s="3"/>
      <c r="J69" s="3"/>
      <c r="K69" s="3"/>
      <c r="L69" s="3"/>
      <c r="M69" s="3"/>
      <c r="N69" s="3"/>
    </row>
    <row r="70" spans="1:14" ht="13">
      <c r="A70" s="36"/>
      <c r="B70" s="3"/>
      <c r="C70" s="4"/>
      <c r="D70" s="4"/>
      <c r="E70" s="3"/>
      <c r="F70" s="3"/>
      <c r="G70" s="16"/>
      <c r="H70" s="3"/>
      <c r="I70" s="3"/>
      <c r="J70" s="3"/>
      <c r="K70" s="3"/>
      <c r="L70" s="3"/>
      <c r="M70" s="3"/>
      <c r="N70" s="3"/>
    </row>
    <row r="71" spans="1:14" ht="13">
      <c r="A71" s="36"/>
      <c r="B71" s="3"/>
      <c r="C71" s="4"/>
      <c r="D71" s="4"/>
      <c r="E71" s="3"/>
      <c r="F71" s="3"/>
      <c r="G71" s="16"/>
      <c r="H71" s="3"/>
      <c r="I71" s="3"/>
      <c r="J71" s="3"/>
      <c r="K71" s="3"/>
      <c r="L71" s="3"/>
      <c r="M71" s="3"/>
      <c r="N71" s="3"/>
    </row>
    <row r="72" spans="1:14" ht="13">
      <c r="A72" s="36"/>
      <c r="B72" s="3"/>
      <c r="C72" s="4"/>
      <c r="D72" s="4"/>
      <c r="E72" s="3"/>
      <c r="F72" s="3"/>
      <c r="G72" s="16"/>
      <c r="H72" s="3"/>
      <c r="I72" s="3"/>
      <c r="J72" s="3"/>
      <c r="K72" s="3"/>
      <c r="L72" s="3"/>
      <c r="M72" s="3"/>
      <c r="N72" s="3"/>
    </row>
    <row r="73" spans="1:14" ht="13">
      <c r="A73" s="36"/>
      <c r="B73" s="3"/>
      <c r="C73" s="4"/>
      <c r="D73" s="4"/>
      <c r="E73" s="3"/>
      <c r="F73" s="3"/>
      <c r="G73" s="16"/>
      <c r="H73" s="3"/>
      <c r="I73" s="3"/>
      <c r="J73" s="3"/>
      <c r="K73" s="3"/>
      <c r="L73" s="3"/>
      <c r="M73" s="3"/>
      <c r="N73" s="3"/>
    </row>
    <row r="74" spans="1:14" ht="13">
      <c r="A74" s="36"/>
      <c r="B74" s="3"/>
      <c r="C74" s="4"/>
      <c r="D74" s="4"/>
      <c r="E74" s="3"/>
      <c r="F74" s="3"/>
      <c r="G74" s="16"/>
      <c r="H74" s="3"/>
      <c r="I74" s="3"/>
      <c r="J74" s="3"/>
      <c r="K74" s="3"/>
      <c r="L74" s="3"/>
      <c r="M74" s="3"/>
      <c r="N74" s="3"/>
    </row>
    <row r="75" spans="1:14" ht="13">
      <c r="A75" s="36"/>
      <c r="B75" s="3"/>
      <c r="C75" s="4"/>
      <c r="D75" s="4"/>
      <c r="E75" s="3"/>
      <c r="F75" s="3"/>
      <c r="G75" s="16"/>
      <c r="H75" s="3"/>
      <c r="I75" s="3"/>
      <c r="J75" s="3"/>
      <c r="K75" s="3"/>
      <c r="L75" s="3"/>
      <c r="M75" s="3"/>
      <c r="N75" s="3"/>
    </row>
    <row r="76" spans="1:14" ht="13">
      <c r="A76" s="36"/>
      <c r="B76" s="3"/>
      <c r="C76" s="4"/>
      <c r="D76" s="4"/>
      <c r="E76" s="3"/>
      <c r="F76" s="3"/>
      <c r="G76" s="16"/>
      <c r="H76" s="3"/>
      <c r="I76" s="3"/>
      <c r="J76" s="3"/>
      <c r="K76" s="3"/>
      <c r="L76" s="3"/>
      <c r="M76" s="3"/>
      <c r="N76" s="3"/>
    </row>
    <row r="77" spans="1:14" ht="13">
      <c r="A77" s="36"/>
      <c r="B77" s="3"/>
      <c r="C77" s="4"/>
      <c r="D77" s="4"/>
      <c r="E77" s="3"/>
      <c r="F77" s="3"/>
      <c r="G77" s="16"/>
      <c r="H77" s="3"/>
      <c r="I77" s="3"/>
      <c r="J77" s="3"/>
      <c r="K77" s="3"/>
      <c r="L77" s="3"/>
      <c r="M77" s="3"/>
      <c r="N77" s="3"/>
    </row>
    <row r="78" spans="1:14" ht="13">
      <c r="A78" s="36"/>
      <c r="B78" s="3"/>
      <c r="C78" s="4"/>
      <c r="D78" s="4"/>
      <c r="E78" s="3"/>
      <c r="F78" s="3"/>
      <c r="G78" s="16"/>
      <c r="H78" s="3"/>
      <c r="I78" s="3"/>
      <c r="J78" s="3"/>
      <c r="K78" s="3"/>
      <c r="L78" s="3"/>
      <c r="M78" s="3"/>
      <c r="N78" s="3"/>
    </row>
    <row r="79" spans="1:14" ht="13">
      <c r="A79" s="36"/>
      <c r="B79" s="3"/>
      <c r="C79" s="4"/>
      <c r="D79" s="4"/>
      <c r="E79" s="3"/>
      <c r="F79" s="3"/>
      <c r="G79" s="16"/>
      <c r="H79" s="3"/>
      <c r="I79" s="3"/>
      <c r="J79" s="3"/>
      <c r="K79" s="3"/>
      <c r="L79" s="3"/>
      <c r="M79" s="3"/>
      <c r="N79" s="3"/>
    </row>
    <row r="80" spans="1:14" ht="13">
      <c r="A80" s="36"/>
      <c r="B80" s="3"/>
      <c r="C80" s="4"/>
      <c r="D80" s="4"/>
      <c r="E80" s="3"/>
      <c r="F80" s="3"/>
      <c r="G80" s="16"/>
      <c r="H80" s="3"/>
      <c r="I80" s="3"/>
      <c r="J80" s="3"/>
      <c r="K80" s="3"/>
      <c r="L80" s="3"/>
      <c r="M80" s="3"/>
      <c r="N80" s="3"/>
    </row>
    <row r="81" spans="1:14" ht="13">
      <c r="A81" s="36"/>
      <c r="B81" s="3"/>
      <c r="C81" s="4"/>
      <c r="D81" s="4"/>
      <c r="E81" s="3"/>
      <c r="F81" s="3"/>
      <c r="G81" s="16"/>
      <c r="H81" s="3"/>
      <c r="I81" s="3"/>
      <c r="J81" s="3"/>
      <c r="K81" s="3"/>
      <c r="L81" s="3"/>
      <c r="M81" s="3"/>
      <c r="N81" s="3"/>
    </row>
    <row r="82" spans="1:14" ht="13">
      <c r="A82" s="36"/>
      <c r="B82" s="3"/>
      <c r="C82" s="4"/>
      <c r="D82" s="4"/>
      <c r="E82" s="3"/>
      <c r="F82" s="3"/>
      <c r="G82" s="16"/>
      <c r="H82" s="3"/>
      <c r="I82" s="3"/>
      <c r="J82" s="3"/>
      <c r="K82" s="3"/>
      <c r="L82" s="3"/>
      <c r="M82" s="3"/>
      <c r="N82" s="3"/>
    </row>
    <row r="83" spans="1:14" ht="13">
      <c r="A83" s="36"/>
      <c r="B83" s="3"/>
      <c r="C83" s="4"/>
      <c r="D83" s="4"/>
      <c r="E83" s="3"/>
      <c r="F83" s="3"/>
      <c r="G83" s="16"/>
      <c r="H83" s="3"/>
      <c r="I83" s="3"/>
      <c r="J83" s="3"/>
      <c r="K83" s="3"/>
      <c r="L83" s="3"/>
      <c r="M83" s="3"/>
      <c r="N83" s="3"/>
    </row>
    <row r="84" spans="1:14" ht="13">
      <c r="A84" s="36"/>
      <c r="B84" s="3"/>
      <c r="C84" s="4"/>
      <c r="D84" s="4"/>
      <c r="E84" s="3"/>
      <c r="F84" s="3"/>
      <c r="G84" s="16"/>
      <c r="H84" s="3"/>
      <c r="I84" s="3"/>
      <c r="J84" s="3"/>
      <c r="K84" s="3"/>
      <c r="L84" s="3"/>
      <c r="M84" s="3"/>
      <c r="N84" s="3"/>
    </row>
    <row r="85" spans="1:14" ht="13">
      <c r="A85" s="36"/>
      <c r="B85" s="3"/>
      <c r="C85" s="4"/>
      <c r="D85" s="4"/>
      <c r="E85" s="3"/>
      <c r="F85" s="3"/>
      <c r="G85" s="16"/>
      <c r="H85" s="3"/>
      <c r="I85" s="3"/>
      <c r="J85" s="3"/>
      <c r="K85" s="3"/>
      <c r="L85" s="3"/>
      <c r="M85" s="3"/>
      <c r="N85" s="3"/>
    </row>
    <row r="86" spans="1:14" ht="13">
      <c r="A86" s="36"/>
      <c r="B86" s="3"/>
      <c r="C86" s="4"/>
      <c r="D86" s="4"/>
      <c r="E86" s="3"/>
      <c r="F86" s="3"/>
      <c r="G86" s="16"/>
      <c r="H86" s="3"/>
      <c r="I86" s="3"/>
      <c r="J86" s="3"/>
      <c r="K86" s="3"/>
      <c r="L86" s="3"/>
      <c r="M86" s="3"/>
      <c r="N86" s="3"/>
    </row>
    <row r="87" spans="1:14" ht="13">
      <c r="A87" s="36"/>
      <c r="B87" s="3"/>
      <c r="C87" s="4"/>
      <c r="D87" s="4"/>
      <c r="E87" s="3"/>
      <c r="F87" s="3"/>
      <c r="G87" s="16"/>
      <c r="H87" s="3"/>
      <c r="I87" s="3"/>
      <c r="J87" s="3"/>
      <c r="K87" s="3"/>
      <c r="L87" s="3"/>
      <c r="M87" s="3"/>
      <c r="N87" s="3"/>
    </row>
    <row r="88" spans="1:14" ht="13">
      <c r="A88" s="36"/>
      <c r="B88" s="3"/>
      <c r="C88" s="4"/>
      <c r="D88" s="4"/>
      <c r="E88" s="3"/>
      <c r="F88" s="3"/>
      <c r="G88" s="16"/>
      <c r="H88" s="3"/>
      <c r="I88" s="3"/>
      <c r="J88" s="3"/>
      <c r="K88" s="3"/>
      <c r="L88" s="3"/>
      <c r="M88" s="3"/>
      <c r="N88" s="3"/>
    </row>
    <row r="89" spans="1:14" ht="13">
      <c r="A89" s="36"/>
      <c r="B89" s="3"/>
      <c r="C89" s="4"/>
      <c r="D89" s="4"/>
      <c r="E89" s="3"/>
      <c r="F89" s="3"/>
      <c r="G89" s="16"/>
      <c r="H89" s="3"/>
      <c r="I89" s="3"/>
      <c r="J89" s="3"/>
      <c r="K89" s="3"/>
      <c r="L89" s="3"/>
      <c r="M89" s="3"/>
      <c r="N89" s="3"/>
    </row>
    <row r="90" spans="1:14" ht="13">
      <c r="A90" s="36"/>
      <c r="B90" s="3"/>
      <c r="C90" s="4"/>
      <c r="D90" s="4"/>
      <c r="E90" s="3"/>
      <c r="F90" s="3"/>
      <c r="G90" s="16"/>
      <c r="H90" s="3"/>
      <c r="I90" s="3"/>
      <c r="J90" s="3"/>
      <c r="K90" s="3"/>
      <c r="L90" s="3"/>
      <c r="M90" s="3"/>
      <c r="N90" s="3"/>
    </row>
    <row r="91" spans="1:14" ht="13">
      <c r="A91" s="36"/>
      <c r="B91" s="3"/>
      <c r="C91" s="4"/>
      <c r="D91" s="4"/>
      <c r="E91" s="3"/>
      <c r="F91" s="3"/>
      <c r="G91" s="16"/>
      <c r="H91" s="3"/>
      <c r="I91" s="3"/>
      <c r="J91" s="3"/>
      <c r="K91" s="3"/>
      <c r="L91" s="3"/>
      <c r="M91" s="3"/>
      <c r="N91" s="3"/>
    </row>
    <row r="92" spans="1:14" ht="13">
      <c r="A92" s="36"/>
      <c r="B92" s="3"/>
      <c r="C92" s="4"/>
      <c r="D92" s="4"/>
      <c r="E92" s="3"/>
      <c r="F92" s="3"/>
      <c r="G92" s="16"/>
      <c r="H92" s="3"/>
      <c r="I92" s="3"/>
      <c r="J92" s="3"/>
      <c r="K92" s="3"/>
      <c r="L92" s="3"/>
      <c r="M92" s="3"/>
      <c r="N92" s="3"/>
    </row>
    <row r="93" spans="1:14" ht="13">
      <c r="A93" s="36"/>
      <c r="B93" s="3"/>
      <c r="C93" s="4"/>
      <c r="D93" s="4"/>
      <c r="E93" s="3"/>
      <c r="F93" s="3"/>
      <c r="G93" s="16"/>
      <c r="H93" s="3"/>
      <c r="I93" s="3"/>
      <c r="J93" s="3"/>
      <c r="K93" s="3"/>
      <c r="L93" s="3"/>
      <c r="M93" s="3"/>
      <c r="N93" s="3"/>
    </row>
    <row r="94" spans="1:14" ht="13">
      <c r="A94" s="36"/>
      <c r="B94" s="3"/>
      <c r="C94" s="4"/>
      <c r="D94" s="4"/>
      <c r="E94" s="3"/>
      <c r="F94" s="3"/>
      <c r="G94" s="16"/>
      <c r="H94" s="3"/>
      <c r="I94" s="3"/>
      <c r="J94" s="3"/>
      <c r="K94" s="3"/>
      <c r="L94" s="3"/>
      <c r="M94" s="3"/>
      <c r="N94" s="3"/>
    </row>
    <row r="95" spans="1:14" ht="13">
      <c r="A95" s="36"/>
      <c r="B95" s="3"/>
      <c r="C95" s="4"/>
      <c r="D95" s="4"/>
      <c r="E95" s="3"/>
      <c r="F95" s="3"/>
      <c r="G95" s="16"/>
      <c r="H95" s="3"/>
      <c r="I95" s="3"/>
      <c r="J95" s="3"/>
      <c r="K95" s="3"/>
      <c r="L95" s="3"/>
      <c r="M95" s="3"/>
      <c r="N95" s="3"/>
    </row>
    <row r="96" spans="1:14" ht="13">
      <c r="A96" s="36"/>
      <c r="B96" s="3"/>
      <c r="C96" s="4"/>
      <c r="D96" s="4"/>
      <c r="E96" s="3"/>
      <c r="F96" s="3"/>
      <c r="G96" s="16"/>
      <c r="H96" s="3"/>
      <c r="I96" s="3"/>
      <c r="J96" s="3"/>
      <c r="K96" s="3"/>
      <c r="L96" s="3"/>
      <c r="M96" s="3"/>
      <c r="N96" s="3"/>
    </row>
    <row r="97" spans="1:14" ht="13">
      <c r="A97" s="36"/>
      <c r="B97" s="3"/>
      <c r="C97" s="4"/>
      <c r="D97" s="4"/>
      <c r="E97" s="3"/>
      <c r="F97" s="3"/>
      <c r="G97" s="16"/>
      <c r="H97" s="3"/>
      <c r="I97" s="3"/>
      <c r="J97" s="3"/>
      <c r="K97" s="3"/>
      <c r="L97" s="3"/>
      <c r="M97" s="3"/>
      <c r="N97" s="3"/>
    </row>
    <row r="98" spans="1:14" ht="13">
      <c r="A98" s="36"/>
      <c r="B98" s="3"/>
      <c r="C98" s="4"/>
      <c r="D98" s="4"/>
      <c r="E98" s="3"/>
      <c r="F98" s="3"/>
      <c r="G98" s="16"/>
      <c r="H98" s="3"/>
      <c r="I98" s="3"/>
      <c r="J98" s="3"/>
      <c r="K98" s="3"/>
      <c r="L98" s="3"/>
      <c r="M98" s="3"/>
      <c r="N98" s="3"/>
    </row>
    <row r="99" spans="1:14" ht="13">
      <c r="A99" s="36"/>
      <c r="B99" s="3"/>
      <c r="C99" s="4"/>
      <c r="D99" s="4"/>
      <c r="E99" s="3"/>
      <c r="F99" s="3"/>
      <c r="G99" s="16"/>
      <c r="H99" s="3"/>
      <c r="I99" s="3"/>
      <c r="J99" s="3"/>
      <c r="K99" s="3"/>
      <c r="L99" s="3"/>
      <c r="M99" s="3"/>
      <c r="N99" s="3"/>
    </row>
    <row r="100" spans="1:14" ht="13">
      <c r="A100" s="36"/>
      <c r="B100" s="3"/>
      <c r="C100" s="4"/>
      <c r="D100" s="4"/>
      <c r="E100" s="3"/>
      <c r="F100" s="3"/>
      <c r="G100" s="16"/>
      <c r="H100" s="3"/>
      <c r="I100" s="3"/>
      <c r="J100" s="3"/>
      <c r="K100" s="3"/>
      <c r="L100" s="3"/>
      <c r="M100" s="3"/>
      <c r="N100" s="3"/>
    </row>
    <row r="101" spans="1:14" ht="13">
      <c r="A101" s="36"/>
      <c r="B101" s="3"/>
      <c r="C101" s="4"/>
      <c r="D101" s="4"/>
      <c r="E101" s="3"/>
      <c r="F101" s="3"/>
      <c r="G101" s="16"/>
      <c r="H101" s="3"/>
      <c r="I101" s="3"/>
      <c r="J101" s="3"/>
      <c r="K101" s="3"/>
      <c r="L101" s="3"/>
      <c r="M101" s="3"/>
      <c r="N101" s="3"/>
    </row>
    <row r="102" spans="1:14" ht="13">
      <c r="A102" s="36"/>
      <c r="B102" s="3"/>
      <c r="C102" s="4"/>
      <c r="D102" s="4"/>
      <c r="E102" s="3"/>
      <c r="F102" s="3"/>
      <c r="G102" s="16"/>
      <c r="H102" s="3"/>
      <c r="I102" s="3"/>
      <c r="J102" s="3"/>
      <c r="K102" s="3"/>
      <c r="L102" s="3"/>
      <c r="M102" s="3"/>
      <c r="N102" s="3"/>
    </row>
    <row r="103" spans="1:14" ht="13">
      <c r="A103" s="36"/>
      <c r="B103" s="3"/>
      <c r="C103" s="4"/>
      <c r="D103" s="4"/>
      <c r="E103" s="3"/>
      <c r="F103" s="3"/>
      <c r="G103" s="16"/>
      <c r="H103" s="3"/>
      <c r="I103" s="3"/>
      <c r="J103" s="3"/>
      <c r="K103" s="3"/>
      <c r="L103" s="3"/>
      <c r="M103" s="3"/>
      <c r="N103" s="3"/>
    </row>
    <row r="104" spans="1:14" ht="13">
      <c r="A104" s="36"/>
      <c r="B104" s="3"/>
      <c r="C104" s="4"/>
      <c r="D104" s="4"/>
      <c r="E104" s="3"/>
      <c r="F104" s="3"/>
      <c r="G104" s="16"/>
      <c r="H104" s="3"/>
      <c r="I104" s="3"/>
      <c r="J104" s="3"/>
      <c r="K104" s="3"/>
      <c r="L104" s="3"/>
      <c r="M104" s="3"/>
      <c r="N104" s="3"/>
    </row>
    <row r="105" spans="1:14" ht="13">
      <c r="A105" s="36"/>
      <c r="B105" s="3"/>
      <c r="C105" s="4"/>
      <c r="D105" s="4"/>
      <c r="E105" s="3"/>
      <c r="F105" s="3"/>
      <c r="G105" s="16"/>
      <c r="H105" s="3"/>
      <c r="I105" s="3"/>
      <c r="J105" s="3"/>
      <c r="K105" s="3"/>
      <c r="L105" s="3"/>
      <c r="M105" s="3"/>
      <c r="N105" s="3"/>
    </row>
    <row r="106" spans="1:14" ht="13">
      <c r="A106" s="36"/>
      <c r="B106" s="3"/>
      <c r="C106" s="4"/>
      <c r="D106" s="4"/>
      <c r="E106" s="3"/>
      <c r="F106" s="3"/>
      <c r="G106" s="16"/>
      <c r="H106" s="3"/>
      <c r="I106" s="3"/>
      <c r="J106" s="3"/>
      <c r="K106" s="3"/>
      <c r="L106" s="3"/>
      <c r="M106" s="3"/>
      <c r="N106" s="3"/>
    </row>
    <row r="107" spans="1:14" ht="13">
      <c r="A107" s="36"/>
      <c r="B107" s="3"/>
      <c r="C107" s="4"/>
      <c r="D107" s="4"/>
      <c r="E107" s="3"/>
      <c r="F107" s="3"/>
      <c r="G107" s="16"/>
      <c r="H107" s="3"/>
      <c r="I107" s="3"/>
      <c r="J107" s="3"/>
      <c r="K107" s="3"/>
      <c r="L107" s="3"/>
      <c r="M107" s="3"/>
      <c r="N107" s="3"/>
    </row>
    <row r="108" spans="1:14" ht="13">
      <c r="A108" s="36"/>
      <c r="B108" s="3"/>
      <c r="C108" s="4"/>
      <c r="D108" s="4"/>
      <c r="E108" s="3"/>
      <c r="F108" s="3"/>
      <c r="G108" s="16"/>
      <c r="H108" s="3"/>
      <c r="I108" s="3"/>
      <c r="J108" s="3"/>
      <c r="K108" s="3"/>
      <c r="L108" s="3"/>
      <c r="M108" s="3"/>
      <c r="N108" s="3"/>
    </row>
    <row r="109" spans="1:14" ht="13">
      <c r="A109" s="36"/>
      <c r="B109" s="3"/>
      <c r="C109" s="4"/>
      <c r="D109" s="4"/>
      <c r="E109" s="3"/>
      <c r="F109" s="3"/>
      <c r="G109" s="16"/>
      <c r="H109" s="3"/>
      <c r="I109" s="3"/>
      <c r="J109" s="3"/>
      <c r="K109" s="3"/>
      <c r="L109" s="3"/>
      <c r="M109" s="3"/>
      <c r="N109" s="3"/>
    </row>
    <row r="110" spans="1:14" ht="13">
      <c r="A110" s="36"/>
      <c r="B110" s="3"/>
      <c r="C110" s="4"/>
      <c r="D110" s="4"/>
      <c r="E110" s="3"/>
      <c r="F110" s="3"/>
      <c r="G110" s="16"/>
      <c r="H110" s="3"/>
      <c r="I110" s="3"/>
      <c r="J110" s="3"/>
      <c r="K110" s="3"/>
      <c r="L110" s="3"/>
      <c r="M110" s="3"/>
      <c r="N110" s="3"/>
    </row>
    <row r="111" spans="1:14" ht="13">
      <c r="A111" s="36"/>
      <c r="B111" s="3"/>
      <c r="C111" s="4"/>
      <c r="D111" s="4"/>
      <c r="E111" s="3"/>
      <c r="F111" s="3"/>
      <c r="G111" s="16"/>
      <c r="H111" s="3"/>
      <c r="I111" s="3"/>
      <c r="J111" s="3"/>
      <c r="K111" s="3"/>
      <c r="L111" s="3"/>
      <c r="M111" s="3"/>
      <c r="N111" s="3"/>
    </row>
    <row r="112" spans="1:14" ht="13">
      <c r="A112" s="36"/>
      <c r="B112" s="3"/>
      <c r="C112" s="4"/>
      <c r="D112" s="4"/>
      <c r="E112" s="3"/>
      <c r="F112" s="3"/>
      <c r="G112" s="16"/>
      <c r="H112" s="3"/>
      <c r="I112" s="3"/>
      <c r="J112" s="3"/>
      <c r="K112" s="3"/>
      <c r="L112" s="3"/>
      <c r="M112" s="3"/>
      <c r="N112" s="3"/>
    </row>
    <row r="113" spans="1:14" ht="13">
      <c r="A113" s="36"/>
      <c r="B113" s="3"/>
      <c r="C113" s="4"/>
      <c r="D113" s="4"/>
      <c r="E113" s="3"/>
      <c r="F113" s="3"/>
      <c r="G113" s="16"/>
      <c r="H113" s="3"/>
      <c r="I113" s="3"/>
      <c r="J113" s="3"/>
      <c r="K113" s="3"/>
      <c r="L113" s="3"/>
      <c r="M113" s="3"/>
      <c r="N113" s="3"/>
    </row>
    <row r="114" spans="1:14" ht="13">
      <c r="A114" s="36"/>
      <c r="B114" s="3"/>
      <c r="C114" s="4"/>
      <c r="D114" s="4"/>
      <c r="E114" s="3"/>
      <c r="F114" s="3"/>
      <c r="G114" s="16"/>
      <c r="H114" s="3"/>
      <c r="I114" s="3"/>
      <c r="J114" s="3"/>
      <c r="K114" s="3"/>
      <c r="L114" s="3"/>
      <c r="M114" s="3"/>
      <c r="N114" s="3"/>
    </row>
    <row r="115" spans="1:14" ht="13">
      <c r="A115" s="36"/>
      <c r="B115" s="3"/>
      <c r="C115" s="4"/>
      <c r="D115" s="4"/>
      <c r="E115" s="3"/>
      <c r="F115" s="3"/>
      <c r="G115" s="16"/>
      <c r="H115" s="3"/>
      <c r="I115" s="3"/>
      <c r="J115" s="3"/>
      <c r="K115" s="3"/>
      <c r="L115" s="3"/>
      <c r="M115" s="3"/>
      <c r="N115" s="3"/>
    </row>
    <row r="116" spans="1:14" ht="13">
      <c r="A116" s="36"/>
      <c r="B116" s="3"/>
      <c r="C116" s="4"/>
      <c r="D116" s="4"/>
      <c r="E116" s="3"/>
      <c r="F116" s="3"/>
      <c r="G116" s="16"/>
      <c r="H116" s="3"/>
      <c r="I116" s="3"/>
      <c r="J116" s="3"/>
      <c r="K116" s="3"/>
      <c r="L116" s="3"/>
      <c r="M116" s="3"/>
      <c r="N116" s="3"/>
    </row>
    <row r="117" spans="1:14" ht="13">
      <c r="A117" s="36"/>
      <c r="B117" s="3"/>
      <c r="C117" s="4"/>
      <c r="D117" s="4"/>
      <c r="E117" s="3"/>
      <c r="F117" s="3"/>
      <c r="G117" s="16"/>
      <c r="H117" s="3"/>
      <c r="I117" s="3"/>
      <c r="J117" s="3"/>
      <c r="K117" s="3"/>
      <c r="L117" s="3"/>
      <c r="M117" s="3"/>
      <c r="N117" s="3"/>
    </row>
    <row r="118" spans="1:14" ht="13">
      <c r="A118" s="36"/>
      <c r="B118" s="3"/>
      <c r="C118" s="4"/>
      <c r="D118" s="4"/>
      <c r="E118" s="3"/>
      <c r="F118" s="3"/>
      <c r="G118" s="16"/>
      <c r="H118" s="3"/>
      <c r="I118" s="3"/>
      <c r="J118" s="3"/>
      <c r="K118" s="3"/>
      <c r="L118" s="3"/>
      <c r="M118" s="3"/>
      <c r="N118" s="3"/>
    </row>
    <row r="119" spans="1:14" ht="13">
      <c r="A119" s="36"/>
      <c r="B119" s="3"/>
      <c r="C119" s="4"/>
      <c r="D119" s="4"/>
      <c r="E119" s="3"/>
      <c r="F119" s="3"/>
      <c r="G119" s="16"/>
      <c r="H119" s="3"/>
      <c r="I119" s="3"/>
      <c r="J119" s="3"/>
      <c r="K119" s="3"/>
      <c r="L119" s="3"/>
      <c r="M119" s="3"/>
      <c r="N119" s="3"/>
    </row>
    <row r="120" spans="1:14" ht="13">
      <c r="A120" s="36"/>
      <c r="B120" s="3"/>
      <c r="C120" s="4"/>
      <c r="D120" s="4"/>
      <c r="E120" s="3"/>
      <c r="F120" s="3"/>
      <c r="G120" s="16"/>
      <c r="H120" s="3"/>
      <c r="I120" s="3"/>
      <c r="J120" s="3"/>
      <c r="K120" s="3"/>
      <c r="L120" s="3"/>
      <c r="M120" s="3"/>
      <c r="N120" s="3"/>
    </row>
    <row r="121" spans="1:14" ht="13">
      <c r="A121" s="36"/>
      <c r="B121" s="3"/>
      <c r="C121" s="4"/>
      <c r="D121" s="4"/>
      <c r="E121" s="3"/>
      <c r="F121" s="3"/>
      <c r="G121" s="16"/>
      <c r="H121" s="3"/>
      <c r="I121" s="3"/>
      <c r="J121" s="3"/>
      <c r="K121" s="3"/>
      <c r="L121" s="3"/>
      <c r="M121" s="3"/>
      <c r="N121" s="3"/>
    </row>
    <row r="122" spans="1:14" ht="13">
      <c r="A122" s="36"/>
      <c r="B122" s="3"/>
      <c r="C122" s="4"/>
      <c r="D122" s="4"/>
      <c r="E122" s="3"/>
      <c r="F122" s="3"/>
      <c r="G122" s="16"/>
      <c r="H122" s="3"/>
      <c r="I122" s="3"/>
      <c r="J122" s="3"/>
      <c r="K122" s="3"/>
      <c r="L122" s="3"/>
      <c r="M122" s="3"/>
      <c r="N122" s="3"/>
    </row>
    <row r="123" spans="1:14" ht="13">
      <c r="A123" s="36"/>
      <c r="B123" s="3"/>
      <c r="C123" s="4"/>
      <c r="D123" s="4"/>
      <c r="E123" s="3"/>
      <c r="F123" s="3"/>
      <c r="G123" s="16"/>
      <c r="H123" s="3"/>
      <c r="I123" s="3"/>
      <c r="J123" s="3"/>
      <c r="K123" s="3"/>
      <c r="L123" s="3"/>
      <c r="M123" s="3"/>
      <c r="N123" s="3"/>
    </row>
    <row r="124" spans="1:14" ht="13">
      <c r="A124" s="36"/>
      <c r="B124" s="3"/>
      <c r="C124" s="4"/>
      <c r="D124" s="4"/>
      <c r="E124" s="3"/>
      <c r="F124" s="3"/>
      <c r="G124" s="16"/>
      <c r="H124" s="3"/>
      <c r="I124" s="3"/>
      <c r="J124" s="3"/>
      <c r="K124" s="3"/>
      <c r="L124" s="3"/>
      <c r="M124" s="3"/>
      <c r="N124" s="3"/>
    </row>
    <row r="125" spans="1:14" ht="13">
      <c r="A125" s="36"/>
      <c r="B125" s="3"/>
      <c r="C125" s="4"/>
      <c r="D125" s="4"/>
      <c r="E125" s="3"/>
      <c r="F125" s="3"/>
      <c r="G125" s="16"/>
      <c r="H125" s="3"/>
      <c r="I125" s="3"/>
      <c r="J125" s="3"/>
      <c r="K125" s="3"/>
      <c r="L125" s="3"/>
      <c r="M125" s="3"/>
      <c r="N125" s="3"/>
    </row>
    <row r="126" spans="1:14" ht="13">
      <c r="A126" s="36"/>
      <c r="B126" s="3"/>
      <c r="C126" s="4"/>
      <c r="D126" s="4"/>
      <c r="E126" s="3"/>
      <c r="F126" s="3"/>
      <c r="G126" s="16"/>
      <c r="H126" s="3"/>
      <c r="I126" s="3"/>
      <c r="J126" s="3"/>
      <c r="K126" s="3"/>
      <c r="L126" s="3"/>
      <c r="M126" s="3"/>
      <c r="N126" s="3"/>
    </row>
    <row r="127" spans="1:14" ht="13">
      <c r="A127" s="36"/>
      <c r="B127" s="3"/>
      <c r="C127" s="4"/>
      <c r="D127" s="4"/>
      <c r="E127" s="3"/>
      <c r="F127" s="3"/>
      <c r="G127" s="16"/>
      <c r="H127" s="3"/>
      <c r="I127" s="3"/>
      <c r="J127" s="3"/>
      <c r="K127" s="3"/>
      <c r="L127" s="3"/>
      <c r="M127" s="3"/>
      <c r="N127" s="3"/>
    </row>
    <row r="128" spans="1:14" ht="13">
      <c r="A128" s="36"/>
      <c r="B128" s="3"/>
      <c r="C128" s="4"/>
      <c r="D128" s="4"/>
      <c r="E128" s="3"/>
      <c r="F128" s="3"/>
      <c r="G128" s="16"/>
      <c r="H128" s="3"/>
      <c r="I128" s="3"/>
      <c r="J128" s="3"/>
      <c r="K128" s="3"/>
      <c r="L128" s="3"/>
      <c r="M128" s="3"/>
      <c r="N128" s="3"/>
    </row>
    <row r="129" spans="1:14" ht="13">
      <c r="A129" s="36"/>
      <c r="B129" s="3"/>
      <c r="C129" s="4"/>
      <c r="D129" s="4"/>
      <c r="E129" s="3"/>
      <c r="F129" s="3"/>
      <c r="G129" s="16"/>
      <c r="H129" s="3"/>
      <c r="I129" s="3"/>
      <c r="J129" s="3"/>
      <c r="K129" s="3"/>
      <c r="L129" s="3"/>
      <c r="M129" s="3"/>
      <c r="N129" s="3"/>
    </row>
    <row r="130" spans="1:14" ht="13">
      <c r="A130" s="36"/>
      <c r="B130" s="3"/>
      <c r="C130" s="4"/>
      <c r="D130" s="4"/>
      <c r="E130" s="3"/>
      <c r="F130" s="3"/>
      <c r="G130" s="16"/>
      <c r="H130" s="3"/>
      <c r="I130" s="3"/>
      <c r="J130" s="3"/>
      <c r="K130" s="3"/>
      <c r="L130" s="3"/>
      <c r="M130" s="3"/>
      <c r="N130" s="3"/>
    </row>
    <row r="131" spans="1:14" ht="13">
      <c r="A131" s="36"/>
      <c r="B131" s="3"/>
      <c r="C131" s="4"/>
      <c r="D131" s="4"/>
      <c r="E131" s="3"/>
      <c r="F131" s="3"/>
      <c r="G131" s="16"/>
      <c r="H131" s="3"/>
      <c r="I131" s="3"/>
      <c r="J131" s="3"/>
      <c r="K131" s="3"/>
      <c r="L131" s="3"/>
      <c r="M131" s="3"/>
      <c r="N131" s="3"/>
    </row>
    <row r="132" spans="1:14" ht="13">
      <c r="A132" s="36"/>
      <c r="B132" s="3"/>
      <c r="C132" s="4"/>
      <c r="D132" s="4"/>
      <c r="E132" s="3"/>
      <c r="F132" s="3"/>
      <c r="G132" s="16"/>
      <c r="H132" s="3"/>
      <c r="I132" s="3"/>
      <c r="J132" s="3"/>
      <c r="K132" s="3"/>
      <c r="L132" s="3"/>
      <c r="M132" s="3"/>
      <c r="N132" s="3"/>
    </row>
    <row r="133" spans="1:14" ht="13">
      <c r="A133" s="36"/>
      <c r="B133" s="3"/>
      <c r="C133" s="4"/>
      <c r="D133" s="4"/>
      <c r="E133" s="3"/>
      <c r="F133" s="3"/>
      <c r="G133" s="16"/>
      <c r="H133" s="3"/>
      <c r="I133" s="3"/>
      <c r="J133" s="3"/>
      <c r="K133" s="3"/>
      <c r="L133" s="3"/>
      <c r="M133" s="3"/>
      <c r="N133" s="3"/>
    </row>
    <row r="134" spans="1:14" ht="13">
      <c r="A134" s="36"/>
      <c r="B134" s="3"/>
      <c r="C134" s="4"/>
      <c r="D134" s="4"/>
      <c r="E134" s="3"/>
      <c r="F134" s="3"/>
      <c r="G134" s="16"/>
      <c r="H134" s="3"/>
      <c r="I134" s="3"/>
      <c r="J134" s="3"/>
      <c r="K134" s="3"/>
      <c r="L134" s="3"/>
      <c r="M134" s="3"/>
      <c r="N134" s="3"/>
    </row>
    <row r="135" spans="1:14" ht="13">
      <c r="A135" s="36"/>
      <c r="B135" s="3"/>
      <c r="C135" s="4"/>
      <c r="D135" s="4"/>
      <c r="E135" s="3"/>
      <c r="F135" s="3"/>
      <c r="G135" s="16"/>
      <c r="H135" s="3"/>
      <c r="I135" s="3"/>
      <c r="J135" s="3"/>
      <c r="K135" s="3"/>
      <c r="L135" s="3"/>
      <c r="M135" s="3"/>
      <c r="N135" s="3"/>
    </row>
    <row r="136" spans="1:14" ht="13">
      <c r="A136" s="36"/>
      <c r="B136" s="3"/>
      <c r="C136" s="4"/>
      <c r="D136" s="4"/>
      <c r="E136" s="3"/>
      <c r="F136" s="3"/>
      <c r="G136" s="16"/>
      <c r="H136" s="3"/>
      <c r="I136" s="3"/>
      <c r="J136" s="3"/>
      <c r="K136" s="3"/>
      <c r="L136" s="3"/>
      <c r="M136" s="3"/>
      <c r="N136" s="3"/>
    </row>
    <row r="137" spans="1:14" ht="13">
      <c r="A137" s="36"/>
      <c r="B137" s="3"/>
      <c r="C137" s="4"/>
      <c r="D137" s="4"/>
      <c r="E137" s="3"/>
      <c r="F137" s="3"/>
      <c r="G137" s="16"/>
      <c r="H137" s="3"/>
      <c r="I137" s="3"/>
      <c r="J137" s="3"/>
      <c r="K137" s="3"/>
      <c r="L137" s="3"/>
      <c r="M137" s="3"/>
      <c r="N137" s="3"/>
    </row>
    <row r="138" spans="1:14" ht="13">
      <c r="A138" s="36"/>
      <c r="B138" s="3"/>
      <c r="C138" s="4"/>
      <c r="D138" s="4"/>
      <c r="E138" s="3"/>
      <c r="F138" s="3"/>
      <c r="G138" s="16"/>
      <c r="H138" s="3"/>
      <c r="I138" s="3"/>
      <c r="J138" s="3"/>
      <c r="K138" s="3"/>
      <c r="L138" s="3"/>
      <c r="M138" s="3"/>
      <c r="N138" s="3"/>
    </row>
    <row r="139" spans="1:14" ht="13">
      <c r="A139" s="36"/>
      <c r="B139" s="3"/>
      <c r="C139" s="4"/>
      <c r="D139" s="4"/>
      <c r="E139" s="3"/>
      <c r="F139" s="3"/>
      <c r="G139" s="16"/>
      <c r="H139" s="3"/>
      <c r="I139" s="3"/>
      <c r="J139" s="3"/>
      <c r="K139" s="3"/>
      <c r="L139" s="3"/>
      <c r="M139" s="3"/>
      <c r="N139" s="3"/>
    </row>
    <row r="140" spans="1:14" ht="13">
      <c r="A140" s="36"/>
      <c r="B140" s="3"/>
      <c r="C140" s="4"/>
      <c r="D140" s="4"/>
      <c r="E140" s="3"/>
      <c r="F140" s="3"/>
      <c r="G140" s="16"/>
      <c r="H140" s="3"/>
      <c r="I140" s="3"/>
      <c r="J140" s="3"/>
      <c r="K140" s="3"/>
      <c r="L140" s="3"/>
      <c r="M140" s="3"/>
      <c r="N140" s="3"/>
    </row>
    <row r="141" spans="1:14" ht="13">
      <c r="A141" s="36"/>
      <c r="B141" s="3"/>
      <c r="C141" s="4"/>
      <c r="D141" s="4"/>
      <c r="E141" s="3"/>
      <c r="F141" s="3"/>
      <c r="G141" s="16"/>
      <c r="H141" s="3"/>
      <c r="I141" s="3"/>
      <c r="J141" s="3"/>
      <c r="K141" s="3"/>
      <c r="L141" s="3"/>
      <c r="M141" s="3"/>
      <c r="N141" s="3"/>
    </row>
    <row r="142" spans="1:14" ht="13">
      <c r="A142" s="36"/>
      <c r="B142" s="3"/>
      <c r="C142" s="4"/>
      <c r="D142" s="4"/>
      <c r="E142" s="3"/>
      <c r="F142" s="3"/>
      <c r="G142" s="16"/>
      <c r="H142" s="3"/>
      <c r="I142" s="3"/>
      <c r="J142" s="3"/>
      <c r="K142" s="3"/>
      <c r="L142" s="3"/>
      <c r="M142" s="3"/>
      <c r="N142" s="3"/>
    </row>
    <row r="143" spans="1:14" ht="13">
      <c r="A143" s="36"/>
      <c r="B143" s="3"/>
      <c r="C143" s="4"/>
      <c r="D143" s="4"/>
      <c r="E143" s="3"/>
      <c r="F143" s="3"/>
      <c r="G143" s="16"/>
      <c r="H143" s="3"/>
      <c r="I143" s="3"/>
      <c r="J143" s="3"/>
      <c r="K143" s="3"/>
      <c r="L143" s="3"/>
      <c r="M143" s="3"/>
      <c r="N143" s="3"/>
    </row>
    <row r="144" spans="1:14" ht="13">
      <c r="A144" s="36"/>
      <c r="B144" s="3"/>
      <c r="C144" s="4"/>
      <c r="D144" s="4"/>
      <c r="E144" s="3"/>
      <c r="F144" s="3"/>
      <c r="G144" s="16"/>
      <c r="H144" s="3"/>
      <c r="I144" s="3"/>
      <c r="J144" s="3"/>
      <c r="K144" s="3"/>
      <c r="L144" s="3"/>
      <c r="M144" s="3"/>
      <c r="N144" s="3"/>
    </row>
    <row r="145" spans="1:14" ht="13">
      <c r="A145" s="36"/>
      <c r="B145" s="3"/>
      <c r="C145" s="4"/>
      <c r="D145" s="4"/>
      <c r="E145" s="3"/>
      <c r="F145" s="3"/>
      <c r="G145" s="16"/>
      <c r="H145" s="3"/>
      <c r="I145" s="3"/>
      <c r="J145" s="3"/>
      <c r="K145" s="3"/>
      <c r="L145" s="3"/>
      <c r="M145" s="3"/>
      <c r="N145" s="3"/>
    </row>
    <row r="146" spans="1:14" ht="13">
      <c r="A146" s="36"/>
      <c r="B146" s="3"/>
      <c r="C146" s="4"/>
      <c r="D146" s="4"/>
      <c r="E146" s="3"/>
      <c r="F146" s="3"/>
      <c r="G146" s="16"/>
      <c r="H146" s="3"/>
      <c r="I146" s="3"/>
      <c r="J146" s="3"/>
      <c r="K146" s="3"/>
      <c r="L146" s="3"/>
      <c r="M146" s="3"/>
      <c r="N146" s="3"/>
    </row>
    <row r="147" spans="1:14" ht="13">
      <c r="A147" s="36"/>
      <c r="B147" s="3"/>
      <c r="C147" s="4"/>
      <c r="D147" s="4"/>
      <c r="E147" s="3"/>
      <c r="F147" s="3"/>
      <c r="G147" s="16"/>
      <c r="H147" s="3"/>
      <c r="I147" s="3"/>
      <c r="J147" s="3"/>
      <c r="K147" s="3"/>
      <c r="L147" s="3"/>
      <c r="M147" s="3"/>
      <c r="N147" s="3"/>
    </row>
    <row r="148" spans="1:14" ht="13">
      <c r="A148" s="36"/>
      <c r="B148" s="3"/>
      <c r="C148" s="4"/>
      <c r="D148" s="4"/>
      <c r="E148" s="3"/>
      <c r="F148" s="3"/>
      <c r="G148" s="16"/>
      <c r="H148" s="3"/>
      <c r="I148" s="3"/>
      <c r="J148" s="3"/>
      <c r="K148" s="3"/>
      <c r="L148" s="3"/>
      <c r="M148" s="3"/>
      <c r="N148" s="3"/>
    </row>
    <row r="149" spans="1:14" ht="13">
      <c r="A149" s="36"/>
      <c r="B149" s="3"/>
      <c r="C149" s="4"/>
      <c r="D149" s="4"/>
      <c r="E149" s="3"/>
      <c r="F149" s="3"/>
      <c r="G149" s="16"/>
      <c r="H149" s="3"/>
      <c r="I149" s="3"/>
      <c r="J149" s="3"/>
      <c r="K149" s="3"/>
      <c r="L149" s="3"/>
      <c r="M149" s="3"/>
      <c r="N149" s="3"/>
    </row>
    <row r="150" spans="1:14" ht="13">
      <c r="A150" s="36"/>
      <c r="B150" s="3"/>
      <c r="C150" s="4"/>
      <c r="D150" s="4"/>
      <c r="E150" s="3"/>
      <c r="F150" s="3"/>
      <c r="G150" s="16"/>
      <c r="H150" s="3"/>
      <c r="I150" s="3"/>
      <c r="J150" s="3"/>
      <c r="K150" s="3"/>
      <c r="L150" s="3"/>
      <c r="M150" s="3"/>
      <c r="N150" s="3"/>
    </row>
    <row r="151" spans="1:14" ht="13">
      <c r="A151" s="36"/>
      <c r="B151" s="3"/>
      <c r="C151" s="4"/>
      <c r="D151" s="4"/>
      <c r="E151" s="3"/>
      <c r="F151" s="3"/>
      <c r="G151" s="16"/>
      <c r="H151" s="3"/>
      <c r="I151" s="3"/>
      <c r="J151" s="3"/>
      <c r="K151" s="3"/>
      <c r="L151" s="3"/>
      <c r="M151" s="3"/>
      <c r="N151" s="3"/>
    </row>
    <row r="152" spans="1:14" ht="13">
      <c r="A152" s="36"/>
      <c r="B152" s="3"/>
      <c r="C152" s="4"/>
      <c r="D152" s="4"/>
      <c r="E152" s="3"/>
      <c r="F152" s="3"/>
      <c r="G152" s="16"/>
      <c r="H152" s="3"/>
      <c r="I152" s="3"/>
      <c r="J152" s="3"/>
      <c r="K152" s="3"/>
      <c r="L152" s="3"/>
      <c r="M152" s="3"/>
      <c r="N152" s="3"/>
    </row>
    <row r="153" spans="1:14" ht="13">
      <c r="A153" s="36"/>
      <c r="B153" s="3"/>
      <c r="C153" s="4"/>
      <c r="D153" s="4"/>
      <c r="E153" s="3"/>
      <c r="F153" s="3"/>
      <c r="G153" s="16"/>
      <c r="H153" s="3"/>
      <c r="I153" s="3"/>
      <c r="J153" s="3"/>
      <c r="K153" s="3"/>
      <c r="L153" s="3"/>
      <c r="M153" s="3"/>
      <c r="N153" s="3"/>
    </row>
    <row r="154" spans="1:14" ht="13">
      <c r="A154" s="36"/>
      <c r="B154" s="3"/>
      <c r="C154" s="4"/>
      <c r="D154" s="4"/>
      <c r="E154" s="3"/>
      <c r="F154" s="3"/>
      <c r="G154" s="16"/>
      <c r="H154" s="3"/>
      <c r="I154" s="3"/>
      <c r="J154" s="3"/>
      <c r="K154" s="3"/>
      <c r="L154" s="3"/>
      <c r="M154" s="3"/>
      <c r="N154" s="3"/>
    </row>
    <row r="155" spans="1:14" ht="13">
      <c r="A155" s="36"/>
      <c r="B155" s="3"/>
      <c r="C155" s="4"/>
      <c r="D155" s="4"/>
      <c r="E155" s="3"/>
      <c r="F155" s="3"/>
      <c r="G155" s="16"/>
      <c r="H155" s="3"/>
      <c r="I155" s="3"/>
      <c r="J155" s="3"/>
      <c r="K155" s="3"/>
      <c r="L155" s="3"/>
      <c r="M155" s="3"/>
      <c r="N155" s="3"/>
    </row>
    <row r="156" spans="1:14" ht="13">
      <c r="A156" s="36"/>
      <c r="B156" s="3"/>
      <c r="C156" s="4"/>
      <c r="D156" s="4"/>
      <c r="E156" s="3"/>
      <c r="F156" s="3"/>
      <c r="G156" s="16"/>
      <c r="H156" s="3"/>
      <c r="I156" s="3"/>
      <c r="J156" s="3"/>
      <c r="K156" s="3"/>
      <c r="L156" s="3"/>
      <c r="M156" s="3"/>
      <c r="N156" s="3"/>
    </row>
    <row r="157" spans="1:14" ht="13">
      <c r="A157" s="36"/>
      <c r="B157" s="3"/>
      <c r="C157" s="4"/>
      <c r="D157" s="4"/>
      <c r="E157" s="3"/>
      <c r="F157" s="3"/>
      <c r="G157" s="16"/>
      <c r="H157" s="3"/>
      <c r="I157" s="3"/>
      <c r="J157" s="3"/>
      <c r="K157" s="3"/>
      <c r="L157" s="3"/>
      <c r="M157" s="3"/>
      <c r="N157" s="3"/>
    </row>
    <row r="158" spans="1:14" ht="13">
      <c r="A158" s="36"/>
      <c r="B158" s="3"/>
      <c r="C158" s="4"/>
      <c r="D158" s="4"/>
      <c r="E158" s="3"/>
      <c r="F158" s="3"/>
      <c r="G158" s="16"/>
      <c r="H158" s="3"/>
      <c r="I158" s="3"/>
      <c r="J158" s="3"/>
      <c r="K158" s="3"/>
      <c r="L158" s="3"/>
      <c r="M158" s="3"/>
      <c r="N158" s="3"/>
    </row>
    <row r="159" spans="1:14" ht="13">
      <c r="A159" s="36"/>
      <c r="B159" s="3"/>
      <c r="C159" s="4"/>
      <c r="D159" s="4"/>
      <c r="E159" s="3"/>
      <c r="F159" s="3"/>
      <c r="G159" s="16"/>
      <c r="H159" s="3"/>
      <c r="I159" s="3"/>
      <c r="J159" s="3"/>
      <c r="K159" s="3"/>
      <c r="L159" s="3"/>
      <c r="M159" s="3"/>
      <c r="N159" s="3"/>
    </row>
    <row r="160" spans="1:14" ht="13">
      <c r="A160" s="36"/>
      <c r="B160" s="3"/>
      <c r="C160" s="4"/>
      <c r="D160" s="4"/>
      <c r="E160" s="3"/>
      <c r="F160" s="3"/>
      <c r="G160" s="16"/>
      <c r="H160" s="3"/>
      <c r="I160" s="3"/>
      <c r="J160" s="3"/>
      <c r="K160" s="3"/>
      <c r="L160" s="3"/>
      <c r="M160" s="3"/>
      <c r="N160" s="3"/>
    </row>
    <row r="161" spans="1:14" ht="13">
      <c r="A161" s="36"/>
      <c r="B161" s="3"/>
      <c r="C161" s="4"/>
      <c r="D161" s="4"/>
      <c r="E161" s="3"/>
      <c r="F161" s="3"/>
      <c r="G161" s="16"/>
      <c r="H161" s="3"/>
      <c r="I161" s="3"/>
      <c r="J161" s="3"/>
      <c r="K161" s="3"/>
      <c r="L161" s="3"/>
      <c r="M161" s="3"/>
      <c r="N161" s="3"/>
    </row>
    <row r="162" spans="1:14" ht="13">
      <c r="A162" s="36"/>
      <c r="B162" s="3"/>
      <c r="C162" s="4"/>
      <c r="D162" s="4"/>
      <c r="E162" s="3"/>
      <c r="F162" s="3"/>
      <c r="G162" s="16"/>
      <c r="H162" s="3"/>
      <c r="I162" s="3"/>
      <c r="J162" s="3"/>
      <c r="K162" s="3"/>
      <c r="L162" s="3"/>
      <c r="M162" s="3"/>
      <c r="N162" s="3"/>
    </row>
    <row r="163" spans="1:14" ht="13">
      <c r="A163" s="36"/>
      <c r="B163" s="3"/>
      <c r="C163" s="4"/>
      <c r="D163" s="4"/>
      <c r="E163" s="3"/>
      <c r="F163" s="3"/>
      <c r="G163" s="16"/>
      <c r="H163" s="3"/>
      <c r="I163" s="3"/>
      <c r="J163" s="3"/>
      <c r="K163" s="3"/>
      <c r="L163" s="3"/>
      <c r="M163" s="3"/>
      <c r="N163" s="3"/>
    </row>
    <row r="164" spans="1:14" ht="13">
      <c r="A164" s="36"/>
      <c r="B164" s="3"/>
      <c r="C164" s="4"/>
      <c r="D164" s="4"/>
      <c r="E164" s="3"/>
      <c r="F164" s="3"/>
      <c r="G164" s="16"/>
      <c r="H164" s="3"/>
      <c r="I164" s="3"/>
      <c r="J164" s="3"/>
      <c r="K164" s="3"/>
      <c r="L164" s="3"/>
      <c r="M164" s="3"/>
      <c r="N164" s="3"/>
    </row>
    <row r="165" spans="1:14" ht="13">
      <c r="A165" s="36"/>
      <c r="B165" s="3"/>
      <c r="C165" s="4"/>
      <c r="D165" s="4"/>
      <c r="E165" s="3"/>
      <c r="F165" s="3"/>
      <c r="G165" s="16"/>
      <c r="H165" s="3"/>
      <c r="I165" s="3"/>
      <c r="J165" s="3"/>
      <c r="K165" s="3"/>
      <c r="L165" s="3"/>
      <c r="M165" s="3"/>
      <c r="N165" s="3"/>
    </row>
    <row r="166" spans="1:14" ht="13">
      <c r="A166" s="36"/>
      <c r="B166" s="3"/>
      <c r="C166" s="4"/>
      <c r="D166" s="4"/>
      <c r="E166" s="3"/>
      <c r="F166" s="3"/>
      <c r="G166" s="16"/>
      <c r="H166" s="3"/>
      <c r="I166" s="3"/>
      <c r="J166" s="3"/>
      <c r="K166" s="3"/>
      <c r="L166" s="3"/>
      <c r="M166" s="3"/>
      <c r="N166" s="3"/>
    </row>
    <row r="167" spans="1:14" ht="13">
      <c r="A167" s="36"/>
      <c r="B167" s="3"/>
      <c r="C167" s="4"/>
      <c r="D167" s="4"/>
      <c r="E167" s="3"/>
      <c r="F167" s="3"/>
      <c r="G167" s="16"/>
      <c r="H167" s="3"/>
      <c r="I167" s="3"/>
      <c r="J167" s="3"/>
      <c r="K167" s="3"/>
      <c r="L167" s="3"/>
      <c r="M167" s="3"/>
      <c r="N167" s="3"/>
    </row>
    <row r="168" spans="1:14" ht="13">
      <c r="A168" s="36"/>
      <c r="B168" s="3"/>
      <c r="C168" s="4"/>
      <c r="D168" s="4"/>
      <c r="E168" s="3"/>
      <c r="F168" s="3"/>
      <c r="G168" s="16"/>
      <c r="H168" s="3"/>
      <c r="I168" s="3"/>
      <c r="J168" s="3"/>
      <c r="K168" s="3"/>
      <c r="L168" s="3"/>
      <c r="M168" s="3"/>
      <c r="N168" s="3"/>
    </row>
    <row r="169" spans="1:14" ht="13">
      <c r="A169" s="36"/>
      <c r="B169" s="3"/>
      <c r="C169" s="4"/>
      <c r="D169" s="4"/>
      <c r="E169" s="3"/>
      <c r="F169" s="3"/>
      <c r="G169" s="16"/>
      <c r="H169" s="3"/>
      <c r="I169" s="3"/>
      <c r="J169" s="3"/>
      <c r="K169" s="3"/>
      <c r="L169" s="3"/>
      <c r="M169" s="3"/>
      <c r="N169" s="3"/>
    </row>
    <row r="170" spans="1:14" ht="13">
      <c r="A170" s="36"/>
      <c r="B170" s="3"/>
      <c r="C170" s="4"/>
      <c r="D170" s="4"/>
      <c r="E170" s="3"/>
      <c r="F170" s="3"/>
      <c r="G170" s="16"/>
      <c r="H170" s="3"/>
      <c r="I170" s="3"/>
      <c r="J170" s="3"/>
      <c r="K170" s="3"/>
      <c r="L170" s="3"/>
      <c r="M170" s="3"/>
      <c r="N170" s="3"/>
    </row>
    <row r="171" spans="1:14" ht="13">
      <c r="A171" s="36"/>
      <c r="B171" s="3"/>
      <c r="C171" s="4"/>
      <c r="D171" s="4"/>
      <c r="E171" s="3"/>
      <c r="F171" s="3"/>
      <c r="G171" s="16"/>
      <c r="H171" s="3"/>
      <c r="I171" s="3"/>
      <c r="J171" s="3"/>
      <c r="K171" s="3"/>
      <c r="L171" s="3"/>
      <c r="M171" s="3"/>
      <c r="N171" s="3"/>
    </row>
    <row r="172" spans="1:14" ht="13">
      <c r="A172" s="36"/>
      <c r="B172" s="3"/>
      <c r="C172" s="4"/>
      <c r="D172" s="4"/>
      <c r="E172" s="3"/>
      <c r="F172" s="3"/>
      <c r="G172" s="16"/>
      <c r="H172" s="3"/>
      <c r="I172" s="3"/>
      <c r="J172" s="3"/>
      <c r="K172" s="3"/>
      <c r="L172" s="3"/>
      <c r="M172" s="3"/>
      <c r="N172" s="3"/>
    </row>
    <row r="173" spans="1:14" ht="13">
      <c r="A173" s="36"/>
      <c r="B173" s="3"/>
      <c r="C173" s="4"/>
      <c r="D173" s="4"/>
      <c r="E173" s="3"/>
      <c r="F173" s="3"/>
      <c r="G173" s="16"/>
      <c r="H173" s="3"/>
      <c r="I173" s="3"/>
      <c r="J173" s="3"/>
      <c r="K173" s="3"/>
      <c r="L173" s="3"/>
      <c r="M173" s="3"/>
      <c r="N173" s="3"/>
    </row>
    <row r="174" spans="1:14" ht="13">
      <c r="A174" s="36"/>
      <c r="B174" s="3"/>
      <c r="C174" s="4"/>
      <c r="D174" s="4"/>
      <c r="E174" s="3"/>
      <c r="F174" s="3"/>
      <c r="G174" s="16"/>
      <c r="H174" s="3"/>
      <c r="I174" s="3"/>
      <c r="J174" s="3"/>
      <c r="K174" s="3"/>
      <c r="L174" s="3"/>
      <c r="M174" s="3"/>
      <c r="N174" s="3"/>
    </row>
    <row r="175" spans="1:14" ht="13">
      <c r="A175" s="36"/>
      <c r="B175" s="3"/>
      <c r="C175" s="4"/>
      <c r="D175" s="4"/>
      <c r="E175" s="3"/>
      <c r="F175" s="3"/>
      <c r="G175" s="16"/>
      <c r="H175" s="3"/>
      <c r="I175" s="3"/>
      <c r="J175" s="3"/>
      <c r="K175" s="3"/>
      <c r="L175" s="3"/>
      <c r="M175" s="3"/>
      <c r="N175" s="3"/>
    </row>
    <row r="176" spans="1:14" ht="13">
      <c r="A176" s="36"/>
      <c r="B176" s="3"/>
      <c r="C176" s="4"/>
      <c r="D176" s="4"/>
      <c r="E176" s="3"/>
      <c r="F176" s="3"/>
      <c r="G176" s="16"/>
      <c r="H176" s="3"/>
      <c r="I176" s="3"/>
      <c r="J176" s="3"/>
      <c r="K176" s="3"/>
      <c r="L176" s="3"/>
      <c r="M176" s="3"/>
      <c r="N176" s="3"/>
    </row>
    <row r="177" spans="1:14" ht="13">
      <c r="A177" s="36"/>
      <c r="B177" s="3"/>
      <c r="C177" s="4"/>
      <c r="D177" s="4"/>
      <c r="E177" s="3"/>
      <c r="F177" s="3"/>
      <c r="G177" s="16"/>
      <c r="H177" s="3"/>
      <c r="I177" s="3"/>
      <c r="J177" s="3"/>
      <c r="K177" s="3"/>
      <c r="L177" s="3"/>
      <c r="M177" s="3"/>
      <c r="N177" s="3"/>
    </row>
    <row r="178" spans="1:14" ht="13">
      <c r="A178" s="36"/>
      <c r="B178" s="3"/>
      <c r="C178" s="4"/>
      <c r="D178" s="4"/>
      <c r="E178" s="3"/>
      <c r="F178" s="3"/>
      <c r="G178" s="16"/>
      <c r="H178" s="3"/>
      <c r="I178" s="3"/>
      <c r="J178" s="3"/>
      <c r="K178" s="3"/>
      <c r="L178" s="3"/>
      <c r="M178" s="3"/>
      <c r="N178" s="3"/>
    </row>
    <row r="179" spans="1:14" ht="13">
      <c r="A179" s="36"/>
      <c r="B179" s="3"/>
      <c r="C179" s="4"/>
      <c r="D179" s="4"/>
      <c r="E179" s="3"/>
      <c r="F179" s="3"/>
      <c r="G179" s="16"/>
      <c r="H179" s="3"/>
      <c r="I179" s="3"/>
      <c r="J179" s="3"/>
      <c r="K179" s="3"/>
      <c r="L179" s="3"/>
      <c r="M179" s="3"/>
      <c r="N179" s="3"/>
    </row>
    <row r="180" spans="1:14" ht="13">
      <c r="A180" s="36"/>
      <c r="B180" s="3"/>
      <c r="C180" s="4"/>
      <c r="D180" s="4"/>
      <c r="E180" s="3"/>
      <c r="F180" s="3"/>
      <c r="G180" s="16"/>
      <c r="H180" s="3"/>
      <c r="I180" s="3"/>
      <c r="J180" s="3"/>
      <c r="K180" s="3"/>
      <c r="L180" s="3"/>
      <c r="M180" s="3"/>
      <c r="N180" s="3"/>
    </row>
    <row r="181" spans="1:14" ht="13">
      <c r="A181" s="36"/>
      <c r="B181" s="3"/>
      <c r="C181" s="4"/>
      <c r="D181" s="4"/>
      <c r="E181" s="3"/>
      <c r="F181" s="3"/>
      <c r="G181" s="16"/>
      <c r="H181" s="3"/>
      <c r="I181" s="3"/>
      <c r="J181" s="3"/>
      <c r="K181" s="3"/>
      <c r="L181" s="3"/>
      <c r="M181" s="3"/>
      <c r="N181" s="3"/>
    </row>
    <row r="182" spans="1:14" ht="13">
      <c r="A182" s="36"/>
      <c r="B182" s="3"/>
      <c r="C182" s="4"/>
      <c r="D182" s="4"/>
      <c r="E182" s="3"/>
      <c r="F182" s="3"/>
      <c r="G182" s="16"/>
      <c r="H182" s="3"/>
      <c r="I182" s="3"/>
      <c r="J182" s="3"/>
      <c r="K182" s="3"/>
      <c r="L182" s="3"/>
      <c r="M182" s="3"/>
      <c r="N182" s="3"/>
    </row>
    <row r="183" spans="1:14" ht="13">
      <c r="A183" s="36"/>
      <c r="B183" s="3"/>
      <c r="C183" s="4"/>
      <c r="D183" s="4"/>
      <c r="E183" s="3"/>
      <c r="F183" s="3"/>
      <c r="G183" s="16"/>
      <c r="H183" s="3"/>
      <c r="I183" s="3"/>
      <c r="J183" s="3"/>
      <c r="K183" s="3"/>
      <c r="L183" s="3"/>
      <c r="M183" s="3"/>
      <c r="N183" s="3"/>
    </row>
    <row r="184" spans="1:14" ht="13">
      <c r="A184" s="36"/>
      <c r="B184" s="3"/>
      <c r="C184" s="4"/>
      <c r="D184" s="4"/>
      <c r="E184" s="3"/>
      <c r="F184" s="3"/>
      <c r="G184" s="16"/>
      <c r="H184" s="3"/>
      <c r="I184" s="3"/>
      <c r="J184" s="3"/>
      <c r="K184" s="3"/>
      <c r="L184" s="3"/>
      <c r="M184" s="3"/>
      <c r="N184" s="3"/>
    </row>
    <row r="185" spans="1:14" ht="13">
      <c r="A185" s="36"/>
      <c r="B185" s="3"/>
      <c r="C185" s="4"/>
      <c r="D185" s="4"/>
      <c r="E185" s="3"/>
      <c r="F185" s="3"/>
      <c r="G185" s="16"/>
      <c r="H185" s="3"/>
      <c r="I185" s="3"/>
      <c r="J185" s="3"/>
      <c r="K185" s="3"/>
      <c r="L185" s="3"/>
      <c r="M185" s="3"/>
      <c r="N185" s="3"/>
    </row>
    <row r="186" spans="1:14" ht="13">
      <c r="A186" s="36"/>
      <c r="B186" s="3"/>
      <c r="C186" s="4"/>
      <c r="D186" s="4"/>
      <c r="E186" s="3"/>
      <c r="F186" s="3"/>
      <c r="G186" s="16"/>
      <c r="H186" s="3"/>
      <c r="I186" s="3"/>
      <c r="J186" s="3"/>
      <c r="K186" s="3"/>
      <c r="L186" s="3"/>
      <c r="M186" s="3"/>
      <c r="N186" s="3"/>
    </row>
    <row r="187" spans="1:14" ht="13">
      <c r="A187" s="36"/>
      <c r="B187" s="3"/>
      <c r="C187" s="4"/>
      <c r="D187" s="4"/>
      <c r="E187" s="3"/>
      <c r="F187" s="3"/>
      <c r="G187" s="16"/>
      <c r="H187" s="3"/>
      <c r="I187" s="3"/>
      <c r="J187" s="3"/>
      <c r="K187" s="3"/>
      <c r="L187" s="3"/>
      <c r="M187" s="3"/>
      <c r="N187" s="3"/>
    </row>
    <row r="188" spans="1:14" ht="13">
      <c r="A188" s="36"/>
      <c r="B188" s="3"/>
      <c r="C188" s="4"/>
      <c r="D188" s="4"/>
      <c r="E188" s="3"/>
      <c r="F188" s="3"/>
      <c r="G188" s="16"/>
      <c r="H188" s="3"/>
      <c r="I188" s="3"/>
      <c r="J188" s="3"/>
      <c r="K188" s="3"/>
      <c r="L188" s="3"/>
      <c r="M188" s="3"/>
      <c r="N188" s="3"/>
    </row>
    <row r="189" spans="1:14" ht="13">
      <c r="A189" s="36"/>
      <c r="B189" s="3"/>
      <c r="C189" s="4"/>
      <c r="D189" s="4"/>
      <c r="E189" s="3"/>
      <c r="F189" s="3"/>
      <c r="G189" s="16"/>
      <c r="H189" s="3"/>
      <c r="I189" s="3"/>
      <c r="J189" s="3"/>
      <c r="K189" s="3"/>
      <c r="L189" s="3"/>
      <c r="M189" s="3"/>
      <c r="N189" s="3"/>
    </row>
    <row r="190" spans="1:14" ht="13">
      <c r="A190" s="36"/>
      <c r="B190" s="3"/>
      <c r="C190" s="4"/>
      <c r="D190" s="4"/>
      <c r="E190" s="3"/>
      <c r="F190" s="3"/>
      <c r="G190" s="16"/>
      <c r="H190" s="3"/>
      <c r="I190" s="3"/>
      <c r="J190" s="3"/>
      <c r="K190" s="3"/>
      <c r="L190" s="3"/>
      <c r="M190" s="3"/>
      <c r="N190" s="3"/>
    </row>
    <row r="191" spans="1:14" ht="13">
      <c r="A191" s="36"/>
      <c r="B191" s="3"/>
      <c r="C191" s="4"/>
      <c r="D191" s="4"/>
      <c r="E191" s="3"/>
      <c r="F191" s="3"/>
      <c r="G191" s="16"/>
      <c r="H191" s="3"/>
      <c r="I191" s="3"/>
      <c r="J191" s="3"/>
      <c r="K191" s="3"/>
      <c r="L191" s="3"/>
      <c r="M191" s="3"/>
      <c r="N191" s="3"/>
    </row>
    <row r="192" spans="1:14" ht="13">
      <c r="A192" s="36"/>
      <c r="B192" s="3"/>
      <c r="C192" s="4"/>
      <c r="D192" s="4"/>
      <c r="E192" s="3"/>
      <c r="F192" s="3"/>
      <c r="G192" s="16"/>
      <c r="H192" s="3"/>
      <c r="I192" s="3"/>
      <c r="J192" s="3"/>
      <c r="K192" s="3"/>
      <c r="L192" s="3"/>
      <c r="M192" s="3"/>
      <c r="N192" s="3"/>
    </row>
    <row r="193" spans="1:14" ht="13">
      <c r="A193" s="36"/>
      <c r="B193" s="3"/>
      <c r="C193" s="4"/>
      <c r="D193" s="4"/>
      <c r="E193" s="3"/>
      <c r="F193" s="3"/>
      <c r="G193" s="16"/>
      <c r="H193" s="3"/>
      <c r="I193" s="3"/>
      <c r="J193" s="3"/>
      <c r="K193" s="3"/>
      <c r="L193" s="3"/>
      <c r="M193" s="3"/>
      <c r="N193" s="3"/>
    </row>
    <row r="194" spans="1:14" ht="13">
      <c r="A194" s="36"/>
      <c r="B194" s="3"/>
      <c r="C194" s="4"/>
      <c r="D194" s="4"/>
      <c r="E194" s="3"/>
      <c r="F194" s="3"/>
      <c r="G194" s="16"/>
      <c r="H194" s="3"/>
      <c r="I194" s="3"/>
      <c r="J194" s="3"/>
      <c r="K194" s="3"/>
      <c r="L194" s="3"/>
      <c r="M194" s="3"/>
      <c r="N194" s="3"/>
    </row>
    <row r="195" spans="1:14" ht="13">
      <c r="A195" s="36"/>
      <c r="B195" s="3"/>
      <c r="C195" s="4"/>
      <c r="D195" s="4"/>
      <c r="E195" s="3"/>
      <c r="F195" s="3"/>
      <c r="G195" s="16"/>
      <c r="H195" s="3"/>
      <c r="I195" s="3"/>
      <c r="J195" s="3"/>
      <c r="K195" s="3"/>
      <c r="L195" s="3"/>
      <c r="M195" s="3"/>
      <c r="N195" s="3"/>
    </row>
    <row r="196" spans="1:14" ht="13">
      <c r="A196" s="36"/>
      <c r="B196" s="3"/>
      <c r="C196" s="4"/>
      <c r="D196" s="4"/>
      <c r="E196" s="3"/>
      <c r="F196" s="3"/>
      <c r="G196" s="16"/>
      <c r="H196" s="3"/>
      <c r="I196" s="3"/>
      <c r="J196" s="3"/>
      <c r="K196" s="3"/>
      <c r="L196" s="3"/>
      <c r="M196" s="3"/>
      <c r="N196" s="3"/>
    </row>
    <row r="197" spans="1:14" ht="13">
      <c r="A197" s="36"/>
      <c r="B197" s="3"/>
      <c r="C197" s="4"/>
      <c r="D197" s="4"/>
      <c r="E197" s="3"/>
      <c r="F197" s="3"/>
      <c r="G197" s="16"/>
      <c r="H197" s="3"/>
      <c r="I197" s="3"/>
      <c r="J197" s="3"/>
      <c r="K197" s="3"/>
      <c r="L197" s="3"/>
      <c r="M197" s="3"/>
      <c r="N197" s="3"/>
    </row>
    <row r="198" spans="1:14" ht="13">
      <c r="A198" s="36"/>
      <c r="B198" s="3"/>
      <c r="C198" s="4"/>
      <c r="D198" s="4"/>
      <c r="E198" s="3"/>
      <c r="F198" s="3"/>
      <c r="G198" s="16"/>
      <c r="H198" s="3"/>
      <c r="I198" s="3"/>
      <c r="J198" s="3"/>
      <c r="K198" s="3"/>
      <c r="L198" s="3"/>
      <c r="M198" s="3"/>
      <c r="N198" s="3"/>
    </row>
    <row r="199" spans="1:14" ht="13">
      <c r="A199" s="36"/>
      <c r="B199" s="3"/>
      <c r="C199" s="4"/>
      <c r="D199" s="4"/>
      <c r="E199" s="3"/>
      <c r="F199" s="3"/>
      <c r="G199" s="16"/>
      <c r="H199" s="3"/>
      <c r="I199" s="3"/>
      <c r="J199" s="3"/>
      <c r="K199" s="3"/>
      <c r="L199" s="3"/>
      <c r="M199" s="3"/>
      <c r="N199" s="3"/>
    </row>
    <row r="200" spans="1:14" ht="13">
      <c r="A200" s="36"/>
      <c r="B200" s="3"/>
      <c r="C200" s="4"/>
      <c r="D200" s="4"/>
      <c r="E200" s="3"/>
      <c r="F200" s="3"/>
      <c r="G200" s="16"/>
      <c r="H200" s="3"/>
      <c r="I200" s="3"/>
      <c r="J200" s="3"/>
      <c r="K200" s="3"/>
      <c r="L200" s="3"/>
      <c r="M200" s="3"/>
      <c r="N200" s="3"/>
    </row>
    <row r="201" spans="1:14" ht="13">
      <c r="A201" s="36"/>
      <c r="B201" s="3"/>
      <c r="C201" s="4"/>
      <c r="D201" s="4"/>
      <c r="E201" s="3"/>
      <c r="F201" s="3"/>
      <c r="G201" s="16"/>
      <c r="H201" s="3"/>
      <c r="I201" s="3"/>
      <c r="J201" s="3"/>
      <c r="K201" s="3"/>
      <c r="L201" s="3"/>
      <c r="M201" s="3"/>
      <c r="N201" s="3"/>
    </row>
    <row r="202" spans="1:14" ht="13">
      <c r="A202" s="36"/>
      <c r="B202" s="3"/>
      <c r="C202" s="4"/>
      <c r="D202" s="4"/>
      <c r="E202" s="3"/>
      <c r="F202" s="3"/>
      <c r="G202" s="16"/>
      <c r="H202" s="3"/>
      <c r="I202" s="3"/>
      <c r="J202" s="3"/>
      <c r="K202" s="3"/>
      <c r="L202" s="3"/>
      <c r="M202" s="3"/>
      <c r="N202" s="3"/>
    </row>
    <row r="203" spans="1:14" ht="13">
      <c r="A203" s="36"/>
      <c r="B203" s="3"/>
      <c r="C203" s="4"/>
      <c r="D203" s="4"/>
      <c r="E203" s="3"/>
      <c r="F203" s="3"/>
      <c r="G203" s="16"/>
      <c r="H203" s="3"/>
      <c r="I203" s="3"/>
      <c r="J203" s="3"/>
      <c r="K203" s="3"/>
      <c r="L203" s="3"/>
      <c r="M203" s="3"/>
      <c r="N203" s="3"/>
    </row>
    <row r="204" spans="1:14" ht="13">
      <c r="A204" s="36"/>
      <c r="B204" s="3"/>
      <c r="C204" s="4"/>
      <c r="D204" s="4"/>
      <c r="E204" s="3"/>
      <c r="F204" s="3"/>
      <c r="G204" s="16"/>
      <c r="H204" s="3"/>
      <c r="I204" s="3"/>
      <c r="J204" s="3"/>
      <c r="K204" s="3"/>
      <c r="L204" s="3"/>
      <c r="M204" s="3"/>
      <c r="N204" s="3"/>
    </row>
    <row r="205" spans="1:14" ht="13">
      <c r="A205" s="36"/>
      <c r="B205" s="3"/>
      <c r="C205" s="4"/>
      <c r="D205" s="4"/>
      <c r="E205" s="3"/>
      <c r="F205" s="3"/>
      <c r="G205" s="16"/>
      <c r="H205" s="3"/>
      <c r="I205" s="3"/>
      <c r="J205" s="3"/>
      <c r="K205" s="3"/>
      <c r="L205" s="3"/>
      <c r="M205" s="3"/>
      <c r="N205" s="3"/>
    </row>
    <row r="206" spans="1:14" ht="13">
      <c r="A206" s="36"/>
      <c r="B206" s="3"/>
      <c r="C206" s="4"/>
      <c r="D206" s="4"/>
      <c r="E206" s="3"/>
      <c r="F206" s="3"/>
      <c r="G206" s="16"/>
      <c r="H206" s="3"/>
      <c r="I206" s="3"/>
      <c r="J206" s="3"/>
      <c r="K206" s="3"/>
      <c r="L206" s="3"/>
      <c r="M206" s="3"/>
      <c r="N206" s="3"/>
    </row>
    <row r="207" spans="1:14" ht="13">
      <c r="A207" s="36"/>
      <c r="B207" s="3"/>
      <c r="C207" s="4"/>
      <c r="D207" s="4"/>
      <c r="E207" s="3"/>
      <c r="F207" s="3"/>
      <c r="G207" s="16"/>
      <c r="H207" s="3"/>
      <c r="I207" s="3"/>
      <c r="J207" s="3"/>
      <c r="K207" s="3"/>
      <c r="L207" s="3"/>
      <c r="M207" s="3"/>
      <c r="N207" s="3"/>
    </row>
    <row r="208" spans="1:14" ht="13">
      <c r="A208" s="36"/>
      <c r="B208" s="3"/>
      <c r="C208" s="4"/>
      <c r="D208" s="4"/>
      <c r="E208" s="3"/>
      <c r="F208" s="3"/>
      <c r="G208" s="16"/>
      <c r="H208" s="3"/>
      <c r="I208" s="3"/>
      <c r="J208" s="3"/>
      <c r="K208" s="3"/>
      <c r="L208" s="3"/>
      <c r="M208" s="3"/>
      <c r="N208" s="3"/>
    </row>
    <row r="209" spans="1:14" ht="13">
      <c r="A209" s="36"/>
      <c r="B209" s="3"/>
      <c r="C209" s="4"/>
      <c r="D209" s="4"/>
      <c r="E209" s="3"/>
      <c r="F209" s="3"/>
      <c r="G209" s="16"/>
      <c r="H209" s="3"/>
      <c r="I209" s="3"/>
      <c r="J209" s="3"/>
      <c r="K209" s="3"/>
      <c r="L209" s="3"/>
      <c r="M209" s="3"/>
      <c r="N209" s="3"/>
    </row>
    <row r="210" spans="1:14" ht="13">
      <c r="A210" s="36"/>
      <c r="B210" s="3"/>
      <c r="C210" s="4"/>
      <c r="D210" s="4"/>
      <c r="E210" s="3"/>
      <c r="F210" s="3"/>
      <c r="G210" s="16"/>
      <c r="H210" s="3"/>
      <c r="I210" s="3"/>
      <c r="J210" s="3"/>
      <c r="K210" s="3"/>
      <c r="L210" s="3"/>
      <c r="M210" s="3"/>
      <c r="N210" s="3"/>
    </row>
    <row r="211" spans="1:14" ht="13">
      <c r="A211" s="36"/>
      <c r="B211" s="3"/>
      <c r="C211" s="4"/>
      <c r="D211" s="4"/>
      <c r="E211" s="3"/>
      <c r="F211" s="3"/>
      <c r="G211" s="16"/>
      <c r="H211" s="3"/>
      <c r="I211" s="3"/>
      <c r="J211" s="3"/>
      <c r="K211" s="3"/>
      <c r="L211" s="3"/>
      <c r="M211" s="3"/>
      <c r="N211" s="3"/>
    </row>
    <row r="212" spans="1:14" ht="13">
      <c r="A212" s="36"/>
      <c r="B212" s="3"/>
      <c r="C212" s="4"/>
      <c r="D212" s="4"/>
      <c r="E212" s="3"/>
      <c r="F212" s="3"/>
      <c r="G212" s="16"/>
      <c r="H212" s="3"/>
      <c r="I212" s="3"/>
      <c r="J212" s="3"/>
      <c r="K212" s="3"/>
      <c r="L212" s="3"/>
      <c r="M212" s="3"/>
      <c r="N212" s="3"/>
    </row>
    <row r="213" spans="1:14" ht="13">
      <c r="A213" s="36"/>
      <c r="B213" s="3"/>
      <c r="C213" s="4"/>
      <c r="D213" s="4"/>
      <c r="E213" s="3"/>
      <c r="F213" s="3"/>
      <c r="G213" s="16"/>
      <c r="H213" s="3"/>
      <c r="I213" s="3"/>
      <c r="J213" s="3"/>
      <c r="K213" s="3"/>
      <c r="L213" s="3"/>
      <c r="M213" s="3"/>
      <c r="N213" s="3"/>
    </row>
    <row r="214" spans="1:14" ht="13">
      <c r="A214" s="36"/>
      <c r="B214" s="3"/>
      <c r="C214" s="4"/>
      <c r="D214" s="4"/>
      <c r="E214" s="3"/>
      <c r="F214" s="3"/>
      <c r="G214" s="16"/>
      <c r="H214" s="3"/>
      <c r="I214" s="3"/>
      <c r="J214" s="3"/>
      <c r="K214" s="3"/>
      <c r="L214" s="3"/>
      <c r="M214" s="3"/>
      <c r="N214" s="3"/>
    </row>
    <row r="215" spans="1:14" ht="13">
      <c r="A215" s="36"/>
      <c r="B215" s="3"/>
      <c r="C215" s="4"/>
      <c r="D215" s="4"/>
      <c r="E215" s="3"/>
      <c r="F215" s="3"/>
      <c r="G215" s="16"/>
      <c r="H215" s="3"/>
      <c r="I215" s="3"/>
      <c r="J215" s="3"/>
      <c r="K215" s="3"/>
      <c r="L215" s="3"/>
      <c r="M215" s="3"/>
      <c r="N215" s="3"/>
    </row>
    <row r="216" spans="1:14" ht="13">
      <c r="A216" s="36"/>
      <c r="B216" s="3"/>
      <c r="C216" s="4"/>
      <c r="D216" s="4"/>
      <c r="E216" s="3"/>
      <c r="F216" s="3"/>
      <c r="G216" s="16"/>
      <c r="H216" s="3"/>
      <c r="I216" s="3"/>
      <c r="J216" s="3"/>
      <c r="K216" s="3"/>
      <c r="L216" s="3"/>
      <c r="M216" s="3"/>
      <c r="N216" s="3"/>
    </row>
    <row r="217" spans="1:14" ht="13">
      <c r="A217" s="36"/>
      <c r="B217" s="3"/>
      <c r="C217" s="4"/>
      <c r="D217" s="4"/>
      <c r="E217" s="3"/>
      <c r="F217" s="3"/>
      <c r="G217" s="16"/>
      <c r="H217" s="3"/>
      <c r="I217" s="3"/>
      <c r="J217" s="3"/>
      <c r="K217" s="3"/>
      <c r="L217" s="3"/>
      <c r="M217" s="3"/>
      <c r="N217" s="3"/>
    </row>
    <row r="218" spans="1:14" ht="13">
      <c r="A218" s="36"/>
      <c r="B218" s="3"/>
      <c r="C218" s="4"/>
      <c r="D218" s="4"/>
      <c r="E218" s="3"/>
      <c r="F218" s="3"/>
      <c r="G218" s="16"/>
      <c r="H218" s="3"/>
      <c r="I218" s="3"/>
      <c r="J218" s="3"/>
      <c r="K218" s="3"/>
      <c r="L218" s="3"/>
      <c r="M218" s="3"/>
      <c r="N218" s="3"/>
    </row>
    <row r="219" spans="1:14" ht="13">
      <c r="A219" s="36"/>
      <c r="B219" s="3"/>
      <c r="C219" s="4"/>
      <c r="D219" s="4"/>
      <c r="E219" s="3"/>
      <c r="F219" s="3"/>
      <c r="G219" s="16"/>
      <c r="H219" s="3"/>
      <c r="I219" s="3"/>
      <c r="J219" s="3"/>
      <c r="K219" s="3"/>
      <c r="L219" s="3"/>
      <c r="M219" s="3"/>
      <c r="N219" s="3"/>
    </row>
    <row r="220" spans="1:14" ht="13">
      <c r="A220" s="36"/>
      <c r="B220" s="3"/>
      <c r="C220" s="4"/>
      <c r="D220" s="4"/>
      <c r="E220" s="3"/>
      <c r="F220" s="3"/>
      <c r="G220" s="16"/>
      <c r="H220" s="3"/>
      <c r="I220" s="3"/>
      <c r="J220" s="3"/>
      <c r="K220" s="3"/>
      <c r="L220" s="3"/>
      <c r="M220" s="3"/>
      <c r="N220" s="3"/>
    </row>
    <row r="221" spans="1:14" ht="13">
      <c r="A221" s="36"/>
      <c r="B221" s="3"/>
      <c r="C221" s="4"/>
      <c r="D221" s="4"/>
      <c r="E221" s="3"/>
      <c r="F221" s="3"/>
      <c r="G221" s="16"/>
      <c r="H221" s="3"/>
      <c r="I221" s="3"/>
      <c r="J221" s="3"/>
      <c r="K221" s="3"/>
      <c r="L221" s="3"/>
      <c r="M221" s="3"/>
      <c r="N221" s="3"/>
    </row>
    <row r="222" spans="1:14" ht="13">
      <c r="A222" s="36"/>
      <c r="B222" s="3"/>
      <c r="C222" s="4"/>
      <c r="D222" s="4"/>
      <c r="E222" s="3"/>
      <c r="F222" s="3"/>
      <c r="G222" s="16"/>
      <c r="H222" s="3"/>
      <c r="I222" s="3"/>
      <c r="J222" s="3"/>
      <c r="K222" s="3"/>
      <c r="L222" s="3"/>
      <c r="M222" s="3"/>
      <c r="N222" s="3"/>
    </row>
    <row r="223" spans="1:14" ht="13">
      <c r="A223" s="36"/>
      <c r="B223" s="3"/>
      <c r="C223" s="4"/>
      <c r="D223" s="4"/>
      <c r="E223" s="3"/>
      <c r="F223" s="3"/>
      <c r="G223" s="16"/>
      <c r="H223" s="3"/>
      <c r="I223" s="3"/>
      <c r="J223" s="3"/>
      <c r="K223" s="3"/>
      <c r="L223" s="3"/>
      <c r="M223" s="3"/>
      <c r="N223" s="3"/>
    </row>
    <row r="224" spans="1:14" ht="13">
      <c r="A224" s="36"/>
      <c r="B224" s="3"/>
      <c r="C224" s="4"/>
      <c r="D224" s="4"/>
      <c r="E224" s="3"/>
      <c r="F224" s="3"/>
      <c r="G224" s="16"/>
      <c r="H224" s="3"/>
      <c r="I224" s="3"/>
      <c r="J224" s="3"/>
      <c r="K224" s="3"/>
      <c r="L224" s="3"/>
      <c r="M224" s="3"/>
      <c r="N224" s="3"/>
    </row>
    <row r="225" spans="1:14" ht="13">
      <c r="A225" s="36"/>
      <c r="B225" s="3"/>
      <c r="C225" s="4"/>
      <c r="D225" s="4"/>
      <c r="E225" s="3"/>
      <c r="F225" s="3"/>
      <c r="G225" s="16"/>
      <c r="H225" s="3"/>
      <c r="I225" s="3"/>
      <c r="J225" s="3"/>
      <c r="K225" s="3"/>
      <c r="L225" s="3"/>
      <c r="M225" s="3"/>
      <c r="N225" s="3"/>
    </row>
    <row r="226" spans="1:14" ht="13">
      <c r="A226" s="36"/>
      <c r="B226" s="3"/>
      <c r="C226" s="4"/>
      <c r="D226" s="4"/>
      <c r="E226" s="3"/>
      <c r="F226" s="3"/>
      <c r="G226" s="16"/>
      <c r="H226" s="3"/>
      <c r="I226" s="3"/>
      <c r="J226" s="3"/>
      <c r="K226" s="3"/>
      <c r="L226" s="3"/>
      <c r="M226" s="3"/>
      <c r="N226" s="3"/>
    </row>
    <row r="227" spans="1:14" ht="13">
      <c r="A227" s="36"/>
      <c r="B227" s="3"/>
      <c r="C227" s="4"/>
      <c r="D227" s="4"/>
      <c r="E227" s="3"/>
      <c r="F227" s="3"/>
      <c r="G227" s="16"/>
      <c r="H227" s="3"/>
      <c r="I227" s="3"/>
      <c r="J227" s="3"/>
      <c r="K227" s="3"/>
      <c r="L227" s="3"/>
      <c r="M227" s="3"/>
      <c r="N227" s="3"/>
    </row>
    <row r="228" spans="1:14" ht="13">
      <c r="A228" s="36"/>
      <c r="B228" s="3"/>
      <c r="C228" s="4"/>
      <c r="D228" s="4"/>
      <c r="E228" s="3"/>
      <c r="F228" s="3"/>
      <c r="G228" s="16"/>
      <c r="H228" s="3"/>
      <c r="I228" s="3"/>
      <c r="J228" s="3"/>
      <c r="K228" s="3"/>
      <c r="L228" s="3"/>
      <c r="M228" s="3"/>
      <c r="N228" s="3"/>
    </row>
    <row r="229" spans="1:14" ht="13">
      <c r="A229" s="36"/>
      <c r="B229" s="3"/>
      <c r="C229" s="4"/>
      <c r="D229" s="4"/>
      <c r="E229" s="3"/>
      <c r="F229" s="3"/>
      <c r="G229" s="16"/>
      <c r="H229" s="3"/>
      <c r="I229" s="3"/>
      <c r="J229" s="3"/>
      <c r="K229" s="3"/>
      <c r="L229" s="3"/>
      <c r="M229" s="3"/>
      <c r="N229" s="3"/>
    </row>
    <row r="230" spans="1:14" ht="13">
      <c r="A230" s="36"/>
      <c r="B230" s="3"/>
      <c r="C230" s="4"/>
      <c r="D230" s="4"/>
      <c r="E230" s="3"/>
      <c r="F230" s="3"/>
      <c r="G230" s="16"/>
      <c r="H230" s="3"/>
      <c r="I230" s="3"/>
      <c r="J230" s="3"/>
      <c r="K230" s="3"/>
      <c r="L230" s="3"/>
      <c r="M230" s="3"/>
      <c r="N230" s="3"/>
    </row>
    <row r="231" spans="1:14" ht="13">
      <c r="A231" s="36"/>
      <c r="B231" s="3"/>
      <c r="C231" s="4"/>
      <c r="D231" s="4"/>
      <c r="E231" s="3"/>
      <c r="F231" s="3"/>
      <c r="G231" s="16"/>
      <c r="H231" s="3"/>
      <c r="I231" s="3"/>
      <c r="J231" s="3"/>
      <c r="K231" s="3"/>
      <c r="L231" s="3"/>
      <c r="M231" s="3"/>
      <c r="N231" s="3"/>
    </row>
    <row r="232" spans="1:14" ht="13">
      <c r="A232" s="36"/>
      <c r="B232" s="3"/>
      <c r="C232" s="4"/>
      <c r="D232" s="4"/>
      <c r="E232" s="3"/>
      <c r="F232" s="3"/>
      <c r="G232" s="16"/>
      <c r="H232" s="3"/>
      <c r="I232" s="3"/>
      <c r="J232" s="3"/>
      <c r="K232" s="3"/>
      <c r="L232" s="3"/>
      <c r="M232" s="3"/>
      <c r="N232" s="3"/>
    </row>
    <row r="233" spans="1:14" ht="13">
      <c r="A233" s="36"/>
      <c r="B233" s="3"/>
      <c r="C233" s="4"/>
      <c r="D233" s="4"/>
      <c r="E233" s="3"/>
      <c r="F233" s="3"/>
      <c r="G233" s="16"/>
      <c r="H233" s="3"/>
      <c r="I233" s="3"/>
      <c r="J233" s="3"/>
      <c r="K233" s="3"/>
      <c r="L233" s="3"/>
      <c r="M233" s="3"/>
      <c r="N233" s="3"/>
    </row>
    <row r="234" spans="1:14" ht="13">
      <c r="A234" s="36"/>
      <c r="B234" s="3"/>
      <c r="C234" s="4"/>
      <c r="D234" s="4"/>
      <c r="E234" s="3"/>
      <c r="F234" s="3"/>
      <c r="G234" s="16"/>
      <c r="H234" s="3"/>
      <c r="I234" s="3"/>
      <c r="J234" s="3"/>
      <c r="K234" s="3"/>
      <c r="L234" s="3"/>
      <c r="M234" s="3"/>
      <c r="N234" s="3"/>
    </row>
    <row r="235" spans="1:14" ht="13">
      <c r="A235" s="36"/>
      <c r="B235" s="3"/>
      <c r="C235" s="4"/>
      <c r="D235" s="4"/>
      <c r="E235" s="3"/>
      <c r="F235" s="3"/>
      <c r="G235" s="16"/>
      <c r="H235" s="3"/>
      <c r="I235" s="3"/>
      <c r="J235" s="3"/>
      <c r="K235" s="3"/>
      <c r="L235" s="3"/>
      <c r="M235" s="3"/>
      <c r="N235" s="3"/>
    </row>
    <row r="236" spans="1:14" ht="13">
      <c r="A236" s="36"/>
      <c r="B236" s="3"/>
      <c r="C236" s="4"/>
      <c r="D236" s="4"/>
      <c r="E236" s="3"/>
      <c r="F236" s="3"/>
      <c r="G236" s="16"/>
      <c r="H236" s="3"/>
      <c r="I236" s="3"/>
      <c r="J236" s="3"/>
      <c r="K236" s="3"/>
      <c r="L236" s="3"/>
      <c r="M236" s="3"/>
      <c r="N236" s="3"/>
    </row>
    <row r="237" spans="1:14" ht="13">
      <c r="A237" s="36"/>
      <c r="B237" s="3"/>
      <c r="C237" s="4"/>
      <c r="D237" s="4"/>
      <c r="E237" s="3"/>
      <c r="F237" s="3"/>
      <c r="G237" s="16"/>
      <c r="H237" s="3"/>
      <c r="I237" s="3"/>
      <c r="J237" s="3"/>
      <c r="K237" s="3"/>
      <c r="L237" s="3"/>
      <c r="M237" s="3"/>
      <c r="N237" s="3"/>
    </row>
    <row r="238" spans="1:14" ht="13">
      <c r="A238" s="36"/>
      <c r="B238" s="3"/>
      <c r="C238" s="4"/>
      <c r="D238" s="4"/>
      <c r="E238" s="3"/>
      <c r="F238" s="3"/>
      <c r="G238" s="16"/>
      <c r="H238" s="3"/>
      <c r="I238" s="3"/>
      <c r="J238" s="3"/>
      <c r="K238" s="3"/>
      <c r="L238" s="3"/>
      <c r="M238" s="3"/>
      <c r="N238" s="3"/>
    </row>
    <row r="239" spans="1:14" ht="13">
      <c r="A239" s="36"/>
      <c r="B239" s="3"/>
      <c r="C239" s="4"/>
      <c r="D239" s="4"/>
      <c r="E239" s="3"/>
      <c r="F239" s="3"/>
      <c r="G239" s="16"/>
      <c r="H239" s="3"/>
      <c r="I239" s="3"/>
      <c r="J239" s="3"/>
      <c r="K239" s="3"/>
      <c r="L239" s="3"/>
      <c r="M239" s="3"/>
      <c r="N239" s="3"/>
    </row>
    <row r="240" spans="1:14" ht="13">
      <c r="A240" s="36"/>
      <c r="B240" s="3"/>
      <c r="C240" s="4"/>
      <c r="D240" s="4"/>
      <c r="E240" s="3"/>
      <c r="F240" s="3"/>
      <c r="G240" s="16"/>
      <c r="H240" s="3"/>
      <c r="I240" s="3"/>
      <c r="J240" s="3"/>
      <c r="K240" s="3"/>
      <c r="L240" s="3"/>
      <c r="M240" s="3"/>
      <c r="N240" s="3"/>
    </row>
    <row r="241" spans="1:14" ht="13">
      <c r="A241" s="36"/>
      <c r="B241" s="3"/>
      <c r="C241" s="4"/>
      <c r="D241" s="4"/>
      <c r="E241" s="3"/>
      <c r="F241" s="3"/>
      <c r="G241" s="16"/>
      <c r="H241" s="3"/>
      <c r="I241" s="3"/>
      <c r="J241" s="3"/>
      <c r="K241" s="3"/>
      <c r="L241" s="3"/>
      <c r="M241" s="3"/>
      <c r="N241" s="3"/>
    </row>
    <row r="242" spans="1:14" ht="13">
      <c r="A242" s="36"/>
      <c r="B242" s="3"/>
      <c r="C242" s="4"/>
      <c r="D242" s="4"/>
      <c r="E242" s="3"/>
      <c r="F242" s="3"/>
      <c r="G242" s="16"/>
      <c r="H242" s="3"/>
      <c r="I242" s="3"/>
      <c r="J242" s="3"/>
      <c r="K242" s="3"/>
      <c r="L242" s="3"/>
      <c r="M242" s="3"/>
      <c r="N242" s="3"/>
    </row>
    <row r="243" spans="1:14" ht="13">
      <c r="A243" s="36"/>
      <c r="B243" s="3"/>
      <c r="C243" s="4"/>
      <c r="D243" s="4"/>
      <c r="E243" s="3"/>
      <c r="F243" s="3"/>
      <c r="G243" s="16"/>
      <c r="H243" s="3"/>
      <c r="I243" s="3"/>
      <c r="J243" s="3"/>
      <c r="K243" s="3"/>
      <c r="L243" s="3"/>
      <c r="M243" s="3"/>
      <c r="N243" s="3"/>
    </row>
    <row r="244" spans="1:14" ht="13">
      <c r="A244" s="36"/>
      <c r="B244" s="3"/>
      <c r="C244" s="4"/>
      <c r="D244" s="4"/>
      <c r="E244" s="3"/>
      <c r="F244" s="3"/>
      <c r="G244" s="16"/>
      <c r="H244" s="3"/>
      <c r="I244" s="3"/>
      <c r="J244" s="3"/>
      <c r="K244" s="3"/>
      <c r="L244" s="3"/>
      <c r="M244" s="3"/>
      <c r="N244" s="3"/>
    </row>
    <row r="245" spans="1:14" ht="13">
      <c r="A245" s="36"/>
      <c r="B245" s="3"/>
      <c r="C245" s="4"/>
      <c r="D245" s="4"/>
      <c r="E245" s="3"/>
      <c r="F245" s="3"/>
      <c r="G245" s="16"/>
      <c r="H245" s="3"/>
      <c r="I245" s="3"/>
      <c r="J245" s="3"/>
      <c r="K245" s="3"/>
      <c r="L245" s="3"/>
      <c r="M245" s="3"/>
      <c r="N245" s="3"/>
    </row>
    <row r="246" spans="1:14" ht="13">
      <c r="A246" s="36"/>
      <c r="B246" s="3"/>
      <c r="C246" s="4"/>
      <c r="D246" s="4"/>
      <c r="E246" s="3"/>
      <c r="F246" s="3"/>
      <c r="G246" s="16"/>
      <c r="H246" s="3"/>
      <c r="I246" s="3"/>
      <c r="J246" s="3"/>
      <c r="K246" s="3"/>
      <c r="L246" s="3"/>
      <c r="M246" s="3"/>
      <c r="N246" s="3"/>
    </row>
    <row r="247" spans="1:14" ht="13">
      <c r="A247" s="36"/>
      <c r="B247" s="3"/>
      <c r="C247" s="4"/>
      <c r="D247" s="4"/>
      <c r="E247" s="3"/>
      <c r="F247" s="3"/>
      <c r="G247" s="16"/>
      <c r="H247" s="3"/>
      <c r="I247" s="3"/>
      <c r="J247" s="3"/>
      <c r="K247" s="3"/>
      <c r="L247" s="3"/>
      <c r="M247" s="3"/>
      <c r="N247" s="3"/>
    </row>
    <row r="248" spans="1:14" ht="13">
      <c r="A248" s="36"/>
      <c r="B248" s="3"/>
      <c r="C248" s="4"/>
      <c r="D248" s="4"/>
      <c r="E248" s="3"/>
      <c r="F248" s="3"/>
      <c r="G248" s="16"/>
      <c r="H248" s="3"/>
      <c r="I248" s="3"/>
      <c r="J248" s="3"/>
      <c r="K248" s="3"/>
      <c r="L248" s="3"/>
      <c r="M248" s="3"/>
      <c r="N248" s="3"/>
    </row>
    <row r="249" spans="1:14" ht="13">
      <c r="A249" s="36"/>
      <c r="B249" s="3"/>
      <c r="C249" s="4"/>
      <c r="D249" s="4"/>
      <c r="E249" s="3"/>
      <c r="F249" s="3"/>
      <c r="G249" s="16"/>
      <c r="H249" s="3"/>
      <c r="I249" s="3"/>
      <c r="J249" s="3"/>
      <c r="K249" s="3"/>
      <c r="L249" s="3"/>
      <c r="M249" s="3"/>
      <c r="N249" s="3"/>
    </row>
    <row r="250" spans="1:14" ht="13">
      <c r="A250" s="36"/>
      <c r="B250" s="3"/>
      <c r="C250" s="4"/>
      <c r="D250" s="4"/>
      <c r="E250" s="3"/>
      <c r="F250" s="3"/>
      <c r="G250" s="16"/>
      <c r="H250" s="3"/>
      <c r="I250" s="3"/>
      <c r="J250" s="3"/>
      <c r="K250" s="3"/>
      <c r="L250" s="3"/>
      <c r="M250" s="3"/>
      <c r="N250" s="3"/>
    </row>
    <row r="251" spans="1:14" ht="13">
      <c r="A251" s="36"/>
      <c r="B251" s="3"/>
      <c r="C251" s="4"/>
      <c r="D251" s="4"/>
      <c r="E251" s="3"/>
      <c r="F251" s="3"/>
      <c r="G251" s="16"/>
      <c r="H251" s="3"/>
      <c r="I251" s="3"/>
      <c r="J251" s="3"/>
      <c r="K251" s="3"/>
      <c r="L251" s="3"/>
      <c r="M251" s="3"/>
      <c r="N251" s="3"/>
    </row>
    <row r="252" spans="1:14" ht="13">
      <c r="A252" s="36"/>
      <c r="B252" s="3"/>
      <c r="C252" s="4"/>
      <c r="D252" s="4"/>
      <c r="E252" s="3"/>
      <c r="F252" s="3"/>
      <c r="G252" s="16"/>
      <c r="H252" s="3"/>
      <c r="I252" s="3"/>
      <c r="J252" s="3"/>
      <c r="K252" s="3"/>
      <c r="L252" s="3"/>
      <c r="M252" s="3"/>
      <c r="N252" s="3"/>
    </row>
    <row r="253" spans="1:14" ht="13">
      <c r="A253" s="36"/>
      <c r="B253" s="3"/>
      <c r="C253" s="4"/>
      <c r="D253" s="4"/>
      <c r="E253" s="3"/>
      <c r="F253" s="3"/>
      <c r="G253" s="16"/>
      <c r="H253" s="3"/>
      <c r="I253" s="3"/>
      <c r="J253" s="3"/>
      <c r="K253" s="3"/>
      <c r="L253" s="3"/>
      <c r="M253" s="3"/>
      <c r="N253" s="3"/>
    </row>
    <row r="254" spans="1:14" ht="13">
      <c r="A254" s="36"/>
      <c r="B254" s="3"/>
      <c r="C254" s="4"/>
      <c r="D254" s="4"/>
      <c r="E254" s="3"/>
      <c r="F254" s="3"/>
      <c r="G254" s="16"/>
      <c r="H254" s="3"/>
      <c r="I254" s="3"/>
      <c r="J254" s="3"/>
      <c r="K254" s="3"/>
      <c r="L254" s="3"/>
      <c r="M254" s="3"/>
      <c r="N254" s="3"/>
    </row>
    <row r="255" spans="1:14" ht="13">
      <c r="A255" s="36"/>
      <c r="B255" s="3"/>
      <c r="C255" s="4"/>
      <c r="D255" s="4"/>
      <c r="E255" s="3"/>
      <c r="F255" s="3"/>
      <c r="G255" s="16"/>
      <c r="H255" s="3"/>
      <c r="I255" s="3"/>
      <c r="J255" s="3"/>
      <c r="K255" s="3"/>
      <c r="L255" s="3"/>
      <c r="M255" s="3"/>
      <c r="N255" s="3"/>
    </row>
    <row r="256" spans="1:14" ht="13">
      <c r="A256" s="36"/>
      <c r="B256" s="3"/>
      <c r="C256" s="4"/>
      <c r="D256" s="4"/>
      <c r="E256" s="3"/>
      <c r="F256" s="3"/>
      <c r="G256" s="16"/>
      <c r="H256" s="3"/>
      <c r="I256" s="3"/>
      <c r="J256" s="3"/>
      <c r="K256" s="3"/>
      <c r="L256" s="3"/>
      <c r="M256" s="3"/>
      <c r="N256" s="3"/>
    </row>
    <row r="257" spans="1:14" ht="13">
      <c r="A257" s="36"/>
      <c r="B257" s="3"/>
      <c r="C257" s="4"/>
      <c r="D257" s="4"/>
      <c r="E257" s="3"/>
      <c r="F257" s="3"/>
      <c r="G257" s="16"/>
      <c r="H257" s="3"/>
      <c r="I257" s="3"/>
      <c r="J257" s="3"/>
      <c r="K257" s="3"/>
      <c r="L257" s="3"/>
      <c r="M257" s="3"/>
      <c r="N257" s="3"/>
    </row>
    <row r="258" spans="1:14" ht="13">
      <c r="A258" s="36"/>
      <c r="B258" s="3"/>
      <c r="C258" s="4"/>
      <c r="D258" s="4"/>
      <c r="E258" s="3"/>
      <c r="F258" s="3"/>
      <c r="G258" s="16"/>
      <c r="H258" s="3"/>
      <c r="I258" s="3"/>
      <c r="J258" s="3"/>
      <c r="K258" s="3"/>
      <c r="L258" s="3"/>
      <c r="M258" s="3"/>
      <c r="N258" s="3"/>
    </row>
    <row r="259" spans="1:14" ht="13">
      <c r="A259" s="36"/>
      <c r="B259" s="3"/>
      <c r="C259" s="4"/>
      <c r="D259" s="4"/>
      <c r="E259" s="3"/>
      <c r="F259" s="3"/>
      <c r="G259" s="16"/>
      <c r="H259" s="3"/>
      <c r="I259" s="3"/>
      <c r="J259" s="3"/>
      <c r="K259" s="3"/>
      <c r="L259" s="3"/>
      <c r="M259" s="3"/>
      <c r="N259" s="3"/>
    </row>
    <row r="260" spans="1:14" ht="13">
      <c r="A260" s="36"/>
      <c r="B260" s="3"/>
      <c r="C260" s="4"/>
      <c r="D260" s="4"/>
      <c r="E260" s="3"/>
      <c r="F260" s="3"/>
      <c r="G260" s="16"/>
      <c r="H260" s="3"/>
      <c r="I260" s="3"/>
      <c r="J260" s="3"/>
      <c r="K260" s="3"/>
      <c r="L260" s="3"/>
      <c r="M260" s="3"/>
      <c r="N260" s="3"/>
    </row>
    <row r="261" spans="1:14" ht="13">
      <c r="A261" s="36"/>
      <c r="B261" s="3"/>
      <c r="C261" s="4"/>
      <c r="D261" s="4"/>
      <c r="E261" s="3"/>
      <c r="F261" s="3"/>
      <c r="G261" s="16"/>
      <c r="H261" s="3"/>
      <c r="I261" s="3"/>
      <c r="J261" s="3"/>
      <c r="K261" s="3"/>
      <c r="L261" s="3"/>
      <c r="M261" s="3"/>
      <c r="N261" s="3"/>
    </row>
    <row r="262" spans="1:14" ht="13">
      <c r="A262" s="36"/>
      <c r="B262" s="3"/>
      <c r="C262" s="4"/>
      <c r="D262" s="4"/>
      <c r="E262" s="3"/>
      <c r="F262" s="3"/>
      <c r="G262" s="16"/>
      <c r="H262" s="3"/>
      <c r="I262" s="3"/>
      <c r="J262" s="3"/>
      <c r="K262" s="3"/>
      <c r="L262" s="3"/>
      <c r="M262" s="3"/>
      <c r="N262" s="3"/>
    </row>
    <row r="263" spans="1:14" ht="13">
      <c r="A263" s="36"/>
      <c r="B263" s="3"/>
      <c r="C263" s="4"/>
      <c r="D263" s="4"/>
      <c r="E263" s="3"/>
      <c r="F263" s="3"/>
      <c r="G263" s="16"/>
      <c r="H263" s="3"/>
      <c r="I263" s="3"/>
      <c r="J263" s="3"/>
      <c r="K263" s="3"/>
      <c r="L263" s="3"/>
      <c r="M263" s="3"/>
      <c r="N263" s="3"/>
    </row>
    <row r="264" spans="1:14" ht="13">
      <c r="A264" s="36"/>
      <c r="B264" s="3"/>
      <c r="C264" s="4"/>
      <c r="D264" s="4"/>
      <c r="E264" s="3"/>
      <c r="F264" s="3"/>
      <c r="G264" s="16"/>
      <c r="H264" s="3"/>
      <c r="I264" s="3"/>
      <c r="J264" s="3"/>
      <c r="K264" s="3"/>
      <c r="L264" s="3"/>
      <c r="M264" s="3"/>
      <c r="N264" s="3"/>
    </row>
    <row r="265" spans="1:14" ht="13">
      <c r="A265" s="36"/>
      <c r="B265" s="3"/>
      <c r="C265" s="4"/>
      <c r="D265" s="4"/>
      <c r="E265" s="3"/>
      <c r="F265" s="3"/>
      <c r="G265" s="16"/>
      <c r="H265" s="3"/>
      <c r="I265" s="3"/>
      <c r="J265" s="3"/>
      <c r="K265" s="3"/>
      <c r="L265" s="3"/>
      <c r="M265" s="3"/>
      <c r="N265" s="3"/>
    </row>
    <row r="266" spans="1:14" ht="13">
      <c r="A266" s="36"/>
      <c r="B266" s="3"/>
      <c r="C266" s="4"/>
      <c r="D266" s="4"/>
      <c r="E266" s="3"/>
      <c r="F266" s="3"/>
      <c r="G266" s="16"/>
      <c r="H266" s="3"/>
      <c r="I266" s="3"/>
      <c r="J266" s="3"/>
      <c r="K266" s="3"/>
      <c r="L266" s="3"/>
      <c r="M266" s="3"/>
      <c r="N266" s="3"/>
    </row>
    <row r="267" spans="1:14" ht="13">
      <c r="A267" s="36"/>
      <c r="B267" s="3"/>
      <c r="C267" s="4"/>
      <c r="D267" s="4"/>
      <c r="E267" s="3"/>
      <c r="F267" s="3"/>
      <c r="G267" s="16"/>
      <c r="H267" s="3"/>
      <c r="I267" s="3"/>
      <c r="J267" s="3"/>
      <c r="K267" s="3"/>
      <c r="L267" s="3"/>
      <c r="M267" s="3"/>
      <c r="N267" s="3"/>
    </row>
    <row r="268" spans="1:14" ht="13">
      <c r="A268" s="36"/>
      <c r="B268" s="3"/>
      <c r="C268" s="4"/>
      <c r="D268" s="4"/>
      <c r="E268" s="3"/>
      <c r="F268" s="3"/>
      <c r="G268" s="16"/>
      <c r="H268" s="3"/>
      <c r="I268" s="3"/>
      <c r="J268" s="3"/>
      <c r="K268" s="3"/>
      <c r="L268" s="3"/>
      <c r="M268" s="3"/>
      <c r="N268" s="3"/>
    </row>
    <row r="269" spans="1:14" ht="13">
      <c r="A269" s="36"/>
      <c r="B269" s="3"/>
      <c r="C269" s="4"/>
      <c r="D269" s="4"/>
      <c r="E269" s="3"/>
      <c r="F269" s="3"/>
      <c r="G269" s="16"/>
      <c r="H269" s="3"/>
      <c r="I269" s="3"/>
      <c r="J269" s="3"/>
      <c r="K269" s="3"/>
      <c r="L269" s="3"/>
      <c r="M269" s="3"/>
      <c r="N269" s="3"/>
    </row>
    <row r="270" spans="1:14" ht="13">
      <c r="A270" s="36"/>
      <c r="B270" s="3"/>
      <c r="C270" s="4"/>
      <c r="D270" s="4"/>
      <c r="E270" s="3"/>
      <c r="F270" s="3"/>
      <c r="G270" s="16"/>
      <c r="H270" s="3"/>
      <c r="I270" s="3"/>
      <c r="J270" s="3"/>
      <c r="K270" s="3"/>
      <c r="L270" s="3"/>
      <c r="M270" s="3"/>
      <c r="N270" s="3"/>
    </row>
    <row r="271" spans="1:14" ht="13">
      <c r="A271" s="36"/>
      <c r="B271" s="3"/>
      <c r="C271" s="4"/>
      <c r="D271" s="4"/>
      <c r="E271" s="3"/>
      <c r="F271" s="3"/>
      <c r="G271" s="16"/>
      <c r="H271" s="3"/>
      <c r="I271" s="3"/>
      <c r="J271" s="3"/>
      <c r="K271" s="3"/>
      <c r="L271" s="3"/>
      <c r="M271" s="3"/>
      <c r="N271" s="3"/>
    </row>
    <row r="272" spans="1:14" ht="13">
      <c r="A272" s="36"/>
      <c r="B272" s="3"/>
      <c r="C272" s="4"/>
      <c r="D272" s="4"/>
      <c r="E272" s="3"/>
      <c r="F272" s="3"/>
      <c r="G272" s="16"/>
      <c r="H272" s="3"/>
      <c r="I272" s="3"/>
      <c r="J272" s="3"/>
      <c r="K272" s="3"/>
      <c r="L272" s="3"/>
      <c r="M272" s="3"/>
      <c r="N272" s="3"/>
    </row>
    <row r="273" spans="1:14" ht="13">
      <c r="A273" s="36"/>
      <c r="B273" s="3"/>
      <c r="C273" s="4"/>
      <c r="D273" s="4"/>
      <c r="E273" s="3"/>
      <c r="F273" s="3"/>
      <c r="G273" s="16"/>
      <c r="H273" s="3"/>
      <c r="I273" s="3"/>
      <c r="J273" s="3"/>
      <c r="K273" s="3"/>
      <c r="L273" s="3"/>
      <c r="M273" s="3"/>
      <c r="N273" s="3"/>
    </row>
    <row r="274" spans="1:14" ht="13">
      <c r="A274" s="36"/>
      <c r="B274" s="3"/>
      <c r="C274" s="4"/>
      <c r="D274" s="4"/>
      <c r="E274" s="3"/>
      <c r="F274" s="3"/>
      <c r="G274" s="16"/>
      <c r="H274" s="3"/>
      <c r="I274" s="3"/>
      <c r="J274" s="3"/>
      <c r="K274" s="3"/>
      <c r="L274" s="3"/>
      <c r="M274" s="3"/>
      <c r="N274" s="3"/>
    </row>
    <row r="275" spans="1:14" ht="13">
      <c r="A275" s="36"/>
      <c r="B275" s="3"/>
      <c r="C275" s="4"/>
      <c r="D275" s="4"/>
      <c r="E275" s="3"/>
      <c r="F275" s="3"/>
      <c r="G275" s="16"/>
      <c r="H275" s="3"/>
      <c r="I275" s="3"/>
      <c r="J275" s="3"/>
      <c r="K275" s="3"/>
      <c r="L275" s="3"/>
      <c r="M275" s="3"/>
      <c r="N275" s="3"/>
    </row>
    <row r="276" spans="1:14" ht="13">
      <c r="A276" s="36"/>
      <c r="B276" s="3"/>
      <c r="C276" s="4"/>
      <c r="D276" s="4"/>
      <c r="E276" s="3"/>
      <c r="F276" s="3"/>
      <c r="G276" s="16"/>
      <c r="H276" s="3"/>
      <c r="I276" s="3"/>
      <c r="J276" s="3"/>
      <c r="K276" s="3"/>
      <c r="L276" s="3"/>
      <c r="M276" s="3"/>
      <c r="N276" s="3"/>
    </row>
    <row r="277" spans="1:14" ht="13">
      <c r="A277" s="36"/>
      <c r="B277" s="3"/>
      <c r="C277" s="4"/>
      <c r="D277" s="4"/>
      <c r="E277" s="3"/>
      <c r="F277" s="3"/>
      <c r="G277" s="16"/>
      <c r="H277" s="3"/>
      <c r="I277" s="3"/>
      <c r="J277" s="3"/>
      <c r="K277" s="3"/>
      <c r="L277" s="3"/>
      <c r="M277" s="3"/>
      <c r="N277" s="3"/>
    </row>
    <row r="278" spans="1:14" ht="13">
      <c r="A278" s="36"/>
      <c r="B278" s="3"/>
      <c r="C278" s="4"/>
      <c r="D278" s="4"/>
      <c r="E278" s="3"/>
      <c r="F278" s="3"/>
      <c r="G278" s="16"/>
      <c r="H278" s="3"/>
      <c r="I278" s="3"/>
      <c r="J278" s="3"/>
      <c r="K278" s="3"/>
      <c r="L278" s="3"/>
      <c r="M278" s="3"/>
      <c r="N278" s="3"/>
    </row>
    <row r="279" spans="1:14" ht="13">
      <c r="A279" s="36"/>
      <c r="B279" s="3"/>
      <c r="C279" s="4"/>
      <c r="D279" s="4"/>
      <c r="E279" s="3"/>
      <c r="F279" s="3"/>
      <c r="G279" s="16"/>
      <c r="H279" s="3"/>
      <c r="I279" s="3"/>
      <c r="J279" s="3"/>
      <c r="K279" s="3"/>
      <c r="L279" s="3"/>
      <c r="M279" s="3"/>
      <c r="N279" s="3"/>
    </row>
    <row r="280" spans="1:14" ht="13">
      <c r="A280" s="36"/>
      <c r="B280" s="3"/>
      <c r="C280" s="4"/>
      <c r="D280" s="4"/>
      <c r="E280" s="3"/>
      <c r="F280" s="3"/>
      <c r="G280" s="16"/>
      <c r="H280" s="3"/>
      <c r="I280" s="3"/>
      <c r="J280" s="3"/>
      <c r="K280" s="3"/>
      <c r="L280" s="3"/>
      <c r="M280" s="3"/>
      <c r="N280" s="3"/>
    </row>
    <row r="281" spans="1:14" ht="13">
      <c r="A281" s="36"/>
      <c r="B281" s="3"/>
      <c r="C281" s="4"/>
      <c r="D281" s="4"/>
      <c r="E281" s="3"/>
      <c r="F281" s="3"/>
      <c r="G281" s="16"/>
      <c r="H281" s="3"/>
      <c r="I281" s="3"/>
      <c r="J281" s="3"/>
      <c r="K281" s="3"/>
      <c r="L281" s="3"/>
      <c r="M281" s="3"/>
      <c r="N281" s="3"/>
    </row>
    <row r="282" spans="1:14" ht="13">
      <c r="A282" s="36"/>
      <c r="B282" s="3"/>
      <c r="C282" s="4"/>
      <c r="D282" s="4"/>
      <c r="E282" s="3"/>
      <c r="F282" s="3"/>
      <c r="G282" s="16"/>
      <c r="H282" s="3"/>
      <c r="I282" s="3"/>
      <c r="J282" s="3"/>
      <c r="K282" s="3"/>
      <c r="L282" s="3"/>
      <c r="M282" s="3"/>
      <c r="N282" s="3"/>
    </row>
    <row r="283" spans="1:14" ht="13">
      <c r="A283" s="36"/>
      <c r="B283" s="3"/>
      <c r="C283" s="4"/>
      <c r="D283" s="4"/>
      <c r="E283" s="3"/>
      <c r="F283" s="3"/>
      <c r="G283" s="16"/>
      <c r="H283" s="3"/>
      <c r="I283" s="3"/>
      <c r="J283" s="3"/>
      <c r="K283" s="3"/>
      <c r="L283" s="3"/>
      <c r="M283" s="3"/>
      <c r="N283" s="3"/>
    </row>
    <row r="284" spans="1:14" ht="13">
      <c r="A284" s="36"/>
      <c r="B284" s="3"/>
      <c r="C284" s="4"/>
      <c r="D284" s="4"/>
      <c r="E284" s="3"/>
      <c r="F284" s="3"/>
      <c r="G284" s="16"/>
      <c r="H284" s="3"/>
      <c r="I284" s="3"/>
      <c r="J284" s="3"/>
      <c r="K284" s="3"/>
      <c r="L284" s="3"/>
      <c r="M284" s="3"/>
      <c r="N284" s="3"/>
    </row>
    <row r="285" spans="1:14" ht="13">
      <c r="A285" s="36"/>
      <c r="B285" s="3"/>
      <c r="C285" s="4"/>
      <c r="D285" s="4"/>
      <c r="E285" s="3"/>
      <c r="F285" s="3"/>
      <c r="G285" s="16"/>
      <c r="H285" s="3"/>
      <c r="I285" s="3"/>
      <c r="J285" s="3"/>
      <c r="K285" s="3"/>
      <c r="L285" s="3"/>
      <c r="M285" s="3"/>
      <c r="N285" s="3"/>
    </row>
    <row r="286" spans="1:14" ht="13">
      <c r="A286" s="36"/>
      <c r="B286" s="3"/>
      <c r="C286" s="4"/>
      <c r="D286" s="4"/>
      <c r="E286" s="3"/>
      <c r="F286" s="3"/>
      <c r="G286" s="16"/>
      <c r="H286" s="3"/>
      <c r="I286" s="3"/>
      <c r="J286" s="3"/>
      <c r="K286" s="3"/>
      <c r="L286" s="3"/>
      <c r="M286" s="3"/>
      <c r="N286" s="3"/>
    </row>
    <row r="287" spans="1:14" ht="13">
      <c r="A287" s="36"/>
      <c r="B287" s="3"/>
      <c r="C287" s="4"/>
      <c r="D287" s="4"/>
      <c r="E287" s="3"/>
      <c r="F287" s="3"/>
      <c r="G287" s="16"/>
      <c r="H287" s="3"/>
      <c r="I287" s="3"/>
      <c r="J287" s="3"/>
      <c r="K287" s="3"/>
      <c r="L287" s="3"/>
      <c r="M287" s="3"/>
      <c r="N287" s="3"/>
    </row>
    <row r="288" spans="1:14" ht="13">
      <c r="A288" s="36"/>
      <c r="B288" s="3"/>
      <c r="C288" s="4"/>
      <c r="D288" s="4"/>
      <c r="E288" s="3"/>
      <c r="F288" s="3"/>
      <c r="G288" s="16"/>
      <c r="H288" s="3"/>
      <c r="I288" s="3"/>
      <c r="J288" s="3"/>
      <c r="K288" s="3"/>
      <c r="L288" s="3"/>
      <c r="M288" s="3"/>
      <c r="N288" s="3"/>
    </row>
    <row r="289" spans="1:14" ht="13">
      <c r="A289" s="36"/>
      <c r="B289" s="3"/>
      <c r="C289" s="4"/>
      <c r="D289" s="4"/>
      <c r="E289" s="3"/>
      <c r="F289" s="3"/>
      <c r="G289" s="16"/>
      <c r="H289" s="3"/>
      <c r="I289" s="3"/>
      <c r="J289" s="3"/>
      <c r="K289" s="3"/>
      <c r="L289" s="3"/>
      <c r="M289" s="3"/>
      <c r="N289" s="3"/>
    </row>
    <row r="290" spans="1:14" ht="13">
      <c r="A290" s="36"/>
      <c r="B290" s="3"/>
      <c r="C290" s="4"/>
      <c r="D290" s="4"/>
      <c r="E290" s="3"/>
      <c r="F290" s="3"/>
      <c r="G290" s="16"/>
      <c r="H290" s="3"/>
      <c r="I290" s="3"/>
      <c r="J290" s="3"/>
      <c r="K290" s="3"/>
      <c r="L290" s="3"/>
      <c r="M290" s="3"/>
      <c r="N290" s="3"/>
    </row>
    <row r="291" spans="1:14" ht="13">
      <c r="A291" s="36"/>
      <c r="B291" s="3"/>
      <c r="C291" s="4"/>
      <c r="D291" s="4"/>
      <c r="E291" s="3"/>
      <c r="F291" s="3"/>
      <c r="G291" s="16"/>
      <c r="H291" s="3"/>
      <c r="I291" s="3"/>
      <c r="J291" s="3"/>
      <c r="K291" s="3"/>
      <c r="L291" s="3"/>
      <c r="M291" s="3"/>
      <c r="N291" s="3"/>
    </row>
    <row r="292" spans="1:14" ht="13">
      <c r="A292" s="36"/>
      <c r="B292" s="3"/>
      <c r="C292" s="4"/>
      <c r="D292" s="4"/>
      <c r="E292" s="3"/>
      <c r="F292" s="3"/>
      <c r="G292" s="16"/>
      <c r="H292" s="3"/>
      <c r="I292" s="3"/>
      <c r="J292" s="3"/>
      <c r="K292" s="3"/>
      <c r="L292" s="3"/>
      <c r="M292" s="3"/>
      <c r="N292" s="3"/>
    </row>
    <row r="293" spans="1:14" ht="13">
      <c r="A293" s="36"/>
      <c r="B293" s="3"/>
      <c r="C293" s="4"/>
      <c r="D293" s="4"/>
      <c r="E293" s="3"/>
      <c r="F293" s="3"/>
      <c r="G293" s="16"/>
      <c r="H293" s="3"/>
      <c r="I293" s="3"/>
      <c r="J293" s="3"/>
      <c r="K293" s="3"/>
      <c r="L293" s="3"/>
      <c r="M293" s="3"/>
      <c r="N293" s="3"/>
    </row>
    <row r="294" spans="1:14" ht="13">
      <c r="A294" s="36"/>
      <c r="B294" s="3"/>
      <c r="C294" s="4"/>
      <c r="D294" s="4"/>
      <c r="E294" s="3"/>
      <c r="F294" s="3"/>
      <c r="G294" s="16"/>
      <c r="H294" s="3"/>
      <c r="I294" s="3"/>
      <c r="J294" s="3"/>
      <c r="K294" s="3"/>
      <c r="L294" s="3"/>
      <c r="M294" s="3"/>
      <c r="N294" s="3"/>
    </row>
    <row r="295" spans="1:14" ht="13">
      <c r="A295" s="36"/>
      <c r="B295" s="3"/>
      <c r="C295" s="4"/>
      <c r="D295" s="4"/>
      <c r="E295" s="3"/>
      <c r="F295" s="3"/>
      <c r="G295" s="16"/>
      <c r="H295" s="3"/>
      <c r="I295" s="3"/>
      <c r="J295" s="3"/>
      <c r="K295" s="3"/>
      <c r="L295" s="3"/>
      <c r="M295" s="3"/>
      <c r="N295" s="3"/>
    </row>
    <row r="296" spans="1:14" ht="13">
      <c r="A296" s="36"/>
      <c r="B296" s="3"/>
      <c r="C296" s="4"/>
      <c r="D296" s="4"/>
      <c r="E296" s="3"/>
      <c r="F296" s="3"/>
      <c r="G296" s="16"/>
      <c r="H296" s="3"/>
      <c r="I296" s="3"/>
      <c r="J296" s="3"/>
      <c r="K296" s="3"/>
      <c r="L296" s="3"/>
      <c r="M296" s="3"/>
      <c r="N296" s="3"/>
    </row>
    <row r="297" spans="1:14" ht="13">
      <c r="A297" s="36"/>
      <c r="B297" s="3"/>
      <c r="C297" s="4"/>
      <c r="D297" s="4"/>
      <c r="E297" s="3"/>
      <c r="F297" s="3"/>
      <c r="G297" s="16"/>
      <c r="H297" s="3"/>
      <c r="I297" s="3"/>
      <c r="J297" s="3"/>
      <c r="K297" s="3"/>
      <c r="L297" s="3"/>
      <c r="M297" s="3"/>
      <c r="N297" s="3"/>
    </row>
    <row r="298" spans="1:14" ht="13">
      <c r="A298" s="36"/>
      <c r="B298" s="3"/>
      <c r="C298" s="4"/>
      <c r="D298" s="4"/>
      <c r="E298" s="3"/>
      <c r="F298" s="3"/>
      <c r="G298" s="16"/>
      <c r="H298" s="3"/>
      <c r="I298" s="3"/>
      <c r="J298" s="3"/>
      <c r="K298" s="3"/>
      <c r="L298" s="3"/>
      <c r="M298" s="3"/>
      <c r="N298" s="3"/>
    </row>
    <row r="299" spans="1:14" ht="13">
      <c r="A299" s="36"/>
      <c r="B299" s="3"/>
      <c r="C299" s="4"/>
      <c r="D299" s="4"/>
      <c r="E299" s="3"/>
      <c r="F299" s="3"/>
      <c r="G299" s="16"/>
      <c r="H299" s="3"/>
      <c r="I299" s="3"/>
      <c r="J299" s="3"/>
      <c r="K299" s="3"/>
      <c r="L299" s="3"/>
      <c r="M299" s="3"/>
      <c r="N299" s="3"/>
    </row>
    <row r="300" spans="1:14" ht="13">
      <c r="A300" s="36"/>
      <c r="B300" s="3"/>
      <c r="C300" s="4"/>
      <c r="D300" s="4"/>
      <c r="E300" s="3"/>
      <c r="F300" s="3"/>
      <c r="G300" s="16"/>
      <c r="H300" s="3"/>
      <c r="I300" s="3"/>
      <c r="J300" s="3"/>
      <c r="K300" s="3"/>
      <c r="L300" s="3"/>
      <c r="M300" s="3"/>
      <c r="N300" s="3"/>
    </row>
    <row r="301" spans="1:14" ht="13">
      <c r="A301" s="36"/>
      <c r="B301" s="3"/>
      <c r="C301" s="4"/>
      <c r="D301" s="4"/>
      <c r="E301" s="3"/>
      <c r="F301" s="3"/>
      <c r="G301" s="16"/>
      <c r="H301" s="3"/>
      <c r="I301" s="3"/>
      <c r="J301" s="3"/>
      <c r="K301" s="3"/>
      <c r="L301" s="3"/>
      <c r="M301" s="3"/>
      <c r="N301" s="3"/>
    </row>
    <row r="302" spans="1:14" ht="13">
      <c r="A302" s="36"/>
      <c r="B302" s="3"/>
      <c r="C302" s="4"/>
      <c r="D302" s="4"/>
      <c r="E302" s="3"/>
      <c r="F302" s="3"/>
      <c r="G302" s="16"/>
      <c r="H302" s="3"/>
      <c r="I302" s="3"/>
      <c r="J302" s="3"/>
      <c r="K302" s="3"/>
      <c r="L302" s="3"/>
      <c r="M302" s="3"/>
      <c r="N302" s="3"/>
    </row>
    <row r="303" spans="1:14" ht="13">
      <c r="A303" s="36"/>
      <c r="B303" s="3"/>
      <c r="C303" s="4"/>
      <c r="D303" s="4"/>
      <c r="E303" s="3"/>
      <c r="F303" s="3"/>
      <c r="G303" s="16"/>
      <c r="H303" s="3"/>
      <c r="I303" s="3"/>
      <c r="J303" s="3"/>
      <c r="K303" s="3"/>
      <c r="L303" s="3"/>
      <c r="M303" s="3"/>
      <c r="N303" s="3"/>
    </row>
    <row r="304" spans="1:14" ht="13">
      <c r="A304" s="36"/>
      <c r="B304" s="3"/>
      <c r="C304" s="4"/>
      <c r="D304" s="4"/>
      <c r="E304" s="3"/>
      <c r="F304" s="3"/>
      <c r="G304" s="16"/>
      <c r="H304" s="3"/>
      <c r="I304" s="3"/>
      <c r="J304" s="3"/>
      <c r="K304" s="3"/>
      <c r="L304" s="3"/>
      <c r="M304" s="3"/>
      <c r="N304" s="3"/>
    </row>
    <row r="305" spans="1:14" ht="13">
      <c r="A305" s="36"/>
      <c r="B305" s="3"/>
      <c r="C305" s="4"/>
      <c r="D305" s="4"/>
      <c r="E305" s="3"/>
      <c r="F305" s="3"/>
      <c r="G305" s="16"/>
      <c r="H305" s="3"/>
      <c r="I305" s="3"/>
      <c r="J305" s="3"/>
      <c r="K305" s="3"/>
      <c r="L305" s="3"/>
      <c r="M305" s="3"/>
      <c r="N305" s="3"/>
    </row>
    <row r="306" spans="1:14" ht="13">
      <c r="A306" s="36"/>
      <c r="B306" s="3"/>
      <c r="C306" s="4"/>
      <c r="D306" s="4"/>
      <c r="E306" s="3"/>
      <c r="F306" s="3"/>
      <c r="G306" s="16"/>
      <c r="H306" s="3"/>
      <c r="I306" s="3"/>
      <c r="J306" s="3"/>
      <c r="K306" s="3"/>
      <c r="L306" s="3"/>
      <c r="M306" s="3"/>
      <c r="N306" s="3"/>
    </row>
    <row r="307" spans="1:14" ht="13">
      <c r="A307" s="36"/>
      <c r="B307" s="3"/>
      <c r="C307" s="4"/>
      <c r="D307" s="4"/>
      <c r="E307" s="3"/>
      <c r="F307" s="3"/>
      <c r="G307" s="16"/>
      <c r="H307" s="3"/>
      <c r="I307" s="3"/>
      <c r="J307" s="3"/>
      <c r="K307" s="3"/>
      <c r="L307" s="3"/>
      <c r="M307" s="3"/>
      <c r="N307" s="3"/>
    </row>
    <row r="308" spans="1:14" ht="13">
      <c r="A308" s="36"/>
      <c r="B308" s="3"/>
      <c r="C308" s="4"/>
      <c r="D308" s="4"/>
      <c r="E308" s="3"/>
      <c r="F308" s="3"/>
      <c r="G308" s="16"/>
      <c r="H308" s="3"/>
      <c r="I308" s="3"/>
      <c r="J308" s="3"/>
      <c r="K308" s="3"/>
      <c r="L308" s="3"/>
      <c r="M308" s="3"/>
      <c r="N308" s="3"/>
    </row>
    <row r="309" spans="1:14" ht="13">
      <c r="A309" s="36"/>
      <c r="B309" s="3"/>
      <c r="C309" s="4"/>
      <c r="D309" s="4"/>
      <c r="E309" s="3"/>
      <c r="F309" s="3"/>
      <c r="G309" s="16"/>
      <c r="H309" s="3"/>
      <c r="I309" s="3"/>
      <c r="J309" s="3"/>
      <c r="K309" s="3"/>
      <c r="L309" s="3"/>
      <c r="M309" s="3"/>
      <c r="N309" s="3"/>
    </row>
    <row r="310" spans="1:14" ht="13">
      <c r="A310" s="36"/>
      <c r="B310" s="3"/>
      <c r="C310" s="4"/>
      <c r="D310" s="4"/>
      <c r="E310" s="3"/>
      <c r="F310" s="3"/>
      <c r="G310" s="16"/>
      <c r="H310" s="3"/>
      <c r="I310" s="3"/>
      <c r="J310" s="3"/>
      <c r="K310" s="3"/>
      <c r="L310" s="3"/>
      <c r="M310" s="3"/>
      <c r="N310" s="3"/>
    </row>
    <row r="311" spans="1:14" ht="13">
      <c r="A311" s="36"/>
      <c r="B311" s="3"/>
      <c r="C311" s="4"/>
      <c r="D311" s="4"/>
      <c r="E311" s="3"/>
      <c r="F311" s="3"/>
      <c r="G311" s="16"/>
      <c r="H311" s="3"/>
      <c r="I311" s="3"/>
      <c r="J311" s="3"/>
      <c r="K311" s="3"/>
      <c r="L311" s="3"/>
      <c r="M311" s="3"/>
      <c r="N311" s="3"/>
    </row>
    <row r="312" spans="1:14" ht="13">
      <c r="A312" s="36"/>
      <c r="B312" s="3"/>
      <c r="C312" s="4"/>
      <c r="D312" s="4"/>
      <c r="E312" s="3"/>
      <c r="F312" s="3"/>
      <c r="G312" s="16"/>
      <c r="H312" s="3"/>
      <c r="I312" s="3"/>
      <c r="J312" s="3"/>
      <c r="K312" s="3"/>
      <c r="L312" s="3"/>
      <c r="M312" s="3"/>
      <c r="N312" s="3"/>
    </row>
    <row r="313" spans="1:14" ht="13">
      <c r="A313" s="36"/>
      <c r="B313" s="3"/>
      <c r="C313" s="4"/>
      <c r="D313" s="4"/>
      <c r="E313" s="3"/>
      <c r="F313" s="3"/>
      <c r="G313" s="16"/>
      <c r="H313" s="3"/>
      <c r="I313" s="3"/>
      <c r="J313" s="3"/>
      <c r="K313" s="3"/>
      <c r="L313" s="3"/>
      <c r="M313" s="3"/>
      <c r="N313" s="3"/>
    </row>
    <row r="314" spans="1:14" ht="13">
      <c r="A314" s="36"/>
      <c r="B314" s="3"/>
      <c r="C314" s="4"/>
      <c r="D314" s="4"/>
      <c r="E314" s="3"/>
      <c r="F314" s="3"/>
      <c r="G314" s="16"/>
      <c r="H314" s="3"/>
      <c r="I314" s="3"/>
      <c r="J314" s="3"/>
      <c r="K314" s="3"/>
      <c r="L314" s="3"/>
      <c r="M314" s="3"/>
      <c r="N314" s="3"/>
    </row>
    <row r="315" spans="1:14" ht="13">
      <c r="A315" s="36"/>
      <c r="B315" s="3"/>
      <c r="C315" s="4"/>
      <c r="D315" s="4"/>
      <c r="E315" s="3"/>
      <c r="F315" s="3"/>
      <c r="G315" s="16"/>
      <c r="H315" s="3"/>
      <c r="I315" s="3"/>
      <c r="J315" s="3"/>
      <c r="K315" s="3"/>
      <c r="L315" s="3"/>
      <c r="M315" s="3"/>
      <c r="N315" s="3"/>
    </row>
    <row r="316" spans="1:14" ht="13">
      <c r="A316" s="36"/>
      <c r="B316" s="3"/>
      <c r="C316" s="4"/>
      <c r="D316" s="4"/>
      <c r="E316" s="3"/>
      <c r="F316" s="3"/>
      <c r="G316" s="16"/>
      <c r="H316" s="3"/>
      <c r="I316" s="3"/>
      <c r="J316" s="3"/>
      <c r="K316" s="3"/>
      <c r="L316" s="3"/>
      <c r="M316" s="3"/>
      <c r="N316" s="3"/>
    </row>
    <row r="317" spans="1:14" ht="13">
      <c r="A317" s="36"/>
      <c r="B317" s="3"/>
      <c r="C317" s="4"/>
      <c r="D317" s="4"/>
      <c r="E317" s="3"/>
      <c r="F317" s="3"/>
      <c r="G317" s="16"/>
      <c r="H317" s="3"/>
      <c r="I317" s="3"/>
      <c r="J317" s="3"/>
      <c r="K317" s="3"/>
      <c r="L317" s="3"/>
      <c r="M317" s="3"/>
      <c r="N317" s="3"/>
    </row>
    <row r="318" spans="1:14" ht="13">
      <c r="A318" s="36"/>
      <c r="B318" s="3"/>
      <c r="C318" s="4"/>
      <c r="D318" s="4"/>
      <c r="E318" s="3"/>
      <c r="F318" s="3"/>
      <c r="G318" s="16"/>
      <c r="H318" s="3"/>
      <c r="I318" s="3"/>
      <c r="J318" s="3"/>
      <c r="K318" s="3"/>
      <c r="L318" s="3"/>
      <c r="M318" s="3"/>
      <c r="N318" s="3"/>
    </row>
    <row r="319" spans="1:14" ht="13">
      <c r="A319" s="36"/>
      <c r="B319" s="3"/>
      <c r="C319" s="4"/>
      <c r="D319" s="4"/>
      <c r="E319" s="3"/>
      <c r="F319" s="3"/>
      <c r="G319" s="16"/>
      <c r="H319" s="3"/>
      <c r="I319" s="3"/>
      <c r="J319" s="3"/>
      <c r="K319" s="3"/>
      <c r="L319" s="3"/>
      <c r="M319" s="3"/>
      <c r="N319" s="3"/>
    </row>
    <row r="320" spans="1:14" ht="13">
      <c r="A320" s="36"/>
      <c r="B320" s="3"/>
      <c r="C320" s="4"/>
      <c r="D320" s="4"/>
      <c r="E320" s="3"/>
      <c r="F320" s="3"/>
      <c r="G320" s="16"/>
      <c r="H320" s="3"/>
      <c r="I320" s="3"/>
      <c r="J320" s="3"/>
      <c r="K320" s="3"/>
      <c r="L320" s="3"/>
      <c r="M320" s="3"/>
      <c r="N320" s="3"/>
    </row>
    <row r="321" spans="1:14" ht="13">
      <c r="A321" s="36"/>
      <c r="B321" s="3"/>
      <c r="C321" s="4"/>
      <c r="D321" s="4"/>
      <c r="E321" s="3"/>
      <c r="F321" s="3"/>
      <c r="G321" s="16"/>
      <c r="H321" s="3"/>
      <c r="I321" s="3"/>
      <c r="J321" s="3"/>
      <c r="K321" s="3"/>
      <c r="L321" s="3"/>
      <c r="M321" s="3"/>
      <c r="N321" s="3"/>
    </row>
    <row r="322" spans="1:14" ht="13">
      <c r="A322" s="36"/>
      <c r="B322" s="3"/>
      <c r="C322" s="4"/>
      <c r="D322" s="4"/>
      <c r="E322" s="3"/>
      <c r="F322" s="3"/>
      <c r="G322" s="16"/>
      <c r="H322" s="3"/>
      <c r="I322" s="3"/>
      <c r="J322" s="3"/>
      <c r="K322" s="3"/>
      <c r="L322" s="3"/>
      <c r="M322" s="3"/>
      <c r="N322" s="3"/>
    </row>
    <row r="323" spans="1:14" ht="13">
      <c r="A323" s="36"/>
      <c r="B323" s="3"/>
      <c r="C323" s="4"/>
      <c r="D323" s="4"/>
      <c r="E323" s="3"/>
      <c r="F323" s="3"/>
      <c r="G323" s="16"/>
      <c r="H323" s="3"/>
      <c r="I323" s="3"/>
      <c r="J323" s="3"/>
      <c r="K323" s="3"/>
      <c r="L323" s="3"/>
      <c r="M323" s="3"/>
      <c r="N323" s="3"/>
    </row>
    <row r="324" spans="1:14" ht="13">
      <c r="A324" s="36"/>
      <c r="B324" s="3"/>
      <c r="C324" s="4"/>
      <c r="D324" s="4"/>
      <c r="E324" s="3"/>
      <c r="F324" s="3"/>
      <c r="G324" s="16"/>
      <c r="H324" s="3"/>
      <c r="I324" s="3"/>
      <c r="J324" s="3"/>
      <c r="K324" s="3"/>
      <c r="L324" s="3"/>
      <c r="M324" s="3"/>
      <c r="N324" s="3"/>
    </row>
    <row r="325" spans="1:14" ht="13">
      <c r="A325" s="36"/>
      <c r="B325" s="3"/>
      <c r="C325" s="4"/>
      <c r="D325" s="4"/>
      <c r="E325" s="3"/>
      <c r="F325" s="3"/>
      <c r="G325" s="16"/>
      <c r="H325" s="3"/>
      <c r="I325" s="3"/>
      <c r="J325" s="3"/>
      <c r="K325" s="3"/>
      <c r="L325" s="3"/>
      <c r="M325" s="3"/>
      <c r="N325" s="3"/>
    </row>
    <row r="326" spans="1:14" ht="13">
      <c r="A326" s="36"/>
      <c r="B326" s="3"/>
      <c r="C326" s="4"/>
      <c r="D326" s="4"/>
      <c r="E326" s="3"/>
      <c r="F326" s="3"/>
      <c r="G326" s="16"/>
      <c r="H326" s="3"/>
      <c r="I326" s="3"/>
      <c r="J326" s="3"/>
      <c r="K326" s="3"/>
      <c r="L326" s="3"/>
      <c r="M326" s="3"/>
      <c r="N326" s="3"/>
    </row>
    <row r="327" spans="1:14" ht="13">
      <c r="A327" s="36"/>
      <c r="B327" s="3"/>
      <c r="C327" s="4"/>
      <c r="D327" s="4"/>
      <c r="E327" s="3"/>
      <c r="F327" s="3"/>
      <c r="G327" s="16"/>
      <c r="H327" s="3"/>
      <c r="I327" s="3"/>
      <c r="J327" s="3"/>
      <c r="K327" s="3"/>
      <c r="L327" s="3"/>
      <c r="M327" s="3"/>
      <c r="N327" s="3"/>
    </row>
    <row r="328" spans="1:14" ht="13">
      <c r="A328" s="36"/>
      <c r="B328" s="3"/>
      <c r="C328" s="4"/>
      <c r="D328" s="4"/>
      <c r="E328" s="3"/>
      <c r="F328" s="3"/>
      <c r="G328" s="16"/>
      <c r="H328" s="3"/>
      <c r="I328" s="3"/>
      <c r="J328" s="3"/>
      <c r="K328" s="3"/>
      <c r="L328" s="3"/>
      <c r="M328" s="3"/>
      <c r="N328" s="3"/>
    </row>
    <row r="329" spans="1:14" ht="13">
      <c r="A329" s="36"/>
      <c r="B329" s="3"/>
      <c r="C329" s="4"/>
      <c r="D329" s="4"/>
      <c r="E329" s="3"/>
      <c r="F329" s="3"/>
      <c r="G329" s="16"/>
      <c r="H329" s="3"/>
      <c r="I329" s="3"/>
      <c r="J329" s="3"/>
      <c r="K329" s="3"/>
      <c r="L329" s="3"/>
      <c r="M329" s="3"/>
      <c r="N329" s="3"/>
    </row>
    <row r="330" spans="1:14" ht="13">
      <c r="A330" s="36"/>
      <c r="B330" s="3"/>
      <c r="C330" s="4"/>
      <c r="D330" s="4"/>
      <c r="E330" s="3"/>
      <c r="F330" s="3"/>
      <c r="G330" s="16"/>
      <c r="H330" s="3"/>
      <c r="I330" s="3"/>
      <c r="J330" s="3"/>
      <c r="K330" s="3"/>
      <c r="L330" s="3"/>
      <c r="M330" s="3"/>
      <c r="N330" s="3"/>
    </row>
    <row r="331" spans="1:14" ht="13">
      <c r="A331" s="36"/>
      <c r="B331" s="3"/>
      <c r="C331" s="4"/>
      <c r="D331" s="4"/>
      <c r="E331" s="3"/>
      <c r="F331" s="3"/>
      <c r="G331" s="16"/>
      <c r="H331" s="3"/>
      <c r="I331" s="3"/>
      <c r="J331" s="3"/>
      <c r="K331" s="3"/>
      <c r="L331" s="3"/>
      <c r="M331" s="3"/>
      <c r="N331" s="3"/>
    </row>
    <row r="332" spans="1:14" ht="13">
      <c r="A332" s="36"/>
      <c r="B332" s="3"/>
      <c r="C332" s="4"/>
      <c r="D332" s="4"/>
      <c r="E332" s="3"/>
      <c r="F332" s="3"/>
      <c r="G332" s="16"/>
      <c r="H332" s="3"/>
      <c r="I332" s="3"/>
      <c r="J332" s="3"/>
      <c r="K332" s="3"/>
      <c r="L332" s="3"/>
      <c r="M332" s="3"/>
      <c r="N332" s="3"/>
    </row>
    <row r="333" spans="1:14" ht="13">
      <c r="A333" s="36"/>
      <c r="B333" s="3"/>
      <c r="C333" s="4"/>
      <c r="D333" s="4"/>
      <c r="E333" s="3"/>
      <c r="F333" s="3"/>
      <c r="G333" s="16"/>
      <c r="H333" s="3"/>
      <c r="I333" s="3"/>
      <c r="J333" s="3"/>
      <c r="K333" s="3"/>
      <c r="L333" s="3"/>
      <c r="M333" s="3"/>
      <c r="N333" s="3"/>
    </row>
    <row r="334" spans="1:14" ht="13">
      <c r="A334" s="36"/>
      <c r="B334" s="3"/>
      <c r="C334" s="4"/>
      <c r="D334" s="4"/>
      <c r="E334" s="3"/>
      <c r="F334" s="3"/>
      <c r="G334" s="16"/>
      <c r="H334" s="3"/>
      <c r="I334" s="3"/>
      <c r="J334" s="3"/>
      <c r="K334" s="3"/>
      <c r="L334" s="3"/>
      <c r="M334" s="3"/>
      <c r="N334" s="3"/>
    </row>
    <row r="335" spans="1:14" ht="13">
      <c r="A335" s="36"/>
      <c r="B335" s="3"/>
      <c r="C335" s="4"/>
      <c r="D335" s="4"/>
      <c r="E335" s="3"/>
      <c r="F335" s="3"/>
      <c r="G335" s="16"/>
      <c r="H335" s="3"/>
      <c r="I335" s="3"/>
      <c r="J335" s="3"/>
      <c r="K335" s="3"/>
      <c r="L335" s="3"/>
      <c r="M335" s="3"/>
      <c r="N335" s="3"/>
    </row>
    <row r="336" spans="1:14" ht="13">
      <c r="A336" s="36"/>
      <c r="B336" s="3"/>
      <c r="C336" s="4"/>
      <c r="D336" s="4"/>
      <c r="E336" s="3"/>
      <c r="F336" s="3"/>
      <c r="G336" s="16"/>
      <c r="H336" s="3"/>
      <c r="I336" s="3"/>
      <c r="J336" s="3"/>
      <c r="K336" s="3"/>
      <c r="L336" s="3"/>
      <c r="M336" s="3"/>
      <c r="N336" s="3"/>
    </row>
    <row r="337" spans="1:14" ht="13">
      <c r="A337" s="36"/>
      <c r="B337" s="3"/>
      <c r="C337" s="4"/>
      <c r="D337" s="4"/>
      <c r="E337" s="3"/>
      <c r="F337" s="3"/>
      <c r="G337" s="16"/>
      <c r="H337" s="3"/>
      <c r="I337" s="3"/>
      <c r="J337" s="3"/>
      <c r="K337" s="3"/>
      <c r="L337" s="3"/>
      <c r="M337" s="3"/>
      <c r="N337" s="3"/>
    </row>
    <row r="338" spans="1:14" ht="13">
      <c r="A338" s="36"/>
      <c r="B338" s="3"/>
      <c r="C338" s="4"/>
      <c r="D338" s="4"/>
      <c r="E338" s="3"/>
      <c r="F338" s="3"/>
      <c r="G338" s="16"/>
      <c r="H338" s="3"/>
      <c r="I338" s="3"/>
      <c r="J338" s="3"/>
      <c r="K338" s="3"/>
      <c r="L338" s="3"/>
      <c r="M338" s="3"/>
      <c r="N338" s="3"/>
    </row>
    <row r="339" spans="1:14" ht="13">
      <c r="A339" s="36"/>
      <c r="B339" s="3"/>
      <c r="C339" s="4"/>
      <c r="D339" s="4"/>
      <c r="E339" s="3"/>
      <c r="F339" s="3"/>
      <c r="G339" s="16"/>
      <c r="H339" s="3"/>
      <c r="I339" s="3"/>
      <c r="J339" s="3"/>
      <c r="K339" s="3"/>
      <c r="L339" s="3"/>
      <c r="M339" s="3"/>
      <c r="N339" s="3"/>
    </row>
    <row r="340" spans="1:14" ht="13">
      <c r="A340" s="36"/>
      <c r="B340" s="3"/>
      <c r="C340" s="4"/>
      <c r="D340" s="4"/>
      <c r="E340" s="3"/>
      <c r="F340" s="3"/>
      <c r="G340" s="16"/>
      <c r="H340" s="3"/>
      <c r="I340" s="3"/>
      <c r="J340" s="3"/>
      <c r="K340" s="3"/>
      <c r="L340" s="3"/>
      <c r="M340" s="3"/>
      <c r="N340" s="3"/>
    </row>
    <row r="341" spans="1:14" ht="13">
      <c r="A341" s="36"/>
      <c r="B341" s="3"/>
      <c r="C341" s="4"/>
      <c r="D341" s="4"/>
      <c r="E341" s="3"/>
      <c r="F341" s="3"/>
      <c r="G341" s="16"/>
      <c r="H341" s="3"/>
      <c r="I341" s="3"/>
      <c r="J341" s="3"/>
      <c r="K341" s="3"/>
      <c r="L341" s="3"/>
      <c r="M341" s="3"/>
      <c r="N341" s="3"/>
    </row>
    <row r="342" spans="1:14" ht="13">
      <c r="A342" s="36"/>
      <c r="B342" s="3"/>
      <c r="C342" s="4"/>
      <c r="D342" s="4"/>
      <c r="E342" s="3"/>
      <c r="F342" s="3"/>
      <c r="G342" s="16"/>
      <c r="H342" s="3"/>
      <c r="I342" s="3"/>
      <c r="J342" s="3"/>
      <c r="K342" s="3"/>
      <c r="L342" s="3"/>
      <c r="M342" s="3"/>
      <c r="N342" s="3"/>
    </row>
    <row r="343" spans="1:14" ht="13">
      <c r="A343" s="36"/>
      <c r="B343" s="3"/>
      <c r="C343" s="4"/>
      <c r="D343" s="4"/>
      <c r="E343" s="3"/>
      <c r="F343" s="3"/>
      <c r="G343" s="16"/>
      <c r="H343" s="3"/>
      <c r="I343" s="3"/>
      <c r="J343" s="3"/>
      <c r="K343" s="3"/>
      <c r="L343" s="3"/>
      <c r="M343" s="3"/>
      <c r="N343" s="3"/>
    </row>
    <row r="344" spans="1:14" ht="13">
      <c r="A344" s="36"/>
      <c r="B344" s="3"/>
      <c r="C344" s="4"/>
      <c r="D344" s="4"/>
      <c r="E344" s="3"/>
      <c r="F344" s="3"/>
      <c r="G344" s="16"/>
      <c r="H344" s="3"/>
      <c r="I344" s="3"/>
      <c r="J344" s="3"/>
      <c r="K344" s="3"/>
      <c r="L344" s="3"/>
      <c r="M344" s="3"/>
      <c r="N344" s="3"/>
    </row>
    <row r="345" spans="1:14" ht="13">
      <c r="A345" s="36"/>
      <c r="B345" s="3"/>
      <c r="C345" s="4"/>
      <c r="D345" s="4"/>
      <c r="E345" s="3"/>
      <c r="F345" s="3"/>
      <c r="G345" s="16"/>
      <c r="H345" s="3"/>
      <c r="I345" s="3"/>
      <c r="J345" s="3"/>
      <c r="K345" s="3"/>
      <c r="L345" s="3"/>
      <c r="M345" s="3"/>
      <c r="N345" s="3"/>
    </row>
    <row r="346" spans="1:14" ht="13">
      <c r="A346" s="36"/>
      <c r="B346" s="3"/>
      <c r="C346" s="4"/>
      <c r="D346" s="4"/>
      <c r="E346" s="3"/>
      <c r="F346" s="3"/>
      <c r="G346" s="16"/>
      <c r="H346" s="3"/>
      <c r="I346" s="3"/>
      <c r="J346" s="3"/>
      <c r="K346" s="3"/>
      <c r="L346" s="3"/>
      <c r="M346" s="3"/>
      <c r="N346" s="3"/>
    </row>
    <row r="347" spans="1:14" ht="13">
      <c r="A347" s="36"/>
      <c r="B347" s="3"/>
      <c r="C347" s="4"/>
      <c r="D347" s="4"/>
      <c r="E347" s="3"/>
      <c r="F347" s="3"/>
      <c r="G347" s="16"/>
      <c r="H347" s="3"/>
      <c r="I347" s="3"/>
      <c r="J347" s="3"/>
      <c r="K347" s="3"/>
      <c r="L347" s="3"/>
      <c r="M347" s="3"/>
      <c r="N347" s="3"/>
    </row>
    <row r="348" spans="1:14" ht="13">
      <c r="A348" s="36"/>
      <c r="B348" s="3"/>
      <c r="C348" s="4"/>
      <c r="D348" s="4"/>
      <c r="E348" s="3"/>
      <c r="F348" s="3"/>
      <c r="G348" s="16"/>
      <c r="H348" s="3"/>
      <c r="I348" s="3"/>
      <c r="J348" s="3"/>
      <c r="K348" s="3"/>
      <c r="L348" s="3"/>
      <c r="M348" s="3"/>
      <c r="N348" s="3"/>
    </row>
    <row r="349" spans="1:14" ht="13">
      <c r="A349" s="36"/>
      <c r="B349" s="3"/>
      <c r="C349" s="4"/>
      <c r="D349" s="4"/>
      <c r="E349" s="3"/>
      <c r="F349" s="3"/>
      <c r="G349" s="16"/>
      <c r="H349" s="3"/>
      <c r="I349" s="3"/>
      <c r="J349" s="3"/>
      <c r="K349" s="3"/>
      <c r="L349" s="3"/>
      <c r="M349" s="3"/>
      <c r="N349" s="3"/>
    </row>
    <row r="350" spans="1:14" ht="13">
      <c r="A350" s="36"/>
      <c r="B350" s="3"/>
      <c r="C350" s="4"/>
      <c r="D350" s="4"/>
      <c r="E350" s="3"/>
      <c r="F350" s="3"/>
      <c r="G350" s="16"/>
      <c r="H350" s="3"/>
      <c r="I350" s="3"/>
      <c r="J350" s="3"/>
      <c r="K350" s="3"/>
      <c r="L350" s="3"/>
      <c r="M350" s="3"/>
      <c r="N350" s="3"/>
    </row>
    <row r="351" spans="1:14" ht="13">
      <c r="A351" s="36"/>
      <c r="B351" s="3"/>
      <c r="C351" s="4"/>
      <c r="D351" s="4"/>
      <c r="E351" s="3"/>
      <c r="F351" s="3"/>
      <c r="G351" s="16"/>
      <c r="H351" s="3"/>
      <c r="I351" s="3"/>
      <c r="J351" s="3"/>
      <c r="K351" s="3"/>
      <c r="L351" s="3"/>
      <c r="M351" s="3"/>
      <c r="N351" s="3"/>
    </row>
    <row r="352" spans="1:14" ht="13">
      <c r="A352" s="36"/>
      <c r="B352" s="3"/>
      <c r="C352" s="4"/>
      <c r="D352" s="4"/>
      <c r="E352" s="3"/>
      <c r="F352" s="3"/>
      <c r="G352" s="16"/>
      <c r="H352" s="3"/>
      <c r="I352" s="3"/>
      <c r="J352" s="3"/>
      <c r="K352" s="3"/>
      <c r="L352" s="3"/>
      <c r="M352" s="3"/>
      <c r="N352" s="3"/>
    </row>
    <row r="353" spans="1:14" ht="13">
      <c r="A353" s="36"/>
      <c r="B353" s="3"/>
      <c r="C353" s="4"/>
      <c r="D353" s="4"/>
      <c r="E353" s="3"/>
      <c r="F353" s="3"/>
      <c r="G353" s="16"/>
      <c r="H353" s="3"/>
      <c r="I353" s="3"/>
      <c r="J353" s="3"/>
      <c r="K353" s="3"/>
      <c r="L353" s="3"/>
      <c r="M353" s="3"/>
      <c r="N353" s="3"/>
    </row>
    <row r="354" spans="1:14" ht="13">
      <c r="A354" s="36"/>
      <c r="B354" s="3"/>
      <c r="C354" s="4"/>
      <c r="D354" s="4"/>
      <c r="E354" s="3"/>
      <c r="F354" s="3"/>
      <c r="G354" s="16"/>
      <c r="H354" s="3"/>
      <c r="I354" s="3"/>
      <c r="J354" s="3"/>
      <c r="K354" s="3"/>
      <c r="L354" s="3"/>
      <c r="M354" s="3"/>
      <c r="N354" s="3"/>
    </row>
    <row r="355" spans="1:14" ht="13">
      <c r="A355" s="36"/>
      <c r="B355" s="3"/>
      <c r="C355" s="4"/>
      <c r="D355" s="4"/>
      <c r="E355" s="3"/>
      <c r="F355" s="3"/>
      <c r="G355" s="16"/>
      <c r="H355" s="3"/>
      <c r="I355" s="3"/>
      <c r="J355" s="3"/>
      <c r="K355" s="3"/>
      <c r="L355" s="3"/>
      <c r="M355" s="3"/>
      <c r="N355" s="3"/>
    </row>
    <row r="356" spans="1:14" ht="13">
      <c r="A356" s="36"/>
      <c r="B356" s="3"/>
      <c r="C356" s="4"/>
      <c r="D356" s="4"/>
      <c r="E356" s="3"/>
      <c r="F356" s="3"/>
      <c r="G356" s="16"/>
      <c r="H356" s="3"/>
      <c r="I356" s="3"/>
      <c r="J356" s="3"/>
      <c r="K356" s="3"/>
      <c r="L356" s="3"/>
      <c r="M356" s="3"/>
      <c r="N356" s="3"/>
    </row>
    <row r="357" spans="1:14" ht="13">
      <c r="A357" s="36"/>
      <c r="B357" s="3"/>
      <c r="C357" s="4"/>
      <c r="D357" s="4"/>
      <c r="E357" s="3"/>
      <c r="F357" s="3"/>
      <c r="G357" s="16"/>
      <c r="H357" s="3"/>
      <c r="I357" s="3"/>
      <c r="J357" s="3"/>
      <c r="K357" s="3"/>
      <c r="L357" s="3"/>
      <c r="M357" s="3"/>
      <c r="N357" s="3"/>
    </row>
    <row r="358" spans="1:14" ht="13">
      <c r="A358" s="36"/>
      <c r="B358" s="3"/>
      <c r="C358" s="4"/>
      <c r="D358" s="4"/>
      <c r="E358" s="3"/>
      <c r="F358" s="3"/>
      <c r="G358" s="16"/>
      <c r="H358" s="3"/>
      <c r="I358" s="3"/>
      <c r="J358" s="3"/>
      <c r="K358" s="3"/>
      <c r="L358" s="3"/>
      <c r="M358" s="3"/>
      <c r="N358" s="3"/>
    </row>
    <row r="359" spans="1:14" ht="13">
      <c r="A359" s="36"/>
      <c r="B359" s="3"/>
      <c r="C359" s="4"/>
      <c r="D359" s="4"/>
      <c r="E359" s="3"/>
      <c r="F359" s="3"/>
      <c r="G359" s="16"/>
      <c r="H359" s="3"/>
      <c r="I359" s="3"/>
      <c r="J359" s="3"/>
      <c r="K359" s="3"/>
      <c r="L359" s="3"/>
      <c r="M359" s="3"/>
      <c r="N359" s="3"/>
    </row>
    <row r="360" spans="1:14" ht="13">
      <c r="A360" s="36"/>
      <c r="B360" s="3"/>
      <c r="C360" s="4"/>
      <c r="D360" s="4"/>
      <c r="E360" s="3"/>
      <c r="F360" s="3"/>
      <c r="G360" s="16"/>
      <c r="H360" s="3"/>
      <c r="I360" s="3"/>
      <c r="J360" s="3"/>
      <c r="K360" s="3"/>
      <c r="L360" s="3"/>
      <c r="M360" s="3"/>
      <c r="N360" s="3"/>
    </row>
    <row r="361" spans="1:14" ht="13">
      <c r="A361" s="36"/>
      <c r="B361" s="3"/>
      <c r="C361" s="4"/>
      <c r="D361" s="4"/>
      <c r="E361" s="3"/>
      <c r="F361" s="3"/>
      <c r="G361" s="16"/>
      <c r="H361" s="3"/>
      <c r="I361" s="3"/>
      <c r="J361" s="3"/>
      <c r="K361" s="3"/>
      <c r="L361" s="3"/>
      <c r="M361" s="3"/>
      <c r="N361" s="3"/>
    </row>
    <row r="362" spans="1:14" ht="13">
      <c r="A362" s="36"/>
      <c r="B362" s="3"/>
      <c r="C362" s="4"/>
      <c r="D362" s="4"/>
      <c r="E362" s="3"/>
      <c r="F362" s="3"/>
      <c r="G362" s="16"/>
      <c r="H362" s="3"/>
      <c r="I362" s="3"/>
      <c r="J362" s="3"/>
      <c r="K362" s="3"/>
      <c r="L362" s="3"/>
      <c r="M362" s="3"/>
      <c r="N362" s="3"/>
    </row>
    <row r="363" spans="1:14" ht="13">
      <c r="A363" s="36"/>
      <c r="B363" s="3"/>
      <c r="C363" s="4"/>
      <c r="D363" s="4"/>
      <c r="E363" s="3"/>
      <c r="F363" s="3"/>
      <c r="G363" s="16"/>
      <c r="H363" s="3"/>
      <c r="I363" s="3"/>
      <c r="J363" s="3"/>
      <c r="K363" s="3"/>
      <c r="L363" s="3"/>
      <c r="M363" s="3"/>
      <c r="N363" s="3"/>
    </row>
    <row r="364" spans="1:14" ht="13">
      <c r="A364" s="36"/>
      <c r="B364" s="3"/>
      <c r="C364" s="4"/>
      <c r="D364" s="4"/>
      <c r="E364" s="3"/>
      <c r="F364" s="3"/>
      <c r="G364" s="16"/>
      <c r="H364" s="3"/>
      <c r="I364" s="3"/>
      <c r="J364" s="3"/>
      <c r="K364" s="3"/>
      <c r="L364" s="3"/>
      <c r="M364" s="3"/>
      <c r="N364" s="3"/>
    </row>
    <row r="365" spans="1:14" ht="13">
      <c r="A365" s="36"/>
      <c r="B365" s="3"/>
      <c r="C365" s="4"/>
      <c r="D365" s="4"/>
      <c r="E365" s="3"/>
      <c r="F365" s="3"/>
      <c r="G365" s="16"/>
      <c r="H365" s="3"/>
      <c r="I365" s="3"/>
      <c r="J365" s="3"/>
      <c r="K365" s="3"/>
      <c r="L365" s="3"/>
      <c r="M365" s="3"/>
      <c r="N365" s="3"/>
    </row>
    <row r="366" spans="1:14" ht="13">
      <c r="A366" s="36"/>
      <c r="B366" s="3"/>
      <c r="C366" s="4"/>
      <c r="D366" s="4"/>
      <c r="E366" s="3"/>
      <c r="F366" s="3"/>
      <c r="G366" s="16"/>
      <c r="H366" s="3"/>
      <c r="I366" s="3"/>
      <c r="J366" s="3"/>
      <c r="K366" s="3"/>
      <c r="L366" s="3"/>
      <c r="M366" s="3"/>
      <c r="N366" s="3"/>
    </row>
    <row r="367" spans="1:14" ht="13">
      <c r="A367" s="36"/>
      <c r="B367" s="3"/>
      <c r="C367" s="4"/>
      <c r="D367" s="4"/>
      <c r="E367" s="3"/>
      <c r="F367" s="3"/>
      <c r="G367" s="16"/>
      <c r="H367" s="3"/>
      <c r="I367" s="3"/>
      <c r="J367" s="3"/>
      <c r="K367" s="3"/>
      <c r="L367" s="3"/>
      <c r="M367" s="3"/>
      <c r="N367" s="3"/>
    </row>
    <row r="368" spans="1:14" ht="13">
      <c r="A368" s="36"/>
      <c r="B368" s="3"/>
      <c r="C368" s="4"/>
      <c r="D368" s="4"/>
      <c r="E368" s="3"/>
      <c r="F368" s="3"/>
      <c r="G368" s="16"/>
      <c r="H368" s="3"/>
      <c r="I368" s="3"/>
      <c r="J368" s="3"/>
      <c r="K368" s="3"/>
      <c r="L368" s="3"/>
      <c r="M368" s="3"/>
      <c r="N368" s="3"/>
    </row>
    <row r="369" spans="1:14" ht="13">
      <c r="A369" s="36"/>
      <c r="B369" s="3"/>
      <c r="C369" s="4"/>
      <c r="D369" s="4"/>
      <c r="E369" s="3"/>
      <c r="F369" s="3"/>
      <c r="G369" s="16"/>
      <c r="H369" s="3"/>
      <c r="I369" s="3"/>
      <c r="J369" s="3"/>
      <c r="K369" s="3"/>
      <c r="L369" s="3"/>
      <c r="M369" s="3"/>
      <c r="N369" s="3"/>
    </row>
    <row r="370" spans="1:14" ht="13">
      <c r="A370" s="36"/>
      <c r="B370" s="3"/>
      <c r="C370" s="4"/>
      <c r="D370" s="4"/>
      <c r="E370" s="3"/>
      <c r="F370" s="3"/>
      <c r="G370" s="16"/>
      <c r="H370" s="3"/>
      <c r="I370" s="3"/>
      <c r="J370" s="3"/>
      <c r="K370" s="3"/>
      <c r="L370" s="3"/>
      <c r="M370" s="3"/>
      <c r="N370" s="3"/>
    </row>
    <row r="371" spans="1:14" ht="13">
      <c r="A371" s="36"/>
      <c r="B371" s="3"/>
      <c r="C371" s="4"/>
      <c r="D371" s="4"/>
      <c r="E371" s="3"/>
      <c r="F371" s="3"/>
      <c r="G371" s="16"/>
      <c r="H371" s="3"/>
      <c r="I371" s="3"/>
      <c r="J371" s="3"/>
      <c r="K371" s="3"/>
      <c r="L371" s="3"/>
      <c r="M371" s="3"/>
      <c r="N371" s="3"/>
    </row>
    <row r="372" spans="1:14" ht="13">
      <c r="A372" s="36"/>
      <c r="B372" s="3"/>
      <c r="C372" s="4"/>
      <c r="D372" s="4"/>
      <c r="E372" s="3"/>
      <c r="F372" s="3"/>
      <c r="G372" s="16"/>
      <c r="H372" s="3"/>
      <c r="I372" s="3"/>
      <c r="J372" s="3"/>
      <c r="K372" s="3"/>
      <c r="L372" s="3"/>
      <c r="M372" s="3"/>
      <c r="N372" s="3"/>
    </row>
    <row r="373" spans="1:14" ht="13">
      <c r="A373" s="36"/>
      <c r="B373" s="3"/>
      <c r="C373" s="4"/>
      <c r="D373" s="4"/>
      <c r="E373" s="3"/>
      <c r="F373" s="3"/>
      <c r="G373" s="16"/>
      <c r="H373" s="3"/>
      <c r="I373" s="3"/>
      <c r="J373" s="3"/>
      <c r="K373" s="3"/>
      <c r="L373" s="3"/>
      <c r="M373" s="3"/>
      <c r="N373" s="3"/>
    </row>
    <row r="374" spans="1:14" ht="13">
      <c r="A374" s="36"/>
      <c r="B374" s="3"/>
      <c r="C374" s="4"/>
      <c r="D374" s="4"/>
      <c r="E374" s="3"/>
      <c r="F374" s="3"/>
      <c r="G374" s="16"/>
      <c r="H374" s="3"/>
      <c r="I374" s="3"/>
      <c r="J374" s="3"/>
      <c r="K374" s="3"/>
      <c r="L374" s="3"/>
      <c r="M374" s="3"/>
      <c r="N374" s="3"/>
    </row>
    <row r="375" spans="1:14" ht="13">
      <c r="A375" s="36"/>
      <c r="B375" s="3"/>
      <c r="C375" s="4"/>
      <c r="D375" s="4"/>
      <c r="E375" s="3"/>
      <c r="F375" s="3"/>
      <c r="G375" s="16"/>
      <c r="H375" s="3"/>
      <c r="I375" s="3"/>
      <c r="J375" s="3"/>
      <c r="K375" s="3"/>
      <c r="L375" s="3"/>
      <c r="M375" s="3"/>
      <c r="N375" s="3"/>
    </row>
    <row r="376" spans="1:14" ht="13">
      <c r="A376" s="36"/>
      <c r="B376" s="3"/>
      <c r="C376" s="4"/>
      <c r="D376" s="4"/>
      <c r="E376" s="3"/>
      <c r="F376" s="3"/>
      <c r="G376" s="16"/>
      <c r="H376" s="3"/>
      <c r="I376" s="3"/>
      <c r="J376" s="3"/>
      <c r="K376" s="3"/>
      <c r="L376" s="3"/>
      <c r="M376" s="3"/>
      <c r="N376" s="3"/>
    </row>
    <row r="377" spans="1:14" ht="13">
      <c r="A377" s="36"/>
      <c r="B377" s="3"/>
      <c r="C377" s="4"/>
      <c r="D377" s="4"/>
      <c r="E377" s="3"/>
      <c r="F377" s="3"/>
      <c r="G377" s="16"/>
      <c r="H377" s="3"/>
      <c r="I377" s="3"/>
      <c r="J377" s="3"/>
      <c r="K377" s="3"/>
      <c r="L377" s="3"/>
      <c r="M377" s="3"/>
      <c r="N377" s="3"/>
    </row>
    <row r="378" spans="1:14" ht="13">
      <c r="A378" s="36"/>
      <c r="B378" s="3"/>
      <c r="C378" s="4"/>
      <c r="D378" s="4"/>
      <c r="E378" s="3"/>
      <c r="F378" s="3"/>
      <c r="G378" s="16"/>
      <c r="H378" s="3"/>
      <c r="I378" s="3"/>
      <c r="J378" s="3"/>
      <c r="K378" s="3"/>
      <c r="L378" s="3"/>
      <c r="M378" s="3"/>
      <c r="N378" s="3"/>
    </row>
    <row r="379" spans="1:14" ht="13">
      <c r="A379" s="36"/>
      <c r="B379" s="3"/>
      <c r="C379" s="4"/>
      <c r="D379" s="4"/>
      <c r="E379" s="3"/>
      <c r="F379" s="3"/>
      <c r="G379" s="16"/>
      <c r="H379" s="3"/>
      <c r="I379" s="3"/>
      <c r="J379" s="3"/>
      <c r="K379" s="3"/>
      <c r="L379" s="3"/>
      <c r="M379" s="3"/>
      <c r="N379" s="3"/>
    </row>
    <row r="380" spans="1:14" ht="13">
      <c r="A380" s="36"/>
      <c r="B380" s="3"/>
      <c r="C380" s="4"/>
      <c r="D380" s="4"/>
      <c r="E380" s="3"/>
      <c r="F380" s="3"/>
      <c r="G380" s="16"/>
      <c r="H380" s="3"/>
      <c r="I380" s="3"/>
      <c r="J380" s="3"/>
      <c r="K380" s="3"/>
      <c r="L380" s="3"/>
      <c r="M380" s="3"/>
      <c r="N380" s="3"/>
    </row>
    <row r="381" spans="1:14" ht="13">
      <c r="A381" s="36"/>
      <c r="B381" s="3"/>
      <c r="C381" s="4"/>
      <c r="D381" s="4"/>
      <c r="E381" s="3"/>
      <c r="F381" s="3"/>
      <c r="G381" s="16"/>
      <c r="H381" s="3"/>
      <c r="I381" s="3"/>
      <c r="J381" s="3"/>
      <c r="K381" s="3"/>
      <c r="L381" s="3"/>
      <c r="M381" s="3"/>
      <c r="N381" s="3"/>
    </row>
    <row r="382" spans="1:14" ht="13">
      <c r="A382" s="36"/>
      <c r="B382" s="3"/>
      <c r="C382" s="4"/>
      <c r="D382" s="4"/>
      <c r="E382" s="3"/>
      <c r="F382" s="3"/>
      <c r="G382" s="16"/>
      <c r="H382" s="3"/>
      <c r="I382" s="3"/>
      <c r="J382" s="3"/>
      <c r="K382" s="3"/>
      <c r="L382" s="3"/>
      <c r="M382" s="3"/>
      <c r="N382" s="3"/>
    </row>
    <row r="383" spans="1:14" ht="13">
      <c r="A383" s="36"/>
      <c r="B383" s="3"/>
      <c r="C383" s="4"/>
      <c r="D383" s="4"/>
      <c r="E383" s="3"/>
      <c r="F383" s="3"/>
      <c r="G383" s="16"/>
      <c r="H383" s="3"/>
      <c r="I383" s="3"/>
      <c r="J383" s="3"/>
      <c r="K383" s="3"/>
      <c r="L383" s="3"/>
      <c r="M383" s="3"/>
      <c r="N383" s="3"/>
    </row>
    <row r="384" spans="1:14" ht="13">
      <c r="A384" s="36"/>
      <c r="B384" s="3"/>
      <c r="C384" s="4"/>
      <c r="D384" s="4"/>
      <c r="E384" s="3"/>
      <c r="F384" s="3"/>
      <c r="G384" s="16"/>
      <c r="H384" s="3"/>
      <c r="I384" s="3"/>
      <c r="J384" s="3"/>
      <c r="K384" s="3"/>
      <c r="L384" s="3"/>
      <c r="M384" s="3"/>
      <c r="N384" s="3"/>
    </row>
    <row r="385" spans="1:14" ht="13">
      <c r="A385" s="36"/>
      <c r="B385" s="3"/>
      <c r="C385" s="4"/>
      <c r="D385" s="4"/>
      <c r="E385" s="3"/>
      <c r="F385" s="3"/>
      <c r="G385" s="16"/>
      <c r="H385" s="3"/>
      <c r="I385" s="3"/>
      <c r="J385" s="3"/>
      <c r="K385" s="3"/>
      <c r="L385" s="3"/>
      <c r="M385" s="3"/>
      <c r="N385" s="3"/>
    </row>
    <row r="386" spans="1:14" ht="13">
      <c r="A386" s="36"/>
      <c r="B386" s="3"/>
      <c r="C386" s="4"/>
      <c r="D386" s="4"/>
      <c r="E386" s="3"/>
      <c r="F386" s="3"/>
      <c r="G386" s="16"/>
      <c r="H386" s="3"/>
      <c r="I386" s="3"/>
      <c r="J386" s="3"/>
      <c r="K386" s="3"/>
      <c r="L386" s="3"/>
      <c r="M386" s="3"/>
      <c r="N386" s="3"/>
    </row>
    <row r="387" spans="1:14" ht="13">
      <c r="A387" s="36"/>
      <c r="B387" s="3"/>
      <c r="C387" s="4"/>
      <c r="D387" s="4"/>
      <c r="E387" s="3"/>
      <c r="F387" s="3"/>
      <c r="G387" s="16"/>
      <c r="H387" s="3"/>
      <c r="I387" s="3"/>
      <c r="J387" s="3"/>
      <c r="K387" s="3"/>
      <c r="L387" s="3"/>
      <c r="M387" s="3"/>
      <c r="N387" s="3"/>
    </row>
    <row r="388" spans="1:14" ht="13">
      <c r="A388" s="36"/>
      <c r="B388" s="3"/>
      <c r="C388" s="4"/>
      <c r="D388" s="4"/>
      <c r="E388" s="3"/>
      <c r="F388" s="3"/>
      <c r="G388" s="16"/>
      <c r="H388" s="3"/>
      <c r="I388" s="3"/>
      <c r="J388" s="3"/>
      <c r="K388" s="3"/>
      <c r="L388" s="3"/>
      <c r="M388" s="3"/>
      <c r="N388" s="3"/>
    </row>
    <row r="389" spans="1:14" ht="13">
      <c r="A389" s="36"/>
      <c r="B389" s="3"/>
      <c r="C389" s="4"/>
      <c r="D389" s="4"/>
      <c r="E389" s="3"/>
      <c r="F389" s="3"/>
      <c r="G389" s="16"/>
      <c r="H389" s="3"/>
      <c r="I389" s="3"/>
      <c r="J389" s="3"/>
      <c r="K389" s="3"/>
      <c r="L389" s="3"/>
      <c r="M389" s="3"/>
      <c r="N389" s="3"/>
    </row>
    <row r="390" spans="1:14" ht="13">
      <c r="A390" s="36"/>
      <c r="B390" s="3"/>
      <c r="C390" s="4"/>
      <c r="D390" s="4"/>
      <c r="E390" s="3"/>
      <c r="F390" s="3"/>
      <c r="G390" s="16"/>
      <c r="H390" s="3"/>
      <c r="I390" s="3"/>
      <c r="J390" s="3"/>
      <c r="K390" s="3"/>
      <c r="L390" s="3"/>
      <c r="M390" s="3"/>
      <c r="N390" s="3"/>
    </row>
    <row r="391" spans="1:14" ht="13">
      <c r="A391" s="36"/>
      <c r="B391" s="3"/>
      <c r="C391" s="4"/>
      <c r="D391" s="4"/>
      <c r="E391" s="3"/>
      <c r="F391" s="3"/>
      <c r="G391" s="16"/>
      <c r="H391" s="3"/>
      <c r="I391" s="3"/>
      <c r="J391" s="3"/>
      <c r="K391" s="3"/>
      <c r="L391" s="3"/>
      <c r="M391" s="3"/>
      <c r="N391" s="3"/>
    </row>
    <row r="392" spans="1:14" ht="13">
      <c r="A392" s="36"/>
      <c r="B392" s="3"/>
      <c r="C392" s="4"/>
      <c r="D392" s="4"/>
      <c r="E392" s="3"/>
      <c r="F392" s="3"/>
      <c r="G392" s="16"/>
      <c r="H392" s="3"/>
      <c r="I392" s="3"/>
      <c r="J392" s="3"/>
      <c r="K392" s="3"/>
      <c r="L392" s="3"/>
      <c r="M392" s="3"/>
      <c r="N392" s="3"/>
    </row>
    <row r="393" spans="1:14" ht="13">
      <c r="A393" s="36"/>
      <c r="B393" s="3"/>
      <c r="C393" s="4"/>
      <c r="D393" s="4"/>
      <c r="E393" s="3"/>
      <c r="F393" s="3"/>
      <c r="G393" s="16"/>
      <c r="H393" s="3"/>
      <c r="I393" s="3"/>
      <c r="J393" s="3"/>
      <c r="K393" s="3"/>
      <c r="L393" s="3"/>
      <c r="M393" s="3"/>
      <c r="N393" s="3"/>
    </row>
    <row r="394" spans="1:14" ht="13">
      <c r="A394" s="36"/>
      <c r="B394" s="3"/>
      <c r="C394" s="4"/>
      <c r="D394" s="4"/>
      <c r="E394" s="3"/>
      <c r="F394" s="3"/>
      <c r="G394" s="16"/>
      <c r="H394" s="3"/>
      <c r="I394" s="3"/>
      <c r="J394" s="3"/>
      <c r="K394" s="3"/>
      <c r="L394" s="3"/>
      <c r="M394" s="3"/>
      <c r="N394" s="3"/>
    </row>
    <row r="395" spans="1:14" ht="13">
      <c r="A395" s="36"/>
      <c r="B395" s="3"/>
      <c r="C395" s="4"/>
      <c r="D395" s="4"/>
      <c r="E395" s="3"/>
      <c r="F395" s="3"/>
      <c r="G395" s="16"/>
      <c r="H395" s="3"/>
      <c r="I395" s="3"/>
      <c r="J395" s="3"/>
      <c r="K395" s="3"/>
      <c r="L395" s="3"/>
      <c r="M395" s="3"/>
      <c r="N395" s="3"/>
    </row>
    <row r="396" spans="1:14" ht="13">
      <c r="A396" s="36"/>
      <c r="B396" s="3"/>
      <c r="C396" s="4"/>
      <c r="D396" s="4"/>
      <c r="E396" s="3"/>
      <c r="F396" s="3"/>
      <c r="G396" s="16"/>
      <c r="H396" s="3"/>
      <c r="I396" s="3"/>
      <c r="J396" s="3"/>
      <c r="K396" s="3"/>
      <c r="L396" s="3"/>
      <c r="M396" s="3"/>
      <c r="N396" s="3"/>
    </row>
    <row r="397" spans="1:14" ht="13">
      <c r="A397" s="36"/>
      <c r="B397" s="3"/>
      <c r="C397" s="4"/>
      <c r="D397" s="4"/>
      <c r="E397" s="3"/>
      <c r="F397" s="3"/>
      <c r="G397" s="16"/>
      <c r="H397" s="3"/>
      <c r="I397" s="3"/>
      <c r="J397" s="3"/>
      <c r="K397" s="3"/>
      <c r="L397" s="3"/>
      <c r="M397" s="3"/>
      <c r="N397" s="3"/>
    </row>
    <row r="398" spans="1:14" ht="13">
      <c r="A398" s="36"/>
      <c r="B398" s="3"/>
      <c r="C398" s="4"/>
      <c r="D398" s="4"/>
      <c r="E398" s="3"/>
      <c r="F398" s="3"/>
      <c r="G398" s="16"/>
      <c r="H398" s="3"/>
      <c r="I398" s="3"/>
      <c r="J398" s="3"/>
      <c r="K398" s="3"/>
      <c r="L398" s="3"/>
      <c r="M398" s="3"/>
      <c r="N398" s="3"/>
    </row>
    <row r="399" spans="1:14" ht="13">
      <c r="A399" s="36"/>
      <c r="B399" s="3"/>
      <c r="C399" s="4"/>
      <c r="D399" s="4"/>
      <c r="E399" s="3"/>
      <c r="F399" s="3"/>
      <c r="G399" s="16"/>
      <c r="H399" s="3"/>
      <c r="I399" s="3"/>
      <c r="J399" s="3"/>
      <c r="K399" s="3"/>
      <c r="L399" s="3"/>
      <c r="M399" s="3"/>
      <c r="N399" s="3"/>
    </row>
    <row r="400" spans="1:14" ht="13">
      <c r="A400" s="36"/>
      <c r="B400" s="3"/>
      <c r="C400" s="4"/>
      <c r="D400" s="4"/>
      <c r="E400" s="3"/>
      <c r="F400" s="3"/>
      <c r="G400" s="16"/>
      <c r="H400" s="3"/>
      <c r="I400" s="3"/>
      <c r="J400" s="3"/>
      <c r="K400" s="3"/>
      <c r="L400" s="3"/>
      <c r="M400" s="3"/>
      <c r="N400" s="3"/>
    </row>
    <row r="401" spans="1:14" ht="13">
      <c r="A401" s="36"/>
      <c r="B401" s="3"/>
      <c r="C401" s="4"/>
      <c r="D401" s="4"/>
      <c r="E401" s="3"/>
      <c r="F401" s="3"/>
      <c r="G401" s="16"/>
      <c r="H401" s="3"/>
      <c r="I401" s="3"/>
      <c r="J401" s="3"/>
      <c r="K401" s="3"/>
      <c r="L401" s="3"/>
      <c r="M401" s="3"/>
      <c r="N401" s="3"/>
    </row>
    <row r="402" spans="1:14" ht="13">
      <c r="A402" s="36"/>
      <c r="B402" s="3"/>
      <c r="C402" s="4"/>
      <c r="D402" s="4"/>
      <c r="E402" s="3"/>
      <c r="F402" s="3"/>
      <c r="G402" s="16"/>
      <c r="H402" s="3"/>
      <c r="I402" s="3"/>
      <c r="J402" s="3"/>
      <c r="K402" s="3"/>
      <c r="L402" s="3"/>
      <c r="M402" s="3"/>
      <c r="N402" s="3"/>
    </row>
    <row r="403" spans="1:14" ht="13">
      <c r="A403" s="36"/>
      <c r="B403" s="3"/>
      <c r="C403" s="4"/>
      <c r="D403" s="4"/>
      <c r="E403" s="3"/>
      <c r="F403" s="3"/>
      <c r="G403" s="16"/>
      <c r="H403" s="3"/>
      <c r="I403" s="3"/>
      <c r="J403" s="3"/>
      <c r="K403" s="3"/>
      <c r="L403" s="3"/>
      <c r="M403" s="3"/>
      <c r="N403" s="3"/>
    </row>
    <row r="404" spans="1:14" ht="13">
      <c r="A404" s="36"/>
      <c r="B404" s="3"/>
      <c r="C404" s="4"/>
      <c r="D404" s="4"/>
      <c r="E404" s="3"/>
      <c r="F404" s="3"/>
      <c r="G404" s="16"/>
      <c r="H404" s="3"/>
      <c r="I404" s="3"/>
      <c r="J404" s="3"/>
      <c r="K404" s="3"/>
      <c r="L404" s="3"/>
      <c r="M404" s="3"/>
      <c r="N404" s="3"/>
    </row>
    <row r="405" spans="1:14" ht="13">
      <c r="A405" s="36"/>
      <c r="B405" s="3"/>
      <c r="C405" s="4"/>
      <c r="D405" s="4"/>
      <c r="E405" s="3"/>
      <c r="F405" s="3"/>
      <c r="G405" s="16"/>
      <c r="H405" s="3"/>
      <c r="I405" s="3"/>
      <c r="J405" s="3"/>
      <c r="K405" s="3"/>
      <c r="L405" s="3"/>
      <c r="M405" s="3"/>
      <c r="N405" s="3"/>
    </row>
    <row r="406" spans="1:14" ht="13">
      <c r="A406" s="36"/>
      <c r="B406" s="3"/>
      <c r="C406" s="4"/>
      <c r="D406" s="4"/>
      <c r="E406" s="3"/>
      <c r="F406" s="3"/>
      <c r="G406" s="16"/>
      <c r="H406" s="3"/>
      <c r="I406" s="3"/>
      <c r="J406" s="3"/>
      <c r="K406" s="3"/>
      <c r="L406" s="3"/>
      <c r="M406" s="3"/>
      <c r="N406" s="3"/>
    </row>
    <row r="407" spans="1:14" ht="13">
      <c r="A407" s="36"/>
      <c r="B407" s="3"/>
      <c r="C407" s="4"/>
      <c r="D407" s="4"/>
      <c r="E407" s="3"/>
      <c r="F407" s="3"/>
      <c r="G407" s="16"/>
      <c r="H407" s="3"/>
      <c r="I407" s="3"/>
      <c r="J407" s="3"/>
      <c r="K407" s="3"/>
      <c r="L407" s="3"/>
      <c r="M407" s="3"/>
      <c r="N407" s="3"/>
    </row>
    <row r="408" spans="1:14" ht="13">
      <c r="A408" s="36"/>
      <c r="B408" s="3"/>
      <c r="C408" s="4"/>
      <c r="D408" s="4"/>
      <c r="E408" s="3"/>
      <c r="F408" s="3"/>
      <c r="G408" s="16"/>
      <c r="H408" s="3"/>
      <c r="I408" s="3"/>
      <c r="J408" s="3"/>
      <c r="K408" s="3"/>
      <c r="L408" s="3"/>
      <c r="M408" s="3"/>
      <c r="N408" s="3"/>
    </row>
    <row r="409" spans="1:14" ht="13">
      <c r="A409" s="36"/>
      <c r="B409" s="3"/>
      <c r="C409" s="4"/>
      <c r="D409" s="4"/>
      <c r="E409" s="3"/>
      <c r="F409" s="3"/>
      <c r="G409" s="16"/>
      <c r="H409" s="3"/>
      <c r="I409" s="3"/>
      <c r="J409" s="3"/>
      <c r="K409" s="3"/>
      <c r="L409" s="3"/>
      <c r="M409" s="3"/>
      <c r="N409" s="3"/>
    </row>
    <row r="410" spans="1:14" ht="13">
      <c r="A410" s="36"/>
      <c r="B410" s="3"/>
      <c r="C410" s="4"/>
      <c r="D410" s="4"/>
      <c r="E410" s="3"/>
      <c r="F410" s="3"/>
      <c r="G410" s="16"/>
      <c r="H410" s="3"/>
      <c r="I410" s="3"/>
      <c r="J410" s="3"/>
      <c r="K410" s="3"/>
      <c r="L410" s="3"/>
      <c r="M410" s="3"/>
      <c r="N410" s="3"/>
    </row>
    <row r="411" spans="1:14" ht="13">
      <c r="A411" s="36"/>
      <c r="B411" s="3"/>
      <c r="C411" s="4"/>
      <c r="D411" s="4"/>
      <c r="E411" s="3"/>
      <c r="F411" s="3"/>
      <c r="G411" s="16"/>
      <c r="H411" s="3"/>
      <c r="I411" s="3"/>
      <c r="J411" s="3"/>
      <c r="K411" s="3"/>
      <c r="L411" s="3"/>
      <c r="M411" s="3"/>
      <c r="N411" s="3"/>
    </row>
    <row r="412" spans="1:14" ht="13">
      <c r="A412" s="36"/>
      <c r="B412" s="3"/>
      <c r="C412" s="4"/>
      <c r="D412" s="4"/>
      <c r="E412" s="3"/>
      <c r="F412" s="3"/>
      <c r="G412" s="16"/>
      <c r="H412" s="3"/>
      <c r="I412" s="3"/>
      <c r="J412" s="3"/>
      <c r="K412" s="3"/>
      <c r="L412" s="3"/>
      <c r="M412" s="3"/>
      <c r="N412" s="3"/>
    </row>
    <row r="413" spans="1:14" ht="13">
      <c r="A413" s="36"/>
      <c r="B413" s="3"/>
      <c r="C413" s="4"/>
      <c r="D413" s="4"/>
      <c r="E413" s="3"/>
      <c r="F413" s="3"/>
      <c r="G413" s="16"/>
      <c r="H413" s="3"/>
      <c r="I413" s="3"/>
      <c r="J413" s="3"/>
      <c r="K413" s="3"/>
      <c r="L413" s="3"/>
      <c r="M413" s="3"/>
      <c r="N413" s="3"/>
    </row>
    <row r="414" spans="1:14" ht="13">
      <c r="A414" s="36"/>
      <c r="B414" s="3"/>
      <c r="C414" s="4"/>
      <c r="D414" s="4"/>
      <c r="E414" s="3"/>
      <c r="F414" s="3"/>
      <c r="G414" s="16"/>
      <c r="H414" s="3"/>
      <c r="I414" s="3"/>
      <c r="J414" s="3"/>
      <c r="K414" s="3"/>
      <c r="L414" s="3"/>
      <c r="M414" s="3"/>
      <c r="N414" s="3"/>
    </row>
    <row r="415" spans="1:14" ht="13">
      <c r="A415" s="36"/>
      <c r="B415" s="3"/>
      <c r="C415" s="4"/>
      <c r="D415" s="4"/>
      <c r="E415" s="3"/>
      <c r="F415" s="3"/>
      <c r="G415" s="16"/>
      <c r="H415" s="3"/>
      <c r="I415" s="3"/>
      <c r="J415" s="3"/>
      <c r="K415" s="3"/>
      <c r="L415" s="3"/>
      <c r="M415" s="3"/>
      <c r="N415" s="3"/>
    </row>
    <row r="416" spans="1:14" ht="13">
      <c r="A416" s="36"/>
      <c r="B416" s="3"/>
      <c r="C416" s="4"/>
      <c r="D416" s="4"/>
      <c r="E416" s="3"/>
      <c r="F416" s="3"/>
      <c r="G416" s="16"/>
      <c r="H416" s="3"/>
      <c r="I416" s="3"/>
      <c r="J416" s="3"/>
      <c r="K416" s="3"/>
      <c r="L416" s="3"/>
      <c r="M416" s="3"/>
      <c r="N416" s="3"/>
    </row>
    <row r="417" spans="1:14" ht="13">
      <c r="A417" s="36"/>
      <c r="B417" s="3"/>
      <c r="C417" s="4"/>
      <c r="D417" s="4"/>
      <c r="E417" s="3"/>
      <c r="F417" s="3"/>
      <c r="G417" s="16"/>
      <c r="H417" s="3"/>
      <c r="I417" s="3"/>
      <c r="J417" s="3"/>
      <c r="K417" s="3"/>
      <c r="L417" s="3"/>
      <c r="M417" s="3"/>
      <c r="N417" s="3"/>
    </row>
    <row r="418" spans="1:14" ht="13">
      <c r="A418" s="36"/>
      <c r="B418" s="3"/>
      <c r="C418" s="4"/>
      <c r="D418" s="4"/>
      <c r="E418" s="3"/>
      <c r="F418" s="3"/>
      <c r="G418" s="16"/>
      <c r="H418" s="3"/>
      <c r="I418" s="3"/>
      <c r="J418" s="3"/>
      <c r="K418" s="3"/>
      <c r="L418" s="3"/>
      <c r="M418" s="3"/>
      <c r="N418" s="3"/>
    </row>
    <row r="419" spans="1:14" ht="13">
      <c r="A419" s="36"/>
      <c r="B419" s="3"/>
      <c r="C419" s="4"/>
      <c r="D419" s="4"/>
      <c r="E419" s="3"/>
      <c r="F419" s="3"/>
      <c r="G419" s="16"/>
      <c r="H419" s="3"/>
      <c r="I419" s="3"/>
      <c r="J419" s="3"/>
      <c r="K419" s="3"/>
      <c r="L419" s="3"/>
      <c r="M419" s="3"/>
      <c r="N419" s="3"/>
    </row>
    <row r="420" spans="1:14" ht="13">
      <c r="A420" s="36"/>
      <c r="B420" s="3"/>
      <c r="C420" s="4"/>
      <c r="D420" s="4"/>
      <c r="E420" s="3"/>
      <c r="F420" s="3"/>
      <c r="G420" s="16"/>
      <c r="H420" s="3"/>
      <c r="I420" s="3"/>
      <c r="J420" s="3"/>
      <c r="K420" s="3"/>
      <c r="L420" s="3"/>
      <c r="M420" s="3"/>
      <c r="N420" s="3"/>
    </row>
    <row r="421" spans="1:14" ht="13">
      <c r="A421" s="36"/>
      <c r="B421" s="3"/>
      <c r="C421" s="4"/>
      <c r="D421" s="4"/>
      <c r="E421" s="3"/>
      <c r="F421" s="3"/>
      <c r="G421" s="16"/>
      <c r="H421" s="3"/>
      <c r="I421" s="3"/>
      <c r="J421" s="3"/>
      <c r="K421" s="3"/>
      <c r="L421" s="3"/>
      <c r="M421" s="3"/>
      <c r="N421" s="3"/>
    </row>
    <row r="422" spans="1:14" ht="13">
      <c r="A422" s="36"/>
      <c r="B422" s="3"/>
      <c r="C422" s="4"/>
      <c r="D422" s="4"/>
      <c r="E422" s="3"/>
      <c r="F422" s="3"/>
      <c r="G422" s="16"/>
      <c r="H422" s="3"/>
      <c r="I422" s="3"/>
      <c r="J422" s="3"/>
      <c r="K422" s="3"/>
      <c r="L422" s="3"/>
      <c r="M422" s="3"/>
      <c r="N422" s="3"/>
    </row>
    <row r="423" spans="1:14" ht="13">
      <c r="A423" s="36"/>
      <c r="B423" s="3"/>
      <c r="C423" s="4"/>
      <c r="D423" s="4"/>
      <c r="E423" s="3"/>
      <c r="F423" s="3"/>
      <c r="G423" s="16"/>
      <c r="H423" s="3"/>
      <c r="I423" s="3"/>
      <c r="J423" s="3"/>
      <c r="K423" s="3"/>
      <c r="L423" s="3"/>
      <c r="M423" s="3"/>
      <c r="N423" s="3"/>
    </row>
    <row r="424" spans="1:14" ht="13">
      <c r="A424" s="36"/>
      <c r="B424" s="3"/>
      <c r="C424" s="4"/>
      <c r="D424" s="4"/>
      <c r="E424" s="3"/>
      <c r="F424" s="3"/>
      <c r="G424" s="16"/>
      <c r="H424" s="3"/>
      <c r="I424" s="3"/>
      <c r="J424" s="3"/>
      <c r="K424" s="3"/>
      <c r="L424" s="3"/>
      <c r="M424" s="3"/>
      <c r="N424" s="3"/>
    </row>
    <row r="425" spans="1:14" ht="13">
      <c r="A425" s="36"/>
      <c r="B425" s="3"/>
      <c r="C425" s="4"/>
      <c r="D425" s="4"/>
      <c r="E425" s="3"/>
      <c r="F425" s="3"/>
      <c r="G425" s="16"/>
      <c r="H425" s="3"/>
      <c r="I425" s="3"/>
      <c r="J425" s="3"/>
      <c r="K425" s="3"/>
      <c r="L425" s="3"/>
      <c r="M425" s="3"/>
      <c r="N425" s="3"/>
    </row>
    <row r="426" spans="1:14" ht="13">
      <c r="A426" s="36"/>
      <c r="B426" s="3"/>
      <c r="C426" s="4"/>
      <c r="D426" s="4"/>
      <c r="E426" s="3"/>
      <c r="F426" s="3"/>
      <c r="G426" s="16"/>
      <c r="H426" s="3"/>
      <c r="I426" s="3"/>
      <c r="J426" s="3"/>
      <c r="K426" s="3"/>
      <c r="L426" s="3"/>
      <c r="M426" s="3"/>
      <c r="N426" s="3"/>
    </row>
    <row r="427" spans="1:14" ht="13">
      <c r="A427" s="36"/>
      <c r="B427" s="3"/>
      <c r="C427" s="4"/>
      <c r="D427" s="4"/>
      <c r="E427" s="3"/>
      <c r="F427" s="3"/>
      <c r="G427" s="16"/>
      <c r="H427" s="3"/>
      <c r="I427" s="3"/>
      <c r="J427" s="3"/>
      <c r="K427" s="3"/>
      <c r="L427" s="3"/>
      <c r="M427" s="3"/>
      <c r="N427" s="3"/>
    </row>
    <row r="428" spans="1:14" ht="13">
      <c r="A428" s="36"/>
      <c r="B428" s="3"/>
      <c r="C428" s="4"/>
      <c r="D428" s="4"/>
      <c r="E428" s="3"/>
      <c r="F428" s="3"/>
      <c r="G428" s="16"/>
      <c r="H428" s="3"/>
      <c r="I428" s="3"/>
      <c r="J428" s="3"/>
      <c r="K428" s="3"/>
      <c r="L428" s="3"/>
      <c r="M428" s="3"/>
      <c r="N428" s="3"/>
    </row>
    <row r="429" spans="1:14" ht="13">
      <c r="A429" s="36"/>
      <c r="B429" s="3"/>
      <c r="C429" s="4"/>
      <c r="D429" s="4"/>
      <c r="E429" s="3"/>
      <c r="F429" s="3"/>
      <c r="G429" s="16"/>
      <c r="H429" s="3"/>
      <c r="I429" s="3"/>
      <c r="J429" s="3"/>
      <c r="K429" s="3"/>
      <c r="L429" s="3"/>
      <c r="M429" s="3"/>
      <c r="N429" s="3"/>
    </row>
    <row r="430" spans="1:14" ht="13">
      <c r="A430" s="36"/>
      <c r="B430" s="3"/>
      <c r="C430" s="4"/>
      <c r="D430" s="4"/>
      <c r="E430" s="3"/>
      <c r="F430" s="3"/>
      <c r="G430" s="16"/>
      <c r="H430" s="3"/>
      <c r="I430" s="3"/>
      <c r="J430" s="3"/>
      <c r="K430" s="3"/>
      <c r="L430" s="3"/>
      <c r="M430" s="3"/>
      <c r="N430" s="3"/>
    </row>
    <row r="431" spans="1:14" ht="13">
      <c r="A431" s="36"/>
      <c r="B431" s="3"/>
      <c r="C431" s="4"/>
      <c r="D431" s="4"/>
      <c r="E431" s="3"/>
      <c r="F431" s="3"/>
      <c r="G431" s="16"/>
      <c r="H431" s="3"/>
      <c r="I431" s="3"/>
      <c r="J431" s="3"/>
      <c r="K431" s="3"/>
      <c r="L431" s="3"/>
      <c r="M431" s="3"/>
      <c r="N431" s="3"/>
    </row>
    <row r="432" spans="1:14" ht="13">
      <c r="A432" s="36"/>
      <c r="B432" s="3"/>
      <c r="C432" s="4"/>
      <c r="D432" s="4"/>
      <c r="E432" s="3"/>
      <c r="F432" s="3"/>
      <c r="G432" s="16"/>
      <c r="H432" s="3"/>
      <c r="I432" s="3"/>
      <c r="J432" s="3"/>
      <c r="K432" s="3"/>
      <c r="L432" s="3"/>
      <c r="M432" s="3"/>
      <c r="N432" s="3"/>
    </row>
    <row r="433" spans="1:14" ht="13">
      <c r="A433" s="36"/>
      <c r="B433" s="3"/>
      <c r="C433" s="4"/>
      <c r="D433" s="4"/>
      <c r="E433" s="3"/>
      <c r="F433" s="3"/>
      <c r="G433" s="16"/>
      <c r="H433" s="3"/>
      <c r="I433" s="3"/>
      <c r="J433" s="3"/>
      <c r="K433" s="3"/>
      <c r="L433" s="3"/>
      <c r="M433" s="3"/>
      <c r="N433" s="3"/>
    </row>
    <row r="434" spans="1:14" ht="13">
      <c r="A434" s="36"/>
      <c r="B434" s="3"/>
      <c r="C434" s="4"/>
      <c r="D434" s="4"/>
      <c r="E434" s="3"/>
      <c r="F434" s="3"/>
      <c r="G434" s="16"/>
      <c r="H434" s="3"/>
      <c r="I434" s="3"/>
      <c r="J434" s="3"/>
      <c r="K434" s="3"/>
      <c r="L434" s="3"/>
      <c r="M434" s="3"/>
      <c r="N434" s="3"/>
    </row>
    <row r="435" spans="1:14" ht="13">
      <c r="A435" s="36"/>
      <c r="B435" s="3"/>
      <c r="C435" s="4"/>
      <c r="D435" s="4"/>
      <c r="E435" s="3"/>
      <c r="F435" s="3"/>
      <c r="G435" s="16"/>
      <c r="H435" s="3"/>
      <c r="I435" s="3"/>
      <c r="J435" s="3"/>
      <c r="K435" s="3"/>
      <c r="L435" s="3"/>
      <c r="M435" s="3"/>
      <c r="N435" s="3"/>
    </row>
    <row r="436" spans="1:14" ht="13">
      <c r="A436" s="36"/>
      <c r="B436" s="3"/>
      <c r="C436" s="4"/>
      <c r="D436" s="4"/>
      <c r="E436" s="3"/>
      <c r="F436" s="3"/>
      <c r="G436" s="16"/>
      <c r="H436" s="3"/>
      <c r="I436" s="3"/>
      <c r="J436" s="3"/>
      <c r="K436" s="3"/>
      <c r="L436" s="3"/>
      <c r="M436" s="3"/>
      <c r="N436" s="3"/>
    </row>
    <row r="437" spans="1:14" ht="13">
      <c r="A437" s="36"/>
      <c r="B437" s="3"/>
      <c r="C437" s="4"/>
      <c r="D437" s="4"/>
      <c r="E437" s="3"/>
      <c r="F437" s="3"/>
      <c r="G437" s="16"/>
      <c r="H437" s="3"/>
      <c r="I437" s="3"/>
      <c r="J437" s="3"/>
      <c r="K437" s="3"/>
      <c r="L437" s="3"/>
      <c r="M437" s="3"/>
      <c r="N437" s="3"/>
    </row>
    <row r="438" spans="1:14" ht="13">
      <c r="A438" s="36"/>
      <c r="B438" s="3"/>
      <c r="C438" s="4"/>
      <c r="D438" s="4"/>
      <c r="E438" s="3"/>
      <c r="F438" s="3"/>
      <c r="G438" s="16"/>
      <c r="H438" s="3"/>
      <c r="I438" s="3"/>
      <c r="J438" s="3"/>
      <c r="K438" s="3"/>
      <c r="L438" s="3"/>
      <c r="M438" s="3"/>
      <c r="N438" s="3"/>
    </row>
    <row r="439" spans="1:14" ht="13">
      <c r="A439" s="36"/>
      <c r="B439" s="3"/>
      <c r="C439" s="4"/>
      <c r="D439" s="4"/>
      <c r="E439" s="3"/>
      <c r="F439" s="3"/>
      <c r="G439" s="16"/>
      <c r="H439" s="3"/>
      <c r="I439" s="3"/>
      <c r="J439" s="3"/>
      <c r="K439" s="3"/>
      <c r="L439" s="3"/>
      <c r="M439" s="3"/>
      <c r="N439" s="3"/>
    </row>
    <row r="440" spans="1:14" ht="13">
      <c r="A440" s="36"/>
      <c r="B440" s="3"/>
      <c r="C440" s="4"/>
      <c r="D440" s="4"/>
      <c r="E440" s="3"/>
      <c r="F440" s="3"/>
      <c r="G440" s="16"/>
      <c r="H440" s="3"/>
      <c r="I440" s="3"/>
      <c r="J440" s="3"/>
      <c r="K440" s="3"/>
      <c r="L440" s="3"/>
      <c r="M440" s="3"/>
      <c r="N440" s="3"/>
    </row>
    <row r="441" spans="1:14" ht="13">
      <c r="A441" s="36"/>
      <c r="B441" s="3"/>
      <c r="C441" s="4"/>
      <c r="D441" s="4"/>
      <c r="E441" s="3"/>
      <c r="F441" s="3"/>
      <c r="G441" s="16"/>
      <c r="H441" s="3"/>
      <c r="I441" s="3"/>
      <c r="J441" s="3"/>
      <c r="K441" s="3"/>
      <c r="L441" s="3"/>
      <c r="M441" s="3"/>
      <c r="N441" s="3"/>
    </row>
    <row r="442" spans="1:14" ht="13">
      <c r="A442" s="36"/>
      <c r="B442" s="3"/>
      <c r="C442" s="4"/>
      <c r="D442" s="4"/>
      <c r="E442" s="3"/>
      <c r="F442" s="3"/>
      <c r="G442" s="16"/>
      <c r="H442" s="3"/>
      <c r="I442" s="3"/>
      <c r="J442" s="3"/>
      <c r="K442" s="3"/>
      <c r="L442" s="3"/>
      <c r="M442" s="3"/>
      <c r="N442" s="3"/>
    </row>
    <row r="443" spans="1:14" ht="13">
      <c r="A443" s="36"/>
      <c r="B443" s="3"/>
      <c r="C443" s="4"/>
      <c r="D443" s="4"/>
      <c r="E443" s="3"/>
      <c r="F443" s="3"/>
      <c r="G443" s="16"/>
      <c r="H443" s="3"/>
      <c r="I443" s="3"/>
      <c r="J443" s="3"/>
      <c r="K443" s="3"/>
      <c r="L443" s="3"/>
      <c r="M443" s="3"/>
      <c r="N443" s="3"/>
    </row>
    <row r="444" spans="1:14" ht="13">
      <c r="A444" s="36"/>
      <c r="B444" s="3"/>
      <c r="C444" s="4"/>
      <c r="D444" s="4"/>
      <c r="E444" s="3"/>
      <c r="F444" s="3"/>
      <c r="G444" s="16"/>
      <c r="H444" s="3"/>
      <c r="I444" s="3"/>
      <c r="J444" s="3"/>
      <c r="K444" s="3"/>
      <c r="L444" s="3"/>
      <c r="M444" s="3"/>
      <c r="N444" s="3"/>
    </row>
    <row r="445" spans="1:14" ht="13">
      <c r="A445" s="36"/>
      <c r="B445" s="3"/>
      <c r="C445" s="4"/>
      <c r="D445" s="4"/>
      <c r="E445" s="3"/>
      <c r="F445" s="3"/>
      <c r="G445" s="16"/>
      <c r="H445" s="3"/>
      <c r="I445" s="3"/>
      <c r="J445" s="3"/>
      <c r="K445" s="3"/>
      <c r="L445" s="3"/>
      <c r="M445" s="3"/>
      <c r="N445" s="3"/>
    </row>
    <row r="446" spans="1:14" ht="13">
      <c r="A446" s="36"/>
      <c r="B446" s="3"/>
      <c r="C446" s="4"/>
      <c r="D446" s="4"/>
      <c r="E446" s="3"/>
      <c r="F446" s="3"/>
      <c r="G446" s="16"/>
      <c r="H446" s="3"/>
      <c r="I446" s="3"/>
      <c r="J446" s="3"/>
      <c r="K446" s="3"/>
      <c r="L446" s="3"/>
      <c r="M446" s="3"/>
      <c r="N446" s="3"/>
    </row>
    <row r="447" spans="1:14" ht="13">
      <c r="A447" s="36"/>
      <c r="B447" s="3"/>
      <c r="C447" s="4"/>
      <c r="D447" s="4"/>
      <c r="E447" s="3"/>
      <c r="F447" s="3"/>
      <c r="G447" s="16"/>
      <c r="H447" s="3"/>
      <c r="I447" s="3"/>
      <c r="J447" s="3"/>
      <c r="K447" s="3"/>
      <c r="L447" s="3"/>
      <c r="M447" s="3"/>
      <c r="N447" s="3"/>
    </row>
    <row r="448" spans="1:14" ht="13">
      <c r="A448" s="36"/>
      <c r="B448" s="3"/>
      <c r="C448" s="4"/>
      <c r="D448" s="4"/>
      <c r="E448" s="3"/>
      <c r="F448" s="3"/>
      <c r="G448" s="16"/>
      <c r="H448" s="3"/>
      <c r="I448" s="3"/>
      <c r="J448" s="3"/>
      <c r="K448" s="3"/>
      <c r="L448" s="3"/>
      <c r="M448" s="3"/>
      <c r="N448" s="3"/>
    </row>
    <row r="449" spans="1:14" ht="13">
      <c r="A449" s="36"/>
      <c r="B449" s="3"/>
      <c r="C449" s="4"/>
      <c r="D449" s="4"/>
      <c r="E449" s="3"/>
      <c r="F449" s="3"/>
      <c r="G449" s="16"/>
      <c r="H449" s="3"/>
      <c r="I449" s="3"/>
      <c r="J449" s="3"/>
      <c r="K449" s="3"/>
      <c r="L449" s="3"/>
      <c r="M449" s="3"/>
      <c r="N449" s="3"/>
    </row>
    <row r="450" spans="1:14" ht="13">
      <c r="A450" s="36"/>
      <c r="B450" s="3"/>
      <c r="C450" s="4"/>
      <c r="D450" s="4"/>
      <c r="E450" s="3"/>
      <c r="F450" s="3"/>
      <c r="G450" s="16"/>
      <c r="H450" s="3"/>
      <c r="I450" s="3"/>
      <c r="J450" s="3"/>
      <c r="K450" s="3"/>
      <c r="L450" s="3"/>
      <c r="M450" s="3"/>
      <c r="N450" s="3"/>
    </row>
    <row r="451" spans="1:14" ht="13">
      <c r="A451" s="36"/>
      <c r="B451" s="3"/>
      <c r="C451" s="4"/>
      <c r="D451" s="4"/>
      <c r="E451" s="3"/>
      <c r="F451" s="3"/>
      <c r="G451" s="16"/>
      <c r="H451" s="3"/>
      <c r="I451" s="3"/>
      <c r="J451" s="3"/>
      <c r="K451" s="3"/>
      <c r="L451" s="3"/>
      <c r="M451" s="3"/>
      <c r="N451" s="3"/>
    </row>
    <row r="452" spans="1:14" ht="13">
      <c r="A452" s="36"/>
      <c r="B452" s="3"/>
      <c r="C452" s="4"/>
      <c r="D452" s="4"/>
      <c r="E452" s="3"/>
      <c r="F452" s="3"/>
      <c r="G452" s="16"/>
      <c r="H452" s="3"/>
      <c r="I452" s="3"/>
      <c r="J452" s="3"/>
      <c r="K452" s="3"/>
      <c r="L452" s="3"/>
      <c r="M452" s="3"/>
      <c r="N452" s="3"/>
    </row>
    <row r="453" spans="1:14" ht="13">
      <c r="A453" s="36"/>
      <c r="B453" s="3"/>
      <c r="C453" s="4"/>
      <c r="D453" s="4"/>
      <c r="E453" s="3"/>
      <c r="F453" s="3"/>
      <c r="G453" s="16"/>
      <c r="H453" s="3"/>
      <c r="I453" s="3"/>
      <c r="J453" s="3"/>
      <c r="K453" s="3"/>
      <c r="L453" s="3"/>
      <c r="M453" s="3"/>
      <c r="N453" s="3"/>
    </row>
    <row r="454" spans="1:14" ht="13">
      <c r="A454" s="36"/>
      <c r="B454" s="3"/>
      <c r="C454" s="4"/>
      <c r="D454" s="4"/>
      <c r="E454" s="3"/>
      <c r="F454" s="3"/>
      <c r="G454" s="16"/>
      <c r="H454" s="3"/>
      <c r="I454" s="3"/>
      <c r="J454" s="3"/>
      <c r="K454" s="3"/>
      <c r="L454" s="3"/>
      <c r="M454" s="3"/>
      <c r="N454" s="3"/>
    </row>
    <row r="455" spans="1:14" ht="13">
      <c r="A455" s="36"/>
      <c r="B455" s="3"/>
      <c r="C455" s="4"/>
      <c r="D455" s="4"/>
      <c r="E455" s="3"/>
      <c r="F455" s="3"/>
      <c r="G455" s="16"/>
      <c r="H455" s="3"/>
      <c r="I455" s="3"/>
      <c r="J455" s="3"/>
      <c r="K455" s="3"/>
      <c r="L455" s="3"/>
      <c r="M455" s="3"/>
      <c r="N455" s="3"/>
    </row>
    <row r="456" spans="1:14" ht="13">
      <c r="A456" s="36"/>
      <c r="B456" s="3"/>
      <c r="C456" s="4"/>
      <c r="D456" s="4"/>
      <c r="E456" s="3"/>
      <c r="F456" s="3"/>
      <c r="G456" s="16"/>
      <c r="H456" s="3"/>
      <c r="I456" s="3"/>
      <c r="J456" s="3"/>
      <c r="K456" s="3"/>
      <c r="L456" s="3"/>
      <c r="M456" s="3"/>
      <c r="N456" s="3"/>
    </row>
    <row r="457" spans="1:14" ht="13">
      <c r="A457" s="36"/>
      <c r="B457" s="3"/>
      <c r="C457" s="4"/>
      <c r="D457" s="4"/>
      <c r="E457" s="3"/>
      <c r="F457" s="3"/>
      <c r="G457" s="16"/>
      <c r="H457" s="3"/>
      <c r="I457" s="3"/>
      <c r="J457" s="3"/>
      <c r="K457" s="3"/>
      <c r="L457" s="3"/>
      <c r="M457" s="3"/>
      <c r="N457" s="3"/>
    </row>
    <row r="458" spans="1:14" ht="13">
      <c r="A458" s="36"/>
      <c r="B458" s="3"/>
      <c r="C458" s="4"/>
      <c r="D458" s="4"/>
      <c r="E458" s="3"/>
      <c r="F458" s="3"/>
      <c r="G458" s="16"/>
      <c r="H458" s="3"/>
      <c r="I458" s="3"/>
      <c r="J458" s="3"/>
      <c r="K458" s="3"/>
      <c r="L458" s="3"/>
      <c r="M458" s="3"/>
      <c r="N458" s="3"/>
    </row>
    <row r="459" spans="1:14" ht="13">
      <c r="A459" s="36"/>
      <c r="B459" s="3"/>
      <c r="C459" s="4"/>
      <c r="D459" s="4"/>
      <c r="E459" s="3"/>
      <c r="F459" s="3"/>
      <c r="G459" s="16"/>
      <c r="H459" s="3"/>
      <c r="I459" s="3"/>
      <c r="J459" s="3"/>
      <c r="K459" s="3"/>
      <c r="L459" s="3"/>
      <c r="M459" s="3"/>
      <c r="N459" s="3"/>
    </row>
    <row r="460" spans="1:14" ht="13">
      <c r="A460" s="36"/>
      <c r="B460" s="3"/>
      <c r="C460" s="4"/>
      <c r="D460" s="4"/>
      <c r="E460" s="3"/>
      <c r="F460" s="3"/>
      <c r="G460" s="16"/>
      <c r="H460" s="3"/>
      <c r="I460" s="3"/>
      <c r="J460" s="3"/>
      <c r="K460" s="3"/>
      <c r="L460" s="3"/>
      <c r="M460" s="3"/>
      <c r="N460" s="3"/>
    </row>
    <row r="461" spans="1:14" ht="13">
      <c r="A461" s="36"/>
      <c r="B461" s="3"/>
      <c r="C461" s="4"/>
      <c r="D461" s="4"/>
      <c r="E461" s="3"/>
      <c r="F461" s="3"/>
      <c r="G461" s="16"/>
      <c r="H461" s="3"/>
      <c r="I461" s="3"/>
      <c r="J461" s="3"/>
      <c r="K461" s="3"/>
      <c r="L461" s="3"/>
      <c r="M461" s="3"/>
      <c r="N461" s="3"/>
    </row>
    <row r="462" spans="1:14" ht="13">
      <c r="A462" s="36"/>
      <c r="B462" s="3"/>
      <c r="C462" s="4"/>
      <c r="D462" s="4"/>
      <c r="E462" s="3"/>
      <c r="F462" s="3"/>
      <c r="G462" s="16"/>
      <c r="H462" s="3"/>
      <c r="I462" s="3"/>
      <c r="J462" s="3"/>
      <c r="K462" s="3"/>
      <c r="L462" s="3"/>
      <c r="M462" s="3"/>
      <c r="N462" s="3"/>
    </row>
    <row r="463" spans="1:14" ht="13">
      <c r="A463" s="36"/>
      <c r="B463" s="3"/>
      <c r="C463" s="4"/>
      <c r="D463" s="4"/>
      <c r="E463" s="3"/>
      <c r="F463" s="3"/>
      <c r="G463" s="16"/>
      <c r="H463" s="3"/>
      <c r="I463" s="3"/>
      <c r="J463" s="3"/>
      <c r="K463" s="3"/>
      <c r="L463" s="3"/>
      <c r="M463" s="3"/>
      <c r="N463" s="3"/>
    </row>
    <row r="464" spans="1:14" ht="13">
      <c r="A464" s="36"/>
      <c r="B464" s="3"/>
      <c r="C464" s="4"/>
      <c r="D464" s="4"/>
      <c r="E464" s="3"/>
      <c r="F464" s="3"/>
      <c r="G464" s="16"/>
      <c r="H464" s="3"/>
      <c r="I464" s="3"/>
      <c r="J464" s="3"/>
      <c r="K464" s="3"/>
      <c r="L464" s="3"/>
      <c r="M464" s="3"/>
      <c r="N464" s="3"/>
    </row>
    <row r="465" spans="1:14" ht="13">
      <c r="A465" s="36"/>
      <c r="B465" s="3"/>
      <c r="C465" s="4"/>
      <c r="D465" s="4"/>
      <c r="E465" s="3"/>
      <c r="F465" s="3"/>
      <c r="G465" s="16"/>
      <c r="H465" s="3"/>
      <c r="I465" s="3"/>
      <c r="J465" s="3"/>
      <c r="K465" s="3"/>
      <c r="L465" s="3"/>
      <c r="M465" s="3"/>
      <c r="N465" s="3"/>
    </row>
    <row r="466" spans="1:14" ht="13">
      <c r="A466" s="36"/>
      <c r="B466" s="3"/>
      <c r="C466" s="4"/>
      <c r="D466" s="4"/>
      <c r="E466" s="3"/>
      <c r="F466" s="3"/>
      <c r="G466" s="16"/>
      <c r="H466" s="3"/>
      <c r="I466" s="3"/>
      <c r="J466" s="3"/>
      <c r="K466" s="3"/>
      <c r="L466" s="3"/>
      <c r="M466" s="3"/>
      <c r="N466" s="3"/>
    </row>
    <row r="467" spans="1:14" ht="13">
      <c r="A467" s="36"/>
      <c r="B467" s="3"/>
      <c r="C467" s="4"/>
      <c r="D467" s="4"/>
      <c r="E467" s="3"/>
      <c r="F467" s="3"/>
      <c r="G467" s="16"/>
      <c r="H467" s="3"/>
      <c r="I467" s="3"/>
      <c r="J467" s="3"/>
      <c r="K467" s="3"/>
      <c r="L467" s="3"/>
      <c r="M467" s="3"/>
      <c r="N467" s="3"/>
    </row>
    <row r="468" spans="1:14" ht="13">
      <c r="A468" s="36"/>
      <c r="B468" s="3"/>
      <c r="C468" s="4"/>
      <c r="D468" s="4"/>
      <c r="E468" s="3"/>
      <c r="F468" s="3"/>
      <c r="G468" s="16"/>
      <c r="H468" s="3"/>
      <c r="I468" s="3"/>
      <c r="J468" s="3"/>
      <c r="K468" s="3"/>
      <c r="L468" s="3"/>
      <c r="M468" s="3"/>
      <c r="N468" s="3"/>
    </row>
    <row r="469" spans="1:14" ht="13">
      <c r="A469" s="36"/>
      <c r="B469" s="3"/>
      <c r="C469" s="4"/>
      <c r="D469" s="4"/>
      <c r="E469" s="3"/>
      <c r="F469" s="3"/>
      <c r="G469" s="16"/>
      <c r="H469" s="3"/>
      <c r="I469" s="3"/>
      <c r="J469" s="3"/>
      <c r="K469" s="3"/>
      <c r="L469" s="3"/>
      <c r="M469" s="3"/>
      <c r="N469" s="3"/>
    </row>
    <row r="470" spans="1:14" ht="13">
      <c r="A470" s="36"/>
      <c r="B470" s="3"/>
      <c r="C470" s="4"/>
      <c r="D470" s="4"/>
      <c r="E470" s="3"/>
      <c r="F470" s="3"/>
      <c r="G470" s="16"/>
      <c r="H470" s="3"/>
      <c r="I470" s="3"/>
      <c r="J470" s="3"/>
      <c r="K470" s="3"/>
      <c r="L470" s="3"/>
      <c r="M470" s="3"/>
      <c r="N470" s="3"/>
    </row>
    <row r="471" spans="1:14" ht="13">
      <c r="A471" s="36"/>
      <c r="B471" s="3"/>
      <c r="C471" s="4"/>
      <c r="D471" s="4"/>
      <c r="E471" s="3"/>
      <c r="F471" s="3"/>
      <c r="G471" s="16"/>
      <c r="H471" s="3"/>
      <c r="I471" s="3"/>
      <c r="J471" s="3"/>
      <c r="K471" s="3"/>
      <c r="L471" s="3"/>
      <c r="M471" s="3"/>
      <c r="N471" s="3"/>
    </row>
    <row r="472" spans="1:14" ht="13">
      <c r="A472" s="36"/>
      <c r="B472" s="3"/>
      <c r="C472" s="4"/>
      <c r="D472" s="4"/>
      <c r="E472" s="3"/>
      <c r="F472" s="3"/>
      <c r="G472" s="16"/>
      <c r="H472" s="3"/>
      <c r="I472" s="3"/>
      <c r="J472" s="3"/>
      <c r="K472" s="3"/>
      <c r="L472" s="3"/>
      <c r="M472" s="3"/>
      <c r="N472" s="3"/>
    </row>
    <row r="473" spans="1:14" ht="13">
      <c r="A473" s="36"/>
      <c r="B473" s="3"/>
      <c r="C473" s="4"/>
      <c r="D473" s="4"/>
      <c r="E473" s="3"/>
      <c r="F473" s="3"/>
      <c r="G473" s="16"/>
      <c r="H473" s="3"/>
      <c r="I473" s="3"/>
      <c r="J473" s="3"/>
      <c r="K473" s="3"/>
      <c r="L473" s="3"/>
      <c r="M473" s="3"/>
      <c r="N473" s="3"/>
    </row>
    <row r="474" spans="1:14" ht="13">
      <c r="A474" s="36"/>
      <c r="B474" s="3"/>
      <c r="C474" s="4"/>
      <c r="D474" s="4"/>
      <c r="E474" s="3"/>
      <c r="F474" s="3"/>
      <c r="G474" s="16"/>
      <c r="H474" s="3"/>
      <c r="I474" s="3"/>
      <c r="J474" s="3"/>
      <c r="K474" s="3"/>
      <c r="L474" s="3"/>
      <c r="M474" s="3"/>
      <c r="N474" s="3"/>
    </row>
    <row r="475" spans="1:14" ht="13">
      <c r="A475" s="36"/>
      <c r="B475" s="3"/>
      <c r="C475" s="4"/>
      <c r="D475" s="4"/>
      <c r="E475" s="3"/>
      <c r="F475" s="3"/>
      <c r="G475" s="16"/>
      <c r="H475" s="3"/>
      <c r="I475" s="3"/>
      <c r="J475" s="3"/>
      <c r="K475" s="3"/>
      <c r="L475" s="3"/>
      <c r="M475" s="3"/>
      <c r="N475" s="3"/>
    </row>
    <row r="476" spans="1:14" ht="13">
      <c r="A476" s="36"/>
      <c r="B476" s="3"/>
      <c r="C476" s="4"/>
      <c r="D476" s="4"/>
      <c r="E476" s="3"/>
      <c r="F476" s="3"/>
      <c r="G476" s="16"/>
      <c r="H476" s="3"/>
      <c r="I476" s="3"/>
      <c r="J476" s="3"/>
      <c r="K476" s="3"/>
      <c r="L476" s="3"/>
      <c r="M476" s="3"/>
      <c r="N476" s="3"/>
    </row>
    <row r="477" spans="1:14" ht="13">
      <c r="A477" s="36"/>
      <c r="B477" s="3"/>
      <c r="C477" s="4"/>
      <c r="D477" s="4"/>
      <c r="E477" s="3"/>
      <c r="F477" s="3"/>
      <c r="G477" s="16"/>
      <c r="H477" s="3"/>
      <c r="I477" s="3"/>
      <c r="J477" s="3"/>
      <c r="K477" s="3"/>
      <c r="L477" s="3"/>
      <c r="M477" s="3"/>
      <c r="N477" s="3"/>
    </row>
    <row r="478" spans="1:14" ht="13">
      <c r="A478" s="36"/>
      <c r="B478" s="3"/>
      <c r="C478" s="4"/>
      <c r="D478" s="4"/>
      <c r="E478" s="3"/>
      <c r="F478" s="3"/>
      <c r="G478" s="16"/>
      <c r="H478" s="3"/>
      <c r="I478" s="3"/>
      <c r="J478" s="3"/>
      <c r="K478" s="3"/>
      <c r="L478" s="3"/>
      <c r="M478" s="3"/>
      <c r="N478" s="3"/>
    </row>
    <row r="479" spans="1:14" ht="13">
      <c r="A479" s="36"/>
      <c r="B479" s="3"/>
      <c r="C479" s="4"/>
      <c r="D479" s="4"/>
      <c r="E479" s="3"/>
      <c r="F479" s="3"/>
      <c r="G479" s="16"/>
      <c r="H479" s="3"/>
      <c r="I479" s="3"/>
      <c r="J479" s="3"/>
      <c r="K479" s="3"/>
      <c r="L479" s="3"/>
      <c r="M479" s="3"/>
      <c r="N479" s="3"/>
    </row>
    <row r="480" spans="1:14" ht="13">
      <c r="A480" s="36"/>
      <c r="B480" s="3"/>
      <c r="C480" s="4"/>
      <c r="D480" s="4"/>
      <c r="E480" s="3"/>
      <c r="F480" s="3"/>
      <c r="G480" s="16"/>
      <c r="H480" s="3"/>
      <c r="I480" s="3"/>
      <c r="J480" s="3"/>
      <c r="K480" s="3"/>
      <c r="L480" s="3"/>
      <c r="M480" s="3"/>
      <c r="N480" s="3"/>
    </row>
    <row r="481" spans="1:14" ht="13">
      <c r="A481" s="36"/>
      <c r="B481" s="3"/>
      <c r="C481" s="4"/>
      <c r="D481" s="4"/>
      <c r="E481" s="3"/>
      <c r="F481" s="3"/>
      <c r="G481" s="16"/>
      <c r="H481" s="3"/>
      <c r="I481" s="3"/>
      <c r="J481" s="3"/>
      <c r="K481" s="3"/>
      <c r="L481" s="3"/>
      <c r="M481" s="3"/>
      <c r="N481" s="3"/>
    </row>
    <row r="482" spans="1:14" ht="13">
      <c r="A482" s="36"/>
      <c r="B482" s="3"/>
      <c r="C482" s="4"/>
      <c r="D482" s="4"/>
      <c r="E482" s="3"/>
      <c r="F482" s="3"/>
      <c r="G482" s="16"/>
      <c r="H482" s="3"/>
      <c r="I482" s="3"/>
      <c r="J482" s="3"/>
      <c r="K482" s="3"/>
      <c r="L482" s="3"/>
      <c r="M482" s="3"/>
      <c r="N482" s="3"/>
    </row>
    <row r="483" spans="1:14" ht="13">
      <c r="A483" s="36"/>
      <c r="B483" s="3"/>
      <c r="C483" s="4"/>
      <c r="D483" s="4"/>
      <c r="E483" s="3"/>
      <c r="F483" s="3"/>
      <c r="G483" s="16"/>
      <c r="H483" s="3"/>
      <c r="I483" s="3"/>
      <c r="J483" s="3"/>
      <c r="K483" s="3"/>
      <c r="L483" s="3"/>
      <c r="M483" s="3"/>
      <c r="N483" s="3"/>
    </row>
    <row r="484" spans="1:14" ht="13">
      <c r="A484" s="36"/>
      <c r="B484" s="3"/>
      <c r="C484" s="4"/>
      <c r="D484" s="4"/>
      <c r="E484" s="3"/>
      <c r="F484" s="3"/>
      <c r="G484" s="16"/>
      <c r="H484" s="3"/>
      <c r="I484" s="3"/>
      <c r="J484" s="3"/>
      <c r="K484" s="3"/>
      <c r="L484" s="3"/>
      <c r="M484" s="3"/>
      <c r="N484" s="3"/>
    </row>
    <row r="485" spans="1:14" ht="13">
      <c r="A485" s="36"/>
      <c r="B485" s="3"/>
      <c r="C485" s="4"/>
      <c r="D485" s="4"/>
      <c r="E485" s="3"/>
      <c r="F485" s="3"/>
      <c r="G485" s="16"/>
      <c r="H485" s="3"/>
      <c r="I485" s="3"/>
      <c r="J485" s="3"/>
      <c r="K485" s="3"/>
      <c r="L485" s="3"/>
      <c r="M485" s="3"/>
      <c r="N485" s="3"/>
    </row>
    <row r="486" spans="1:14" ht="13">
      <c r="A486" s="36"/>
      <c r="B486" s="3"/>
      <c r="C486" s="4"/>
      <c r="D486" s="4"/>
      <c r="E486" s="3"/>
      <c r="F486" s="3"/>
      <c r="G486" s="16"/>
      <c r="H486" s="3"/>
      <c r="I486" s="3"/>
      <c r="J486" s="3"/>
      <c r="K486" s="3"/>
      <c r="L486" s="3"/>
      <c r="M486" s="3"/>
      <c r="N486" s="3"/>
    </row>
    <row r="487" spans="1:14" ht="13">
      <c r="A487" s="36"/>
      <c r="B487" s="3"/>
      <c r="C487" s="4"/>
      <c r="D487" s="4"/>
      <c r="E487" s="3"/>
      <c r="F487" s="3"/>
      <c r="G487" s="16"/>
      <c r="H487" s="3"/>
      <c r="I487" s="3"/>
      <c r="J487" s="3"/>
      <c r="K487" s="3"/>
      <c r="L487" s="3"/>
      <c r="M487" s="3"/>
      <c r="N487" s="3"/>
    </row>
    <row r="488" spans="1:14" ht="13">
      <c r="A488" s="36"/>
      <c r="B488" s="3"/>
      <c r="C488" s="4"/>
      <c r="D488" s="4"/>
      <c r="E488" s="3"/>
      <c r="F488" s="3"/>
      <c r="G488" s="16"/>
      <c r="H488" s="3"/>
      <c r="I488" s="3"/>
      <c r="J488" s="3"/>
      <c r="K488" s="3"/>
      <c r="L488" s="3"/>
      <c r="M488" s="3"/>
      <c r="N488" s="3"/>
    </row>
    <row r="489" spans="1:14" ht="13">
      <c r="A489" s="36"/>
      <c r="B489" s="3"/>
      <c r="C489" s="4"/>
      <c r="D489" s="4"/>
      <c r="E489" s="3"/>
      <c r="F489" s="3"/>
      <c r="G489" s="16"/>
      <c r="H489" s="3"/>
      <c r="I489" s="3"/>
      <c r="J489" s="3"/>
      <c r="K489" s="3"/>
      <c r="L489" s="3"/>
      <c r="M489" s="3"/>
      <c r="N489" s="3"/>
    </row>
    <row r="490" spans="1:14" ht="13">
      <c r="A490" s="36"/>
      <c r="B490" s="3"/>
      <c r="C490" s="4"/>
      <c r="D490" s="4"/>
      <c r="E490" s="3"/>
      <c r="F490" s="3"/>
      <c r="G490" s="16"/>
      <c r="H490" s="3"/>
      <c r="I490" s="3"/>
      <c r="J490" s="3"/>
      <c r="K490" s="3"/>
      <c r="L490" s="3"/>
      <c r="M490" s="3"/>
      <c r="N490" s="3"/>
    </row>
    <row r="491" spans="1:14" ht="13">
      <c r="A491" s="36"/>
      <c r="B491" s="3"/>
      <c r="C491" s="4"/>
      <c r="D491" s="4"/>
      <c r="E491" s="3"/>
      <c r="F491" s="3"/>
      <c r="G491" s="16"/>
      <c r="H491" s="3"/>
      <c r="I491" s="3"/>
      <c r="J491" s="3"/>
      <c r="K491" s="3"/>
      <c r="L491" s="3"/>
      <c r="M491" s="3"/>
      <c r="N491" s="3"/>
    </row>
    <row r="492" spans="1:14" ht="13">
      <c r="A492" s="36"/>
      <c r="B492" s="3"/>
      <c r="C492" s="4"/>
      <c r="D492" s="4"/>
      <c r="E492" s="3"/>
      <c r="F492" s="3"/>
      <c r="G492" s="16"/>
      <c r="H492" s="3"/>
      <c r="I492" s="3"/>
      <c r="J492" s="3"/>
      <c r="K492" s="3"/>
      <c r="L492" s="3"/>
      <c r="M492" s="3"/>
      <c r="N492" s="3"/>
    </row>
    <row r="493" spans="1:14" ht="13">
      <c r="A493" s="36"/>
      <c r="B493" s="3"/>
      <c r="C493" s="4"/>
      <c r="D493" s="4"/>
      <c r="E493" s="3"/>
      <c r="F493" s="3"/>
      <c r="G493" s="16"/>
      <c r="H493" s="3"/>
      <c r="I493" s="3"/>
      <c r="J493" s="3"/>
      <c r="K493" s="3"/>
      <c r="L493" s="3"/>
      <c r="M493" s="3"/>
      <c r="N493" s="3"/>
    </row>
    <row r="494" spans="1:14" ht="13">
      <c r="A494" s="36"/>
      <c r="B494" s="3"/>
      <c r="C494" s="4"/>
      <c r="D494" s="4"/>
      <c r="E494" s="3"/>
      <c r="F494" s="3"/>
      <c r="G494" s="16"/>
      <c r="H494" s="3"/>
      <c r="I494" s="3"/>
      <c r="J494" s="3"/>
      <c r="K494" s="3"/>
      <c r="L494" s="3"/>
      <c r="M494" s="3"/>
      <c r="N494" s="3"/>
    </row>
    <row r="495" spans="1:14" ht="13">
      <c r="A495" s="36"/>
      <c r="B495" s="3"/>
      <c r="C495" s="4"/>
      <c r="D495" s="4"/>
      <c r="E495" s="3"/>
      <c r="F495" s="3"/>
      <c r="G495" s="16"/>
      <c r="H495" s="3"/>
      <c r="I495" s="3"/>
      <c r="J495" s="3"/>
      <c r="K495" s="3"/>
      <c r="L495" s="3"/>
      <c r="M495" s="3"/>
      <c r="N495" s="3"/>
    </row>
    <row r="496" spans="1:14" ht="13">
      <c r="A496" s="36"/>
      <c r="B496" s="3"/>
      <c r="C496" s="4"/>
      <c r="D496" s="4"/>
      <c r="E496" s="3"/>
      <c r="F496" s="3"/>
      <c r="G496" s="16"/>
      <c r="H496" s="3"/>
      <c r="I496" s="3"/>
      <c r="J496" s="3"/>
      <c r="K496" s="3"/>
      <c r="L496" s="3"/>
      <c r="M496" s="3"/>
      <c r="N496" s="3"/>
    </row>
    <row r="497" spans="1:14" ht="13">
      <c r="A497" s="36"/>
      <c r="B497" s="3"/>
      <c r="C497" s="4"/>
      <c r="D497" s="4"/>
      <c r="E497" s="3"/>
      <c r="F497" s="3"/>
      <c r="G497" s="16"/>
      <c r="H497" s="3"/>
      <c r="I497" s="3"/>
      <c r="J497" s="3"/>
      <c r="K497" s="3"/>
      <c r="L497" s="3"/>
      <c r="M497" s="3"/>
      <c r="N497" s="3"/>
    </row>
    <row r="498" spans="1:14" ht="13">
      <c r="A498" s="36"/>
      <c r="B498" s="3"/>
      <c r="C498" s="4"/>
      <c r="D498" s="4"/>
      <c r="E498" s="3"/>
      <c r="F498" s="3"/>
      <c r="G498" s="16"/>
      <c r="H498" s="3"/>
      <c r="I498" s="3"/>
      <c r="J498" s="3"/>
      <c r="K498" s="3"/>
      <c r="L498" s="3"/>
      <c r="M498" s="3"/>
      <c r="N498" s="3"/>
    </row>
    <row r="499" spans="1:14" ht="13">
      <c r="A499" s="36"/>
      <c r="B499" s="3"/>
      <c r="C499" s="4"/>
      <c r="D499" s="4"/>
      <c r="E499" s="3"/>
      <c r="F499" s="3"/>
      <c r="G499" s="16"/>
      <c r="H499" s="3"/>
      <c r="I499" s="3"/>
      <c r="J499" s="3"/>
      <c r="K499" s="3"/>
      <c r="L499" s="3"/>
      <c r="M499" s="3"/>
      <c r="N499" s="3"/>
    </row>
    <row r="500" spans="1:14" ht="13">
      <c r="A500" s="36"/>
      <c r="B500" s="3"/>
      <c r="C500" s="4"/>
      <c r="D500" s="4"/>
      <c r="E500" s="3"/>
      <c r="F500" s="3"/>
      <c r="G500" s="16"/>
      <c r="H500" s="3"/>
      <c r="I500" s="3"/>
      <c r="J500" s="3"/>
      <c r="K500" s="3"/>
      <c r="L500" s="3"/>
      <c r="M500" s="3"/>
      <c r="N500" s="3"/>
    </row>
    <row r="501" spans="1:14" ht="13">
      <c r="A501" s="36"/>
      <c r="B501" s="3"/>
      <c r="C501" s="4"/>
      <c r="D501" s="4"/>
      <c r="E501" s="3"/>
      <c r="F501" s="3"/>
      <c r="G501" s="16"/>
      <c r="H501" s="3"/>
      <c r="I501" s="3"/>
      <c r="J501" s="3"/>
      <c r="K501" s="3"/>
      <c r="L501" s="3"/>
      <c r="M501" s="3"/>
      <c r="N501" s="3"/>
    </row>
    <row r="502" spans="1:14" ht="13">
      <c r="A502" s="36"/>
      <c r="B502" s="3"/>
      <c r="C502" s="4"/>
      <c r="D502" s="4"/>
      <c r="E502" s="3"/>
      <c r="F502" s="3"/>
      <c r="G502" s="16"/>
      <c r="H502" s="3"/>
      <c r="I502" s="3"/>
      <c r="J502" s="3"/>
      <c r="K502" s="3"/>
      <c r="L502" s="3"/>
      <c r="M502" s="3"/>
      <c r="N502" s="3"/>
    </row>
    <row r="503" spans="1:14" ht="13">
      <c r="A503" s="36"/>
      <c r="B503" s="3"/>
      <c r="C503" s="4"/>
      <c r="D503" s="4"/>
      <c r="E503" s="3"/>
      <c r="F503" s="3"/>
      <c r="G503" s="16"/>
      <c r="H503" s="3"/>
      <c r="I503" s="3"/>
      <c r="J503" s="3"/>
      <c r="K503" s="3"/>
      <c r="L503" s="3"/>
      <c r="M503" s="3"/>
      <c r="N503" s="3"/>
    </row>
    <row r="504" spans="1:14" ht="13">
      <c r="A504" s="36"/>
      <c r="B504" s="3"/>
      <c r="C504" s="4"/>
      <c r="D504" s="4"/>
      <c r="E504" s="3"/>
      <c r="F504" s="3"/>
      <c r="G504" s="16"/>
      <c r="H504" s="3"/>
      <c r="I504" s="3"/>
      <c r="J504" s="3"/>
      <c r="K504" s="3"/>
      <c r="L504" s="3"/>
      <c r="M504" s="3"/>
      <c r="N504" s="3"/>
    </row>
    <row r="505" spans="1:14" ht="13">
      <c r="A505" s="36"/>
      <c r="B505" s="3"/>
      <c r="C505" s="4"/>
      <c r="D505" s="4"/>
      <c r="E505" s="3"/>
      <c r="F505" s="3"/>
      <c r="G505" s="16"/>
      <c r="H505" s="3"/>
      <c r="I505" s="3"/>
      <c r="J505" s="3"/>
      <c r="K505" s="3"/>
      <c r="L505" s="3"/>
      <c r="M505" s="3"/>
      <c r="N505" s="3"/>
    </row>
    <row r="506" spans="1:14" ht="13">
      <c r="A506" s="36"/>
      <c r="B506" s="3"/>
      <c r="C506" s="4"/>
      <c r="D506" s="4"/>
      <c r="E506" s="3"/>
      <c r="F506" s="3"/>
      <c r="G506" s="16"/>
      <c r="H506" s="3"/>
      <c r="I506" s="3"/>
      <c r="J506" s="3"/>
      <c r="K506" s="3"/>
      <c r="L506" s="3"/>
      <c r="M506" s="3"/>
      <c r="N506" s="3"/>
    </row>
    <row r="507" spans="1:14" ht="13">
      <c r="A507" s="36"/>
      <c r="B507" s="3"/>
      <c r="C507" s="4"/>
      <c r="D507" s="4"/>
      <c r="E507" s="3"/>
      <c r="F507" s="3"/>
      <c r="G507" s="16"/>
      <c r="H507" s="3"/>
      <c r="I507" s="3"/>
      <c r="J507" s="3"/>
      <c r="K507" s="3"/>
      <c r="L507" s="3"/>
      <c r="M507" s="3"/>
      <c r="N507" s="3"/>
    </row>
    <row r="508" spans="1:14" ht="13">
      <c r="A508" s="36"/>
      <c r="B508" s="3"/>
      <c r="C508" s="4"/>
      <c r="D508" s="4"/>
      <c r="E508" s="3"/>
      <c r="F508" s="3"/>
      <c r="G508" s="16"/>
      <c r="H508" s="3"/>
      <c r="I508" s="3"/>
      <c r="J508" s="3"/>
      <c r="K508" s="3"/>
      <c r="L508" s="3"/>
      <c r="M508" s="3"/>
      <c r="N508" s="3"/>
    </row>
    <row r="509" spans="1:14" ht="13">
      <c r="A509" s="36"/>
      <c r="B509" s="3"/>
      <c r="C509" s="4"/>
      <c r="D509" s="4"/>
      <c r="E509" s="3"/>
      <c r="F509" s="3"/>
      <c r="G509" s="16"/>
      <c r="H509" s="3"/>
      <c r="I509" s="3"/>
      <c r="J509" s="3"/>
      <c r="K509" s="3"/>
      <c r="L509" s="3"/>
      <c r="M509" s="3"/>
      <c r="N509" s="3"/>
    </row>
    <row r="510" spans="1:14" ht="13">
      <c r="A510" s="36"/>
      <c r="B510" s="3"/>
      <c r="C510" s="4"/>
      <c r="D510" s="4"/>
      <c r="E510" s="3"/>
      <c r="F510" s="3"/>
      <c r="G510" s="16"/>
      <c r="H510" s="3"/>
      <c r="I510" s="3"/>
      <c r="J510" s="3"/>
      <c r="K510" s="3"/>
      <c r="L510" s="3"/>
      <c r="M510" s="3"/>
      <c r="N510" s="3"/>
    </row>
    <row r="511" spans="1:14" ht="13">
      <c r="A511" s="36"/>
      <c r="B511" s="3"/>
      <c r="C511" s="4"/>
      <c r="D511" s="4"/>
      <c r="E511" s="3"/>
      <c r="F511" s="3"/>
      <c r="G511" s="16"/>
      <c r="H511" s="3"/>
      <c r="I511" s="3"/>
      <c r="J511" s="3"/>
      <c r="K511" s="3"/>
      <c r="L511" s="3"/>
      <c r="M511" s="3"/>
      <c r="N511" s="3"/>
    </row>
    <row r="512" spans="1:14" ht="13">
      <c r="A512" s="36"/>
      <c r="B512" s="3"/>
      <c r="C512" s="4"/>
      <c r="D512" s="4"/>
      <c r="E512" s="3"/>
      <c r="F512" s="3"/>
      <c r="G512" s="16"/>
      <c r="H512" s="3"/>
      <c r="I512" s="3"/>
      <c r="J512" s="3"/>
      <c r="K512" s="3"/>
      <c r="L512" s="3"/>
      <c r="M512" s="3"/>
      <c r="N512" s="3"/>
    </row>
    <row r="513" spans="1:14" ht="13">
      <c r="A513" s="36"/>
      <c r="B513" s="3"/>
      <c r="C513" s="4"/>
      <c r="D513" s="4"/>
      <c r="E513" s="3"/>
      <c r="F513" s="3"/>
      <c r="G513" s="16"/>
      <c r="H513" s="3"/>
      <c r="I513" s="3"/>
      <c r="J513" s="3"/>
      <c r="K513" s="3"/>
      <c r="L513" s="3"/>
      <c r="M513" s="3"/>
      <c r="N513" s="3"/>
    </row>
    <row r="514" spans="1:14" ht="13">
      <c r="A514" s="36"/>
      <c r="B514" s="3"/>
      <c r="C514" s="4"/>
      <c r="D514" s="4"/>
      <c r="E514" s="3"/>
      <c r="F514" s="3"/>
      <c r="G514" s="16"/>
      <c r="H514" s="3"/>
      <c r="I514" s="3"/>
      <c r="J514" s="3"/>
      <c r="K514" s="3"/>
      <c r="L514" s="3"/>
      <c r="M514" s="3"/>
      <c r="N514" s="3"/>
    </row>
    <row r="515" spans="1:14" ht="13">
      <c r="A515" s="36"/>
      <c r="B515" s="3"/>
      <c r="C515" s="4"/>
      <c r="D515" s="4"/>
      <c r="E515" s="3"/>
      <c r="F515" s="3"/>
      <c r="G515" s="16"/>
      <c r="H515" s="3"/>
      <c r="I515" s="3"/>
      <c r="J515" s="3"/>
      <c r="K515" s="3"/>
      <c r="L515" s="3"/>
      <c r="M515" s="3"/>
      <c r="N515" s="3"/>
    </row>
    <row r="516" spans="1:14" ht="13">
      <c r="A516" s="36"/>
      <c r="B516" s="3"/>
      <c r="C516" s="4"/>
      <c r="D516" s="4"/>
      <c r="E516" s="3"/>
      <c r="F516" s="3"/>
      <c r="G516" s="16"/>
      <c r="H516" s="3"/>
      <c r="I516" s="3"/>
      <c r="J516" s="3"/>
      <c r="K516" s="3"/>
      <c r="L516" s="3"/>
      <c r="M516" s="3"/>
      <c r="N516" s="3"/>
    </row>
    <row r="517" spans="1:14" ht="13">
      <c r="A517" s="36"/>
      <c r="B517" s="3"/>
      <c r="C517" s="4"/>
      <c r="D517" s="4"/>
      <c r="E517" s="3"/>
      <c r="F517" s="3"/>
      <c r="G517" s="16"/>
      <c r="H517" s="3"/>
      <c r="I517" s="3"/>
      <c r="J517" s="3"/>
      <c r="K517" s="3"/>
      <c r="L517" s="3"/>
      <c r="M517" s="3"/>
      <c r="N517" s="3"/>
    </row>
    <row r="518" spans="1:14" ht="13">
      <c r="A518" s="36"/>
      <c r="B518" s="3"/>
      <c r="C518" s="4"/>
      <c r="D518" s="4"/>
      <c r="E518" s="3"/>
      <c r="F518" s="3"/>
      <c r="G518" s="16"/>
      <c r="H518" s="3"/>
      <c r="I518" s="3"/>
      <c r="J518" s="3"/>
      <c r="K518" s="3"/>
      <c r="L518" s="3"/>
      <c r="M518" s="3"/>
      <c r="N518" s="3"/>
    </row>
    <row r="519" spans="1:14" ht="13">
      <c r="A519" s="36"/>
      <c r="B519" s="3"/>
      <c r="C519" s="4"/>
      <c r="D519" s="4"/>
      <c r="E519" s="3"/>
      <c r="F519" s="3"/>
      <c r="G519" s="16"/>
      <c r="H519" s="3"/>
      <c r="I519" s="3"/>
      <c r="J519" s="3"/>
      <c r="K519" s="3"/>
      <c r="L519" s="3"/>
      <c r="M519" s="3"/>
      <c r="N519" s="3"/>
    </row>
    <row r="520" spans="1:14" ht="13">
      <c r="A520" s="36"/>
      <c r="B520" s="3"/>
      <c r="C520" s="4"/>
      <c r="D520" s="4"/>
      <c r="E520" s="3"/>
      <c r="F520" s="3"/>
      <c r="G520" s="16"/>
      <c r="H520" s="3"/>
      <c r="I520" s="3"/>
      <c r="J520" s="3"/>
      <c r="K520" s="3"/>
      <c r="L520" s="3"/>
      <c r="M520" s="3"/>
      <c r="N520" s="3"/>
    </row>
    <row r="521" spans="1:14" ht="13">
      <c r="A521" s="36"/>
      <c r="B521" s="3"/>
      <c r="C521" s="4"/>
      <c r="D521" s="4"/>
      <c r="E521" s="3"/>
      <c r="F521" s="3"/>
      <c r="G521" s="16"/>
      <c r="H521" s="3"/>
      <c r="I521" s="3"/>
      <c r="J521" s="3"/>
      <c r="K521" s="3"/>
      <c r="L521" s="3"/>
      <c r="M521" s="3"/>
      <c r="N521" s="3"/>
    </row>
    <row r="522" spans="1:14" ht="13">
      <c r="A522" s="36"/>
      <c r="B522" s="3"/>
      <c r="C522" s="4"/>
      <c r="D522" s="4"/>
      <c r="E522" s="3"/>
      <c r="F522" s="3"/>
      <c r="G522" s="16"/>
      <c r="H522" s="3"/>
      <c r="I522" s="3"/>
      <c r="J522" s="3"/>
      <c r="K522" s="3"/>
      <c r="L522" s="3"/>
      <c r="M522" s="3"/>
      <c r="N522" s="3"/>
    </row>
    <row r="523" spans="1:14" ht="13">
      <c r="A523" s="36"/>
      <c r="B523" s="3"/>
      <c r="C523" s="4"/>
      <c r="D523" s="4"/>
      <c r="E523" s="3"/>
      <c r="F523" s="3"/>
      <c r="G523" s="16"/>
      <c r="H523" s="3"/>
      <c r="I523" s="3"/>
      <c r="J523" s="3"/>
      <c r="K523" s="3"/>
      <c r="L523" s="3"/>
      <c r="M523" s="3"/>
      <c r="N523" s="3"/>
    </row>
    <row r="524" spans="1:14" ht="13">
      <c r="A524" s="36"/>
      <c r="B524" s="3"/>
      <c r="C524" s="4"/>
      <c r="D524" s="4"/>
      <c r="E524" s="3"/>
      <c r="F524" s="3"/>
      <c r="G524" s="16"/>
      <c r="H524" s="3"/>
      <c r="I524" s="3"/>
      <c r="J524" s="3"/>
      <c r="K524" s="3"/>
      <c r="L524" s="3"/>
      <c r="M524" s="3"/>
      <c r="N524" s="3"/>
    </row>
    <row r="525" spans="1:14" ht="13">
      <c r="A525" s="36"/>
      <c r="B525" s="3"/>
      <c r="C525" s="4"/>
      <c r="D525" s="4"/>
      <c r="E525" s="3"/>
      <c r="F525" s="3"/>
      <c r="G525" s="16"/>
      <c r="H525" s="3"/>
      <c r="I525" s="3"/>
      <c r="J525" s="3"/>
      <c r="K525" s="3"/>
      <c r="L525" s="3"/>
      <c r="M525" s="3"/>
      <c r="N525" s="3"/>
    </row>
    <row r="526" spans="1:14" ht="13">
      <c r="A526" s="36"/>
      <c r="B526" s="3"/>
      <c r="C526" s="4"/>
      <c r="D526" s="4"/>
      <c r="E526" s="3"/>
      <c r="F526" s="3"/>
      <c r="G526" s="16"/>
      <c r="H526" s="3"/>
      <c r="I526" s="3"/>
      <c r="J526" s="3"/>
      <c r="K526" s="3"/>
      <c r="L526" s="3"/>
      <c r="M526" s="3"/>
      <c r="N526" s="3"/>
    </row>
    <row r="527" spans="1:14" ht="13">
      <c r="A527" s="36"/>
      <c r="B527" s="3"/>
      <c r="C527" s="4"/>
      <c r="D527" s="4"/>
      <c r="E527" s="3"/>
      <c r="F527" s="3"/>
      <c r="G527" s="16"/>
      <c r="H527" s="3"/>
      <c r="I527" s="3"/>
      <c r="J527" s="3"/>
      <c r="K527" s="3"/>
      <c r="L527" s="3"/>
      <c r="M527" s="3"/>
      <c r="N527" s="3"/>
    </row>
    <row r="528" spans="1:14" ht="13">
      <c r="A528" s="36"/>
      <c r="B528" s="3"/>
      <c r="C528" s="4"/>
      <c r="D528" s="4"/>
      <c r="E528" s="3"/>
      <c r="F528" s="3"/>
      <c r="G528" s="16"/>
      <c r="H528" s="3"/>
      <c r="I528" s="3"/>
      <c r="J528" s="3"/>
      <c r="K528" s="3"/>
      <c r="L528" s="3"/>
      <c r="M528" s="3"/>
      <c r="N528" s="3"/>
    </row>
    <row r="529" spans="1:14" ht="13">
      <c r="A529" s="36"/>
      <c r="B529" s="3"/>
      <c r="C529" s="4"/>
      <c r="D529" s="4"/>
      <c r="E529" s="3"/>
      <c r="F529" s="3"/>
      <c r="G529" s="16"/>
      <c r="H529" s="3"/>
      <c r="I529" s="3"/>
      <c r="J529" s="3"/>
      <c r="K529" s="3"/>
      <c r="L529" s="3"/>
      <c r="M529" s="3"/>
      <c r="N529" s="3"/>
    </row>
    <row r="530" spans="1:14" ht="13">
      <c r="A530" s="36"/>
      <c r="B530" s="3"/>
      <c r="C530" s="4"/>
      <c r="D530" s="4"/>
      <c r="E530" s="3"/>
      <c r="F530" s="3"/>
      <c r="G530" s="16"/>
      <c r="H530" s="3"/>
      <c r="I530" s="3"/>
      <c r="J530" s="3"/>
      <c r="K530" s="3"/>
      <c r="L530" s="3"/>
      <c r="M530" s="3"/>
      <c r="N530" s="3"/>
    </row>
    <row r="531" spans="1:14" ht="13">
      <c r="A531" s="36"/>
      <c r="B531" s="3"/>
      <c r="C531" s="4"/>
      <c r="D531" s="4"/>
      <c r="E531" s="3"/>
      <c r="F531" s="3"/>
      <c r="G531" s="16"/>
      <c r="H531" s="3"/>
      <c r="I531" s="3"/>
      <c r="J531" s="3"/>
      <c r="K531" s="3"/>
      <c r="L531" s="3"/>
      <c r="M531" s="3"/>
      <c r="N531" s="3"/>
    </row>
    <row r="532" spans="1:14" ht="13">
      <c r="A532" s="36"/>
      <c r="B532" s="3"/>
      <c r="C532" s="4"/>
      <c r="D532" s="4"/>
      <c r="E532" s="3"/>
      <c r="F532" s="3"/>
      <c r="G532" s="16"/>
      <c r="H532" s="3"/>
      <c r="I532" s="3"/>
      <c r="J532" s="3"/>
      <c r="K532" s="3"/>
      <c r="L532" s="3"/>
      <c r="M532" s="3"/>
      <c r="N532" s="3"/>
    </row>
    <row r="533" spans="1:14" ht="13">
      <c r="A533" s="36"/>
      <c r="B533" s="3"/>
      <c r="C533" s="4"/>
      <c r="D533" s="4"/>
      <c r="E533" s="3"/>
      <c r="F533" s="3"/>
      <c r="G533" s="16"/>
      <c r="H533" s="3"/>
      <c r="I533" s="3"/>
      <c r="J533" s="3"/>
      <c r="K533" s="3"/>
      <c r="L533" s="3"/>
      <c r="M533" s="3"/>
      <c r="N533" s="3"/>
    </row>
    <row r="534" spans="1:14" ht="13">
      <c r="A534" s="36"/>
      <c r="B534" s="3"/>
      <c r="C534" s="4"/>
      <c r="D534" s="4"/>
      <c r="E534" s="3"/>
      <c r="F534" s="3"/>
      <c r="G534" s="16"/>
      <c r="H534" s="3"/>
      <c r="I534" s="3"/>
      <c r="J534" s="3"/>
      <c r="K534" s="3"/>
      <c r="L534" s="3"/>
      <c r="M534" s="3"/>
      <c r="N534" s="3"/>
    </row>
    <row r="535" spans="1:14" ht="13">
      <c r="A535" s="36"/>
      <c r="B535" s="3"/>
      <c r="C535" s="4"/>
      <c r="D535" s="4"/>
      <c r="E535" s="3"/>
      <c r="F535" s="3"/>
      <c r="G535" s="16"/>
      <c r="H535" s="3"/>
      <c r="I535" s="3"/>
      <c r="J535" s="3"/>
      <c r="K535" s="3"/>
      <c r="L535" s="3"/>
      <c r="M535" s="3"/>
      <c r="N535" s="3"/>
    </row>
    <row r="536" spans="1:14" ht="13">
      <c r="A536" s="36"/>
      <c r="B536" s="3"/>
      <c r="C536" s="4"/>
      <c r="D536" s="4"/>
      <c r="E536" s="3"/>
      <c r="F536" s="3"/>
      <c r="G536" s="16"/>
      <c r="H536" s="3"/>
      <c r="I536" s="3"/>
      <c r="J536" s="3"/>
      <c r="K536" s="3"/>
      <c r="L536" s="3"/>
      <c r="M536" s="3"/>
      <c r="N536" s="3"/>
    </row>
    <row r="537" spans="1:14" ht="13">
      <c r="A537" s="36"/>
      <c r="B537" s="3"/>
      <c r="C537" s="4"/>
      <c r="D537" s="4"/>
      <c r="E537" s="3"/>
      <c r="F537" s="3"/>
      <c r="G537" s="16"/>
      <c r="H537" s="3"/>
      <c r="I537" s="3"/>
      <c r="J537" s="3"/>
      <c r="K537" s="3"/>
      <c r="L537" s="3"/>
      <c r="M537" s="3"/>
      <c r="N537" s="3"/>
    </row>
    <row r="538" spans="1:14" ht="13">
      <c r="A538" s="36"/>
      <c r="B538" s="3"/>
      <c r="C538" s="4"/>
      <c r="D538" s="4"/>
      <c r="E538" s="3"/>
      <c r="F538" s="3"/>
      <c r="G538" s="16"/>
      <c r="H538" s="3"/>
      <c r="I538" s="3"/>
      <c r="J538" s="3"/>
      <c r="K538" s="3"/>
      <c r="L538" s="3"/>
      <c r="M538" s="3"/>
      <c r="N538" s="3"/>
    </row>
    <row r="539" spans="1:14" ht="13">
      <c r="A539" s="36"/>
      <c r="B539" s="3"/>
      <c r="C539" s="4"/>
      <c r="D539" s="4"/>
      <c r="E539" s="3"/>
      <c r="F539" s="3"/>
      <c r="G539" s="16"/>
      <c r="H539" s="3"/>
      <c r="I539" s="3"/>
      <c r="J539" s="3"/>
      <c r="K539" s="3"/>
      <c r="L539" s="3"/>
      <c r="M539" s="3"/>
      <c r="N539" s="3"/>
    </row>
    <row r="540" spans="1:14" ht="13">
      <c r="A540" s="36"/>
      <c r="B540" s="3"/>
      <c r="C540" s="4"/>
      <c r="D540" s="4"/>
      <c r="E540" s="3"/>
      <c r="F540" s="3"/>
      <c r="G540" s="16"/>
      <c r="H540" s="3"/>
      <c r="I540" s="3"/>
      <c r="J540" s="3"/>
      <c r="K540" s="3"/>
      <c r="L540" s="3"/>
      <c r="M540" s="3"/>
      <c r="N540" s="3"/>
    </row>
    <row r="541" spans="1:14" ht="13">
      <c r="A541" s="36"/>
      <c r="B541" s="3"/>
      <c r="C541" s="4"/>
      <c r="D541" s="4"/>
      <c r="E541" s="3"/>
      <c r="F541" s="3"/>
      <c r="G541" s="16"/>
      <c r="H541" s="3"/>
      <c r="I541" s="3"/>
      <c r="J541" s="3"/>
      <c r="K541" s="3"/>
      <c r="L541" s="3"/>
      <c r="M541" s="3"/>
      <c r="N541" s="3"/>
    </row>
    <row r="542" spans="1:14" ht="13">
      <c r="A542" s="36"/>
      <c r="B542" s="3"/>
      <c r="C542" s="4"/>
      <c r="D542" s="4"/>
      <c r="E542" s="3"/>
      <c r="F542" s="3"/>
      <c r="G542" s="16"/>
      <c r="H542" s="3"/>
      <c r="I542" s="3"/>
      <c r="J542" s="3"/>
      <c r="K542" s="3"/>
      <c r="L542" s="3"/>
      <c r="M542" s="3"/>
      <c r="N542" s="3"/>
    </row>
    <row r="543" spans="1:14" ht="13">
      <c r="A543" s="36"/>
      <c r="B543" s="3"/>
      <c r="C543" s="4"/>
      <c r="D543" s="4"/>
      <c r="E543" s="3"/>
      <c r="F543" s="3"/>
      <c r="G543" s="16"/>
      <c r="H543" s="3"/>
      <c r="I543" s="3"/>
      <c r="J543" s="3"/>
      <c r="K543" s="3"/>
      <c r="L543" s="3"/>
      <c r="M543" s="3"/>
      <c r="N543" s="3"/>
    </row>
    <row r="544" spans="1:14" ht="13">
      <c r="A544" s="36"/>
      <c r="B544" s="3"/>
      <c r="C544" s="4"/>
      <c r="D544" s="4"/>
      <c r="E544" s="3"/>
      <c r="F544" s="3"/>
      <c r="G544" s="16"/>
      <c r="H544" s="3"/>
      <c r="I544" s="3"/>
      <c r="J544" s="3"/>
      <c r="K544" s="3"/>
      <c r="L544" s="3"/>
      <c r="M544" s="3"/>
      <c r="N544" s="3"/>
    </row>
    <row r="545" spans="1:14" ht="13">
      <c r="A545" s="36"/>
      <c r="B545" s="3"/>
      <c r="C545" s="4"/>
      <c r="D545" s="4"/>
      <c r="E545" s="3"/>
      <c r="F545" s="3"/>
      <c r="G545" s="16"/>
      <c r="H545" s="3"/>
      <c r="I545" s="3"/>
      <c r="J545" s="3"/>
      <c r="K545" s="3"/>
      <c r="L545" s="3"/>
      <c r="M545" s="3"/>
      <c r="N545" s="3"/>
    </row>
    <row r="546" spans="1:14" ht="13">
      <c r="A546" s="36"/>
      <c r="B546" s="3"/>
      <c r="C546" s="4"/>
      <c r="D546" s="4"/>
      <c r="E546" s="3"/>
      <c r="F546" s="3"/>
      <c r="G546" s="16"/>
      <c r="H546" s="3"/>
      <c r="I546" s="3"/>
      <c r="J546" s="3"/>
      <c r="K546" s="3"/>
      <c r="L546" s="3"/>
      <c r="M546" s="3"/>
      <c r="N546" s="3"/>
    </row>
    <row r="547" spans="1:14" ht="13">
      <c r="A547" s="36"/>
      <c r="B547" s="3"/>
      <c r="C547" s="4"/>
      <c r="D547" s="4"/>
      <c r="E547" s="3"/>
      <c r="F547" s="3"/>
      <c r="G547" s="16"/>
      <c r="H547" s="3"/>
      <c r="I547" s="3"/>
      <c r="J547" s="3"/>
      <c r="K547" s="3"/>
      <c r="L547" s="3"/>
      <c r="M547" s="3"/>
      <c r="N547" s="3"/>
    </row>
    <row r="548" spans="1:14" ht="13">
      <c r="A548" s="36"/>
      <c r="B548" s="3"/>
      <c r="C548" s="4"/>
      <c r="D548" s="4"/>
      <c r="E548" s="3"/>
      <c r="F548" s="3"/>
      <c r="G548" s="16"/>
      <c r="H548" s="3"/>
      <c r="I548" s="3"/>
      <c r="J548" s="3"/>
      <c r="K548" s="3"/>
      <c r="L548" s="3"/>
      <c r="M548" s="3"/>
      <c r="N548" s="3"/>
    </row>
    <row r="549" spans="1:14" ht="13">
      <c r="A549" s="36"/>
      <c r="B549" s="3"/>
      <c r="C549" s="4"/>
      <c r="D549" s="4"/>
      <c r="E549" s="3"/>
      <c r="F549" s="3"/>
      <c r="G549" s="16"/>
      <c r="H549" s="3"/>
      <c r="I549" s="3"/>
      <c r="J549" s="3"/>
      <c r="K549" s="3"/>
      <c r="L549" s="3"/>
      <c r="M549" s="3"/>
      <c r="N549" s="3"/>
    </row>
    <row r="550" spans="1:14" ht="13">
      <c r="A550" s="36"/>
      <c r="B550" s="3"/>
      <c r="C550" s="4"/>
      <c r="D550" s="4"/>
      <c r="E550" s="3"/>
      <c r="F550" s="3"/>
      <c r="G550" s="16"/>
      <c r="H550" s="3"/>
      <c r="I550" s="3"/>
      <c r="J550" s="3"/>
      <c r="K550" s="3"/>
      <c r="L550" s="3"/>
      <c r="M550" s="3"/>
      <c r="N550" s="3"/>
    </row>
    <row r="551" spans="1:14" ht="13">
      <c r="A551" s="36"/>
      <c r="B551" s="3"/>
      <c r="C551" s="4"/>
      <c r="D551" s="4"/>
      <c r="E551" s="3"/>
      <c r="F551" s="3"/>
      <c r="G551" s="16"/>
      <c r="H551" s="3"/>
      <c r="I551" s="3"/>
      <c r="J551" s="3"/>
      <c r="K551" s="3"/>
      <c r="L551" s="3"/>
      <c r="M551" s="3"/>
      <c r="N551" s="3"/>
    </row>
    <row r="552" spans="1:14" ht="13">
      <c r="A552" s="36"/>
      <c r="B552" s="3"/>
      <c r="C552" s="4"/>
      <c r="D552" s="4"/>
      <c r="E552" s="3"/>
      <c r="F552" s="3"/>
      <c r="G552" s="16"/>
      <c r="H552" s="3"/>
      <c r="I552" s="3"/>
      <c r="J552" s="3"/>
      <c r="K552" s="3"/>
      <c r="L552" s="3"/>
      <c r="M552" s="3"/>
      <c r="N552" s="3"/>
    </row>
    <row r="553" spans="1:14" ht="13">
      <c r="A553" s="36"/>
      <c r="B553" s="3"/>
      <c r="C553" s="4"/>
      <c r="D553" s="4"/>
      <c r="E553" s="3"/>
      <c r="F553" s="3"/>
      <c r="G553" s="16"/>
      <c r="H553" s="3"/>
      <c r="I553" s="3"/>
      <c r="J553" s="3"/>
      <c r="K553" s="3"/>
      <c r="L553" s="3"/>
      <c r="M553" s="3"/>
      <c r="N553" s="3"/>
    </row>
    <row r="554" spans="1:14" ht="13">
      <c r="A554" s="36"/>
      <c r="B554" s="3"/>
      <c r="C554" s="4"/>
      <c r="D554" s="4"/>
      <c r="E554" s="3"/>
      <c r="F554" s="3"/>
      <c r="G554" s="16"/>
      <c r="H554" s="3"/>
      <c r="I554" s="3"/>
      <c r="J554" s="3"/>
      <c r="K554" s="3"/>
      <c r="L554" s="3"/>
      <c r="M554" s="3"/>
      <c r="N554" s="3"/>
    </row>
    <row r="555" spans="1:14" ht="13">
      <c r="A555" s="36"/>
      <c r="B555" s="3"/>
      <c r="C555" s="4"/>
      <c r="D555" s="4"/>
      <c r="E555" s="3"/>
      <c r="F555" s="3"/>
      <c r="G555" s="16"/>
      <c r="H555" s="3"/>
      <c r="I555" s="3"/>
      <c r="J555" s="3"/>
      <c r="K555" s="3"/>
      <c r="L555" s="3"/>
      <c r="M555" s="3"/>
      <c r="N555" s="3"/>
    </row>
    <row r="556" spans="1:14" ht="13">
      <c r="A556" s="36"/>
      <c r="B556" s="3"/>
      <c r="C556" s="4"/>
      <c r="D556" s="4"/>
      <c r="E556" s="3"/>
      <c r="F556" s="3"/>
      <c r="G556" s="16"/>
      <c r="H556" s="3"/>
      <c r="I556" s="3"/>
      <c r="J556" s="3"/>
      <c r="K556" s="3"/>
      <c r="L556" s="3"/>
      <c r="M556" s="3"/>
      <c r="N556" s="3"/>
    </row>
    <row r="557" spans="1:14" ht="13">
      <c r="A557" s="36"/>
      <c r="B557" s="3"/>
      <c r="C557" s="4"/>
      <c r="D557" s="4"/>
      <c r="E557" s="3"/>
      <c r="F557" s="3"/>
      <c r="G557" s="16"/>
      <c r="H557" s="3"/>
      <c r="I557" s="3"/>
      <c r="J557" s="3"/>
      <c r="K557" s="3"/>
      <c r="L557" s="3"/>
      <c r="M557" s="3"/>
      <c r="N557" s="3"/>
    </row>
    <row r="558" spans="1:14" ht="13">
      <c r="A558" s="36"/>
      <c r="B558" s="3"/>
      <c r="C558" s="4"/>
      <c r="D558" s="4"/>
      <c r="E558" s="3"/>
      <c r="F558" s="3"/>
      <c r="G558" s="16"/>
      <c r="H558" s="3"/>
      <c r="I558" s="3"/>
      <c r="J558" s="3"/>
      <c r="K558" s="3"/>
      <c r="L558" s="3"/>
      <c r="M558" s="3"/>
      <c r="N558" s="3"/>
    </row>
    <row r="559" spans="1:14" ht="13">
      <c r="A559" s="36"/>
      <c r="B559" s="3"/>
      <c r="C559" s="4"/>
      <c r="D559" s="4"/>
      <c r="E559" s="3"/>
      <c r="F559" s="3"/>
      <c r="G559" s="16"/>
      <c r="H559" s="3"/>
      <c r="I559" s="3"/>
      <c r="J559" s="3"/>
      <c r="K559" s="3"/>
      <c r="L559" s="3"/>
      <c r="M559" s="3"/>
      <c r="N559" s="3"/>
    </row>
    <row r="560" spans="1:14" ht="13">
      <c r="A560" s="36"/>
      <c r="B560" s="3"/>
      <c r="C560" s="4"/>
      <c r="D560" s="4"/>
      <c r="E560" s="3"/>
      <c r="F560" s="3"/>
      <c r="G560" s="16"/>
      <c r="H560" s="3"/>
      <c r="I560" s="3"/>
      <c r="J560" s="3"/>
      <c r="K560" s="3"/>
      <c r="L560" s="3"/>
      <c r="M560" s="3"/>
      <c r="N560" s="3"/>
    </row>
    <row r="561" spans="1:14" ht="13">
      <c r="A561" s="36"/>
      <c r="B561" s="3"/>
      <c r="C561" s="4"/>
      <c r="D561" s="4"/>
      <c r="E561" s="3"/>
      <c r="F561" s="3"/>
      <c r="G561" s="16"/>
      <c r="H561" s="3"/>
      <c r="I561" s="3"/>
      <c r="J561" s="3"/>
      <c r="K561" s="3"/>
      <c r="L561" s="3"/>
      <c r="M561" s="3"/>
      <c r="N561" s="3"/>
    </row>
    <row r="562" spans="1:14" ht="13">
      <c r="A562" s="36"/>
      <c r="B562" s="3"/>
      <c r="C562" s="4"/>
      <c r="D562" s="4"/>
      <c r="E562" s="3"/>
      <c r="F562" s="3"/>
      <c r="G562" s="16"/>
      <c r="H562" s="3"/>
      <c r="I562" s="3"/>
      <c r="J562" s="3"/>
      <c r="K562" s="3"/>
      <c r="L562" s="3"/>
      <c r="M562" s="3"/>
      <c r="N562" s="3"/>
    </row>
    <row r="563" spans="1:14" ht="13">
      <c r="A563" s="36"/>
      <c r="B563" s="3"/>
      <c r="C563" s="4"/>
      <c r="D563" s="4"/>
      <c r="E563" s="3"/>
      <c r="F563" s="3"/>
      <c r="G563" s="16"/>
      <c r="H563" s="3"/>
      <c r="I563" s="3"/>
      <c r="J563" s="3"/>
      <c r="K563" s="3"/>
      <c r="L563" s="3"/>
      <c r="M563" s="3"/>
      <c r="N563" s="3"/>
    </row>
    <row r="564" spans="1:14" ht="13">
      <c r="A564" s="36"/>
      <c r="B564" s="3"/>
      <c r="C564" s="4"/>
      <c r="D564" s="4"/>
      <c r="E564" s="3"/>
      <c r="F564" s="3"/>
      <c r="G564" s="16"/>
      <c r="H564" s="3"/>
      <c r="I564" s="3"/>
      <c r="J564" s="3"/>
      <c r="K564" s="3"/>
      <c r="L564" s="3"/>
      <c r="M564" s="3"/>
      <c r="N564" s="3"/>
    </row>
    <row r="565" spans="1:14" ht="13">
      <c r="A565" s="36"/>
      <c r="B565" s="3"/>
      <c r="C565" s="4"/>
      <c r="D565" s="4"/>
      <c r="E565" s="3"/>
      <c r="F565" s="3"/>
      <c r="G565" s="16"/>
      <c r="H565" s="3"/>
      <c r="I565" s="3"/>
      <c r="J565" s="3"/>
      <c r="K565" s="3"/>
      <c r="L565" s="3"/>
      <c r="M565" s="3"/>
      <c r="N565" s="3"/>
    </row>
    <row r="566" spans="1:14" ht="13">
      <c r="A566" s="36"/>
      <c r="B566" s="3"/>
      <c r="C566" s="4"/>
      <c r="D566" s="4"/>
      <c r="E566" s="3"/>
      <c r="F566" s="3"/>
      <c r="G566" s="16"/>
      <c r="H566" s="3"/>
      <c r="I566" s="3"/>
      <c r="J566" s="3"/>
      <c r="K566" s="3"/>
      <c r="L566" s="3"/>
      <c r="M566" s="3"/>
      <c r="N566" s="3"/>
    </row>
    <row r="567" spans="1:14" ht="13">
      <c r="A567" s="36"/>
      <c r="B567" s="3"/>
      <c r="C567" s="4"/>
      <c r="D567" s="4"/>
      <c r="E567" s="3"/>
      <c r="F567" s="3"/>
      <c r="G567" s="16"/>
      <c r="H567" s="3"/>
      <c r="I567" s="3"/>
      <c r="J567" s="3"/>
      <c r="K567" s="3"/>
      <c r="L567" s="3"/>
      <c r="M567" s="3"/>
      <c r="N567" s="3"/>
    </row>
    <row r="568" spans="1:14" ht="13">
      <c r="A568" s="36"/>
      <c r="B568" s="3"/>
      <c r="C568" s="4"/>
      <c r="D568" s="4"/>
      <c r="E568" s="3"/>
      <c r="F568" s="3"/>
      <c r="G568" s="16"/>
      <c r="H568" s="3"/>
      <c r="I568" s="3"/>
      <c r="J568" s="3"/>
      <c r="K568" s="3"/>
      <c r="L568" s="3"/>
      <c r="M568" s="3"/>
      <c r="N568" s="3"/>
    </row>
    <row r="569" spans="1:14" ht="13">
      <c r="A569" s="36"/>
      <c r="B569" s="3"/>
      <c r="C569" s="4"/>
      <c r="D569" s="4"/>
      <c r="E569" s="3"/>
      <c r="F569" s="3"/>
      <c r="G569" s="16"/>
      <c r="H569" s="3"/>
      <c r="I569" s="3"/>
      <c r="J569" s="3"/>
      <c r="K569" s="3"/>
      <c r="L569" s="3"/>
      <c r="M569" s="3"/>
      <c r="N569" s="3"/>
    </row>
    <row r="570" spans="1:14" ht="13">
      <c r="A570" s="36"/>
      <c r="B570" s="3"/>
      <c r="C570" s="4"/>
      <c r="D570" s="4"/>
      <c r="E570" s="3"/>
      <c r="F570" s="3"/>
      <c r="G570" s="16"/>
      <c r="H570" s="3"/>
      <c r="I570" s="3"/>
      <c r="J570" s="3"/>
      <c r="K570" s="3"/>
      <c r="L570" s="3"/>
      <c r="M570" s="3"/>
      <c r="N570" s="3"/>
    </row>
    <row r="571" spans="1:14" ht="13">
      <c r="A571" s="36"/>
      <c r="B571" s="3"/>
      <c r="C571" s="4"/>
      <c r="D571" s="4"/>
      <c r="E571" s="3"/>
      <c r="F571" s="3"/>
      <c r="G571" s="16"/>
      <c r="H571" s="3"/>
      <c r="I571" s="3"/>
      <c r="J571" s="3"/>
      <c r="K571" s="3"/>
      <c r="L571" s="3"/>
      <c r="M571" s="3"/>
      <c r="N571" s="3"/>
    </row>
    <row r="572" spans="1:14" ht="13">
      <c r="A572" s="36"/>
      <c r="B572" s="3"/>
      <c r="C572" s="4"/>
      <c r="D572" s="4"/>
      <c r="E572" s="3"/>
      <c r="F572" s="3"/>
      <c r="G572" s="16"/>
      <c r="H572" s="3"/>
      <c r="I572" s="3"/>
      <c r="J572" s="3"/>
      <c r="K572" s="3"/>
      <c r="L572" s="3"/>
      <c r="M572" s="3"/>
      <c r="N572" s="3"/>
    </row>
    <row r="573" spans="1:14" ht="13">
      <c r="A573" s="36"/>
      <c r="B573" s="3"/>
      <c r="C573" s="4"/>
      <c r="D573" s="4"/>
      <c r="E573" s="3"/>
      <c r="F573" s="3"/>
      <c r="G573" s="16"/>
      <c r="H573" s="3"/>
      <c r="I573" s="3"/>
      <c r="J573" s="3"/>
      <c r="K573" s="3"/>
      <c r="L573" s="3"/>
      <c r="M573" s="3"/>
      <c r="N573" s="3"/>
    </row>
    <row r="574" spans="1:14" ht="13">
      <c r="A574" s="36"/>
      <c r="B574" s="3"/>
      <c r="C574" s="4"/>
      <c r="D574" s="4"/>
      <c r="E574" s="3"/>
      <c r="F574" s="3"/>
      <c r="G574" s="16"/>
      <c r="H574" s="3"/>
      <c r="I574" s="3"/>
      <c r="J574" s="3"/>
      <c r="K574" s="3"/>
      <c r="L574" s="3"/>
      <c r="M574" s="3"/>
      <c r="N574" s="3"/>
    </row>
    <row r="575" spans="1:14" ht="13">
      <c r="A575" s="36"/>
      <c r="B575" s="3"/>
      <c r="C575" s="4"/>
      <c r="D575" s="4"/>
      <c r="E575" s="3"/>
      <c r="F575" s="3"/>
      <c r="G575" s="16"/>
      <c r="H575" s="3"/>
      <c r="I575" s="3"/>
      <c r="J575" s="3"/>
      <c r="K575" s="3"/>
      <c r="L575" s="3"/>
      <c r="M575" s="3"/>
      <c r="N575" s="3"/>
    </row>
    <row r="576" spans="1:14" ht="13">
      <c r="A576" s="36"/>
      <c r="B576" s="3"/>
      <c r="C576" s="4"/>
      <c r="D576" s="4"/>
      <c r="E576" s="3"/>
      <c r="F576" s="3"/>
      <c r="G576" s="16"/>
      <c r="H576" s="3"/>
      <c r="I576" s="3"/>
      <c r="J576" s="3"/>
      <c r="K576" s="3"/>
      <c r="L576" s="3"/>
      <c r="M576" s="3"/>
      <c r="N576" s="3"/>
    </row>
    <row r="577" spans="1:14" ht="13">
      <c r="A577" s="36"/>
      <c r="B577" s="3"/>
      <c r="C577" s="4"/>
      <c r="D577" s="4"/>
      <c r="E577" s="3"/>
      <c r="F577" s="3"/>
      <c r="G577" s="16"/>
      <c r="H577" s="3"/>
      <c r="I577" s="3"/>
      <c r="J577" s="3"/>
      <c r="K577" s="3"/>
      <c r="L577" s="3"/>
      <c r="M577" s="3"/>
      <c r="N577" s="3"/>
    </row>
    <row r="578" spans="1:14" ht="13">
      <c r="A578" s="36"/>
      <c r="B578" s="3"/>
      <c r="C578" s="4"/>
      <c r="D578" s="4"/>
      <c r="E578" s="3"/>
      <c r="F578" s="3"/>
      <c r="G578" s="16"/>
      <c r="H578" s="3"/>
      <c r="I578" s="3"/>
      <c r="J578" s="3"/>
      <c r="K578" s="3"/>
      <c r="L578" s="3"/>
      <c r="M578" s="3"/>
      <c r="N578" s="3"/>
    </row>
    <row r="579" spans="1:14" ht="13">
      <c r="A579" s="36"/>
      <c r="B579" s="3"/>
      <c r="C579" s="4"/>
      <c r="D579" s="4"/>
      <c r="E579" s="3"/>
      <c r="F579" s="3"/>
      <c r="G579" s="16"/>
      <c r="H579" s="3"/>
      <c r="I579" s="3"/>
      <c r="J579" s="3"/>
      <c r="K579" s="3"/>
      <c r="L579" s="3"/>
      <c r="M579" s="3"/>
      <c r="N579" s="3"/>
    </row>
    <row r="580" spans="1:14" ht="13">
      <c r="A580" s="36"/>
      <c r="B580" s="3"/>
      <c r="C580" s="4"/>
      <c r="D580" s="4"/>
      <c r="E580" s="3"/>
      <c r="F580" s="3"/>
      <c r="G580" s="16"/>
      <c r="H580" s="3"/>
      <c r="I580" s="3"/>
      <c r="J580" s="3"/>
      <c r="K580" s="3"/>
      <c r="L580" s="3"/>
      <c r="M580" s="3"/>
      <c r="N580" s="3"/>
    </row>
    <row r="581" spans="1:14" ht="13">
      <c r="A581" s="36"/>
      <c r="B581" s="3"/>
      <c r="C581" s="4"/>
      <c r="D581" s="4"/>
      <c r="E581" s="3"/>
      <c r="F581" s="3"/>
      <c r="G581" s="16"/>
      <c r="H581" s="3"/>
      <c r="I581" s="3"/>
      <c r="J581" s="3"/>
      <c r="K581" s="3"/>
      <c r="L581" s="3"/>
      <c r="M581" s="3"/>
      <c r="N581" s="3"/>
    </row>
    <row r="582" spans="1:14" ht="13">
      <c r="A582" s="36"/>
      <c r="B582" s="3"/>
      <c r="C582" s="4"/>
      <c r="D582" s="4"/>
      <c r="E582" s="3"/>
      <c r="F582" s="3"/>
      <c r="G582" s="16"/>
      <c r="H582" s="3"/>
      <c r="I582" s="3"/>
      <c r="J582" s="3"/>
      <c r="K582" s="3"/>
      <c r="L582" s="3"/>
      <c r="M582" s="3"/>
      <c r="N582" s="3"/>
    </row>
    <row r="583" spans="1:14" ht="13">
      <c r="A583" s="36"/>
      <c r="B583" s="3"/>
      <c r="C583" s="4"/>
      <c r="D583" s="4"/>
      <c r="E583" s="3"/>
      <c r="F583" s="3"/>
      <c r="G583" s="16"/>
      <c r="H583" s="3"/>
      <c r="I583" s="3"/>
      <c r="J583" s="3"/>
      <c r="K583" s="3"/>
      <c r="L583" s="3"/>
      <c r="M583" s="3"/>
      <c r="N583" s="3"/>
    </row>
    <row r="584" spans="1:14" ht="13">
      <c r="A584" s="36"/>
      <c r="B584" s="3"/>
      <c r="C584" s="4"/>
      <c r="D584" s="4"/>
      <c r="E584" s="3"/>
      <c r="F584" s="3"/>
      <c r="G584" s="16"/>
      <c r="H584" s="3"/>
      <c r="I584" s="3"/>
      <c r="J584" s="3"/>
      <c r="K584" s="3"/>
      <c r="L584" s="3"/>
      <c r="M584" s="3"/>
      <c r="N584" s="3"/>
    </row>
    <row r="585" spans="1:14" ht="13">
      <c r="A585" s="36"/>
      <c r="B585" s="3"/>
      <c r="C585" s="4"/>
      <c r="D585" s="4"/>
      <c r="E585" s="3"/>
      <c r="F585" s="3"/>
      <c r="G585" s="16"/>
      <c r="H585" s="3"/>
      <c r="I585" s="3"/>
      <c r="J585" s="3"/>
      <c r="K585" s="3"/>
      <c r="L585" s="3"/>
      <c r="M585" s="3"/>
      <c r="N585" s="3"/>
    </row>
    <row r="586" spans="1:14" ht="13">
      <c r="A586" s="36"/>
      <c r="B586" s="3"/>
      <c r="C586" s="4"/>
      <c r="D586" s="4"/>
      <c r="E586" s="3"/>
      <c r="F586" s="3"/>
      <c r="G586" s="16"/>
      <c r="H586" s="3"/>
      <c r="I586" s="3"/>
      <c r="J586" s="3"/>
      <c r="K586" s="3"/>
      <c r="L586" s="3"/>
      <c r="M586" s="3"/>
      <c r="N586" s="3"/>
    </row>
    <row r="587" spans="1:14" ht="13">
      <c r="A587" s="36"/>
      <c r="B587" s="3"/>
      <c r="C587" s="4"/>
      <c r="D587" s="4"/>
      <c r="E587" s="3"/>
      <c r="F587" s="3"/>
      <c r="G587" s="16"/>
      <c r="H587" s="3"/>
      <c r="I587" s="3"/>
      <c r="J587" s="3"/>
      <c r="K587" s="3"/>
      <c r="L587" s="3"/>
      <c r="M587" s="3"/>
      <c r="N587" s="3"/>
    </row>
    <row r="588" spans="1:14" ht="13">
      <c r="A588" s="36"/>
      <c r="B588" s="3"/>
      <c r="C588" s="4"/>
      <c r="D588" s="4"/>
      <c r="E588" s="3"/>
      <c r="F588" s="3"/>
      <c r="G588" s="16"/>
      <c r="H588" s="3"/>
      <c r="I588" s="3"/>
      <c r="J588" s="3"/>
      <c r="K588" s="3"/>
      <c r="L588" s="3"/>
      <c r="M588" s="3"/>
      <c r="N588" s="3"/>
    </row>
    <row r="589" spans="1:14" ht="13">
      <c r="A589" s="36"/>
      <c r="B589" s="3"/>
      <c r="C589" s="4"/>
      <c r="D589" s="4"/>
      <c r="E589" s="3"/>
      <c r="F589" s="3"/>
      <c r="G589" s="16"/>
      <c r="H589" s="3"/>
      <c r="I589" s="3"/>
      <c r="J589" s="3"/>
      <c r="K589" s="3"/>
      <c r="L589" s="3"/>
      <c r="M589" s="3"/>
      <c r="N589" s="3"/>
    </row>
    <row r="590" spans="1:14" ht="13">
      <c r="A590" s="36"/>
      <c r="B590" s="3"/>
      <c r="C590" s="4"/>
      <c r="D590" s="4"/>
      <c r="E590" s="3"/>
      <c r="F590" s="3"/>
      <c r="G590" s="16"/>
      <c r="H590" s="3"/>
      <c r="I590" s="3"/>
      <c r="J590" s="3"/>
      <c r="K590" s="3"/>
      <c r="L590" s="3"/>
      <c r="M590" s="3"/>
      <c r="N590" s="3"/>
    </row>
    <row r="591" spans="1:14" ht="13">
      <c r="A591" s="36"/>
      <c r="B591" s="3"/>
      <c r="C591" s="4"/>
      <c r="D591" s="4"/>
      <c r="E591" s="3"/>
      <c r="F591" s="3"/>
      <c r="G591" s="16"/>
      <c r="H591" s="3"/>
      <c r="I591" s="3"/>
      <c r="J591" s="3"/>
      <c r="K591" s="3"/>
      <c r="L591" s="3"/>
      <c r="M591" s="3"/>
      <c r="N591" s="3"/>
    </row>
    <row r="592" spans="1:14" ht="13">
      <c r="A592" s="36"/>
      <c r="B592" s="3"/>
      <c r="C592" s="4"/>
      <c r="D592" s="4"/>
      <c r="E592" s="3"/>
      <c r="F592" s="3"/>
      <c r="G592" s="16"/>
      <c r="H592" s="3"/>
      <c r="I592" s="3"/>
      <c r="J592" s="3"/>
      <c r="K592" s="3"/>
      <c r="L592" s="3"/>
      <c r="M592" s="3"/>
      <c r="N592" s="3"/>
    </row>
    <row r="593" spans="1:14" ht="13">
      <c r="A593" s="36"/>
      <c r="B593" s="3"/>
      <c r="C593" s="4"/>
      <c r="D593" s="4"/>
      <c r="E593" s="3"/>
      <c r="F593" s="3"/>
      <c r="G593" s="16"/>
      <c r="H593" s="3"/>
      <c r="I593" s="3"/>
      <c r="J593" s="3"/>
      <c r="K593" s="3"/>
      <c r="L593" s="3"/>
      <c r="M593" s="3"/>
      <c r="N593" s="3"/>
    </row>
    <row r="594" spans="1:14" ht="13">
      <c r="A594" s="36"/>
      <c r="B594" s="3"/>
      <c r="C594" s="4"/>
      <c r="D594" s="4"/>
      <c r="E594" s="3"/>
      <c r="F594" s="3"/>
      <c r="G594" s="16"/>
      <c r="H594" s="3"/>
      <c r="I594" s="3"/>
      <c r="J594" s="3"/>
      <c r="K594" s="3"/>
      <c r="L594" s="3"/>
      <c r="M594" s="3"/>
      <c r="N594" s="3"/>
    </row>
    <row r="595" spans="1:14" ht="13">
      <c r="A595" s="36"/>
      <c r="B595" s="3"/>
      <c r="C595" s="4"/>
      <c r="D595" s="4"/>
      <c r="E595" s="3"/>
      <c r="F595" s="3"/>
      <c r="G595" s="16"/>
      <c r="H595" s="3"/>
      <c r="I595" s="3"/>
      <c r="J595" s="3"/>
      <c r="K595" s="3"/>
      <c r="L595" s="3"/>
      <c r="M595" s="3"/>
      <c r="N595" s="3"/>
    </row>
    <row r="596" spans="1:14" ht="13">
      <c r="A596" s="36"/>
      <c r="B596" s="3"/>
      <c r="C596" s="4"/>
      <c r="D596" s="4"/>
      <c r="E596" s="3"/>
      <c r="F596" s="3"/>
      <c r="G596" s="16"/>
      <c r="H596" s="3"/>
      <c r="I596" s="3"/>
      <c r="J596" s="3"/>
      <c r="K596" s="3"/>
      <c r="L596" s="3"/>
      <c r="M596" s="3"/>
      <c r="N596" s="3"/>
    </row>
    <row r="597" spans="1:14" ht="13">
      <c r="A597" s="36"/>
      <c r="B597" s="3"/>
      <c r="C597" s="4"/>
      <c r="D597" s="4"/>
      <c r="E597" s="3"/>
      <c r="F597" s="3"/>
      <c r="G597" s="16"/>
      <c r="H597" s="3"/>
      <c r="I597" s="3"/>
      <c r="J597" s="3"/>
      <c r="K597" s="3"/>
      <c r="L597" s="3"/>
      <c r="M597" s="3"/>
      <c r="N597" s="3"/>
    </row>
    <row r="598" spans="1:14" ht="13">
      <c r="A598" s="36"/>
      <c r="B598" s="3"/>
      <c r="C598" s="4"/>
      <c r="D598" s="4"/>
      <c r="E598" s="3"/>
      <c r="F598" s="3"/>
      <c r="G598" s="16"/>
      <c r="H598" s="3"/>
      <c r="I598" s="3"/>
      <c r="J598" s="3"/>
      <c r="K598" s="3"/>
      <c r="L598" s="3"/>
      <c r="M598" s="3"/>
      <c r="N598" s="3"/>
    </row>
    <row r="599" spans="1:14" ht="13">
      <c r="A599" s="36"/>
      <c r="B599" s="3"/>
      <c r="C599" s="4"/>
      <c r="D599" s="4"/>
      <c r="E599" s="3"/>
      <c r="F599" s="3"/>
      <c r="G599" s="16"/>
      <c r="H599" s="3"/>
      <c r="I599" s="3"/>
      <c r="J599" s="3"/>
      <c r="K599" s="3"/>
      <c r="L599" s="3"/>
      <c r="M599" s="3"/>
      <c r="N599" s="3"/>
    </row>
    <row r="600" spans="1:14" ht="13">
      <c r="A600" s="36"/>
      <c r="B600" s="3"/>
      <c r="C600" s="4"/>
      <c r="D600" s="4"/>
      <c r="E600" s="3"/>
      <c r="F600" s="3"/>
      <c r="G600" s="16"/>
      <c r="H600" s="3"/>
      <c r="I600" s="3"/>
      <c r="J600" s="3"/>
      <c r="K600" s="3"/>
      <c r="L600" s="3"/>
      <c r="M600" s="3"/>
      <c r="N600" s="3"/>
    </row>
    <row r="601" spans="1:14" ht="13">
      <c r="A601" s="36"/>
      <c r="B601" s="3"/>
      <c r="C601" s="4"/>
      <c r="D601" s="4"/>
      <c r="E601" s="3"/>
      <c r="F601" s="3"/>
      <c r="G601" s="16"/>
      <c r="H601" s="3"/>
      <c r="I601" s="3"/>
      <c r="J601" s="3"/>
      <c r="K601" s="3"/>
      <c r="L601" s="3"/>
      <c r="M601" s="3"/>
      <c r="N601" s="3"/>
    </row>
    <row r="602" spans="1:14" ht="13">
      <c r="A602" s="36"/>
      <c r="B602" s="3"/>
      <c r="C602" s="4"/>
      <c r="D602" s="4"/>
      <c r="E602" s="3"/>
      <c r="F602" s="3"/>
      <c r="G602" s="16"/>
      <c r="H602" s="3"/>
      <c r="I602" s="3"/>
      <c r="J602" s="3"/>
      <c r="K602" s="3"/>
      <c r="L602" s="3"/>
      <c r="M602" s="3"/>
      <c r="N602" s="3"/>
    </row>
    <row r="603" spans="1:14" ht="13">
      <c r="A603" s="36"/>
      <c r="B603" s="3"/>
      <c r="C603" s="4"/>
      <c r="D603" s="4"/>
      <c r="E603" s="3"/>
      <c r="F603" s="3"/>
      <c r="G603" s="16"/>
      <c r="H603" s="3"/>
      <c r="I603" s="3"/>
      <c r="J603" s="3"/>
      <c r="K603" s="3"/>
      <c r="L603" s="3"/>
      <c r="M603" s="3"/>
      <c r="N603" s="3"/>
    </row>
    <row r="604" spans="1:14" ht="13">
      <c r="A604" s="36"/>
      <c r="B604" s="3"/>
      <c r="C604" s="4"/>
      <c r="D604" s="4"/>
      <c r="E604" s="3"/>
      <c r="F604" s="3"/>
      <c r="G604" s="16"/>
      <c r="H604" s="3"/>
      <c r="I604" s="3"/>
      <c r="J604" s="3"/>
      <c r="K604" s="3"/>
      <c r="L604" s="3"/>
      <c r="M604" s="3"/>
      <c r="N604" s="3"/>
    </row>
    <row r="605" spans="1:14" ht="13">
      <c r="A605" s="36"/>
      <c r="B605" s="3"/>
      <c r="C605" s="4"/>
      <c r="D605" s="4"/>
      <c r="E605" s="3"/>
      <c r="F605" s="3"/>
      <c r="G605" s="16"/>
      <c r="H605" s="3"/>
      <c r="I605" s="3"/>
      <c r="J605" s="3"/>
      <c r="K605" s="3"/>
      <c r="L605" s="3"/>
      <c r="M605" s="3"/>
      <c r="N605" s="3"/>
    </row>
    <row r="606" spans="1:14" ht="13">
      <c r="A606" s="36"/>
      <c r="B606" s="3"/>
      <c r="C606" s="4"/>
      <c r="D606" s="4"/>
      <c r="E606" s="3"/>
      <c r="F606" s="3"/>
      <c r="G606" s="16"/>
      <c r="H606" s="3"/>
      <c r="I606" s="3"/>
      <c r="J606" s="3"/>
      <c r="K606" s="3"/>
      <c r="L606" s="3"/>
      <c r="M606" s="3"/>
      <c r="N606" s="3"/>
    </row>
    <row r="607" spans="1:14" ht="13">
      <c r="A607" s="36"/>
      <c r="B607" s="3"/>
      <c r="C607" s="4"/>
      <c r="D607" s="4"/>
      <c r="E607" s="3"/>
      <c r="F607" s="3"/>
      <c r="G607" s="16"/>
      <c r="H607" s="3"/>
      <c r="I607" s="3"/>
      <c r="J607" s="3"/>
      <c r="K607" s="3"/>
      <c r="L607" s="3"/>
      <c r="M607" s="3"/>
      <c r="N607" s="3"/>
    </row>
    <row r="608" spans="1:14" ht="13">
      <c r="A608" s="36"/>
      <c r="B608" s="3"/>
      <c r="C608" s="4"/>
      <c r="D608" s="4"/>
      <c r="E608" s="3"/>
      <c r="F608" s="3"/>
      <c r="G608" s="16"/>
      <c r="H608" s="3"/>
      <c r="I608" s="3"/>
      <c r="J608" s="3"/>
      <c r="K608" s="3"/>
      <c r="L608" s="3"/>
      <c r="M608" s="3"/>
      <c r="N608" s="3"/>
    </row>
    <row r="609" spans="1:14" ht="13">
      <c r="A609" s="36"/>
      <c r="B609" s="3"/>
      <c r="C609" s="4"/>
      <c r="D609" s="4"/>
      <c r="E609" s="3"/>
      <c r="F609" s="3"/>
      <c r="G609" s="16"/>
      <c r="H609" s="3"/>
      <c r="I609" s="3"/>
      <c r="J609" s="3"/>
      <c r="K609" s="3"/>
      <c r="L609" s="3"/>
      <c r="M609" s="3"/>
      <c r="N609" s="3"/>
    </row>
    <row r="610" spans="1:14" ht="13">
      <c r="A610" s="36"/>
      <c r="B610" s="3"/>
      <c r="C610" s="4"/>
      <c r="D610" s="4"/>
      <c r="E610" s="3"/>
      <c r="F610" s="3"/>
      <c r="G610" s="16"/>
      <c r="H610" s="3"/>
      <c r="I610" s="3"/>
      <c r="J610" s="3"/>
      <c r="K610" s="3"/>
      <c r="L610" s="3"/>
      <c r="M610" s="3"/>
      <c r="N610" s="3"/>
    </row>
    <row r="611" spans="1:14" ht="13">
      <c r="A611" s="36"/>
      <c r="B611" s="3"/>
      <c r="C611" s="4"/>
      <c r="D611" s="4"/>
      <c r="E611" s="3"/>
      <c r="F611" s="3"/>
      <c r="G611" s="16"/>
      <c r="H611" s="3"/>
      <c r="I611" s="3"/>
      <c r="J611" s="3"/>
      <c r="K611" s="3"/>
      <c r="L611" s="3"/>
      <c r="M611" s="3"/>
      <c r="N611" s="3"/>
    </row>
    <row r="612" spans="1:14" ht="13">
      <c r="A612" s="36"/>
      <c r="B612" s="3"/>
      <c r="C612" s="4"/>
      <c r="D612" s="4"/>
      <c r="E612" s="3"/>
      <c r="F612" s="3"/>
      <c r="G612" s="16"/>
      <c r="H612" s="3"/>
      <c r="I612" s="3"/>
      <c r="J612" s="3"/>
      <c r="K612" s="3"/>
      <c r="L612" s="3"/>
      <c r="M612" s="3"/>
      <c r="N612" s="3"/>
    </row>
    <row r="613" spans="1:14" ht="13">
      <c r="A613" s="36"/>
      <c r="B613" s="3"/>
      <c r="C613" s="4"/>
      <c r="D613" s="4"/>
      <c r="E613" s="3"/>
      <c r="F613" s="3"/>
      <c r="G613" s="16"/>
      <c r="H613" s="3"/>
      <c r="I613" s="3"/>
      <c r="J613" s="3"/>
      <c r="K613" s="3"/>
      <c r="L613" s="3"/>
      <c r="M613" s="3"/>
      <c r="N613" s="3"/>
    </row>
    <row r="614" spans="1:14" ht="13">
      <c r="A614" s="36"/>
      <c r="B614" s="3"/>
      <c r="C614" s="4"/>
      <c r="D614" s="4"/>
      <c r="E614" s="3"/>
      <c r="F614" s="3"/>
      <c r="G614" s="16"/>
      <c r="H614" s="3"/>
      <c r="I614" s="3"/>
      <c r="J614" s="3"/>
      <c r="K614" s="3"/>
      <c r="L614" s="3"/>
      <c r="M614" s="3"/>
      <c r="N614" s="3"/>
    </row>
    <row r="615" spans="1:14" ht="13">
      <c r="A615" s="36"/>
      <c r="B615" s="3"/>
      <c r="C615" s="4"/>
      <c r="D615" s="4"/>
      <c r="E615" s="3"/>
      <c r="F615" s="3"/>
      <c r="G615" s="16"/>
      <c r="H615" s="3"/>
      <c r="I615" s="3"/>
      <c r="J615" s="3"/>
      <c r="K615" s="3"/>
      <c r="L615" s="3"/>
      <c r="M615" s="3"/>
      <c r="N615" s="3"/>
    </row>
    <row r="616" spans="1:14" ht="13">
      <c r="A616" s="36"/>
      <c r="B616" s="3"/>
      <c r="C616" s="4"/>
      <c r="D616" s="4"/>
      <c r="E616" s="3"/>
      <c r="F616" s="3"/>
      <c r="G616" s="16"/>
      <c r="H616" s="3"/>
      <c r="I616" s="3"/>
      <c r="J616" s="3"/>
      <c r="K616" s="3"/>
      <c r="L616" s="3"/>
      <c r="M616" s="3"/>
      <c r="N616" s="3"/>
    </row>
    <row r="617" spans="1:14" ht="13">
      <c r="A617" s="36"/>
      <c r="B617" s="3"/>
      <c r="C617" s="4"/>
      <c r="D617" s="4"/>
      <c r="E617" s="3"/>
      <c r="F617" s="3"/>
      <c r="G617" s="16"/>
      <c r="H617" s="3"/>
      <c r="I617" s="3"/>
      <c r="J617" s="3"/>
      <c r="K617" s="3"/>
      <c r="L617" s="3"/>
      <c r="M617" s="3"/>
      <c r="N617" s="3"/>
    </row>
    <row r="618" spans="1:14" ht="13">
      <c r="A618" s="36"/>
      <c r="B618" s="3"/>
      <c r="C618" s="4"/>
      <c r="D618" s="4"/>
      <c r="E618" s="3"/>
      <c r="F618" s="3"/>
      <c r="G618" s="16"/>
      <c r="H618" s="3"/>
      <c r="I618" s="3"/>
      <c r="J618" s="3"/>
      <c r="K618" s="3"/>
      <c r="L618" s="3"/>
      <c r="M618" s="3"/>
      <c r="N618" s="3"/>
    </row>
    <row r="619" spans="1:14" ht="13">
      <c r="A619" s="36"/>
      <c r="B619" s="3"/>
      <c r="C619" s="4"/>
      <c r="D619" s="4"/>
      <c r="E619" s="3"/>
      <c r="F619" s="3"/>
      <c r="G619" s="16"/>
      <c r="H619" s="3"/>
      <c r="I619" s="3"/>
      <c r="J619" s="3"/>
      <c r="K619" s="3"/>
      <c r="L619" s="3"/>
      <c r="M619" s="3"/>
      <c r="N619" s="3"/>
    </row>
    <row r="620" spans="1:14" ht="13">
      <c r="A620" s="36"/>
      <c r="B620" s="3"/>
      <c r="C620" s="4"/>
      <c r="D620" s="4"/>
      <c r="E620" s="3"/>
      <c r="F620" s="3"/>
      <c r="G620" s="16"/>
      <c r="H620" s="3"/>
      <c r="I620" s="3"/>
      <c r="J620" s="3"/>
      <c r="K620" s="3"/>
      <c r="L620" s="3"/>
      <c r="M620" s="3"/>
      <c r="N620" s="3"/>
    </row>
    <row r="621" spans="1:14" ht="13">
      <c r="A621" s="36"/>
      <c r="B621" s="3"/>
      <c r="C621" s="4"/>
      <c r="D621" s="4"/>
      <c r="E621" s="3"/>
      <c r="F621" s="3"/>
      <c r="G621" s="16"/>
      <c r="H621" s="3"/>
      <c r="I621" s="3"/>
      <c r="J621" s="3"/>
      <c r="K621" s="3"/>
      <c r="L621" s="3"/>
      <c r="M621" s="3"/>
      <c r="N621" s="3"/>
    </row>
    <row r="622" spans="1:14" ht="13">
      <c r="A622" s="36"/>
      <c r="B622" s="3"/>
      <c r="C622" s="4"/>
      <c r="D622" s="4"/>
      <c r="E622" s="3"/>
      <c r="F622" s="3"/>
      <c r="G622" s="16"/>
      <c r="H622" s="3"/>
      <c r="I622" s="3"/>
      <c r="J622" s="3"/>
      <c r="K622" s="3"/>
      <c r="L622" s="3"/>
      <c r="M622" s="3"/>
      <c r="N622" s="3"/>
    </row>
    <row r="623" spans="1:14" ht="13">
      <c r="A623" s="36"/>
      <c r="B623" s="3"/>
      <c r="C623" s="4"/>
      <c r="D623" s="4"/>
      <c r="E623" s="3"/>
      <c r="F623" s="3"/>
      <c r="G623" s="16"/>
      <c r="H623" s="3"/>
      <c r="I623" s="3"/>
      <c r="J623" s="3"/>
      <c r="K623" s="3"/>
      <c r="L623" s="3"/>
      <c r="M623" s="3"/>
      <c r="N623" s="3"/>
    </row>
    <row r="624" spans="1:14" ht="13">
      <c r="A624" s="36"/>
      <c r="B624" s="3"/>
      <c r="C624" s="4"/>
      <c r="D624" s="4"/>
      <c r="E624" s="3"/>
      <c r="F624" s="3"/>
      <c r="G624" s="16"/>
      <c r="H624" s="3"/>
      <c r="I624" s="3"/>
      <c r="J624" s="3"/>
      <c r="K624" s="3"/>
      <c r="L624" s="3"/>
      <c r="M624" s="3"/>
      <c r="N624" s="3"/>
    </row>
    <row r="625" spans="1:14" ht="13">
      <c r="A625" s="36"/>
      <c r="B625" s="3"/>
      <c r="C625" s="4"/>
      <c r="D625" s="4"/>
      <c r="E625" s="3"/>
      <c r="F625" s="3"/>
      <c r="G625" s="16"/>
      <c r="H625" s="3"/>
      <c r="I625" s="3"/>
      <c r="J625" s="3"/>
      <c r="K625" s="3"/>
      <c r="L625" s="3"/>
      <c r="M625" s="3"/>
      <c r="N625" s="3"/>
    </row>
    <row r="626" spans="1:14" ht="13">
      <c r="A626" s="36"/>
      <c r="B626" s="3"/>
      <c r="C626" s="4"/>
      <c r="D626" s="4"/>
      <c r="E626" s="3"/>
      <c r="F626" s="3"/>
      <c r="G626" s="16"/>
      <c r="H626" s="3"/>
      <c r="I626" s="3"/>
      <c r="J626" s="3"/>
      <c r="K626" s="3"/>
      <c r="L626" s="3"/>
      <c r="M626" s="3"/>
      <c r="N626" s="3"/>
    </row>
    <row r="627" spans="1:14" ht="13">
      <c r="A627" s="36"/>
      <c r="B627" s="3"/>
      <c r="C627" s="4"/>
      <c r="D627" s="4"/>
      <c r="E627" s="3"/>
      <c r="F627" s="3"/>
      <c r="G627" s="16"/>
      <c r="H627" s="3"/>
      <c r="I627" s="3"/>
      <c r="J627" s="3"/>
      <c r="K627" s="3"/>
      <c r="L627" s="3"/>
      <c r="M627" s="3"/>
      <c r="N627" s="3"/>
    </row>
    <row r="628" spans="1:14" ht="13">
      <c r="A628" s="36"/>
      <c r="B628" s="3"/>
      <c r="C628" s="4"/>
      <c r="D628" s="4"/>
      <c r="E628" s="3"/>
      <c r="F628" s="3"/>
      <c r="G628" s="16"/>
      <c r="H628" s="3"/>
      <c r="I628" s="3"/>
      <c r="J628" s="3"/>
      <c r="K628" s="3"/>
      <c r="L628" s="3"/>
      <c r="M628" s="3"/>
      <c r="N628" s="3"/>
    </row>
    <row r="629" spans="1:14" ht="13">
      <c r="A629" s="36"/>
      <c r="B629" s="3"/>
      <c r="C629" s="4"/>
      <c r="D629" s="4"/>
      <c r="E629" s="3"/>
      <c r="F629" s="3"/>
      <c r="G629" s="16"/>
      <c r="H629" s="3"/>
      <c r="I629" s="3"/>
      <c r="J629" s="3"/>
      <c r="K629" s="3"/>
      <c r="L629" s="3"/>
      <c r="M629" s="3"/>
      <c r="N629" s="3"/>
    </row>
    <row r="630" spans="1:14" ht="13">
      <c r="A630" s="36"/>
      <c r="B630" s="3"/>
      <c r="C630" s="4"/>
      <c r="D630" s="4"/>
      <c r="E630" s="3"/>
      <c r="F630" s="3"/>
      <c r="G630" s="16"/>
      <c r="H630" s="3"/>
      <c r="I630" s="3"/>
      <c r="J630" s="3"/>
      <c r="K630" s="3"/>
      <c r="L630" s="3"/>
      <c r="M630" s="3"/>
      <c r="N630" s="3"/>
    </row>
    <row r="631" spans="1:14" ht="13">
      <c r="A631" s="36"/>
      <c r="B631" s="3"/>
      <c r="C631" s="4"/>
      <c r="D631" s="4"/>
      <c r="E631" s="3"/>
      <c r="F631" s="3"/>
      <c r="G631" s="16"/>
      <c r="H631" s="3"/>
      <c r="I631" s="3"/>
      <c r="J631" s="3"/>
      <c r="K631" s="3"/>
      <c r="L631" s="3"/>
      <c r="M631" s="3"/>
      <c r="N631" s="3"/>
    </row>
    <row r="632" spans="1:14" ht="13">
      <c r="A632" s="36"/>
      <c r="B632" s="3"/>
      <c r="C632" s="4"/>
      <c r="D632" s="4"/>
      <c r="E632" s="3"/>
      <c r="F632" s="3"/>
      <c r="G632" s="16"/>
      <c r="H632" s="3"/>
      <c r="I632" s="3"/>
      <c r="J632" s="3"/>
      <c r="K632" s="3"/>
      <c r="L632" s="3"/>
      <c r="M632" s="3"/>
      <c r="N632" s="3"/>
    </row>
    <row r="633" spans="1:14" ht="13">
      <c r="A633" s="36"/>
      <c r="B633" s="3"/>
      <c r="C633" s="4"/>
      <c r="D633" s="4"/>
      <c r="E633" s="3"/>
      <c r="F633" s="3"/>
      <c r="G633" s="16"/>
      <c r="H633" s="3"/>
      <c r="I633" s="3"/>
      <c r="J633" s="3"/>
      <c r="K633" s="3"/>
      <c r="L633" s="3"/>
      <c r="M633" s="3"/>
      <c r="N633" s="3"/>
    </row>
    <row r="634" spans="1:14" ht="13">
      <c r="A634" s="36"/>
      <c r="B634" s="3"/>
      <c r="C634" s="4"/>
      <c r="D634" s="4"/>
      <c r="E634" s="3"/>
      <c r="F634" s="3"/>
      <c r="G634" s="16"/>
      <c r="H634" s="3"/>
      <c r="I634" s="3"/>
      <c r="J634" s="3"/>
      <c r="K634" s="3"/>
      <c r="L634" s="3"/>
      <c r="M634" s="3"/>
      <c r="N634" s="3"/>
    </row>
    <row r="635" spans="1:14" ht="13">
      <c r="A635" s="36"/>
      <c r="B635" s="3"/>
      <c r="C635" s="4"/>
      <c r="D635" s="4"/>
      <c r="E635" s="3"/>
      <c r="F635" s="3"/>
      <c r="G635" s="16"/>
      <c r="H635" s="3"/>
      <c r="I635" s="3"/>
      <c r="J635" s="3"/>
      <c r="K635" s="3"/>
      <c r="L635" s="3"/>
      <c r="M635" s="3"/>
      <c r="N635" s="3"/>
    </row>
    <row r="636" spans="1:14" ht="13">
      <c r="A636" s="36"/>
      <c r="B636" s="3"/>
      <c r="C636" s="4"/>
      <c r="D636" s="4"/>
      <c r="E636" s="3"/>
      <c r="F636" s="3"/>
      <c r="G636" s="16"/>
      <c r="H636" s="3"/>
      <c r="I636" s="3"/>
      <c r="J636" s="3"/>
      <c r="K636" s="3"/>
      <c r="L636" s="3"/>
      <c r="M636" s="3"/>
      <c r="N636" s="3"/>
    </row>
    <row r="637" spans="1:14" ht="13">
      <c r="A637" s="36"/>
      <c r="B637" s="3"/>
      <c r="C637" s="4"/>
      <c r="D637" s="4"/>
      <c r="E637" s="3"/>
      <c r="F637" s="3"/>
      <c r="G637" s="16"/>
      <c r="H637" s="3"/>
      <c r="I637" s="3"/>
      <c r="J637" s="3"/>
      <c r="K637" s="3"/>
      <c r="L637" s="3"/>
      <c r="M637" s="3"/>
      <c r="N637" s="3"/>
    </row>
    <row r="638" spans="1:14" ht="13">
      <c r="A638" s="36"/>
      <c r="B638" s="3"/>
      <c r="C638" s="4"/>
      <c r="D638" s="4"/>
      <c r="E638" s="3"/>
      <c r="F638" s="3"/>
      <c r="G638" s="16"/>
      <c r="H638" s="3"/>
      <c r="I638" s="3"/>
      <c r="J638" s="3"/>
      <c r="K638" s="3"/>
      <c r="L638" s="3"/>
      <c r="M638" s="3"/>
      <c r="N638" s="3"/>
    </row>
    <row r="639" spans="1:14" ht="13">
      <c r="A639" s="36"/>
      <c r="B639" s="3"/>
      <c r="C639" s="4"/>
      <c r="D639" s="4"/>
      <c r="E639" s="3"/>
      <c r="F639" s="3"/>
      <c r="G639" s="16"/>
      <c r="H639" s="3"/>
      <c r="I639" s="3"/>
      <c r="J639" s="3"/>
      <c r="K639" s="3"/>
      <c r="L639" s="3"/>
      <c r="M639" s="3"/>
      <c r="N639" s="3"/>
    </row>
    <row r="640" spans="1:14" ht="13">
      <c r="A640" s="36"/>
      <c r="B640" s="3"/>
      <c r="C640" s="4"/>
      <c r="D640" s="4"/>
      <c r="E640" s="3"/>
      <c r="F640" s="3"/>
      <c r="G640" s="16"/>
      <c r="H640" s="3"/>
      <c r="I640" s="3"/>
      <c r="J640" s="3"/>
      <c r="K640" s="3"/>
      <c r="L640" s="3"/>
      <c r="M640" s="3"/>
      <c r="N640" s="3"/>
    </row>
    <row r="641" spans="1:14" ht="13">
      <c r="A641" s="36"/>
      <c r="B641" s="3"/>
      <c r="C641" s="4"/>
      <c r="D641" s="4"/>
      <c r="E641" s="3"/>
      <c r="F641" s="3"/>
      <c r="G641" s="16"/>
      <c r="H641" s="3"/>
      <c r="I641" s="3"/>
      <c r="J641" s="3"/>
      <c r="K641" s="3"/>
      <c r="L641" s="3"/>
      <c r="M641" s="3"/>
      <c r="N641" s="3"/>
    </row>
    <row r="642" spans="1:14" ht="13">
      <c r="A642" s="36"/>
      <c r="B642" s="3"/>
      <c r="C642" s="4"/>
      <c r="D642" s="4"/>
      <c r="E642" s="3"/>
      <c r="F642" s="3"/>
      <c r="G642" s="16"/>
      <c r="H642" s="3"/>
      <c r="I642" s="3"/>
      <c r="J642" s="3"/>
      <c r="K642" s="3"/>
      <c r="L642" s="3"/>
      <c r="M642" s="3"/>
      <c r="N642" s="3"/>
    </row>
    <row r="643" spans="1:14" ht="13">
      <c r="A643" s="36"/>
      <c r="B643" s="3"/>
      <c r="C643" s="4"/>
      <c r="D643" s="4"/>
      <c r="E643" s="3"/>
      <c r="F643" s="3"/>
      <c r="G643" s="16"/>
      <c r="H643" s="3"/>
      <c r="I643" s="3"/>
      <c r="J643" s="3"/>
      <c r="K643" s="3"/>
      <c r="L643" s="3"/>
      <c r="M643" s="3"/>
      <c r="N643" s="3"/>
    </row>
    <row r="644" spans="1:14" ht="13">
      <c r="A644" s="36"/>
      <c r="B644" s="3"/>
      <c r="C644" s="4"/>
      <c r="D644" s="4"/>
      <c r="E644" s="3"/>
      <c r="F644" s="3"/>
      <c r="G644" s="16"/>
      <c r="H644" s="3"/>
      <c r="I644" s="3"/>
      <c r="J644" s="3"/>
      <c r="K644" s="3"/>
      <c r="L644" s="3"/>
      <c r="M644" s="3"/>
      <c r="N644" s="3"/>
    </row>
    <row r="645" spans="1:14" ht="13">
      <c r="A645" s="36"/>
      <c r="B645" s="3"/>
      <c r="C645" s="4"/>
      <c r="D645" s="4"/>
      <c r="E645" s="3"/>
      <c r="F645" s="3"/>
      <c r="G645" s="16"/>
      <c r="H645" s="3"/>
      <c r="I645" s="3"/>
      <c r="J645" s="3"/>
      <c r="K645" s="3"/>
      <c r="L645" s="3"/>
      <c r="M645" s="3"/>
      <c r="N645" s="3"/>
    </row>
    <row r="646" spans="1:14" ht="13">
      <c r="A646" s="36"/>
      <c r="B646" s="3"/>
      <c r="C646" s="4"/>
      <c r="D646" s="4"/>
      <c r="E646" s="3"/>
      <c r="F646" s="3"/>
      <c r="G646" s="16"/>
      <c r="H646" s="3"/>
      <c r="I646" s="3"/>
      <c r="J646" s="3"/>
      <c r="K646" s="3"/>
      <c r="L646" s="3"/>
      <c r="M646" s="3"/>
      <c r="N646" s="3"/>
    </row>
    <row r="647" spans="1:14" ht="13">
      <c r="A647" s="36"/>
      <c r="B647" s="3"/>
      <c r="C647" s="4"/>
      <c r="D647" s="4"/>
      <c r="E647" s="3"/>
      <c r="F647" s="3"/>
      <c r="G647" s="16"/>
      <c r="H647" s="3"/>
      <c r="I647" s="3"/>
      <c r="J647" s="3"/>
      <c r="K647" s="3"/>
      <c r="L647" s="3"/>
      <c r="M647" s="3"/>
      <c r="N647" s="3"/>
    </row>
    <row r="648" spans="1:14" ht="13">
      <c r="A648" s="36"/>
      <c r="B648" s="3"/>
      <c r="C648" s="4"/>
      <c r="D648" s="4"/>
      <c r="E648" s="3"/>
      <c r="F648" s="3"/>
      <c r="G648" s="16"/>
      <c r="H648" s="3"/>
      <c r="I648" s="3"/>
      <c r="J648" s="3"/>
      <c r="K648" s="3"/>
      <c r="L648" s="3"/>
      <c r="M648" s="3"/>
      <c r="N648" s="3"/>
    </row>
    <row r="649" spans="1:14" ht="13">
      <c r="A649" s="36"/>
      <c r="B649" s="3"/>
      <c r="C649" s="4"/>
      <c r="D649" s="4"/>
      <c r="E649" s="3"/>
      <c r="F649" s="3"/>
      <c r="G649" s="16"/>
      <c r="H649" s="3"/>
      <c r="I649" s="3"/>
      <c r="J649" s="3"/>
      <c r="K649" s="3"/>
      <c r="L649" s="3"/>
      <c r="M649" s="3"/>
      <c r="N649" s="3"/>
    </row>
    <row r="650" spans="1:14" ht="13">
      <c r="A650" s="36"/>
      <c r="B650" s="3"/>
      <c r="C650" s="4"/>
      <c r="D650" s="4"/>
      <c r="E650" s="3"/>
      <c r="F650" s="3"/>
      <c r="G650" s="16"/>
      <c r="H650" s="3"/>
      <c r="I650" s="3"/>
      <c r="J650" s="3"/>
      <c r="K650" s="3"/>
      <c r="L650" s="3"/>
      <c r="M650" s="3"/>
      <c r="N650" s="3"/>
    </row>
    <row r="651" spans="1:14" ht="13">
      <c r="A651" s="36"/>
      <c r="B651" s="3"/>
      <c r="C651" s="4"/>
      <c r="D651" s="4"/>
      <c r="E651" s="3"/>
      <c r="F651" s="3"/>
      <c r="G651" s="16"/>
      <c r="H651" s="3"/>
      <c r="I651" s="3"/>
      <c r="J651" s="3"/>
      <c r="K651" s="3"/>
      <c r="L651" s="3"/>
      <c r="M651" s="3"/>
      <c r="N651" s="3"/>
    </row>
    <row r="652" spans="1:14" ht="13">
      <c r="A652" s="36"/>
      <c r="B652" s="3"/>
      <c r="C652" s="4"/>
      <c r="D652" s="4"/>
      <c r="E652" s="3"/>
      <c r="F652" s="3"/>
      <c r="G652" s="16"/>
      <c r="H652" s="3"/>
      <c r="I652" s="3"/>
      <c r="J652" s="3"/>
      <c r="K652" s="3"/>
      <c r="L652" s="3"/>
      <c r="M652" s="3"/>
      <c r="N652" s="3"/>
    </row>
    <row r="653" spans="1:14" ht="13">
      <c r="A653" s="36"/>
      <c r="B653" s="3"/>
      <c r="C653" s="4"/>
      <c r="D653" s="4"/>
      <c r="E653" s="3"/>
      <c r="F653" s="3"/>
      <c r="G653" s="16"/>
      <c r="H653" s="3"/>
      <c r="I653" s="3"/>
      <c r="J653" s="3"/>
      <c r="K653" s="3"/>
      <c r="L653" s="3"/>
      <c r="M653" s="3"/>
      <c r="N653" s="3"/>
    </row>
    <row r="654" spans="1:14" ht="13">
      <c r="A654" s="36"/>
      <c r="B654" s="3"/>
      <c r="C654" s="4"/>
      <c r="D654" s="4"/>
      <c r="E654" s="3"/>
      <c r="F654" s="3"/>
      <c r="G654" s="16"/>
      <c r="H654" s="3"/>
      <c r="I654" s="3"/>
      <c r="J654" s="3"/>
      <c r="K654" s="3"/>
      <c r="L654" s="3"/>
      <c r="M654" s="3"/>
      <c r="N654" s="3"/>
    </row>
    <row r="655" spans="1:14" ht="13">
      <c r="A655" s="36"/>
      <c r="B655" s="3"/>
      <c r="C655" s="4"/>
      <c r="D655" s="4"/>
      <c r="E655" s="3"/>
      <c r="F655" s="3"/>
      <c r="G655" s="16"/>
      <c r="H655" s="3"/>
      <c r="I655" s="3"/>
      <c r="J655" s="3"/>
      <c r="K655" s="3"/>
      <c r="L655" s="3"/>
      <c r="M655" s="3"/>
      <c r="N655" s="3"/>
    </row>
    <row r="656" spans="1:14" ht="13">
      <c r="A656" s="36"/>
      <c r="B656" s="3"/>
      <c r="C656" s="4"/>
      <c r="D656" s="4"/>
      <c r="E656" s="3"/>
      <c r="F656" s="3"/>
      <c r="G656" s="16"/>
      <c r="H656" s="3"/>
      <c r="I656" s="3"/>
      <c r="J656" s="3"/>
      <c r="K656" s="3"/>
      <c r="L656" s="3"/>
      <c r="M656" s="3"/>
      <c r="N656" s="3"/>
    </row>
    <row r="657" spans="1:14" ht="13">
      <c r="A657" s="36"/>
      <c r="B657" s="3"/>
      <c r="C657" s="4"/>
      <c r="D657" s="4"/>
      <c r="E657" s="3"/>
      <c r="F657" s="3"/>
      <c r="G657" s="16"/>
      <c r="H657" s="3"/>
      <c r="I657" s="3"/>
      <c r="J657" s="3"/>
      <c r="K657" s="3"/>
      <c r="L657" s="3"/>
      <c r="M657" s="3"/>
      <c r="N657" s="3"/>
    </row>
    <row r="658" spans="1:14" ht="13">
      <c r="A658" s="36"/>
      <c r="B658" s="3"/>
      <c r="C658" s="4"/>
      <c r="D658" s="4"/>
      <c r="E658" s="3"/>
      <c r="F658" s="3"/>
      <c r="G658" s="16"/>
      <c r="H658" s="3"/>
      <c r="I658" s="3"/>
      <c r="J658" s="3"/>
      <c r="K658" s="3"/>
      <c r="L658" s="3"/>
      <c r="M658" s="3"/>
      <c r="N658" s="3"/>
    </row>
    <row r="659" spans="1:14" ht="13">
      <c r="A659" s="36"/>
      <c r="B659" s="3"/>
      <c r="C659" s="4"/>
      <c r="D659" s="4"/>
      <c r="E659" s="3"/>
      <c r="F659" s="3"/>
      <c r="G659" s="16"/>
      <c r="H659" s="3"/>
      <c r="I659" s="3"/>
      <c r="J659" s="3"/>
      <c r="K659" s="3"/>
      <c r="L659" s="3"/>
      <c r="M659" s="3"/>
      <c r="N659" s="3"/>
    </row>
    <row r="660" spans="1:14" ht="13">
      <c r="A660" s="36"/>
      <c r="B660" s="3"/>
      <c r="C660" s="4"/>
      <c r="D660" s="4"/>
      <c r="E660" s="3"/>
      <c r="F660" s="3"/>
      <c r="G660" s="16"/>
      <c r="H660" s="3"/>
      <c r="I660" s="3"/>
      <c r="J660" s="3"/>
      <c r="K660" s="3"/>
      <c r="L660" s="3"/>
      <c r="M660" s="3"/>
      <c r="N660" s="3"/>
    </row>
    <row r="661" spans="1:14" ht="13">
      <c r="A661" s="36"/>
      <c r="B661" s="3"/>
      <c r="C661" s="4"/>
      <c r="D661" s="4"/>
      <c r="E661" s="3"/>
      <c r="F661" s="3"/>
      <c r="G661" s="16"/>
      <c r="H661" s="3"/>
      <c r="I661" s="3"/>
      <c r="J661" s="3"/>
      <c r="K661" s="3"/>
      <c r="L661" s="3"/>
      <c r="M661" s="3"/>
      <c r="N661" s="3"/>
    </row>
    <row r="662" spans="1:14" ht="13">
      <c r="A662" s="36"/>
      <c r="B662" s="3"/>
      <c r="C662" s="4"/>
      <c r="D662" s="4"/>
      <c r="E662" s="3"/>
      <c r="F662" s="3"/>
      <c r="G662" s="16"/>
      <c r="H662" s="3"/>
      <c r="I662" s="3"/>
      <c r="J662" s="3"/>
      <c r="K662" s="3"/>
      <c r="L662" s="3"/>
      <c r="M662" s="3"/>
      <c r="N662" s="3"/>
    </row>
    <row r="663" spans="1:14" ht="13">
      <c r="A663" s="36"/>
      <c r="B663" s="3"/>
      <c r="C663" s="4"/>
      <c r="D663" s="4"/>
      <c r="E663" s="3"/>
      <c r="F663" s="3"/>
      <c r="G663" s="16"/>
      <c r="H663" s="3"/>
      <c r="I663" s="3"/>
      <c r="J663" s="3"/>
      <c r="K663" s="3"/>
      <c r="L663" s="3"/>
      <c r="M663" s="3"/>
      <c r="N663" s="3"/>
    </row>
    <row r="664" spans="1:14" ht="13">
      <c r="A664" s="36"/>
      <c r="B664" s="3"/>
      <c r="C664" s="4"/>
      <c r="D664" s="4"/>
      <c r="E664" s="3"/>
      <c r="F664" s="3"/>
      <c r="G664" s="16"/>
      <c r="H664" s="3"/>
      <c r="I664" s="3"/>
      <c r="J664" s="3"/>
      <c r="K664" s="3"/>
      <c r="L664" s="3"/>
      <c r="M664" s="3"/>
      <c r="N664" s="3"/>
    </row>
    <row r="665" spans="1:14" ht="13">
      <c r="A665" s="36"/>
      <c r="B665" s="3"/>
      <c r="C665" s="4"/>
      <c r="D665" s="4"/>
      <c r="E665" s="3"/>
      <c r="F665" s="3"/>
      <c r="G665" s="16"/>
      <c r="H665" s="3"/>
      <c r="I665" s="3"/>
      <c r="J665" s="3"/>
      <c r="K665" s="3"/>
      <c r="L665" s="3"/>
      <c r="M665" s="3"/>
      <c r="N665" s="3"/>
    </row>
    <row r="666" spans="1:14" ht="13">
      <c r="A666" s="36"/>
      <c r="B666" s="3"/>
      <c r="C666" s="4"/>
      <c r="D666" s="4"/>
      <c r="E666" s="3"/>
      <c r="F666" s="3"/>
      <c r="G666" s="16"/>
      <c r="H666" s="3"/>
      <c r="I666" s="3"/>
      <c r="J666" s="3"/>
      <c r="K666" s="3"/>
      <c r="L666" s="3"/>
      <c r="M666" s="3"/>
      <c r="N666" s="3"/>
    </row>
    <row r="667" spans="1:14" ht="13">
      <c r="A667" s="36"/>
      <c r="B667" s="3"/>
      <c r="C667" s="4"/>
      <c r="D667" s="4"/>
      <c r="E667" s="3"/>
      <c r="F667" s="3"/>
      <c r="G667" s="16"/>
      <c r="H667" s="3"/>
      <c r="I667" s="3"/>
      <c r="J667" s="3"/>
      <c r="K667" s="3"/>
      <c r="L667" s="3"/>
      <c r="M667" s="3"/>
      <c r="N667" s="3"/>
    </row>
    <row r="668" spans="1:14" ht="13">
      <c r="A668" s="36"/>
      <c r="B668" s="3"/>
      <c r="C668" s="4"/>
      <c r="D668" s="4"/>
      <c r="E668" s="3"/>
      <c r="F668" s="3"/>
      <c r="G668" s="16"/>
      <c r="H668" s="3"/>
      <c r="I668" s="3"/>
      <c r="J668" s="3"/>
      <c r="K668" s="3"/>
      <c r="L668" s="3"/>
      <c r="M668" s="3"/>
      <c r="N668" s="3"/>
    </row>
    <row r="669" spans="1:14" ht="13">
      <c r="A669" s="36"/>
      <c r="B669" s="3"/>
      <c r="C669" s="4"/>
      <c r="D669" s="4"/>
      <c r="E669" s="3"/>
      <c r="F669" s="3"/>
      <c r="G669" s="16"/>
      <c r="H669" s="3"/>
      <c r="I669" s="3"/>
      <c r="J669" s="3"/>
      <c r="K669" s="3"/>
      <c r="L669" s="3"/>
      <c r="M669" s="3"/>
      <c r="N669" s="3"/>
    </row>
    <row r="670" spans="1:14" ht="13">
      <c r="A670" s="36"/>
      <c r="B670" s="3"/>
      <c r="C670" s="4"/>
      <c r="D670" s="4"/>
      <c r="E670" s="3"/>
      <c r="F670" s="3"/>
      <c r="G670" s="16"/>
      <c r="H670" s="3"/>
      <c r="I670" s="3"/>
      <c r="J670" s="3"/>
      <c r="K670" s="3"/>
      <c r="L670" s="3"/>
      <c r="M670" s="3"/>
      <c r="N670" s="3"/>
    </row>
    <row r="671" spans="1:14" ht="13">
      <c r="A671" s="36"/>
      <c r="B671" s="3"/>
      <c r="C671" s="4"/>
      <c r="D671" s="4"/>
      <c r="E671" s="3"/>
      <c r="F671" s="3"/>
      <c r="G671" s="16"/>
      <c r="H671" s="3"/>
      <c r="I671" s="3"/>
      <c r="J671" s="3"/>
      <c r="K671" s="3"/>
      <c r="L671" s="3"/>
      <c r="M671" s="3"/>
      <c r="N671" s="3"/>
    </row>
    <row r="672" spans="1:14" ht="13">
      <c r="A672" s="36"/>
      <c r="B672" s="3"/>
      <c r="C672" s="4"/>
      <c r="D672" s="4"/>
      <c r="E672" s="3"/>
      <c r="F672" s="3"/>
      <c r="G672" s="16"/>
      <c r="H672" s="3"/>
      <c r="I672" s="3"/>
      <c r="J672" s="3"/>
      <c r="K672" s="3"/>
      <c r="L672" s="3"/>
      <c r="M672" s="3"/>
      <c r="N672" s="3"/>
    </row>
    <row r="673" spans="1:14" ht="13">
      <c r="A673" s="36"/>
      <c r="B673" s="3"/>
      <c r="C673" s="4"/>
      <c r="D673" s="4"/>
      <c r="E673" s="3"/>
      <c r="F673" s="3"/>
      <c r="G673" s="16"/>
      <c r="H673" s="3"/>
      <c r="I673" s="3"/>
      <c r="J673" s="3"/>
      <c r="K673" s="3"/>
      <c r="L673" s="3"/>
      <c r="M673" s="3"/>
      <c r="N673" s="3"/>
    </row>
    <row r="674" spans="1:14" ht="13">
      <c r="A674" s="36"/>
      <c r="B674" s="3"/>
      <c r="C674" s="4"/>
      <c r="D674" s="4"/>
      <c r="E674" s="3"/>
      <c r="F674" s="3"/>
      <c r="G674" s="16"/>
      <c r="H674" s="3"/>
      <c r="I674" s="3"/>
      <c r="J674" s="3"/>
      <c r="K674" s="3"/>
      <c r="L674" s="3"/>
      <c r="M674" s="3"/>
      <c r="N674" s="3"/>
    </row>
    <row r="675" spans="1:14" ht="13">
      <c r="A675" s="36"/>
      <c r="B675" s="3"/>
      <c r="C675" s="4"/>
      <c r="D675" s="4"/>
      <c r="E675" s="3"/>
      <c r="F675" s="3"/>
      <c r="G675" s="16"/>
      <c r="H675" s="3"/>
      <c r="I675" s="3"/>
      <c r="J675" s="3"/>
      <c r="K675" s="3"/>
      <c r="L675" s="3"/>
      <c r="M675" s="3"/>
      <c r="N675" s="3"/>
    </row>
    <row r="676" spans="1:14" ht="13">
      <c r="A676" s="36"/>
      <c r="B676" s="3"/>
      <c r="C676" s="4"/>
      <c r="D676" s="4"/>
      <c r="E676" s="3"/>
      <c r="F676" s="3"/>
      <c r="G676" s="16"/>
      <c r="H676" s="3"/>
      <c r="I676" s="3"/>
      <c r="J676" s="3"/>
      <c r="K676" s="3"/>
      <c r="L676" s="3"/>
      <c r="M676" s="3"/>
      <c r="N676" s="3"/>
    </row>
    <row r="677" spans="1:14" ht="13">
      <c r="A677" s="36"/>
      <c r="B677" s="3"/>
      <c r="C677" s="4"/>
      <c r="D677" s="4"/>
      <c r="E677" s="3"/>
      <c r="F677" s="3"/>
      <c r="G677" s="16"/>
      <c r="H677" s="3"/>
      <c r="I677" s="3"/>
      <c r="J677" s="3"/>
      <c r="K677" s="3"/>
      <c r="L677" s="3"/>
      <c r="M677" s="3"/>
      <c r="N677" s="3"/>
    </row>
    <row r="678" spans="1:14" ht="13">
      <c r="A678" s="36"/>
      <c r="B678" s="3"/>
      <c r="C678" s="4"/>
      <c r="D678" s="4"/>
      <c r="E678" s="3"/>
      <c r="F678" s="3"/>
      <c r="G678" s="16"/>
      <c r="H678" s="3"/>
      <c r="I678" s="3"/>
      <c r="J678" s="3"/>
      <c r="K678" s="3"/>
      <c r="L678" s="3"/>
      <c r="M678" s="3"/>
      <c r="N678" s="3"/>
    </row>
    <row r="679" spans="1:14" ht="13">
      <c r="A679" s="36"/>
      <c r="B679" s="3"/>
      <c r="C679" s="4"/>
      <c r="D679" s="4"/>
      <c r="E679" s="3"/>
      <c r="F679" s="3"/>
      <c r="G679" s="16"/>
      <c r="H679" s="3"/>
      <c r="I679" s="3"/>
      <c r="J679" s="3"/>
      <c r="K679" s="3"/>
      <c r="L679" s="3"/>
      <c r="M679" s="3"/>
      <c r="N679" s="3"/>
    </row>
    <row r="680" spans="1:14" ht="13">
      <c r="A680" s="36"/>
      <c r="B680" s="3"/>
      <c r="C680" s="4"/>
      <c r="D680" s="4"/>
      <c r="E680" s="3"/>
      <c r="F680" s="3"/>
      <c r="G680" s="16"/>
      <c r="H680" s="3"/>
      <c r="I680" s="3"/>
      <c r="J680" s="3"/>
      <c r="K680" s="3"/>
      <c r="L680" s="3"/>
      <c r="M680" s="3"/>
      <c r="N680" s="3"/>
    </row>
    <row r="681" spans="1:14" ht="13">
      <c r="A681" s="36"/>
      <c r="B681" s="3"/>
      <c r="C681" s="4"/>
      <c r="D681" s="4"/>
      <c r="E681" s="3"/>
      <c r="F681" s="3"/>
      <c r="G681" s="16"/>
      <c r="H681" s="3"/>
      <c r="I681" s="3"/>
      <c r="J681" s="3"/>
      <c r="K681" s="3"/>
      <c r="L681" s="3"/>
      <c r="M681" s="3"/>
      <c r="N681" s="3"/>
    </row>
    <row r="682" spans="1:14" ht="13">
      <c r="A682" s="36"/>
      <c r="B682" s="3"/>
      <c r="C682" s="4"/>
      <c r="D682" s="4"/>
      <c r="E682" s="3"/>
      <c r="F682" s="3"/>
      <c r="G682" s="16"/>
      <c r="H682" s="3"/>
      <c r="I682" s="3"/>
      <c r="J682" s="3"/>
      <c r="K682" s="3"/>
      <c r="L682" s="3"/>
      <c r="M682" s="3"/>
      <c r="N682" s="3"/>
    </row>
    <row r="683" spans="1:14" ht="13">
      <c r="A683" s="36"/>
      <c r="B683" s="3"/>
      <c r="C683" s="4"/>
      <c r="D683" s="4"/>
      <c r="E683" s="3"/>
      <c r="F683" s="3"/>
      <c r="G683" s="16"/>
      <c r="H683" s="3"/>
      <c r="I683" s="3"/>
      <c r="J683" s="3"/>
      <c r="K683" s="3"/>
      <c r="L683" s="3"/>
      <c r="M683" s="3"/>
      <c r="N683" s="3"/>
    </row>
    <row r="684" spans="1:14" ht="13">
      <c r="A684" s="36"/>
      <c r="B684" s="3"/>
      <c r="C684" s="4"/>
      <c r="D684" s="4"/>
      <c r="E684" s="3"/>
      <c r="F684" s="3"/>
      <c r="G684" s="16"/>
      <c r="H684" s="3"/>
      <c r="I684" s="3"/>
      <c r="J684" s="3"/>
      <c r="K684" s="3"/>
      <c r="L684" s="3"/>
      <c r="M684" s="3"/>
      <c r="N684" s="3"/>
    </row>
    <row r="685" spans="1:14" ht="13">
      <c r="A685" s="36"/>
      <c r="B685" s="3"/>
      <c r="C685" s="4"/>
      <c r="D685" s="4"/>
      <c r="E685" s="3"/>
      <c r="F685" s="3"/>
      <c r="G685" s="16"/>
      <c r="H685" s="3"/>
      <c r="I685" s="3"/>
      <c r="J685" s="3"/>
      <c r="K685" s="3"/>
      <c r="L685" s="3"/>
      <c r="M685" s="3"/>
      <c r="N685" s="3"/>
    </row>
    <row r="686" spans="1:14" ht="13">
      <c r="A686" s="36"/>
      <c r="B686" s="3"/>
      <c r="C686" s="4"/>
      <c r="D686" s="4"/>
      <c r="E686" s="3"/>
      <c r="F686" s="3"/>
      <c r="G686" s="16"/>
      <c r="H686" s="3"/>
      <c r="I686" s="3"/>
      <c r="J686" s="3"/>
      <c r="K686" s="3"/>
      <c r="L686" s="3"/>
      <c r="M686" s="3"/>
      <c r="N686" s="3"/>
    </row>
    <row r="687" spans="1:14" ht="13">
      <c r="A687" s="36"/>
      <c r="B687" s="3"/>
      <c r="C687" s="4"/>
      <c r="D687" s="4"/>
      <c r="E687" s="3"/>
      <c r="F687" s="3"/>
      <c r="G687" s="16"/>
      <c r="H687" s="3"/>
      <c r="I687" s="3"/>
      <c r="J687" s="3"/>
      <c r="K687" s="3"/>
      <c r="L687" s="3"/>
      <c r="M687" s="3"/>
      <c r="N687" s="3"/>
    </row>
    <row r="688" spans="1:14" ht="13">
      <c r="A688" s="36"/>
      <c r="B688" s="3"/>
      <c r="C688" s="4"/>
      <c r="D688" s="4"/>
      <c r="E688" s="3"/>
      <c r="F688" s="3"/>
      <c r="G688" s="16"/>
      <c r="H688" s="3"/>
      <c r="I688" s="3"/>
      <c r="J688" s="3"/>
      <c r="K688" s="3"/>
      <c r="L688" s="3"/>
      <c r="M688" s="3"/>
      <c r="N688" s="3"/>
    </row>
    <row r="689" spans="1:14" ht="13">
      <c r="A689" s="36"/>
      <c r="B689" s="3"/>
      <c r="C689" s="4"/>
      <c r="D689" s="4"/>
      <c r="E689" s="3"/>
      <c r="F689" s="3"/>
      <c r="G689" s="16"/>
      <c r="H689" s="3"/>
      <c r="I689" s="3"/>
      <c r="J689" s="3"/>
      <c r="K689" s="3"/>
      <c r="L689" s="3"/>
      <c r="M689" s="3"/>
      <c r="N689" s="3"/>
    </row>
    <row r="690" spans="1:14" ht="13">
      <c r="A690" s="36"/>
      <c r="B690" s="3"/>
      <c r="C690" s="4"/>
      <c r="D690" s="4"/>
      <c r="E690" s="3"/>
      <c r="F690" s="3"/>
      <c r="G690" s="16"/>
      <c r="H690" s="3"/>
      <c r="I690" s="3"/>
      <c r="J690" s="3"/>
      <c r="K690" s="3"/>
      <c r="L690" s="3"/>
      <c r="M690" s="3"/>
      <c r="N690" s="3"/>
    </row>
    <row r="691" spans="1:14" ht="13">
      <c r="A691" s="36"/>
      <c r="B691" s="3"/>
      <c r="C691" s="4"/>
      <c r="D691" s="4"/>
      <c r="E691" s="3"/>
      <c r="F691" s="3"/>
      <c r="G691" s="16"/>
      <c r="H691" s="3"/>
      <c r="I691" s="3"/>
      <c r="J691" s="3"/>
      <c r="K691" s="3"/>
      <c r="L691" s="3"/>
      <c r="M691" s="3"/>
      <c r="N691" s="3"/>
    </row>
    <row r="692" spans="1:14" ht="13">
      <c r="A692" s="36"/>
      <c r="B692" s="3"/>
      <c r="C692" s="4"/>
      <c r="D692" s="4"/>
      <c r="E692" s="3"/>
      <c r="F692" s="3"/>
      <c r="G692" s="16"/>
      <c r="H692" s="3"/>
      <c r="I692" s="3"/>
      <c r="J692" s="3"/>
      <c r="K692" s="3"/>
      <c r="L692" s="3"/>
      <c r="M692" s="3"/>
      <c r="N692" s="3"/>
    </row>
    <row r="693" spans="1:14" ht="13">
      <c r="A693" s="36"/>
      <c r="B693" s="3"/>
      <c r="C693" s="4"/>
      <c r="D693" s="4"/>
      <c r="E693" s="3"/>
      <c r="F693" s="3"/>
      <c r="G693" s="16"/>
      <c r="H693" s="3"/>
      <c r="I693" s="3"/>
      <c r="J693" s="3"/>
      <c r="K693" s="3"/>
      <c r="L693" s="3"/>
      <c r="M693" s="3"/>
      <c r="N693" s="3"/>
    </row>
    <row r="694" spans="1:14" ht="13">
      <c r="A694" s="36"/>
      <c r="B694" s="3"/>
      <c r="C694" s="4"/>
      <c r="D694" s="4"/>
      <c r="E694" s="3"/>
      <c r="F694" s="3"/>
      <c r="G694" s="16"/>
      <c r="H694" s="3"/>
      <c r="I694" s="3"/>
      <c r="J694" s="3"/>
      <c r="K694" s="3"/>
      <c r="L694" s="3"/>
      <c r="M694" s="3"/>
      <c r="N694" s="3"/>
    </row>
    <row r="695" spans="1:14" ht="13">
      <c r="A695" s="36"/>
      <c r="B695" s="3"/>
      <c r="C695" s="4"/>
      <c r="D695" s="4"/>
      <c r="E695" s="3"/>
      <c r="F695" s="3"/>
      <c r="G695" s="16"/>
      <c r="H695" s="3"/>
      <c r="I695" s="3"/>
      <c r="J695" s="3"/>
      <c r="K695" s="3"/>
      <c r="L695" s="3"/>
      <c r="M695" s="3"/>
      <c r="N695" s="3"/>
    </row>
    <row r="696" spans="1:14" ht="13">
      <c r="A696" s="36"/>
      <c r="B696" s="3"/>
      <c r="C696" s="4"/>
      <c r="D696" s="4"/>
      <c r="E696" s="3"/>
      <c r="F696" s="3"/>
      <c r="G696" s="16"/>
      <c r="H696" s="3"/>
      <c r="I696" s="3"/>
      <c r="J696" s="3"/>
      <c r="K696" s="3"/>
      <c r="L696" s="3"/>
      <c r="M696" s="3"/>
      <c r="N696" s="3"/>
    </row>
    <row r="697" spans="1:14" ht="13">
      <c r="A697" s="36"/>
      <c r="B697" s="3"/>
      <c r="C697" s="4"/>
      <c r="D697" s="4"/>
      <c r="E697" s="3"/>
      <c r="F697" s="3"/>
      <c r="G697" s="16"/>
      <c r="H697" s="3"/>
      <c r="I697" s="3"/>
      <c r="J697" s="3"/>
      <c r="K697" s="3"/>
      <c r="L697" s="3"/>
      <c r="M697" s="3"/>
      <c r="N697" s="3"/>
    </row>
    <row r="698" spans="1:14" ht="13">
      <c r="A698" s="36"/>
      <c r="B698" s="3"/>
      <c r="C698" s="4"/>
      <c r="D698" s="4"/>
      <c r="E698" s="3"/>
      <c r="F698" s="3"/>
      <c r="G698" s="16"/>
      <c r="H698" s="3"/>
      <c r="I698" s="3"/>
      <c r="J698" s="3"/>
      <c r="K698" s="3"/>
      <c r="L698" s="3"/>
      <c r="M698" s="3"/>
      <c r="N698" s="3"/>
    </row>
    <row r="699" spans="1:14" ht="13">
      <c r="A699" s="36"/>
      <c r="B699" s="3"/>
      <c r="C699" s="4"/>
      <c r="D699" s="4"/>
      <c r="E699" s="3"/>
      <c r="F699" s="3"/>
      <c r="G699" s="16"/>
      <c r="H699" s="3"/>
      <c r="I699" s="3"/>
      <c r="J699" s="3"/>
      <c r="K699" s="3"/>
      <c r="L699" s="3"/>
      <c r="M699" s="3"/>
      <c r="N699" s="3"/>
    </row>
    <row r="700" spans="1:14" ht="13">
      <c r="A700" s="36"/>
      <c r="B700" s="3"/>
      <c r="C700" s="4"/>
      <c r="D700" s="4"/>
      <c r="E700" s="3"/>
      <c r="F700" s="3"/>
      <c r="G700" s="16"/>
      <c r="H700" s="3"/>
      <c r="I700" s="3"/>
      <c r="J700" s="3"/>
      <c r="K700" s="3"/>
      <c r="L700" s="3"/>
      <c r="M700" s="3"/>
      <c r="N700" s="3"/>
    </row>
    <row r="701" spans="1:14" ht="13">
      <c r="A701" s="36"/>
      <c r="B701" s="3"/>
      <c r="C701" s="4"/>
      <c r="D701" s="4"/>
      <c r="E701" s="3"/>
      <c r="F701" s="3"/>
      <c r="G701" s="16"/>
      <c r="H701" s="3"/>
      <c r="I701" s="3"/>
      <c r="J701" s="3"/>
      <c r="K701" s="3"/>
      <c r="L701" s="3"/>
      <c r="M701" s="3"/>
      <c r="N701" s="3"/>
    </row>
    <row r="702" spans="1:14" ht="13">
      <c r="A702" s="36"/>
      <c r="B702" s="3"/>
      <c r="C702" s="4"/>
      <c r="D702" s="4"/>
      <c r="E702" s="3"/>
      <c r="F702" s="3"/>
      <c r="G702" s="16"/>
      <c r="H702" s="3"/>
      <c r="I702" s="3"/>
      <c r="J702" s="3"/>
      <c r="K702" s="3"/>
      <c r="L702" s="3"/>
      <c r="M702" s="3"/>
      <c r="N702" s="3"/>
    </row>
    <row r="703" spans="1:14" ht="13">
      <c r="A703" s="36"/>
      <c r="B703" s="3"/>
      <c r="C703" s="4"/>
      <c r="D703" s="4"/>
      <c r="E703" s="3"/>
      <c r="F703" s="3"/>
      <c r="G703" s="16"/>
      <c r="H703" s="3"/>
      <c r="I703" s="3"/>
      <c r="J703" s="3"/>
      <c r="K703" s="3"/>
      <c r="L703" s="3"/>
      <c r="M703" s="3"/>
      <c r="N703" s="3"/>
    </row>
    <row r="704" spans="1:14" ht="13">
      <c r="A704" s="36"/>
      <c r="B704" s="3"/>
      <c r="C704" s="4"/>
      <c r="D704" s="4"/>
      <c r="E704" s="3"/>
      <c r="F704" s="3"/>
      <c r="G704" s="16"/>
      <c r="H704" s="3"/>
      <c r="I704" s="3"/>
      <c r="J704" s="3"/>
      <c r="K704" s="3"/>
      <c r="L704" s="3"/>
      <c r="M704" s="3"/>
      <c r="N704" s="3"/>
    </row>
    <row r="705" spans="1:14" ht="13">
      <c r="A705" s="36"/>
      <c r="B705" s="3"/>
      <c r="C705" s="4"/>
      <c r="D705" s="4"/>
      <c r="E705" s="3"/>
      <c r="F705" s="3"/>
      <c r="G705" s="16"/>
      <c r="H705" s="3"/>
      <c r="I705" s="3"/>
      <c r="J705" s="3"/>
      <c r="K705" s="3"/>
      <c r="L705" s="3"/>
      <c r="M705" s="3"/>
      <c r="N705" s="3"/>
    </row>
    <row r="706" spans="1:14" ht="13">
      <c r="A706" s="36"/>
      <c r="B706" s="3"/>
      <c r="C706" s="4"/>
      <c r="D706" s="4"/>
      <c r="E706" s="3"/>
      <c r="F706" s="3"/>
      <c r="G706" s="16"/>
      <c r="H706" s="3"/>
      <c r="I706" s="3"/>
      <c r="J706" s="3"/>
      <c r="K706" s="3"/>
      <c r="L706" s="3"/>
      <c r="M706" s="3"/>
      <c r="N706" s="3"/>
    </row>
    <row r="707" spans="1:14" ht="13">
      <c r="A707" s="36"/>
      <c r="B707" s="3"/>
      <c r="C707" s="4"/>
      <c r="D707" s="4"/>
      <c r="E707" s="3"/>
      <c r="F707" s="3"/>
      <c r="G707" s="16"/>
      <c r="H707" s="3"/>
      <c r="I707" s="3"/>
      <c r="J707" s="3"/>
      <c r="K707" s="3"/>
      <c r="L707" s="3"/>
      <c r="M707" s="3"/>
      <c r="N707" s="3"/>
    </row>
    <row r="708" spans="1:14" ht="13">
      <c r="A708" s="36"/>
      <c r="B708" s="3"/>
      <c r="C708" s="4"/>
      <c r="D708" s="4"/>
      <c r="E708" s="3"/>
      <c r="F708" s="3"/>
      <c r="G708" s="16"/>
      <c r="H708" s="3"/>
      <c r="I708" s="3"/>
      <c r="J708" s="3"/>
      <c r="K708" s="3"/>
      <c r="L708" s="3"/>
      <c r="M708" s="3"/>
      <c r="N708" s="3"/>
    </row>
    <row r="709" spans="1:14" ht="13">
      <c r="A709" s="36"/>
      <c r="B709" s="3"/>
      <c r="C709" s="4"/>
      <c r="D709" s="4"/>
      <c r="E709" s="3"/>
      <c r="F709" s="3"/>
      <c r="G709" s="16"/>
      <c r="H709" s="3"/>
      <c r="I709" s="3"/>
      <c r="J709" s="3"/>
      <c r="K709" s="3"/>
      <c r="L709" s="3"/>
      <c r="M709" s="3"/>
      <c r="N709" s="3"/>
    </row>
    <row r="710" spans="1:14" ht="13">
      <c r="A710" s="36"/>
      <c r="B710" s="3"/>
      <c r="C710" s="4"/>
      <c r="D710" s="4"/>
      <c r="E710" s="3"/>
      <c r="F710" s="3"/>
      <c r="G710" s="16"/>
      <c r="H710" s="3"/>
      <c r="I710" s="3"/>
      <c r="J710" s="3"/>
      <c r="K710" s="3"/>
      <c r="L710" s="3"/>
      <c r="M710" s="3"/>
      <c r="N710" s="3"/>
    </row>
    <row r="711" spans="1:14" ht="13">
      <c r="A711" s="36"/>
      <c r="B711" s="3"/>
      <c r="C711" s="4"/>
      <c r="D711" s="4"/>
      <c r="E711" s="3"/>
      <c r="F711" s="3"/>
      <c r="G711" s="16"/>
      <c r="H711" s="3"/>
      <c r="I711" s="3"/>
      <c r="J711" s="3"/>
      <c r="K711" s="3"/>
      <c r="L711" s="3"/>
      <c r="M711" s="3"/>
      <c r="N711" s="3"/>
    </row>
    <row r="712" spans="1:14" ht="13">
      <c r="A712" s="36"/>
      <c r="B712" s="3"/>
      <c r="C712" s="4"/>
      <c r="D712" s="4"/>
      <c r="E712" s="3"/>
      <c r="F712" s="3"/>
      <c r="G712" s="16"/>
      <c r="H712" s="3"/>
      <c r="I712" s="3"/>
      <c r="J712" s="3"/>
      <c r="K712" s="3"/>
      <c r="L712" s="3"/>
      <c r="M712" s="3"/>
      <c r="N712" s="3"/>
    </row>
    <row r="713" spans="1:14" ht="13">
      <c r="A713" s="36"/>
      <c r="B713" s="3"/>
      <c r="C713" s="4"/>
      <c r="D713" s="4"/>
      <c r="E713" s="3"/>
      <c r="F713" s="3"/>
      <c r="G713" s="16"/>
      <c r="H713" s="3"/>
      <c r="I713" s="3"/>
      <c r="J713" s="3"/>
      <c r="K713" s="3"/>
      <c r="L713" s="3"/>
      <c r="M713" s="3"/>
      <c r="N713" s="3"/>
    </row>
    <row r="714" spans="1:14" ht="13">
      <c r="A714" s="36"/>
      <c r="B714" s="3"/>
      <c r="C714" s="4"/>
      <c r="D714" s="4"/>
      <c r="E714" s="3"/>
      <c r="F714" s="3"/>
      <c r="G714" s="16"/>
      <c r="H714" s="3"/>
      <c r="I714" s="3"/>
      <c r="J714" s="3"/>
      <c r="K714" s="3"/>
      <c r="L714" s="3"/>
      <c r="M714" s="3"/>
      <c r="N714" s="3"/>
    </row>
    <row r="715" spans="1:14" ht="13">
      <c r="A715" s="36"/>
      <c r="B715" s="3"/>
      <c r="C715" s="4"/>
      <c r="D715" s="4"/>
      <c r="E715" s="3"/>
      <c r="F715" s="3"/>
      <c r="G715" s="16"/>
      <c r="H715" s="3"/>
      <c r="I715" s="3"/>
      <c r="J715" s="3"/>
      <c r="K715" s="3"/>
      <c r="L715" s="3"/>
      <c r="M715" s="3"/>
      <c r="N715" s="3"/>
    </row>
    <row r="716" spans="1:14" ht="13">
      <c r="A716" s="36"/>
      <c r="B716" s="3"/>
      <c r="C716" s="4"/>
      <c r="D716" s="4"/>
      <c r="E716" s="3"/>
      <c r="F716" s="3"/>
      <c r="G716" s="16"/>
      <c r="H716" s="3"/>
      <c r="I716" s="3"/>
      <c r="J716" s="3"/>
      <c r="K716" s="3"/>
      <c r="L716" s="3"/>
      <c r="M716" s="3"/>
      <c r="N716" s="3"/>
    </row>
    <row r="717" spans="1:14" ht="13">
      <c r="A717" s="36"/>
      <c r="B717" s="3"/>
      <c r="C717" s="4"/>
      <c r="D717" s="4"/>
      <c r="E717" s="3"/>
      <c r="F717" s="3"/>
      <c r="G717" s="16"/>
      <c r="H717" s="3"/>
      <c r="I717" s="3"/>
      <c r="J717" s="3"/>
      <c r="K717" s="3"/>
      <c r="L717" s="3"/>
      <c r="M717" s="3"/>
      <c r="N717" s="3"/>
    </row>
    <row r="718" spans="1:14" ht="13">
      <c r="A718" s="36"/>
      <c r="B718" s="3"/>
      <c r="C718" s="4"/>
      <c r="D718" s="4"/>
      <c r="E718" s="3"/>
      <c r="F718" s="3"/>
      <c r="G718" s="16"/>
      <c r="H718" s="3"/>
      <c r="I718" s="3"/>
      <c r="J718" s="3"/>
      <c r="K718" s="3"/>
      <c r="L718" s="3"/>
      <c r="M718" s="3"/>
      <c r="N718" s="3"/>
    </row>
    <row r="719" spans="1:14" ht="13">
      <c r="A719" s="36"/>
      <c r="B719" s="3"/>
      <c r="C719" s="4"/>
      <c r="D719" s="4"/>
      <c r="E719" s="3"/>
      <c r="F719" s="3"/>
      <c r="G719" s="16"/>
      <c r="H719" s="3"/>
      <c r="I719" s="3"/>
      <c r="J719" s="3"/>
      <c r="K719" s="3"/>
      <c r="L719" s="3"/>
      <c r="M719" s="3"/>
      <c r="N719" s="3"/>
    </row>
    <row r="720" spans="1:14" ht="13">
      <c r="A720" s="36"/>
      <c r="B720" s="3"/>
      <c r="C720" s="4"/>
      <c r="D720" s="4"/>
      <c r="E720" s="3"/>
      <c r="F720" s="3"/>
      <c r="G720" s="16"/>
      <c r="H720" s="3"/>
      <c r="I720" s="3"/>
      <c r="J720" s="3"/>
      <c r="K720" s="3"/>
      <c r="L720" s="3"/>
      <c r="M720" s="3"/>
      <c r="N720" s="3"/>
    </row>
    <row r="721" spans="1:14" ht="13">
      <c r="A721" s="36"/>
      <c r="B721" s="3"/>
      <c r="C721" s="4"/>
      <c r="D721" s="4"/>
      <c r="E721" s="3"/>
      <c r="F721" s="3"/>
      <c r="G721" s="16"/>
      <c r="H721" s="3"/>
      <c r="I721" s="3"/>
      <c r="J721" s="3"/>
      <c r="K721" s="3"/>
      <c r="L721" s="3"/>
      <c r="M721" s="3"/>
      <c r="N721" s="3"/>
    </row>
    <row r="722" spans="1:14" ht="13">
      <c r="A722" s="36"/>
      <c r="B722" s="3"/>
      <c r="C722" s="4"/>
      <c r="D722" s="4"/>
      <c r="E722" s="3"/>
      <c r="F722" s="3"/>
      <c r="G722" s="16"/>
      <c r="H722" s="3"/>
      <c r="I722" s="3"/>
      <c r="J722" s="3"/>
      <c r="K722" s="3"/>
      <c r="L722" s="3"/>
      <c r="M722" s="3"/>
      <c r="N722" s="3"/>
    </row>
    <row r="723" spans="1:14" ht="13">
      <c r="A723" s="36"/>
      <c r="B723" s="3"/>
      <c r="C723" s="4"/>
      <c r="D723" s="4"/>
      <c r="E723" s="3"/>
      <c r="F723" s="3"/>
      <c r="G723" s="16"/>
      <c r="H723" s="3"/>
      <c r="I723" s="3"/>
      <c r="J723" s="3"/>
      <c r="K723" s="3"/>
      <c r="L723" s="3"/>
      <c r="M723" s="3"/>
      <c r="N723" s="3"/>
    </row>
    <row r="724" spans="1:14" ht="13">
      <c r="A724" s="36"/>
      <c r="B724" s="3"/>
      <c r="C724" s="4"/>
      <c r="D724" s="4"/>
      <c r="E724" s="3"/>
      <c r="F724" s="3"/>
      <c r="G724" s="16"/>
      <c r="H724" s="3"/>
      <c r="I724" s="3"/>
      <c r="J724" s="3"/>
      <c r="K724" s="3"/>
      <c r="L724" s="3"/>
      <c r="M724" s="3"/>
      <c r="N724" s="3"/>
    </row>
    <row r="725" spans="1:14" ht="13">
      <c r="A725" s="36"/>
      <c r="B725" s="3"/>
      <c r="C725" s="4"/>
      <c r="D725" s="4"/>
      <c r="E725" s="3"/>
      <c r="F725" s="3"/>
      <c r="G725" s="16"/>
      <c r="H725" s="3"/>
      <c r="I725" s="3"/>
      <c r="J725" s="3"/>
      <c r="K725" s="3"/>
      <c r="L725" s="3"/>
      <c r="M725" s="3"/>
      <c r="N725" s="3"/>
    </row>
    <row r="726" spans="1:14" ht="13">
      <c r="A726" s="36"/>
      <c r="B726" s="3"/>
      <c r="C726" s="4"/>
      <c r="D726" s="4"/>
      <c r="E726" s="3"/>
      <c r="F726" s="3"/>
      <c r="G726" s="16"/>
      <c r="H726" s="3"/>
      <c r="I726" s="3"/>
      <c r="J726" s="3"/>
      <c r="K726" s="3"/>
      <c r="L726" s="3"/>
      <c r="M726" s="3"/>
      <c r="N726" s="3"/>
    </row>
    <row r="727" spans="1:14" ht="13">
      <c r="A727" s="36"/>
      <c r="B727" s="3"/>
      <c r="C727" s="4"/>
      <c r="D727" s="4"/>
      <c r="E727" s="3"/>
      <c r="F727" s="3"/>
      <c r="G727" s="16"/>
      <c r="H727" s="3"/>
      <c r="I727" s="3"/>
      <c r="J727" s="3"/>
      <c r="K727" s="3"/>
      <c r="L727" s="3"/>
      <c r="M727" s="3"/>
      <c r="N727" s="3"/>
    </row>
    <row r="728" spans="1:14" ht="13">
      <c r="A728" s="36"/>
      <c r="B728" s="3"/>
      <c r="C728" s="4"/>
      <c r="D728" s="4"/>
      <c r="E728" s="3"/>
      <c r="F728" s="3"/>
      <c r="G728" s="16"/>
      <c r="H728" s="3"/>
      <c r="I728" s="3"/>
      <c r="J728" s="3"/>
      <c r="K728" s="3"/>
      <c r="L728" s="3"/>
      <c r="M728" s="3"/>
      <c r="N728" s="3"/>
    </row>
    <row r="729" spans="1:14" ht="13">
      <c r="A729" s="36"/>
      <c r="B729" s="3"/>
      <c r="C729" s="4"/>
      <c r="D729" s="4"/>
      <c r="E729" s="3"/>
      <c r="F729" s="3"/>
      <c r="G729" s="16"/>
      <c r="H729" s="3"/>
      <c r="I729" s="3"/>
      <c r="J729" s="3"/>
      <c r="K729" s="3"/>
      <c r="L729" s="3"/>
      <c r="M729" s="3"/>
      <c r="N729" s="3"/>
    </row>
    <row r="730" spans="1:14" ht="13">
      <c r="A730" s="36"/>
      <c r="B730" s="3"/>
      <c r="C730" s="4"/>
      <c r="D730" s="4"/>
      <c r="E730" s="3"/>
      <c r="F730" s="3"/>
      <c r="G730" s="16"/>
      <c r="H730" s="3"/>
      <c r="I730" s="3"/>
      <c r="J730" s="3"/>
      <c r="K730" s="3"/>
      <c r="L730" s="3"/>
      <c r="M730" s="3"/>
      <c r="N730" s="3"/>
    </row>
    <row r="731" spans="1:14" ht="13">
      <c r="A731" s="36"/>
      <c r="B731" s="3"/>
      <c r="C731" s="4"/>
      <c r="D731" s="4"/>
      <c r="E731" s="3"/>
      <c r="F731" s="3"/>
      <c r="G731" s="16"/>
      <c r="H731" s="3"/>
      <c r="I731" s="3"/>
      <c r="J731" s="3"/>
      <c r="K731" s="3"/>
      <c r="L731" s="3"/>
      <c r="M731" s="3"/>
      <c r="N731" s="3"/>
    </row>
    <row r="732" spans="1:14" ht="13">
      <c r="A732" s="36"/>
      <c r="B732" s="3"/>
      <c r="C732" s="4"/>
      <c r="D732" s="4"/>
      <c r="E732" s="3"/>
      <c r="F732" s="3"/>
      <c r="G732" s="16"/>
      <c r="H732" s="3"/>
      <c r="I732" s="3"/>
      <c r="J732" s="3"/>
      <c r="K732" s="3"/>
      <c r="L732" s="3"/>
      <c r="M732" s="3"/>
      <c r="N732" s="3"/>
    </row>
    <row r="733" spans="1:14" ht="13">
      <c r="A733" s="36"/>
      <c r="B733" s="3"/>
      <c r="C733" s="4"/>
      <c r="D733" s="4"/>
      <c r="E733" s="3"/>
      <c r="F733" s="3"/>
      <c r="G733" s="16"/>
      <c r="H733" s="3"/>
      <c r="I733" s="3"/>
      <c r="J733" s="3"/>
      <c r="K733" s="3"/>
      <c r="L733" s="3"/>
      <c r="M733" s="3"/>
      <c r="N733" s="3"/>
    </row>
    <row r="734" spans="1:14" ht="13">
      <c r="A734" s="36"/>
      <c r="B734" s="3"/>
      <c r="C734" s="4"/>
      <c r="D734" s="4"/>
      <c r="E734" s="3"/>
      <c r="F734" s="3"/>
      <c r="G734" s="16"/>
      <c r="H734" s="3"/>
      <c r="I734" s="3"/>
      <c r="J734" s="3"/>
      <c r="K734" s="3"/>
      <c r="L734" s="3"/>
      <c r="M734" s="3"/>
      <c r="N734" s="3"/>
    </row>
    <row r="735" spans="1:14" ht="13">
      <c r="A735" s="36"/>
      <c r="B735" s="3"/>
      <c r="C735" s="4"/>
      <c r="D735" s="4"/>
      <c r="E735" s="3"/>
      <c r="F735" s="3"/>
      <c r="G735" s="16"/>
      <c r="H735" s="3"/>
      <c r="I735" s="3"/>
      <c r="J735" s="3"/>
      <c r="K735" s="3"/>
      <c r="L735" s="3"/>
      <c r="M735" s="3"/>
      <c r="N735" s="3"/>
    </row>
    <row r="736" spans="1:14" ht="13">
      <c r="A736" s="36"/>
      <c r="B736" s="3"/>
      <c r="C736" s="4"/>
      <c r="D736" s="4"/>
      <c r="E736" s="3"/>
      <c r="F736" s="3"/>
      <c r="G736" s="16"/>
      <c r="H736" s="3"/>
      <c r="I736" s="3"/>
      <c r="J736" s="3"/>
      <c r="K736" s="3"/>
      <c r="L736" s="3"/>
      <c r="M736" s="3"/>
      <c r="N736" s="3"/>
    </row>
    <row r="737" spans="1:14" ht="13">
      <c r="A737" s="36"/>
      <c r="B737" s="3"/>
      <c r="C737" s="4"/>
      <c r="D737" s="4"/>
      <c r="E737" s="3"/>
      <c r="F737" s="3"/>
      <c r="G737" s="16"/>
      <c r="H737" s="3"/>
      <c r="I737" s="3"/>
      <c r="J737" s="3"/>
      <c r="K737" s="3"/>
      <c r="L737" s="3"/>
      <c r="M737" s="3"/>
      <c r="N737" s="3"/>
    </row>
    <row r="738" spans="1:14" ht="13">
      <c r="A738" s="36"/>
      <c r="B738" s="3"/>
      <c r="C738" s="4"/>
      <c r="D738" s="4"/>
      <c r="E738" s="3"/>
      <c r="F738" s="3"/>
      <c r="G738" s="16"/>
      <c r="H738" s="3"/>
      <c r="I738" s="3"/>
      <c r="J738" s="3"/>
      <c r="K738" s="3"/>
      <c r="L738" s="3"/>
      <c r="M738" s="3"/>
      <c r="N738" s="3"/>
    </row>
    <row r="739" spans="1:14" ht="13">
      <c r="A739" s="36"/>
      <c r="B739" s="3"/>
      <c r="C739" s="4"/>
      <c r="D739" s="4"/>
      <c r="E739" s="3"/>
      <c r="F739" s="3"/>
      <c r="G739" s="16"/>
      <c r="H739" s="3"/>
      <c r="I739" s="3"/>
      <c r="J739" s="3"/>
      <c r="K739" s="3"/>
      <c r="L739" s="3"/>
      <c r="M739" s="3"/>
      <c r="N739" s="3"/>
    </row>
    <row r="740" spans="1:14" ht="13">
      <c r="A740" s="36"/>
      <c r="B740" s="3"/>
      <c r="C740" s="4"/>
      <c r="D740" s="4"/>
      <c r="E740" s="3"/>
      <c r="F740" s="3"/>
      <c r="G740" s="16"/>
      <c r="H740" s="3"/>
      <c r="I740" s="3"/>
      <c r="J740" s="3"/>
      <c r="K740" s="3"/>
      <c r="L740" s="3"/>
      <c r="M740" s="3"/>
      <c r="N740" s="3"/>
    </row>
    <row r="741" spans="1:14" ht="13">
      <c r="A741" s="36"/>
      <c r="B741" s="3"/>
      <c r="C741" s="4"/>
      <c r="D741" s="4"/>
      <c r="E741" s="3"/>
      <c r="F741" s="3"/>
      <c r="G741" s="16"/>
      <c r="H741" s="3"/>
      <c r="I741" s="3"/>
      <c r="J741" s="3"/>
      <c r="K741" s="3"/>
      <c r="L741" s="3"/>
      <c r="M741" s="3"/>
      <c r="N741" s="3"/>
    </row>
    <row r="742" spans="1:14" ht="13">
      <c r="A742" s="36"/>
      <c r="B742" s="3"/>
      <c r="C742" s="4"/>
      <c r="D742" s="4"/>
      <c r="E742" s="3"/>
      <c r="F742" s="3"/>
      <c r="G742" s="16"/>
      <c r="H742" s="3"/>
      <c r="I742" s="3"/>
      <c r="J742" s="3"/>
      <c r="K742" s="3"/>
      <c r="L742" s="3"/>
      <c r="M742" s="3"/>
      <c r="N742" s="3"/>
    </row>
    <row r="743" spans="1:14" ht="13">
      <c r="A743" s="36"/>
      <c r="B743" s="3"/>
      <c r="C743" s="4"/>
      <c r="D743" s="4"/>
      <c r="E743" s="3"/>
      <c r="F743" s="3"/>
      <c r="G743" s="16"/>
      <c r="H743" s="3"/>
      <c r="I743" s="3"/>
      <c r="J743" s="3"/>
      <c r="K743" s="3"/>
      <c r="L743" s="3"/>
      <c r="M743" s="3"/>
      <c r="N743" s="3"/>
    </row>
    <row r="744" spans="1:14" ht="13">
      <c r="A744" s="36"/>
      <c r="B744" s="3"/>
      <c r="C744" s="4"/>
      <c r="D744" s="4"/>
      <c r="E744" s="3"/>
      <c r="F744" s="3"/>
      <c r="G744" s="16"/>
      <c r="H744" s="3"/>
      <c r="I744" s="3"/>
      <c r="J744" s="3"/>
      <c r="K744" s="3"/>
      <c r="L744" s="3"/>
      <c r="M744" s="3"/>
      <c r="N744" s="3"/>
    </row>
    <row r="745" spans="1:14" ht="13">
      <c r="A745" s="36"/>
      <c r="B745" s="3"/>
      <c r="C745" s="4"/>
      <c r="D745" s="4"/>
      <c r="E745" s="3"/>
      <c r="F745" s="3"/>
      <c r="G745" s="16"/>
      <c r="H745" s="3"/>
      <c r="I745" s="3"/>
      <c r="J745" s="3"/>
      <c r="K745" s="3"/>
      <c r="L745" s="3"/>
      <c r="M745" s="3"/>
      <c r="N745" s="3"/>
    </row>
    <row r="746" spans="1:14" ht="13">
      <c r="A746" s="36"/>
      <c r="B746" s="3"/>
      <c r="C746" s="4"/>
      <c r="D746" s="4"/>
      <c r="E746" s="3"/>
      <c r="F746" s="3"/>
      <c r="G746" s="16"/>
      <c r="H746" s="3"/>
      <c r="I746" s="3"/>
      <c r="J746" s="3"/>
      <c r="K746" s="3"/>
      <c r="L746" s="3"/>
      <c r="M746" s="3"/>
      <c r="N746" s="3"/>
    </row>
    <row r="747" spans="1:14" ht="13">
      <c r="A747" s="36"/>
      <c r="B747" s="3"/>
      <c r="C747" s="4"/>
      <c r="D747" s="4"/>
      <c r="E747" s="3"/>
      <c r="F747" s="3"/>
      <c r="G747" s="16"/>
      <c r="H747" s="3"/>
      <c r="I747" s="3"/>
      <c r="J747" s="3"/>
      <c r="K747" s="3"/>
      <c r="L747" s="3"/>
      <c r="M747" s="3"/>
      <c r="N747" s="3"/>
    </row>
    <row r="748" spans="1:14" ht="13">
      <c r="A748" s="36"/>
      <c r="B748" s="3"/>
      <c r="C748" s="4"/>
      <c r="D748" s="4"/>
      <c r="E748" s="3"/>
      <c r="F748" s="3"/>
      <c r="G748" s="16"/>
      <c r="H748" s="3"/>
      <c r="I748" s="3"/>
      <c r="J748" s="3"/>
      <c r="K748" s="3"/>
      <c r="L748" s="3"/>
      <c r="M748" s="3"/>
      <c r="N748" s="3"/>
    </row>
    <row r="749" spans="1:14" ht="13">
      <c r="A749" s="36"/>
      <c r="B749" s="3"/>
      <c r="C749" s="4"/>
      <c r="D749" s="4"/>
      <c r="E749" s="3"/>
      <c r="F749" s="3"/>
      <c r="G749" s="16"/>
      <c r="H749" s="3"/>
      <c r="I749" s="3"/>
      <c r="J749" s="3"/>
      <c r="K749" s="3"/>
      <c r="L749" s="3"/>
      <c r="M749" s="3"/>
      <c r="N749" s="3"/>
    </row>
    <row r="750" spans="1:14" ht="13">
      <c r="A750" s="36"/>
      <c r="B750" s="3"/>
      <c r="C750" s="4"/>
      <c r="D750" s="4"/>
      <c r="E750" s="3"/>
      <c r="F750" s="3"/>
      <c r="G750" s="16"/>
      <c r="H750" s="3"/>
      <c r="I750" s="3"/>
      <c r="J750" s="3"/>
      <c r="K750" s="3"/>
      <c r="L750" s="3"/>
      <c r="M750" s="3"/>
      <c r="N750" s="3"/>
    </row>
    <row r="751" spans="1:14" ht="13">
      <c r="A751" s="36"/>
      <c r="B751" s="3"/>
      <c r="C751" s="4"/>
      <c r="D751" s="4"/>
      <c r="E751" s="3"/>
      <c r="F751" s="3"/>
      <c r="G751" s="16"/>
      <c r="H751" s="3"/>
      <c r="I751" s="3"/>
      <c r="J751" s="3"/>
      <c r="K751" s="3"/>
      <c r="L751" s="3"/>
      <c r="M751" s="3"/>
      <c r="N751" s="3"/>
    </row>
    <row r="752" spans="1:14" ht="13">
      <c r="A752" s="36"/>
      <c r="B752" s="3"/>
      <c r="C752" s="4"/>
      <c r="D752" s="4"/>
      <c r="E752" s="3"/>
      <c r="F752" s="3"/>
      <c r="G752" s="16"/>
      <c r="H752" s="3"/>
      <c r="I752" s="3"/>
      <c r="J752" s="3"/>
      <c r="K752" s="3"/>
      <c r="L752" s="3"/>
      <c r="M752" s="3"/>
      <c r="N752" s="3"/>
    </row>
    <row r="753" spans="1:14" ht="13">
      <c r="A753" s="36"/>
      <c r="B753" s="3"/>
      <c r="C753" s="4"/>
      <c r="D753" s="4"/>
      <c r="E753" s="3"/>
      <c r="F753" s="3"/>
      <c r="G753" s="16"/>
      <c r="H753" s="3"/>
      <c r="I753" s="3"/>
      <c r="J753" s="3"/>
      <c r="K753" s="3"/>
      <c r="L753" s="3"/>
      <c r="M753" s="3"/>
      <c r="N753" s="3"/>
    </row>
    <row r="754" spans="1:14" ht="13">
      <c r="A754" s="36"/>
      <c r="B754" s="3"/>
      <c r="C754" s="4"/>
      <c r="D754" s="4"/>
      <c r="E754" s="3"/>
      <c r="F754" s="3"/>
      <c r="G754" s="16"/>
      <c r="H754" s="3"/>
      <c r="I754" s="3"/>
      <c r="J754" s="3"/>
      <c r="K754" s="3"/>
      <c r="L754" s="3"/>
      <c r="M754" s="3"/>
      <c r="N754" s="3"/>
    </row>
    <row r="755" spans="1:14" ht="13">
      <c r="A755" s="36"/>
      <c r="B755" s="3"/>
      <c r="C755" s="4"/>
      <c r="D755" s="4"/>
      <c r="E755" s="3"/>
      <c r="F755" s="3"/>
      <c r="G755" s="16"/>
      <c r="H755" s="3"/>
      <c r="I755" s="3"/>
      <c r="J755" s="3"/>
      <c r="K755" s="3"/>
      <c r="L755" s="3"/>
      <c r="M755" s="3"/>
      <c r="N755" s="3"/>
    </row>
    <row r="756" spans="1:14" ht="13">
      <c r="A756" s="36"/>
      <c r="B756" s="3"/>
      <c r="C756" s="4"/>
      <c r="D756" s="4"/>
      <c r="E756" s="3"/>
      <c r="F756" s="3"/>
      <c r="G756" s="16"/>
      <c r="H756" s="3"/>
      <c r="I756" s="3"/>
      <c r="J756" s="3"/>
      <c r="K756" s="3"/>
      <c r="L756" s="3"/>
      <c r="M756" s="3"/>
      <c r="N756" s="3"/>
    </row>
    <row r="757" spans="1:14" ht="13">
      <c r="A757" s="36"/>
      <c r="B757" s="3"/>
      <c r="C757" s="4"/>
      <c r="D757" s="4"/>
      <c r="E757" s="3"/>
      <c r="F757" s="3"/>
      <c r="G757" s="16"/>
      <c r="H757" s="3"/>
      <c r="I757" s="3"/>
      <c r="J757" s="3"/>
      <c r="K757" s="3"/>
      <c r="L757" s="3"/>
      <c r="M757" s="3"/>
      <c r="N757" s="3"/>
    </row>
    <row r="758" spans="1:14" ht="13">
      <c r="A758" s="36"/>
      <c r="B758" s="3"/>
      <c r="C758" s="4"/>
      <c r="D758" s="4"/>
      <c r="E758" s="3"/>
      <c r="F758" s="3"/>
      <c r="G758" s="16"/>
      <c r="H758" s="3"/>
      <c r="I758" s="3"/>
      <c r="J758" s="3"/>
      <c r="K758" s="3"/>
      <c r="L758" s="3"/>
      <c r="M758" s="3"/>
      <c r="N758" s="3"/>
    </row>
    <row r="759" spans="1:14" ht="13">
      <c r="A759" s="36"/>
      <c r="B759" s="3"/>
      <c r="C759" s="4"/>
      <c r="D759" s="4"/>
      <c r="E759" s="3"/>
      <c r="F759" s="3"/>
      <c r="G759" s="16"/>
      <c r="H759" s="3"/>
      <c r="I759" s="3"/>
      <c r="J759" s="3"/>
      <c r="K759" s="3"/>
      <c r="L759" s="3"/>
      <c r="M759" s="3"/>
      <c r="N759" s="3"/>
    </row>
    <row r="760" spans="1:14" ht="13">
      <c r="A760" s="36"/>
      <c r="B760" s="3"/>
      <c r="C760" s="4"/>
      <c r="D760" s="4"/>
      <c r="E760" s="3"/>
      <c r="F760" s="3"/>
      <c r="G760" s="16"/>
      <c r="H760" s="3"/>
      <c r="I760" s="3"/>
      <c r="J760" s="3"/>
      <c r="K760" s="3"/>
      <c r="L760" s="3"/>
      <c r="M760" s="3"/>
      <c r="N760" s="3"/>
    </row>
    <row r="761" spans="1:14" ht="13">
      <c r="A761" s="36"/>
      <c r="B761" s="3"/>
      <c r="C761" s="4"/>
      <c r="D761" s="4"/>
      <c r="E761" s="3"/>
      <c r="F761" s="3"/>
      <c r="G761" s="16"/>
      <c r="H761" s="3"/>
      <c r="I761" s="3"/>
      <c r="J761" s="3"/>
      <c r="K761" s="3"/>
      <c r="L761" s="3"/>
      <c r="M761" s="3"/>
      <c r="N761" s="3"/>
    </row>
    <row r="762" spans="1:14" ht="13">
      <c r="A762" s="36"/>
      <c r="B762" s="3"/>
      <c r="C762" s="4"/>
      <c r="D762" s="4"/>
      <c r="E762" s="3"/>
      <c r="F762" s="3"/>
      <c r="G762" s="16"/>
      <c r="H762" s="3"/>
      <c r="I762" s="3"/>
      <c r="J762" s="3"/>
      <c r="K762" s="3"/>
      <c r="L762" s="3"/>
      <c r="M762" s="3"/>
      <c r="N762" s="3"/>
    </row>
    <row r="763" spans="1:14" ht="13">
      <c r="A763" s="36"/>
      <c r="B763" s="3"/>
      <c r="C763" s="4"/>
      <c r="D763" s="4"/>
      <c r="E763" s="3"/>
      <c r="F763" s="3"/>
      <c r="G763" s="16"/>
      <c r="H763" s="3"/>
      <c r="I763" s="3"/>
      <c r="J763" s="3"/>
      <c r="K763" s="3"/>
      <c r="L763" s="3"/>
      <c r="M763" s="3"/>
      <c r="N763" s="3"/>
    </row>
    <row r="764" spans="1:14" ht="13">
      <c r="A764" s="36"/>
      <c r="B764" s="3"/>
      <c r="C764" s="4"/>
      <c r="D764" s="4"/>
      <c r="E764" s="3"/>
      <c r="F764" s="3"/>
      <c r="G764" s="16"/>
      <c r="H764" s="3"/>
      <c r="I764" s="3"/>
      <c r="J764" s="3"/>
      <c r="K764" s="3"/>
      <c r="L764" s="3"/>
      <c r="M764" s="3"/>
      <c r="N764" s="3"/>
    </row>
    <row r="765" spans="1:14" ht="13">
      <c r="A765" s="36"/>
      <c r="B765" s="3"/>
      <c r="C765" s="4"/>
      <c r="D765" s="4"/>
      <c r="E765" s="3"/>
      <c r="F765" s="3"/>
      <c r="G765" s="16"/>
      <c r="H765" s="3"/>
      <c r="I765" s="3"/>
      <c r="J765" s="3"/>
      <c r="K765" s="3"/>
      <c r="L765" s="3"/>
      <c r="M765" s="3"/>
      <c r="N765" s="3"/>
    </row>
    <row r="766" spans="1:14" ht="13">
      <c r="A766" s="36"/>
      <c r="B766" s="3"/>
      <c r="C766" s="4"/>
      <c r="D766" s="4"/>
      <c r="E766" s="3"/>
      <c r="F766" s="3"/>
      <c r="G766" s="16"/>
      <c r="H766" s="3"/>
      <c r="I766" s="3"/>
      <c r="J766" s="3"/>
      <c r="K766" s="3"/>
      <c r="L766" s="3"/>
      <c r="M766" s="3"/>
      <c r="N766" s="3"/>
    </row>
    <row r="767" spans="1:14" ht="13">
      <c r="A767" s="36"/>
      <c r="B767" s="3"/>
      <c r="C767" s="4"/>
      <c r="D767" s="4"/>
      <c r="E767" s="3"/>
      <c r="F767" s="3"/>
      <c r="G767" s="16"/>
      <c r="H767" s="3"/>
      <c r="I767" s="3"/>
      <c r="J767" s="3"/>
      <c r="K767" s="3"/>
      <c r="L767" s="3"/>
      <c r="M767" s="3"/>
      <c r="N767" s="3"/>
    </row>
    <row r="768" spans="1:14" ht="13">
      <c r="A768" s="36"/>
      <c r="B768" s="3"/>
      <c r="C768" s="4"/>
      <c r="D768" s="4"/>
      <c r="E768" s="3"/>
      <c r="F768" s="3"/>
      <c r="G768" s="16"/>
      <c r="H768" s="3"/>
      <c r="I768" s="3"/>
      <c r="J768" s="3"/>
      <c r="K768" s="3"/>
      <c r="L768" s="3"/>
      <c r="M768" s="3"/>
      <c r="N768" s="3"/>
    </row>
    <row r="769" spans="1:14" ht="13">
      <c r="A769" s="36"/>
      <c r="B769" s="3"/>
      <c r="C769" s="4"/>
      <c r="D769" s="4"/>
      <c r="E769" s="3"/>
      <c r="F769" s="3"/>
      <c r="G769" s="16"/>
      <c r="H769" s="3"/>
      <c r="I769" s="3"/>
      <c r="J769" s="3"/>
      <c r="K769" s="3"/>
      <c r="L769" s="3"/>
      <c r="M769" s="3"/>
      <c r="N769" s="3"/>
    </row>
    <row r="770" spans="1:14" ht="13">
      <c r="A770" s="36"/>
      <c r="B770" s="3"/>
      <c r="C770" s="4"/>
      <c r="D770" s="4"/>
      <c r="E770" s="3"/>
      <c r="F770" s="3"/>
      <c r="G770" s="16"/>
      <c r="H770" s="3"/>
      <c r="I770" s="3"/>
      <c r="J770" s="3"/>
      <c r="K770" s="3"/>
      <c r="L770" s="3"/>
      <c r="M770" s="3"/>
      <c r="N770" s="3"/>
    </row>
    <row r="771" spans="1:14" ht="13">
      <c r="A771" s="36"/>
      <c r="B771" s="3"/>
      <c r="C771" s="4"/>
      <c r="D771" s="4"/>
      <c r="E771" s="3"/>
      <c r="F771" s="3"/>
      <c r="G771" s="16"/>
      <c r="H771" s="3"/>
      <c r="I771" s="3"/>
      <c r="J771" s="3"/>
      <c r="K771" s="3"/>
      <c r="L771" s="3"/>
      <c r="M771" s="3"/>
      <c r="N771" s="3"/>
    </row>
    <row r="772" spans="1:14" ht="13">
      <c r="A772" s="36"/>
      <c r="B772" s="3"/>
      <c r="C772" s="4"/>
      <c r="D772" s="4"/>
      <c r="E772" s="3"/>
      <c r="F772" s="3"/>
      <c r="G772" s="16"/>
      <c r="H772" s="3"/>
      <c r="I772" s="3"/>
      <c r="J772" s="3"/>
      <c r="K772" s="3"/>
      <c r="L772" s="3"/>
      <c r="M772" s="3"/>
      <c r="N772" s="3"/>
    </row>
    <row r="773" spans="1:14" ht="13">
      <c r="A773" s="36"/>
      <c r="B773" s="3"/>
      <c r="C773" s="4"/>
      <c r="D773" s="4"/>
      <c r="E773" s="3"/>
      <c r="F773" s="3"/>
      <c r="G773" s="16"/>
      <c r="H773" s="3"/>
      <c r="I773" s="3"/>
      <c r="J773" s="3"/>
      <c r="K773" s="3"/>
      <c r="L773" s="3"/>
      <c r="M773" s="3"/>
      <c r="N773" s="3"/>
    </row>
    <row r="774" spans="1:14" ht="13">
      <c r="A774" s="36"/>
      <c r="B774" s="3"/>
      <c r="C774" s="4"/>
      <c r="D774" s="4"/>
      <c r="E774" s="3"/>
      <c r="F774" s="3"/>
      <c r="G774" s="16"/>
      <c r="H774" s="3"/>
      <c r="I774" s="3"/>
      <c r="J774" s="3"/>
      <c r="K774" s="3"/>
      <c r="L774" s="3"/>
      <c r="M774" s="3"/>
      <c r="N774" s="3"/>
    </row>
    <row r="775" spans="1:14" ht="13">
      <c r="A775" s="36"/>
      <c r="B775" s="3"/>
      <c r="C775" s="4"/>
      <c r="D775" s="4"/>
      <c r="E775" s="3"/>
      <c r="F775" s="3"/>
      <c r="G775" s="16"/>
      <c r="H775" s="3"/>
      <c r="I775" s="3"/>
      <c r="J775" s="3"/>
      <c r="K775" s="3"/>
      <c r="L775" s="3"/>
      <c r="M775" s="3"/>
      <c r="N775" s="3"/>
    </row>
    <row r="776" spans="1:14" ht="13">
      <c r="A776" s="36"/>
      <c r="B776" s="3"/>
      <c r="C776" s="4"/>
      <c r="D776" s="4"/>
      <c r="E776" s="3"/>
      <c r="F776" s="3"/>
      <c r="G776" s="16"/>
      <c r="H776" s="3"/>
      <c r="I776" s="3"/>
      <c r="J776" s="3"/>
      <c r="K776" s="3"/>
      <c r="L776" s="3"/>
      <c r="M776" s="3"/>
      <c r="N776" s="3"/>
    </row>
    <row r="777" spans="1:14" ht="13">
      <c r="A777" s="36"/>
      <c r="B777" s="3"/>
      <c r="C777" s="4"/>
      <c r="D777" s="4"/>
      <c r="E777" s="3"/>
      <c r="F777" s="3"/>
      <c r="G777" s="16"/>
      <c r="H777" s="3"/>
      <c r="I777" s="3"/>
      <c r="J777" s="3"/>
      <c r="K777" s="3"/>
      <c r="L777" s="3"/>
      <c r="M777" s="3"/>
      <c r="N777" s="3"/>
    </row>
    <row r="778" spans="1:14" ht="13">
      <c r="A778" s="36"/>
      <c r="B778" s="3"/>
      <c r="C778" s="4"/>
      <c r="D778" s="4"/>
      <c r="E778" s="3"/>
      <c r="F778" s="3"/>
      <c r="G778" s="16"/>
      <c r="H778" s="3"/>
      <c r="I778" s="3"/>
      <c r="J778" s="3"/>
      <c r="K778" s="3"/>
      <c r="L778" s="3"/>
      <c r="M778" s="3"/>
      <c r="N778" s="3"/>
    </row>
    <row r="779" spans="1:14" ht="13">
      <c r="A779" s="36"/>
      <c r="B779" s="3"/>
      <c r="C779" s="4"/>
      <c r="D779" s="4"/>
      <c r="E779" s="3"/>
      <c r="F779" s="3"/>
      <c r="G779" s="16"/>
      <c r="H779" s="3"/>
      <c r="I779" s="3"/>
      <c r="J779" s="3"/>
      <c r="K779" s="3"/>
      <c r="L779" s="3"/>
      <c r="M779" s="3"/>
      <c r="N779" s="3"/>
    </row>
    <row r="780" spans="1:14" ht="13">
      <c r="A780" s="36"/>
      <c r="B780" s="3"/>
      <c r="C780" s="4"/>
      <c r="D780" s="4"/>
      <c r="E780" s="3"/>
      <c r="F780" s="3"/>
      <c r="G780" s="16"/>
      <c r="H780" s="3"/>
      <c r="I780" s="3"/>
      <c r="J780" s="3"/>
      <c r="K780" s="3"/>
      <c r="L780" s="3"/>
      <c r="M780" s="3"/>
      <c r="N780" s="3"/>
    </row>
    <row r="781" spans="1:14" ht="13">
      <c r="A781" s="36"/>
      <c r="B781" s="3"/>
      <c r="C781" s="4"/>
      <c r="D781" s="4"/>
      <c r="E781" s="3"/>
      <c r="F781" s="3"/>
      <c r="G781" s="16"/>
      <c r="H781" s="3"/>
      <c r="I781" s="3"/>
      <c r="J781" s="3"/>
      <c r="K781" s="3"/>
      <c r="L781" s="3"/>
      <c r="M781" s="3"/>
      <c r="N781" s="3"/>
    </row>
    <row r="782" spans="1:14" ht="13">
      <c r="A782" s="36"/>
      <c r="B782" s="3"/>
      <c r="C782" s="4"/>
      <c r="D782" s="4"/>
      <c r="E782" s="3"/>
      <c r="F782" s="3"/>
      <c r="G782" s="16"/>
      <c r="H782" s="3"/>
      <c r="I782" s="3"/>
      <c r="J782" s="3"/>
      <c r="K782" s="3"/>
      <c r="L782" s="3"/>
      <c r="M782" s="3"/>
      <c r="N782" s="3"/>
    </row>
    <row r="783" spans="1:14" ht="13">
      <c r="A783" s="36"/>
      <c r="B783" s="3"/>
      <c r="C783" s="4"/>
      <c r="D783" s="4"/>
      <c r="E783" s="3"/>
      <c r="F783" s="3"/>
      <c r="G783" s="16"/>
      <c r="H783" s="3"/>
      <c r="I783" s="3"/>
      <c r="J783" s="3"/>
      <c r="K783" s="3"/>
      <c r="L783" s="3"/>
      <c r="M783" s="3"/>
      <c r="N783" s="3"/>
    </row>
    <row r="784" spans="1:14" ht="13">
      <c r="A784" s="36"/>
      <c r="B784" s="3"/>
      <c r="C784" s="4"/>
      <c r="D784" s="4"/>
      <c r="E784" s="3"/>
      <c r="F784" s="3"/>
      <c r="G784" s="16"/>
      <c r="H784" s="3"/>
      <c r="I784" s="3"/>
      <c r="J784" s="3"/>
      <c r="K784" s="3"/>
      <c r="L784" s="3"/>
      <c r="M784" s="3"/>
      <c r="N784" s="3"/>
    </row>
    <row r="785" spans="1:14" ht="13">
      <c r="A785" s="36"/>
      <c r="B785" s="3"/>
      <c r="C785" s="4"/>
      <c r="D785" s="4"/>
      <c r="E785" s="3"/>
      <c r="F785" s="3"/>
      <c r="G785" s="16"/>
      <c r="H785" s="3"/>
      <c r="I785" s="3"/>
      <c r="J785" s="3"/>
      <c r="K785" s="3"/>
      <c r="L785" s="3"/>
      <c r="M785" s="3"/>
      <c r="N785" s="3"/>
    </row>
    <row r="786" spans="1:14" ht="13">
      <c r="A786" s="36"/>
      <c r="B786" s="3"/>
      <c r="C786" s="4"/>
      <c r="D786" s="4"/>
      <c r="E786" s="3"/>
      <c r="F786" s="3"/>
      <c r="G786" s="16"/>
      <c r="H786" s="3"/>
      <c r="I786" s="3"/>
      <c r="J786" s="3"/>
      <c r="K786" s="3"/>
      <c r="L786" s="3"/>
      <c r="M786" s="3"/>
      <c r="N786" s="3"/>
    </row>
    <row r="787" spans="1:14" ht="13">
      <c r="A787" s="36"/>
      <c r="B787" s="3"/>
      <c r="C787" s="4"/>
      <c r="D787" s="4"/>
      <c r="E787" s="3"/>
      <c r="F787" s="3"/>
      <c r="G787" s="16"/>
      <c r="H787" s="3"/>
      <c r="I787" s="3"/>
      <c r="J787" s="3"/>
      <c r="K787" s="3"/>
      <c r="L787" s="3"/>
      <c r="M787" s="3"/>
      <c r="N787" s="3"/>
    </row>
    <row r="788" spans="1:14" ht="13">
      <c r="A788" s="36"/>
      <c r="B788" s="3"/>
      <c r="C788" s="4"/>
      <c r="D788" s="4"/>
      <c r="E788" s="3"/>
      <c r="F788" s="3"/>
      <c r="G788" s="16"/>
      <c r="H788" s="3"/>
      <c r="I788" s="3"/>
      <c r="J788" s="3"/>
      <c r="K788" s="3"/>
      <c r="L788" s="3"/>
      <c r="M788" s="3"/>
      <c r="N788" s="3"/>
    </row>
    <row r="789" spans="1:14" ht="13">
      <c r="A789" s="36"/>
      <c r="B789" s="3"/>
      <c r="C789" s="4"/>
      <c r="D789" s="4"/>
      <c r="E789" s="3"/>
      <c r="F789" s="3"/>
      <c r="G789" s="16"/>
      <c r="H789" s="3"/>
      <c r="I789" s="3"/>
      <c r="J789" s="3"/>
      <c r="K789" s="3"/>
      <c r="L789" s="3"/>
      <c r="M789" s="3"/>
      <c r="N789" s="3"/>
    </row>
    <row r="790" spans="1:14" ht="13">
      <c r="A790" s="36"/>
      <c r="B790" s="3"/>
      <c r="C790" s="4"/>
      <c r="D790" s="4"/>
      <c r="E790" s="3"/>
      <c r="F790" s="3"/>
      <c r="G790" s="16"/>
      <c r="H790" s="3"/>
      <c r="I790" s="3"/>
      <c r="J790" s="3"/>
      <c r="K790" s="3"/>
      <c r="L790" s="3"/>
      <c r="M790" s="3"/>
      <c r="N790" s="3"/>
    </row>
    <row r="791" spans="1:14" ht="13">
      <c r="A791" s="36"/>
      <c r="B791" s="3"/>
      <c r="C791" s="4"/>
      <c r="D791" s="4"/>
      <c r="E791" s="3"/>
      <c r="F791" s="3"/>
      <c r="G791" s="16"/>
      <c r="H791" s="3"/>
      <c r="I791" s="3"/>
      <c r="J791" s="3"/>
      <c r="K791" s="3"/>
      <c r="L791" s="3"/>
      <c r="M791" s="3"/>
      <c r="N791" s="3"/>
    </row>
    <row r="792" spans="1:14" ht="13">
      <c r="A792" s="36"/>
      <c r="B792" s="3"/>
      <c r="C792" s="4"/>
      <c r="D792" s="4"/>
      <c r="E792" s="3"/>
      <c r="F792" s="3"/>
      <c r="G792" s="16"/>
      <c r="H792" s="3"/>
      <c r="I792" s="3"/>
      <c r="J792" s="3"/>
      <c r="K792" s="3"/>
      <c r="L792" s="3"/>
      <c r="M792" s="3"/>
      <c r="N792" s="3"/>
    </row>
    <row r="793" spans="1:14" ht="13">
      <c r="A793" s="36"/>
      <c r="B793" s="3"/>
      <c r="C793" s="4"/>
      <c r="D793" s="4"/>
      <c r="E793" s="3"/>
      <c r="F793" s="3"/>
      <c r="G793" s="16"/>
      <c r="H793" s="3"/>
      <c r="I793" s="3"/>
      <c r="J793" s="3"/>
      <c r="K793" s="3"/>
      <c r="L793" s="3"/>
      <c r="M793" s="3"/>
      <c r="N793" s="3"/>
    </row>
    <row r="794" spans="1:14" ht="13">
      <c r="A794" s="36"/>
      <c r="B794" s="3"/>
      <c r="C794" s="4"/>
      <c r="D794" s="4"/>
      <c r="E794" s="3"/>
      <c r="F794" s="3"/>
      <c r="G794" s="16"/>
      <c r="H794" s="3"/>
      <c r="I794" s="3"/>
      <c r="J794" s="3"/>
      <c r="K794" s="3"/>
      <c r="L794" s="3"/>
      <c r="M794" s="3"/>
      <c r="N794" s="3"/>
    </row>
    <row r="795" spans="1:14" ht="13">
      <c r="A795" s="36"/>
      <c r="B795" s="3"/>
      <c r="C795" s="4"/>
      <c r="D795" s="4"/>
      <c r="E795" s="3"/>
      <c r="F795" s="3"/>
      <c r="G795" s="16"/>
      <c r="H795" s="3"/>
      <c r="I795" s="3"/>
      <c r="J795" s="3"/>
      <c r="K795" s="3"/>
      <c r="L795" s="3"/>
      <c r="M795" s="3"/>
      <c r="N795" s="3"/>
    </row>
    <row r="796" spans="1:14" ht="13">
      <c r="A796" s="36"/>
      <c r="B796" s="3"/>
      <c r="C796" s="4"/>
      <c r="D796" s="4"/>
      <c r="E796" s="3"/>
      <c r="F796" s="3"/>
      <c r="G796" s="16"/>
      <c r="H796" s="3"/>
      <c r="I796" s="3"/>
      <c r="J796" s="3"/>
      <c r="K796" s="3"/>
      <c r="L796" s="3"/>
      <c r="M796" s="3"/>
      <c r="N796" s="3"/>
    </row>
    <row r="797" spans="1:14" ht="13">
      <c r="A797" s="36"/>
      <c r="B797" s="3"/>
      <c r="C797" s="4"/>
      <c r="D797" s="4"/>
      <c r="E797" s="3"/>
      <c r="F797" s="3"/>
      <c r="G797" s="16"/>
      <c r="H797" s="3"/>
      <c r="I797" s="3"/>
      <c r="J797" s="3"/>
      <c r="K797" s="3"/>
      <c r="L797" s="3"/>
      <c r="M797" s="3"/>
      <c r="N797" s="3"/>
    </row>
    <row r="798" spans="1:14" ht="13">
      <c r="A798" s="36"/>
      <c r="B798" s="3"/>
      <c r="C798" s="4"/>
      <c r="D798" s="4"/>
      <c r="E798" s="3"/>
      <c r="F798" s="3"/>
      <c r="G798" s="16"/>
      <c r="H798" s="3"/>
      <c r="I798" s="3"/>
      <c r="J798" s="3"/>
      <c r="K798" s="3"/>
      <c r="L798" s="3"/>
      <c r="M798" s="3"/>
      <c r="N798" s="3"/>
    </row>
    <row r="799" spans="1:14" ht="13">
      <c r="A799" s="36"/>
      <c r="B799" s="3"/>
      <c r="C799" s="4"/>
      <c r="D799" s="4"/>
      <c r="E799" s="3"/>
      <c r="F799" s="3"/>
      <c r="G799" s="16"/>
      <c r="H799" s="3"/>
      <c r="I799" s="3"/>
      <c r="J799" s="3"/>
      <c r="K799" s="3"/>
      <c r="L799" s="3"/>
      <c r="M799" s="3"/>
      <c r="N799" s="3"/>
    </row>
    <row r="800" spans="1:14" ht="13">
      <c r="A800" s="36"/>
      <c r="B800" s="3"/>
      <c r="C800" s="4"/>
      <c r="D800" s="4"/>
      <c r="E800" s="3"/>
      <c r="F800" s="3"/>
      <c r="G800" s="16"/>
      <c r="H800" s="3"/>
      <c r="I800" s="3"/>
      <c r="J800" s="3"/>
      <c r="K800" s="3"/>
      <c r="L800" s="3"/>
      <c r="M800" s="3"/>
      <c r="N800" s="3"/>
    </row>
    <row r="801" spans="1:14" ht="13">
      <c r="A801" s="36"/>
      <c r="B801" s="3"/>
      <c r="C801" s="4"/>
      <c r="D801" s="4"/>
      <c r="E801" s="3"/>
      <c r="F801" s="3"/>
      <c r="G801" s="16"/>
      <c r="H801" s="3"/>
      <c r="I801" s="3"/>
      <c r="J801" s="3"/>
      <c r="K801" s="3"/>
      <c r="L801" s="3"/>
      <c r="M801" s="3"/>
      <c r="N801" s="3"/>
    </row>
    <row r="802" spans="1:14" ht="13">
      <c r="A802" s="36"/>
      <c r="B802" s="3"/>
      <c r="C802" s="4"/>
      <c r="D802" s="4"/>
      <c r="E802" s="3"/>
      <c r="F802" s="3"/>
      <c r="G802" s="16"/>
      <c r="H802" s="3"/>
      <c r="I802" s="3"/>
      <c r="J802" s="3"/>
      <c r="K802" s="3"/>
      <c r="L802" s="3"/>
      <c r="M802" s="3"/>
      <c r="N802" s="3"/>
    </row>
    <row r="803" spans="1:14" ht="13">
      <c r="A803" s="36"/>
      <c r="B803" s="3"/>
      <c r="C803" s="4"/>
      <c r="D803" s="4"/>
      <c r="E803" s="3"/>
      <c r="F803" s="3"/>
      <c r="G803" s="16"/>
      <c r="H803" s="3"/>
      <c r="I803" s="3"/>
      <c r="J803" s="3"/>
      <c r="K803" s="3"/>
      <c r="L803" s="3"/>
      <c r="M803" s="3"/>
      <c r="N803" s="3"/>
    </row>
    <row r="804" spans="1:14" ht="13">
      <c r="A804" s="36"/>
      <c r="B804" s="3"/>
      <c r="C804" s="4"/>
      <c r="D804" s="4"/>
      <c r="E804" s="3"/>
      <c r="F804" s="3"/>
      <c r="G804" s="16"/>
      <c r="H804" s="3"/>
      <c r="I804" s="3"/>
      <c r="J804" s="3"/>
      <c r="K804" s="3"/>
      <c r="L804" s="3"/>
      <c r="M804" s="3"/>
      <c r="N804" s="3"/>
    </row>
    <row r="805" spans="1:14" ht="13">
      <c r="A805" s="36"/>
      <c r="B805" s="3"/>
      <c r="C805" s="4"/>
      <c r="D805" s="4"/>
      <c r="E805" s="3"/>
      <c r="F805" s="3"/>
      <c r="G805" s="16"/>
      <c r="H805" s="3"/>
      <c r="I805" s="3"/>
      <c r="J805" s="3"/>
      <c r="K805" s="3"/>
      <c r="L805" s="3"/>
      <c r="M805" s="3"/>
      <c r="N805" s="3"/>
    </row>
    <row r="806" spans="1:14" ht="13">
      <c r="A806" s="36"/>
      <c r="B806" s="3"/>
      <c r="C806" s="4"/>
      <c r="D806" s="4"/>
      <c r="E806" s="3"/>
      <c r="F806" s="3"/>
      <c r="G806" s="16"/>
      <c r="H806" s="3"/>
      <c r="I806" s="3"/>
      <c r="J806" s="3"/>
      <c r="K806" s="3"/>
      <c r="L806" s="3"/>
      <c r="M806" s="3"/>
      <c r="N806" s="3"/>
    </row>
    <row r="807" spans="1:14" ht="13">
      <c r="A807" s="36"/>
      <c r="B807" s="3"/>
      <c r="C807" s="4"/>
      <c r="D807" s="4"/>
      <c r="E807" s="3"/>
      <c r="F807" s="3"/>
      <c r="G807" s="16"/>
      <c r="H807" s="3"/>
      <c r="I807" s="3"/>
      <c r="J807" s="3"/>
      <c r="K807" s="3"/>
      <c r="L807" s="3"/>
      <c r="M807" s="3"/>
      <c r="N807" s="3"/>
    </row>
    <row r="808" spans="1:14" ht="13">
      <c r="A808" s="36"/>
      <c r="B808" s="3"/>
      <c r="C808" s="4"/>
      <c r="D808" s="4"/>
      <c r="E808" s="3"/>
      <c r="F808" s="3"/>
      <c r="G808" s="16"/>
      <c r="H808" s="3"/>
      <c r="I808" s="3"/>
      <c r="J808" s="3"/>
      <c r="K808" s="3"/>
      <c r="L808" s="3"/>
      <c r="M808" s="3"/>
      <c r="N808" s="3"/>
    </row>
    <row r="809" spans="1:14" ht="13">
      <c r="A809" s="36"/>
      <c r="B809" s="3"/>
      <c r="C809" s="4"/>
      <c r="D809" s="4"/>
      <c r="E809" s="3"/>
      <c r="F809" s="3"/>
      <c r="G809" s="16"/>
      <c r="H809" s="3"/>
      <c r="I809" s="3"/>
      <c r="J809" s="3"/>
      <c r="K809" s="3"/>
      <c r="L809" s="3"/>
      <c r="M809" s="3"/>
      <c r="N809" s="3"/>
    </row>
    <row r="810" spans="1:14" ht="13">
      <c r="A810" s="36"/>
      <c r="B810" s="3"/>
      <c r="C810" s="4"/>
      <c r="D810" s="4"/>
      <c r="E810" s="3"/>
      <c r="F810" s="3"/>
      <c r="G810" s="16"/>
      <c r="H810" s="3"/>
      <c r="I810" s="3"/>
      <c r="J810" s="3"/>
      <c r="K810" s="3"/>
      <c r="L810" s="3"/>
      <c r="M810" s="3"/>
      <c r="N810" s="3"/>
    </row>
    <row r="811" spans="1:14" ht="13">
      <c r="A811" s="36"/>
      <c r="B811" s="3"/>
      <c r="C811" s="4"/>
      <c r="D811" s="4"/>
      <c r="E811" s="3"/>
      <c r="F811" s="3"/>
      <c r="G811" s="16"/>
      <c r="H811" s="3"/>
      <c r="I811" s="3"/>
      <c r="J811" s="3"/>
      <c r="K811" s="3"/>
      <c r="L811" s="3"/>
      <c r="M811" s="3"/>
      <c r="N811" s="3"/>
    </row>
    <row r="812" spans="1:14" ht="13">
      <c r="A812" s="36"/>
      <c r="B812" s="3"/>
      <c r="C812" s="4"/>
      <c r="D812" s="4"/>
      <c r="E812" s="3"/>
      <c r="F812" s="3"/>
      <c r="G812" s="16"/>
      <c r="H812" s="3"/>
      <c r="I812" s="3"/>
      <c r="J812" s="3"/>
      <c r="K812" s="3"/>
      <c r="L812" s="3"/>
      <c r="M812" s="3"/>
      <c r="N812" s="3"/>
    </row>
    <row r="813" spans="1:14" ht="13">
      <c r="A813" s="36"/>
      <c r="B813" s="3"/>
      <c r="C813" s="4"/>
      <c r="D813" s="4"/>
      <c r="E813" s="3"/>
      <c r="F813" s="3"/>
      <c r="G813" s="16"/>
      <c r="H813" s="3"/>
      <c r="I813" s="3"/>
      <c r="J813" s="3"/>
      <c r="K813" s="3"/>
      <c r="L813" s="3"/>
      <c r="M813" s="3"/>
      <c r="N813" s="3"/>
    </row>
    <row r="814" spans="1:14" ht="13">
      <c r="A814" s="36"/>
      <c r="B814" s="3"/>
      <c r="C814" s="4"/>
      <c r="D814" s="4"/>
      <c r="E814" s="3"/>
      <c r="F814" s="3"/>
      <c r="G814" s="16"/>
      <c r="H814" s="3"/>
      <c r="I814" s="3"/>
      <c r="J814" s="3"/>
      <c r="K814" s="3"/>
      <c r="L814" s="3"/>
      <c r="M814" s="3"/>
      <c r="N814" s="3"/>
    </row>
    <row r="815" spans="1:14" ht="13">
      <c r="A815" s="36"/>
      <c r="B815" s="3"/>
      <c r="C815" s="4"/>
      <c r="D815" s="4"/>
      <c r="E815" s="3"/>
      <c r="F815" s="3"/>
      <c r="G815" s="16"/>
      <c r="H815" s="3"/>
      <c r="I815" s="3"/>
      <c r="J815" s="3"/>
      <c r="K815" s="3"/>
      <c r="L815" s="3"/>
      <c r="M815" s="3"/>
      <c r="N815" s="3"/>
    </row>
    <row r="816" spans="1:14" ht="13">
      <c r="A816" s="36"/>
      <c r="B816" s="3"/>
      <c r="C816" s="4"/>
      <c r="D816" s="4"/>
      <c r="E816" s="3"/>
      <c r="F816" s="3"/>
      <c r="G816" s="16"/>
      <c r="H816" s="3"/>
      <c r="I816" s="3"/>
      <c r="J816" s="3"/>
      <c r="K816" s="3"/>
      <c r="L816" s="3"/>
      <c r="M816" s="3"/>
      <c r="N816" s="3"/>
    </row>
    <row r="817" spans="1:14" ht="13">
      <c r="A817" s="36"/>
      <c r="B817" s="3"/>
      <c r="C817" s="4"/>
      <c r="D817" s="4"/>
      <c r="E817" s="3"/>
      <c r="F817" s="3"/>
      <c r="G817" s="16"/>
      <c r="H817" s="3"/>
      <c r="I817" s="3"/>
      <c r="J817" s="3"/>
      <c r="K817" s="3"/>
      <c r="L817" s="3"/>
      <c r="M817" s="3"/>
      <c r="N817" s="3"/>
    </row>
    <row r="818" spans="1:14" ht="13">
      <c r="A818" s="36"/>
      <c r="B818" s="3"/>
      <c r="C818" s="4"/>
      <c r="D818" s="4"/>
      <c r="E818" s="3"/>
      <c r="F818" s="3"/>
      <c r="G818" s="16"/>
      <c r="H818" s="3"/>
      <c r="I818" s="3"/>
      <c r="J818" s="3"/>
      <c r="K818" s="3"/>
      <c r="L818" s="3"/>
      <c r="M818" s="3"/>
      <c r="N818" s="3"/>
    </row>
    <row r="819" spans="1:14" ht="13">
      <c r="A819" s="36"/>
      <c r="B819" s="3"/>
      <c r="C819" s="4"/>
      <c r="D819" s="4"/>
      <c r="E819" s="3"/>
      <c r="F819" s="3"/>
      <c r="G819" s="16"/>
      <c r="H819" s="3"/>
      <c r="I819" s="3"/>
      <c r="J819" s="3"/>
      <c r="K819" s="3"/>
      <c r="L819" s="3"/>
      <c r="M819" s="3"/>
      <c r="N819" s="3"/>
    </row>
    <row r="820" spans="1:14" ht="13">
      <c r="A820" s="36"/>
      <c r="B820" s="3"/>
      <c r="C820" s="4"/>
      <c r="D820" s="4"/>
      <c r="E820" s="3"/>
      <c r="F820" s="3"/>
      <c r="G820" s="16"/>
      <c r="H820" s="3"/>
      <c r="I820" s="3"/>
      <c r="J820" s="3"/>
      <c r="K820" s="3"/>
      <c r="L820" s="3"/>
      <c r="M820" s="3"/>
      <c r="N820" s="3"/>
    </row>
    <row r="821" spans="1:14" ht="13">
      <c r="A821" s="36"/>
      <c r="B821" s="3"/>
      <c r="C821" s="4"/>
      <c r="D821" s="4"/>
      <c r="E821" s="3"/>
      <c r="F821" s="3"/>
      <c r="G821" s="16"/>
      <c r="H821" s="3"/>
      <c r="I821" s="3"/>
      <c r="J821" s="3"/>
      <c r="K821" s="3"/>
      <c r="L821" s="3"/>
      <c r="M821" s="3"/>
      <c r="N821" s="3"/>
    </row>
    <row r="822" spans="1:14" ht="13">
      <c r="A822" s="36"/>
      <c r="B822" s="3"/>
      <c r="C822" s="4"/>
      <c r="D822" s="4"/>
      <c r="E822" s="3"/>
      <c r="F822" s="3"/>
      <c r="G822" s="16"/>
      <c r="H822" s="3"/>
      <c r="I822" s="3"/>
      <c r="J822" s="3"/>
      <c r="K822" s="3"/>
      <c r="L822" s="3"/>
      <c r="M822" s="3"/>
      <c r="N822" s="3"/>
    </row>
    <row r="823" spans="1:14" ht="13">
      <c r="A823" s="36"/>
      <c r="B823" s="3"/>
      <c r="C823" s="4"/>
      <c r="D823" s="4"/>
      <c r="E823" s="3"/>
      <c r="F823" s="3"/>
      <c r="G823" s="16"/>
      <c r="H823" s="3"/>
      <c r="I823" s="3"/>
      <c r="J823" s="3"/>
      <c r="K823" s="3"/>
      <c r="L823" s="3"/>
      <c r="M823" s="3"/>
      <c r="N823" s="3"/>
    </row>
    <row r="824" spans="1:14" ht="13">
      <c r="A824" s="36"/>
      <c r="B824" s="3"/>
      <c r="C824" s="4"/>
      <c r="D824" s="4"/>
      <c r="E824" s="3"/>
      <c r="F824" s="3"/>
      <c r="G824" s="16"/>
      <c r="H824" s="3"/>
      <c r="I824" s="3"/>
      <c r="J824" s="3"/>
      <c r="K824" s="3"/>
      <c r="L824" s="3"/>
      <c r="M824" s="3"/>
      <c r="N824" s="3"/>
    </row>
    <row r="825" spans="1:14" ht="13">
      <c r="A825" s="36"/>
      <c r="B825" s="3"/>
      <c r="C825" s="4"/>
      <c r="D825" s="4"/>
      <c r="E825" s="3"/>
      <c r="F825" s="3"/>
      <c r="G825" s="16"/>
      <c r="H825" s="3"/>
      <c r="I825" s="3"/>
      <c r="J825" s="3"/>
      <c r="K825" s="3"/>
      <c r="L825" s="3"/>
      <c r="M825" s="3"/>
      <c r="N825" s="3"/>
    </row>
    <row r="826" spans="1:14" ht="13">
      <c r="A826" s="36"/>
      <c r="B826" s="3"/>
      <c r="C826" s="4"/>
      <c r="D826" s="4"/>
      <c r="E826" s="3"/>
      <c r="F826" s="3"/>
      <c r="G826" s="16"/>
      <c r="H826" s="3"/>
      <c r="I826" s="3"/>
      <c r="J826" s="3"/>
      <c r="K826" s="3"/>
      <c r="L826" s="3"/>
      <c r="M826" s="3"/>
      <c r="N826" s="3"/>
    </row>
    <row r="827" spans="1:14" ht="13">
      <c r="A827" s="36"/>
      <c r="B827" s="3"/>
      <c r="C827" s="4"/>
      <c r="D827" s="4"/>
      <c r="E827" s="3"/>
      <c r="F827" s="3"/>
      <c r="G827" s="16"/>
      <c r="H827" s="3"/>
      <c r="I827" s="3"/>
      <c r="J827" s="3"/>
      <c r="K827" s="3"/>
      <c r="L827" s="3"/>
      <c r="M827" s="3"/>
      <c r="N827" s="3"/>
    </row>
    <row r="828" spans="1:14" ht="13">
      <c r="A828" s="36"/>
      <c r="B828" s="3"/>
      <c r="C828" s="4"/>
      <c r="D828" s="4"/>
      <c r="E828" s="3"/>
      <c r="F828" s="3"/>
      <c r="G828" s="16"/>
      <c r="H828" s="3"/>
      <c r="I828" s="3"/>
      <c r="J828" s="3"/>
      <c r="K828" s="3"/>
      <c r="L828" s="3"/>
      <c r="M828" s="3"/>
      <c r="N828" s="3"/>
    </row>
    <row r="829" spans="1:14" ht="13">
      <c r="A829" s="36"/>
      <c r="B829" s="3"/>
      <c r="C829" s="4"/>
      <c r="D829" s="4"/>
      <c r="E829" s="3"/>
      <c r="F829" s="3"/>
      <c r="G829" s="16"/>
      <c r="H829" s="3"/>
      <c r="I829" s="3"/>
      <c r="J829" s="3"/>
      <c r="K829" s="3"/>
      <c r="L829" s="3"/>
      <c r="M829" s="3"/>
      <c r="N829" s="3"/>
    </row>
    <row r="830" spans="1:14" ht="13">
      <c r="A830" s="36"/>
      <c r="B830" s="3"/>
      <c r="C830" s="4"/>
      <c r="D830" s="4"/>
      <c r="E830" s="3"/>
      <c r="F830" s="3"/>
      <c r="G830" s="16"/>
      <c r="H830" s="3"/>
      <c r="I830" s="3"/>
      <c r="J830" s="3"/>
      <c r="K830" s="3"/>
      <c r="L830" s="3"/>
      <c r="M830" s="3"/>
      <c r="N830" s="3"/>
    </row>
    <row r="831" spans="1:14" ht="13">
      <c r="A831" s="36"/>
      <c r="B831" s="3"/>
      <c r="C831" s="4"/>
      <c r="D831" s="4"/>
      <c r="E831" s="3"/>
      <c r="F831" s="3"/>
      <c r="G831" s="16"/>
      <c r="H831" s="3"/>
      <c r="I831" s="3"/>
      <c r="J831" s="3"/>
      <c r="K831" s="3"/>
      <c r="L831" s="3"/>
      <c r="M831" s="3"/>
      <c r="N831" s="3"/>
    </row>
    <row r="832" spans="1:14" ht="13">
      <c r="A832" s="36"/>
      <c r="B832" s="3"/>
      <c r="C832" s="4"/>
      <c r="D832" s="4"/>
      <c r="E832" s="3"/>
      <c r="F832" s="3"/>
      <c r="G832" s="16"/>
      <c r="H832" s="3"/>
      <c r="I832" s="3"/>
      <c r="J832" s="3"/>
      <c r="K832" s="3"/>
      <c r="L832" s="3"/>
      <c r="M832" s="3"/>
      <c r="N832" s="3"/>
    </row>
    <row r="833" spans="1:14" ht="13">
      <c r="A833" s="36"/>
      <c r="B833" s="3"/>
      <c r="C833" s="4"/>
      <c r="D833" s="4"/>
      <c r="E833" s="3"/>
      <c r="F833" s="3"/>
      <c r="G833" s="16"/>
      <c r="H833" s="3"/>
      <c r="I833" s="3"/>
      <c r="J833" s="3"/>
      <c r="K833" s="3"/>
      <c r="L833" s="3"/>
      <c r="M833" s="3"/>
      <c r="N833" s="3"/>
    </row>
    <row r="834" spans="1:14" ht="13">
      <c r="A834" s="36"/>
      <c r="B834" s="3"/>
      <c r="C834" s="4"/>
      <c r="D834" s="4"/>
      <c r="E834" s="3"/>
      <c r="F834" s="3"/>
      <c r="G834" s="16"/>
      <c r="H834" s="3"/>
      <c r="I834" s="3"/>
      <c r="J834" s="3"/>
      <c r="K834" s="3"/>
      <c r="L834" s="3"/>
      <c r="M834" s="3"/>
      <c r="N834" s="3"/>
    </row>
    <row r="835" spans="1:14" ht="13">
      <c r="A835" s="36"/>
      <c r="B835" s="3"/>
      <c r="C835" s="4"/>
      <c r="D835" s="4"/>
      <c r="E835" s="3"/>
      <c r="F835" s="3"/>
      <c r="G835" s="16"/>
      <c r="H835" s="3"/>
      <c r="I835" s="3"/>
      <c r="J835" s="3"/>
      <c r="K835" s="3"/>
      <c r="L835" s="3"/>
      <c r="M835" s="3"/>
      <c r="N835" s="3"/>
    </row>
    <row r="836" spans="1:14" ht="13">
      <c r="A836" s="36"/>
      <c r="B836" s="3"/>
      <c r="C836" s="4"/>
      <c r="D836" s="4"/>
      <c r="E836" s="3"/>
      <c r="F836" s="3"/>
      <c r="G836" s="16"/>
      <c r="H836" s="3"/>
      <c r="I836" s="3"/>
      <c r="J836" s="3"/>
      <c r="K836" s="3"/>
      <c r="L836" s="3"/>
      <c r="M836" s="3"/>
      <c r="N836" s="3"/>
    </row>
    <row r="837" spans="1:14" ht="13">
      <c r="A837" s="36"/>
      <c r="B837" s="3"/>
      <c r="C837" s="4"/>
      <c r="D837" s="4"/>
      <c r="E837" s="3"/>
      <c r="F837" s="3"/>
      <c r="G837" s="16"/>
      <c r="H837" s="3"/>
      <c r="I837" s="3"/>
      <c r="J837" s="3"/>
      <c r="K837" s="3"/>
      <c r="L837" s="3"/>
      <c r="M837" s="3"/>
      <c r="N837" s="3"/>
    </row>
    <row r="838" spans="1:14" ht="13">
      <c r="A838" s="36"/>
      <c r="B838" s="3"/>
      <c r="C838" s="4"/>
      <c r="D838" s="4"/>
      <c r="E838" s="3"/>
      <c r="F838" s="3"/>
      <c r="G838" s="16"/>
      <c r="H838" s="3"/>
      <c r="I838" s="3"/>
      <c r="J838" s="3"/>
      <c r="K838" s="3"/>
      <c r="L838" s="3"/>
      <c r="M838" s="3"/>
      <c r="N838" s="3"/>
    </row>
    <row r="839" spans="1:14" ht="13">
      <c r="A839" s="36"/>
      <c r="B839" s="3"/>
      <c r="C839" s="4"/>
      <c r="D839" s="4"/>
      <c r="E839" s="3"/>
      <c r="F839" s="3"/>
      <c r="G839" s="16"/>
      <c r="H839" s="3"/>
      <c r="I839" s="3"/>
      <c r="J839" s="3"/>
      <c r="K839" s="3"/>
      <c r="L839" s="3"/>
      <c r="M839" s="3"/>
      <c r="N839" s="3"/>
    </row>
    <row r="840" spans="1:14" ht="13">
      <c r="A840" s="36"/>
      <c r="B840" s="3"/>
      <c r="C840" s="4"/>
      <c r="D840" s="4"/>
      <c r="E840" s="3"/>
      <c r="F840" s="3"/>
      <c r="G840" s="16"/>
      <c r="H840" s="3"/>
      <c r="I840" s="3"/>
      <c r="J840" s="3"/>
      <c r="K840" s="3"/>
      <c r="L840" s="3"/>
      <c r="M840" s="3"/>
      <c r="N840" s="3"/>
    </row>
    <row r="841" spans="1:14" ht="13">
      <c r="A841" s="36"/>
      <c r="B841" s="3"/>
      <c r="C841" s="4"/>
      <c r="D841" s="4"/>
      <c r="E841" s="3"/>
      <c r="F841" s="3"/>
      <c r="G841" s="16"/>
      <c r="H841" s="3"/>
      <c r="I841" s="3"/>
      <c r="J841" s="3"/>
      <c r="K841" s="3"/>
      <c r="L841" s="3"/>
      <c r="M841" s="3"/>
      <c r="N841" s="3"/>
    </row>
    <row r="842" spans="1:14" ht="13">
      <c r="A842" s="36"/>
      <c r="B842" s="3"/>
      <c r="C842" s="4"/>
      <c r="D842" s="4"/>
      <c r="E842" s="3"/>
      <c r="F842" s="3"/>
      <c r="G842" s="16"/>
      <c r="H842" s="3"/>
      <c r="I842" s="3"/>
      <c r="J842" s="3"/>
      <c r="K842" s="3"/>
      <c r="L842" s="3"/>
      <c r="M842" s="3"/>
      <c r="N842" s="3"/>
    </row>
    <row r="843" spans="1:14" ht="13">
      <c r="A843" s="36"/>
      <c r="B843" s="3"/>
      <c r="C843" s="4"/>
      <c r="D843" s="4"/>
      <c r="E843" s="3"/>
      <c r="F843" s="3"/>
      <c r="G843" s="16"/>
      <c r="H843" s="3"/>
      <c r="I843" s="3"/>
      <c r="J843" s="3"/>
      <c r="K843" s="3"/>
      <c r="L843" s="3"/>
      <c r="M843" s="3"/>
      <c r="N843" s="3"/>
    </row>
    <row r="844" spans="1:14" ht="13">
      <c r="A844" s="36"/>
      <c r="B844" s="3"/>
      <c r="C844" s="4"/>
      <c r="D844" s="4"/>
      <c r="E844" s="3"/>
      <c r="F844" s="3"/>
      <c r="G844" s="16"/>
      <c r="H844" s="3"/>
      <c r="I844" s="3"/>
      <c r="J844" s="3"/>
      <c r="K844" s="3"/>
      <c r="L844" s="3"/>
      <c r="M844" s="3"/>
      <c r="N844" s="3"/>
    </row>
    <row r="845" spans="1:14" ht="13">
      <c r="A845" s="36"/>
      <c r="B845" s="3"/>
      <c r="C845" s="4"/>
      <c r="D845" s="4"/>
      <c r="E845" s="3"/>
      <c r="F845" s="3"/>
      <c r="G845" s="16"/>
      <c r="H845" s="3"/>
      <c r="I845" s="3"/>
      <c r="J845" s="3"/>
      <c r="K845" s="3"/>
      <c r="L845" s="3"/>
      <c r="M845" s="3"/>
      <c r="N845" s="3"/>
    </row>
    <row r="846" spans="1:14" ht="13">
      <c r="A846" s="36"/>
      <c r="B846" s="3"/>
      <c r="C846" s="4"/>
      <c r="D846" s="4"/>
      <c r="E846" s="3"/>
      <c r="F846" s="3"/>
      <c r="G846" s="16"/>
      <c r="H846" s="3"/>
      <c r="I846" s="3"/>
      <c r="J846" s="3"/>
      <c r="K846" s="3"/>
      <c r="L846" s="3"/>
      <c r="M846" s="3"/>
      <c r="N846" s="3"/>
    </row>
    <row r="847" spans="1:14" ht="13">
      <c r="A847" s="36"/>
      <c r="B847" s="3"/>
      <c r="C847" s="4"/>
      <c r="D847" s="4"/>
      <c r="E847" s="3"/>
      <c r="F847" s="3"/>
      <c r="G847" s="16"/>
      <c r="H847" s="3"/>
      <c r="I847" s="3"/>
      <c r="J847" s="3"/>
      <c r="K847" s="3"/>
      <c r="L847" s="3"/>
      <c r="M847" s="3"/>
      <c r="N847" s="3"/>
    </row>
    <row r="848" spans="1:14" ht="13">
      <c r="A848" s="36"/>
      <c r="B848" s="3"/>
      <c r="C848" s="4"/>
      <c r="D848" s="4"/>
      <c r="E848" s="3"/>
      <c r="F848" s="3"/>
      <c r="G848" s="16"/>
      <c r="H848" s="3"/>
      <c r="I848" s="3"/>
      <c r="J848" s="3"/>
      <c r="K848" s="3"/>
      <c r="L848" s="3"/>
      <c r="M848" s="3"/>
      <c r="N848" s="3"/>
    </row>
    <row r="849" spans="1:14" ht="13">
      <c r="A849" s="36"/>
      <c r="B849" s="3"/>
      <c r="C849" s="4"/>
      <c r="D849" s="4"/>
      <c r="E849" s="3"/>
      <c r="F849" s="3"/>
      <c r="G849" s="16"/>
      <c r="H849" s="3"/>
      <c r="I849" s="3"/>
      <c r="J849" s="3"/>
      <c r="K849" s="3"/>
      <c r="L849" s="3"/>
      <c r="M849" s="3"/>
      <c r="N849" s="3"/>
    </row>
    <row r="850" spans="1:14" ht="13">
      <c r="A850" s="36"/>
      <c r="B850" s="3"/>
      <c r="C850" s="4"/>
      <c r="D850" s="4"/>
      <c r="E850" s="3"/>
      <c r="F850" s="3"/>
      <c r="G850" s="16"/>
      <c r="H850" s="3"/>
      <c r="I850" s="3"/>
      <c r="J850" s="3"/>
      <c r="K850" s="3"/>
      <c r="L850" s="3"/>
      <c r="M850" s="3"/>
      <c r="N850" s="3"/>
    </row>
    <row r="851" spans="1:14" ht="13">
      <c r="A851" s="36"/>
      <c r="B851" s="3"/>
      <c r="C851" s="4"/>
      <c r="D851" s="4"/>
      <c r="E851" s="3"/>
      <c r="F851" s="3"/>
      <c r="G851" s="16"/>
      <c r="H851" s="3"/>
      <c r="I851" s="3"/>
      <c r="J851" s="3"/>
      <c r="K851" s="3"/>
      <c r="L851" s="3"/>
      <c r="M851" s="3"/>
      <c r="N851" s="3"/>
    </row>
    <row r="852" spans="1:14" ht="13">
      <c r="A852" s="36"/>
      <c r="B852" s="3"/>
      <c r="C852" s="4"/>
      <c r="D852" s="4"/>
      <c r="E852" s="3"/>
      <c r="F852" s="3"/>
      <c r="G852" s="16"/>
      <c r="H852" s="3"/>
      <c r="I852" s="3"/>
      <c r="J852" s="3"/>
      <c r="K852" s="3"/>
      <c r="L852" s="3"/>
      <c r="M852" s="3"/>
      <c r="N852" s="3"/>
    </row>
    <row r="853" spans="1:14" ht="13">
      <c r="A853" s="36"/>
      <c r="B853" s="3"/>
      <c r="C853" s="4"/>
      <c r="D853" s="4"/>
      <c r="E853" s="3"/>
      <c r="F853" s="3"/>
      <c r="G853" s="16"/>
      <c r="H853" s="3"/>
      <c r="I853" s="3"/>
      <c r="J853" s="3"/>
      <c r="K853" s="3"/>
      <c r="L853" s="3"/>
      <c r="M853" s="3"/>
      <c r="N853" s="3"/>
    </row>
    <row r="854" spans="1:14" ht="13">
      <c r="A854" s="36"/>
      <c r="B854" s="3"/>
      <c r="C854" s="4"/>
      <c r="D854" s="4"/>
      <c r="E854" s="3"/>
      <c r="F854" s="3"/>
      <c r="G854" s="16"/>
      <c r="H854" s="3"/>
      <c r="I854" s="3"/>
      <c r="J854" s="3"/>
      <c r="K854" s="3"/>
      <c r="L854" s="3"/>
      <c r="M854" s="3"/>
      <c r="N854" s="3"/>
    </row>
    <row r="855" spans="1:14" ht="13">
      <c r="A855" s="36"/>
      <c r="B855" s="3"/>
      <c r="C855" s="4"/>
      <c r="D855" s="4"/>
      <c r="E855" s="3"/>
      <c r="F855" s="3"/>
      <c r="G855" s="16"/>
      <c r="H855" s="3"/>
      <c r="I855" s="3"/>
      <c r="J855" s="3"/>
      <c r="K855" s="3"/>
      <c r="L855" s="3"/>
      <c r="M855" s="3"/>
      <c r="N855" s="3"/>
    </row>
    <row r="856" spans="1:14" ht="13">
      <c r="A856" s="36"/>
      <c r="B856" s="3"/>
      <c r="C856" s="4"/>
      <c r="D856" s="4"/>
      <c r="E856" s="3"/>
      <c r="F856" s="3"/>
      <c r="G856" s="16"/>
      <c r="H856" s="3"/>
      <c r="I856" s="3"/>
      <c r="J856" s="3"/>
      <c r="K856" s="3"/>
      <c r="L856" s="3"/>
      <c r="M856" s="3"/>
      <c r="N856" s="3"/>
    </row>
    <row r="857" spans="1:14" ht="13">
      <c r="A857" s="36"/>
      <c r="B857" s="3"/>
      <c r="C857" s="4"/>
      <c r="D857" s="4"/>
      <c r="E857" s="3"/>
      <c r="F857" s="3"/>
      <c r="G857" s="16"/>
      <c r="H857" s="3"/>
      <c r="I857" s="3"/>
      <c r="J857" s="3"/>
      <c r="K857" s="3"/>
      <c r="L857" s="3"/>
      <c r="M857" s="3"/>
      <c r="N857" s="3"/>
    </row>
    <row r="858" spans="1:14" ht="13">
      <c r="A858" s="36"/>
      <c r="B858" s="3"/>
      <c r="C858" s="4"/>
      <c r="D858" s="4"/>
      <c r="E858" s="3"/>
      <c r="F858" s="3"/>
      <c r="G858" s="16"/>
      <c r="H858" s="3"/>
      <c r="I858" s="3"/>
      <c r="J858" s="3"/>
      <c r="K858" s="3"/>
      <c r="L858" s="3"/>
      <c r="M858" s="3"/>
      <c r="N858" s="3"/>
    </row>
    <row r="859" spans="1:14" ht="13">
      <c r="A859" s="36"/>
      <c r="B859" s="3"/>
      <c r="C859" s="4"/>
      <c r="D859" s="4"/>
      <c r="E859" s="3"/>
      <c r="F859" s="3"/>
      <c r="G859" s="16"/>
      <c r="H859" s="3"/>
      <c r="I859" s="3"/>
      <c r="J859" s="3"/>
      <c r="K859" s="3"/>
      <c r="L859" s="3"/>
      <c r="M859" s="3"/>
      <c r="N859" s="3"/>
    </row>
    <row r="860" spans="1:14" ht="13">
      <c r="A860" s="36"/>
      <c r="B860" s="3"/>
      <c r="C860" s="4"/>
      <c r="D860" s="4"/>
      <c r="E860" s="3"/>
      <c r="F860" s="3"/>
      <c r="G860" s="16"/>
      <c r="H860" s="3"/>
      <c r="I860" s="3"/>
      <c r="J860" s="3"/>
      <c r="K860" s="3"/>
      <c r="L860" s="3"/>
      <c r="M860" s="3"/>
      <c r="N860" s="3"/>
    </row>
    <row r="861" spans="1:14" ht="13">
      <c r="A861" s="36"/>
      <c r="B861" s="3"/>
      <c r="C861" s="4"/>
      <c r="D861" s="4"/>
      <c r="E861" s="3"/>
      <c r="F861" s="3"/>
      <c r="G861" s="16"/>
      <c r="H861" s="3"/>
      <c r="I861" s="3"/>
      <c r="J861" s="3"/>
      <c r="K861" s="3"/>
      <c r="L861" s="3"/>
      <c r="M861" s="3"/>
      <c r="N861" s="3"/>
    </row>
    <row r="862" spans="1:14" ht="13">
      <c r="A862" s="36"/>
      <c r="B862" s="3"/>
      <c r="C862" s="4"/>
      <c r="D862" s="4"/>
      <c r="E862" s="3"/>
      <c r="F862" s="3"/>
      <c r="G862" s="16"/>
      <c r="H862" s="3"/>
      <c r="I862" s="3"/>
      <c r="J862" s="3"/>
      <c r="K862" s="3"/>
      <c r="L862" s="3"/>
      <c r="M862" s="3"/>
      <c r="N862" s="3"/>
    </row>
    <row r="863" spans="1:14" ht="13">
      <c r="A863" s="36"/>
      <c r="B863" s="3"/>
      <c r="C863" s="4"/>
      <c r="D863" s="4"/>
      <c r="E863" s="3"/>
      <c r="F863" s="3"/>
      <c r="G863" s="16"/>
      <c r="H863" s="3"/>
      <c r="I863" s="3"/>
      <c r="J863" s="3"/>
      <c r="K863" s="3"/>
      <c r="L863" s="3"/>
      <c r="M863" s="3"/>
      <c r="N863" s="3"/>
    </row>
    <row r="864" spans="1:14" ht="13">
      <c r="A864" s="36"/>
      <c r="B864" s="3"/>
      <c r="C864" s="4"/>
      <c r="D864" s="4"/>
      <c r="E864" s="3"/>
      <c r="F864" s="3"/>
      <c r="G864" s="16"/>
      <c r="H864" s="3"/>
      <c r="I864" s="3"/>
      <c r="J864" s="3"/>
      <c r="K864" s="3"/>
      <c r="L864" s="3"/>
      <c r="M864" s="3"/>
      <c r="N864" s="3"/>
    </row>
    <row r="865" spans="1:14" ht="13">
      <c r="A865" s="36"/>
      <c r="B865" s="3"/>
      <c r="C865" s="4"/>
      <c r="D865" s="4"/>
      <c r="E865" s="3"/>
      <c r="F865" s="3"/>
      <c r="G865" s="16"/>
      <c r="H865" s="3"/>
      <c r="I865" s="3"/>
      <c r="J865" s="3"/>
      <c r="K865" s="3"/>
      <c r="L865" s="3"/>
      <c r="M865" s="3"/>
      <c r="N865" s="3"/>
    </row>
    <row r="866" spans="1:14" ht="13">
      <c r="A866" s="36"/>
      <c r="B866" s="3"/>
      <c r="C866" s="4"/>
      <c r="D866" s="4"/>
      <c r="E866" s="3"/>
      <c r="F866" s="3"/>
      <c r="G866" s="16"/>
      <c r="H866" s="3"/>
      <c r="I866" s="3"/>
      <c r="J866" s="3"/>
      <c r="K866" s="3"/>
      <c r="L866" s="3"/>
      <c r="M866" s="3"/>
      <c r="N866" s="3"/>
    </row>
    <row r="867" spans="1:14" ht="13">
      <c r="A867" s="36"/>
      <c r="B867" s="3"/>
      <c r="C867" s="4"/>
      <c r="D867" s="4"/>
      <c r="E867" s="3"/>
      <c r="F867" s="3"/>
      <c r="G867" s="16"/>
      <c r="H867" s="3"/>
      <c r="I867" s="3"/>
      <c r="J867" s="3"/>
      <c r="K867" s="3"/>
      <c r="L867" s="3"/>
      <c r="M867" s="3"/>
      <c r="N867" s="3"/>
    </row>
    <row r="868" spans="1:14" ht="13">
      <c r="A868" s="36"/>
      <c r="B868" s="3"/>
      <c r="C868" s="4"/>
      <c r="D868" s="4"/>
      <c r="E868" s="3"/>
      <c r="F868" s="3"/>
      <c r="G868" s="16"/>
      <c r="H868" s="3"/>
      <c r="I868" s="3"/>
      <c r="J868" s="3"/>
      <c r="K868" s="3"/>
      <c r="L868" s="3"/>
      <c r="M868" s="3"/>
      <c r="N868" s="3"/>
    </row>
    <row r="869" spans="1:14" ht="13">
      <c r="A869" s="36"/>
      <c r="B869" s="3"/>
      <c r="C869" s="4"/>
      <c r="D869" s="4"/>
      <c r="E869" s="3"/>
      <c r="F869" s="3"/>
      <c r="G869" s="16"/>
      <c r="H869" s="3"/>
      <c r="I869" s="3"/>
      <c r="J869" s="3"/>
      <c r="K869" s="3"/>
      <c r="L869" s="3"/>
      <c r="M869" s="3"/>
      <c r="N869" s="3"/>
    </row>
    <row r="870" spans="1:14" ht="13">
      <c r="A870" s="36"/>
      <c r="B870" s="3"/>
      <c r="C870" s="4"/>
      <c r="D870" s="4"/>
      <c r="E870" s="3"/>
      <c r="F870" s="3"/>
      <c r="G870" s="16"/>
      <c r="H870" s="3"/>
      <c r="I870" s="3"/>
      <c r="J870" s="3"/>
      <c r="K870" s="3"/>
      <c r="L870" s="3"/>
      <c r="M870" s="3"/>
      <c r="N870" s="3"/>
    </row>
    <row r="871" spans="1:14" ht="13">
      <c r="A871" s="36"/>
      <c r="B871" s="3"/>
      <c r="C871" s="4"/>
      <c r="D871" s="4"/>
      <c r="E871" s="3"/>
      <c r="F871" s="3"/>
      <c r="G871" s="16"/>
      <c r="H871" s="3"/>
      <c r="I871" s="3"/>
      <c r="J871" s="3"/>
      <c r="K871" s="3"/>
      <c r="L871" s="3"/>
      <c r="M871" s="3"/>
      <c r="N871" s="3"/>
    </row>
    <row r="872" spans="1:14" ht="13">
      <c r="A872" s="36"/>
      <c r="B872" s="3"/>
      <c r="C872" s="4"/>
      <c r="D872" s="4"/>
      <c r="E872" s="3"/>
      <c r="F872" s="3"/>
      <c r="G872" s="16"/>
      <c r="H872" s="3"/>
      <c r="I872" s="3"/>
      <c r="J872" s="3"/>
      <c r="K872" s="3"/>
      <c r="L872" s="3"/>
      <c r="M872" s="3"/>
      <c r="N872" s="3"/>
    </row>
    <row r="873" spans="1:14" ht="13">
      <c r="A873" s="36"/>
      <c r="B873" s="3"/>
      <c r="C873" s="4"/>
      <c r="D873" s="4"/>
      <c r="E873" s="3"/>
      <c r="F873" s="3"/>
      <c r="G873" s="16"/>
      <c r="H873" s="3"/>
      <c r="I873" s="3"/>
      <c r="J873" s="3"/>
      <c r="K873" s="3"/>
      <c r="L873" s="3"/>
      <c r="M873" s="3"/>
      <c r="N873" s="3"/>
    </row>
    <row r="874" spans="1:14" ht="13">
      <c r="A874" s="36"/>
      <c r="B874" s="3"/>
      <c r="C874" s="4"/>
      <c r="D874" s="4"/>
      <c r="E874" s="3"/>
      <c r="F874" s="3"/>
      <c r="G874" s="16"/>
      <c r="H874" s="3"/>
      <c r="I874" s="3"/>
      <c r="J874" s="3"/>
      <c r="K874" s="3"/>
      <c r="L874" s="3"/>
      <c r="M874" s="3"/>
      <c r="N874" s="3"/>
    </row>
    <row r="875" spans="1:14" ht="13">
      <c r="A875" s="36"/>
      <c r="B875" s="3"/>
      <c r="C875" s="4"/>
      <c r="D875" s="4"/>
      <c r="E875" s="3"/>
      <c r="F875" s="3"/>
      <c r="G875" s="16"/>
      <c r="H875" s="3"/>
      <c r="I875" s="3"/>
      <c r="J875" s="3"/>
      <c r="K875" s="3"/>
      <c r="L875" s="3"/>
      <c r="M875" s="3"/>
      <c r="N875" s="3"/>
    </row>
    <row r="876" spans="1:14" ht="13">
      <c r="A876" s="36"/>
      <c r="B876" s="3"/>
      <c r="C876" s="4"/>
      <c r="D876" s="4"/>
      <c r="E876" s="3"/>
      <c r="F876" s="3"/>
      <c r="G876" s="16"/>
      <c r="H876" s="3"/>
      <c r="I876" s="3"/>
      <c r="J876" s="3"/>
      <c r="K876" s="3"/>
      <c r="L876" s="3"/>
      <c r="M876" s="3"/>
      <c r="N876" s="3"/>
    </row>
    <row r="877" spans="1:14" ht="13">
      <c r="A877" s="36"/>
      <c r="B877" s="3"/>
      <c r="C877" s="4"/>
      <c r="D877" s="4"/>
      <c r="E877" s="3"/>
      <c r="F877" s="3"/>
      <c r="G877" s="16"/>
      <c r="H877" s="3"/>
      <c r="I877" s="3"/>
      <c r="J877" s="3"/>
      <c r="K877" s="3"/>
      <c r="L877" s="3"/>
      <c r="M877" s="3"/>
      <c r="N877" s="3"/>
    </row>
    <row r="878" spans="1:14" ht="13">
      <c r="A878" s="36"/>
      <c r="B878" s="3"/>
      <c r="C878" s="4"/>
      <c r="D878" s="4"/>
      <c r="E878" s="3"/>
      <c r="F878" s="3"/>
      <c r="G878" s="16"/>
      <c r="H878" s="3"/>
      <c r="I878" s="3"/>
      <c r="J878" s="3"/>
      <c r="K878" s="3"/>
      <c r="L878" s="3"/>
      <c r="M878" s="3"/>
      <c r="N878" s="3"/>
    </row>
    <row r="879" spans="1:14" ht="13">
      <c r="A879" s="36"/>
      <c r="B879" s="3"/>
      <c r="C879" s="4"/>
      <c r="D879" s="4"/>
      <c r="E879" s="3"/>
      <c r="F879" s="3"/>
      <c r="G879" s="16"/>
      <c r="H879" s="3"/>
      <c r="I879" s="3"/>
      <c r="J879" s="3"/>
      <c r="K879" s="3"/>
      <c r="L879" s="3"/>
      <c r="M879" s="3"/>
      <c r="N879" s="3"/>
    </row>
    <row r="880" spans="1:14" ht="13">
      <c r="A880" s="36"/>
      <c r="B880" s="3"/>
      <c r="C880" s="4"/>
      <c r="D880" s="4"/>
      <c r="E880" s="3"/>
      <c r="F880" s="3"/>
      <c r="G880" s="16"/>
      <c r="H880" s="3"/>
      <c r="I880" s="3"/>
      <c r="J880" s="3"/>
      <c r="K880" s="3"/>
      <c r="L880" s="3"/>
      <c r="M880" s="3"/>
      <c r="N880" s="3"/>
    </row>
    <row r="881" spans="1:14" ht="13">
      <c r="A881" s="36"/>
      <c r="B881" s="3"/>
      <c r="C881" s="4"/>
      <c r="D881" s="4"/>
      <c r="E881" s="3"/>
      <c r="F881" s="3"/>
      <c r="G881" s="16"/>
      <c r="H881" s="3"/>
      <c r="I881" s="3"/>
      <c r="J881" s="3"/>
      <c r="K881" s="3"/>
      <c r="L881" s="3"/>
      <c r="M881" s="3"/>
      <c r="N881" s="3"/>
    </row>
    <row r="882" spans="1:14" ht="13">
      <c r="A882" s="36"/>
      <c r="B882" s="3"/>
      <c r="C882" s="4"/>
      <c r="D882" s="4"/>
      <c r="E882" s="3"/>
      <c r="F882" s="3"/>
      <c r="G882" s="16"/>
      <c r="H882" s="3"/>
      <c r="I882" s="3"/>
      <c r="J882" s="3"/>
      <c r="K882" s="3"/>
      <c r="L882" s="3"/>
      <c r="M882" s="3"/>
      <c r="N882" s="3"/>
    </row>
    <row r="883" spans="1:14" ht="13">
      <c r="A883" s="36"/>
      <c r="B883" s="3"/>
      <c r="C883" s="4"/>
      <c r="D883" s="4"/>
      <c r="E883" s="3"/>
      <c r="F883" s="3"/>
      <c r="G883" s="16"/>
      <c r="H883" s="3"/>
      <c r="I883" s="3"/>
      <c r="J883" s="3"/>
      <c r="K883" s="3"/>
      <c r="L883" s="3"/>
      <c r="M883" s="3"/>
      <c r="N883" s="3"/>
    </row>
    <row r="884" spans="1:14" ht="13">
      <c r="A884" s="36"/>
      <c r="B884" s="3"/>
      <c r="C884" s="4"/>
      <c r="D884" s="4"/>
      <c r="E884" s="3"/>
      <c r="F884" s="3"/>
      <c r="G884" s="16"/>
      <c r="H884" s="3"/>
      <c r="I884" s="3"/>
      <c r="J884" s="3"/>
      <c r="K884" s="3"/>
      <c r="L884" s="3"/>
      <c r="M884" s="3"/>
      <c r="N884" s="3"/>
    </row>
    <row r="885" spans="1:14" ht="13">
      <c r="A885" s="36"/>
      <c r="B885" s="3"/>
      <c r="C885" s="4"/>
      <c r="D885" s="4"/>
      <c r="E885" s="3"/>
      <c r="F885" s="3"/>
      <c r="G885" s="16"/>
      <c r="H885" s="3"/>
      <c r="I885" s="3"/>
      <c r="J885" s="3"/>
      <c r="K885" s="3"/>
      <c r="L885" s="3"/>
      <c r="M885" s="3"/>
      <c r="N885" s="3"/>
    </row>
    <row r="886" spans="1:14" ht="13">
      <c r="A886" s="36"/>
      <c r="B886" s="3"/>
      <c r="C886" s="4"/>
      <c r="D886" s="4"/>
      <c r="E886" s="3"/>
      <c r="F886" s="3"/>
      <c r="G886" s="16"/>
      <c r="H886" s="3"/>
      <c r="I886" s="3"/>
      <c r="J886" s="3"/>
      <c r="K886" s="3"/>
      <c r="L886" s="3"/>
      <c r="M886" s="3"/>
      <c r="N886" s="3"/>
    </row>
    <row r="887" spans="1:14" ht="13">
      <c r="A887" s="36"/>
      <c r="B887" s="3"/>
      <c r="C887" s="4"/>
      <c r="D887" s="4"/>
      <c r="E887" s="3"/>
      <c r="F887" s="3"/>
      <c r="G887" s="16"/>
      <c r="H887" s="3"/>
      <c r="I887" s="3"/>
      <c r="J887" s="3"/>
      <c r="K887" s="3"/>
      <c r="L887" s="3"/>
      <c r="M887" s="3"/>
      <c r="N887" s="3"/>
    </row>
    <row r="888" spans="1:14" ht="13">
      <c r="A888" s="36"/>
      <c r="B888" s="3"/>
      <c r="C888" s="4"/>
      <c r="D888" s="4"/>
      <c r="E888" s="3"/>
      <c r="F888" s="3"/>
      <c r="G888" s="16"/>
      <c r="H888" s="3"/>
      <c r="I888" s="3"/>
      <c r="J888" s="3"/>
      <c r="K888" s="3"/>
      <c r="L888" s="3"/>
      <c r="M888" s="3"/>
      <c r="N888" s="3"/>
    </row>
    <row r="889" spans="1:14" ht="13">
      <c r="A889" s="36"/>
      <c r="B889" s="3"/>
      <c r="C889" s="4"/>
      <c r="D889" s="4"/>
      <c r="E889" s="3"/>
      <c r="F889" s="3"/>
      <c r="G889" s="16"/>
      <c r="H889" s="3"/>
      <c r="I889" s="3"/>
      <c r="J889" s="3"/>
      <c r="K889" s="3"/>
      <c r="L889" s="3"/>
      <c r="M889" s="3"/>
      <c r="N889" s="3"/>
    </row>
    <row r="890" spans="1:14" ht="13">
      <c r="A890" s="36"/>
      <c r="B890" s="3"/>
      <c r="C890" s="4"/>
      <c r="D890" s="4"/>
      <c r="E890" s="3"/>
      <c r="F890" s="3"/>
      <c r="G890" s="16"/>
      <c r="H890" s="3"/>
      <c r="I890" s="3"/>
      <c r="J890" s="3"/>
      <c r="K890" s="3"/>
      <c r="L890" s="3"/>
      <c r="M890" s="3"/>
      <c r="N890" s="3"/>
    </row>
    <row r="891" spans="1:14" ht="13">
      <c r="A891" s="36"/>
      <c r="B891" s="3"/>
      <c r="C891" s="4"/>
      <c r="D891" s="4"/>
      <c r="E891" s="3"/>
      <c r="F891" s="3"/>
      <c r="G891" s="16"/>
      <c r="H891" s="3"/>
      <c r="I891" s="3"/>
      <c r="J891" s="3"/>
      <c r="K891" s="3"/>
      <c r="L891" s="3"/>
      <c r="M891" s="3"/>
      <c r="N891" s="3"/>
    </row>
    <row r="892" spans="1:14" ht="13">
      <c r="A892" s="36"/>
      <c r="B892" s="3"/>
      <c r="C892" s="4"/>
      <c r="D892" s="4"/>
      <c r="E892" s="3"/>
      <c r="F892" s="3"/>
      <c r="G892" s="16"/>
      <c r="H892" s="3"/>
      <c r="I892" s="3"/>
      <c r="J892" s="3"/>
      <c r="K892" s="3"/>
      <c r="L892" s="3"/>
      <c r="M892" s="3"/>
      <c r="N892" s="3"/>
    </row>
    <row r="893" spans="1:14" ht="13">
      <c r="A893" s="36"/>
      <c r="B893" s="3"/>
      <c r="C893" s="4"/>
      <c r="D893" s="4"/>
      <c r="E893" s="3"/>
      <c r="F893" s="3"/>
      <c r="G893" s="16"/>
      <c r="H893" s="3"/>
      <c r="I893" s="3"/>
      <c r="J893" s="3"/>
      <c r="K893" s="3"/>
      <c r="L893" s="3"/>
      <c r="M893" s="3"/>
      <c r="N893" s="3"/>
    </row>
    <row r="894" spans="1:14" ht="13">
      <c r="A894" s="36"/>
      <c r="B894" s="3"/>
      <c r="C894" s="4"/>
      <c r="D894" s="4"/>
      <c r="E894" s="3"/>
      <c r="F894" s="3"/>
      <c r="G894" s="16"/>
      <c r="H894" s="3"/>
      <c r="I894" s="3"/>
      <c r="J894" s="3"/>
      <c r="K894" s="3"/>
      <c r="L894" s="3"/>
      <c r="M894" s="3"/>
      <c r="N894" s="3"/>
    </row>
    <row r="895" spans="1:14" ht="13">
      <c r="A895" s="36"/>
      <c r="B895" s="3"/>
      <c r="C895" s="4"/>
      <c r="D895" s="4"/>
      <c r="E895" s="3"/>
      <c r="F895" s="3"/>
      <c r="G895" s="16"/>
      <c r="H895" s="3"/>
      <c r="I895" s="3"/>
      <c r="J895" s="3"/>
      <c r="K895" s="3"/>
      <c r="L895" s="3"/>
      <c r="M895" s="3"/>
      <c r="N895" s="3"/>
    </row>
    <row r="896" spans="1:14" ht="13">
      <c r="A896" s="36"/>
      <c r="B896" s="3"/>
      <c r="C896" s="4"/>
      <c r="D896" s="4"/>
      <c r="E896" s="3"/>
      <c r="F896" s="3"/>
      <c r="G896" s="16"/>
      <c r="H896" s="3"/>
      <c r="I896" s="3"/>
      <c r="J896" s="3"/>
      <c r="K896" s="3"/>
      <c r="L896" s="3"/>
      <c r="M896" s="3"/>
      <c r="N896" s="3"/>
    </row>
    <row r="897" spans="1:14" ht="13">
      <c r="A897" s="36"/>
      <c r="B897" s="3"/>
      <c r="C897" s="4"/>
      <c r="D897" s="4"/>
      <c r="E897" s="3"/>
      <c r="F897" s="3"/>
      <c r="G897" s="16"/>
      <c r="H897" s="3"/>
      <c r="I897" s="3"/>
      <c r="J897" s="3"/>
      <c r="K897" s="3"/>
      <c r="L897" s="3"/>
      <c r="M897" s="3"/>
      <c r="N897" s="3"/>
    </row>
    <row r="898" spans="1:14" ht="13">
      <c r="A898" s="36"/>
      <c r="B898" s="3"/>
      <c r="C898" s="4"/>
      <c r="D898" s="4"/>
      <c r="E898" s="3"/>
      <c r="F898" s="3"/>
      <c r="G898" s="16"/>
      <c r="H898" s="3"/>
      <c r="I898" s="3"/>
      <c r="J898" s="3"/>
      <c r="K898" s="3"/>
      <c r="L898" s="3"/>
      <c r="M898" s="3"/>
      <c r="N898" s="3"/>
    </row>
    <row r="899" spans="1:14" ht="13">
      <c r="A899" s="36"/>
      <c r="B899" s="3"/>
      <c r="C899" s="4"/>
      <c r="D899" s="4"/>
      <c r="E899" s="3"/>
      <c r="F899" s="3"/>
      <c r="G899" s="16"/>
      <c r="H899" s="3"/>
      <c r="I899" s="3"/>
      <c r="J899" s="3"/>
      <c r="K899" s="3"/>
      <c r="L899" s="3"/>
      <c r="M899" s="3"/>
      <c r="N899" s="3"/>
    </row>
    <row r="900" spans="1:14" ht="13">
      <c r="A900" s="36"/>
      <c r="B900" s="3"/>
      <c r="C900" s="4"/>
      <c r="D900" s="4"/>
      <c r="E900" s="3"/>
      <c r="F900" s="3"/>
      <c r="G900" s="16"/>
      <c r="H900" s="3"/>
      <c r="I900" s="3"/>
      <c r="J900" s="3"/>
      <c r="K900" s="3"/>
      <c r="L900" s="3"/>
      <c r="M900" s="3"/>
      <c r="N900" s="3"/>
    </row>
    <row r="901" spans="1:14" ht="13">
      <c r="A901" s="36"/>
      <c r="B901" s="3"/>
      <c r="C901" s="4"/>
      <c r="D901" s="4"/>
      <c r="E901" s="3"/>
      <c r="F901" s="3"/>
      <c r="G901" s="16"/>
      <c r="H901" s="3"/>
      <c r="I901" s="3"/>
      <c r="J901" s="3"/>
      <c r="K901" s="3"/>
      <c r="L901" s="3"/>
      <c r="M901" s="3"/>
      <c r="N901" s="3"/>
    </row>
    <row r="902" spans="1:14" ht="13">
      <c r="A902" s="36"/>
      <c r="B902" s="3"/>
      <c r="C902" s="4"/>
      <c r="D902" s="4"/>
      <c r="E902" s="3"/>
      <c r="F902" s="3"/>
      <c r="G902" s="16"/>
      <c r="H902" s="3"/>
      <c r="I902" s="3"/>
      <c r="J902" s="3"/>
      <c r="K902" s="3"/>
      <c r="L902" s="3"/>
      <c r="M902" s="3"/>
      <c r="N902" s="3"/>
    </row>
    <row r="903" spans="1:14" ht="13">
      <c r="A903" s="36"/>
      <c r="B903" s="3"/>
      <c r="C903" s="4"/>
      <c r="D903" s="4"/>
      <c r="E903" s="3"/>
      <c r="F903" s="3"/>
      <c r="G903" s="16"/>
      <c r="H903" s="3"/>
      <c r="I903" s="3"/>
      <c r="J903" s="3"/>
      <c r="K903" s="3"/>
      <c r="L903" s="3"/>
      <c r="M903" s="3"/>
      <c r="N903" s="3"/>
    </row>
    <row r="904" spans="1:14" ht="13">
      <c r="A904" s="36"/>
      <c r="B904" s="3"/>
      <c r="C904" s="4"/>
      <c r="D904" s="4"/>
      <c r="E904" s="3"/>
      <c r="F904" s="3"/>
      <c r="G904" s="16"/>
      <c r="H904" s="3"/>
      <c r="I904" s="3"/>
      <c r="J904" s="3"/>
      <c r="K904" s="3"/>
      <c r="L904" s="3"/>
      <c r="M904" s="3"/>
      <c r="N904" s="3"/>
    </row>
    <row r="905" spans="1:14" ht="13">
      <c r="A905" s="36"/>
      <c r="B905" s="3"/>
      <c r="C905" s="4"/>
      <c r="D905" s="4"/>
      <c r="E905" s="3"/>
      <c r="F905" s="3"/>
      <c r="G905" s="16"/>
      <c r="H905" s="3"/>
      <c r="I905" s="3"/>
      <c r="J905" s="3"/>
      <c r="K905" s="3"/>
      <c r="L905" s="3"/>
      <c r="M905" s="3"/>
      <c r="N905" s="3"/>
    </row>
    <row r="906" spans="1:14" ht="13">
      <c r="A906" s="36"/>
      <c r="B906" s="3"/>
      <c r="C906" s="4"/>
      <c r="D906" s="4"/>
      <c r="E906" s="3"/>
      <c r="F906" s="3"/>
      <c r="G906" s="16"/>
      <c r="H906" s="3"/>
      <c r="I906" s="3"/>
      <c r="J906" s="3"/>
      <c r="K906" s="3"/>
      <c r="L906" s="3"/>
      <c r="M906" s="3"/>
      <c r="N906" s="3"/>
    </row>
    <row r="907" spans="1:14" ht="13">
      <c r="A907" s="36"/>
      <c r="B907" s="3"/>
      <c r="C907" s="4"/>
      <c r="D907" s="4"/>
      <c r="E907" s="3"/>
      <c r="F907" s="3"/>
      <c r="G907" s="16"/>
      <c r="H907" s="3"/>
      <c r="I907" s="3"/>
      <c r="J907" s="3"/>
      <c r="K907" s="3"/>
      <c r="L907" s="3"/>
      <c r="M907" s="3"/>
      <c r="N907" s="3"/>
    </row>
    <row r="908" spans="1:14" ht="13">
      <c r="A908" s="36"/>
      <c r="B908" s="3"/>
      <c r="C908" s="4"/>
      <c r="D908" s="4"/>
      <c r="E908" s="3"/>
      <c r="F908" s="3"/>
      <c r="G908" s="16"/>
      <c r="H908" s="3"/>
      <c r="I908" s="3"/>
      <c r="J908" s="3"/>
      <c r="K908" s="3"/>
      <c r="L908" s="3"/>
      <c r="M908" s="3"/>
      <c r="N908" s="3"/>
    </row>
    <row r="909" spans="1:14" ht="13">
      <c r="A909" s="36"/>
      <c r="B909" s="3"/>
      <c r="C909" s="4"/>
      <c r="D909" s="4"/>
      <c r="E909" s="3"/>
      <c r="F909" s="3"/>
      <c r="G909" s="16"/>
      <c r="H909" s="3"/>
      <c r="I909" s="3"/>
      <c r="J909" s="3"/>
      <c r="K909" s="3"/>
      <c r="L909" s="3"/>
      <c r="M909" s="3"/>
      <c r="N909" s="3"/>
    </row>
    <row r="910" spans="1:14" ht="13">
      <c r="A910" s="36"/>
      <c r="B910" s="3"/>
      <c r="C910" s="4"/>
      <c r="D910" s="4"/>
      <c r="E910" s="3"/>
      <c r="F910" s="3"/>
      <c r="G910" s="16"/>
      <c r="H910" s="3"/>
      <c r="I910" s="3"/>
      <c r="J910" s="3"/>
      <c r="K910" s="3"/>
      <c r="L910" s="3"/>
      <c r="M910" s="3"/>
      <c r="N910" s="3"/>
    </row>
    <row r="911" spans="1:14" ht="13">
      <c r="A911" s="36"/>
      <c r="B911" s="3"/>
      <c r="C911" s="4"/>
      <c r="D911" s="4"/>
      <c r="E911" s="3"/>
      <c r="F911" s="3"/>
      <c r="G911" s="16"/>
      <c r="H911" s="3"/>
      <c r="I911" s="3"/>
      <c r="J911" s="3"/>
      <c r="K911" s="3"/>
      <c r="L911" s="3"/>
      <c r="M911" s="3"/>
      <c r="N911" s="3"/>
    </row>
    <row r="912" spans="1:14" ht="13">
      <c r="A912" s="36"/>
      <c r="B912" s="3"/>
      <c r="C912" s="4"/>
      <c r="D912" s="4"/>
      <c r="E912" s="3"/>
      <c r="F912" s="3"/>
      <c r="G912" s="16"/>
      <c r="H912" s="3"/>
      <c r="I912" s="3"/>
      <c r="J912" s="3"/>
      <c r="K912" s="3"/>
      <c r="L912" s="3"/>
      <c r="M912" s="3"/>
      <c r="N912" s="3"/>
    </row>
    <row r="913" spans="1:14" ht="13">
      <c r="A913" s="36"/>
      <c r="B913" s="3"/>
      <c r="C913" s="4"/>
      <c r="D913" s="4"/>
      <c r="E913" s="3"/>
      <c r="F913" s="3"/>
      <c r="G913" s="16"/>
      <c r="H913" s="3"/>
      <c r="I913" s="3"/>
      <c r="J913" s="3"/>
      <c r="K913" s="3"/>
      <c r="L913" s="3"/>
      <c r="M913" s="3"/>
      <c r="N913" s="3"/>
    </row>
    <row r="914" spans="1:14" ht="13">
      <c r="A914" s="36"/>
      <c r="B914" s="3"/>
      <c r="C914" s="4"/>
      <c r="D914" s="4"/>
      <c r="E914" s="3"/>
      <c r="F914" s="3"/>
      <c r="G914" s="16"/>
      <c r="H914" s="3"/>
      <c r="I914" s="3"/>
      <c r="J914" s="3"/>
      <c r="K914" s="3"/>
      <c r="L914" s="3"/>
      <c r="M914" s="3"/>
      <c r="N914" s="3"/>
    </row>
    <row r="915" spans="1:14" ht="13">
      <c r="A915" s="36"/>
      <c r="B915" s="3"/>
      <c r="C915" s="4"/>
      <c r="D915" s="4"/>
      <c r="E915" s="3"/>
      <c r="F915" s="3"/>
      <c r="G915" s="16"/>
      <c r="H915" s="3"/>
      <c r="I915" s="3"/>
      <c r="J915" s="3"/>
      <c r="K915" s="3"/>
      <c r="L915" s="3"/>
      <c r="M915" s="3"/>
      <c r="N915" s="3"/>
    </row>
    <row r="916" spans="1:14" ht="13">
      <c r="A916" s="36"/>
      <c r="B916" s="3"/>
      <c r="C916" s="4"/>
      <c r="D916" s="4"/>
      <c r="E916" s="3"/>
      <c r="F916" s="3"/>
      <c r="G916" s="16"/>
      <c r="H916" s="3"/>
      <c r="I916" s="3"/>
      <c r="J916" s="3"/>
      <c r="K916" s="3"/>
      <c r="L916" s="3"/>
      <c r="M916" s="3"/>
      <c r="N916" s="3"/>
    </row>
    <row r="917" spans="1:14" ht="13">
      <c r="A917" s="36"/>
      <c r="B917" s="3"/>
      <c r="C917" s="4"/>
      <c r="D917" s="4"/>
      <c r="E917" s="3"/>
      <c r="F917" s="3"/>
      <c r="G917" s="16"/>
      <c r="H917" s="3"/>
      <c r="I917" s="3"/>
      <c r="J917" s="3"/>
      <c r="K917" s="3"/>
      <c r="L917" s="3"/>
      <c r="M917" s="3"/>
      <c r="N917" s="3"/>
    </row>
    <row r="918" spans="1:14" ht="13">
      <c r="A918" s="36"/>
      <c r="B918" s="3"/>
      <c r="C918" s="4"/>
      <c r="D918" s="4"/>
      <c r="E918" s="3"/>
      <c r="F918" s="3"/>
      <c r="G918" s="16"/>
      <c r="H918" s="3"/>
      <c r="I918" s="3"/>
      <c r="J918" s="3"/>
      <c r="K918" s="3"/>
      <c r="L918" s="3"/>
      <c r="M918" s="3"/>
      <c r="N918" s="3"/>
    </row>
    <row r="919" spans="1:14" ht="13">
      <c r="A919" s="36"/>
      <c r="B919" s="3"/>
      <c r="C919" s="4"/>
      <c r="D919" s="4"/>
      <c r="E919" s="3"/>
      <c r="F919" s="3"/>
      <c r="G919" s="16"/>
      <c r="H919" s="3"/>
      <c r="I919" s="3"/>
      <c r="J919" s="3"/>
      <c r="K919" s="3"/>
      <c r="L919" s="3"/>
      <c r="M919" s="3"/>
      <c r="N919" s="3"/>
    </row>
    <row r="920" spans="1:14" ht="13">
      <c r="A920" s="36"/>
      <c r="B920" s="3"/>
      <c r="C920" s="4"/>
      <c r="D920" s="4"/>
      <c r="E920" s="3"/>
      <c r="F920" s="3"/>
      <c r="G920" s="16"/>
      <c r="H920" s="3"/>
      <c r="I920" s="3"/>
      <c r="J920" s="3"/>
      <c r="K920" s="3"/>
      <c r="L920" s="3"/>
      <c r="M920" s="3"/>
      <c r="N920" s="3"/>
    </row>
    <row r="921" spans="1:14" ht="13">
      <c r="A921" s="36"/>
      <c r="B921" s="3"/>
      <c r="C921" s="4"/>
      <c r="D921" s="4"/>
      <c r="E921" s="3"/>
      <c r="F921" s="3"/>
      <c r="G921" s="16"/>
      <c r="H921" s="3"/>
      <c r="I921" s="3"/>
      <c r="J921" s="3"/>
      <c r="K921" s="3"/>
      <c r="L921" s="3"/>
      <c r="M921" s="3"/>
      <c r="N921" s="3"/>
    </row>
    <row r="922" spans="1:14" ht="13">
      <c r="A922" s="36"/>
      <c r="B922" s="3"/>
      <c r="C922" s="4"/>
      <c r="D922" s="4"/>
      <c r="E922" s="3"/>
      <c r="F922" s="3"/>
      <c r="G922" s="16"/>
      <c r="H922" s="3"/>
      <c r="I922" s="3"/>
      <c r="J922" s="3"/>
      <c r="K922" s="3"/>
      <c r="L922" s="3"/>
      <c r="M922" s="3"/>
      <c r="N922" s="3"/>
    </row>
    <row r="923" spans="1:14" ht="13">
      <c r="A923" s="36"/>
      <c r="B923" s="3"/>
      <c r="C923" s="4"/>
      <c r="D923" s="4"/>
      <c r="E923" s="3"/>
      <c r="F923" s="3"/>
      <c r="G923" s="16"/>
      <c r="H923" s="3"/>
      <c r="I923" s="3"/>
      <c r="J923" s="3"/>
      <c r="K923" s="3"/>
      <c r="L923" s="3"/>
      <c r="M923" s="3"/>
      <c r="N923" s="3"/>
    </row>
    <row r="924" spans="1:14" ht="13">
      <c r="A924" s="36"/>
      <c r="B924" s="3"/>
      <c r="C924" s="4"/>
      <c r="D924" s="4"/>
      <c r="E924" s="3"/>
      <c r="F924" s="3"/>
      <c r="G924" s="16"/>
      <c r="H924" s="3"/>
      <c r="I924" s="3"/>
      <c r="J924" s="3"/>
      <c r="K924" s="3"/>
      <c r="L924" s="3"/>
      <c r="M924" s="3"/>
      <c r="N924" s="3"/>
    </row>
    <row r="925" spans="1:14" ht="13">
      <c r="A925" s="36"/>
      <c r="B925" s="3"/>
      <c r="C925" s="4"/>
      <c r="D925" s="4"/>
      <c r="E925" s="3"/>
      <c r="F925" s="3"/>
      <c r="G925" s="16"/>
      <c r="H925" s="3"/>
      <c r="I925" s="3"/>
      <c r="J925" s="3"/>
      <c r="K925" s="3"/>
      <c r="L925" s="3"/>
      <c r="M925" s="3"/>
      <c r="N925" s="3"/>
    </row>
    <row r="926" spans="1:14" ht="13">
      <c r="A926" s="36"/>
      <c r="B926" s="3"/>
      <c r="C926" s="4"/>
      <c r="D926" s="4"/>
      <c r="E926" s="3"/>
      <c r="F926" s="3"/>
      <c r="G926" s="16"/>
      <c r="H926" s="3"/>
      <c r="I926" s="3"/>
      <c r="J926" s="3"/>
      <c r="K926" s="3"/>
      <c r="L926" s="3"/>
      <c r="M926" s="3"/>
      <c r="N926" s="3"/>
    </row>
    <row r="927" spans="1:14" ht="13">
      <c r="A927" s="36"/>
      <c r="B927" s="3"/>
      <c r="C927" s="4"/>
      <c r="D927" s="4"/>
      <c r="E927" s="3"/>
      <c r="F927" s="3"/>
      <c r="G927" s="16"/>
      <c r="H927" s="3"/>
      <c r="I927" s="3"/>
      <c r="J927" s="3"/>
      <c r="K927" s="3"/>
      <c r="L927" s="3"/>
      <c r="M927" s="3"/>
      <c r="N927" s="3"/>
    </row>
    <row r="928" spans="1:14" ht="13">
      <c r="A928" s="36"/>
      <c r="B928" s="3"/>
      <c r="C928" s="4"/>
      <c r="D928" s="4"/>
      <c r="E928" s="3"/>
      <c r="F928" s="3"/>
      <c r="G928" s="16"/>
      <c r="H928" s="3"/>
      <c r="I928" s="3"/>
      <c r="J928" s="3"/>
      <c r="K928" s="3"/>
      <c r="L928" s="3"/>
      <c r="M928" s="3"/>
      <c r="N928" s="3"/>
    </row>
    <row r="929" spans="1:14" ht="13">
      <c r="A929" s="36"/>
      <c r="B929" s="3"/>
      <c r="C929" s="4"/>
      <c r="D929" s="4"/>
      <c r="E929" s="3"/>
      <c r="F929" s="3"/>
      <c r="G929" s="16"/>
      <c r="H929" s="3"/>
      <c r="I929" s="3"/>
      <c r="J929" s="3"/>
      <c r="K929" s="3"/>
      <c r="L929" s="3"/>
      <c r="M929" s="3"/>
      <c r="N929" s="3"/>
    </row>
    <row r="930" spans="1:14" ht="13">
      <c r="A930" s="36"/>
      <c r="B930" s="3"/>
      <c r="C930" s="4"/>
      <c r="D930" s="4"/>
      <c r="E930" s="3"/>
      <c r="F930" s="3"/>
      <c r="G930" s="16"/>
      <c r="H930" s="3"/>
      <c r="I930" s="3"/>
      <c r="J930" s="3"/>
      <c r="K930" s="3"/>
      <c r="L930" s="3"/>
      <c r="M930" s="3"/>
      <c r="N930" s="3"/>
    </row>
    <row r="931" spans="1:14" ht="13">
      <c r="A931" s="36"/>
      <c r="B931" s="3"/>
      <c r="C931" s="4"/>
      <c r="D931" s="4"/>
      <c r="E931" s="3"/>
      <c r="F931" s="3"/>
      <c r="G931" s="16"/>
      <c r="H931" s="3"/>
      <c r="I931" s="3"/>
      <c r="J931" s="3"/>
      <c r="K931" s="3"/>
      <c r="L931" s="3"/>
      <c r="M931" s="3"/>
      <c r="N931" s="3"/>
    </row>
    <row r="932" spans="1:14" ht="13">
      <c r="A932" s="36"/>
      <c r="B932" s="3"/>
      <c r="C932" s="4"/>
      <c r="D932" s="4"/>
      <c r="E932" s="3"/>
      <c r="F932" s="3"/>
      <c r="G932" s="16"/>
      <c r="H932" s="3"/>
      <c r="I932" s="3"/>
      <c r="J932" s="3"/>
      <c r="K932" s="3"/>
      <c r="L932" s="3"/>
      <c r="M932" s="3"/>
      <c r="N932" s="3"/>
    </row>
    <row r="933" spans="1:14" ht="13">
      <c r="A933" s="36"/>
      <c r="B933" s="3"/>
      <c r="C933" s="4"/>
      <c r="D933" s="4"/>
      <c r="E933" s="3"/>
      <c r="F933" s="3"/>
      <c r="G933" s="16"/>
      <c r="H933" s="3"/>
      <c r="I933" s="3"/>
      <c r="J933" s="3"/>
      <c r="K933" s="3"/>
      <c r="L933" s="3"/>
      <c r="M933" s="3"/>
      <c r="N933" s="3"/>
    </row>
    <row r="934" spans="1:14" ht="13">
      <c r="A934" s="36"/>
      <c r="B934" s="3"/>
      <c r="C934" s="4"/>
      <c r="D934" s="4"/>
      <c r="E934" s="3"/>
      <c r="F934" s="3"/>
      <c r="G934" s="16"/>
      <c r="H934" s="3"/>
      <c r="I934" s="3"/>
      <c r="J934" s="3"/>
      <c r="K934" s="3"/>
      <c r="L934" s="3"/>
      <c r="M934" s="3"/>
      <c r="N934" s="3"/>
    </row>
    <row r="935" spans="1:14" ht="13">
      <c r="A935" s="36"/>
      <c r="B935" s="3"/>
      <c r="C935" s="4"/>
      <c r="D935" s="4"/>
      <c r="E935" s="3"/>
      <c r="F935" s="3"/>
      <c r="G935" s="16"/>
      <c r="H935" s="3"/>
      <c r="I935" s="3"/>
      <c r="J935" s="3"/>
      <c r="K935" s="3"/>
      <c r="L935" s="3"/>
      <c r="M935" s="3"/>
      <c r="N935" s="3"/>
    </row>
    <row r="936" spans="1:14" ht="13">
      <c r="A936" s="36"/>
      <c r="B936" s="3"/>
      <c r="C936" s="4"/>
      <c r="D936" s="4"/>
      <c r="E936" s="3"/>
      <c r="F936" s="3"/>
      <c r="G936" s="16"/>
      <c r="H936" s="3"/>
      <c r="I936" s="3"/>
      <c r="J936" s="3"/>
      <c r="K936" s="3"/>
      <c r="L936" s="3"/>
      <c r="M936" s="3"/>
      <c r="N936" s="3"/>
    </row>
    <row r="937" spans="1:14" ht="13">
      <c r="A937" s="36"/>
      <c r="B937" s="3"/>
      <c r="C937" s="4"/>
      <c r="D937" s="4"/>
      <c r="E937" s="3"/>
      <c r="F937" s="3"/>
      <c r="G937" s="16"/>
      <c r="H937" s="3"/>
      <c r="I937" s="3"/>
      <c r="J937" s="3"/>
      <c r="K937" s="3"/>
      <c r="L937" s="3"/>
      <c r="M937" s="3"/>
      <c r="N937" s="3"/>
    </row>
    <row r="938" spans="1:14" ht="13">
      <c r="A938" s="36"/>
      <c r="B938" s="3"/>
      <c r="C938" s="4"/>
      <c r="D938" s="4"/>
      <c r="E938" s="3"/>
      <c r="F938" s="3"/>
      <c r="G938" s="16"/>
      <c r="H938" s="3"/>
      <c r="I938" s="3"/>
      <c r="J938" s="3"/>
      <c r="K938" s="3"/>
      <c r="L938" s="3"/>
      <c r="M938" s="3"/>
      <c r="N938" s="3"/>
    </row>
    <row r="939" spans="1:14" ht="13">
      <c r="A939" s="36"/>
      <c r="B939" s="3"/>
      <c r="C939" s="4"/>
      <c r="D939" s="4"/>
      <c r="E939" s="3"/>
      <c r="F939" s="3"/>
      <c r="G939" s="16"/>
      <c r="H939" s="3"/>
      <c r="I939" s="3"/>
      <c r="J939" s="3"/>
      <c r="K939" s="3"/>
      <c r="L939" s="3"/>
      <c r="M939" s="3"/>
      <c r="N939" s="3"/>
    </row>
    <row r="940" spans="1:14" ht="13">
      <c r="A940" s="36"/>
      <c r="B940" s="3"/>
      <c r="C940" s="4"/>
      <c r="D940" s="4"/>
      <c r="E940" s="3"/>
      <c r="F940" s="3"/>
      <c r="G940" s="16"/>
      <c r="H940" s="3"/>
      <c r="I940" s="3"/>
      <c r="J940" s="3"/>
      <c r="K940" s="3"/>
      <c r="L940" s="3"/>
      <c r="M940" s="3"/>
      <c r="N940" s="3"/>
    </row>
    <row r="941" spans="1:14" ht="13">
      <c r="A941" s="36"/>
      <c r="B941" s="3"/>
      <c r="C941" s="4"/>
      <c r="D941" s="4"/>
      <c r="E941" s="3"/>
      <c r="F941" s="3"/>
      <c r="G941" s="16"/>
      <c r="H941" s="3"/>
      <c r="I941" s="3"/>
      <c r="J941" s="3"/>
      <c r="K941" s="3"/>
      <c r="L941" s="3"/>
      <c r="M941" s="3"/>
      <c r="N941" s="3"/>
    </row>
    <row r="942" spans="1:14" ht="13">
      <c r="A942" s="36"/>
      <c r="B942" s="3"/>
      <c r="C942" s="4"/>
      <c r="D942" s="4"/>
      <c r="E942" s="3"/>
      <c r="F942" s="3"/>
      <c r="G942" s="16"/>
      <c r="H942" s="3"/>
      <c r="I942" s="3"/>
      <c r="J942" s="3"/>
      <c r="K942" s="3"/>
      <c r="L942" s="3"/>
      <c r="M942" s="3"/>
      <c r="N942" s="3"/>
    </row>
    <row r="943" spans="1:14" ht="13">
      <c r="A943" s="36"/>
      <c r="B943" s="3"/>
      <c r="C943" s="4"/>
      <c r="D943" s="4"/>
      <c r="E943" s="3"/>
      <c r="F943" s="3"/>
      <c r="G943" s="16"/>
      <c r="H943" s="3"/>
      <c r="I943" s="3"/>
      <c r="J943" s="3"/>
      <c r="K943" s="3"/>
      <c r="L943" s="3"/>
      <c r="M943" s="3"/>
      <c r="N943" s="3"/>
    </row>
    <row r="944" spans="1:14" ht="13">
      <c r="A944" s="36"/>
      <c r="B944" s="3"/>
      <c r="C944" s="4"/>
      <c r="D944" s="4"/>
      <c r="E944" s="3"/>
      <c r="F944" s="3"/>
      <c r="G944" s="16"/>
      <c r="H944" s="3"/>
      <c r="I944" s="3"/>
      <c r="J944" s="3"/>
      <c r="K944" s="3"/>
      <c r="L944" s="3"/>
      <c r="M944" s="3"/>
      <c r="N944" s="3"/>
    </row>
    <row r="945" spans="1:14" ht="13">
      <c r="A945" s="36"/>
      <c r="B945" s="3"/>
      <c r="C945" s="4"/>
      <c r="D945" s="4"/>
      <c r="E945" s="3"/>
      <c r="F945" s="3"/>
      <c r="G945" s="16"/>
      <c r="H945" s="3"/>
      <c r="I945" s="3"/>
      <c r="J945" s="3"/>
      <c r="K945" s="3"/>
      <c r="L945" s="3"/>
      <c r="M945" s="3"/>
      <c r="N945" s="3"/>
    </row>
    <row r="946" spans="1:14" ht="13">
      <c r="A946" s="36"/>
      <c r="B946" s="3"/>
      <c r="C946" s="4"/>
      <c r="D946" s="4"/>
      <c r="E946" s="3"/>
      <c r="F946" s="3"/>
      <c r="G946" s="16"/>
      <c r="H946" s="3"/>
      <c r="I946" s="3"/>
      <c r="J946" s="3"/>
      <c r="K946" s="3"/>
      <c r="L946" s="3"/>
      <c r="M946" s="3"/>
      <c r="N946" s="3"/>
    </row>
    <row r="947" spans="1:14" ht="13">
      <c r="A947" s="36"/>
      <c r="B947" s="3"/>
      <c r="C947" s="4"/>
      <c r="D947" s="4"/>
      <c r="E947" s="3"/>
      <c r="F947" s="3"/>
      <c r="G947" s="16"/>
      <c r="H947" s="3"/>
      <c r="I947" s="3"/>
      <c r="J947" s="3"/>
      <c r="K947" s="3"/>
      <c r="L947" s="3"/>
      <c r="M947" s="3"/>
      <c r="N947" s="3"/>
    </row>
    <row r="948" spans="1:14" ht="13">
      <c r="A948" s="36"/>
      <c r="B948" s="3"/>
      <c r="C948" s="4"/>
      <c r="D948" s="4"/>
      <c r="E948" s="3"/>
      <c r="F948" s="3"/>
      <c r="G948" s="16"/>
      <c r="H948" s="3"/>
      <c r="I948" s="3"/>
      <c r="J948" s="3"/>
      <c r="K948" s="3"/>
      <c r="L948" s="3"/>
      <c r="M948" s="3"/>
      <c r="N948" s="3"/>
    </row>
    <row r="949" spans="1:14" ht="13">
      <c r="A949" s="36"/>
      <c r="B949" s="3"/>
      <c r="C949" s="4"/>
      <c r="D949" s="4"/>
      <c r="E949" s="3"/>
      <c r="F949" s="3"/>
      <c r="G949" s="16"/>
      <c r="H949" s="3"/>
      <c r="I949" s="3"/>
      <c r="J949" s="3"/>
      <c r="K949" s="3"/>
      <c r="L949" s="3"/>
      <c r="M949" s="3"/>
      <c r="N949" s="3"/>
    </row>
    <row r="950" spans="1:14" ht="13">
      <c r="A950" s="36"/>
      <c r="B950" s="3"/>
      <c r="C950" s="4"/>
      <c r="D950" s="4"/>
      <c r="E950" s="3"/>
      <c r="F950" s="3"/>
      <c r="G950" s="16"/>
      <c r="H950" s="3"/>
      <c r="I950" s="3"/>
      <c r="J950" s="3"/>
      <c r="K950" s="3"/>
      <c r="L950" s="3"/>
      <c r="M950" s="3"/>
      <c r="N950" s="3"/>
    </row>
    <row r="951" spans="1:14" ht="13">
      <c r="A951" s="36"/>
      <c r="B951" s="3"/>
      <c r="C951" s="4"/>
      <c r="D951" s="4"/>
      <c r="E951" s="3"/>
      <c r="F951" s="3"/>
      <c r="G951" s="16"/>
      <c r="H951" s="3"/>
      <c r="I951" s="3"/>
      <c r="J951" s="3"/>
      <c r="K951" s="3"/>
      <c r="L951" s="3"/>
      <c r="M951" s="3"/>
      <c r="N951" s="3"/>
    </row>
    <row r="952" spans="1:14" ht="13">
      <c r="A952" s="36"/>
      <c r="B952" s="3"/>
      <c r="C952" s="4"/>
      <c r="D952" s="4"/>
      <c r="E952" s="3"/>
      <c r="F952" s="3"/>
      <c r="G952" s="16"/>
      <c r="H952" s="3"/>
      <c r="I952" s="3"/>
      <c r="J952" s="3"/>
      <c r="K952" s="3"/>
      <c r="L952" s="3"/>
      <c r="M952" s="3"/>
      <c r="N952" s="3"/>
    </row>
    <row r="953" spans="1:14" ht="13">
      <c r="A953" s="36"/>
      <c r="B953" s="3"/>
      <c r="C953" s="4"/>
      <c r="D953" s="4"/>
      <c r="E953" s="3"/>
      <c r="F953" s="3"/>
      <c r="G953" s="16"/>
      <c r="H953" s="3"/>
      <c r="I953" s="3"/>
      <c r="J953" s="3"/>
      <c r="K953" s="3"/>
      <c r="L953" s="3"/>
      <c r="M953" s="3"/>
      <c r="N953" s="3"/>
    </row>
    <row r="954" spans="1:14" ht="13">
      <c r="A954" s="36"/>
      <c r="B954" s="3"/>
      <c r="C954" s="4"/>
      <c r="D954" s="4"/>
      <c r="E954" s="3"/>
      <c r="F954" s="3"/>
      <c r="G954" s="16"/>
      <c r="H954" s="3"/>
      <c r="I954" s="3"/>
      <c r="J954" s="3"/>
      <c r="K954" s="3"/>
      <c r="L954" s="3"/>
      <c r="M954" s="3"/>
      <c r="N954" s="3"/>
    </row>
    <row r="955" spans="1:14" ht="13">
      <c r="A955" s="36"/>
      <c r="B955" s="3"/>
      <c r="C955" s="4"/>
      <c r="D955" s="4"/>
      <c r="E955" s="3"/>
      <c r="F955" s="3"/>
      <c r="G955" s="16"/>
      <c r="H955" s="3"/>
      <c r="I955" s="3"/>
      <c r="J955" s="3"/>
      <c r="K955" s="3"/>
      <c r="L955" s="3"/>
      <c r="M955" s="3"/>
      <c r="N955" s="3"/>
    </row>
    <row r="956" spans="1:14" ht="13">
      <c r="A956" s="36"/>
      <c r="B956" s="3"/>
      <c r="C956" s="4"/>
      <c r="D956" s="4"/>
      <c r="E956" s="3"/>
      <c r="F956" s="3"/>
      <c r="G956" s="16"/>
      <c r="H956" s="3"/>
      <c r="I956" s="3"/>
      <c r="J956" s="3"/>
      <c r="K956" s="3"/>
      <c r="L956" s="3"/>
      <c r="M956" s="3"/>
      <c r="N956" s="3"/>
    </row>
    <row r="957" spans="1:14" ht="13">
      <c r="A957" s="36"/>
      <c r="B957" s="3"/>
      <c r="C957" s="4"/>
      <c r="D957" s="4"/>
      <c r="E957" s="3"/>
      <c r="F957" s="3"/>
      <c r="G957" s="16"/>
      <c r="H957" s="3"/>
      <c r="I957" s="3"/>
      <c r="J957" s="3"/>
      <c r="K957" s="3"/>
      <c r="L957" s="3"/>
      <c r="M957" s="3"/>
      <c r="N957" s="3"/>
    </row>
    <row r="958" spans="1:14" ht="13">
      <c r="A958" s="36"/>
      <c r="B958" s="3"/>
      <c r="C958" s="4"/>
      <c r="D958" s="4"/>
      <c r="E958" s="3"/>
      <c r="F958" s="3"/>
      <c r="G958" s="16"/>
      <c r="H958" s="3"/>
      <c r="I958" s="3"/>
      <c r="J958" s="3"/>
      <c r="K958" s="3"/>
      <c r="L958" s="3"/>
      <c r="M958" s="3"/>
      <c r="N958" s="3"/>
    </row>
    <row r="959" spans="1:14" ht="13">
      <c r="A959" s="36"/>
      <c r="B959" s="3"/>
      <c r="C959" s="4"/>
      <c r="D959" s="4"/>
      <c r="E959" s="3"/>
      <c r="F959" s="3"/>
      <c r="G959" s="16"/>
      <c r="H959" s="3"/>
      <c r="I959" s="3"/>
      <c r="J959" s="3"/>
      <c r="K959" s="3"/>
      <c r="L959" s="3"/>
      <c r="M959" s="3"/>
      <c r="N959" s="3"/>
    </row>
    <row r="960" spans="1:14" ht="13">
      <c r="A960" s="36"/>
      <c r="B960" s="3"/>
      <c r="C960" s="4"/>
      <c r="D960" s="4"/>
      <c r="E960" s="3"/>
      <c r="F960" s="3"/>
      <c r="G960" s="16"/>
      <c r="H960" s="3"/>
      <c r="I960" s="3"/>
      <c r="J960" s="3"/>
      <c r="K960" s="3"/>
      <c r="L960" s="3"/>
      <c r="M960" s="3"/>
      <c r="N960" s="3"/>
    </row>
    <row r="961" spans="1:14" ht="13">
      <c r="A961" s="36"/>
      <c r="B961" s="3"/>
      <c r="C961" s="4"/>
      <c r="D961" s="4"/>
      <c r="E961" s="3"/>
      <c r="F961" s="3"/>
      <c r="G961" s="16"/>
      <c r="H961" s="3"/>
      <c r="I961" s="3"/>
      <c r="J961" s="3"/>
      <c r="K961" s="3"/>
      <c r="L961" s="3"/>
      <c r="M961" s="3"/>
      <c r="N961" s="3"/>
    </row>
    <row r="962" spans="1:14" ht="13">
      <c r="A962" s="36"/>
      <c r="B962" s="3"/>
      <c r="C962" s="4"/>
      <c r="D962" s="4"/>
      <c r="E962" s="3"/>
      <c r="F962" s="3"/>
      <c r="G962" s="16"/>
      <c r="H962" s="3"/>
      <c r="I962" s="3"/>
      <c r="J962" s="3"/>
      <c r="K962" s="3"/>
      <c r="L962" s="3"/>
      <c r="M962" s="3"/>
      <c r="N962" s="3"/>
    </row>
    <row r="963" spans="1:14" ht="13">
      <c r="A963" s="36"/>
      <c r="B963" s="3"/>
      <c r="C963" s="4"/>
      <c r="D963" s="4"/>
      <c r="E963" s="3"/>
      <c r="F963" s="3"/>
      <c r="G963" s="16"/>
      <c r="H963" s="3"/>
      <c r="I963" s="3"/>
      <c r="J963" s="3"/>
      <c r="K963" s="3"/>
      <c r="L963" s="3"/>
      <c r="M963" s="3"/>
      <c r="N963" s="3"/>
    </row>
    <row r="964" spans="1:14" ht="13">
      <c r="A964" s="36"/>
      <c r="B964" s="3"/>
      <c r="C964" s="4"/>
      <c r="D964" s="4"/>
      <c r="E964" s="3"/>
      <c r="F964" s="3"/>
      <c r="G964" s="16"/>
      <c r="H964" s="3"/>
      <c r="I964" s="3"/>
      <c r="J964" s="3"/>
      <c r="K964" s="3"/>
      <c r="L964" s="3"/>
      <c r="M964" s="3"/>
      <c r="N964" s="3"/>
    </row>
    <row r="965" spans="1:14" ht="13">
      <c r="A965" s="36"/>
      <c r="B965" s="3"/>
      <c r="C965" s="4"/>
      <c r="D965" s="4"/>
      <c r="E965" s="3"/>
      <c r="F965" s="3"/>
      <c r="G965" s="16"/>
      <c r="H965" s="3"/>
      <c r="I965" s="3"/>
      <c r="J965" s="3"/>
      <c r="K965" s="3"/>
      <c r="L965" s="3"/>
      <c r="M965" s="3"/>
      <c r="N965" s="3"/>
    </row>
    <row r="966" spans="1:14" ht="13">
      <c r="A966" s="36"/>
      <c r="B966" s="3"/>
      <c r="C966" s="4"/>
      <c r="D966" s="4"/>
      <c r="E966" s="3"/>
      <c r="F966" s="3"/>
      <c r="G966" s="16"/>
      <c r="H966" s="3"/>
      <c r="I966" s="3"/>
      <c r="J966" s="3"/>
      <c r="K966" s="3"/>
      <c r="L966" s="3"/>
      <c r="M966" s="3"/>
      <c r="N966" s="3"/>
    </row>
    <row r="967" spans="1:14" ht="13">
      <c r="A967" s="36"/>
      <c r="B967" s="3"/>
      <c r="C967" s="4"/>
      <c r="D967" s="4"/>
      <c r="E967" s="3"/>
      <c r="F967" s="3"/>
      <c r="G967" s="16"/>
      <c r="H967" s="3"/>
      <c r="I967" s="3"/>
      <c r="J967" s="3"/>
      <c r="K967" s="3"/>
      <c r="L967" s="3"/>
      <c r="M967" s="3"/>
      <c r="N967" s="3"/>
    </row>
    <row r="968" spans="1:14" ht="13">
      <c r="A968" s="36"/>
      <c r="B968" s="3"/>
      <c r="C968" s="4"/>
      <c r="D968" s="4"/>
      <c r="E968" s="3"/>
      <c r="F968" s="3"/>
      <c r="G968" s="16"/>
      <c r="H968" s="3"/>
      <c r="I968" s="3"/>
      <c r="J968" s="3"/>
      <c r="K968" s="3"/>
      <c r="L968" s="3"/>
      <c r="M968" s="3"/>
      <c r="N968" s="3"/>
    </row>
    <row r="969" spans="1:14" ht="13">
      <c r="A969" s="36"/>
      <c r="B969" s="3"/>
      <c r="C969" s="4"/>
      <c r="D969" s="4"/>
      <c r="E969" s="3"/>
      <c r="F969" s="3"/>
      <c r="G969" s="16"/>
      <c r="H969" s="3"/>
      <c r="I969" s="3"/>
      <c r="J969" s="3"/>
      <c r="K969" s="3"/>
      <c r="L969" s="3"/>
      <c r="M969" s="3"/>
      <c r="N969" s="3"/>
    </row>
    <row r="970" spans="1:14" ht="13">
      <c r="A970" s="36"/>
      <c r="B970" s="3"/>
      <c r="C970" s="4"/>
      <c r="D970" s="4"/>
      <c r="E970" s="3"/>
      <c r="F970" s="3"/>
      <c r="G970" s="16"/>
      <c r="H970" s="3"/>
      <c r="I970" s="3"/>
      <c r="J970" s="3"/>
      <c r="K970" s="3"/>
      <c r="L970" s="3"/>
      <c r="M970" s="3"/>
      <c r="N970" s="3"/>
    </row>
    <row r="971" spans="1:14" ht="13">
      <c r="A971" s="36"/>
      <c r="B971" s="3"/>
      <c r="C971" s="4"/>
      <c r="D971" s="4"/>
      <c r="E971" s="3"/>
      <c r="F971" s="3"/>
      <c r="G971" s="16"/>
      <c r="H971" s="3"/>
      <c r="I971" s="3"/>
      <c r="J971" s="3"/>
      <c r="K971" s="3"/>
      <c r="L971" s="3"/>
      <c r="M971" s="3"/>
      <c r="N971" s="3"/>
    </row>
    <row r="972" spans="1:14" ht="13">
      <c r="A972" s="36"/>
      <c r="B972" s="3"/>
      <c r="C972" s="4"/>
      <c r="D972" s="4"/>
      <c r="E972" s="3"/>
      <c r="F972" s="3"/>
      <c r="G972" s="16"/>
      <c r="H972" s="3"/>
      <c r="I972" s="3"/>
      <c r="J972" s="3"/>
      <c r="K972" s="3"/>
      <c r="L972" s="3"/>
      <c r="M972" s="3"/>
      <c r="N972" s="3"/>
    </row>
    <row r="973" spans="1:14" ht="13">
      <c r="A973" s="36"/>
      <c r="B973" s="3"/>
      <c r="C973" s="4"/>
      <c r="D973" s="4"/>
      <c r="E973" s="3"/>
      <c r="F973" s="3"/>
      <c r="G973" s="16"/>
      <c r="H973" s="3"/>
      <c r="I973" s="3"/>
      <c r="J973" s="3"/>
      <c r="K973" s="3"/>
      <c r="L973" s="3"/>
      <c r="M973" s="3"/>
      <c r="N973" s="3"/>
    </row>
    <row r="974" spans="1:14" ht="13">
      <c r="A974" s="36"/>
      <c r="B974" s="3"/>
      <c r="C974" s="4"/>
      <c r="D974" s="4"/>
      <c r="E974" s="3"/>
      <c r="F974" s="3"/>
      <c r="G974" s="16"/>
      <c r="H974" s="3"/>
      <c r="I974" s="3"/>
      <c r="J974" s="3"/>
      <c r="K974" s="3"/>
      <c r="L974" s="3"/>
      <c r="M974" s="3"/>
      <c r="N974" s="3"/>
    </row>
    <row r="975" spans="1:14" ht="13">
      <c r="A975" s="36"/>
      <c r="B975" s="3"/>
      <c r="C975" s="4"/>
      <c r="D975" s="4"/>
      <c r="E975" s="3"/>
      <c r="F975" s="3"/>
      <c r="G975" s="16"/>
      <c r="H975" s="3"/>
      <c r="I975" s="3"/>
      <c r="J975" s="3"/>
      <c r="K975" s="3"/>
      <c r="L975" s="3"/>
      <c r="M975" s="3"/>
      <c r="N975" s="3"/>
    </row>
    <row r="976" spans="1:14" ht="13">
      <c r="A976" s="36"/>
      <c r="B976" s="3"/>
      <c r="C976" s="4"/>
      <c r="D976" s="4"/>
      <c r="E976" s="3"/>
      <c r="F976" s="3"/>
      <c r="G976" s="16"/>
      <c r="H976" s="3"/>
      <c r="I976" s="3"/>
      <c r="J976" s="3"/>
      <c r="K976" s="3"/>
      <c r="L976" s="3"/>
      <c r="M976" s="3"/>
      <c r="N976" s="3"/>
    </row>
    <row r="977" spans="1:14" ht="13">
      <c r="A977" s="36"/>
      <c r="B977" s="3"/>
      <c r="C977" s="4"/>
      <c r="D977" s="4"/>
      <c r="E977" s="3"/>
      <c r="F977" s="3"/>
      <c r="G977" s="16"/>
      <c r="H977" s="3"/>
      <c r="I977" s="3"/>
      <c r="J977" s="3"/>
      <c r="K977" s="3"/>
      <c r="L977" s="3"/>
      <c r="M977" s="3"/>
      <c r="N977" s="3"/>
    </row>
    <row r="978" spans="1:14" ht="13">
      <c r="A978" s="36"/>
      <c r="B978" s="3"/>
      <c r="C978" s="4"/>
      <c r="D978" s="4"/>
      <c r="E978" s="3"/>
      <c r="F978" s="3"/>
      <c r="G978" s="16"/>
      <c r="H978" s="3"/>
      <c r="I978" s="3"/>
      <c r="J978" s="3"/>
      <c r="K978" s="3"/>
      <c r="L978" s="3"/>
      <c r="M978" s="3"/>
      <c r="N978" s="3"/>
    </row>
    <row r="979" spans="1:14" ht="13">
      <c r="A979" s="36"/>
      <c r="B979" s="3"/>
      <c r="C979" s="4"/>
      <c r="D979" s="4"/>
      <c r="E979" s="3"/>
      <c r="F979" s="3"/>
      <c r="G979" s="16"/>
      <c r="H979" s="3"/>
      <c r="I979" s="3"/>
      <c r="J979" s="3"/>
      <c r="K979" s="3"/>
      <c r="L979" s="3"/>
      <c r="M979" s="3"/>
      <c r="N979" s="3"/>
    </row>
    <row r="980" spans="1:14" ht="13">
      <c r="A980" s="36"/>
      <c r="B980" s="3"/>
      <c r="C980" s="4"/>
      <c r="D980" s="4"/>
      <c r="E980" s="3"/>
      <c r="F980" s="3"/>
      <c r="G980" s="16"/>
      <c r="H980" s="3"/>
      <c r="I980" s="3"/>
      <c r="J980" s="3"/>
      <c r="K980" s="3"/>
      <c r="L980" s="3"/>
      <c r="M980" s="3"/>
      <c r="N980" s="3"/>
    </row>
    <row r="981" spans="1:14" ht="13">
      <c r="A981" s="36"/>
      <c r="B981" s="3"/>
      <c r="C981" s="4"/>
      <c r="D981" s="4"/>
      <c r="E981" s="3"/>
      <c r="F981" s="3"/>
      <c r="G981" s="16"/>
      <c r="H981" s="3"/>
      <c r="I981" s="3"/>
      <c r="J981" s="3"/>
      <c r="K981" s="3"/>
      <c r="L981" s="3"/>
      <c r="M981" s="3"/>
      <c r="N981" s="3"/>
    </row>
    <row r="982" spans="1:14" ht="13">
      <c r="A982" s="36"/>
      <c r="B982" s="3"/>
      <c r="C982" s="4"/>
      <c r="D982" s="4"/>
      <c r="E982" s="3"/>
      <c r="F982" s="3"/>
      <c r="G982" s="16"/>
      <c r="H982" s="3"/>
      <c r="I982" s="3"/>
      <c r="J982" s="3"/>
      <c r="K982" s="3"/>
      <c r="L982" s="3"/>
      <c r="M982" s="3"/>
      <c r="N982" s="3"/>
    </row>
    <row r="983" spans="1:14" ht="13">
      <c r="A983" s="36"/>
      <c r="B983" s="3"/>
      <c r="C983" s="4"/>
      <c r="D983" s="4"/>
      <c r="E983" s="3"/>
      <c r="F983" s="3"/>
      <c r="G983" s="16"/>
      <c r="H983" s="3"/>
      <c r="I983" s="3"/>
      <c r="J983" s="3"/>
      <c r="K983" s="3"/>
      <c r="L983" s="3"/>
      <c r="M983" s="3"/>
      <c r="N983" s="3"/>
    </row>
    <row r="984" spans="1:14" ht="13">
      <c r="A984" s="36"/>
      <c r="B984" s="3"/>
      <c r="C984" s="4"/>
      <c r="D984" s="4"/>
      <c r="E984" s="3"/>
      <c r="F984" s="3"/>
      <c r="G984" s="16"/>
      <c r="H984" s="3"/>
      <c r="I984" s="3"/>
      <c r="J984" s="3"/>
      <c r="K984" s="3"/>
      <c r="L984" s="3"/>
      <c r="M984" s="3"/>
      <c r="N984" s="3"/>
    </row>
    <row r="985" spans="1:14" ht="13">
      <c r="A985" s="36"/>
      <c r="B985" s="3"/>
      <c r="C985" s="4"/>
      <c r="D985" s="4"/>
      <c r="E985" s="3"/>
      <c r="F985" s="3"/>
      <c r="G985" s="16"/>
      <c r="H985" s="3"/>
      <c r="I985" s="3"/>
      <c r="J985" s="3"/>
      <c r="K985" s="3"/>
      <c r="L985" s="3"/>
      <c r="M985" s="3"/>
      <c r="N985" s="3"/>
    </row>
    <row r="986" spans="1:14" ht="13">
      <c r="A986" s="36"/>
      <c r="B986" s="3"/>
      <c r="C986" s="4"/>
      <c r="D986" s="4"/>
      <c r="E986" s="3"/>
      <c r="F986" s="3"/>
      <c r="G986" s="16"/>
      <c r="H986" s="3"/>
      <c r="I986" s="3"/>
      <c r="J986" s="3"/>
      <c r="K986" s="3"/>
      <c r="L986" s="3"/>
      <c r="M986" s="3"/>
      <c r="N986" s="3"/>
    </row>
    <row r="987" spans="1:14" ht="13">
      <c r="A987" s="36"/>
      <c r="B987" s="3"/>
      <c r="C987" s="4"/>
      <c r="D987" s="4"/>
      <c r="E987" s="3"/>
      <c r="F987" s="3"/>
      <c r="G987" s="16"/>
      <c r="H987" s="3"/>
      <c r="I987" s="3"/>
      <c r="J987" s="3"/>
      <c r="K987" s="3"/>
      <c r="L987" s="3"/>
      <c r="M987" s="3"/>
      <c r="N987" s="3"/>
    </row>
    <row r="988" spans="1:14" ht="13">
      <c r="A988" s="36"/>
      <c r="B988" s="3"/>
      <c r="C988" s="4"/>
      <c r="D988" s="4"/>
      <c r="E988" s="3"/>
      <c r="F988" s="3"/>
      <c r="G988" s="16"/>
      <c r="H988" s="3"/>
      <c r="I988" s="3"/>
      <c r="J988" s="3"/>
      <c r="K988" s="3"/>
      <c r="L988" s="3"/>
      <c r="M988" s="3"/>
      <c r="N988" s="3"/>
    </row>
    <row r="989" spans="1:14" ht="13">
      <c r="A989" s="36"/>
      <c r="B989" s="3"/>
      <c r="C989" s="4"/>
      <c r="D989" s="4"/>
      <c r="E989" s="3"/>
      <c r="F989" s="3"/>
      <c r="G989" s="16"/>
      <c r="H989" s="3"/>
      <c r="I989" s="3"/>
      <c r="J989" s="3"/>
      <c r="K989" s="3"/>
      <c r="L989" s="3"/>
      <c r="M989" s="3"/>
      <c r="N989" s="3"/>
    </row>
    <row r="990" spans="1:14" ht="13">
      <c r="A990" s="36"/>
      <c r="B990" s="3"/>
      <c r="C990" s="4"/>
      <c r="D990" s="4"/>
      <c r="E990" s="3"/>
      <c r="F990" s="3"/>
      <c r="G990" s="16"/>
      <c r="H990" s="3"/>
      <c r="I990" s="3"/>
      <c r="J990" s="3"/>
      <c r="K990" s="3"/>
      <c r="L990" s="3"/>
      <c r="M990" s="3"/>
      <c r="N990" s="3"/>
    </row>
  </sheetData>
  <autoFilter ref="A1:P990" xr:uid="{00000000-0009-0000-0000-000018000000}"/>
  <customSheetViews>
    <customSheetView guid="{C6D8AC44-BC03-4E7B-80FF-BEBAE45ADEEA}" filter="1" showAutoFilter="1">
      <pageMargins left="0.7" right="0.7" top="0.75" bottom="0.75" header="0.3" footer="0.3"/>
      <autoFilter ref="A1:M979" xr:uid="{039EB1C8-7498-C54F-A161-47AAADF7C0B6}">
        <filterColumn colId="4">
          <filters blank="1">
            <filter val="Chatham Sq"/>
            <filter val="Online"/>
            <filter val="Seward Park"/>
          </filters>
        </filterColumn>
        <filterColumn colId="5">
          <filters>
            <filter val="en"/>
          </filters>
        </filterColumn>
      </autoFilter>
    </customSheetView>
    <customSheetView guid="{01185B4F-FE60-45DB-AE62-FC7050C41E24}" filter="1" showAutoFilter="1">
      <pageMargins left="0.7" right="0.7" top="0.75" bottom="0.75" header="0.3" footer="0.3"/>
      <autoFilter ref="A1:P990" xr:uid="{E7BAE60C-5305-7C4E-8D36-94D3CA9D93C3}">
        <filterColumn colId="5">
          <filters>
            <filter val="zh"/>
          </filters>
        </filterColumn>
      </autoFilter>
    </customSheetView>
  </customSheetViews>
  <conditionalFormatting sqref="A1:H990">
    <cfRule type="expression" dxfId="41" priority="1">
      <formula>($M:$M = 1)</formula>
    </cfRule>
    <cfRule type="expression" dxfId="40" priority="2">
      <formula>COUNTIF($R:$R, $A1) &gt; 0</formula>
    </cfRule>
  </conditionalFormatting>
  <conditionalFormatting sqref="A2:H990">
    <cfRule type="expression" dxfId="39" priority="3">
      <formula>($A:$A=TODAY())</formula>
    </cfRule>
  </conditionalFormatting>
  <conditionalFormatting sqref="C2:C990">
    <cfRule type="cellIs" dxfId="38" priority="10" operator="lessThan">
      <formula>"12:00:00 PM"</formula>
    </cfRule>
  </conditionalFormatting>
  <conditionalFormatting sqref="E2:E990">
    <cfRule type="containsText" dxfId="37" priority="4" operator="containsText" text="SNFL">
      <formula>NOT(ISERROR(SEARCH(("SNFL"),(E2))))</formula>
    </cfRule>
    <cfRule type="containsText" dxfId="36" priority="5" operator="containsText" text="Chatham Sq">
      <formula>NOT(ISERROR(SEARCH(("Chatham Sq"),(E2))))</formula>
    </cfRule>
    <cfRule type="containsText" dxfId="35" priority="6" operator="containsText" text="Seward Park">
      <formula>NOT(ISERROR(SEARCH(("Seward Park"),(E2))))</formula>
    </cfRule>
  </conditionalFormatting>
  <conditionalFormatting sqref="F2:F990">
    <cfRule type="containsText" dxfId="34" priority="7" operator="containsText" text="zh">
      <formula>NOT(ISERROR(SEARCH(("zh"),(F2))))</formula>
    </cfRule>
  </conditionalFormatting>
  <conditionalFormatting sqref="R1">
    <cfRule type="expression" dxfId="33" priority="11">
      <formula>ISERROR(R2)</formula>
    </cfRule>
  </conditionalFormatting>
  <conditionalFormatting sqref="R2">
    <cfRule type="expression" dxfId="32" priority="9">
      <formula>ISERROR(R2)</formula>
    </cfRule>
  </conditionalFormatting>
  <conditionalFormatting sqref="R2:R990">
    <cfRule type="notContainsBlanks" dxfId="31" priority="8">
      <formula>LEN(TRIM(R2))&gt;0</formula>
    </cfRule>
  </conditionalFormatting>
  <dataValidations count="1">
    <dataValidation type="custom" allowBlank="1" showDropDown="1" showInputMessage="1" showErrorMessage="1" prompt="Enter a valid date" sqref="A2:A990" xr:uid="{00000000-0002-0000-1800-000000000000}">
      <formula1>OR(NOT(ISERROR(DATEVALUE(A2))), AND(ISNUMBER(A2), LEFT(CELL("format", A2))="D"))</formula1>
    </dataValidation>
  </dataValidations>
  <hyperlinks>
    <hyperlink ref="L2" r:id="rId2" xr:uid="{00000000-0004-0000-1800-000000000000}"/>
    <hyperlink ref="L3" r:id="rId3" xr:uid="{00000000-0004-0000-1800-000001000000}"/>
    <hyperlink ref="L4" r:id="rId4" xr:uid="{00000000-0004-0000-1800-000002000000}"/>
    <hyperlink ref="L5" r:id="rId5" xr:uid="{00000000-0004-0000-1800-000003000000}"/>
    <hyperlink ref="L6" r:id="rId6" xr:uid="{00000000-0004-0000-1800-000004000000}"/>
    <hyperlink ref="L7" r:id="rId7" xr:uid="{00000000-0004-0000-1800-000005000000}"/>
    <hyperlink ref="L8" r:id="rId8" xr:uid="{00000000-0004-0000-1800-000006000000}"/>
    <hyperlink ref="L9" r:id="rId9" xr:uid="{00000000-0004-0000-1800-000007000000}"/>
    <hyperlink ref="L10" r:id="rId10" xr:uid="{00000000-0004-0000-1800-000008000000}"/>
    <hyperlink ref="L11" r:id="rId11" xr:uid="{00000000-0004-0000-1800-000009000000}"/>
    <hyperlink ref="L12" r:id="rId12" xr:uid="{00000000-0004-0000-1800-00000A000000}"/>
    <hyperlink ref="L13" r:id="rId13" xr:uid="{00000000-0004-0000-1800-00000B000000}"/>
    <hyperlink ref="L14" r:id="rId14" xr:uid="{00000000-0004-0000-1800-00000C000000}"/>
    <hyperlink ref="L15" r:id="rId15" xr:uid="{00000000-0004-0000-1800-00000D000000}"/>
    <hyperlink ref="L16" r:id="rId16" xr:uid="{00000000-0004-0000-1800-00000E000000}"/>
    <hyperlink ref="L17" r:id="rId17" xr:uid="{00000000-0004-0000-1800-00000F000000}"/>
    <hyperlink ref="L18" r:id="rId18" xr:uid="{00000000-0004-0000-1800-000010000000}"/>
    <hyperlink ref="L19" r:id="rId19" xr:uid="{00000000-0004-0000-1800-000011000000}"/>
    <hyperlink ref="L20" r:id="rId20" xr:uid="{00000000-0004-0000-1800-000012000000}"/>
    <hyperlink ref="L21" r:id="rId21" xr:uid="{00000000-0004-0000-1800-000013000000}"/>
    <hyperlink ref="L22" r:id="rId22" xr:uid="{00000000-0004-0000-1800-000014000000}"/>
    <hyperlink ref="L23" r:id="rId23" xr:uid="{00000000-0004-0000-1800-000015000000}"/>
    <hyperlink ref="L24" r:id="rId24" xr:uid="{00000000-0004-0000-1800-000016000000}"/>
    <hyperlink ref="L25" r:id="rId25" xr:uid="{00000000-0004-0000-1800-000017000000}"/>
    <hyperlink ref="L26" r:id="rId26" xr:uid="{00000000-0004-0000-1800-000018000000}"/>
    <hyperlink ref="L27" r:id="rId27" xr:uid="{00000000-0004-0000-1800-000019000000}"/>
    <hyperlink ref="L28" r:id="rId28" xr:uid="{00000000-0004-0000-1800-00001A000000}"/>
    <hyperlink ref="L29" r:id="rId29" xr:uid="{00000000-0004-0000-1800-00001B000000}"/>
    <hyperlink ref="L30" r:id="rId30" xr:uid="{00000000-0004-0000-1800-00001C000000}"/>
    <hyperlink ref="L31" r:id="rId31" xr:uid="{00000000-0004-0000-1800-00001D00000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DropDown="1" showInputMessage="1" showErrorMessage="1" prompt="Put in valid class title or choose from dropdown" xr:uid="{00000000-0002-0000-1800-000001000000}">
          <x14:formula1>
            <xm:f>'classes-lookup'!$A$2:$A$1000</xm:f>
          </x14:formula1>
          <xm:sqref>H2:H4 H6:H990</xm:sqref>
        </x14:dataValidation>
        <x14:dataValidation type="list" allowBlank="1" showDropDown="1" showErrorMessage="1" xr:uid="{00000000-0002-0000-1800-000002000000}">
          <x14:formula1>
            <xm:f>'classes-lookup'!$A$2:$A$1000</xm:f>
          </x14:formula1>
          <xm:sqref>H5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W990"/>
  <sheetViews>
    <sheetView workbookViewId="0">
      <pane ySplit="1" topLeftCell="A2" activePane="bottomLeft" state="frozen"/>
      <selection pane="bottomLeft" activeCell="A2" sqref="A2"/>
    </sheetView>
  </sheetViews>
  <sheetFormatPr baseColWidth="10" defaultColWidth="12.6640625" defaultRowHeight="15.75" customHeight="1" outlineLevelCol="1"/>
  <cols>
    <col min="1" max="1" width="10.1640625" bestFit="1"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35">
        <v>45810</v>
      </c>
      <c r="B2" s="3" t="str">
        <f t="shared" ref="B2:B256" si="0">IF(ISBLANK($A2),,CHOOSE(WEEKDAY($A2), "Sun", "Mon", "Tue", "Wed", "Thur", "Fri", "Sat"))</f>
        <v>Mon</v>
      </c>
      <c r="C2" s="4">
        <v>0.4375</v>
      </c>
      <c r="D2" s="4">
        <v>0.5</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2" s="3" t="str">
        <f t="array" ref="F2">IF(ISBLANK($A2),,CHOOSE(WEEKDAY($A2),,INDEX(location_lang_time_lookup,2,3),INDEX(location_lang_time_lookup,2,2),INDEX(location_lang_time_lookup,2,2),INDEX(location_lang_time_lookup,2,2),INDEX(location_lang_time_lookup,2,3),INDEX(location_lang_time_lookup,2,2)))</f>
        <v>zh</v>
      </c>
      <c r="G2" s="5">
        <v>7</v>
      </c>
      <c r="H2" s="3" t="s">
        <v>292</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663</v>
      </c>
      <c r="M2" s="3">
        <v>0</v>
      </c>
      <c r="N2" s="3">
        <v>0</v>
      </c>
      <c r="P2" s="3"/>
      <c r="R2" s="36">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0)"),45824)</f>
        <v>45824</v>
      </c>
      <c r="S2" s="136" t="s">
        <v>135</v>
      </c>
      <c r="T2" s="141">
        <v>203</v>
      </c>
      <c r="W2" s="23"/>
    </row>
    <row r="3" spans="1:49" ht="15.75" customHeight="1">
      <c r="A3" s="35">
        <v>45810</v>
      </c>
      <c r="B3" s="3" t="str">
        <f t="shared" si="0"/>
        <v>Mon</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0.625)</f>
        <v>0.625</v>
      </c>
      <c r="D3" s="4">
        <f t="shared" ref="D3:D6" ca="1" si="1">IF(ISBLANK(C3),,CHOOSE(WEEKDAY($A3),,C3+TIME(2,0,0),IF(AND($A3=$A2,$A3=$A1),C3+TIME(1,0,0),C3+TIME(1,30,0)),C3+TIME(1,30,0),C3+TIME(1,30,0),C3+TIME(2,0,0),C3+TIME(2,0,0),))</f>
        <v>0.70833333333333337</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3" s="3" t="str">
        <f t="array" ref="F3">IF(ISBLANK($A3),,CHOOSE(WEEKDAY($A3),,INDEX(location_lang_time_lookup,2,3),INDEX(location_lang_time_lookup,2,2),INDEX(location_lang_time_lookup,2,2),INDEX(location_lang_time_lookup,2,2),INDEX(location_lang_time_lookup,2,3),INDEX(location_lang_time_lookup,2,2)))</f>
        <v>zh</v>
      </c>
      <c r="G3" s="5">
        <v>17</v>
      </c>
      <c r="H3" s="3" t="s">
        <v>107</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664</v>
      </c>
      <c r="M3" s="3">
        <v>0</v>
      </c>
      <c r="N3" s="3">
        <v>0</v>
      </c>
      <c r="Q3" s="3"/>
      <c r="R3" s="36">
        <f ca="1">IFERROR(__xludf.DUMMYFUNCTION("""COMPUTED_VALUE"""),45824)</f>
        <v>45824</v>
      </c>
      <c r="S3" s="142" t="s">
        <v>1404</v>
      </c>
      <c r="T3" s="143">
        <v>-4</v>
      </c>
      <c r="W3" s="23"/>
    </row>
    <row r="4" spans="1:49" ht="15.75" customHeight="1">
      <c r="A4" s="35">
        <v>45811</v>
      </c>
      <c r="B4" s="3" t="str">
        <f t="shared" si="0"/>
        <v>Tue</v>
      </c>
      <c r="C4" s="4">
        <f ca="1">IFERROR(__xludf.DUMMYFUNCTION("IF(ISBLANK($A4),,CHOOSE(WEEKDAY($A4),,IF(ISDATE($A3),IF(WEEKDAY($A3)=2,INDEX(location_lang_time_lookup,1,6),INDEX(location_lang_time_lookup,1,4)),INDEX(location_lang_time_lookup,1,4)),IF(ISDATE($A3),IF(WEEKDAY($A3)=3,INDEX(location_lang_time_lookup,2,6),I"&amp;"NDEX(location_lang_time_lookup,2,4)),INDEX(location_lang_time_lookup,2,4)),IF(ISDATE($A3),IF(WEEKDAY($A3)=4,INDEX(location_lang_time_lookup,3,6),INDEX(location_lang_time_lookup,3,4)),INDEX(location_lang_time_lookup,3,4)),IF(ISDATE($A3),IF(WEEKDAY($A3)=5,I"&amp;"NDEX(location_lang_time_lookup,3,6),INDEX(location_lang_time_lookup,3,4)),INDEX(location_lang_time_lookup,3,4)),INDEX(location_lang_time_lookup,1,4),IF(ISDATE($A3),IF(WEEKDAY($A3)=7,INDEX(location_lang_time_lookup,5,6),INDEX(location_lang_time_lookup,5,4)"&amp;"),INDEX(location_lang_time_lookup,5,4))))"),0.458333333333333)</f>
        <v>0.45833333333333298</v>
      </c>
      <c r="D4" s="4">
        <f t="shared" ca="1" si="1"/>
        <v>0.52083333333333304</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2</v>
      </c>
      <c r="H4" s="3" t="s">
        <v>665</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666</v>
      </c>
      <c r="M4" s="3">
        <v>0</v>
      </c>
      <c r="N4" s="3">
        <v>0</v>
      </c>
      <c r="O4" s="3"/>
      <c r="Q4" s="3"/>
      <c r="R4" s="36">
        <f ca="1">IFERROR(__xludf.DUMMYFUNCTION("""COMPUTED_VALUE"""),45835)</f>
        <v>45835</v>
      </c>
      <c r="W4" s="23"/>
    </row>
    <row r="5" spans="1:49" ht="15.75" customHeight="1">
      <c r="A5" s="35">
        <v>45811</v>
      </c>
      <c r="B5" s="3" t="str">
        <f t="shared" si="0"/>
        <v>Tue</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0.583333333333333)</f>
        <v>0.58333333333333304</v>
      </c>
      <c r="D5" s="4">
        <f t="shared" ca="1" si="1"/>
        <v>0.64583333333333304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5" s="3" t="str">
        <f t="array" ref="F5">IF(ISBLANK($A5),,CHOOSE(WEEKDAY($A5),,INDEX(location_lang_time_lookup,2,3),INDEX(location_lang_time_lookup,2,2),INDEX(location_lang_time_lookup,2,2),INDEX(location_lang_time_lookup,2,2),INDEX(location_lang_time_lookup,2,3),INDEX(location_lang_time_lookup,2,2)))</f>
        <v>en</v>
      </c>
      <c r="G5" s="5">
        <v>5</v>
      </c>
      <c r="H5" s="3" t="s">
        <v>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667</v>
      </c>
      <c r="M5" s="3">
        <v>0</v>
      </c>
      <c r="N5" s="3">
        <v>0</v>
      </c>
      <c r="O5" s="3"/>
      <c r="P5" s="34"/>
      <c r="Q5" s="3"/>
      <c r="U5" s="14"/>
    </row>
    <row r="6" spans="1:49">
      <c r="A6" s="35">
        <v>45811</v>
      </c>
      <c r="B6" s="3" t="str">
        <f t="shared" si="0"/>
        <v>Tue</v>
      </c>
      <c r="C6" s="4">
        <v>0.64583333333333337</v>
      </c>
      <c r="D6" s="4">
        <f t="shared" si="1"/>
        <v>0.6875</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6" s="3" t="str">
        <f t="array" ref="F6">IF(ISBLANK($A6),,CHOOSE(WEEKDAY($A6),,INDEX(location_lang_time_lookup,2,3),INDEX(location_lang_time_lookup,2,2),INDEX(location_lang_time_lookup,2,2),INDEX(location_lang_time_lookup,2,2),INDEX(location_lang_time_lookup,2,3),INDEX(location_lang_time_lookup,2,2)))</f>
        <v>en</v>
      </c>
      <c r="G6" s="5">
        <v>3</v>
      </c>
      <c r="H6" s="3" t="s">
        <v>91</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6" t="s">
        <v>667</v>
      </c>
      <c r="M6" s="3">
        <v>0</v>
      </c>
      <c r="N6" s="3">
        <v>0</v>
      </c>
      <c r="O6" s="3"/>
      <c r="P6" s="3"/>
      <c r="Q6" s="3"/>
      <c r="S6" s="3"/>
      <c r="W6" s="12"/>
    </row>
    <row r="7" spans="1:49" ht="15.75" customHeight="1">
      <c r="A7" s="36">
        <v>45817</v>
      </c>
      <c r="B7" s="3" t="str">
        <f t="shared" si="0"/>
        <v>Mon</v>
      </c>
      <c r="C7" s="4">
        <v>0.4375</v>
      </c>
      <c r="D7" s="4">
        <v>0.5</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7" s="3" t="str">
        <f t="array" ref="F7">IF(ISBLANK($A7),,CHOOSE(WEEKDAY($A7),,INDEX(location_lang_time_lookup,2,3),INDEX(location_lang_time_lookup,2,2),INDEX(location_lang_time_lookup,2,2),INDEX(location_lang_time_lookup,2,2),INDEX(location_lang_time_lookup,2,3),INDEX(location_lang_time_lookup,2,2)))</f>
        <v>zh</v>
      </c>
      <c r="G7" s="16"/>
      <c r="H7" s="3" t="s">
        <v>292</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6" t="s">
        <v>663</v>
      </c>
      <c r="M7" s="3">
        <v>1</v>
      </c>
      <c r="N7" s="3">
        <v>0</v>
      </c>
      <c r="O7" s="3"/>
      <c r="Q7" s="3"/>
      <c r="S7" s="3"/>
    </row>
    <row r="8" spans="1:49" ht="15.75" customHeight="1">
      <c r="A8" s="36">
        <v>45817</v>
      </c>
      <c r="B8" s="3" t="str">
        <f t="shared" si="0"/>
        <v>Mon</v>
      </c>
      <c r="C8" s="4">
        <f ca="1">IFERROR(__xludf.DUMMYFUNCTION("IF(ISBLANK($A8),,CHOOSE(WEEKDAY($A8),,IF(ISDATE($A7),IF(WEEKDAY($A7)=2,INDEX(location_lang_time_lookup,1,6),INDEX(location_lang_time_lookup,1,4)),INDEX(location_lang_time_lookup,1,4)),IF(ISDATE($A7),IF(WEEKDAY($A7)=3,INDEX(location_lang_time_lookup,2,6),I"&amp;"NDEX(location_lang_time_lookup,2,4)),INDEX(location_lang_time_lookup,2,4)),IF(ISDATE($A7),IF(WEEKDAY($A7)=4,INDEX(location_lang_time_lookup,3,6),INDEX(location_lang_time_lookup,3,4)),INDEX(location_lang_time_lookup,3,4)),IF(ISDATE($A7),IF(WEEKDAY($A7)=5,I"&amp;"NDEX(location_lang_time_lookup,3,6),INDEX(location_lang_time_lookup,3,4)),INDEX(location_lang_time_lookup,3,4)),INDEX(location_lang_time_lookup,1,4),IF(ISDATE($A7),IF(WEEKDAY($A7)=7,INDEX(location_lang_time_lookup,5,6),INDEX(location_lang_time_lookup,5,4)"&amp;"),INDEX(location_lang_time_lookup,5,4))))"),0.625)</f>
        <v>0.625</v>
      </c>
      <c r="D8" s="4">
        <f t="shared" ref="D8:D13" ca="1" si="2">IF(ISBLANK(C8),,CHOOSE(WEEKDAY($A8),,C8+TIME(2,0,0),IF(AND($A8=$A7,$A8=$A6),C8+TIME(1,0,0),C8+TIME(1,30,0)),C8+TIME(1,30,0),C8+TIME(1,30,0),C8+TIME(2,0,0),C8+TIME(2,0,0),))</f>
        <v>0.70833333333333337</v>
      </c>
      <c r="E8" s="3" t="str">
        <f ca="1">IFERROR(__xludf.DUMMYFUNCTION("IF(ISBLANK($A8),,CHOOSE(WEEKDAY($A8),,IF(ISDATE($A7),IF(WEEKDAY($A7)=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8" s="3" t="str">
        <f t="array" ref="F8">IF(ISBLANK($A8),,CHOOSE(WEEKDAY($A8),,INDEX(location_lang_time_lookup,2,3),INDEX(location_lang_time_lookup,2,2),INDEX(location_lang_time_lookup,2,2),INDEX(location_lang_time_lookup,2,2),INDEX(location_lang_time_lookup,2,3),INDEX(location_lang_time_lookup,2,2)))</f>
        <v>zh</v>
      </c>
      <c r="G8" s="16"/>
      <c r="H8" s="3" t="s">
        <v>123</v>
      </c>
      <c r="I8" s="3" t="e">
        <f t="array" aca="1" ref="I8" ca="1">IF(ISBLANK($H8),,VLOOKUP($H8,'classes-lookup'!$A$2:INDIRECT("classes-lookup!$K$"&amp;COUNTA('classes-lookup'!$A:$A)),3, FALSE))</f>
        <v>#REF!</v>
      </c>
      <c r="J8" s="3" t="e">
        <f t="array" aca="1" ref="J8" ca="1">IF(ISBLANK($H8),,VLOOKUP($H8,'classes-lookup'!$A$2:INDIRECT("classes-lookup!$K$"&amp;COUNTA('classes-lookup'!$A:$A)),10, FALSE))</f>
        <v>#REF!</v>
      </c>
      <c r="K8" s="3" t="e">
        <f t="array" aca="1" ref="K8" ca="1">IF(ISBLANK($H8),,VLOOKUP($H8,'classes-lookup'!$A$2:INDIRECT("classes-lookup!$K$"&amp;COUNTA('classes-lookup'!$A:$A)),11, FALSE))</f>
        <v>#REF!</v>
      </c>
      <c r="L8" s="10" t="s">
        <v>668</v>
      </c>
      <c r="M8" s="3">
        <v>1</v>
      </c>
      <c r="N8" s="3">
        <v>0</v>
      </c>
      <c r="O8" s="3"/>
      <c r="Q8" s="3"/>
      <c r="S8" s="3"/>
    </row>
    <row r="9" spans="1:49" ht="15.75" customHeight="1">
      <c r="A9" s="35">
        <v>45818</v>
      </c>
      <c r="B9" s="3" t="str">
        <f t="shared" si="0"/>
        <v>Tue</v>
      </c>
      <c r="C9" s="4">
        <f ca="1">IFERROR(__xludf.DUMMYFUNCTION("IF(ISBLANK($A9),,CHOOSE(WEEKDAY($A9),,IF(ISDATE($A8),IF(WEEKDAY($A8)=2,INDEX(location_lang_time_lookup,1,6),INDEX(location_lang_time_lookup,1,4)),INDEX(location_lang_time_lookup,1,4)),IF(ISDATE($A8),IF(WEEKDAY($A8)=3,INDEX(location_lang_time_lookup,2,6),I"&amp;"NDEX(location_lang_time_lookup,2,4)),INDEX(location_lang_time_lookup,2,4)),IF(ISDATE($A8),IF(WEEKDAY($A8)=4,INDEX(location_lang_time_lookup,3,6),INDEX(location_lang_time_lookup,3,4)),INDEX(location_lang_time_lookup,3,4)),IF(ISDATE($A8),IF(WEEKDAY($A8)=5,I"&amp;"NDEX(location_lang_time_lookup,3,6),INDEX(location_lang_time_lookup,3,4)),INDEX(location_lang_time_lookup,3,4)),INDEX(location_lang_time_lookup,1,4),IF(ISDATE($A8),IF(WEEKDAY($A8)=7,INDEX(location_lang_time_lookup,5,6),INDEX(location_lang_time_lookup,5,4)"&amp;"),INDEX(location_lang_time_lookup,5,4))))"),0.458333333333333)</f>
        <v>0.45833333333333298</v>
      </c>
      <c r="D9" s="4">
        <f t="shared" ca="1" si="2"/>
        <v>0.52083333333333304</v>
      </c>
      <c r="E9" s="3" t="str">
        <f ca="1">IFERROR(__xludf.DUMMYFUNCTION("IF(ISBLANK($A9),,CHOOSE(WEEKDAY($A9),,IF(ISDATE($A8),IF(WEEKDAY($A8)=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9" s="3" t="str">
        <f t="array" ref="F9">IF(ISBLANK($A9),,CHOOSE(WEEKDAY($A9),,INDEX(location_lang_time_lookup,2,3),INDEX(location_lang_time_lookup,2,2),INDEX(location_lang_time_lookup,2,2),INDEX(location_lang_time_lookup,2,2),INDEX(location_lang_time_lookup,2,3),INDEX(location_lang_time_lookup,2,2)))</f>
        <v>en</v>
      </c>
      <c r="G9" s="5">
        <v>2</v>
      </c>
      <c r="H9" s="3" t="s">
        <v>145</v>
      </c>
      <c r="I9" s="3" t="e">
        <f t="array" aca="1" ref="I9" ca="1">IF(ISBLANK($H9),,VLOOKUP($H9,'classes-lookup'!$A$2:INDIRECT("classes-lookup!$K$"&amp;COUNTA('classes-lookup'!$A:$A)),3, FALSE))</f>
        <v>#REF!</v>
      </c>
      <c r="J9" s="3" t="e">
        <f t="array" aca="1" ref="J9" ca="1">IF(ISBLANK($H9),,VLOOKUP($H9,'classes-lookup'!$A$2:INDIRECT("classes-lookup!$K$"&amp;COUNTA('classes-lookup'!$A:$A)),10, FALSE))</f>
        <v>#REF!</v>
      </c>
      <c r="K9" s="3" t="e">
        <f t="array" aca="1" ref="K9" ca="1">IF(ISBLANK($H9),,VLOOKUP($H9,'classes-lookup'!$A$2:INDIRECT("classes-lookup!$K$"&amp;COUNTA('classes-lookup'!$A:$A)),11, FALSE))</f>
        <v>#REF!</v>
      </c>
      <c r="L9" s="10" t="s">
        <v>669</v>
      </c>
      <c r="M9" s="3">
        <v>0</v>
      </c>
      <c r="N9" s="3">
        <v>0</v>
      </c>
      <c r="O9" s="3"/>
      <c r="P9" s="3"/>
      <c r="Q9" s="3"/>
      <c r="T9" s="22"/>
    </row>
    <row r="10" spans="1:49" ht="15.75" customHeight="1">
      <c r="A10" s="36">
        <v>45818</v>
      </c>
      <c r="B10" s="3" t="str">
        <f t="shared" si="0"/>
        <v>Tue</v>
      </c>
      <c r="C10" s="4">
        <f ca="1">IFERROR(__xludf.DUMMYFUNCTION("IF(ISBLANK($A10),,CHOOSE(WEEKDAY($A10),,IF(ISDATE($A9),IF(WEEKDAY($A9)=2,INDEX(location_lang_time_lookup,1,6),INDEX(location_lang_time_lookup,1,4)),INDEX(location_lang_time_lookup,1,4)),IF(ISDATE($A9),IF(WEEKDAY($A9)=3,INDEX(location_lang_time_lookup,2,6)"&amp;",INDEX(location_lang_time_lookup,2,4)),INDEX(location_lang_time_lookup,2,4)),IF(ISDATE($A9),IF(WEEKDAY($A9)=4,INDEX(location_lang_time_lookup,3,6),INDEX(location_lang_time_lookup,3,4)),INDEX(location_lang_time_lookup,3,4)),IF(ISDATE($A9),IF(WEEKDAY($A9)=5"&amp;",INDEX(location_lang_time_lookup,3,6),INDEX(location_lang_time_lookup,3,4)),INDEX(location_lang_time_lookup,3,4)),INDEX(location_lang_time_lookup,1,4),IF(ISDATE($A9),IF(WEEKDAY($A9)=7,INDEX(location_lang_time_lookup,5,6),INDEX(location_lang_time_lookup,5,"&amp;"4)),INDEX(location_lang_time_lookup,5,4))))"),0.583333333333333)</f>
        <v>0.58333333333333304</v>
      </c>
      <c r="D10" s="4">
        <f t="shared" ca="1" si="2"/>
        <v>0.64583333333333304</v>
      </c>
      <c r="E10" s="3" t="str">
        <f ca="1">IFERROR(__xludf.DUMMYFUNCTION("IF(ISBLANK($A10),,CHOOSE(WEEKDAY($A10),,IF(ISDATE($A9),IF(WEEKDAY($A9)=2,INDEX(location_lang_time_lookup,3,1),INDEX(location_lang_time_lookup,1,1)),INDEX(location_lang_time_lookup,1,1)),INDEX(location_lang_time_lookup,2,1),INDEX(location_lang_time_lookup,"&amp;"3,1),INDEX(location_lang_time_lookup,3,1),INDEX(location_lang_time_lookup,1,1),INDEX(location_lang_time_lookup,4,1)))"),"Seward Park")</f>
        <v>Seward Park</v>
      </c>
      <c r="F10" s="3" t="str">
        <f t="array" ref="F10">IF(ISBLANK($A10),,CHOOSE(WEEKDAY($A10),,INDEX(location_lang_time_lookup,2,3),INDEX(location_lang_time_lookup,2,2),INDEX(location_lang_time_lookup,2,2),INDEX(location_lang_time_lookup,2,2),INDEX(location_lang_time_lookup,2,3),INDEX(location_lang_time_lookup,2,2)))</f>
        <v>en</v>
      </c>
      <c r="G10" s="5">
        <v>4</v>
      </c>
      <c r="H10" s="3" t="s">
        <v>91</v>
      </c>
      <c r="I10" s="3" t="e">
        <f t="array" aca="1" ref="I10" ca="1">IF(ISBLANK($H10),,VLOOKUP($H10,'classes-lookup'!$A$2:INDIRECT("classes-lookup!$K$"&amp;COUNTA('classes-lookup'!$A:$A)),3, FALSE))</f>
        <v>#REF!</v>
      </c>
      <c r="J10" s="3" t="e">
        <f t="array" aca="1" ref="J10" ca="1">IF(ISBLANK($H10),,VLOOKUP($H10,'classes-lookup'!$A$2:INDIRECT("classes-lookup!$K$"&amp;COUNTA('classes-lookup'!$A:$A)),10, FALSE))</f>
        <v>#REF!</v>
      </c>
      <c r="K10" s="3" t="e">
        <f t="array" aca="1" ref="K10" ca="1">IF(ISBLANK($H10),,VLOOKUP($H10,'classes-lookup'!$A$2:INDIRECT("classes-lookup!$K$"&amp;COUNTA('classes-lookup'!$A:$A)),11, FALSE))</f>
        <v>#REF!</v>
      </c>
      <c r="L10" s="6" t="s">
        <v>667</v>
      </c>
      <c r="M10" s="3">
        <v>0</v>
      </c>
      <c r="N10" s="3">
        <v>0</v>
      </c>
      <c r="O10" s="3"/>
      <c r="Q10" s="3"/>
      <c r="S10" s="37"/>
    </row>
    <row r="11" spans="1:49" ht="15.75" customHeight="1">
      <c r="A11" s="36">
        <v>45818</v>
      </c>
      <c r="B11" s="3" t="str">
        <f t="shared" si="0"/>
        <v>Tue</v>
      </c>
      <c r="C11" s="4">
        <v>0.64583333333333337</v>
      </c>
      <c r="D11" s="4">
        <f t="shared" si="2"/>
        <v>0.6875</v>
      </c>
      <c r="E11" s="3" t="str">
        <f ca="1">IFERROR(__xludf.DUMMYFUNCTION("IF(ISBLANK($A11),,CHOOSE(WEEKDAY($A11),,IF(ISDATE($A10),IF(WEEKDAY($A10)=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1" s="3" t="str">
        <f t="array" ref="F11">IF(ISBLANK($A11),,CHOOSE(WEEKDAY($A11),,INDEX(location_lang_time_lookup,2,3),INDEX(location_lang_time_lookup,2,2),INDEX(location_lang_time_lookup,2,2),INDEX(location_lang_time_lookup,2,2),INDEX(location_lang_time_lookup,2,3),INDEX(location_lang_time_lookup,2,2)))</f>
        <v>en</v>
      </c>
      <c r="G11" s="5">
        <v>5</v>
      </c>
      <c r="H11" s="3" t="s">
        <v>91</v>
      </c>
      <c r="I11" s="3" t="e">
        <f t="array" aca="1" ref="I11" ca="1">IF(ISBLANK($H11),,VLOOKUP($H11,'classes-lookup'!$A$2:INDIRECT("classes-lookup!$K$"&amp;COUNTA('classes-lookup'!$A:$A)),3, FALSE))</f>
        <v>#REF!</v>
      </c>
      <c r="J11" s="3" t="e">
        <f t="array" aca="1" ref="J11" ca="1">IF(ISBLANK($H11),,VLOOKUP($H11,'classes-lookup'!$A$2:INDIRECT("classes-lookup!$K$"&amp;COUNTA('classes-lookup'!$A:$A)),10, FALSE))</f>
        <v>#REF!</v>
      </c>
      <c r="K11" s="3" t="e">
        <f t="array" aca="1" ref="K11" ca="1">IF(ISBLANK($H11),,VLOOKUP($H11,'classes-lookup'!$A$2:INDIRECT("classes-lookup!$K$"&amp;COUNTA('classes-lookup'!$A:$A)),11, FALSE))</f>
        <v>#REF!</v>
      </c>
      <c r="L11" s="6" t="s">
        <v>667</v>
      </c>
      <c r="M11" s="3">
        <v>0</v>
      </c>
      <c r="N11" s="3">
        <v>0</v>
      </c>
      <c r="O11" s="3"/>
      <c r="Q11" s="3"/>
      <c r="S11" s="37"/>
    </row>
    <row r="12" spans="1:49" ht="15.75" customHeight="1">
      <c r="A12" s="36">
        <v>45819</v>
      </c>
      <c r="B12" s="3" t="str">
        <f t="shared" si="0"/>
        <v>Wed</v>
      </c>
      <c r="C12" s="4">
        <f ca="1">IFERROR(__xludf.DUMMYFUNCTION("IF(ISBLANK($A12),,CHOOSE(WEEKDAY($A12),,IF(ISDATE($A11),IF(WEEKDAY($A11)=2,INDEX(location_lang_time_lookup,1,6),INDEX(location_lang_time_lookup,1,4)),INDEX(location_lang_time_lookup,1,4)),IF(ISDATE($A11),IF(WEEKDAY($A11)=3,INDEX(location_lang_time_lookup,"&amp;"2,6),INDEX(location_lang_time_lookup,2,4)),INDEX(location_lang_time_lookup,2,4)),IF(ISDATE($A11),IF(WEEKDAY($A11)=4,INDEX(location_lang_time_lookup,3,6),INDEX(location_lang_time_lookup,3,4)),INDEX(location_lang_time_lookup,3,4)),IF(ISDATE($A11),IF(WEEKDAY"&amp;"($A11)=5,INDEX(location_lang_time_lookup,3,6),INDEX(location_lang_time_lookup,3,4)),INDEX(location_lang_time_lookup,3,4)),INDEX(location_lang_time_lookup,1,4),IF(ISDATE($A11),IF(WEEKDAY($A11)=7,INDEX(location_lang_time_lookup,5,6),INDEX(location_lang_time"&amp;"_lookup,5,4)),INDEX(location_lang_time_lookup,5,4))))"),0.458333333333333)</f>
        <v>0.45833333333333298</v>
      </c>
      <c r="D12" s="4">
        <f t="shared" ca="1" si="2"/>
        <v>0.52083333333333304</v>
      </c>
      <c r="E12" s="3" t="str">
        <f ca="1">IFERROR(__xludf.DUMMYFUNCTION("IF(ISBLANK($A12),,CHOOSE(WEEKDAY($A12),,IF(ISDATE($A11),IF(WEEKDAY($A11)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2" s="3" t="str">
        <f t="array" ref="F12">IF(ISBLANK($A12),,CHOOSE(WEEKDAY($A12),,INDEX(location_lang_time_lookup,2,3),INDEX(location_lang_time_lookup,2,2),INDEX(location_lang_time_lookup,2,2),INDEX(location_lang_time_lookup,2,2),INDEX(location_lang_time_lookup,2,3),INDEX(location_lang_time_lookup,2,2)))</f>
        <v>en</v>
      </c>
      <c r="G12" s="5">
        <v>24</v>
      </c>
      <c r="H12" s="3" t="s">
        <v>670</v>
      </c>
      <c r="I12" s="3" t="e">
        <f t="array" aca="1" ref="I12" ca="1">IF(ISBLANK($H12),,VLOOKUP($H12,'classes-lookup'!$A$2:INDIRECT("classes-lookup!$K$"&amp;COUNTA('classes-lookup'!$A:$A)),3, FALSE))</f>
        <v>#REF!</v>
      </c>
      <c r="J12" s="3" t="e">
        <f t="array" aca="1" ref="J12" ca="1">IF(ISBLANK($H12),,VLOOKUP($H12,'classes-lookup'!$A$2:INDIRECT("classes-lookup!$K$"&amp;COUNTA('classes-lookup'!$A:$A)),10, FALSE))</f>
        <v>#REF!</v>
      </c>
      <c r="K12" s="3" t="e">
        <f t="array" aca="1" ref="K12" ca="1">IF(ISBLANK($H12),,VLOOKUP($H12,'classes-lookup'!$A$2:INDIRECT("classes-lookup!$K$"&amp;COUNTA('classes-lookup'!$A:$A)),11, FALSE))</f>
        <v>#REF!</v>
      </c>
      <c r="L12" s="6" t="s">
        <v>671</v>
      </c>
      <c r="M12" s="3">
        <v>0</v>
      </c>
      <c r="N12" s="3">
        <v>0</v>
      </c>
      <c r="O12" s="3"/>
      <c r="Q12" s="3"/>
      <c r="S12" s="37"/>
    </row>
    <row r="13" spans="1:49" ht="15.75" customHeight="1">
      <c r="A13" s="35">
        <v>45819</v>
      </c>
      <c r="B13" s="3" t="str">
        <f t="shared" si="0"/>
        <v>Wed</v>
      </c>
      <c r="C13" s="4">
        <v>0.625</v>
      </c>
      <c r="D13" s="4">
        <f t="shared" si="2"/>
        <v>0.6875</v>
      </c>
      <c r="E13" s="3" t="str">
        <f ca="1">IFERROR(__xludf.DUMMYFUNCTION("IF(ISBLANK($A13),,CHOOSE(WEEKDAY($A13),,IF(ISDATE($A12),IF(WEEKDAY($A12)=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3" s="3" t="str">
        <f t="array" ref="F13">IF(ISBLANK($A13),,CHOOSE(WEEKDAY($A13),,INDEX(location_lang_time_lookup,2,3),INDEX(location_lang_time_lookup,2,2),INDEX(location_lang_time_lookup,2,2),INDEX(location_lang_time_lookup,2,2),INDEX(location_lang_time_lookup,2,3),INDEX(location_lang_time_lookup,2,2)))</f>
        <v>en</v>
      </c>
      <c r="G13" s="5">
        <v>18</v>
      </c>
      <c r="H13" s="3" t="s">
        <v>649</v>
      </c>
      <c r="I13" s="3" t="e">
        <f t="array" aca="1" ref="I13" ca="1">IF(ISBLANK($H13),,VLOOKUP($H13,'classes-lookup'!$A$2:INDIRECT("classes-lookup!$K$"&amp;COUNTA('classes-lookup'!$A:$A)),3, FALSE))</f>
        <v>#REF!</v>
      </c>
      <c r="J13" s="3" t="e">
        <f t="array" aca="1" ref="J13" ca="1">IF(ISBLANK($H13),,VLOOKUP($H13,'classes-lookup'!$A$2:INDIRECT("classes-lookup!$K$"&amp;COUNTA('classes-lookup'!$A:$A)),10, FALSE))</f>
        <v>#REF!</v>
      </c>
      <c r="K13" s="3" t="e">
        <f t="array" aca="1" ref="K13" ca="1">IF(ISBLANK($H13),,VLOOKUP($H13,'classes-lookup'!$A$2:INDIRECT("classes-lookup!$K$"&amp;COUNTA('classes-lookup'!$A:$A)),11, FALSE))</f>
        <v>#REF!</v>
      </c>
      <c r="L13" s="6" t="s">
        <v>672</v>
      </c>
      <c r="M13" s="3">
        <v>0</v>
      </c>
      <c r="N13" s="3">
        <v>0</v>
      </c>
      <c r="O13" s="3"/>
      <c r="P13" s="14"/>
      <c r="Q13" s="3"/>
      <c r="S13" s="37"/>
    </row>
    <row r="14" spans="1:49" ht="15.75" customHeight="1">
      <c r="A14" s="35">
        <v>45821</v>
      </c>
      <c r="B14" s="3" t="str">
        <f t="shared" si="0"/>
        <v>Fri</v>
      </c>
      <c r="C14" s="4">
        <v>0.4375</v>
      </c>
      <c r="D14" s="4">
        <v>0.5</v>
      </c>
      <c r="E14" s="3" t="str">
        <f ca="1">IFERROR(__xludf.DUMMYFUNCTION("IF(ISBLANK($A14),,CHOOSE(WEEKDAY($A14),,IF(ISDATE($A13),IF(WEEKDAY($A13)=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4" s="3" t="str">
        <f t="array" ref="F14">IF(ISBLANK($A14),,CHOOSE(WEEKDAY($A14),,INDEX(location_lang_time_lookup,2,3),INDEX(location_lang_time_lookup,2,2),INDEX(location_lang_time_lookup,2,2),INDEX(location_lang_time_lookup,2,2),INDEX(location_lang_time_lookup,2,3),INDEX(location_lang_time_lookup,2,2)))</f>
        <v>zh</v>
      </c>
      <c r="G14" s="5">
        <v>6</v>
      </c>
      <c r="H14" s="3" t="s">
        <v>91</v>
      </c>
      <c r="I14" s="3" t="e">
        <f t="array" aca="1" ref="I14" ca="1">IF(ISBLANK($H14),,VLOOKUP($H14,'classes-lookup'!$A$2:INDIRECT("classes-lookup!$K$"&amp;COUNTA('classes-lookup'!$A:$A)),3, FALSE))</f>
        <v>#REF!</v>
      </c>
      <c r="J14" s="3" t="e">
        <f t="array" aca="1" ref="J14" ca="1">IF(ISBLANK($H14),,VLOOKUP($H14,'classes-lookup'!$A$2:INDIRECT("classes-lookup!$K$"&amp;COUNTA('classes-lookup'!$A:$A)),10, FALSE))</f>
        <v>#REF!</v>
      </c>
      <c r="K14" s="3" t="e">
        <f t="array" aca="1" ref="K14" ca="1">IF(ISBLANK($H14),,VLOOKUP($H14,'classes-lookup'!$A$2:INDIRECT("classes-lookup!$K$"&amp;COUNTA('classes-lookup'!$A:$A)),11, FALSE))</f>
        <v>#REF!</v>
      </c>
      <c r="L14" s="10" t="s">
        <v>673</v>
      </c>
      <c r="M14" s="3">
        <v>0</v>
      </c>
      <c r="N14" s="3">
        <v>0</v>
      </c>
      <c r="O14" s="3"/>
      <c r="Q14" s="3"/>
      <c r="S14" s="37"/>
    </row>
    <row r="15" spans="1:49" ht="15.75" customHeight="1">
      <c r="A15" s="35">
        <v>45824</v>
      </c>
      <c r="B15" s="3" t="str">
        <f t="shared" si="0"/>
        <v>Mon</v>
      </c>
      <c r="C15" s="4">
        <v>0.4375</v>
      </c>
      <c r="D15" s="4">
        <v>0.5</v>
      </c>
      <c r="E15" s="3" t="str">
        <f ca="1">IFERROR(__xludf.DUMMYFUNCTION("IF(ISBLANK($A15),,CHOOSE(WEEKDAY($A15),,IF(ISDATE($A14),IF(WEEKDAY($A14)=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15" s="3" t="str">
        <f t="array" ref="F15">IF(ISBLANK($A15),,CHOOSE(WEEKDAY($A15),,INDEX(location_lang_time_lookup,2,3),INDEX(location_lang_time_lookup,2,2),INDEX(location_lang_time_lookup,2,2),INDEX(location_lang_time_lookup,2,2),INDEX(location_lang_time_lookup,2,3),INDEX(location_lang_time_lookup,2,2)))</f>
        <v>zh</v>
      </c>
      <c r="G15" s="16"/>
      <c r="H15" s="3" t="s">
        <v>292</v>
      </c>
      <c r="I15" s="3" t="e">
        <f t="array" aca="1" ref="I15" ca="1">IF(ISBLANK($H15),,VLOOKUP($H15,'classes-lookup'!$A$2:INDIRECT("classes-lookup!$K$"&amp;COUNTA('classes-lookup'!$A:$A)),3, FALSE))</f>
        <v>#REF!</v>
      </c>
      <c r="J15" s="3" t="e">
        <f t="array" aca="1" ref="J15" ca="1">IF(ISBLANK($H15),,VLOOKUP($H15,'classes-lookup'!$A$2:INDIRECT("classes-lookup!$K$"&amp;COUNTA('classes-lookup'!$A:$A)),10, FALSE))</f>
        <v>#REF!</v>
      </c>
      <c r="K15" s="3" t="e">
        <f t="array" aca="1" ref="K15" ca="1">IF(ISBLANK($H15),,VLOOKUP($H15,'classes-lookup'!$A$2:INDIRECT("classes-lookup!$K$"&amp;COUNTA('classes-lookup'!$A:$A)),11, FALSE))</f>
        <v>#REF!</v>
      </c>
      <c r="L15" s="6" t="s">
        <v>663</v>
      </c>
      <c r="M15" s="3">
        <v>1</v>
      </c>
      <c r="N15" s="3">
        <v>0</v>
      </c>
      <c r="O15" s="3"/>
      <c r="P15" s="3"/>
      <c r="Q15" s="3"/>
      <c r="S15" s="37"/>
    </row>
    <row r="16" spans="1:49" ht="15.75" customHeight="1">
      <c r="A16" s="35">
        <v>45824</v>
      </c>
      <c r="B16" s="3" t="str">
        <f t="shared" si="0"/>
        <v>Mon</v>
      </c>
      <c r="C16" s="4">
        <f ca="1">IFERROR(__xludf.DUMMYFUNCTION("IF(ISBLANK($A16),,CHOOSE(WEEKDAY($A16),,IF(ISDATE($A15),IF(WEEKDAY($A15)=2,INDEX(location_lang_time_lookup,1,6),INDEX(location_lang_time_lookup,1,4)),INDEX(location_lang_time_lookup,1,4)),IF(ISDATE($A15),IF(WEEKDAY($A15)=3,INDEX(location_lang_time_lookup,"&amp;"2,6),INDEX(location_lang_time_lookup,2,4)),INDEX(location_lang_time_lookup,2,4)),IF(ISDATE($A15),IF(WEEKDAY($A15)=4,INDEX(location_lang_time_lookup,3,6),INDEX(location_lang_time_lookup,3,4)),INDEX(location_lang_time_lookup,3,4)),IF(ISDATE($A15),IF(WEEKDAY"&amp;"($A15)=5,INDEX(location_lang_time_lookup,3,6),INDEX(location_lang_time_lookup,3,4)),INDEX(location_lang_time_lookup,3,4)),INDEX(location_lang_time_lookup,1,4),IF(ISDATE($A15),IF(WEEKDAY($A15)=7,INDEX(location_lang_time_lookup,5,6),INDEX(location_lang_time"&amp;"_lookup,5,4)),INDEX(location_lang_time_lookup,5,4))))"),0.625)</f>
        <v>0.625</v>
      </c>
      <c r="D16" s="4">
        <f t="shared" ref="D16:D21" ca="1" si="3">IF(ISBLANK(C16),,CHOOSE(WEEKDAY($A16),,C16+TIME(2,0,0),IF(AND($A16=$A15,$A16=$A14),C16+TIME(1,0,0),C16+TIME(1,30,0)),C16+TIME(1,30,0),C16+TIME(1,30,0),C16+TIME(2,0,0),C16+TIME(2,0,0),))</f>
        <v>0.70833333333333337</v>
      </c>
      <c r="E16" s="3" t="str">
        <f ca="1">IFERROR(__xludf.DUMMYFUNCTION("IF(ISBLANK($A16),,CHOOSE(WEEKDAY($A16),,IF(ISDATE($A15),IF(WEEKDAY($A15)=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16" s="3" t="str">
        <f t="array" ref="F16">IF(ISBLANK($A16),,CHOOSE(WEEKDAY($A16),,INDEX(location_lang_time_lookup,2,3),INDEX(location_lang_time_lookup,2,2),INDEX(location_lang_time_lookup,2,2),INDEX(location_lang_time_lookup,2,2),INDEX(location_lang_time_lookup,2,3),INDEX(location_lang_time_lookup,2,2)))</f>
        <v>zh</v>
      </c>
      <c r="G16" s="16"/>
      <c r="H16" s="3" t="s">
        <v>131</v>
      </c>
      <c r="I16" s="3" t="e">
        <f t="array" aca="1" ref="I16" ca="1">IF(ISBLANK($H16),,VLOOKUP($H16,'classes-lookup'!$A$2:INDIRECT("classes-lookup!$K$"&amp;COUNTA('classes-lookup'!$A:$A)),3, FALSE))</f>
        <v>#REF!</v>
      </c>
      <c r="J16" s="3" t="e">
        <f t="array" aca="1" ref="J16" ca="1">IF(ISBLANK($H16),,VLOOKUP($H16,'classes-lookup'!$A$2:INDIRECT("classes-lookup!$K$"&amp;COUNTA('classes-lookup'!$A:$A)),10, FALSE))</f>
        <v>#REF!</v>
      </c>
      <c r="K16" s="3" t="e">
        <f t="array" aca="1" ref="K16" ca="1">IF(ISBLANK($H16),,VLOOKUP($H16,'classes-lookup'!$A$2:INDIRECT("classes-lookup!$K$"&amp;COUNTA('classes-lookup'!$A:$A)),11, FALSE))</f>
        <v>#REF!</v>
      </c>
      <c r="L16" s="10" t="s">
        <v>674</v>
      </c>
      <c r="M16" s="3">
        <v>1</v>
      </c>
      <c r="N16" s="3">
        <v>0</v>
      </c>
      <c r="O16" s="3"/>
      <c r="Q16" s="3"/>
    </row>
    <row r="17" spans="1:19" ht="15.75" customHeight="1">
      <c r="A17" s="35">
        <v>45825</v>
      </c>
      <c r="B17" s="3" t="str">
        <f t="shared" si="0"/>
        <v>Tue</v>
      </c>
      <c r="C17" s="4">
        <f ca="1">IFERROR(__xludf.DUMMYFUNCTION("IF(ISBLANK($A17),,CHOOSE(WEEKDAY($A17),,IF(ISDATE($A16),IF(WEEKDAY($A16)=2,INDEX(location_lang_time_lookup,1,6),INDEX(location_lang_time_lookup,1,4)),INDEX(location_lang_time_lookup,1,4)),IF(ISDATE($A16),IF(WEEKDAY($A16)=3,INDEX(location_lang_time_lookup,"&amp;"2,6),INDEX(location_lang_time_lookup,2,4)),INDEX(location_lang_time_lookup,2,4)),IF(ISDATE($A16),IF(WEEKDAY($A16)=4,INDEX(location_lang_time_lookup,3,6),INDEX(location_lang_time_lookup,3,4)),INDEX(location_lang_time_lookup,3,4)),IF(ISDATE($A16),IF(WEEKDAY"&amp;"($A16)=5,INDEX(location_lang_time_lookup,3,6),INDEX(location_lang_time_lookup,3,4)),INDEX(location_lang_time_lookup,3,4)),INDEX(location_lang_time_lookup,1,4),IF(ISDATE($A16),IF(WEEKDAY($A16)=7,INDEX(location_lang_time_lookup,5,6),INDEX(location_lang_time"&amp;"_lookup,5,4)),INDEX(location_lang_time_lookup,5,4))))"),0.458333333333333)</f>
        <v>0.45833333333333298</v>
      </c>
      <c r="D17" s="4">
        <f t="shared" ca="1" si="3"/>
        <v>0.52083333333333304</v>
      </c>
      <c r="E17" s="3" t="str">
        <f ca="1">IFERROR(__xludf.DUMMYFUNCTION("IF(ISBLANK($A17),,CHOOSE(WEEKDAY($A17),,IF(ISDATE($A16),IF(WEEKDAY($A16)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7" s="3" t="str">
        <f t="array" ref="F17">IF(ISBLANK($A17),,CHOOSE(WEEKDAY($A17),,INDEX(location_lang_time_lookup,2,3),INDEX(location_lang_time_lookup,2,2),INDEX(location_lang_time_lookup,2,2),INDEX(location_lang_time_lookup,2,2),INDEX(location_lang_time_lookup,2,3),INDEX(location_lang_time_lookup,2,2)))</f>
        <v>en</v>
      </c>
      <c r="G17" s="5">
        <v>1</v>
      </c>
      <c r="H17" s="3" t="s">
        <v>107</v>
      </c>
      <c r="I17" s="3" t="e">
        <f t="array" aca="1" ref="I17" ca="1">IF(ISBLANK($H17),,VLOOKUP($H17,'classes-lookup'!$A$2:INDIRECT("classes-lookup!$K$"&amp;COUNTA('classes-lookup'!$A:$A)),3, FALSE))</f>
        <v>#REF!</v>
      </c>
      <c r="J17" s="3" t="e">
        <f t="array" aca="1" ref="J17" ca="1">IF(ISBLANK($H17),,VLOOKUP($H17,'classes-lookup'!$A$2:INDIRECT("classes-lookup!$K$"&amp;COUNTA('classes-lookup'!$A:$A)),10, FALSE))</f>
        <v>#REF!</v>
      </c>
      <c r="K17" s="3" t="e">
        <f t="array" aca="1" ref="K17" ca="1">IF(ISBLANK($H17),,VLOOKUP($H17,'classes-lookup'!$A$2:INDIRECT("classes-lookup!$K$"&amp;COUNTA('classes-lookup'!$A:$A)),11, FALSE))</f>
        <v>#REF!</v>
      </c>
      <c r="L17" s="10" t="s">
        <v>675</v>
      </c>
      <c r="M17" s="3">
        <v>0</v>
      </c>
      <c r="N17" s="3">
        <v>0</v>
      </c>
      <c r="O17" s="3"/>
      <c r="Q17" s="3"/>
      <c r="R17" s="2"/>
      <c r="S17" s="25"/>
    </row>
    <row r="18" spans="1:19" ht="15.75" customHeight="1">
      <c r="A18" s="35">
        <v>45825</v>
      </c>
      <c r="B18" s="3" t="str">
        <f t="shared" si="0"/>
        <v>Tue</v>
      </c>
      <c r="C18" s="4">
        <f ca="1">IFERROR(__xludf.DUMMYFUNCTION("IF(ISBLANK($A18),,CHOOSE(WEEKDAY($A18),,IF(ISDATE($A17),IF(WEEKDAY($A17)=2,INDEX(location_lang_time_lookup,1,6),INDEX(location_lang_time_lookup,1,4)),INDEX(location_lang_time_lookup,1,4)),IF(ISDATE($A17),IF(WEEKDAY($A17)=3,INDEX(location_lang_time_lookup,"&amp;"2,6),INDEX(location_lang_time_lookup,2,4)),INDEX(location_lang_time_lookup,2,4)),IF(ISDATE($A17),IF(WEEKDAY($A17)=4,INDEX(location_lang_time_lookup,3,6),INDEX(location_lang_time_lookup,3,4)),INDEX(location_lang_time_lookup,3,4)),IF(ISDATE($A17),IF(WEEKDAY"&amp;"($A17)=5,INDEX(location_lang_time_lookup,3,6),INDEX(location_lang_time_lookup,3,4)),INDEX(location_lang_time_lookup,3,4)),INDEX(location_lang_time_lookup,1,4),IF(ISDATE($A17),IF(WEEKDAY($A17)=7,INDEX(location_lang_time_lookup,5,6),INDEX(location_lang_time"&amp;"_lookup,5,4)),INDEX(location_lang_time_lookup,5,4))))"),0.583333333333333)</f>
        <v>0.58333333333333304</v>
      </c>
      <c r="D18" s="4">
        <f t="shared" ca="1" si="3"/>
        <v>0.64583333333333304</v>
      </c>
      <c r="E18" s="3" t="str">
        <f ca="1">IFERROR(__xludf.DUMMYFUNCTION("IF(ISBLANK($A18),,CHOOSE(WEEKDAY($A18),,IF(ISDATE($A17),IF(WEEKDAY($A17)=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8" s="3" t="str">
        <f t="array" ref="F18">IF(ISBLANK($A18),,CHOOSE(WEEKDAY($A18),,INDEX(location_lang_time_lookup,2,3),INDEX(location_lang_time_lookup,2,2),INDEX(location_lang_time_lookup,2,2),INDEX(location_lang_time_lookup,2,2),INDEX(location_lang_time_lookup,2,3),INDEX(location_lang_time_lookup,2,2)))</f>
        <v>en</v>
      </c>
      <c r="G18" s="5">
        <v>5</v>
      </c>
      <c r="H18" s="3" t="s">
        <v>91</v>
      </c>
      <c r="I18" s="3" t="e">
        <f t="array" aca="1" ref="I18" ca="1">IF(ISBLANK($H18),,VLOOKUP($H18,'classes-lookup'!$A$2:INDIRECT("classes-lookup!$K$"&amp;COUNTA('classes-lookup'!$A:$A)),3, FALSE))</f>
        <v>#REF!</v>
      </c>
      <c r="J18" s="3" t="e">
        <f t="array" aca="1" ref="J18" ca="1">IF(ISBLANK($H18),,VLOOKUP($H18,'classes-lookup'!$A$2:INDIRECT("classes-lookup!$K$"&amp;COUNTA('classes-lookup'!$A:$A)),10, FALSE))</f>
        <v>#REF!</v>
      </c>
      <c r="K18" s="3" t="e">
        <f t="array" aca="1" ref="K18" ca="1">IF(ISBLANK($H18),,VLOOKUP($H18,'classes-lookup'!$A$2:INDIRECT("classes-lookup!$K$"&amp;COUNTA('classes-lookup'!$A:$A)),11, FALSE))</f>
        <v>#REF!</v>
      </c>
      <c r="L18" s="6" t="s">
        <v>667</v>
      </c>
      <c r="M18" s="3">
        <v>0</v>
      </c>
      <c r="N18" s="3">
        <v>0</v>
      </c>
      <c r="O18" s="3"/>
      <c r="Q18" s="3"/>
      <c r="R18" s="2"/>
      <c r="S18" s="25"/>
    </row>
    <row r="19" spans="1:19" ht="15.75" customHeight="1">
      <c r="A19" s="35">
        <v>45825</v>
      </c>
      <c r="B19" s="3" t="str">
        <f t="shared" si="0"/>
        <v>Tue</v>
      </c>
      <c r="C19" s="4">
        <v>0.64583333333333337</v>
      </c>
      <c r="D19" s="4">
        <f t="shared" si="3"/>
        <v>0.6875</v>
      </c>
      <c r="E19" s="3" t="str">
        <f ca="1">IFERROR(__xludf.DUMMYFUNCTION("IF(ISBLANK($A19),,CHOOSE(WEEKDAY($A19),,IF(ISDATE($A18),IF(WEEKDAY($A18)=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19" s="3" t="str">
        <f t="array" ref="F19">IF(ISBLANK($A19),,CHOOSE(WEEKDAY($A19),,INDEX(location_lang_time_lookup,2,3),INDEX(location_lang_time_lookup,2,2),INDEX(location_lang_time_lookup,2,2),INDEX(location_lang_time_lookup,2,2),INDEX(location_lang_time_lookup,2,3),INDEX(location_lang_time_lookup,2,2)))</f>
        <v>en</v>
      </c>
      <c r="G19" s="5">
        <v>4</v>
      </c>
      <c r="H19" s="3" t="s">
        <v>91</v>
      </c>
      <c r="I19" s="3" t="e">
        <f t="array" aca="1" ref="I19" ca="1">IF(ISBLANK($H19),,VLOOKUP($H19,'classes-lookup'!$A$2:INDIRECT("classes-lookup!$K$"&amp;COUNTA('classes-lookup'!$A:$A)),3, FALSE))</f>
        <v>#REF!</v>
      </c>
      <c r="J19" s="3" t="e">
        <f t="array" aca="1" ref="J19" ca="1">IF(ISBLANK($H19),,VLOOKUP($H19,'classes-lookup'!$A$2:INDIRECT("classes-lookup!$K$"&amp;COUNTA('classes-lookup'!$A:$A)),10, FALSE))</f>
        <v>#REF!</v>
      </c>
      <c r="K19" s="3" t="e">
        <f t="array" aca="1" ref="K19" ca="1">IF(ISBLANK($H19),,VLOOKUP($H19,'classes-lookup'!$A$2:INDIRECT("classes-lookup!$K$"&amp;COUNTA('classes-lookup'!$A:$A)),11, FALSE))</f>
        <v>#REF!</v>
      </c>
      <c r="L19" s="6" t="s">
        <v>667</v>
      </c>
      <c r="M19" s="3">
        <v>0</v>
      </c>
      <c r="N19" s="3">
        <v>0</v>
      </c>
      <c r="O19" s="3"/>
      <c r="P19" s="3"/>
      <c r="Q19" s="3"/>
      <c r="R19" s="2"/>
      <c r="S19" s="25"/>
    </row>
    <row r="20" spans="1:19" ht="15.75" customHeight="1">
      <c r="A20" s="35">
        <v>45826</v>
      </c>
      <c r="B20" s="3" t="str">
        <f t="shared" si="0"/>
        <v>Wed</v>
      </c>
      <c r="C20" s="4">
        <f ca="1">IFERROR(__xludf.DUMMYFUNCTION("IF(ISBLANK($A20),,CHOOSE(WEEKDAY($A20),,IF(ISDATE($A19),IF(WEEKDAY($A19)=2,INDEX(location_lang_time_lookup,1,6),INDEX(location_lang_time_lookup,1,4)),INDEX(location_lang_time_lookup,1,4)),IF(ISDATE($A19),IF(WEEKDAY($A19)=3,INDEX(location_lang_time_lookup,"&amp;"2,6),INDEX(location_lang_time_lookup,2,4)),INDEX(location_lang_time_lookup,2,4)),IF(ISDATE($A19),IF(WEEKDAY($A19)=4,INDEX(location_lang_time_lookup,3,6),INDEX(location_lang_time_lookup,3,4)),INDEX(location_lang_time_lookup,3,4)),IF(ISDATE($A19),IF(WEEKDAY"&amp;"($A19)=5,INDEX(location_lang_time_lookup,3,6),INDEX(location_lang_time_lookup,3,4)),INDEX(location_lang_time_lookup,3,4)),INDEX(location_lang_time_lookup,1,4),IF(ISDATE($A19),IF(WEEKDAY($A19)=7,INDEX(location_lang_time_lookup,5,6),INDEX(location_lang_time"&amp;"_lookup,5,4)),INDEX(location_lang_time_lookup,5,4))))"),0.458333333333333)</f>
        <v>0.45833333333333298</v>
      </c>
      <c r="D20" s="4">
        <f t="shared" ca="1" si="3"/>
        <v>0.52083333333333304</v>
      </c>
      <c r="E20" s="3" t="str">
        <f ca="1">IFERROR(__xludf.DUMMYFUNCTION("IF(ISBLANK($A20),,CHOOSE(WEEKDAY($A20),,IF(ISDATE($A19),IF(WEEKDAY($A19)=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0" s="3" t="str">
        <f t="array" ref="F20">IF(ISBLANK($A20),,CHOOSE(WEEKDAY($A20),,INDEX(location_lang_time_lookup,2,3),INDEX(location_lang_time_lookup,2,2),INDEX(location_lang_time_lookup,2,2),INDEX(location_lang_time_lookup,2,2),INDEX(location_lang_time_lookup,2,3),INDEX(location_lang_time_lookup,2,2)))</f>
        <v>en</v>
      </c>
      <c r="G20" s="5">
        <v>4</v>
      </c>
      <c r="H20" s="3" t="s">
        <v>654</v>
      </c>
      <c r="I20" s="3" t="e">
        <f t="array" aca="1" ref="I20" ca="1">IF(ISBLANK($H20),,VLOOKUP($H20,'classes-lookup'!$A$2:INDIRECT("classes-lookup!$K$"&amp;COUNTA('classes-lookup'!$A:$A)),3, FALSE))</f>
        <v>#REF!</v>
      </c>
      <c r="J20" s="3" t="e">
        <f t="array" aca="1" ref="J20" ca="1">IF(ISBLANK($H20),,VLOOKUP($H20,'classes-lookup'!$A$2:INDIRECT("classes-lookup!$K$"&amp;COUNTA('classes-lookup'!$A:$A)),10, FALSE))</f>
        <v>#REF!</v>
      </c>
      <c r="K20" s="3" t="e">
        <f t="array" aca="1" ref="K20" ca="1">IF(ISBLANK($H20),,VLOOKUP($H20,'classes-lookup'!$A$2:INDIRECT("classes-lookup!$K$"&amp;COUNTA('classes-lookup'!$A:$A)),11, FALSE))</f>
        <v>#REF!</v>
      </c>
      <c r="L20" s="10" t="s">
        <v>676</v>
      </c>
      <c r="M20" s="3">
        <v>0</v>
      </c>
      <c r="N20" s="3">
        <v>0</v>
      </c>
      <c r="O20" s="3"/>
      <c r="P20" s="3"/>
      <c r="R20" s="2"/>
      <c r="S20" s="25"/>
    </row>
    <row r="21" spans="1:19" ht="15.75" customHeight="1">
      <c r="A21" s="35">
        <v>45826</v>
      </c>
      <c r="B21" s="3" t="str">
        <f t="shared" si="0"/>
        <v>Wed</v>
      </c>
      <c r="C21" s="4">
        <v>0.625</v>
      </c>
      <c r="D21" s="4">
        <f t="shared" si="3"/>
        <v>0.6875</v>
      </c>
      <c r="E21" s="3" t="str">
        <f ca="1">IFERROR(__xludf.DUMMYFUNCTION("IF(ISBLANK($A21),,CHOOSE(WEEKDAY($A21),,IF(ISDATE($A20),IF(WEEKDAY($A20)=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1" s="3" t="str">
        <f t="array" ref="F21">IF(ISBLANK($A21),,CHOOSE(WEEKDAY($A21),,INDEX(location_lang_time_lookup,2,3),INDEX(location_lang_time_lookup,2,2),INDEX(location_lang_time_lookup,2,2),INDEX(location_lang_time_lookup,2,2),INDEX(location_lang_time_lookup,2,3),INDEX(location_lang_time_lookup,2,2)))</f>
        <v>en</v>
      </c>
      <c r="G21" s="5">
        <v>12</v>
      </c>
      <c r="H21" s="3" t="s">
        <v>677</v>
      </c>
      <c r="I21" s="3" t="e">
        <f t="array" aca="1" ref="I21" ca="1">IF(ISBLANK($H21),,VLOOKUP($H21,'classes-lookup'!$A$2:INDIRECT("classes-lookup!$K$"&amp;COUNTA('classes-lookup'!$A:$A)),3, FALSE))</f>
        <v>#REF!</v>
      </c>
      <c r="J21" s="3" t="e">
        <f t="array" aca="1" ref="J21" ca="1">IF(ISBLANK($H21),,VLOOKUP($H21,'classes-lookup'!$A$2:INDIRECT("classes-lookup!$K$"&amp;COUNTA('classes-lookup'!$A:$A)),10, FALSE))</f>
        <v>#REF!</v>
      </c>
      <c r="K21" s="3" t="e">
        <f t="array" aca="1" ref="K21" ca="1">IF(ISBLANK($H21),,VLOOKUP($H21,'classes-lookup'!$A$2:INDIRECT("classes-lookup!$K$"&amp;COUNTA('classes-lookup'!$A:$A)),11, FALSE))</f>
        <v>#REF!</v>
      </c>
      <c r="L21" s="10" t="s">
        <v>678</v>
      </c>
      <c r="M21" s="3">
        <v>0</v>
      </c>
      <c r="N21" s="3">
        <v>0</v>
      </c>
      <c r="O21" s="3"/>
      <c r="P21" s="14"/>
      <c r="R21" s="2"/>
      <c r="S21" s="25"/>
    </row>
    <row r="22" spans="1:19" ht="15.75" customHeight="1">
      <c r="A22" s="35">
        <v>45828</v>
      </c>
      <c r="B22" s="3" t="str">
        <f t="shared" si="0"/>
        <v>Fri</v>
      </c>
      <c r="C22" s="4">
        <v>0.4375</v>
      </c>
      <c r="D22" s="4">
        <v>0.5</v>
      </c>
      <c r="E22" s="3" t="str">
        <f ca="1">IFERROR(__xludf.DUMMYFUNCTION("IF(ISBLANK($A22),,CHOOSE(WEEKDAY($A22),,IF(ISDATE($A21),IF(WEEKDAY($A21)=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2" s="3" t="str">
        <f t="array" ref="F22">IF(ISBLANK($A22),,CHOOSE(WEEKDAY($A22),,INDEX(location_lang_time_lookup,2,3),INDEX(location_lang_time_lookup,2,2),INDEX(location_lang_time_lookup,2,2),INDEX(location_lang_time_lookup,2,2),INDEX(location_lang_time_lookup,2,3),INDEX(location_lang_time_lookup,2,2)))</f>
        <v>zh</v>
      </c>
      <c r="G22" s="5">
        <v>7</v>
      </c>
      <c r="H22" s="3" t="s">
        <v>91</v>
      </c>
      <c r="I22" s="3" t="e">
        <f t="array" aca="1" ref="I22" ca="1">IF(ISBLANK($H22),,VLOOKUP($H22,'classes-lookup'!$A$2:INDIRECT("classes-lookup!$K$"&amp;COUNTA('classes-lookup'!$A:$A)),3, FALSE))</f>
        <v>#REF!</v>
      </c>
      <c r="J22" s="3" t="e">
        <f t="array" aca="1" ref="J22" ca="1">IF(ISBLANK($H22),,VLOOKUP($H22,'classes-lookup'!$A$2:INDIRECT("classes-lookup!$K$"&amp;COUNTA('classes-lookup'!$A:$A)),10, FALSE))</f>
        <v>#REF!</v>
      </c>
      <c r="K22" s="3" t="e">
        <f t="array" aca="1" ref="K22" ca="1">IF(ISBLANK($H22),,VLOOKUP($H22,'classes-lookup'!$A$2:INDIRECT("classes-lookup!$K$"&amp;COUNTA('classes-lookup'!$A:$A)),11, FALSE))</f>
        <v>#REF!</v>
      </c>
      <c r="L22" s="10" t="s">
        <v>673</v>
      </c>
      <c r="M22" s="3">
        <v>0</v>
      </c>
      <c r="N22" s="3">
        <v>0</v>
      </c>
      <c r="O22" s="3"/>
      <c r="Q22" s="14"/>
      <c r="R22" s="2"/>
      <c r="S22" s="25"/>
    </row>
    <row r="23" spans="1:19" ht="15.75" customHeight="1">
      <c r="A23" s="35">
        <v>45831</v>
      </c>
      <c r="B23" s="3" t="str">
        <f t="shared" si="0"/>
        <v>Mon</v>
      </c>
      <c r="C23" s="4">
        <v>0.4375</v>
      </c>
      <c r="D23" s="4">
        <v>0.5</v>
      </c>
      <c r="E23" s="3" t="str">
        <f ca="1">IFERROR(__xludf.DUMMYFUNCTION("IF(ISBLANK($A23),,CHOOSE(WEEKDAY($A23),,IF(ISDATE($A22),IF(WEEKDAY($A22)=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23" s="3" t="str">
        <f t="array" ref="F23">IF(ISBLANK($A23),,CHOOSE(WEEKDAY($A23),,INDEX(location_lang_time_lookup,2,3),INDEX(location_lang_time_lookup,2,2),INDEX(location_lang_time_lookup,2,2),INDEX(location_lang_time_lookup,2,2),INDEX(location_lang_time_lookup,2,3),INDEX(location_lang_time_lookup,2,2)))</f>
        <v>zh</v>
      </c>
      <c r="G23" s="5">
        <v>8</v>
      </c>
      <c r="H23" s="3" t="s">
        <v>292</v>
      </c>
      <c r="I23" s="3" t="e">
        <f t="array" aca="1" ref="I23" ca="1">IF(ISBLANK($H23),,VLOOKUP($H23,'classes-lookup'!$A$2:INDIRECT("classes-lookup!$K$"&amp;COUNTA('classes-lookup'!$A:$A)),3, FALSE))</f>
        <v>#REF!</v>
      </c>
      <c r="J23" s="3" t="e">
        <f t="array" aca="1" ref="J23" ca="1">IF(ISBLANK($H23),,VLOOKUP($H23,'classes-lookup'!$A$2:INDIRECT("classes-lookup!$K$"&amp;COUNTA('classes-lookup'!$A:$A)),10, FALSE))</f>
        <v>#REF!</v>
      </c>
      <c r="K23" s="3" t="e">
        <f t="array" aca="1" ref="K23" ca="1">IF(ISBLANK($H23),,VLOOKUP($H23,'classes-lookup'!$A$2:INDIRECT("classes-lookup!$K$"&amp;COUNTA('classes-lookup'!$A:$A)),11, FALSE))</f>
        <v>#REF!</v>
      </c>
      <c r="L23" s="6" t="s">
        <v>663</v>
      </c>
      <c r="M23" s="3">
        <v>0</v>
      </c>
      <c r="N23" s="3">
        <v>0</v>
      </c>
      <c r="Q23" s="14"/>
      <c r="R23" s="2"/>
      <c r="S23" s="25"/>
    </row>
    <row r="24" spans="1:19" ht="15.75" customHeight="1">
      <c r="A24" s="35">
        <v>45831</v>
      </c>
      <c r="B24" s="3" t="str">
        <f t="shared" si="0"/>
        <v>Mon</v>
      </c>
      <c r="C24" s="4">
        <f ca="1">IFERROR(__xludf.DUMMYFUNCTION("IF(ISBLANK($A24),,CHOOSE(WEEKDAY($A24),,IF(ISDATE($A23),IF(WEEKDAY($A23)=2,INDEX(location_lang_time_lookup,1,6),INDEX(location_lang_time_lookup,1,4)),INDEX(location_lang_time_lookup,1,4)),IF(ISDATE($A23),IF(WEEKDAY($A23)=3,INDEX(location_lang_time_lookup,"&amp;"2,6),INDEX(location_lang_time_lookup,2,4)),INDEX(location_lang_time_lookup,2,4)),IF(ISDATE($A23),IF(WEEKDAY($A23)=4,INDEX(location_lang_time_lookup,3,6),INDEX(location_lang_time_lookup,3,4)),INDEX(location_lang_time_lookup,3,4)),IF(ISDATE($A23),IF(WEEKDAY"&amp;"($A23)=5,INDEX(location_lang_time_lookup,3,6),INDEX(location_lang_time_lookup,3,4)),INDEX(location_lang_time_lookup,3,4)),INDEX(location_lang_time_lookup,1,4),IF(ISDATE($A23),IF(WEEKDAY($A23)=7,INDEX(location_lang_time_lookup,5,6),INDEX(location_lang_time"&amp;"_lookup,5,4)),INDEX(location_lang_time_lookup,5,4))))"),0.625)</f>
        <v>0.625</v>
      </c>
      <c r="D24" s="4">
        <f t="shared" ref="D24:D30" ca="1" si="4">IF(ISBLANK(C24),,CHOOSE(WEEKDAY($A24),,C24+TIME(2,0,0),IF(AND($A24=$A23,$A24=$A22),C24+TIME(1,0,0),C24+TIME(1,30,0)),C24+TIME(1,30,0),C24+TIME(1,30,0),C24+TIME(2,0,0),C24+TIME(2,0,0),))</f>
        <v>0.70833333333333337</v>
      </c>
      <c r="E24" s="3" t="str">
        <f ca="1">IFERROR(__xludf.DUMMYFUNCTION("IF(ISBLANK($A24),,CHOOSE(WEEKDAY($A24),,IF(ISDATE($A23),IF(WEEKDAY($A23)=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4" s="3" t="str">
        <f t="array" ref="F24">IF(ISBLANK($A24),,CHOOSE(WEEKDAY($A24),,INDEX(location_lang_time_lookup,2,3),INDEX(location_lang_time_lookup,2,2),INDEX(location_lang_time_lookup,2,2),INDEX(location_lang_time_lookup,2,2),INDEX(location_lang_time_lookup,2,3),INDEX(location_lang_time_lookup,2,2)))</f>
        <v>zh</v>
      </c>
      <c r="G24" s="5">
        <v>14</v>
      </c>
      <c r="H24" s="3" t="s">
        <v>441</v>
      </c>
      <c r="I24" s="3" t="e">
        <f t="array" aca="1" ref="I24" ca="1">IF(ISBLANK($H24),,VLOOKUP($H24,'classes-lookup'!$A$2:INDIRECT("classes-lookup!$K$"&amp;COUNTA('classes-lookup'!$A:$A)),3, FALSE))</f>
        <v>#REF!</v>
      </c>
      <c r="J24" s="3" t="e">
        <f t="array" aca="1" ref="J24" ca="1">IF(ISBLANK($H24),,VLOOKUP($H24,'classes-lookup'!$A$2:INDIRECT("classes-lookup!$K$"&amp;COUNTA('classes-lookup'!$A:$A)),10, FALSE))</f>
        <v>#REF!</v>
      </c>
      <c r="K24" s="3" t="e">
        <f t="array" aca="1" ref="K24" ca="1">IF(ISBLANK($H24),,VLOOKUP($H24,'classes-lookup'!$A$2:INDIRECT("classes-lookup!$K$"&amp;COUNTA('classes-lookup'!$A:$A)),11, FALSE))</f>
        <v>#REF!</v>
      </c>
      <c r="L24" s="6" t="s">
        <v>679</v>
      </c>
      <c r="M24" s="3">
        <v>0</v>
      </c>
      <c r="N24" s="3">
        <v>0</v>
      </c>
      <c r="O24" s="3"/>
      <c r="P24" s="3"/>
      <c r="R24" s="2"/>
      <c r="S24" s="25"/>
    </row>
    <row r="25" spans="1:19" ht="15.75" customHeight="1">
      <c r="A25" s="35">
        <v>45832</v>
      </c>
      <c r="B25" s="3" t="str">
        <f t="shared" si="0"/>
        <v>Tue</v>
      </c>
      <c r="C25" s="4">
        <f ca="1">IFERROR(__xludf.DUMMYFUNCTION("IF(ISBLANK($A25),,CHOOSE(WEEKDAY($A25),,IF(ISDATE($A24),IF(WEEKDAY($A24)=2,INDEX(location_lang_time_lookup,1,6),INDEX(location_lang_time_lookup,1,4)),INDEX(location_lang_time_lookup,1,4)),IF(ISDATE($A24),IF(WEEKDAY($A24)=3,INDEX(location_lang_time_lookup,"&amp;"2,6),INDEX(location_lang_time_lookup,2,4)),INDEX(location_lang_time_lookup,2,4)),IF(ISDATE($A24),IF(WEEKDAY($A24)=4,INDEX(location_lang_time_lookup,3,6),INDEX(location_lang_time_lookup,3,4)),INDEX(location_lang_time_lookup,3,4)),IF(ISDATE($A24),IF(WEEKDAY"&amp;"($A24)=5,INDEX(location_lang_time_lookup,3,6),INDEX(location_lang_time_lookup,3,4)),INDEX(location_lang_time_lookup,3,4)),INDEX(location_lang_time_lookup,1,4),IF(ISDATE($A24),IF(WEEKDAY($A24)=7,INDEX(location_lang_time_lookup,5,6),INDEX(location_lang_time"&amp;"_lookup,5,4)),INDEX(location_lang_time_lookup,5,4))))"),0.458333333333333)</f>
        <v>0.45833333333333298</v>
      </c>
      <c r="D25" s="4">
        <f t="shared" ca="1" si="4"/>
        <v>0.52083333333333304</v>
      </c>
      <c r="E25" s="3" t="str">
        <f ca="1">IFERROR(__xludf.DUMMYFUNCTION("IF(ISBLANK($A25),,CHOOSE(WEEKDAY($A25),,IF(ISDATE($A24),IF(WEEKDAY($A24)=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5" s="3" t="str">
        <f t="array" ref="F25">IF(ISBLANK($A25),,CHOOSE(WEEKDAY($A25),,INDEX(location_lang_time_lookup,2,3),INDEX(location_lang_time_lookup,2,2),INDEX(location_lang_time_lookup,2,2),INDEX(location_lang_time_lookup,2,2),INDEX(location_lang_time_lookup,2,3),INDEX(location_lang_time_lookup,2,2)))</f>
        <v>en</v>
      </c>
      <c r="G25" s="5">
        <v>0</v>
      </c>
      <c r="H25" s="3" t="s">
        <v>112</v>
      </c>
      <c r="I25" s="3" t="e">
        <f t="array" aca="1" ref="I25" ca="1">IF(ISBLANK($H25),,VLOOKUP($H25,'classes-lookup'!$A$2:INDIRECT("classes-lookup!$K$"&amp;COUNTA('classes-lookup'!$A:$A)),3, FALSE))</f>
        <v>#REF!</v>
      </c>
      <c r="J25" s="3" t="e">
        <f t="array" aca="1" ref="J25" ca="1">IF(ISBLANK($H25),,VLOOKUP($H25,'classes-lookup'!$A$2:INDIRECT("classes-lookup!$K$"&amp;COUNTA('classes-lookup'!$A:$A)),10, FALSE))</f>
        <v>#REF!</v>
      </c>
      <c r="K25" s="3" t="e">
        <f t="array" aca="1" ref="K25" ca="1">IF(ISBLANK($H25),,VLOOKUP($H25,'classes-lookup'!$A$2:INDIRECT("classes-lookup!$K$"&amp;COUNTA('classes-lookup'!$A:$A)),11, FALSE))</f>
        <v>#REF!</v>
      </c>
      <c r="L25" s="6" t="s">
        <v>680</v>
      </c>
      <c r="M25" s="3">
        <v>0</v>
      </c>
      <c r="N25" s="3">
        <v>0</v>
      </c>
      <c r="O25" s="3"/>
      <c r="R25" s="2"/>
      <c r="S25" s="25"/>
    </row>
    <row r="26" spans="1:19" ht="15.75" customHeight="1">
      <c r="A26" s="36">
        <v>45832</v>
      </c>
      <c r="B26" s="3" t="str">
        <f t="shared" si="0"/>
        <v>Tue</v>
      </c>
      <c r="C26" s="4">
        <f ca="1">IFERROR(__xludf.DUMMYFUNCTION("IF(ISBLANK($A26),,CHOOSE(WEEKDAY($A26),,IF(ISDATE($A25),IF(WEEKDAY($A25)=2,INDEX(location_lang_time_lookup,1,6),INDEX(location_lang_time_lookup,1,4)),INDEX(location_lang_time_lookup,1,4)),IF(ISDATE($A25),IF(WEEKDAY($A25)=3,INDEX(location_lang_time_lookup,"&amp;"2,6),INDEX(location_lang_time_lookup,2,4)),INDEX(location_lang_time_lookup,2,4)),IF(ISDATE($A25),IF(WEEKDAY($A25)=4,INDEX(location_lang_time_lookup,3,6),INDEX(location_lang_time_lookup,3,4)),INDEX(location_lang_time_lookup,3,4)),IF(ISDATE($A25),IF(WEEKDAY"&amp;"($A25)=5,INDEX(location_lang_time_lookup,3,6),INDEX(location_lang_time_lookup,3,4)),INDEX(location_lang_time_lookup,3,4)),INDEX(location_lang_time_lookup,1,4),IF(ISDATE($A25),IF(WEEKDAY($A25)=7,INDEX(location_lang_time_lookup,5,6),INDEX(location_lang_time"&amp;"_lookup,5,4)),INDEX(location_lang_time_lookup,5,4))))"),0.583333333333333)</f>
        <v>0.58333333333333304</v>
      </c>
      <c r="D26" s="4">
        <f t="shared" ca="1" si="4"/>
        <v>0.64583333333333304</v>
      </c>
      <c r="E26" s="3" t="str">
        <f ca="1">IFERROR(__xludf.DUMMYFUNCTION("IF(ISBLANK($A26),,CHOOSE(WEEKDAY($A26),,IF(ISDATE($A25),IF(WEEKDAY($A25)=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6" s="3" t="str">
        <f t="array" ref="F26">IF(ISBLANK($A26),,CHOOSE(WEEKDAY($A26),,INDEX(location_lang_time_lookup,2,3),INDEX(location_lang_time_lookup,2,2),INDEX(location_lang_time_lookup,2,2),INDEX(location_lang_time_lookup,2,2),INDEX(location_lang_time_lookup,2,3),INDEX(location_lang_time_lookup,2,2)))</f>
        <v>en</v>
      </c>
      <c r="G26" s="5">
        <v>9</v>
      </c>
      <c r="H26" s="3" t="s">
        <v>91</v>
      </c>
      <c r="I26" s="3" t="e">
        <f t="array" aca="1" ref="I26" ca="1">IF(ISBLANK($H26),,VLOOKUP($H26,'classes-lookup'!$A$2:INDIRECT("classes-lookup!$K$"&amp;COUNTA('classes-lookup'!$A:$A)),3, FALSE))</f>
        <v>#REF!</v>
      </c>
      <c r="J26" s="3" t="e">
        <f t="array" aca="1" ref="J26" ca="1">IF(ISBLANK($H26),,VLOOKUP($H26,'classes-lookup'!$A$2:INDIRECT("classes-lookup!$K$"&amp;COUNTA('classes-lookup'!$A:$A)),10, FALSE))</f>
        <v>#REF!</v>
      </c>
      <c r="K26" s="3" t="e">
        <f t="array" aca="1" ref="K26" ca="1">IF(ISBLANK($H26),,VLOOKUP($H26,'classes-lookup'!$A$2:INDIRECT("classes-lookup!$K$"&amp;COUNTA('classes-lookup'!$A:$A)),11, FALSE))</f>
        <v>#REF!</v>
      </c>
      <c r="L26" s="6" t="s">
        <v>667</v>
      </c>
      <c r="M26" s="3">
        <v>0</v>
      </c>
      <c r="N26" s="3">
        <v>0</v>
      </c>
      <c r="O26" s="3"/>
      <c r="S26" s="25"/>
    </row>
    <row r="27" spans="1:19" ht="15.75" customHeight="1">
      <c r="A27" s="36">
        <v>45832</v>
      </c>
      <c r="B27" s="3" t="str">
        <f t="shared" si="0"/>
        <v>Tue</v>
      </c>
      <c r="C27" s="4">
        <v>0.64583333333333337</v>
      </c>
      <c r="D27" s="4">
        <f t="shared" si="4"/>
        <v>0.6875</v>
      </c>
      <c r="E27" s="3" t="str">
        <f ca="1">IFERROR(__xludf.DUMMYFUNCTION("IF(ISBLANK($A27),,CHOOSE(WEEKDAY($A27),,IF(ISDATE($A26),IF(WEEKDAY($A26)=2,INDEX(location_lang_time_lookup,3,1),INDEX(location_lang_time_lookup,1,1)),INDEX(location_lang_time_lookup,1,1)),INDEX(location_lang_time_lookup,2,1),INDEX(location_lang_time_looku"&amp;"p,3,1),INDEX(location_lang_time_lookup,3,1),INDEX(location_lang_time_lookup,1,1),INDEX(location_lang_time_lookup,4,1)))"),"Seward Park")</f>
        <v>Seward Park</v>
      </c>
      <c r="F27" s="3" t="str">
        <f t="array" ref="F27">IF(ISBLANK($A27),,CHOOSE(WEEKDAY($A27),,INDEX(location_lang_time_lookup,2,3),INDEX(location_lang_time_lookup,2,2),INDEX(location_lang_time_lookup,2,2),INDEX(location_lang_time_lookup,2,2),INDEX(location_lang_time_lookup,2,3),INDEX(location_lang_time_lookup,2,2)))</f>
        <v>en</v>
      </c>
      <c r="G27" s="5">
        <v>6</v>
      </c>
      <c r="H27" s="3" t="s">
        <v>91</v>
      </c>
      <c r="I27" s="3" t="e">
        <f t="array" aca="1" ref="I27" ca="1">IF(ISBLANK($H27),,VLOOKUP($H27,'classes-lookup'!$A$2:INDIRECT("classes-lookup!$K$"&amp;COUNTA('classes-lookup'!$A:$A)),3, FALSE))</f>
        <v>#REF!</v>
      </c>
      <c r="J27" s="3" t="e">
        <f t="array" aca="1" ref="J27" ca="1">IF(ISBLANK($H27),,VLOOKUP($H27,'classes-lookup'!$A$2:INDIRECT("classes-lookup!$K$"&amp;COUNTA('classes-lookup'!$A:$A)),10, FALSE))</f>
        <v>#REF!</v>
      </c>
      <c r="K27" s="3" t="e">
        <f t="array" aca="1" ref="K27" ca="1">IF(ISBLANK($H27),,VLOOKUP($H27,'classes-lookup'!$A$2:INDIRECT("classes-lookup!$K$"&amp;COUNTA('classes-lookup'!$A:$A)),11, FALSE))</f>
        <v>#REF!</v>
      </c>
      <c r="L27" s="6" t="s">
        <v>667</v>
      </c>
      <c r="M27" s="3">
        <v>0</v>
      </c>
      <c r="N27" s="3">
        <v>0</v>
      </c>
      <c r="O27" s="3"/>
    </row>
    <row r="28" spans="1:19" ht="15.75" customHeight="1">
      <c r="A28" s="35">
        <v>45833</v>
      </c>
      <c r="B28" s="3" t="str">
        <f t="shared" si="0"/>
        <v>Wed</v>
      </c>
      <c r="C28" s="4">
        <f ca="1">IFERROR(__xludf.DUMMYFUNCTION("IF(ISBLANK($A28),,CHOOSE(WEEKDAY($A28),,IF(ISDATE($A27),IF(WEEKDAY($A27)=2,INDEX(location_lang_time_lookup,1,6),INDEX(location_lang_time_lookup,1,4)),INDEX(location_lang_time_lookup,1,4)),IF(ISDATE($A27),IF(WEEKDAY($A27)=3,INDEX(location_lang_time_lookup,"&amp;"2,6),INDEX(location_lang_time_lookup,2,4)),INDEX(location_lang_time_lookup,2,4)),IF(ISDATE($A27),IF(WEEKDAY($A27)=4,INDEX(location_lang_time_lookup,3,6),INDEX(location_lang_time_lookup,3,4)),INDEX(location_lang_time_lookup,3,4)),IF(ISDATE($A27),IF(WEEKDAY"&amp;"($A27)=5,INDEX(location_lang_time_lookup,3,6),INDEX(location_lang_time_lookup,3,4)),INDEX(location_lang_time_lookup,3,4)),INDEX(location_lang_time_lookup,1,4),IF(ISDATE($A27),IF(WEEKDAY($A27)=7,INDEX(location_lang_time_lookup,5,6),INDEX(location_lang_time"&amp;"_lookup,5,4)),INDEX(location_lang_time_lookup,5,4))))"),0.458333333333333)</f>
        <v>0.45833333333333298</v>
      </c>
      <c r="D28" s="4">
        <f t="shared" ca="1" si="4"/>
        <v>0.52083333333333304</v>
      </c>
      <c r="E28" s="3" t="str">
        <f ca="1">IFERROR(__xludf.DUMMYFUNCTION("IF(ISBLANK($A28),,CHOOSE(WEEKDAY($A28),,IF(ISDATE($A27),IF(WEEKDAY($A27)=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8" s="3" t="str">
        <f t="array" ref="F28">IF(ISBLANK($A28),,CHOOSE(WEEKDAY($A28),,INDEX(location_lang_time_lookup,2,3),INDEX(location_lang_time_lookup,2,2),INDEX(location_lang_time_lookup,2,2),INDEX(location_lang_time_lookup,2,2),INDEX(location_lang_time_lookup,2,3),INDEX(location_lang_time_lookup,2,2)))</f>
        <v>en</v>
      </c>
      <c r="G28" s="5">
        <v>13</v>
      </c>
      <c r="H28" s="3" t="s">
        <v>681</v>
      </c>
      <c r="I28" s="3" t="e">
        <f t="array" aca="1" ref="I28" ca="1">IF(ISBLANK($H28),,VLOOKUP($H28,'classes-lookup'!$A$2:INDIRECT("classes-lookup!$K$"&amp;COUNTA('classes-lookup'!$A:$A)),3, FALSE))</f>
        <v>#REF!</v>
      </c>
      <c r="J28" s="3" t="e">
        <f t="array" aca="1" ref="J28" ca="1">IF(ISBLANK($H28),,VLOOKUP($H28,'classes-lookup'!$A$2:INDIRECT("classes-lookup!$K$"&amp;COUNTA('classes-lookup'!$A:$A)),10, FALSE))</f>
        <v>#REF!</v>
      </c>
      <c r="K28" s="3" t="e">
        <f t="array" aca="1" ref="K28" ca="1">IF(ISBLANK($H28),,VLOOKUP($H28,'classes-lookup'!$A$2:INDIRECT("classes-lookup!$K$"&amp;COUNTA('classes-lookup'!$A:$A)),11, FALSE))</f>
        <v>#REF!</v>
      </c>
      <c r="L28" s="10" t="s">
        <v>682</v>
      </c>
      <c r="M28" s="3">
        <v>0</v>
      </c>
      <c r="N28" s="3">
        <v>0</v>
      </c>
      <c r="O28" s="3"/>
    </row>
    <row r="29" spans="1:19" ht="15.75" customHeight="1">
      <c r="A29" s="35">
        <v>45833</v>
      </c>
      <c r="B29" s="3" t="str">
        <f t="shared" si="0"/>
        <v>Wed</v>
      </c>
      <c r="C29" s="4">
        <v>0.625</v>
      </c>
      <c r="D29" s="4">
        <f t="shared" si="4"/>
        <v>0.6875</v>
      </c>
      <c r="E29" s="3" t="str">
        <f ca="1">IFERROR(__xludf.DUMMYFUNCTION("IF(ISBLANK($A29),,CHOOSE(WEEKDAY($A29),,IF(ISDATE($A28),IF(WEEKDAY($A28)=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29" s="3" t="str">
        <f t="array" ref="F29">IF(ISBLANK($A29),,CHOOSE(WEEKDAY($A29),,INDEX(location_lang_time_lookup,2,3),INDEX(location_lang_time_lookup,2,2),INDEX(location_lang_time_lookup,2,2),INDEX(location_lang_time_lookup,2,2),INDEX(location_lang_time_lookup,2,3),INDEX(location_lang_time_lookup,2,2)))</f>
        <v>en</v>
      </c>
      <c r="G29" s="5">
        <v>9</v>
      </c>
      <c r="H29" s="3" t="s">
        <v>683</v>
      </c>
      <c r="I29" s="3" t="e">
        <f t="array" aca="1" ref="I29" ca="1">IF(ISBLANK($H29),,VLOOKUP($H29,'classes-lookup'!$A$2:INDIRECT("classes-lookup!$K$"&amp;COUNTA('classes-lookup'!$A:$A)),3, FALSE))</f>
        <v>#REF!</v>
      </c>
      <c r="J29" s="3" t="e">
        <f t="array" aca="1" ref="J29" ca="1">IF(ISBLANK($H29),,VLOOKUP($H29,'classes-lookup'!$A$2:INDIRECT("classes-lookup!$K$"&amp;COUNTA('classes-lookup'!$A:$A)),10, FALSE))</f>
        <v>#REF!</v>
      </c>
      <c r="K29" s="3" t="e">
        <f t="array" aca="1" ref="K29" ca="1">IF(ISBLANK($H29),,VLOOKUP($H29,'classes-lookup'!$A$2:INDIRECT("classes-lookup!$K$"&amp;COUNTA('classes-lookup'!$A:$A)),11, FALSE))</f>
        <v>#REF!</v>
      </c>
      <c r="L29" s="10" t="s">
        <v>684</v>
      </c>
      <c r="M29" s="3">
        <v>0</v>
      </c>
      <c r="N29" s="3">
        <v>0</v>
      </c>
      <c r="O29" s="3"/>
    </row>
    <row r="30" spans="1:19" ht="15.75" customHeight="1">
      <c r="A30" s="35">
        <v>45835</v>
      </c>
      <c r="B30" s="3" t="str">
        <f t="shared" si="0"/>
        <v>Fri</v>
      </c>
      <c r="C30" s="4">
        <f ca="1">IFERROR(__xludf.DUMMYFUNCTION("IF(ISBLANK($A30),,CHOOSE(WEEKDAY($A30),,IF(ISDATE($A29),IF(WEEKDAY($A29)=2,INDEX(location_lang_time_lookup,1,6),INDEX(location_lang_time_lookup,1,4)),INDEX(location_lang_time_lookup,1,4)),IF(ISDATE($A29),IF(WEEKDAY($A29)=3,INDEX(location_lang_time_lookup,"&amp;"2,6),INDEX(location_lang_time_lookup,2,4)),INDEX(location_lang_time_lookup,2,4)),IF(ISDATE($A29),IF(WEEKDAY($A29)=4,INDEX(location_lang_time_lookup,3,6),INDEX(location_lang_time_lookup,3,4)),INDEX(location_lang_time_lookup,3,4)),IF(ISDATE($A29),IF(WEEKDAY"&amp;"($A29)=5,INDEX(location_lang_time_lookup,3,6),INDEX(location_lang_time_lookup,3,4)),INDEX(location_lang_time_lookup,3,4)),INDEX(location_lang_time_lookup,1,4),IF(ISDATE($A29),IF(WEEKDAY($A29)=7,INDEX(location_lang_time_lookup,5,6),INDEX(location_lang_time"&amp;"_lookup,5,4)),INDEX(location_lang_time_lookup,5,4))))"),0.458333333333333)</f>
        <v>0.45833333333333298</v>
      </c>
      <c r="D30" s="4">
        <f t="shared" ca="1" si="4"/>
        <v>0.5416666666666663</v>
      </c>
      <c r="E30" s="3" t="str">
        <f ca="1">IFERROR(__xludf.DUMMYFUNCTION("IF(ISBLANK($A30),,CHOOSE(WEEKDAY($A30),,IF(ISDATE($A29),IF(WEEKDAY($A29)=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0" s="3" t="str">
        <f t="array" ref="F30">IF(ISBLANK($A30),,CHOOSE(WEEKDAY($A30),,INDEX(location_lang_time_lookup,2,3),INDEX(location_lang_time_lookup,2,2),INDEX(location_lang_time_lookup,2,2),INDEX(location_lang_time_lookup,2,2),INDEX(location_lang_time_lookup,2,3),INDEX(location_lang_time_lookup,2,2)))</f>
        <v>zh</v>
      </c>
      <c r="G30" s="5">
        <v>3</v>
      </c>
      <c r="H30" s="3" t="s">
        <v>91</v>
      </c>
      <c r="I30" s="3" t="e">
        <f t="array" aca="1" ref="I30" ca="1">IF(ISBLANK($H30),,VLOOKUP($H30,'classes-lookup'!$A$2:INDIRECT("classes-lookup!$K$"&amp;COUNTA('classes-lookup'!$A:$A)),3, FALSE))</f>
        <v>#REF!</v>
      </c>
      <c r="J30" s="3" t="e">
        <f t="array" aca="1" ref="J30" ca="1">IF(ISBLANK($H30),,VLOOKUP($H30,'classes-lookup'!$A$2:INDIRECT("classes-lookup!$K$"&amp;COUNTA('classes-lookup'!$A:$A)),10, FALSE))</f>
        <v>#REF!</v>
      </c>
      <c r="K30" s="3" t="e">
        <f t="array" aca="1" ref="K30" ca="1">IF(ISBLANK($H30),,VLOOKUP($H30,'classes-lookup'!$A$2:INDIRECT("classes-lookup!$K$"&amp;COUNTA('classes-lookup'!$A:$A)),11, FALSE))</f>
        <v>#REF!</v>
      </c>
      <c r="L30" s="10" t="s">
        <v>673</v>
      </c>
      <c r="M30" s="3">
        <v>0</v>
      </c>
      <c r="N30" s="3">
        <v>0</v>
      </c>
      <c r="O30" s="3"/>
      <c r="P30" s="3" t="s">
        <v>685</v>
      </c>
    </row>
    <row r="31" spans="1:19" ht="15.75" customHeight="1">
      <c r="A31" s="35">
        <v>45838</v>
      </c>
      <c r="B31" s="3" t="str">
        <f t="shared" si="0"/>
        <v>Mon</v>
      </c>
      <c r="C31" s="4">
        <v>0.4375</v>
      </c>
      <c r="D31" s="4">
        <v>0.5</v>
      </c>
      <c r="E31" s="3" t="str">
        <f ca="1">IFERROR(__xludf.DUMMYFUNCTION("IF(ISBLANK($A31),,CHOOSE(WEEKDAY($A31),,IF(ISDATE($A30),IF(WEEKDAY($A30)=2,INDEX(location_lang_time_lookup,3,1),INDEX(location_lang_time_lookup,1,1)),INDEX(location_lang_time_lookup,1,1)),INDEX(location_lang_time_lookup,2,1),INDEX(location_lang_time_looku"&amp;"p,3,1),INDEX(location_lang_time_lookup,3,1),INDEX(location_lang_time_lookup,1,1),INDEX(location_lang_time_lookup,4,1)))"),"Chatham Sq")</f>
        <v>Chatham Sq</v>
      </c>
      <c r="F31" s="3" t="str">
        <f t="array" ref="F31">IF(ISBLANK($A31),,CHOOSE(WEEKDAY($A31),,INDEX(location_lang_time_lookup,2,3),INDEX(location_lang_time_lookup,2,2),INDEX(location_lang_time_lookup,2,2),INDEX(location_lang_time_lookup,2,2),INDEX(location_lang_time_lookup,2,3),INDEX(location_lang_time_lookup,2,2)))</f>
        <v>zh</v>
      </c>
      <c r="G31" s="16"/>
      <c r="H31" s="3" t="s">
        <v>292</v>
      </c>
      <c r="I31" s="3" t="e">
        <f t="array" aca="1" ref="I31" ca="1">IF(ISBLANK($H31),,VLOOKUP($H31,'classes-lookup'!$A$2:INDIRECT("classes-lookup!$K$"&amp;COUNTA('classes-lookup'!$A:$A)),3, FALSE))</f>
        <v>#REF!</v>
      </c>
      <c r="J31" s="3" t="e">
        <f t="array" aca="1" ref="J31" ca="1">IF(ISBLANK($H31),,VLOOKUP($H31,'classes-lookup'!$A$2:INDIRECT("classes-lookup!$K$"&amp;COUNTA('classes-lookup'!$A:$A)),10, FALSE))</f>
        <v>#REF!</v>
      </c>
      <c r="K31" s="3" t="e">
        <f t="array" aca="1" ref="K31" ca="1">IF(ISBLANK($H31),,VLOOKUP($H31,'classes-lookup'!$A$2:INDIRECT("classes-lookup!$K$"&amp;COUNTA('classes-lookup'!$A:$A)),11, FALSE))</f>
        <v>#REF!</v>
      </c>
      <c r="L31" s="6" t="s">
        <v>663</v>
      </c>
      <c r="M31" s="3">
        <v>1</v>
      </c>
      <c r="N31" s="3">
        <v>0</v>
      </c>
      <c r="O31" s="3"/>
    </row>
    <row r="32" spans="1:19" ht="15.75" customHeight="1">
      <c r="A32" s="35">
        <v>45838</v>
      </c>
      <c r="B32" s="3" t="str">
        <f t="shared" si="0"/>
        <v>Mon</v>
      </c>
      <c r="C32" s="4">
        <f ca="1">IFERROR(__xludf.DUMMYFUNCTION("IF(ISBLANK($A32),,CHOOSE(WEEKDAY($A32),,IF(ISDATE($A31),IF(WEEKDAY($A31)=2,INDEX(location_lang_time_lookup,1,6),INDEX(location_lang_time_lookup,1,4)),INDEX(location_lang_time_lookup,1,4)),IF(ISDATE($A31),IF(WEEKDAY($A31)=3,INDEX(location_lang_time_lookup,"&amp;"2,6),INDEX(location_lang_time_lookup,2,4)),INDEX(location_lang_time_lookup,2,4)),IF(ISDATE($A31),IF(WEEKDAY($A31)=4,INDEX(location_lang_time_lookup,3,6),INDEX(location_lang_time_lookup,3,4)),INDEX(location_lang_time_lookup,3,4)),IF(ISDATE($A31),IF(WEEKDAY"&amp;"($A31)=5,INDEX(location_lang_time_lookup,3,6),INDEX(location_lang_time_lookup,3,4)),INDEX(location_lang_time_lookup,3,4)),INDEX(location_lang_time_lookup,1,4),IF(ISDATE($A31),IF(WEEKDAY($A31)=7,INDEX(location_lang_time_lookup,5,6),INDEX(location_lang_time"&amp;"_lookup,5,4)),INDEX(location_lang_time_lookup,5,4))))"),0.625)</f>
        <v>0.625</v>
      </c>
      <c r="D32" s="4">
        <f t="shared" ref="D32:D286" ca="1" si="5">IF(ISBLANK(C32),,CHOOSE(WEEKDAY($A32),,C32+TIME(2,0,0),IF(AND($A32=$A31,$A32=$A30),C32+TIME(1,0,0),C32+TIME(1,30,0)),C32+TIME(1,30,0),C32+TIME(1,30,0),C32+TIME(2,0,0),C32+TIME(2,0,0),))</f>
        <v>0.70833333333333337</v>
      </c>
      <c r="E32" s="3" t="str">
        <f ca="1">IFERROR(__xludf.DUMMYFUNCTION("IF(ISBLANK($A32),,CHOOSE(WEEKDAY($A32),,IF(ISDATE($A31),IF(WEEKDAY($A31)=2,INDEX(location_lang_time_lookup,3,1),INDEX(location_lang_time_lookup,1,1)),INDEX(location_lang_time_lookup,1,1)),INDEX(location_lang_time_lookup,2,1),INDEX(location_lang_time_looku"&amp;"p,3,1),INDEX(location_lang_time_lookup,3,1),INDEX(location_lang_time_lookup,1,1),INDEX(location_lang_time_lookup,4,1)))"),"Online")</f>
        <v>Online</v>
      </c>
      <c r="F32" s="3" t="str">
        <f t="array" ref="F32">IF(ISBLANK($A32),,CHOOSE(WEEKDAY($A32),,INDEX(location_lang_time_lookup,2,3),INDEX(location_lang_time_lookup,2,2),INDEX(location_lang_time_lookup,2,2),INDEX(location_lang_time_lookup,2,2),INDEX(location_lang_time_lookup,2,3),INDEX(location_lang_time_lookup,2,2)))</f>
        <v>zh</v>
      </c>
      <c r="G32" s="5">
        <v>15</v>
      </c>
      <c r="H32" s="3" t="s">
        <v>686</v>
      </c>
      <c r="I32" s="3" t="e">
        <f t="array" aca="1" ref="I32" ca="1">IF(ISBLANK($H32),,VLOOKUP($H32,'classes-lookup'!$A$2:INDIRECT("classes-lookup!$K$"&amp;COUNTA('classes-lookup'!$A:$A)),3, FALSE))</f>
        <v>#REF!</v>
      </c>
      <c r="J32" s="3" t="e">
        <f t="array" aca="1" ref="J32" ca="1">IF(ISBLANK($H32),,VLOOKUP($H32,'classes-lookup'!$A$2:INDIRECT("classes-lookup!$K$"&amp;COUNTA('classes-lookup'!$A:$A)),10, FALSE))</f>
        <v>#REF!</v>
      </c>
      <c r="K32" s="3" t="e">
        <f t="array" aca="1" ref="K32" ca="1">IF(ISBLANK($H32),,VLOOKUP($H32,'classes-lookup'!$A$2:INDIRECT("classes-lookup!$K$"&amp;COUNTA('classes-lookup'!$A:$A)),11, FALSE))</f>
        <v>#REF!</v>
      </c>
      <c r="L32" s="10" t="s">
        <v>687</v>
      </c>
      <c r="M32" s="3">
        <v>0</v>
      </c>
      <c r="N32" s="3">
        <v>0</v>
      </c>
      <c r="O32" s="3"/>
      <c r="P32" s="3" t="s">
        <v>688</v>
      </c>
    </row>
    <row r="33" spans="1:16" ht="15.75" customHeight="1">
      <c r="A33" s="35"/>
      <c r="B33" s="3"/>
      <c r="C33" s="4"/>
      <c r="D33" s="4"/>
      <c r="E33" s="3"/>
      <c r="F33" s="3"/>
      <c r="G33" s="16"/>
      <c r="H33" s="3"/>
      <c r="I33" s="3"/>
      <c r="J33" s="3"/>
      <c r="K33" s="3"/>
      <c r="L33" s="3"/>
      <c r="M33" s="3"/>
      <c r="N33" s="3"/>
      <c r="O33" s="3"/>
    </row>
    <row r="34" spans="1:16" ht="15.75" customHeight="1">
      <c r="A34" s="35"/>
      <c r="B34" s="3"/>
      <c r="C34" s="4"/>
      <c r="D34" s="4"/>
      <c r="E34" s="3"/>
      <c r="F34" s="3"/>
      <c r="G34" s="16"/>
      <c r="H34" s="3"/>
      <c r="I34" s="3"/>
      <c r="J34" s="3"/>
      <c r="K34" s="3"/>
      <c r="L34" s="3"/>
      <c r="M34" s="3"/>
      <c r="N34" s="3"/>
      <c r="O34" s="3"/>
      <c r="P34" s="3"/>
    </row>
    <row r="35" spans="1:16" ht="15.75" customHeight="1">
      <c r="A35" s="35"/>
      <c r="B35" s="3"/>
      <c r="C35" s="4"/>
      <c r="D35" s="4"/>
      <c r="E35" s="3"/>
      <c r="F35" s="3"/>
      <c r="G35" s="16"/>
      <c r="H35" s="3"/>
      <c r="I35" s="3"/>
      <c r="J35" s="3"/>
      <c r="K35" s="3"/>
      <c r="L35" s="3"/>
      <c r="M35" s="3"/>
      <c r="N35" s="3"/>
      <c r="O35" s="3"/>
      <c r="P35" s="3"/>
    </row>
    <row r="36" spans="1:16" ht="15.75" customHeight="1">
      <c r="A36" s="35"/>
      <c r="B36" s="3"/>
      <c r="C36" s="4"/>
      <c r="D36" s="4"/>
      <c r="E36" s="3"/>
      <c r="F36" s="3"/>
      <c r="G36" s="16"/>
      <c r="H36" s="3"/>
      <c r="I36" s="3"/>
      <c r="J36" s="3"/>
      <c r="K36" s="3"/>
      <c r="L36" s="3"/>
      <c r="M36" s="3"/>
      <c r="N36" s="3"/>
      <c r="O36" s="3"/>
    </row>
    <row r="37" spans="1:16" ht="15.75" customHeight="1">
      <c r="A37" s="35"/>
      <c r="B37" s="3"/>
      <c r="C37" s="4"/>
      <c r="D37" s="4"/>
      <c r="E37" s="3"/>
      <c r="F37" s="3"/>
      <c r="G37" s="16"/>
      <c r="H37" s="3"/>
      <c r="I37" s="3"/>
      <c r="J37" s="3"/>
      <c r="K37" s="3"/>
      <c r="L37" s="3"/>
      <c r="M37" s="3"/>
      <c r="N37" s="3"/>
      <c r="O37" s="3"/>
    </row>
    <row r="38" spans="1:16" ht="15.75" customHeight="1">
      <c r="A38" s="35"/>
      <c r="B38" s="3"/>
      <c r="C38" s="4"/>
      <c r="D38" s="4"/>
      <c r="E38" s="3"/>
      <c r="F38" s="3"/>
      <c r="G38" s="16"/>
      <c r="H38" s="3"/>
      <c r="I38" s="3"/>
      <c r="J38" s="3"/>
      <c r="K38" s="3"/>
      <c r="L38" s="3"/>
      <c r="M38" s="3"/>
      <c r="N38" s="3"/>
      <c r="O38" s="3"/>
    </row>
    <row r="39" spans="1:16" ht="15.75" customHeight="1">
      <c r="A39" s="35"/>
      <c r="B39" s="3"/>
      <c r="C39" s="4"/>
      <c r="D39" s="4"/>
      <c r="E39" s="3"/>
      <c r="F39" s="3"/>
      <c r="G39" s="16"/>
      <c r="H39" s="3"/>
      <c r="I39" s="3"/>
      <c r="J39" s="3"/>
      <c r="K39" s="3"/>
      <c r="L39" s="3"/>
      <c r="M39" s="3"/>
      <c r="N39" s="3"/>
      <c r="O39" s="3"/>
    </row>
    <row r="40" spans="1:16" ht="15.75" customHeight="1">
      <c r="A40" s="35"/>
      <c r="B40" s="3"/>
      <c r="C40" s="4"/>
      <c r="D40" s="4"/>
      <c r="E40" s="3"/>
      <c r="F40" s="3"/>
      <c r="G40" s="16"/>
      <c r="H40" s="3"/>
      <c r="I40" s="3"/>
      <c r="J40" s="3"/>
      <c r="K40" s="3"/>
      <c r="L40" s="3"/>
      <c r="M40" s="3"/>
      <c r="N40" s="3"/>
      <c r="P40" s="3"/>
    </row>
    <row r="41" spans="1:16" ht="15.75" customHeight="1">
      <c r="A41" s="35"/>
      <c r="B41" s="3"/>
      <c r="C41" s="4"/>
      <c r="D41" s="4"/>
      <c r="E41" s="3"/>
      <c r="F41" s="3"/>
      <c r="G41" s="16"/>
      <c r="H41" s="3"/>
      <c r="I41" s="3"/>
      <c r="J41" s="3"/>
      <c r="K41" s="3"/>
      <c r="L41" s="3"/>
      <c r="M41" s="3"/>
      <c r="N41" s="3"/>
      <c r="O41" s="3"/>
      <c r="P41" s="3"/>
    </row>
    <row r="42" spans="1:16" ht="15.75" customHeight="1">
      <c r="A42" s="35"/>
      <c r="B42" s="3"/>
      <c r="C42" s="4"/>
      <c r="D42" s="4"/>
      <c r="E42" s="3"/>
      <c r="F42" s="3"/>
      <c r="G42" s="16"/>
      <c r="H42" s="3"/>
      <c r="I42" s="3"/>
      <c r="J42" s="3"/>
      <c r="K42" s="3"/>
      <c r="L42" s="3"/>
      <c r="M42" s="3"/>
      <c r="N42" s="3"/>
      <c r="P42" s="3"/>
    </row>
    <row r="43" spans="1:16" ht="15.75" customHeight="1">
      <c r="A43" s="35"/>
      <c r="B43" s="3"/>
      <c r="C43" s="4"/>
      <c r="D43" s="4"/>
      <c r="E43" s="3"/>
      <c r="F43" s="3"/>
      <c r="G43" s="16"/>
      <c r="H43" s="3"/>
      <c r="I43" s="3"/>
      <c r="J43" s="3"/>
      <c r="K43" s="3"/>
      <c r="L43" s="3"/>
      <c r="M43" s="3"/>
      <c r="N43" s="3"/>
      <c r="O43" s="3"/>
    </row>
    <row r="44" spans="1:16" ht="15.75" customHeight="1">
      <c r="A44" s="35"/>
      <c r="B44" s="3"/>
      <c r="C44" s="4"/>
      <c r="D44" s="4"/>
      <c r="E44" s="3"/>
      <c r="F44" s="3"/>
      <c r="G44" s="16"/>
      <c r="H44" s="3"/>
      <c r="I44" s="3"/>
      <c r="J44" s="3"/>
      <c r="K44" s="3"/>
      <c r="L44" s="3"/>
      <c r="M44" s="3"/>
      <c r="N44" s="3"/>
      <c r="O44" s="3"/>
    </row>
    <row r="45" spans="1:16" ht="15.75" customHeight="1">
      <c r="A45" s="36"/>
      <c r="B45" s="3"/>
      <c r="C45" s="4"/>
      <c r="D45" s="4"/>
      <c r="E45" s="3"/>
      <c r="F45" s="3"/>
      <c r="G45" s="16"/>
      <c r="H45" s="3"/>
      <c r="I45" s="3"/>
      <c r="J45" s="3"/>
      <c r="K45" s="3"/>
      <c r="L45" s="3"/>
      <c r="M45" s="3"/>
      <c r="N45" s="3"/>
      <c r="O45" s="3"/>
    </row>
    <row r="46" spans="1:16" ht="15.75" customHeight="1">
      <c r="A46" s="36"/>
      <c r="B46" s="3"/>
      <c r="C46" s="4"/>
      <c r="D46" s="4"/>
      <c r="E46" s="3"/>
      <c r="F46" s="3"/>
      <c r="G46" s="16"/>
      <c r="H46" s="3"/>
      <c r="I46" s="3"/>
      <c r="J46" s="3"/>
      <c r="K46" s="3"/>
      <c r="L46" s="3"/>
      <c r="M46" s="3"/>
      <c r="N46" s="3"/>
      <c r="O46" s="3"/>
    </row>
    <row r="47" spans="1:16" ht="15.75" customHeight="1">
      <c r="A47" s="36"/>
      <c r="B47" s="3"/>
      <c r="C47" s="4"/>
      <c r="D47" s="4"/>
      <c r="E47" s="3"/>
      <c r="F47" s="3"/>
      <c r="G47" s="16"/>
      <c r="H47" s="3"/>
      <c r="I47" s="3"/>
      <c r="J47" s="3"/>
      <c r="K47" s="3"/>
      <c r="L47" s="3"/>
      <c r="M47" s="3"/>
      <c r="N47" s="3"/>
      <c r="O47" s="3"/>
    </row>
    <row r="48" spans="1:16" ht="15.75" customHeight="1">
      <c r="A48" s="36"/>
      <c r="B48" s="3"/>
      <c r="C48" s="4"/>
      <c r="D48" s="4"/>
      <c r="E48" s="3"/>
      <c r="F48" s="3"/>
      <c r="G48" s="16"/>
      <c r="H48" s="3"/>
      <c r="I48" s="3"/>
      <c r="J48" s="3"/>
      <c r="K48" s="3"/>
      <c r="L48" s="3"/>
      <c r="M48" s="3"/>
      <c r="N48" s="3"/>
      <c r="O48" s="3"/>
    </row>
    <row r="49" spans="1:15" ht="15.75" customHeight="1">
      <c r="A49" s="36"/>
      <c r="B49" s="3"/>
      <c r="C49" s="4"/>
      <c r="D49" s="4"/>
      <c r="E49" s="3"/>
      <c r="F49" s="3"/>
      <c r="G49" s="16"/>
      <c r="H49" s="3"/>
      <c r="I49" s="3"/>
      <c r="J49" s="3"/>
      <c r="K49" s="3"/>
      <c r="L49" s="3"/>
      <c r="M49" s="3"/>
      <c r="N49" s="3"/>
      <c r="O49" s="3"/>
    </row>
    <row r="50" spans="1:15" ht="15.75" customHeight="1">
      <c r="A50" s="36"/>
      <c r="B50" s="3"/>
      <c r="C50" s="4"/>
      <c r="D50" s="4"/>
      <c r="E50" s="3"/>
      <c r="F50" s="3"/>
      <c r="G50" s="16"/>
      <c r="H50" s="3"/>
      <c r="I50" s="3"/>
      <c r="J50" s="3"/>
      <c r="K50" s="3"/>
      <c r="L50" s="3"/>
      <c r="M50" s="3"/>
      <c r="N50" s="3"/>
      <c r="O50" s="3"/>
    </row>
    <row r="51" spans="1:15" ht="15.75" customHeight="1">
      <c r="A51" s="36"/>
      <c r="B51" s="3"/>
      <c r="C51" s="4"/>
      <c r="D51" s="4"/>
      <c r="E51" s="3"/>
      <c r="F51" s="3"/>
      <c r="G51" s="16"/>
      <c r="H51" s="3"/>
      <c r="I51" s="3"/>
      <c r="J51" s="3"/>
      <c r="K51" s="3"/>
      <c r="L51" s="3"/>
      <c r="M51" s="3"/>
      <c r="N51" s="3"/>
      <c r="O51" s="3"/>
    </row>
    <row r="52" spans="1:15" ht="15.75" customHeight="1">
      <c r="A52" s="36"/>
      <c r="B52" s="3"/>
      <c r="C52" s="4"/>
      <c r="D52" s="4"/>
      <c r="E52" s="3"/>
      <c r="F52" s="3"/>
      <c r="G52" s="16"/>
      <c r="H52" s="3"/>
      <c r="I52" s="3"/>
      <c r="J52" s="3"/>
      <c r="K52" s="3"/>
      <c r="L52" s="3"/>
      <c r="M52" s="3"/>
      <c r="N52" s="3"/>
      <c r="O52" s="3"/>
    </row>
    <row r="53" spans="1:15" ht="15.75" customHeight="1">
      <c r="A53" s="36"/>
      <c r="B53" s="3"/>
      <c r="C53" s="4"/>
      <c r="D53" s="4"/>
      <c r="E53" s="3"/>
      <c r="F53" s="3"/>
      <c r="G53" s="16"/>
      <c r="H53" s="3"/>
      <c r="I53" s="3"/>
      <c r="J53" s="3"/>
      <c r="K53" s="3"/>
      <c r="L53" s="3"/>
      <c r="M53" s="3"/>
      <c r="N53" s="3"/>
      <c r="O53" s="3"/>
    </row>
    <row r="54" spans="1:15" ht="15.75" customHeight="1">
      <c r="A54" s="36"/>
      <c r="B54" s="3"/>
      <c r="C54" s="4"/>
      <c r="D54" s="4"/>
      <c r="E54" s="3"/>
      <c r="F54" s="3"/>
      <c r="G54" s="16"/>
      <c r="H54" s="3"/>
      <c r="I54" s="3"/>
      <c r="J54" s="3"/>
      <c r="K54" s="3"/>
      <c r="L54" s="3"/>
      <c r="M54" s="3"/>
      <c r="N54" s="3"/>
      <c r="O54" s="3"/>
    </row>
    <row r="55" spans="1:15" ht="15.75" customHeight="1">
      <c r="A55" s="36"/>
      <c r="B55" s="3"/>
      <c r="C55" s="4"/>
      <c r="D55" s="4"/>
      <c r="E55" s="3"/>
      <c r="F55" s="3"/>
      <c r="G55" s="16"/>
      <c r="H55" s="3"/>
      <c r="I55" s="3"/>
      <c r="J55" s="3"/>
      <c r="K55" s="3"/>
      <c r="L55" s="3"/>
      <c r="M55" s="3"/>
      <c r="N55" s="3"/>
      <c r="O55" s="3"/>
    </row>
    <row r="56" spans="1:15" ht="15.75" customHeight="1">
      <c r="A56" s="36"/>
      <c r="B56" s="3"/>
      <c r="C56" s="4"/>
      <c r="D56" s="4"/>
      <c r="E56" s="3"/>
      <c r="F56" s="3"/>
      <c r="G56" s="16"/>
      <c r="H56" s="3"/>
      <c r="I56" s="3"/>
      <c r="J56" s="3"/>
      <c r="K56" s="3"/>
      <c r="L56" s="3"/>
      <c r="M56" s="3"/>
      <c r="N56" s="3"/>
      <c r="O56" s="3"/>
    </row>
    <row r="57" spans="1:15" ht="15.75" customHeight="1">
      <c r="A57" s="36"/>
      <c r="B57" s="3"/>
      <c r="C57" s="4"/>
      <c r="D57" s="4"/>
      <c r="E57" s="3"/>
      <c r="F57" s="3"/>
      <c r="G57" s="16"/>
      <c r="H57" s="3"/>
      <c r="I57" s="3"/>
      <c r="J57" s="3"/>
      <c r="K57" s="3"/>
      <c r="L57" s="3"/>
      <c r="M57" s="3"/>
      <c r="N57" s="3"/>
      <c r="O57" s="3"/>
    </row>
    <row r="58" spans="1:15" ht="15.75" customHeight="1">
      <c r="A58" s="36"/>
      <c r="B58" s="3"/>
      <c r="C58" s="4"/>
      <c r="D58" s="4"/>
      <c r="E58" s="3"/>
      <c r="F58" s="3"/>
      <c r="G58" s="16"/>
      <c r="H58" s="3"/>
      <c r="I58" s="3"/>
      <c r="J58" s="3"/>
      <c r="K58" s="3"/>
      <c r="L58" s="3"/>
      <c r="M58" s="3"/>
      <c r="N58" s="3"/>
      <c r="O58" s="3"/>
    </row>
    <row r="59" spans="1:15" ht="15.75" customHeight="1">
      <c r="A59" s="36"/>
      <c r="B59" s="3"/>
      <c r="C59" s="4"/>
      <c r="D59" s="4"/>
      <c r="E59" s="3"/>
      <c r="F59" s="3"/>
      <c r="G59" s="16"/>
      <c r="H59" s="3"/>
      <c r="I59" s="3"/>
      <c r="J59" s="3"/>
      <c r="K59" s="3"/>
      <c r="L59" s="3"/>
      <c r="M59" s="3"/>
      <c r="N59" s="3"/>
      <c r="O59" s="3"/>
    </row>
    <row r="60" spans="1:15" ht="15.75" customHeight="1">
      <c r="A60" s="36"/>
      <c r="B60" s="3"/>
      <c r="C60" s="4"/>
      <c r="D60" s="4"/>
      <c r="E60" s="3"/>
      <c r="F60" s="3"/>
      <c r="G60" s="16"/>
      <c r="H60" s="3"/>
      <c r="I60" s="3"/>
      <c r="J60" s="3"/>
      <c r="K60" s="3"/>
      <c r="L60" s="3"/>
      <c r="M60" s="3"/>
      <c r="N60" s="3"/>
      <c r="O60" s="3"/>
    </row>
    <row r="61" spans="1:15" ht="15.75" customHeight="1">
      <c r="A61" s="36"/>
      <c r="B61" s="3"/>
      <c r="C61" s="4"/>
      <c r="D61" s="4"/>
      <c r="E61" s="3"/>
      <c r="F61" s="3"/>
      <c r="G61" s="16"/>
      <c r="H61" s="3"/>
      <c r="I61" s="3"/>
      <c r="J61" s="3"/>
      <c r="K61" s="3"/>
      <c r="L61" s="3"/>
      <c r="M61" s="3"/>
      <c r="N61" s="3"/>
    </row>
    <row r="62" spans="1:15" ht="15.75" customHeight="1">
      <c r="A62" s="36"/>
      <c r="B62" s="3"/>
      <c r="C62" s="4"/>
      <c r="D62" s="4"/>
      <c r="E62" s="3"/>
      <c r="F62" s="3"/>
      <c r="G62" s="16"/>
      <c r="H62" s="3"/>
      <c r="I62" s="3"/>
      <c r="J62" s="3"/>
      <c r="K62" s="3"/>
      <c r="L62" s="3"/>
      <c r="M62" s="3"/>
      <c r="N62" s="3"/>
    </row>
    <row r="63" spans="1:15" ht="15.75" customHeight="1">
      <c r="A63" s="36"/>
      <c r="B63" s="3"/>
      <c r="C63" s="4"/>
      <c r="D63" s="4"/>
      <c r="E63" s="3"/>
      <c r="F63" s="3"/>
      <c r="G63" s="16"/>
      <c r="H63" s="3"/>
      <c r="I63" s="3"/>
      <c r="J63" s="3"/>
      <c r="K63" s="3"/>
      <c r="L63" s="3"/>
      <c r="M63" s="3"/>
      <c r="N63" s="3"/>
    </row>
    <row r="64" spans="1:15" ht="15.75" customHeight="1">
      <c r="A64" s="36"/>
      <c r="B64" s="3"/>
      <c r="C64" s="4"/>
      <c r="D64" s="4"/>
      <c r="E64" s="3"/>
      <c r="F64" s="3"/>
      <c r="G64" s="16"/>
      <c r="H64" s="3"/>
      <c r="I64" s="3"/>
      <c r="J64" s="3"/>
      <c r="K64" s="3"/>
      <c r="L64" s="3"/>
      <c r="M64" s="3"/>
      <c r="N64" s="3"/>
    </row>
    <row r="65" spans="1:14" ht="13">
      <c r="A65" s="36"/>
      <c r="B65" s="3"/>
      <c r="C65" s="4"/>
      <c r="D65" s="4"/>
      <c r="E65" s="3"/>
      <c r="F65" s="3"/>
      <c r="G65" s="16"/>
      <c r="H65" s="3"/>
      <c r="I65" s="3"/>
      <c r="J65" s="3"/>
      <c r="K65" s="3"/>
      <c r="L65" s="3"/>
      <c r="M65" s="3"/>
      <c r="N65" s="3"/>
    </row>
    <row r="66" spans="1:14" ht="13">
      <c r="A66" s="36"/>
      <c r="B66" s="3"/>
      <c r="C66" s="4"/>
      <c r="D66" s="4"/>
      <c r="E66" s="3"/>
      <c r="F66" s="3"/>
      <c r="G66" s="16"/>
      <c r="H66" s="3"/>
      <c r="I66" s="3"/>
      <c r="J66" s="3"/>
      <c r="K66" s="3"/>
      <c r="L66" s="3"/>
      <c r="M66" s="3"/>
      <c r="N66" s="3"/>
    </row>
    <row r="67" spans="1:14" ht="13">
      <c r="A67" s="36"/>
      <c r="B67" s="3"/>
      <c r="C67" s="4"/>
      <c r="D67" s="4"/>
      <c r="E67" s="3"/>
      <c r="F67" s="3"/>
      <c r="G67" s="16"/>
      <c r="H67" s="3"/>
      <c r="I67" s="3"/>
      <c r="J67" s="3"/>
      <c r="K67" s="3"/>
      <c r="L67" s="3"/>
      <c r="M67" s="3"/>
      <c r="N67" s="3"/>
    </row>
    <row r="68" spans="1:14" ht="13">
      <c r="A68" s="36"/>
      <c r="B68" s="3"/>
      <c r="C68" s="4"/>
      <c r="D68" s="4"/>
      <c r="E68" s="3"/>
      <c r="F68" s="3"/>
      <c r="G68" s="16"/>
      <c r="H68" s="3"/>
      <c r="I68" s="3"/>
      <c r="J68" s="3"/>
      <c r="K68" s="3"/>
      <c r="L68" s="3"/>
      <c r="M68" s="3"/>
      <c r="N68" s="3"/>
    </row>
    <row r="69" spans="1:14" ht="13">
      <c r="A69" s="36"/>
      <c r="B69" s="3"/>
      <c r="C69" s="4"/>
      <c r="D69" s="4"/>
      <c r="E69" s="3"/>
      <c r="F69" s="3"/>
      <c r="G69" s="16"/>
      <c r="H69" s="3"/>
      <c r="I69" s="3"/>
      <c r="J69" s="3"/>
      <c r="K69" s="3"/>
      <c r="L69" s="3"/>
      <c r="M69" s="3"/>
      <c r="N69" s="3"/>
    </row>
    <row r="70" spans="1:14" ht="13">
      <c r="A70" s="36"/>
      <c r="B70" s="3"/>
      <c r="C70" s="4"/>
      <c r="D70" s="4"/>
      <c r="E70" s="3"/>
      <c r="F70" s="3"/>
      <c r="G70" s="16"/>
      <c r="H70" s="3"/>
      <c r="I70" s="3"/>
      <c r="J70" s="3"/>
      <c r="K70" s="3"/>
      <c r="L70" s="3"/>
      <c r="M70" s="3"/>
      <c r="N70" s="3"/>
    </row>
    <row r="71" spans="1:14" ht="13">
      <c r="A71" s="36"/>
      <c r="B71" s="3"/>
      <c r="C71" s="4"/>
      <c r="D71" s="4"/>
      <c r="E71" s="3"/>
      <c r="F71" s="3"/>
      <c r="G71" s="16"/>
      <c r="H71" s="3"/>
      <c r="I71" s="3"/>
      <c r="J71" s="3"/>
      <c r="K71" s="3"/>
      <c r="L71" s="3"/>
      <c r="M71" s="3"/>
      <c r="N71" s="3"/>
    </row>
    <row r="72" spans="1:14" ht="13">
      <c r="A72" s="36"/>
      <c r="B72" s="3"/>
      <c r="C72" s="4"/>
      <c r="D72" s="4"/>
      <c r="E72" s="3"/>
      <c r="F72" s="3"/>
      <c r="G72" s="16"/>
      <c r="H72" s="3"/>
      <c r="I72" s="3"/>
      <c r="J72" s="3"/>
      <c r="K72" s="3"/>
      <c r="L72" s="3"/>
      <c r="M72" s="3"/>
      <c r="N72" s="3"/>
    </row>
    <row r="73" spans="1:14" ht="13">
      <c r="A73" s="36"/>
      <c r="B73" s="3"/>
      <c r="C73" s="4"/>
      <c r="D73" s="4"/>
      <c r="E73" s="3"/>
      <c r="F73" s="3"/>
      <c r="G73" s="16"/>
      <c r="H73" s="3"/>
      <c r="I73" s="3"/>
      <c r="J73" s="3"/>
      <c r="K73" s="3"/>
      <c r="L73" s="3"/>
      <c r="M73" s="3"/>
      <c r="N73" s="3"/>
    </row>
    <row r="74" spans="1:14" ht="13">
      <c r="A74" s="36"/>
      <c r="B74" s="3"/>
      <c r="C74" s="4"/>
      <c r="D74" s="4"/>
      <c r="E74" s="3"/>
      <c r="F74" s="3"/>
      <c r="G74" s="16"/>
      <c r="H74" s="3"/>
      <c r="I74" s="3"/>
      <c r="J74" s="3"/>
      <c r="K74" s="3"/>
      <c r="L74" s="3"/>
      <c r="M74" s="3"/>
      <c r="N74" s="3"/>
    </row>
    <row r="75" spans="1:14" ht="13">
      <c r="A75" s="36"/>
      <c r="B75" s="3"/>
      <c r="C75" s="4"/>
      <c r="D75" s="4"/>
      <c r="E75" s="3"/>
      <c r="F75" s="3"/>
      <c r="G75" s="16"/>
      <c r="H75" s="3"/>
      <c r="I75" s="3"/>
      <c r="J75" s="3"/>
      <c r="K75" s="3"/>
      <c r="L75" s="3"/>
      <c r="M75" s="3"/>
      <c r="N75" s="3"/>
    </row>
    <row r="76" spans="1:14" ht="13">
      <c r="A76" s="36"/>
      <c r="B76" s="3"/>
      <c r="C76" s="4"/>
      <c r="D76" s="4"/>
      <c r="E76" s="3"/>
      <c r="F76" s="3"/>
      <c r="G76" s="16"/>
      <c r="H76" s="3"/>
      <c r="I76" s="3"/>
      <c r="J76" s="3"/>
      <c r="K76" s="3"/>
      <c r="L76" s="3"/>
      <c r="M76" s="3"/>
      <c r="N76" s="3"/>
    </row>
    <row r="77" spans="1:14" ht="13">
      <c r="A77" s="36"/>
      <c r="B77" s="3"/>
      <c r="C77" s="4"/>
      <c r="D77" s="4"/>
      <c r="E77" s="3"/>
      <c r="F77" s="3"/>
      <c r="G77" s="16"/>
      <c r="H77" s="3"/>
      <c r="I77" s="3"/>
      <c r="J77" s="3"/>
      <c r="K77" s="3"/>
      <c r="L77" s="3"/>
      <c r="M77" s="3"/>
      <c r="N77" s="3"/>
    </row>
    <row r="78" spans="1:14" ht="13">
      <c r="A78" s="36"/>
      <c r="B78" s="3"/>
      <c r="C78" s="4"/>
      <c r="D78" s="4"/>
      <c r="E78" s="3"/>
      <c r="F78" s="3"/>
      <c r="G78" s="16"/>
      <c r="H78" s="3"/>
      <c r="I78" s="3"/>
      <c r="J78" s="3"/>
      <c r="K78" s="3"/>
      <c r="L78" s="3"/>
      <c r="M78" s="3"/>
      <c r="N78" s="3"/>
    </row>
    <row r="79" spans="1:14" ht="13">
      <c r="A79" s="36"/>
      <c r="B79" s="3"/>
      <c r="C79" s="4"/>
      <c r="D79" s="4"/>
      <c r="E79" s="3"/>
      <c r="F79" s="3"/>
      <c r="G79" s="16"/>
      <c r="H79" s="3"/>
      <c r="I79" s="3"/>
      <c r="J79" s="3"/>
      <c r="K79" s="3"/>
      <c r="L79" s="3"/>
      <c r="M79" s="3"/>
      <c r="N79" s="3"/>
    </row>
    <row r="80" spans="1:14" ht="13">
      <c r="A80" s="36"/>
      <c r="B80" s="3"/>
      <c r="C80" s="4"/>
      <c r="D80" s="4"/>
      <c r="E80" s="3"/>
      <c r="F80" s="3"/>
      <c r="G80" s="16"/>
      <c r="H80" s="3"/>
      <c r="I80" s="3"/>
      <c r="J80" s="3"/>
      <c r="K80" s="3"/>
      <c r="L80" s="3"/>
      <c r="M80" s="3"/>
      <c r="N80" s="3"/>
    </row>
    <row r="81" spans="1:14" ht="13">
      <c r="A81" s="36"/>
      <c r="B81" s="3"/>
      <c r="C81" s="4"/>
      <c r="D81" s="4"/>
      <c r="E81" s="3"/>
      <c r="F81" s="3"/>
      <c r="G81" s="16"/>
      <c r="H81" s="3"/>
      <c r="I81" s="3"/>
      <c r="J81" s="3"/>
      <c r="K81" s="3"/>
      <c r="L81" s="3"/>
      <c r="M81" s="3"/>
      <c r="N81" s="3"/>
    </row>
    <row r="82" spans="1:14" ht="13">
      <c r="A82" s="36"/>
      <c r="B82" s="3"/>
      <c r="C82" s="4"/>
      <c r="D82" s="4"/>
      <c r="E82" s="3"/>
      <c r="F82" s="3"/>
      <c r="G82" s="16"/>
      <c r="H82" s="3"/>
      <c r="I82" s="3"/>
      <c r="J82" s="3"/>
      <c r="K82" s="3"/>
      <c r="L82" s="3"/>
      <c r="M82" s="3"/>
      <c r="N82" s="3"/>
    </row>
    <row r="83" spans="1:14" ht="13">
      <c r="A83" s="36"/>
      <c r="B83" s="3"/>
      <c r="C83" s="4"/>
      <c r="D83" s="4"/>
      <c r="E83" s="3"/>
      <c r="F83" s="3"/>
      <c r="G83" s="16"/>
      <c r="H83" s="3"/>
      <c r="I83" s="3"/>
      <c r="J83" s="3"/>
      <c r="K83" s="3"/>
      <c r="L83" s="3"/>
      <c r="M83" s="3"/>
      <c r="N83" s="3"/>
    </row>
    <row r="84" spans="1:14" ht="13">
      <c r="A84" s="36"/>
      <c r="B84" s="3"/>
      <c r="C84" s="4"/>
      <c r="D84" s="4"/>
      <c r="E84" s="3"/>
      <c r="F84" s="3"/>
      <c r="G84" s="16"/>
      <c r="H84" s="3"/>
      <c r="I84" s="3"/>
      <c r="J84" s="3"/>
      <c r="K84" s="3"/>
      <c r="L84" s="3"/>
      <c r="M84" s="3"/>
      <c r="N84" s="3"/>
    </row>
    <row r="85" spans="1:14" ht="13">
      <c r="A85" s="36"/>
      <c r="B85" s="3"/>
      <c r="C85" s="4"/>
      <c r="D85" s="4"/>
      <c r="E85" s="3"/>
      <c r="F85" s="3"/>
      <c r="G85" s="16"/>
      <c r="H85" s="3"/>
      <c r="I85" s="3"/>
      <c r="J85" s="3"/>
      <c r="K85" s="3"/>
      <c r="L85" s="3"/>
      <c r="M85" s="3"/>
      <c r="N85" s="3"/>
    </row>
    <row r="86" spans="1:14" ht="13">
      <c r="A86" s="36"/>
      <c r="B86" s="3"/>
      <c r="C86" s="4"/>
      <c r="D86" s="4"/>
      <c r="E86" s="3"/>
      <c r="F86" s="3"/>
      <c r="G86" s="16"/>
      <c r="H86" s="3"/>
      <c r="I86" s="3"/>
      <c r="J86" s="3"/>
      <c r="K86" s="3"/>
      <c r="L86" s="3"/>
      <c r="M86" s="3"/>
      <c r="N86" s="3"/>
    </row>
    <row r="87" spans="1:14" ht="13">
      <c r="A87" s="36"/>
      <c r="B87" s="3"/>
      <c r="C87" s="4"/>
      <c r="D87" s="4"/>
      <c r="E87" s="3"/>
      <c r="F87" s="3"/>
      <c r="G87" s="16"/>
      <c r="H87" s="3"/>
      <c r="I87" s="3"/>
      <c r="J87" s="3"/>
      <c r="K87" s="3"/>
      <c r="L87" s="3"/>
      <c r="M87" s="3"/>
      <c r="N87" s="3"/>
    </row>
    <row r="88" spans="1:14" ht="13">
      <c r="A88" s="36"/>
      <c r="B88" s="3"/>
      <c r="C88" s="4"/>
      <c r="D88" s="4"/>
      <c r="E88" s="3"/>
      <c r="F88" s="3"/>
      <c r="G88" s="16"/>
      <c r="H88" s="3"/>
      <c r="I88" s="3"/>
      <c r="J88" s="3"/>
      <c r="K88" s="3"/>
      <c r="L88" s="3"/>
      <c r="M88" s="3"/>
      <c r="N88" s="3"/>
    </row>
    <row r="89" spans="1:14" ht="13">
      <c r="A89" s="36"/>
      <c r="B89" s="3"/>
      <c r="C89" s="4"/>
      <c r="D89" s="4"/>
      <c r="E89" s="3"/>
      <c r="F89" s="3"/>
      <c r="G89" s="16"/>
      <c r="H89" s="3"/>
      <c r="I89" s="3"/>
      <c r="J89" s="3"/>
      <c r="K89" s="3"/>
      <c r="L89" s="3"/>
      <c r="M89" s="3"/>
      <c r="N89" s="3"/>
    </row>
    <row r="90" spans="1:14" ht="13">
      <c r="A90" s="36"/>
      <c r="B90" s="3"/>
      <c r="C90" s="4"/>
      <c r="D90" s="4"/>
      <c r="E90" s="3"/>
      <c r="F90" s="3"/>
      <c r="G90" s="16"/>
      <c r="H90" s="3"/>
      <c r="I90" s="3"/>
      <c r="J90" s="3"/>
      <c r="K90" s="3"/>
      <c r="L90" s="3"/>
      <c r="M90" s="3"/>
      <c r="N90" s="3"/>
    </row>
    <row r="91" spans="1:14" ht="13">
      <c r="A91" s="36"/>
      <c r="B91" s="3"/>
      <c r="C91" s="4"/>
      <c r="D91" s="4"/>
      <c r="E91" s="3"/>
      <c r="F91" s="3"/>
      <c r="G91" s="16"/>
      <c r="H91" s="3"/>
      <c r="I91" s="3"/>
      <c r="J91" s="3"/>
      <c r="K91" s="3"/>
      <c r="L91" s="3"/>
      <c r="M91" s="3"/>
      <c r="N91" s="3"/>
    </row>
    <row r="92" spans="1:14" ht="13">
      <c r="A92" s="36"/>
      <c r="B92" s="3"/>
      <c r="C92" s="4"/>
      <c r="D92" s="4"/>
      <c r="E92" s="3"/>
      <c r="F92" s="3"/>
      <c r="G92" s="16"/>
      <c r="H92" s="3"/>
      <c r="I92" s="3"/>
      <c r="J92" s="3"/>
      <c r="K92" s="3"/>
      <c r="L92" s="3"/>
      <c r="M92" s="3"/>
      <c r="N92" s="3"/>
    </row>
    <row r="93" spans="1:14" ht="13">
      <c r="A93" s="36"/>
      <c r="B93" s="3"/>
      <c r="C93" s="4"/>
      <c r="D93" s="4"/>
      <c r="E93" s="3"/>
      <c r="F93" s="3"/>
      <c r="G93" s="16"/>
      <c r="H93" s="3"/>
      <c r="I93" s="3"/>
      <c r="J93" s="3"/>
      <c r="K93" s="3"/>
      <c r="L93" s="3"/>
      <c r="M93" s="3"/>
      <c r="N93" s="3"/>
    </row>
    <row r="94" spans="1:14" ht="13">
      <c r="A94" s="36"/>
      <c r="B94" s="3"/>
      <c r="C94" s="4"/>
      <c r="D94" s="4"/>
      <c r="E94" s="3"/>
      <c r="F94" s="3"/>
      <c r="G94" s="16"/>
      <c r="H94" s="3"/>
      <c r="I94" s="3"/>
      <c r="J94" s="3"/>
      <c r="K94" s="3"/>
      <c r="L94" s="3"/>
      <c r="M94" s="3"/>
      <c r="N94" s="3"/>
    </row>
    <row r="95" spans="1:14" ht="13">
      <c r="A95" s="36"/>
      <c r="B95" s="3"/>
      <c r="C95" s="4"/>
      <c r="D95" s="4"/>
      <c r="E95" s="3"/>
      <c r="F95" s="3"/>
      <c r="G95" s="16"/>
      <c r="H95" s="3"/>
      <c r="I95" s="3"/>
      <c r="J95" s="3"/>
      <c r="K95" s="3"/>
      <c r="L95" s="3"/>
      <c r="M95" s="3"/>
      <c r="N95" s="3"/>
    </row>
    <row r="96" spans="1:14" ht="13">
      <c r="A96" s="36"/>
      <c r="B96" s="3"/>
      <c r="C96" s="4"/>
      <c r="D96" s="4"/>
      <c r="E96" s="3"/>
      <c r="F96" s="3"/>
      <c r="G96" s="16"/>
      <c r="H96" s="3"/>
      <c r="I96" s="3"/>
      <c r="J96" s="3"/>
      <c r="K96" s="3"/>
      <c r="L96" s="3"/>
      <c r="M96" s="3"/>
      <c r="N96" s="3"/>
    </row>
    <row r="97" spans="1:14" ht="13">
      <c r="A97" s="36"/>
      <c r="B97" s="3"/>
      <c r="C97" s="4"/>
      <c r="D97" s="4"/>
      <c r="E97" s="3"/>
      <c r="F97" s="3"/>
      <c r="G97" s="16"/>
      <c r="H97" s="3"/>
      <c r="I97" s="3"/>
      <c r="J97" s="3"/>
      <c r="K97" s="3"/>
      <c r="L97" s="3"/>
      <c r="M97" s="3"/>
      <c r="N97" s="3"/>
    </row>
    <row r="98" spans="1:14" ht="13">
      <c r="A98" s="36"/>
      <c r="B98" s="3"/>
      <c r="C98" s="4"/>
      <c r="D98" s="4"/>
      <c r="E98" s="3"/>
      <c r="F98" s="3"/>
      <c r="G98" s="16"/>
      <c r="H98" s="3"/>
      <c r="I98" s="3"/>
      <c r="J98" s="3"/>
      <c r="K98" s="3"/>
      <c r="L98" s="3"/>
      <c r="M98" s="3"/>
      <c r="N98" s="3"/>
    </row>
    <row r="99" spans="1:14" ht="13">
      <c r="A99" s="36"/>
      <c r="B99" s="3"/>
      <c r="C99" s="4"/>
      <c r="D99" s="4"/>
      <c r="E99" s="3"/>
      <c r="F99" s="3"/>
      <c r="G99" s="16"/>
      <c r="H99" s="3"/>
      <c r="I99" s="3"/>
      <c r="J99" s="3"/>
      <c r="K99" s="3"/>
      <c r="L99" s="3"/>
      <c r="M99" s="3"/>
      <c r="N99" s="3"/>
    </row>
    <row r="100" spans="1:14" ht="13">
      <c r="A100" s="36"/>
      <c r="B100" s="3"/>
      <c r="C100" s="4"/>
      <c r="D100" s="4"/>
      <c r="E100" s="3"/>
      <c r="F100" s="3"/>
      <c r="G100" s="16"/>
      <c r="H100" s="3"/>
      <c r="I100" s="3"/>
      <c r="J100" s="3"/>
      <c r="K100" s="3"/>
      <c r="L100" s="3"/>
      <c r="M100" s="3"/>
      <c r="N100" s="3"/>
    </row>
    <row r="101" spans="1:14" ht="13">
      <c r="A101" s="36"/>
      <c r="B101" s="3"/>
      <c r="C101" s="4"/>
      <c r="D101" s="4"/>
      <c r="E101" s="3"/>
      <c r="F101" s="3"/>
      <c r="G101" s="16"/>
      <c r="H101" s="3"/>
      <c r="I101" s="3"/>
      <c r="J101" s="3"/>
      <c r="K101" s="3"/>
      <c r="L101" s="3"/>
      <c r="M101" s="3"/>
      <c r="N101" s="3"/>
    </row>
    <row r="102" spans="1:14" ht="13">
      <c r="A102" s="36"/>
      <c r="B102" s="3"/>
      <c r="C102" s="4"/>
      <c r="D102" s="4"/>
      <c r="E102" s="3"/>
      <c r="F102" s="3"/>
      <c r="G102" s="16"/>
      <c r="H102" s="3"/>
      <c r="I102" s="3"/>
      <c r="J102" s="3"/>
      <c r="K102" s="3"/>
      <c r="L102" s="3"/>
      <c r="M102" s="3"/>
      <c r="N102" s="3"/>
    </row>
    <row r="103" spans="1:14" ht="13">
      <c r="A103" s="36"/>
      <c r="B103" s="3"/>
      <c r="C103" s="4"/>
      <c r="D103" s="4"/>
      <c r="E103" s="3"/>
      <c r="F103" s="3"/>
      <c r="G103" s="16"/>
      <c r="H103" s="3"/>
      <c r="I103" s="3"/>
      <c r="J103" s="3"/>
      <c r="K103" s="3"/>
      <c r="L103" s="3"/>
      <c r="M103" s="3"/>
      <c r="N103" s="3"/>
    </row>
    <row r="104" spans="1:14" ht="13">
      <c r="A104" s="36"/>
      <c r="B104" s="3"/>
      <c r="C104" s="4"/>
      <c r="D104" s="4"/>
      <c r="E104" s="3"/>
      <c r="F104" s="3"/>
      <c r="G104" s="16"/>
      <c r="H104" s="3"/>
      <c r="I104" s="3"/>
      <c r="J104" s="3"/>
      <c r="K104" s="3"/>
      <c r="L104" s="3"/>
      <c r="M104" s="3"/>
      <c r="N104" s="3"/>
    </row>
    <row r="105" spans="1:14" ht="13">
      <c r="A105" s="36"/>
      <c r="B105" s="3"/>
      <c r="C105" s="4"/>
      <c r="D105" s="4"/>
      <c r="E105" s="3"/>
      <c r="F105" s="3"/>
      <c r="G105" s="16"/>
      <c r="H105" s="3"/>
      <c r="I105" s="3"/>
      <c r="J105" s="3"/>
      <c r="K105" s="3"/>
      <c r="L105" s="3"/>
      <c r="M105" s="3"/>
      <c r="N105" s="3"/>
    </row>
    <row r="106" spans="1:14" ht="13">
      <c r="A106" s="36"/>
      <c r="B106" s="3"/>
      <c r="C106" s="4"/>
      <c r="D106" s="4"/>
      <c r="E106" s="3"/>
      <c r="F106" s="3"/>
      <c r="G106" s="16"/>
      <c r="H106" s="3"/>
      <c r="I106" s="3"/>
      <c r="J106" s="3"/>
      <c r="K106" s="3"/>
      <c r="L106" s="3"/>
      <c r="M106" s="3"/>
      <c r="N106" s="3"/>
    </row>
    <row r="107" spans="1:14" ht="13">
      <c r="A107" s="36"/>
      <c r="B107" s="3"/>
      <c r="C107" s="4"/>
      <c r="D107" s="4"/>
      <c r="E107" s="3"/>
      <c r="F107" s="3"/>
      <c r="G107" s="16"/>
      <c r="H107" s="3"/>
      <c r="I107" s="3"/>
      <c r="J107" s="3"/>
      <c r="K107" s="3"/>
      <c r="L107" s="3"/>
      <c r="M107" s="3"/>
      <c r="N107" s="3"/>
    </row>
    <row r="108" spans="1:14" ht="13">
      <c r="A108" s="36"/>
      <c r="B108" s="3"/>
      <c r="C108" s="4"/>
      <c r="D108" s="4"/>
      <c r="E108" s="3"/>
      <c r="F108" s="3"/>
      <c r="G108" s="16"/>
      <c r="H108" s="3"/>
      <c r="I108" s="3"/>
      <c r="J108" s="3"/>
      <c r="K108" s="3"/>
      <c r="L108" s="3"/>
      <c r="M108" s="3"/>
      <c r="N108" s="3"/>
    </row>
    <row r="109" spans="1:14" ht="13">
      <c r="A109" s="36"/>
      <c r="B109" s="3"/>
      <c r="C109" s="4"/>
      <c r="D109" s="4"/>
      <c r="E109" s="3"/>
      <c r="F109" s="3"/>
      <c r="G109" s="16"/>
      <c r="H109" s="3"/>
      <c r="I109" s="3"/>
      <c r="J109" s="3"/>
      <c r="K109" s="3"/>
      <c r="L109" s="3"/>
      <c r="M109" s="3"/>
      <c r="N109" s="3"/>
    </row>
    <row r="110" spans="1:14" ht="13">
      <c r="A110" s="36"/>
      <c r="B110" s="3"/>
      <c r="C110" s="4"/>
      <c r="D110" s="4"/>
      <c r="E110" s="3"/>
      <c r="F110" s="3"/>
      <c r="G110" s="16"/>
      <c r="H110" s="3"/>
      <c r="I110" s="3"/>
      <c r="J110" s="3"/>
      <c r="K110" s="3"/>
      <c r="L110" s="3"/>
      <c r="M110" s="3"/>
      <c r="N110" s="3"/>
    </row>
    <row r="111" spans="1:14" ht="13">
      <c r="A111" s="36"/>
      <c r="B111" s="3"/>
      <c r="C111" s="4"/>
      <c r="D111" s="4"/>
      <c r="E111" s="3"/>
      <c r="F111" s="3"/>
      <c r="G111" s="16"/>
      <c r="H111" s="3"/>
      <c r="I111" s="3"/>
      <c r="J111" s="3"/>
      <c r="K111" s="3"/>
      <c r="L111" s="3"/>
      <c r="M111" s="3"/>
      <c r="N111" s="3"/>
    </row>
    <row r="112" spans="1:14" ht="13">
      <c r="A112" s="36"/>
      <c r="B112" s="3"/>
      <c r="C112" s="4"/>
      <c r="D112" s="4"/>
      <c r="E112" s="3"/>
      <c r="F112" s="3"/>
      <c r="G112" s="16"/>
      <c r="H112" s="3"/>
      <c r="I112" s="3"/>
      <c r="J112" s="3"/>
      <c r="K112" s="3"/>
      <c r="L112" s="3"/>
      <c r="M112" s="3"/>
      <c r="N112" s="3"/>
    </row>
    <row r="113" spans="1:14" ht="13">
      <c r="A113" s="36"/>
      <c r="B113" s="3"/>
      <c r="C113" s="4"/>
      <c r="D113" s="4"/>
      <c r="E113" s="3"/>
      <c r="F113" s="3"/>
      <c r="G113" s="16"/>
      <c r="H113" s="3"/>
      <c r="I113" s="3"/>
      <c r="J113" s="3"/>
      <c r="K113" s="3"/>
      <c r="L113" s="3"/>
      <c r="M113" s="3"/>
      <c r="N113" s="3"/>
    </row>
    <row r="114" spans="1:14" ht="13">
      <c r="A114" s="36"/>
      <c r="B114" s="3"/>
      <c r="C114" s="4"/>
      <c r="D114" s="4"/>
      <c r="E114" s="3"/>
      <c r="F114" s="3"/>
      <c r="G114" s="16"/>
      <c r="H114" s="3"/>
      <c r="I114" s="3"/>
      <c r="J114" s="3"/>
      <c r="K114" s="3"/>
      <c r="L114" s="3"/>
      <c r="M114" s="3"/>
      <c r="N114" s="3"/>
    </row>
    <row r="115" spans="1:14" ht="13">
      <c r="A115" s="36"/>
      <c r="B115" s="3"/>
      <c r="C115" s="4"/>
      <c r="D115" s="4"/>
      <c r="E115" s="3"/>
      <c r="F115" s="3"/>
      <c r="G115" s="16"/>
      <c r="H115" s="3"/>
      <c r="I115" s="3"/>
      <c r="J115" s="3"/>
      <c r="K115" s="3"/>
      <c r="L115" s="3"/>
      <c r="M115" s="3"/>
      <c r="N115" s="3"/>
    </row>
    <row r="116" spans="1:14" ht="13">
      <c r="A116" s="36"/>
      <c r="B116" s="3"/>
      <c r="C116" s="4"/>
      <c r="D116" s="4"/>
      <c r="E116" s="3"/>
      <c r="F116" s="3"/>
      <c r="G116" s="16"/>
      <c r="H116" s="3"/>
      <c r="I116" s="3"/>
      <c r="J116" s="3"/>
      <c r="K116" s="3"/>
      <c r="L116" s="3"/>
      <c r="M116" s="3"/>
      <c r="N116" s="3"/>
    </row>
    <row r="117" spans="1:14" ht="13">
      <c r="A117" s="36"/>
      <c r="B117" s="3"/>
      <c r="C117" s="4"/>
      <c r="D117" s="4"/>
      <c r="E117" s="3"/>
      <c r="F117" s="3"/>
      <c r="G117" s="16"/>
      <c r="H117" s="3"/>
      <c r="I117" s="3"/>
      <c r="J117" s="3"/>
      <c r="K117" s="3"/>
      <c r="L117" s="3"/>
      <c r="M117" s="3"/>
      <c r="N117" s="3"/>
    </row>
    <row r="118" spans="1:14" ht="13">
      <c r="A118" s="36"/>
      <c r="B118" s="3"/>
      <c r="C118" s="4"/>
      <c r="D118" s="4"/>
      <c r="E118" s="3"/>
      <c r="F118" s="3"/>
      <c r="G118" s="16"/>
      <c r="H118" s="3"/>
      <c r="I118" s="3"/>
      <c r="J118" s="3"/>
      <c r="K118" s="3"/>
      <c r="L118" s="3"/>
      <c r="M118" s="3"/>
      <c r="N118" s="3"/>
    </row>
    <row r="119" spans="1:14" ht="13">
      <c r="A119" s="36"/>
      <c r="B119" s="3"/>
      <c r="C119" s="4"/>
      <c r="D119" s="4"/>
      <c r="E119" s="3"/>
      <c r="F119" s="3"/>
      <c r="G119" s="16"/>
      <c r="H119" s="3"/>
      <c r="I119" s="3"/>
      <c r="J119" s="3"/>
      <c r="K119" s="3"/>
      <c r="L119" s="3"/>
      <c r="M119" s="3"/>
      <c r="N119" s="3"/>
    </row>
    <row r="120" spans="1:14" ht="13">
      <c r="A120" s="36"/>
      <c r="B120" s="3"/>
      <c r="C120" s="4"/>
      <c r="D120" s="4"/>
      <c r="E120" s="3"/>
      <c r="F120" s="3"/>
      <c r="G120" s="16"/>
      <c r="H120" s="3"/>
      <c r="I120" s="3"/>
      <c r="J120" s="3"/>
      <c r="K120" s="3"/>
      <c r="L120" s="3"/>
      <c r="M120" s="3"/>
      <c r="N120" s="3"/>
    </row>
    <row r="121" spans="1:14" ht="13">
      <c r="A121" s="36"/>
      <c r="B121" s="3"/>
      <c r="C121" s="4"/>
      <c r="D121" s="4"/>
      <c r="E121" s="3"/>
      <c r="F121" s="3"/>
      <c r="G121" s="16"/>
      <c r="H121" s="3"/>
      <c r="I121" s="3"/>
      <c r="J121" s="3"/>
      <c r="K121" s="3"/>
      <c r="L121" s="3"/>
      <c r="M121" s="3"/>
      <c r="N121" s="3"/>
    </row>
    <row r="122" spans="1:14" ht="13">
      <c r="A122" s="36"/>
      <c r="B122" s="3"/>
      <c r="C122" s="4"/>
      <c r="D122" s="4"/>
      <c r="E122" s="3"/>
      <c r="F122" s="3"/>
      <c r="G122" s="16"/>
      <c r="H122" s="3"/>
      <c r="I122" s="3"/>
      <c r="J122" s="3"/>
      <c r="K122" s="3"/>
      <c r="L122" s="3"/>
      <c r="M122" s="3"/>
      <c r="N122" s="3"/>
    </row>
    <row r="123" spans="1:14" ht="13">
      <c r="A123" s="36"/>
      <c r="B123" s="3"/>
      <c r="C123" s="4"/>
      <c r="D123" s="4"/>
      <c r="E123" s="3"/>
      <c r="F123" s="3"/>
      <c r="G123" s="16"/>
      <c r="H123" s="3"/>
      <c r="I123" s="3"/>
      <c r="J123" s="3"/>
      <c r="K123" s="3"/>
      <c r="L123" s="3"/>
      <c r="M123" s="3"/>
      <c r="N123" s="3"/>
    </row>
    <row r="124" spans="1:14" ht="13">
      <c r="A124" s="36"/>
      <c r="B124" s="3"/>
      <c r="C124" s="4"/>
      <c r="D124" s="4"/>
      <c r="E124" s="3"/>
      <c r="F124" s="3"/>
      <c r="G124" s="16"/>
      <c r="H124" s="3"/>
      <c r="I124" s="3"/>
      <c r="J124" s="3"/>
      <c r="K124" s="3"/>
      <c r="L124" s="3"/>
      <c r="M124" s="3"/>
      <c r="N124" s="3"/>
    </row>
    <row r="125" spans="1:14" ht="13">
      <c r="A125" s="36"/>
      <c r="B125" s="3"/>
      <c r="C125" s="4"/>
      <c r="D125" s="4"/>
      <c r="E125" s="3"/>
      <c r="F125" s="3"/>
      <c r="G125" s="16"/>
      <c r="H125" s="3"/>
      <c r="I125" s="3"/>
      <c r="J125" s="3"/>
      <c r="K125" s="3"/>
      <c r="L125" s="3"/>
      <c r="M125" s="3"/>
      <c r="N125" s="3"/>
    </row>
    <row r="126" spans="1:14" ht="13">
      <c r="A126" s="36"/>
      <c r="B126" s="3"/>
      <c r="C126" s="4"/>
      <c r="D126" s="4"/>
      <c r="E126" s="3"/>
      <c r="F126" s="3"/>
      <c r="G126" s="16"/>
      <c r="H126" s="3"/>
      <c r="I126" s="3"/>
      <c r="J126" s="3"/>
      <c r="K126" s="3"/>
      <c r="L126" s="3"/>
      <c r="M126" s="3"/>
      <c r="N126" s="3"/>
    </row>
    <row r="127" spans="1:14" ht="13">
      <c r="A127" s="36"/>
      <c r="B127" s="3"/>
      <c r="C127" s="4"/>
      <c r="D127" s="4"/>
      <c r="E127" s="3"/>
      <c r="F127" s="3"/>
      <c r="G127" s="16"/>
      <c r="H127" s="3"/>
      <c r="I127" s="3"/>
      <c r="J127" s="3"/>
      <c r="K127" s="3"/>
      <c r="L127" s="3"/>
      <c r="M127" s="3"/>
      <c r="N127" s="3"/>
    </row>
    <row r="128" spans="1:14" ht="13">
      <c r="A128" s="36"/>
      <c r="B128" s="3"/>
      <c r="C128" s="4"/>
      <c r="D128" s="4"/>
      <c r="E128" s="3"/>
      <c r="F128" s="3"/>
      <c r="G128" s="16"/>
      <c r="H128" s="3"/>
      <c r="I128" s="3"/>
      <c r="J128" s="3"/>
      <c r="K128" s="3"/>
      <c r="L128" s="3"/>
      <c r="M128" s="3"/>
      <c r="N128" s="3"/>
    </row>
    <row r="129" spans="1:14" ht="13">
      <c r="A129" s="36"/>
      <c r="B129" s="3"/>
      <c r="C129" s="4"/>
      <c r="D129" s="4"/>
      <c r="E129" s="3"/>
      <c r="F129" s="3"/>
      <c r="G129" s="16"/>
      <c r="H129" s="3"/>
      <c r="I129" s="3"/>
      <c r="J129" s="3"/>
      <c r="K129" s="3"/>
      <c r="L129" s="3"/>
      <c r="M129" s="3"/>
      <c r="N129" s="3"/>
    </row>
    <row r="130" spans="1:14" ht="13">
      <c r="A130" s="36"/>
      <c r="B130" s="3"/>
      <c r="C130" s="4"/>
      <c r="D130" s="4"/>
      <c r="E130" s="3"/>
      <c r="F130" s="3"/>
      <c r="G130" s="16"/>
      <c r="H130" s="3"/>
      <c r="I130" s="3"/>
      <c r="J130" s="3"/>
      <c r="K130" s="3"/>
      <c r="L130" s="3"/>
      <c r="M130" s="3"/>
      <c r="N130" s="3"/>
    </row>
    <row r="131" spans="1:14" ht="13">
      <c r="A131" s="36"/>
      <c r="B131" s="3"/>
      <c r="C131" s="4"/>
      <c r="D131" s="4"/>
      <c r="E131" s="3"/>
      <c r="F131" s="3"/>
      <c r="G131" s="16"/>
      <c r="H131" s="3"/>
      <c r="I131" s="3"/>
      <c r="J131" s="3"/>
      <c r="K131" s="3"/>
      <c r="L131" s="3"/>
      <c r="M131" s="3"/>
      <c r="N131" s="3"/>
    </row>
    <row r="132" spans="1:14" ht="13">
      <c r="A132" s="36"/>
      <c r="B132" s="3"/>
      <c r="C132" s="4"/>
      <c r="D132" s="4"/>
      <c r="E132" s="3"/>
      <c r="F132" s="3"/>
      <c r="G132" s="16"/>
      <c r="H132" s="3"/>
      <c r="I132" s="3"/>
      <c r="J132" s="3"/>
      <c r="K132" s="3"/>
      <c r="L132" s="3"/>
      <c r="M132" s="3"/>
      <c r="N132" s="3"/>
    </row>
    <row r="133" spans="1:14" ht="13">
      <c r="A133" s="36"/>
      <c r="B133" s="3"/>
      <c r="C133" s="4"/>
      <c r="D133" s="4"/>
      <c r="E133" s="3"/>
      <c r="F133" s="3"/>
      <c r="G133" s="16"/>
      <c r="H133" s="3"/>
      <c r="I133" s="3"/>
      <c r="J133" s="3"/>
      <c r="K133" s="3"/>
      <c r="L133" s="3"/>
      <c r="M133" s="3"/>
      <c r="N133" s="3"/>
    </row>
    <row r="134" spans="1:14" ht="13">
      <c r="A134" s="36"/>
      <c r="B134" s="3"/>
      <c r="C134" s="4"/>
      <c r="D134" s="4"/>
      <c r="E134" s="3"/>
      <c r="F134" s="3"/>
      <c r="G134" s="16"/>
      <c r="H134" s="3"/>
      <c r="I134" s="3"/>
      <c r="J134" s="3"/>
      <c r="K134" s="3"/>
      <c r="L134" s="3"/>
      <c r="M134" s="3"/>
      <c r="N134" s="3"/>
    </row>
    <row r="135" spans="1:14" ht="13">
      <c r="A135" s="36"/>
      <c r="B135" s="3"/>
      <c r="C135" s="4"/>
      <c r="D135" s="4"/>
      <c r="E135" s="3"/>
      <c r="F135" s="3"/>
      <c r="G135" s="16"/>
      <c r="H135" s="3"/>
      <c r="I135" s="3"/>
      <c r="J135" s="3"/>
      <c r="K135" s="3"/>
      <c r="L135" s="3"/>
      <c r="M135" s="3"/>
      <c r="N135" s="3"/>
    </row>
    <row r="136" spans="1:14" ht="13">
      <c r="A136" s="36"/>
      <c r="B136" s="3"/>
      <c r="C136" s="4"/>
      <c r="D136" s="4"/>
      <c r="E136" s="3"/>
      <c r="F136" s="3"/>
      <c r="G136" s="16"/>
      <c r="H136" s="3"/>
      <c r="I136" s="3"/>
      <c r="J136" s="3"/>
      <c r="K136" s="3"/>
      <c r="L136" s="3"/>
      <c r="M136" s="3"/>
      <c r="N136" s="3"/>
    </row>
    <row r="137" spans="1:14" ht="13">
      <c r="A137" s="36"/>
      <c r="B137" s="3"/>
      <c r="C137" s="4"/>
      <c r="D137" s="4"/>
      <c r="E137" s="3"/>
      <c r="F137" s="3"/>
      <c r="G137" s="16"/>
      <c r="H137" s="3"/>
      <c r="I137" s="3"/>
      <c r="J137" s="3"/>
      <c r="K137" s="3"/>
      <c r="L137" s="3"/>
      <c r="M137" s="3"/>
      <c r="N137" s="3"/>
    </row>
    <row r="138" spans="1:14" ht="13">
      <c r="A138" s="36"/>
      <c r="B138" s="3"/>
      <c r="C138" s="4"/>
      <c r="D138" s="4"/>
      <c r="E138" s="3"/>
      <c r="F138" s="3"/>
      <c r="G138" s="16"/>
      <c r="H138" s="3"/>
      <c r="I138" s="3"/>
      <c r="J138" s="3"/>
      <c r="K138" s="3"/>
      <c r="L138" s="3"/>
      <c r="M138" s="3"/>
      <c r="N138" s="3"/>
    </row>
    <row r="139" spans="1:14" ht="13">
      <c r="A139" s="36"/>
      <c r="B139" s="3"/>
      <c r="C139" s="4"/>
      <c r="D139" s="4"/>
      <c r="E139" s="3"/>
      <c r="F139" s="3"/>
      <c r="G139" s="16"/>
      <c r="H139" s="3"/>
      <c r="I139" s="3"/>
      <c r="J139" s="3"/>
      <c r="K139" s="3"/>
      <c r="L139" s="3"/>
      <c r="M139" s="3"/>
      <c r="N139" s="3"/>
    </row>
    <row r="140" spans="1:14" ht="13">
      <c r="A140" s="36"/>
      <c r="B140" s="3"/>
      <c r="C140" s="4"/>
      <c r="D140" s="4"/>
      <c r="E140" s="3"/>
      <c r="F140" s="3"/>
      <c r="G140" s="16"/>
      <c r="H140" s="3"/>
      <c r="I140" s="3"/>
      <c r="J140" s="3"/>
      <c r="K140" s="3"/>
      <c r="L140" s="3"/>
      <c r="M140" s="3"/>
      <c r="N140" s="3"/>
    </row>
    <row r="141" spans="1:14" ht="13">
      <c r="A141" s="36"/>
      <c r="B141" s="3"/>
      <c r="C141" s="4"/>
      <c r="D141" s="4"/>
      <c r="E141" s="3"/>
      <c r="F141" s="3"/>
      <c r="G141" s="16"/>
      <c r="H141" s="3"/>
      <c r="I141" s="3"/>
      <c r="J141" s="3"/>
      <c r="K141" s="3"/>
      <c r="L141" s="3"/>
      <c r="M141" s="3"/>
      <c r="N141" s="3"/>
    </row>
    <row r="142" spans="1:14" ht="13">
      <c r="A142" s="36"/>
      <c r="B142" s="3"/>
      <c r="C142" s="4"/>
      <c r="D142" s="4"/>
      <c r="E142" s="3"/>
      <c r="F142" s="3"/>
      <c r="G142" s="16"/>
      <c r="H142" s="3"/>
      <c r="I142" s="3"/>
      <c r="J142" s="3"/>
      <c r="K142" s="3"/>
      <c r="L142" s="3"/>
      <c r="M142" s="3"/>
      <c r="N142" s="3"/>
    </row>
    <row r="143" spans="1:14" ht="13">
      <c r="A143" s="36"/>
      <c r="B143" s="3"/>
      <c r="C143" s="4"/>
      <c r="D143" s="4"/>
      <c r="E143" s="3"/>
      <c r="F143" s="3"/>
      <c r="G143" s="16"/>
      <c r="H143" s="3"/>
      <c r="I143" s="3"/>
      <c r="J143" s="3"/>
      <c r="K143" s="3"/>
      <c r="L143" s="3"/>
      <c r="M143" s="3"/>
      <c r="N143" s="3"/>
    </row>
    <row r="144" spans="1:14" ht="13">
      <c r="A144" s="36"/>
      <c r="B144" s="3"/>
      <c r="C144" s="4"/>
      <c r="D144" s="4"/>
      <c r="E144" s="3"/>
      <c r="F144" s="3"/>
      <c r="G144" s="16"/>
      <c r="H144" s="3"/>
      <c r="I144" s="3"/>
      <c r="J144" s="3"/>
      <c r="K144" s="3"/>
      <c r="L144" s="3"/>
      <c r="M144" s="3"/>
      <c r="N144" s="3"/>
    </row>
    <row r="145" spans="1:14" ht="13">
      <c r="A145" s="36"/>
      <c r="B145" s="3"/>
      <c r="C145" s="4"/>
      <c r="D145" s="4"/>
      <c r="E145" s="3"/>
      <c r="F145" s="3"/>
      <c r="G145" s="16"/>
      <c r="H145" s="3"/>
      <c r="I145" s="3"/>
      <c r="J145" s="3"/>
      <c r="K145" s="3"/>
      <c r="L145" s="3"/>
      <c r="M145" s="3"/>
      <c r="N145" s="3"/>
    </row>
    <row r="146" spans="1:14" ht="13">
      <c r="A146" s="36"/>
      <c r="B146" s="3"/>
      <c r="C146" s="4"/>
      <c r="D146" s="4"/>
      <c r="E146" s="3"/>
      <c r="F146" s="3"/>
      <c r="G146" s="16"/>
      <c r="H146" s="3"/>
      <c r="I146" s="3"/>
      <c r="J146" s="3"/>
      <c r="K146" s="3"/>
      <c r="L146" s="3"/>
      <c r="M146" s="3"/>
      <c r="N146" s="3"/>
    </row>
    <row r="147" spans="1:14" ht="13">
      <c r="A147" s="36"/>
      <c r="B147" s="3"/>
      <c r="C147" s="4"/>
      <c r="D147" s="4"/>
      <c r="E147" s="3"/>
      <c r="F147" s="3"/>
      <c r="G147" s="16"/>
      <c r="H147" s="3"/>
      <c r="I147" s="3"/>
      <c r="J147" s="3"/>
      <c r="K147" s="3"/>
      <c r="L147" s="3"/>
      <c r="M147" s="3"/>
      <c r="N147" s="3"/>
    </row>
    <row r="148" spans="1:14" ht="13">
      <c r="A148" s="36"/>
      <c r="B148" s="3"/>
      <c r="C148" s="4"/>
      <c r="D148" s="4"/>
      <c r="E148" s="3"/>
      <c r="F148" s="3"/>
      <c r="G148" s="16"/>
      <c r="H148" s="3"/>
      <c r="I148" s="3"/>
      <c r="J148" s="3"/>
      <c r="K148" s="3"/>
      <c r="L148" s="3"/>
      <c r="M148" s="3"/>
      <c r="N148" s="3"/>
    </row>
    <row r="149" spans="1:14" ht="13">
      <c r="A149" s="36"/>
      <c r="B149" s="3"/>
      <c r="C149" s="4"/>
      <c r="D149" s="4"/>
      <c r="E149" s="3"/>
      <c r="F149" s="3"/>
      <c r="G149" s="16"/>
      <c r="H149" s="3"/>
      <c r="I149" s="3"/>
      <c r="J149" s="3"/>
      <c r="K149" s="3"/>
      <c r="L149" s="3"/>
      <c r="M149" s="3"/>
      <c r="N149" s="3"/>
    </row>
    <row r="150" spans="1:14" ht="13">
      <c r="A150" s="36"/>
      <c r="B150" s="3"/>
      <c r="C150" s="4"/>
      <c r="D150" s="4"/>
      <c r="E150" s="3"/>
      <c r="F150" s="3"/>
      <c r="G150" s="16"/>
      <c r="H150" s="3"/>
      <c r="I150" s="3"/>
      <c r="J150" s="3"/>
      <c r="K150" s="3"/>
      <c r="L150" s="3"/>
      <c r="M150" s="3"/>
      <c r="N150" s="3"/>
    </row>
    <row r="151" spans="1:14" ht="13">
      <c r="A151" s="36"/>
      <c r="B151" s="3"/>
      <c r="C151" s="4"/>
      <c r="D151" s="4"/>
      <c r="E151" s="3"/>
      <c r="F151" s="3"/>
      <c r="G151" s="16"/>
      <c r="H151" s="3"/>
      <c r="I151" s="3"/>
      <c r="J151" s="3"/>
      <c r="K151" s="3"/>
      <c r="L151" s="3"/>
      <c r="M151" s="3"/>
      <c r="N151" s="3"/>
    </row>
    <row r="152" spans="1:14" ht="13">
      <c r="A152" s="36"/>
      <c r="B152" s="3"/>
      <c r="C152" s="4"/>
      <c r="D152" s="4"/>
      <c r="E152" s="3"/>
      <c r="F152" s="3"/>
      <c r="G152" s="16"/>
      <c r="H152" s="3"/>
      <c r="I152" s="3"/>
      <c r="J152" s="3"/>
      <c r="K152" s="3"/>
      <c r="L152" s="3"/>
      <c r="M152" s="3"/>
      <c r="N152" s="3"/>
    </row>
    <row r="153" spans="1:14" ht="13">
      <c r="A153" s="36"/>
      <c r="B153" s="3"/>
      <c r="C153" s="4"/>
      <c r="D153" s="4"/>
      <c r="E153" s="3"/>
      <c r="F153" s="3"/>
      <c r="G153" s="16"/>
      <c r="H153" s="3"/>
      <c r="I153" s="3"/>
      <c r="J153" s="3"/>
      <c r="K153" s="3"/>
      <c r="L153" s="3"/>
      <c r="M153" s="3"/>
      <c r="N153" s="3"/>
    </row>
    <row r="154" spans="1:14" ht="13">
      <c r="A154" s="36"/>
      <c r="B154" s="3"/>
      <c r="C154" s="4"/>
      <c r="D154" s="4"/>
      <c r="E154" s="3"/>
      <c r="F154" s="3"/>
      <c r="G154" s="16"/>
      <c r="H154" s="3"/>
      <c r="I154" s="3"/>
      <c r="J154" s="3"/>
      <c r="K154" s="3"/>
      <c r="L154" s="3"/>
      <c r="M154" s="3"/>
      <c r="N154" s="3"/>
    </row>
    <row r="155" spans="1:14" ht="13">
      <c r="A155" s="36"/>
      <c r="B155" s="3"/>
      <c r="C155" s="4"/>
      <c r="D155" s="4"/>
      <c r="E155" s="3"/>
      <c r="F155" s="3"/>
      <c r="G155" s="16"/>
      <c r="H155" s="3"/>
      <c r="I155" s="3"/>
      <c r="J155" s="3"/>
      <c r="K155" s="3"/>
      <c r="L155" s="3"/>
      <c r="M155" s="3"/>
      <c r="N155" s="3"/>
    </row>
    <row r="156" spans="1:14" ht="13">
      <c r="A156" s="36"/>
      <c r="B156" s="3"/>
      <c r="C156" s="4"/>
      <c r="D156" s="4"/>
      <c r="E156" s="3"/>
      <c r="F156" s="3"/>
      <c r="G156" s="16"/>
      <c r="H156" s="3"/>
      <c r="I156" s="3"/>
      <c r="J156" s="3"/>
      <c r="K156" s="3"/>
      <c r="L156" s="3"/>
      <c r="M156" s="3"/>
      <c r="N156" s="3"/>
    </row>
    <row r="157" spans="1:14" ht="13">
      <c r="A157" s="36"/>
      <c r="B157" s="3"/>
      <c r="C157" s="4"/>
      <c r="D157" s="4"/>
      <c r="E157" s="3"/>
      <c r="F157" s="3"/>
      <c r="G157" s="16"/>
      <c r="H157" s="3"/>
      <c r="I157" s="3"/>
      <c r="J157" s="3"/>
      <c r="K157" s="3"/>
      <c r="L157" s="3"/>
      <c r="M157" s="3"/>
      <c r="N157" s="3"/>
    </row>
    <row r="158" spans="1:14" ht="13">
      <c r="A158" s="36"/>
      <c r="B158" s="3"/>
      <c r="C158" s="4"/>
      <c r="D158" s="4"/>
      <c r="E158" s="3"/>
      <c r="F158" s="3"/>
      <c r="G158" s="16"/>
      <c r="H158" s="3"/>
      <c r="I158" s="3"/>
      <c r="J158" s="3"/>
      <c r="K158" s="3"/>
      <c r="L158" s="3"/>
      <c r="M158" s="3"/>
      <c r="N158" s="3"/>
    </row>
    <row r="159" spans="1:14" ht="13">
      <c r="A159" s="36"/>
      <c r="B159" s="3"/>
      <c r="C159" s="4"/>
      <c r="D159" s="4"/>
      <c r="E159" s="3"/>
      <c r="F159" s="3"/>
      <c r="G159" s="16"/>
      <c r="H159" s="3"/>
      <c r="I159" s="3"/>
      <c r="J159" s="3"/>
      <c r="K159" s="3"/>
      <c r="L159" s="3"/>
      <c r="M159" s="3"/>
      <c r="N159" s="3"/>
    </row>
    <row r="160" spans="1:14" ht="13">
      <c r="A160" s="36"/>
      <c r="B160" s="3"/>
      <c r="C160" s="4"/>
      <c r="D160" s="4"/>
      <c r="E160" s="3"/>
      <c r="F160" s="3"/>
      <c r="G160" s="16"/>
      <c r="H160" s="3"/>
      <c r="I160" s="3"/>
      <c r="J160" s="3"/>
      <c r="K160" s="3"/>
      <c r="L160" s="3"/>
      <c r="M160" s="3"/>
      <c r="N160" s="3"/>
    </row>
    <row r="161" spans="1:14" ht="13">
      <c r="A161" s="36"/>
      <c r="B161" s="3"/>
      <c r="C161" s="4"/>
      <c r="D161" s="4"/>
      <c r="E161" s="3"/>
      <c r="F161" s="3"/>
      <c r="G161" s="16"/>
      <c r="H161" s="3"/>
      <c r="I161" s="3"/>
      <c r="J161" s="3"/>
      <c r="K161" s="3"/>
      <c r="L161" s="3"/>
      <c r="M161" s="3"/>
      <c r="N161" s="3"/>
    </row>
    <row r="162" spans="1:14" ht="13">
      <c r="A162" s="36"/>
      <c r="B162" s="3"/>
      <c r="C162" s="4"/>
      <c r="D162" s="4"/>
      <c r="E162" s="3"/>
      <c r="F162" s="3"/>
      <c r="G162" s="16"/>
      <c r="H162" s="3"/>
      <c r="I162" s="3"/>
      <c r="J162" s="3"/>
      <c r="K162" s="3"/>
      <c r="L162" s="3"/>
      <c r="M162" s="3"/>
      <c r="N162" s="3"/>
    </row>
    <row r="163" spans="1:14" ht="13">
      <c r="A163" s="36"/>
      <c r="B163" s="3"/>
      <c r="C163" s="4"/>
      <c r="D163" s="4"/>
      <c r="E163" s="3"/>
      <c r="F163" s="3"/>
      <c r="G163" s="16"/>
      <c r="H163" s="3"/>
      <c r="I163" s="3"/>
      <c r="J163" s="3"/>
      <c r="K163" s="3"/>
      <c r="L163" s="3"/>
      <c r="M163" s="3"/>
      <c r="N163" s="3"/>
    </row>
    <row r="164" spans="1:14" ht="13">
      <c r="A164" s="36"/>
      <c r="B164" s="3"/>
      <c r="C164" s="4"/>
      <c r="D164" s="4"/>
      <c r="E164" s="3"/>
      <c r="F164" s="3"/>
      <c r="G164" s="16"/>
      <c r="H164" s="3"/>
      <c r="I164" s="3"/>
      <c r="J164" s="3"/>
      <c r="K164" s="3"/>
      <c r="L164" s="3"/>
      <c r="M164" s="3"/>
      <c r="N164" s="3"/>
    </row>
    <row r="165" spans="1:14" ht="13">
      <c r="A165" s="36"/>
      <c r="B165" s="3"/>
      <c r="C165" s="4"/>
      <c r="D165" s="4"/>
      <c r="E165" s="3"/>
      <c r="F165" s="3"/>
      <c r="G165" s="16"/>
      <c r="H165" s="3"/>
      <c r="I165" s="3"/>
      <c r="J165" s="3"/>
      <c r="K165" s="3"/>
      <c r="L165" s="3"/>
      <c r="M165" s="3"/>
      <c r="N165" s="3"/>
    </row>
    <row r="166" spans="1:14" ht="13">
      <c r="A166" s="36"/>
      <c r="B166" s="3"/>
      <c r="C166" s="4"/>
      <c r="D166" s="4"/>
      <c r="E166" s="3"/>
      <c r="F166" s="3"/>
      <c r="G166" s="16"/>
      <c r="H166" s="3"/>
      <c r="I166" s="3"/>
      <c r="J166" s="3"/>
      <c r="K166" s="3"/>
      <c r="L166" s="3"/>
      <c r="M166" s="3"/>
      <c r="N166" s="3"/>
    </row>
    <row r="167" spans="1:14" ht="13">
      <c r="A167" s="36"/>
      <c r="B167" s="3"/>
      <c r="C167" s="4"/>
      <c r="D167" s="4"/>
      <c r="E167" s="3"/>
      <c r="F167" s="3"/>
      <c r="G167" s="16"/>
      <c r="H167" s="3"/>
      <c r="I167" s="3"/>
      <c r="J167" s="3"/>
      <c r="K167" s="3"/>
      <c r="L167" s="3"/>
      <c r="M167" s="3"/>
      <c r="N167" s="3"/>
    </row>
    <row r="168" spans="1:14" ht="13">
      <c r="A168" s="36"/>
      <c r="B168" s="3"/>
      <c r="C168" s="4"/>
      <c r="D168" s="4"/>
      <c r="E168" s="3"/>
      <c r="F168" s="3"/>
      <c r="G168" s="16"/>
      <c r="H168" s="3"/>
      <c r="I168" s="3"/>
      <c r="J168" s="3"/>
      <c r="K168" s="3"/>
      <c r="L168" s="3"/>
      <c r="M168" s="3"/>
      <c r="N168" s="3"/>
    </row>
    <row r="169" spans="1:14" ht="13">
      <c r="A169" s="36"/>
      <c r="B169" s="3"/>
      <c r="C169" s="4"/>
      <c r="D169" s="4"/>
      <c r="E169" s="3"/>
      <c r="F169" s="3"/>
      <c r="G169" s="16"/>
      <c r="H169" s="3"/>
      <c r="I169" s="3"/>
      <c r="J169" s="3"/>
      <c r="K169" s="3"/>
      <c r="L169" s="3"/>
      <c r="M169" s="3"/>
      <c r="N169" s="3"/>
    </row>
    <row r="170" spans="1:14" ht="13">
      <c r="A170" s="36"/>
      <c r="B170" s="3"/>
      <c r="C170" s="4"/>
      <c r="D170" s="4"/>
      <c r="E170" s="3"/>
      <c r="F170" s="3"/>
      <c r="G170" s="16"/>
      <c r="H170" s="3"/>
      <c r="I170" s="3"/>
      <c r="J170" s="3"/>
      <c r="K170" s="3"/>
      <c r="L170" s="3"/>
      <c r="M170" s="3"/>
      <c r="N170" s="3"/>
    </row>
    <row r="171" spans="1:14" ht="13">
      <c r="A171" s="36"/>
      <c r="B171" s="3"/>
      <c r="C171" s="4"/>
      <c r="D171" s="4"/>
      <c r="E171" s="3"/>
      <c r="F171" s="3"/>
      <c r="G171" s="16"/>
      <c r="H171" s="3"/>
      <c r="I171" s="3"/>
      <c r="J171" s="3"/>
      <c r="K171" s="3"/>
      <c r="L171" s="3"/>
      <c r="M171" s="3"/>
      <c r="N171" s="3"/>
    </row>
    <row r="172" spans="1:14" ht="13">
      <c r="A172" s="36"/>
      <c r="B172" s="3"/>
      <c r="C172" s="4"/>
      <c r="D172" s="4"/>
      <c r="E172" s="3"/>
      <c r="F172" s="3"/>
      <c r="G172" s="16"/>
      <c r="H172" s="3"/>
      <c r="I172" s="3"/>
      <c r="J172" s="3"/>
      <c r="K172" s="3"/>
      <c r="L172" s="3"/>
      <c r="M172" s="3"/>
      <c r="N172" s="3"/>
    </row>
    <row r="173" spans="1:14" ht="13">
      <c r="A173" s="36"/>
      <c r="B173" s="3"/>
      <c r="C173" s="4"/>
      <c r="D173" s="4"/>
      <c r="E173" s="3"/>
      <c r="F173" s="3"/>
      <c r="G173" s="16"/>
      <c r="H173" s="3"/>
      <c r="I173" s="3"/>
      <c r="J173" s="3"/>
      <c r="K173" s="3"/>
      <c r="L173" s="3"/>
      <c r="M173" s="3"/>
      <c r="N173" s="3"/>
    </row>
    <row r="174" spans="1:14" ht="13">
      <c r="A174" s="36"/>
      <c r="B174" s="3"/>
      <c r="C174" s="4"/>
      <c r="D174" s="4"/>
      <c r="E174" s="3"/>
      <c r="F174" s="3"/>
      <c r="G174" s="16"/>
      <c r="H174" s="3"/>
      <c r="I174" s="3"/>
      <c r="J174" s="3"/>
      <c r="K174" s="3"/>
      <c r="L174" s="3"/>
      <c r="M174" s="3"/>
      <c r="N174" s="3"/>
    </row>
    <row r="175" spans="1:14" ht="13">
      <c r="A175" s="36"/>
      <c r="B175" s="3"/>
      <c r="C175" s="4"/>
      <c r="D175" s="4"/>
      <c r="E175" s="3"/>
      <c r="F175" s="3"/>
      <c r="G175" s="16"/>
      <c r="H175" s="3"/>
      <c r="I175" s="3"/>
      <c r="J175" s="3"/>
      <c r="K175" s="3"/>
      <c r="L175" s="3"/>
      <c r="M175" s="3"/>
      <c r="N175" s="3"/>
    </row>
    <row r="176" spans="1:14" ht="13">
      <c r="A176" s="36"/>
      <c r="B176" s="3"/>
      <c r="C176" s="4"/>
      <c r="D176" s="4"/>
      <c r="E176" s="3"/>
      <c r="F176" s="3"/>
      <c r="G176" s="16"/>
      <c r="H176" s="3"/>
      <c r="I176" s="3"/>
      <c r="J176" s="3"/>
      <c r="K176" s="3"/>
      <c r="L176" s="3"/>
      <c r="M176" s="3"/>
      <c r="N176" s="3"/>
    </row>
    <row r="177" spans="1:14" ht="13">
      <c r="A177" s="36"/>
      <c r="B177" s="3"/>
      <c r="C177" s="4"/>
      <c r="D177" s="4"/>
      <c r="E177" s="3"/>
      <c r="F177" s="3"/>
      <c r="G177" s="16"/>
      <c r="H177" s="3"/>
      <c r="I177" s="3"/>
      <c r="J177" s="3"/>
      <c r="K177" s="3"/>
      <c r="L177" s="3"/>
      <c r="M177" s="3"/>
      <c r="N177" s="3"/>
    </row>
    <row r="178" spans="1:14" ht="13">
      <c r="A178" s="36"/>
      <c r="B178" s="3"/>
      <c r="C178" s="4"/>
      <c r="D178" s="4"/>
      <c r="E178" s="3"/>
      <c r="F178" s="3"/>
      <c r="G178" s="16"/>
      <c r="H178" s="3"/>
      <c r="I178" s="3"/>
      <c r="J178" s="3"/>
      <c r="K178" s="3"/>
      <c r="L178" s="3"/>
      <c r="M178" s="3"/>
      <c r="N178" s="3"/>
    </row>
    <row r="179" spans="1:14" ht="13">
      <c r="A179" s="36"/>
      <c r="B179" s="3"/>
      <c r="C179" s="4"/>
      <c r="D179" s="4"/>
      <c r="E179" s="3"/>
      <c r="F179" s="3"/>
      <c r="G179" s="16"/>
      <c r="H179" s="3"/>
      <c r="I179" s="3"/>
      <c r="J179" s="3"/>
      <c r="K179" s="3"/>
      <c r="L179" s="3"/>
      <c r="M179" s="3"/>
      <c r="N179" s="3"/>
    </row>
    <row r="180" spans="1:14" ht="13">
      <c r="A180" s="36"/>
      <c r="B180" s="3"/>
      <c r="C180" s="4"/>
      <c r="D180" s="4"/>
      <c r="E180" s="3"/>
      <c r="F180" s="3"/>
      <c r="G180" s="16"/>
      <c r="H180" s="3"/>
      <c r="I180" s="3"/>
      <c r="J180" s="3"/>
      <c r="K180" s="3"/>
      <c r="L180" s="3"/>
      <c r="M180" s="3"/>
      <c r="N180" s="3"/>
    </row>
    <row r="181" spans="1:14" ht="13">
      <c r="A181" s="36"/>
      <c r="B181" s="3"/>
      <c r="C181" s="4"/>
      <c r="D181" s="4"/>
      <c r="E181" s="3"/>
      <c r="F181" s="3"/>
      <c r="G181" s="16"/>
      <c r="H181" s="3"/>
      <c r="I181" s="3"/>
      <c r="J181" s="3"/>
      <c r="K181" s="3"/>
      <c r="L181" s="3"/>
      <c r="M181" s="3"/>
      <c r="N181" s="3"/>
    </row>
    <row r="182" spans="1:14" ht="13">
      <c r="A182" s="36"/>
      <c r="B182" s="3"/>
      <c r="C182" s="4"/>
      <c r="D182" s="4"/>
      <c r="E182" s="3"/>
      <c r="F182" s="3"/>
      <c r="G182" s="16"/>
      <c r="H182" s="3"/>
      <c r="I182" s="3"/>
      <c r="J182" s="3"/>
      <c r="K182" s="3"/>
      <c r="L182" s="3"/>
      <c r="M182" s="3"/>
      <c r="N182" s="3"/>
    </row>
    <row r="183" spans="1:14" ht="13">
      <c r="A183" s="36"/>
      <c r="B183" s="3"/>
      <c r="C183" s="4"/>
      <c r="D183" s="4"/>
      <c r="E183" s="3"/>
      <c r="F183" s="3"/>
      <c r="G183" s="16"/>
      <c r="H183" s="3"/>
      <c r="I183" s="3"/>
      <c r="J183" s="3"/>
      <c r="K183" s="3"/>
      <c r="L183" s="3"/>
      <c r="M183" s="3"/>
      <c r="N183" s="3"/>
    </row>
    <row r="184" spans="1:14" ht="13">
      <c r="A184" s="36"/>
      <c r="B184" s="3"/>
      <c r="C184" s="4"/>
      <c r="D184" s="4"/>
      <c r="E184" s="3"/>
      <c r="F184" s="3"/>
      <c r="G184" s="16"/>
      <c r="H184" s="3"/>
      <c r="I184" s="3"/>
      <c r="J184" s="3"/>
      <c r="K184" s="3"/>
      <c r="L184" s="3"/>
      <c r="M184" s="3"/>
      <c r="N184" s="3"/>
    </row>
    <row r="185" spans="1:14" ht="13">
      <c r="A185" s="36"/>
      <c r="B185" s="3"/>
      <c r="C185" s="4"/>
      <c r="D185" s="4"/>
      <c r="E185" s="3"/>
      <c r="F185" s="3"/>
      <c r="G185" s="16"/>
      <c r="H185" s="3"/>
      <c r="I185" s="3"/>
      <c r="J185" s="3"/>
      <c r="K185" s="3"/>
      <c r="L185" s="3"/>
      <c r="M185" s="3"/>
      <c r="N185" s="3"/>
    </row>
    <row r="186" spans="1:14" ht="13">
      <c r="A186" s="36"/>
      <c r="B186" s="3"/>
      <c r="C186" s="4"/>
      <c r="D186" s="4"/>
      <c r="E186" s="3"/>
      <c r="F186" s="3"/>
      <c r="G186" s="16"/>
      <c r="H186" s="3"/>
      <c r="I186" s="3"/>
      <c r="J186" s="3"/>
      <c r="K186" s="3"/>
      <c r="L186" s="3"/>
      <c r="M186" s="3"/>
      <c r="N186" s="3"/>
    </row>
    <row r="187" spans="1:14" ht="13">
      <c r="A187" s="36"/>
      <c r="B187" s="3"/>
      <c r="C187" s="4"/>
      <c r="D187" s="4"/>
      <c r="E187" s="3"/>
      <c r="F187" s="3"/>
      <c r="G187" s="16"/>
      <c r="H187" s="3"/>
      <c r="I187" s="3"/>
      <c r="J187" s="3"/>
      <c r="K187" s="3"/>
      <c r="L187" s="3"/>
      <c r="M187" s="3"/>
      <c r="N187" s="3"/>
    </row>
    <row r="188" spans="1:14" ht="13">
      <c r="A188" s="36"/>
      <c r="B188" s="3"/>
      <c r="C188" s="4"/>
      <c r="D188" s="4"/>
      <c r="E188" s="3"/>
      <c r="F188" s="3"/>
      <c r="G188" s="16"/>
      <c r="H188" s="3"/>
      <c r="I188" s="3"/>
      <c r="J188" s="3"/>
      <c r="K188" s="3"/>
      <c r="L188" s="3"/>
      <c r="M188" s="3"/>
      <c r="N188" s="3"/>
    </row>
    <row r="189" spans="1:14" ht="13">
      <c r="A189" s="36"/>
      <c r="B189" s="3"/>
      <c r="C189" s="4"/>
      <c r="D189" s="4"/>
      <c r="E189" s="3"/>
      <c r="F189" s="3"/>
      <c r="G189" s="16"/>
      <c r="H189" s="3"/>
      <c r="I189" s="3"/>
      <c r="J189" s="3"/>
      <c r="K189" s="3"/>
      <c r="L189" s="3"/>
      <c r="M189" s="3"/>
      <c r="N189" s="3"/>
    </row>
    <row r="190" spans="1:14" ht="13">
      <c r="A190" s="36"/>
      <c r="B190" s="3"/>
      <c r="C190" s="4"/>
      <c r="D190" s="4"/>
      <c r="E190" s="3"/>
      <c r="F190" s="3"/>
      <c r="G190" s="16"/>
      <c r="H190" s="3"/>
      <c r="I190" s="3"/>
      <c r="J190" s="3"/>
      <c r="K190" s="3"/>
      <c r="L190" s="3"/>
      <c r="M190" s="3"/>
      <c r="N190" s="3"/>
    </row>
    <row r="191" spans="1:14" ht="13">
      <c r="A191" s="36"/>
      <c r="B191" s="3"/>
      <c r="C191" s="4"/>
      <c r="D191" s="4"/>
      <c r="E191" s="3"/>
      <c r="F191" s="3"/>
      <c r="G191" s="16"/>
      <c r="H191" s="3"/>
      <c r="I191" s="3"/>
      <c r="J191" s="3"/>
      <c r="K191" s="3"/>
      <c r="L191" s="3"/>
      <c r="M191" s="3"/>
      <c r="N191" s="3"/>
    </row>
    <row r="192" spans="1:14" ht="13">
      <c r="A192" s="36"/>
      <c r="B192" s="3"/>
      <c r="C192" s="4"/>
      <c r="D192" s="4"/>
      <c r="E192" s="3"/>
      <c r="F192" s="3"/>
      <c r="G192" s="16"/>
      <c r="H192" s="3"/>
      <c r="I192" s="3"/>
      <c r="J192" s="3"/>
      <c r="K192" s="3"/>
      <c r="L192" s="3"/>
      <c r="M192" s="3"/>
      <c r="N192" s="3"/>
    </row>
    <row r="193" spans="1:14" ht="13">
      <c r="A193" s="36"/>
      <c r="B193" s="3"/>
      <c r="C193" s="4"/>
      <c r="D193" s="4"/>
      <c r="E193" s="3"/>
      <c r="F193" s="3"/>
      <c r="G193" s="16"/>
      <c r="H193" s="3"/>
      <c r="I193" s="3"/>
      <c r="J193" s="3"/>
      <c r="K193" s="3"/>
      <c r="L193" s="3"/>
      <c r="M193" s="3"/>
      <c r="N193" s="3"/>
    </row>
    <row r="194" spans="1:14" ht="13">
      <c r="A194" s="36"/>
      <c r="B194" s="3"/>
      <c r="C194" s="4"/>
      <c r="D194" s="4"/>
      <c r="E194" s="3"/>
      <c r="F194" s="3"/>
      <c r="G194" s="16"/>
      <c r="H194" s="3"/>
      <c r="I194" s="3"/>
      <c r="J194" s="3"/>
      <c r="K194" s="3"/>
      <c r="L194" s="3"/>
      <c r="M194" s="3"/>
      <c r="N194" s="3"/>
    </row>
    <row r="195" spans="1:14" ht="13">
      <c r="A195" s="36"/>
      <c r="B195" s="3"/>
      <c r="C195" s="4"/>
      <c r="D195" s="4"/>
      <c r="E195" s="3"/>
      <c r="F195" s="3"/>
      <c r="G195" s="16"/>
      <c r="H195" s="3"/>
      <c r="I195" s="3"/>
      <c r="J195" s="3"/>
      <c r="K195" s="3"/>
      <c r="L195" s="3"/>
      <c r="M195" s="3"/>
      <c r="N195" s="3"/>
    </row>
    <row r="196" spans="1:14" ht="13">
      <c r="A196" s="36"/>
      <c r="B196" s="3"/>
      <c r="C196" s="4"/>
      <c r="D196" s="4"/>
      <c r="E196" s="3"/>
      <c r="F196" s="3"/>
      <c r="G196" s="16"/>
      <c r="H196" s="3"/>
      <c r="I196" s="3"/>
      <c r="J196" s="3"/>
      <c r="K196" s="3"/>
      <c r="L196" s="3"/>
      <c r="M196" s="3"/>
      <c r="N196" s="3"/>
    </row>
    <row r="197" spans="1:14" ht="13">
      <c r="A197" s="36"/>
      <c r="B197" s="3"/>
      <c r="C197" s="4"/>
      <c r="D197" s="4"/>
      <c r="E197" s="3"/>
      <c r="F197" s="3"/>
      <c r="G197" s="16"/>
      <c r="H197" s="3"/>
      <c r="I197" s="3"/>
      <c r="J197" s="3"/>
      <c r="K197" s="3"/>
      <c r="L197" s="3"/>
      <c r="M197" s="3"/>
      <c r="N197" s="3"/>
    </row>
    <row r="198" spans="1:14" ht="13">
      <c r="A198" s="36"/>
      <c r="B198" s="3"/>
      <c r="C198" s="4"/>
      <c r="D198" s="4"/>
      <c r="E198" s="3"/>
      <c r="F198" s="3"/>
      <c r="G198" s="16"/>
      <c r="H198" s="3"/>
      <c r="I198" s="3"/>
      <c r="J198" s="3"/>
      <c r="K198" s="3"/>
      <c r="L198" s="3"/>
      <c r="M198" s="3"/>
      <c r="N198" s="3"/>
    </row>
    <row r="199" spans="1:14" ht="13">
      <c r="A199" s="36"/>
      <c r="B199" s="3"/>
      <c r="C199" s="4"/>
      <c r="D199" s="4"/>
      <c r="E199" s="3"/>
      <c r="F199" s="3"/>
      <c r="G199" s="16"/>
      <c r="H199" s="3"/>
      <c r="I199" s="3"/>
      <c r="J199" s="3"/>
      <c r="K199" s="3"/>
      <c r="L199" s="3"/>
      <c r="M199" s="3"/>
      <c r="N199" s="3"/>
    </row>
    <row r="200" spans="1:14" ht="13">
      <c r="A200" s="36"/>
      <c r="B200" s="3"/>
      <c r="C200" s="4"/>
      <c r="D200" s="4"/>
      <c r="E200" s="3"/>
      <c r="F200" s="3"/>
      <c r="G200" s="16"/>
      <c r="H200" s="3"/>
      <c r="I200" s="3"/>
      <c r="J200" s="3"/>
      <c r="K200" s="3"/>
      <c r="L200" s="3"/>
      <c r="M200" s="3"/>
      <c r="N200" s="3"/>
    </row>
    <row r="201" spans="1:14" ht="13">
      <c r="A201" s="36"/>
      <c r="B201" s="3"/>
      <c r="C201" s="4"/>
      <c r="D201" s="4"/>
      <c r="E201" s="3"/>
      <c r="F201" s="3"/>
      <c r="G201" s="16"/>
      <c r="H201" s="3"/>
      <c r="I201" s="3"/>
      <c r="J201" s="3"/>
      <c r="K201" s="3"/>
      <c r="L201" s="3"/>
      <c r="M201" s="3"/>
      <c r="N201" s="3"/>
    </row>
    <row r="202" spans="1:14" ht="13">
      <c r="A202" s="36"/>
      <c r="B202" s="3"/>
      <c r="C202" s="4"/>
      <c r="D202" s="4"/>
      <c r="E202" s="3"/>
      <c r="F202" s="3"/>
      <c r="G202" s="16"/>
      <c r="H202" s="3"/>
      <c r="I202" s="3"/>
      <c r="J202" s="3"/>
      <c r="K202" s="3"/>
      <c r="L202" s="3"/>
      <c r="M202" s="3"/>
      <c r="N202" s="3"/>
    </row>
    <row r="203" spans="1:14" ht="13">
      <c r="A203" s="36"/>
      <c r="B203" s="3"/>
      <c r="C203" s="4"/>
      <c r="D203" s="4"/>
      <c r="E203" s="3"/>
      <c r="F203" s="3"/>
      <c r="G203" s="16"/>
      <c r="H203" s="3"/>
      <c r="I203" s="3"/>
      <c r="J203" s="3"/>
      <c r="K203" s="3"/>
      <c r="L203" s="3"/>
      <c r="M203" s="3"/>
      <c r="N203" s="3"/>
    </row>
    <row r="204" spans="1:14" ht="13">
      <c r="A204" s="36"/>
      <c r="B204" s="3"/>
      <c r="C204" s="4"/>
      <c r="D204" s="4"/>
      <c r="E204" s="3"/>
      <c r="F204" s="3"/>
      <c r="G204" s="16"/>
      <c r="H204" s="3"/>
      <c r="I204" s="3"/>
      <c r="J204" s="3"/>
      <c r="K204" s="3"/>
      <c r="L204" s="3"/>
      <c r="M204" s="3"/>
      <c r="N204" s="3"/>
    </row>
    <row r="205" spans="1:14" ht="13">
      <c r="A205" s="36"/>
      <c r="B205" s="3"/>
      <c r="C205" s="4"/>
      <c r="D205" s="4"/>
      <c r="E205" s="3"/>
      <c r="F205" s="3"/>
      <c r="G205" s="16"/>
      <c r="H205" s="3"/>
      <c r="I205" s="3"/>
      <c r="J205" s="3"/>
      <c r="K205" s="3"/>
      <c r="L205" s="3"/>
      <c r="M205" s="3"/>
      <c r="N205" s="3"/>
    </row>
    <row r="206" spans="1:14" ht="13">
      <c r="A206" s="36"/>
      <c r="B206" s="3"/>
      <c r="C206" s="4"/>
      <c r="D206" s="4"/>
      <c r="E206" s="3"/>
      <c r="F206" s="3"/>
      <c r="G206" s="16"/>
      <c r="H206" s="3"/>
      <c r="I206" s="3"/>
      <c r="J206" s="3"/>
      <c r="K206" s="3"/>
      <c r="L206" s="3"/>
      <c r="M206" s="3"/>
      <c r="N206" s="3"/>
    </row>
    <row r="207" spans="1:14" ht="13">
      <c r="A207" s="36"/>
      <c r="B207" s="3"/>
      <c r="C207" s="4"/>
      <c r="D207" s="4"/>
      <c r="E207" s="3"/>
      <c r="F207" s="3"/>
      <c r="G207" s="16"/>
      <c r="H207" s="3"/>
      <c r="I207" s="3"/>
      <c r="J207" s="3"/>
      <c r="K207" s="3"/>
      <c r="L207" s="3"/>
      <c r="M207" s="3"/>
      <c r="N207" s="3"/>
    </row>
    <row r="208" spans="1:14" ht="13">
      <c r="A208" s="36"/>
      <c r="B208" s="3"/>
      <c r="C208" s="4"/>
      <c r="D208" s="4"/>
      <c r="E208" s="3"/>
      <c r="F208" s="3"/>
      <c r="G208" s="16"/>
      <c r="H208" s="3"/>
      <c r="I208" s="3"/>
      <c r="J208" s="3"/>
      <c r="K208" s="3"/>
      <c r="L208" s="3"/>
      <c r="M208" s="3"/>
      <c r="N208" s="3"/>
    </row>
    <row r="209" spans="1:14" ht="13">
      <c r="A209" s="36"/>
      <c r="B209" s="3"/>
      <c r="C209" s="4"/>
      <c r="D209" s="4"/>
      <c r="E209" s="3"/>
      <c r="F209" s="3"/>
      <c r="G209" s="16"/>
      <c r="H209" s="3"/>
      <c r="I209" s="3"/>
      <c r="J209" s="3"/>
      <c r="K209" s="3"/>
      <c r="L209" s="3"/>
      <c r="M209" s="3"/>
      <c r="N209" s="3"/>
    </row>
    <row r="210" spans="1:14" ht="13">
      <c r="A210" s="36"/>
      <c r="B210" s="3"/>
      <c r="C210" s="4"/>
      <c r="D210" s="4"/>
      <c r="E210" s="3"/>
      <c r="F210" s="3"/>
      <c r="G210" s="16"/>
      <c r="H210" s="3"/>
      <c r="I210" s="3"/>
      <c r="J210" s="3"/>
      <c r="K210" s="3"/>
      <c r="L210" s="3"/>
      <c r="M210" s="3"/>
      <c r="N210" s="3"/>
    </row>
    <row r="211" spans="1:14" ht="13">
      <c r="A211" s="36"/>
      <c r="B211" s="3"/>
      <c r="C211" s="4"/>
      <c r="D211" s="4"/>
      <c r="E211" s="3"/>
      <c r="F211" s="3"/>
      <c r="G211" s="16"/>
      <c r="H211" s="3"/>
      <c r="I211" s="3"/>
      <c r="J211" s="3"/>
      <c r="K211" s="3"/>
      <c r="L211" s="3"/>
      <c r="M211" s="3"/>
      <c r="N211" s="3"/>
    </row>
    <row r="212" spans="1:14" ht="13">
      <c r="A212" s="36"/>
      <c r="B212" s="3"/>
      <c r="C212" s="4"/>
      <c r="D212" s="4"/>
      <c r="E212" s="3"/>
      <c r="F212" s="3"/>
      <c r="G212" s="16"/>
      <c r="H212" s="3"/>
      <c r="I212" s="3"/>
      <c r="J212" s="3"/>
      <c r="K212" s="3"/>
      <c r="L212" s="3"/>
      <c r="M212" s="3"/>
      <c r="N212" s="3"/>
    </row>
    <row r="213" spans="1:14" ht="13">
      <c r="A213" s="36"/>
      <c r="B213" s="3"/>
      <c r="C213" s="4"/>
      <c r="D213" s="4"/>
      <c r="E213" s="3"/>
      <c r="F213" s="3"/>
      <c r="G213" s="16"/>
      <c r="H213" s="3"/>
      <c r="I213" s="3"/>
      <c r="J213" s="3"/>
      <c r="K213" s="3"/>
      <c r="L213" s="3"/>
      <c r="M213" s="3"/>
      <c r="N213" s="3"/>
    </row>
    <row r="214" spans="1:14" ht="13">
      <c r="A214" s="36"/>
      <c r="B214" s="3"/>
      <c r="C214" s="4"/>
      <c r="D214" s="4"/>
      <c r="E214" s="3"/>
      <c r="F214" s="3"/>
      <c r="G214" s="16"/>
      <c r="H214" s="3"/>
      <c r="I214" s="3"/>
      <c r="J214" s="3"/>
      <c r="K214" s="3"/>
      <c r="L214" s="3"/>
      <c r="M214" s="3"/>
      <c r="N214" s="3"/>
    </row>
    <row r="215" spans="1:14" ht="13">
      <c r="A215" s="36"/>
      <c r="B215" s="3"/>
      <c r="C215" s="4"/>
      <c r="D215" s="4"/>
      <c r="E215" s="3"/>
      <c r="F215" s="3"/>
      <c r="G215" s="16"/>
      <c r="H215" s="3"/>
      <c r="I215" s="3"/>
      <c r="J215" s="3"/>
      <c r="K215" s="3"/>
      <c r="L215" s="3"/>
      <c r="M215" s="3"/>
      <c r="N215" s="3"/>
    </row>
    <row r="216" spans="1:14" ht="13">
      <c r="A216" s="36"/>
      <c r="B216" s="3"/>
      <c r="C216" s="4"/>
      <c r="D216" s="4"/>
      <c r="E216" s="3"/>
      <c r="F216" s="3"/>
      <c r="G216" s="16"/>
      <c r="H216" s="3"/>
      <c r="I216" s="3"/>
      <c r="J216" s="3"/>
      <c r="K216" s="3"/>
      <c r="L216" s="3"/>
      <c r="M216" s="3"/>
      <c r="N216" s="3"/>
    </row>
    <row r="217" spans="1:14" ht="13">
      <c r="A217" s="36"/>
      <c r="B217" s="3"/>
      <c r="C217" s="4"/>
      <c r="D217" s="4"/>
      <c r="E217" s="3"/>
      <c r="F217" s="3"/>
      <c r="G217" s="16"/>
      <c r="H217" s="3"/>
      <c r="I217" s="3"/>
      <c r="J217" s="3"/>
      <c r="K217" s="3"/>
      <c r="L217" s="3"/>
      <c r="M217" s="3"/>
      <c r="N217" s="3"/>
    </row>
    <row r="218" spans="1:14" ht="13">
      <c r="A218" s="36"/>
      <c r="B218" s="3"/>
      <c r="C218" s="4"/>
      <c r="D218" s="4"/>
      <c r="E218" s="3"/>
      <c r="F218" s="3"/>
      <c r="G218" s="16"/>
      <c r="H218" s="3"/>
      <c r="I218" s="3"/>
      <c r="J218" s="3"/>
      <c r="K218" s="3"/>
      <c r="L218" s="3"/>
      <c r="M218" s="3"/>
      <c r="N218" s="3"/>
    </row>
    <row r="219" spans="1:14" ht="13">
      <c r="A219" s="36"/>
      <c r="B219" s="3"/>
      <c r="C219" s="4"/>
      <c r="D219" s="4"/>
      <c r="E219" s="3"/>
      <c r="F219" s="3"/>
      <c r="G219" s="16"/>
      <c r="H219" s="3"/>
      <c r="I219" s="3"/>
      <c r="J219" s="3"/>
      <c r="K219" s="3"/>
      <c r="L219" s="3"/>
      <c r="M219" s="3"/>
      <c r="N219" s="3"/>
    </row>
    <row r="220" spans="1:14" ht="13">
      <c r="A220" s="36"/>
      <c r="B220" s="3"/>
      <c r="C220" s="4"/>
      <c r="D220" s="4"/>
      <c r="E220" s="3"/>
      <c r="F220" s="3"/>
      <c r="G220" s="16"/>
      <c r="H220" s="3"/>
      <c r="I220" s="3"/>
      <c r="J220" s="3"/>
      <c r="K220" s="3"/>
      <c r="L220" s="3"/>
      <c r="M220" s="3"/>
      <c r="N220" s="3"/>
    </row>
    <row r="221" spans="1:14" ht="13">
      <c r="A221" s="36"/>
      <c r="B221" s="3"/>
      <c r="C221" s="4"/>
      <c r="D221" s="4"/>
      <c r="E221" s="3"/>
      <c r="F221" s="3"/>
      <c r="G221" s="16"/>
      <c r="H221" s="3"/>
      <c r="I221" s="3"/>
      <c r="J221" s="3"/>
      <c r="K221" s="3"/>
      <c r="L221" s="3"/>
      <c r="M221" s="3"/>
      <c r="N221" s="3"/>
    </row>
    <row r="222" spans="1:14" ht="13">
      <c r="A222" s="36"/>
      <c r="B222" s="3"/>
      <c r="C222" s="4"/>
      <c r="D222" s="4"/>
      <c r="E222" s="3"/>
      <c r="F222" s="3"/>
      <c r="G222" s="16"/>
      <c r="H222" s="3"/>
      <c r="I222" s="3"/>
      <c r="J222" s="3"/>
      <c r="K222" s="3"/>
      <c r="L222" s="3"/>
      <c r="M222" s="3"/>
      <c r="N222" s="3"/>
    </row>
    <row r="223" spans="1:14" ht="13">
      <c r="A223" s="36"/>
      <c r="B223" s="3"/>
      <c r="C223" s="4"/>
      <c r="D223" s="4"/>
      <c r="E223" s="3"/>
      <c r="F223" s="3"/>
      <c r="G223" s="16"/>
      <c r="H223" s="3"/>
      <c r="I223" s="3"/>
      <c r="J223" s="3"/>
      <c r="K223" s="3"/>
      <c r="L223" s="3"/>
      <c r="M223" s="3"/>
      <c r="N223" s="3"/>
    </row>
    <row r="224" spans="1:14" ht="13">
      <c r="A224" s="36"/>
      <c r="B224" s="3"/>
      <c r="C224" s="4"/>
      <c r="D224" s="4"/>
      <c r="E224" s="3"/>
      <c r="F224" s="3"/>
      <c r="G224" s="16"/>
      <c r="H224" s="3"/>
      <c r="I224" s="3"/>
      <c r="J224" s="3"/>
      <c r="K224" s="3"/>
      <c r="L224" s="3"/>
      <c r="M224" s="3"/>
      <c r="N224" s="3"/>
    </row>
    <row r="225" spans="1:14" ht="13">
      <c r="A225" s="36"/>
      <c r="B225" s="3"/>
      <c r="C225" s="4"/>
      <c r="D225" s="4"/>
      <c r="E225" s="3"/>
      <c r="F225" s="3"/>
      <c r="G225" s="16"/>
      <c r="H225" s="3"/>
      <c r="I225" s="3"/>
      <c r="J225" s="3"/>
      <c r="K225" s="3"/>
      <c r="L225" s="3"/>
      <c r="M225" s="3"/>
      <c r="N225" s="3"/>
    </row>
    <row r="226" spans="1:14" ht="13">
      <c r="A226" s="36"/>
      <c r="B226" s="3"/>
      <c r="C226" s="4"/>
      <c r="D226" s="4"/>
      <c r="E226" s="3"/>
      <c r="F226" s="3"/>
      <c r="G226" s="16"/>
      <c r="H226" s="3"/>
      <c r="I226" s="3"/>
      <c r="J226" s="3"/>
      <c r="K226" s="3"/>
      <c r="L226" s="3"/>
      <c r="M226" s="3"/>
      <c r="N226" s="3"/>
    </row>
    <row r="227" spans="1:14" ht="13">
      <c r="A227" s="36"/>
      <c r="B227" s="3"/>
      <c r="C227" s="4"/>
      <c r="D227" s="4"/>
      <c r="E227" s="3"/>
      <c r="F227" s="3"/>
      <c r="G227" s="16"/>
      <c r="H227" s="3"/>
      <c r="I227" s="3"/>
      <c r="J227" s="3"/>
      <c r="K227" s="3"/>
      <c r="L227" s="3"/>
      <c r="M227" s="3"/>
      <c r="N227" s="3"/>
    </row>
    <row r="228" spans="1:14" ht="13">
      <c r="A228" s="36"/>
      <c r="B228" s="3"/>
      <c r="C228" s="4"/>
      <c r="D228" s="4"/>
      <c r="E228" s="3"/>
      <c r="F228" s="3"/>
      <c r="G228" s="16"/>
      <c r="H228" s="3"/>
      <c r="I228" s="3"/>
      <c r="J228" s="3"/>
      <c r="K228" s="3"/>
      <c r="L228" s="3"/>
      <c r="M228" s="3"/>
      <c r="N228" s="3"/>
    </row>
    <row r="229" spans="1:14" ht="13">
      <c r="A229" s="36"/>
      <c r="B229" s="3"/>
      <c r="C229" s="4"/>
      <c r="D229" s="4"/>
      <c r="E229" s="3"/>
      <c r="F229" s="3"/>
      <c r="G229" s="16"/>
      <c r="H229" s="3"/>
      <c r="I229" s="3"/>
      <c r="J229" s="3"/>
      <c r="K229" s="3"/>
      <c r="L229" s="3"/>
      <c r="M229" s="3"/>
      <c r="N229" s="3"/>
    </row>
    <row r="230" spans="1:14" ht="13">
      <c r="A230" s="36"/>
      <c r="B230" s="3"/>
      <c r="C230" s="4"/>
      <c r="D230" s="4"/>
      <c r="E230" s="3"/>
      <c r="F230" s="3"/>
      <c r="G230" s="16"/>
      <c r="H230" s="3"/>
      <c r="I230" s="3"/>
      <c r="J230" s="3"/>
      <c r="K230" s="3"/>
      <c r="L230" s="3"/>
      <c r="M230" s="3"/>
      <c r="N230" s="3"/>
    </row>
    <row r="231" spans="1:14" ht="13">
      <c r="A231" s="36"/>
      <c r="B231" s="3"/>
      <c r="C231" s="4"/>
      <c r="D231" s="4"/>
      <c r="E231" s="3"/>
      <c r="F231" s="3"/>
      <c r="G231" s="16"/>
      <c r="H231" s="3"/>
      <c r="I231" s="3"/>
      <c r="J231" s="3"/>
      <c r="K231" s="3"/>
      <c r="L231" s="3"/>
      <c r="M231" s="3"/>
      <c r="N231" s="3"/>
    </row>
    <row r="232" spans="1:14" ht="13">
      <c r="A232" s="36"/>
      <c r="B232" s="3"/>
      <c r="C232" s="4"/>
      <c r="D232" s="4"/>
      <c r="E232" s="3"/>
      <c r="F232" s="3"/>
      <c r="G232" s="16"/>
      <c r="H232" s="3"/>
      <c r="I232" s="3"/>
      <c r="J232" s="3"/>
      <c r="K232" s="3"/>
      <c r="L232" s="3"/>
      <c r="M232" s="3"/>
      <c r="N232" s="3"/>
    </row>
    <row r="233" spans="1:14" ht="13">
      <c r="A233" s="36"/>
      <c r="B233" s="3"/>
      <c r="C233" s="4"/>
      <c r="D233" s="4"/>
      <c r="E233" s="3"/>
      <c r="F233" s="3"/>
      <c r="G233" s="16"/>
      <c r="H233" s="3"/>
      <c r="I233" s="3"/>
      <c r="J233" s="3"/>
      <c r="K233" s="3"/>
      <c r="L233" s="3"/>
      <c r="M233" s="3"/>
      <c r="N233" s="3"/>
    </row>
    <row r="234" spans="1:14" ht="13">
      <c r="A234" s="36"/>
      <c r="B234" s="3"/>
      <c r="C234" s="4"/>
      <c r="D234" s="4"/>
      <c r="E234" s="3"/>
      <c r="F234" s="3"/>
      <c r="G234" s="16"/>
      <c r="H234" s="3"/>
      <c r="I234" s="3"/>
      <c r="J234" s="3"/>
      <c r="K234" s="3"/>
      <c r="L234" s="3"/>
      <c r="M234" s="3"/>
      <c r="N234" s="3"/>
    </row>
    <row r="235" spans="1:14" ht="13">
      <c r="A235" s="36"/>
      <c r="B235" s="3"/>
      <c r="C235" s="4"/>
      <c r="D235" s="4"/>
      <c r="E235" s="3"/>
      <c r="F235" s="3"/>
      <c r="G235" s="16"/>
      <c r="H235" s="3"/>
      <c r="I235" s="3"/>
      <c r="J235" s="3"/>
      <c r="K235" s="3"/>
      <c r="L235" s="3"/>
      <c r="M235" s="3"/>
      <c r="N235" s="3"/>
    </row>
    <row r="236" spans="1:14" ht="13">
      <c r="A236" s="36"/>
      <c r="B236" s="3"/>
      <c r="C236" s="4"/>
      <c r="D236" s="4"/>
      <c r="E236" s="3"/>
      <c r="F236" s="3"/>
      <c r="G236" s="16"/>
      <c r="H236" s="3"/>
      <c r="I236" s="3"/>
      <c r="J236" s="3"/>
      <c r="K236" s="3"/>
      <c r="L236" s="3"/>
      <c r="M236" s="3"/>
      <c r="N236" s="3"/>
    </row>
    <row r="237" spans="1:14" ht="13">
      <c r="A237" s="36"/>
      <c r="B237" s="3"/>
      <c r="C237" s="4"/>
      <c r="D237" s="4"/>
      <c r="E237" s="3"/>
      <c r="F237" s="3"/>
      <c r="G237" s="16"/>
      <c r="H237" s="3"/>
      <c r="I237" s="3"/>
      <c r="J237" s="3"/>
      <c r="K237" s="3"/>
      <c r="L237" s="3"/>
      <c r="M237" s="3"/>
      <c r="N237" s="3"/>
    </row>
    <row r="238" spans="1:14" ht="13">
      <c r="A238" s="36"/>
      <c r="B238" s="3"/>
      <c r="C238" s="4"/>
      <c r="D238" s="4"/>
      <c r="E238" s="3"/>
      <c r="F238" s="3"/>
      <c r="G238" s="16"/>
      <c r="H238" s="3"/>
      <c r="I238" s="3"/>
      <c r="J238" s="3"/>
      <c r="K238" s="3"/>
      <c r="L238" s="3"/>
      <c r="M238" s="3"/>
      <c r="N238" s="3"/>
    </row>
    <row r="239" spans="1:14" ht="13">
      <c r="A239" s="36"/>
      <c r="B239" s="3"/>
      <c r="C239" s="4"/>
      <c r="D239" s="4"/>
      <c r="E239" s="3"/>
      <c r="F239" s="3"/>
      <c r="G239" s="16"/>
      <c r="H239" s="3"/>
      <c r="I239" s="3"/>
      <c r="J239" s="3"/>
      <c r="K239" s="3"/>
      <c r="L239" s="3"/>
      <c r="M239" s="3"/>
      <c r="N239" s="3"/>
    </row>
    <row r="240" spans="1:14" ht="13">
      <c r="A240" s="36"/>
      <c r="B240" s="3"/>
      <c r="C240" s="4"/>
      <c r="D240" s="4"/>
      <c r="E240" s="3"/>
      <c r="F240" s="3"/>
      <c r="G240" s="16"/>
      <c r="H240" s="3"/>
      <c r="I240" s="3"/>
      <c r="J240" s="3"/>
      <c r="K240" s="3"/>
      <c r="L240" s="3"/>
      <c r="M240" s="3"/>
      <c r="N240" s="3"/>
    </row>
    <row r="241" spans="1:14" ht="13">
      <c r="A241" s="36"/>
      <c r="B241" s="3"/>
      <c r="C241" s="4"/>
      <c r="D241" s="4"/>
      <c r="E241" s="3"/>
      <c r="F241" s="3"/>
      <c r="G241" s="16"/>
      <c r="H241" s="3"/>
      <c r="I241" s="3"/>
      <c r="J241" s="3"/>
      <c r="K241" s="3"/>
      <c r="L241" s="3"/>
      <c r="M241" s="3"/>
      <c r="N241" s="3"/>
    </row>
    <row r="242" spans="1:14" ht="13">
      <c r="A242" s="36"/>
      <c r="B242" s="3"/>
      <c r="C242" s="4"/>
      <c r="D242" s="4"/>
      <c r="E242" s="3"/>
      <c r="F242" s="3"/>
      <c r="G242" s="16"/>
      <c r="H242" s="3"/>
      <c r="I242" s="3"/>
      <c r="J242" s="3"/>
      <c r="K242" s="3"/>
      <c r="L242" s="3"/>
      <c r="M242" s="3"/>
      <c r="N242" s="3"/>
    </row>
    <row r="243" spans="1:14" ht="13">
      <c r="A243" s="36"/>
      <c r="B243" s="3"/>
      <c r="C243" s="4"/>
      <c r="D243" s="4"/>
      <c r="E243" s="3"/>
      <c r="F243" s="3"/>
      <c r="G243" s="16"/>
      <c r="H243" s="3"/>
      <c r="I243" s="3"/>
      <c r="J243" s="3"/>
      <c r="K243" s="3"/>
      <c r="L243" s="3"/>
      <c r="M243" s="3"/>
      <c r="N243" s="3"/>
    </row>
    <row r="244" spans="1:14" ht="13">
      <c r="A244" s="36"/>
      <c r="B244" s="3"/>
      <c r="C244" s="4"/>
      <c r="D244" s="4"/>
      <c r="E244" s="3"/>
      <c r="F244" s="3"/>
      <c r="G244" s="16"/>
      <c r="H244" s="3"/>
      <c r="I244" s="3"/>
      <c r="J244" s="3"/>
      <c r="K244" s="3"/>
      <c r="L244" s="3"/>
      <c r="M244" s="3"/>
      <c r="N244" s="3"/>
    </row>
    <row r="245" spans="1:14" ht="13">
      <c r="A245" s="36"/>
      <c r="B245" s="3"/>
      <c r="C245" s="4"/>
      <c r="D245" s="4"/>
      <c r="E245" s="3"/>
      <c r="F245" s="3"/>
      <c r="G245" s="16"/>
      <c r="H245" s="3"/>
      <c r="I245" s="3"/>
      <c r="J245" s="3"/>
      <c r="K245" s="3"/>
      <c r="L245" s="3"/>
      <c r="M245" s="3"/>
      <c r="N245" s="3"/>
    </row>
    <row r="246" spans="1:14" ht="13">
      <c r="A246" s="36"/>
      <c r="B246" s="3"/>
      <c r="C246" s="4"/>
      <c r="D246" s="4"/>
      <c r="E246" s="3"/>
      <c r="F246" s="3"/>
      <c r="G246" s="16"/>
      <c r="H246" s="3"/>
      <c r="I246" s="3"/>
      <c r="J246" s="3"/>
      <c r="K246" s="3"/>
      <c r="L246" s="3"/>
      <c r="M246" s="3"/>
      <c r="N246" s="3"/>
    </row>
    <row r="247" spans="1:14" ht="13">
      <c r="A247" s="36"/>
      <c r="B247" s="3"/>
      <c r="C247" s="4"/>
      <c r="D247" s="4"/>
      <c r="E247" s="3"/>
      <c r="F247" s="3"/>
      <c r="G247" s="16"/>
      <c r="H247" s="3"/>
      <c r="I247" s="3"/>
      <c r="J247" s="3"/>
      <c r="K247" s="3"/>
      <c r="L247" s="3"/>
      <c r="M247" s="3"/>
      <c r="N247" s="3"/>
    </row>
    <row r="248" spans="1:14" ht="13">
      <c r="A248" s="36"/>
      <c r="B248" s="3"/>
      <c r="C248" s="4"/>
      <c r="D248" s="4"/>
      <c r="E248" s="3"/>
      <c r="F248" s="3"/>
      <c r="G248" s="16"/>
      <c r="H248" s="3"/>
      <c r="I248" s="3"/>
      <c r="J248" s="3"/>
      <c r="K248" s="3"/>
      <c r="L248" s="3"/>
      <c r="M248" s="3"/>
      <c r="N248" s="3"/>
    </row>
    <row r="249" spans="1:14" ht="13">
      <c r="A249" s="36"/>
      <c r="B249" s="3"/>
      <c r="C249" s="4"/>
      <c r="D249" s="4"/>
      <c r="E249" s="3"/>
      <c r="F249" s="3"/>
      <c r="G249" s="16"/>
      <c r="H249" s="3"/>
      <c r="I249" s="3"/>
      <c r="J249" s="3"/>
      <c r="K249" s="3"/>
      <c r="L249" s="3"/>
      <c r="M249" s="3"/>
      <c r="N249" s="3"/>
    </row>
    <row r="250" spans="1:14" ht="13">
      <c r="A250" s="36"/>
      <c r="B250" s="3"/>
      <c r="C250" s="4"/>
      <c r="D250" s="4"/>
      <c r="E250" s="3"/>
      <c r="F250" s="3"/>
      <c r="G250" s="16"/>
      <c r="H250" s="3"/>
      <c r="I250" s="3"/>
      <c r="J250" s="3"/>
      <c r="K250" s="3"/>
      <c r="L250" s="3"/>
      <c r="M250" s="3"/>
      <c r="N250" s="3"/>
    </row>
    <row r="251" spans="1:14" ht="13">
      <c r="A251" s="36"/>
      <c r="B251" s="3"/>
      <c r="C251" s="4"/>
      <c r="D251" s="4"/>
      <c r="E251" s="3"/>
      <c r="F251" s="3"/>
      <c r="G251" s="16"/>
      <c r="H251" s="3"/>
      <c r="I251" s="3"/>
      <c r="J251" s="3"/>
      <c r="K251" s="3"/>
      <c r="L251" s="3"/>
      <c r="M251" s="3"/>
      <c r="N251" s="3"/>
    </row>
    <row r="252" spans="1:14" ht="13">
      <c r="A252" s="36"/>
      <c r="B252" s="3"/>
      <c r="C252" s="4"/>
      <c r="D252" s="4"/>
      <c r="E252" s="3"/>
      <c r="F252" s="3"/>
      <c r="G252" s="16"/>
      <c r="H252" s="3"/>
      <c r="I252" s="3"/>
      <c r="J252" s="3"/>
      <c r="K252" s="3"/>
      <c r="L252" s="3"/>
      <c r="M252" s="3"/>
      <c r="N252" s="3"/>
    </row>
    <row r="253" spans="1:14" ht="13">
      <c r="A253" s="36"/>
      <c r="B253" s="3"/>
      <c r="C253" s="4"/>
      <c r="D253" s="4"/>
      <c r="E253" s="3"/>
      <c r="F253" s="3"/>
      <c r="G253" s="16"/>
      <c r="H253" s="3"/>
      <c r="I253" s="3"/>
      <c r="J253" s="3"/>
      <c r="K253" s="3"/>
      <c r="L253" s="3"/>
      <c r="M253" s="3"/>
      <c r="N253" s="3"/>
    </row>
    <row r="254" spans="1:14" ht="13">
      <c r="A254" s="36"/>
      <c r="B254" s="3"/>
      <c r="C254" s="4"/>
      <c r="D254" s="4"/>
      <c r="E254" s="3"/>
      <c r="F254" s="3"/>
      <c r="G254" s="16"/>
      <c r="H254" s="3"/>
      <c r="I254" s="3"/>
      <c r="J254" s="3"/>
      <c r="K254" s="3"/>
      <c r="L254" s="3"/>
      <c r="M254" s="3"/>
      <c r="N254" s="3"/>
    </row>
    <row r="255" spans="1:14" ht="13">
      <c r="A255" s="36"/>
      <c r="B255" s="3"/>
      <c r="C255" s="4"/>
      <c r="D255" s="4"/>
      <c r="E255" s="3"/>
      <c r="F255" s="3"/>
      <c r="G255" s="16"/>
      <c r="H255" s="3"/>
      <c r="I255" s="3"/>
      <c r="J255" s="3"/>
      <c r="K255" s="3"/>
      <c r="L255" s="3"/>
      <c r="M255" s="3"/>
      <c r="N255" s="3"/>
    </row>
    <row r="256" spans="1:14" ht="13">
      <c r="A256" s="36"/>
      <c r="B256" s="3"/>
      <c r="C256" s="4"/>
      <c r="D256" s="4"/>
      <c r="E256" s="3"/>
      <c r="F256" s="3"/>
      <c r="G256" s="16"/>
      <c r="H256" s="3"/>
      <c r="I256" s="3"/>
      <c r="J256" s="3"/>
      <c r="K256" s="3"/>
      <c r="L256" s="3"/>
      <c r="M256" s="3"/>
      <c r="N256" s="3"/>
    </row>
    <row r="257" spans="1:14" ht="13">
      <c r="A257" s="36"/>
      <c r="B257" s="3"/>
      <c r="C257" s="4"/>
      <c r="D257" s="4"/>
      <c r="E257" s="3"/>
      <c r="F257" s="3"/>
      <c r="G257" s="16"/>
      <c r="H257" s="3"/>
      <c r="I257" s="3"/>
      <c r="J257" s="3"/>
      <c r="K257" s="3"/>
      <c r="L257" s="3"/>
      <c r="M257" s="3"/>
      <c r="N257" s="3"/>
    </row>
    <row r="258" spans="1:14" ht="13">
      <c r="A258" s="36"/>
      <c r="B258" s="3"/>
      <c r="C258" s="4"/>
      <c r="D258" s="4"/>
      <c r="E258" s="3"/>
      <c r="F258" s="3"/>
      <c r="G258" s="16"/>
      <c r="H258" s="3"/>
      <c r="I258" s="3"/>
      <c r="J258" s="3"/>
      <c r="K258" s="3"/>
      <c r="L258" s="3"/>
      <c r="M258" s="3"/>
      <c r="N258" s="3"/>
    </row>
    <row r="259" spans="1:14" ht="13">
      <c r="A259" s="36"/>
      <c r="B259" s="3"/>
      <c r="C259" s="4"/>
      <c r="D259" s="4"/>
      <c r="E259" s="3"/>
      <c r="F259" s="3"/>
      <c r="G259" s="16"/>
      <c r="H259" s="3"/>
      <c r="I259" s="3"/>
      <c r="J259" s="3"/>
      <c r="K259" s="3"/>
      <c r="L259" s="3"/>
      <c r="M259" s="3"/>
      <c r="N259" s="3"/>
    </row>
    <row r="260" spans="1:14" ht="13">
      <c r="A260" s="36"/>
      <c r="B260" s="3"/>
      <c r="C260" s="4"/>
      <c r="D260" s="4"/>
      <c r="E260" s="3"/>
      <c r="F260" s="3"/>
      <c r="G260" s="16"/>
      <c r="H260" s="3"/>
      <c r="I260" s="3"/>
      <c r="J260" s="3"/>
      <c r="K260" s="3"/>
      <c r="L260" s="3"/>
      <c r="M260" s="3"/>
      <c r="N260" s="3"/>
    </row>
    <row r="261" spans="1:14" ht="13">
      <c r="A261" s="36"/>
      <c r="B261" s="3"/>
      <c r="C261" s="4"/>
      <c r="D261" s="4"/>
      <c r="E261" s="3"/>
      <c r="F261" s="3"/>
      <c r="G261" s="16"/>
      <c r="H261" s="3"/>
      <c r="I261" s="3"/>
      <c r="J261" s="3"/>
      <c r="K261" s="3"/>
      <c r="L261" s="3"/>
      <c r="M261" s="3"/>
      <c r="N261" s="3"/>
    </row>
    <row r="262" spans="1:14" ht="13">
      <c r="A262" s="36"/>
      <c r="B262" s="3"/>
      <c r="C262" s="4"/>
      <c r="D262" s="4"/>
      <c r="E262" s="3"/>
      <c r="F262" s="3"/>
      <c r="G262" s="16"/>
      <c r="H262" s="3"/>
      <c r="I262" s="3"/>
      <c r="J262" s="3"/>
      <c r="K262" s="3"/>
      <c r="L262" s="3"/>
      <c r="M262" s="3"/>
      <c r="N262" s="3"/>
    </row>
    <row r="263" spans="1:14" ht="13">
      <c r="A263" s="36"/>
      <c r="B263" s="3"/>
      <c r="C263" s="4"/>
      <c r="D263" s="4"/>
      <c r="E263" s="3"/>
      <c r="F263" s="3"/>
      <c r="G263" s="16"/>
      <c r="H263" s="3"/>
      <c r="I263" s="3"/>
      <c r="J263" s="3"/>
      <c r="K263" s="3"/>
      <c r="L263" s="3"/>
      <c r="M263" s="3"/>
      <c r="N263" s="3"/>
    </row>
    <row r="264" spans="1:14" ht="13">
      <c r="A264" s="36"/>
      <c r="B264" s="3"/>
      <c r="C264" s="4"/>
      <c r="D264" s="4"/>
      <c r="E264" s="3"/>
      <c r="F264" s="3"/>
      <c r="G264" s="16"/>
      <c r="H264" s="3"/>
      <c r="I264" s="3"/>
      <c r="J264" s="3"/>
      <c r="K264" s="3"/>
      <c r="L264" s="3"/>
      <c r="M264" s="3"/>
      <c r="N264" s="3"/>
    </row>
    <row r="265" spans="1:14" ht="13">
      <c r="A265" s="36"/>
      <c r="B265" s="3"/>
      <c r="C265" s="4"/>
      <c r="D265" s="4"/>
      <c r="E265" s="3"/>
      <c r="F265" s="3"/>
      <c r="G265" s="16"/>
      <c r="H265" s="3"/>
      <c r="I265" s="3"/>
      <c r="J265" s="3"/>
      <c r="K265" s="3"/>
      <c r="L265" s="3"/>
      <c r="M265" s="3"/>
      <c r="N265" s="3"/>
    </row>
    <row r="266" spans="1:14" ht="13">
      <c r="A266" s="36"/>
      <c r="B266" s="3"/>
      <c r="C266" s="4"/>
      <c r="D266" s="4"/>
      <c r="E266" s="3"/>
      <c r="F266" s="3"/>
      <c r="G266" s="16"/>
      <c r="H266" s="3"/>
      <c r="I266" s="3"/>
      <c r="J266" s="3"/>
      <c r="K266" s="3"/>
      <c r="L266" s="3"/>
      <c r="M266" s="3"/>
      <c r="N266" s="3"/>
    </row>
    <row r="267" spans="1:14" ht="13">
      <c r="A267" s="36"/>
      <c r="B267" s="3"/>
      <c r="C267" s="4"/>
      <c r="D267" s="4"/>
      <c r="E267" s="3"/>
      <c r="F267" s="3"/>
      <c r="G267" s="16"/>
      <c r="H267" s="3"/>
      <c r="I267" s="3"/>
      <c r="J267" s="3"/>
      <c r="K267" s="3"/>
      <c r="L267" s="3"/>
      <c r="M267" s="3"/>
      <c r="N267" s="3"/>
    </row>
    <row r="268" spans="1:14" ht="13">
      <c r="A268" s="36"/>
      <c r="B268" s="3"/>
      <c r="C268" s="4"/>
      <c r="D268" s="4"/>
      <c r="E268" s="3"/>
      <c r="F268" s="3"/>
      <c r="G268" s="16"/>
      <c r="H268" s="3"/>
      <c r="I268" s="3"/>
      <c r="J268" s="3"/>
      <c r="K268" s="3"/>
      <c r="L268" s="3"/>
      <c r="M268" s="3"/>
      <c r="N268" s="3"/>
    </row>
    <row r="269" spans="1:14" ht="13">
      <c r="A269" s="36"/>
      <c r="B269" s="3"/>
      <c r="C269" s="4"/>
      <c r="D269" s="4"/>
      <c r="E269" s="3"/>
      <c r="F269" s="3"/>
      <c r="G269" s="16"/>
      <c r="H269" s="3"/>
      <c r="I269" s="3"/>
      <c r="J269" s="3"/>
      <c r="K269" s="3"/>
      <c r="L269" s="3"/>
      <c r="M269" s="3"/>
      <c r="N269" s="3"/>
    </row>
    <row r="270" spans="1:14" ht="13">
      <c r="A270" s="36"/>
      <c r="B270" s="3"/>
      <c r="C270" s="4"/>
      <c r="D270" s="4"/>
      <c r="E270" s="3"/>
      <c r="F270" s="3"/>
      <c r="G270" s="16"/>
      <c r="H270" s="3"/>
      <c r="I270" s="3"/>
      <c r="J270" s="3"/>
      <c r="K270" s="3"/>
      <c r="L270" s="3"/>
      <c r="M270" s="3"/>
      <c r="N270" s="3"/>
    </row>
    <row r="271" spans="1:14" ht="13">
      <c r="A271" s="36"/>
      <c r="B271" s="3"/>
      <c r="C271" s="4"/>
      <c r="D271" s="4"/>
      <c r="E271" s="3"/>
      <c r="F271" s="3"/>
      <c r="G271" s="16"/>
      <c r="H271" s="3"/>
      <c r="I271" s="3"/>
      <c r="J271" s="3"/>
      <c r="K271" s="3"/>
      <c r="L271" s="3"/>
      <c r="M271" s="3"/>
      <c r="N271" s="3"/>
    </row>
    <row r="272" spans="1:14" ht="13">
      <c r="A272" s="36"/>
      <c r="B272" s="3"/>
      <c r="C272" s="4"/>
      <c r="D272" s="4"/>
      <c r="E272" s="3"/>
      <c r="F272" s="3"/>
      <c r="G272" s="16"/>
      <c r="H272" s="3"/>
      <c r="I272" s="3"/>
      <c r="J272" s="3"/>
      <c r="K272" s="3"/>
      <c r="L272" s="3"/>
      <c r="M272" s="3"/>
      <c r="N272" s="3"/>
    </row>
    <row r="273" spans="1:14" ht="13">
      <c r="A273" s="36"/>
      <c r="B273" s="3"/>
      <c r="C273" s="4"/>
      <c r="D273" s="4"/>
      <c r="E273" s="3"/>
      <c r="F273" s="3"/>
      <c r="G273" s="16"/>
      <c r="H273" s="3"/>
      <c r="I273" s="3"/>
      <c r="J273" s="3"/>
      <c r="K273" s="3"/>
      <c r="L273" s="3"/>
      <c r="M273" s="3"/>
      <c r="N273" s="3"/>
    </row>
    <row r="274" spans="1:14" ht="13">
      <c r="A274" s="36"/>
      <c r="B274" s="3"/>
      <c r="C274" s="4"/>
      <c r="D274" s="4"/>
      <c r="E274" s="3"/>
      <c r="F274" s="3"/>
      <c r="G274" s="16"/>
      <c r="H274" s="3"/>
      <c r="I274" s="3"/>
      <c r="J274" s="3"/>
      <c r="K274" s="3"/>
      <c r="L274" s="3"/>
      <c r="M274" s="3"/>
      <c r="N274" s="3"/>
    </row>
    <row r="275" spans="1:14" ht="13">
      <c r="A275" s="36"/>
      <c r="B275" s="3"/>
      <c r="C275" s="4"/>
      <c r="D275" s="4"/>
      <c r="E275" s="3"/>
      <c r="F275" s="3"/>
      <c r="G275" s="16"/>
      <c r="H275" s="3"/>
      <c r="I275" s="3"/>
      <c r="J275" s="3"/>
      <c r="K275" s="3"/>
      <c r="L275" s="3"/>
      <c r="M275" s="3"/>
      <c r="N275" s="3"/>
    </row>
    <row r="276" spans="1:14" ht="13">
      <c r="A276" s="36"/>
      <c r="B276" s="3"/>
      <c r="C276" s="4"/>
      <c r="D276" s="4"/>
      <c r="E276" s="3"/>
      <c r="F276" s="3"/>
      <c r="G276" s="16"/>
      <c r="H276" s="3"/>
      <c r="I276" s="3"/>
      <c r="J276" s="3"/>
      <c r="K276" s="3"/>
      <c r="L276" s="3"/>
      <c r="M276" s="3"/>
      <c r="N276" s="3"/>
    </row>
    <row r="277" spans="1:14" ht="13">
      <c r="A277" s="36"/>
      <c r="B277" s="3"/>
      <c r="C277" s="4"/>
      <c r="D277" s="4"/>
      <c r="E277" s="3"/>
      <c r="F277" s="3"/>
      <c r="G277" s="16"/>
      <c r="H277" s="3"/>
      <c r="I277" s="3"/>
      <c r="J277" s="3"/>
      <c r="K277" s="3"/>
      <c r="L277" s="3"/>
      <c r="M277" s="3"/>
      <c r="N277" s="3"/>
    </row>
    <row r="278" spans="1:14" ht="13">
      <c r="A278" s="36"/>
      <c r="B278" s="3"/>
      <c r="C278" s="4"/>
      <c r="D278" s="4"/>
      <c r="E278" s="3"/>
      <c r="F278" s="3"/>
      <c r="G278" s="16"/>
      <c r="H278" s="3"/>
      <c r="I278" s="3"/>
      <c r="J278" s="3"/>
      <c r="K278" s="3"/>
      <c r="L278" s="3"/>
      <c r="M278" s="3"/>
      <c r="N278" s="3"/>
    </row>
    <row r="279" spans="1:14" ht="13">
      <c r="A279" s="36"/>
      <c r="B279" s="3"/>
      <c r="C279" s="4"/>
      <c r="D279" s="4"/>
      <c r="E279" s="3"/>
      <c r="F279" s="3"/>
      <c r="G279" s="16"/>
      <c r="H279" s="3"/>
      <c r="I279" s="3"/>
      <c r="J279" s="3"/>
      <c r="K279" s="3"/>
      <c r="L279" s="3"/>
      <c r="M279" s="3"/>
      <c r="N279" s="3"/>
    </row>
    <row r="280" spans="1:14" ht="13">
      <c r="A280" s="36"/>
      <c r="B280" s="3"/>
      <c r="C280" s="4"/>
      <c r="D280" s="4"/>
      <c r="E280" s="3"/>
      <c r="F280" s="3"/>
      <c r="G280" s="16"/>
      <c r="H280" s="3"/>
      <c r="I280" s="3"/>
      <c r="J280" s="3"/>
      <c r="K280" s="3"/>
      <c r="L280" s="3"/>
      <c r="M280" s="3"/>
      <c r="N280" s="3"/>
    </row>
    <row r="281" spans="1:14" ht="13">
      <c r="A281" s="36"/>
      <c r="B281" s="3"/>
      <c r="C281" s="4"/>
      <c r="D281" s="4"/>
      <c r="E281" s="3"/>
      <c r="F281" s="3"/>
      <c r="G281" s="16"/>
      <c r="H281" s="3"/>
      <c r="I281" s="3"/>
      <c r="J281" s="3"/>
      <c r="K281" s="3"/>
      <c r="L281" s="3"/>
      <c r="M281" s="3"/>
      <c r="N281" s="3"/>
    </row>
    <row r="282" spans="1:14" ht="13">
      <c r="A282" s="36"/>
      <c r="B282" s="3"/>
      <c r="C282" s="4"/>
      <c r="D282" s="4"/>
      <c r="E282" s="3"/>
      <c r="F282" s="3"/>
      <c r="G282" s="16"/>
      <c r="H282" s="3"/>
      <c r="I282" s="3"/>
      <c r="J282" s="3"/>
      <c r="K282" s="3"/>
      <c r="L282" s="3"/>
      <c r="M282" s="3"/>
      <c r="N282" s="3"/>
    </row>
    <row r="283" spans="1:14" ht="13">
      <c r="A283" s="36"/>
      <c r="B283" s="3"/>
      <c r="C283" s="4"/>
      <c r="D283" s="4"/>
      <c r="E283" s="3"/>
      <c r="F283" s="3"/>
      <c r="G283" s="16"/>
      <c r="H283" s="3"/>
      <c r="I283" s="3"/>
      <c r="J283" s="3"/>
      <c r="K283" s="3"/>
      <c r="L283" s="3"/>
      <c r="M283" s="3"/>
      <c r="N283" s="3"/>
    </row>
    <row r="284" spans="1:14" ht="13">
      <c r="A284" s="36"/>
      <c r="B284" s="3"/>
      <c r="C284" s="4"/>
      <c r="D284" s="4"/>
      <c r="E284" s="3"/>
      <c r="F284" s="3"/>
      <c r="G284" s="16"/>
      <c r="H284" s="3"/>
      <c r="I284" s="3"/>
      <c r="J284" s="3"/>
      <c r="K284" s="3"/>
      <c r="L284" s="3"/>
      <c r="M284" s="3"/>
      <c r="N284" s="3"/>
    </row>
    <row r="285" spans="1:14" ht="13">
      <c r="A285" s="36"/>
      <c r="B285" s="3"/>
      <c r="C285" s="4"/>
      <c r="D285" s="4"/>
      <c r="E285" s="3"/>
      <c r="F285" s="3"/>
      <c r="G285" s="16"/>
      <c r="H285" s="3"/>
      <c r="I285" s="3"/>
      <c r="J285" s="3"/>
      <c r="K285" s="3"/>
      <c r="L285" s="3"/>
      <c r="M285" s="3"/>
      <c r="N285" s="3"/>
    </row>
    <row r="286" spans="1:14" ht="13">
      <c r="A286" s="36"/>
      <c r="B286" s="3"/>
      <c r="C286" s="4"/>
      <c r="D286" s="4"/>
      <c r="E286" s="3"/>
      <c r="F286" s="3"/>
      <c r="G286" s="16"/>
      <c r="H286" s="3"/>
      <c r="I286" s="3"/>
      <c r="J286" s="3"/>
      <c r="K286" s="3"/>
      <c r="L286" s="3"/>
      <c r="M286" s="3"/>
      <c r="N286" s="3"/>
    </row>
    <row r="287" spans="1:14" ht="13">
      <c r="A287" s="36"/>
      <c r="B287" s="3"/>
      <c r="C287" s="4"/>
      <c r="D287" s="4"/>
      <c r="E287" s="3"/>
      <c r="F287" s="3"/>
      <c r="G287" s="16"/>
      <c r="H287" s="3"/>
      <c r="I287" s="3"/>
      <c r="J287" s="3"/>
      <c r="K287" s="3"/>
      <c r="L287" s="3"/>
      <c r="M287" s="3"/>
      <c r="N287" s="3"/>
    </row>
    <row r="288" spans="1:14" ht="13">
      <c r="A288" s="36"/>
      <c r="B288" s="3"/>
      <c r="C288" s="4"/>
      <c r="D288" s="4"/>
      <c r="E288" s="3"/>
      <c r="F288" s="3"/>
      <c r="G288" s="16"/>
      <c r="H288" s="3"/>
      <c r="I288" s="3"/>
      <c r="J288" s="3"/>
      <c r="K288" s="3"/>
      <c r="L288" s="3"/>
      <c r="M288" s="3"/>
      <c r="N288" s="3"/>
    </row>
    <row r="289" spans="1:14" ht="13">
      <c r="A289" s="36"/>
      <c r="B289" s="3"/>
      <c r="C289" s="4"/>
      <c r="D289" s="4"/>
      <c r="E289" s="3"/>
      <c r="F289" s="3"/>
      <c r="G289" s="16"/>
      <c r="H289" s="3"/>
      <c r="I289" s="3"/>
      <c r="J289" s="3"/>
      <c r="K289" s="3"/>
      <c r="L289" s="3"/>
      <c r="M289" s="3"/>
      <c r="N289" s="3"/>
    </row>
    <row r="290" spans="1:14" ht="13">
      <c r="A290" s="36"/>
      <c r="B290" s="3"/>
      <c r="C290" s="4"/>
      <c r="D290" s="4"/>
      <c r="E290" s="3"/>
      <c r="F290" s="3"/>
      <c r="G290" s="16"/>
      <c r="H290" s="3"/>
      <c r="I290" s="3"/>
      <c r="J290" s="3"/>
      <c r="K290" s="3"/>
      <c r="L290" s="3"/>
      <c r="M290" s="3"/>
      <c r="N290" s="3"/>
    </row>
    <row r="291" spans="1:14" ht="13">
      <c r="A291" s="36"/>
      <c r="B291" s="3"/>
      <c r="C291" s="4"/>
      <c r="D291" s="4"/>
      <c r="E291" s="3"/>
      <c r="F291" s="3"/>
      <c r="G291" s="16"/>
      <c r="H291" s="3"/>
      <c r="I291" s="3"/>
      <c r="J291" s="3"/>
      <c r="K291" s="3"/>
      <c r="L291" s="3"/>
      <c r="M291" s="3"/>
      <c r="N291" s="3"/>
    </row>
    <row r="292" spans="1:14" ht="13">
      <c r="A292" s="36"/>
      <c r="B292" s="3"/>
      <c r="C292" s="4"/>
      <c r="D292" s="4"/>
      <c r="E292" s="3"/>
      <c r="F292" s="3"/>
      <c r="G292" s="16"/>
      <c r="H292" s="3"/>
      <c r="I292" s="3"/>
      <c r="J292" s="3"/>
      <c r="K292" s="3"/>
      <c r="L292" s="3"/>
      <c r="M292" s="3"/>
      <c r="N292" s="3"/>
    </row>
    <row r="293" spans="1:14" ht="13">
      <c r="A293" s="36"/>
      <c r="B293" s="3"/>
      <c r="C293" s="4"/>
      <c r="D293" s="4"/>
      <c r="E293" s="3"/>
      <c r="F293" s="3"/>
      <c r="G293" s="16"/>
      <c r="H293" s="3"/>
      <c r="I293" s="3"/>
      <c r="J293" s="3"/>
      <c r="K293" s="3"/>
      <c r="L293" s="3"/>
      <c r="M293" s="3"/>
      <c r="N293" s="3"/>
    </row>
    <row r="294" spans="1:14" ht="13">
      <c r="A294" s="36"/>
      <c r="B294" s="3"/>
      <c r="C294" s="4"/>
      <c r="D294" s="4"/>
      <c r="E294" s="3"/>
      <c r="F294" s="3"/>
      <c r="G294" s="16"/>
      <c r="H294" s="3"/>
      <c r="I294" s="3"/>
      <c r="J294" s="3"/>
      <c r="K294" s="3"/>
      <c r="L294" s="3"/>
      <c r="M294" s="3"/>
      <c r="N294" s="3"/>
    </row>
    <row r="295" spans="1:14" ht="13">
      <c r="A295" s="36"/>
      <c r="B295" s="3"/>
      <c r="C295" s="4"/>
      <c r="D295" s="4"/>
      <c r="E295" s="3"/>
      <c r="F295" s="3"/>
      <c r="G295" s="16"/>
      <c r="H295" s="3"/>
      <c r="I295" s="3"/>
      <c r="J295" s="3"/>
      <c r="K295" s="3"/>
      <c r="L295" s="3"/>
      <c r="M295" s="3"/>
      <c r="N295" s="3"/>
    </row>
    <row r="296" spans="1:14" ht="13">
      <c r="A296" s="36"/>
      <c r="B296" s="3"/>
      <c r="C296" s="4"/>
      <c r="D296" s="4"/>
      <c r="E296" s="3"/>
      <c r="F296" s="3"/>
      <c r="G296" s="16"/>
      <c r="H296" s="3"/>
      <c r="I296" s="3"/>
      <c r="J296" s="3"/>
      <c r="K296" s="3"/>
      <c r="L296" s="3"/>
      <c r="M296" s="3"/>
      <c r="N296" s="3"/>
    </row>
    <row r="297" spans="1:14" ht="13">
      <c r="A297" s="36"/>
      <c r="B297" s="3"/>
      <c r="C297" s="4"/>
      <c r="D297" s="4"/>
      <c r="E297" s="3"/>
      <c r="F297" s="3"/>
      <c r="G297" s="16"/>
      <c r="H297" s="3"/>
      <c r="I297" s="3"/>
      <c r="J297" s="3"/>
      <c r="K297" s="3"/>
      <c r="L297" s="3"/>
      <c r="M297" s="3"/>
      <c r="N297" s="3"/>
    </row>
    <row r="298" spans="1:14" ht="13">
      <c r="A298" s="36"/>
      <c r="B298" s="3"/>
      <c r="C298" s="4"/>
      <c r="D298" s="4"/>
      <c r="E298" s="3"/>
      <c r="F298" s="3"/>
      <c r="G298" s="16"/>
      <c r="H298" s="3"/>
      <c r="I298" s="3"/>
      <c r="J298" s="3"/>
      <c r="K298" s="3"/>
      <c r="L298" s="3"/>
      <c r="M298" s="3"/>
      <c r="N298" s="3"/>
    </row>
    <row r="299" spans="1:14" ht="13">
      <c r="A299" s="36"/>
      <c r="B299" s="3"/>
      <c r="C299" s="4"/>
      <c r="D299" s="4"/>
      <c r="E299" s="3"/>
      <c r="F299" s="3"/>
      <c r="G299" s="16"/>
      <c r="H299" s="3"/>
      <c r="I299" s="3"/>
      <c r="J299" s="3"/>
      <c r="K299" s="3"/>
      <c r="L299" s="3"/>
      <c r="M299" s="3"/>
      <c r="N299" s="3"/>
    </row>
    <row r="300" spans="1:14" ht="13">
      <c r="A300" s="36"/>
      <c r="B300" s="3"/>
      <c r="C300" s="4"/>
      <c r="D300" s="4"/>
      <c r="E300" s="3"/>
      <c r="F300" s="3"/>
      <c r="G300" s="16"/>
      <c r="H300" s="3"/>
      <c r="I300" s="3"/>
      <c r="J300" s="3"/>
      <c r="K300" s="3"/>
      <c r="L300" s="3"/>
      <c r="M300" s="3"/>
      <c r="N300" s="3"/>
    </row>
    <row r="301" spans="1:14" ht="13">
      <c r="A301" s="36"/>
      <c r="B301" s="3"/>
      <c r="C301" s="4"/>
      <c r="D301" s="4"/>
      <c r="E301" s="3"/>
      <c r="F301" s="3"/>
      <c r="G301" s="16"/>
      <c r="H301" s="3"/>
      <c r="I301" s="3"/>
      <c r="J301" s="3"/>
      <c r="K301" s="3"/>
      <c r="L301" s="3"/>
      <c r="M301" s="3"/>
      <c r="N301" s="3"/>
    </row>
    <row r="302" spans="1:14" ht="13">
      <c r="A302" s="36"/>
      <c r="B302" s="3"/>
      <c r="C302" s="4"/>
      <c r="D302" s="4"/>
      <c r="E302" s="3"/>
      <c r="F302" s="3"/>
      <c r="G302" s="16"/>
      <c r="H302" s="3"/>
      <c r="I302" s="3"/>
      <c r="J302" s="3"/>
      <c r="K302" s="3"/>
      <c r="L302" s="3"/>
      <c r="M302" s="3"/>
      <c r="N302" s="3"/>
    </row>
    <row r="303" spans="1:14" ht="13">
      <c r="A303" s="36"/>
      <c r="B303" s="3"/>
      <c r="C303" s="4"/>
      <c r="D303" s="4"/>
      <c r="E303" s="3"/>
      <c r="F303" s="3"/>
      <c r="G303" s="16"/>
      <c r="H303" s="3"/>
      <c r="I303" s="3"/>
      <c r="J303" s="3"/>
      <c r="K303" s="3"/>
      <c r="L303" s="3"/>
      <c r="M303" s="3"/>
      <c r="N303" s="3"/>
    </row>
    <row r="304" spans="1:14" ht="13">
      <c r="A304" s="36"/>
      <c r="B304" s="3"/>
      <c r="C304" s="4"/>
      <c r="D304" s="4"/>
      <c r="E304" s="3"/>
      <c r="F304" s="3"/>
      <c r="G304" s="16"/>
      <c r="H304" s="3"/>
      <c r="I304" s="3"/>
      <c r="J304" s="3"/>
      <c r="K304" s="3"/>
      <c r="L304" s="3"/>
      <c r="M304" s="3"/>
      <c r="N304" s="3"/>
    </row>
    <row r="305" spans="1:14" ht="13">
      <c r="A305" s="36"/>
      <c r="B305" s="3"/>
      <c r="C305" s="4"/>
      <c r="D305" s="4"/>
      <c r="E305" s="3"/>
      <c r="F305" s="3"/>
      <c r="G305" s="16"/>
      <c r="H305" s="3"/>
      <c r="I305" s="3"/>
      <c r="J305" s="3"/>
      <c r="K305" s="3"/>
      <c r="L305" s="3"/>
      <c r="M305" s="3"/>
      <c r="N305" s="3"/>
    </row>
    <row r="306" spans="1:14" ht="13">
      <c r="A306" s="36"/>
      <c r="B306" s="3"/>
      <c r="C306" s="4"/>
      <c r="D306" s="4"/>
      <c r="E306" s="3"/>
      <c r="F306" s="3"/>
      <c r="G306" s="16"/>
      <c r="H306" s="3"/>
      <c r="I306" s="3"/>
      <c r="J306" s="3"/>
      <c r="K306" s="3"/>
      <c r="L306" s="3"/>
      <c r="M306" s="3"/>
      <c r="N306" s="3"/>
    </row>
    <row r="307" spans="1:14" ht="13">
      <c r="A307" s="36"/>
      <c r="B307" s="3"/>
      <c r="C307" s="4"/>
      <c r="D307" s="4"/>
      <c r="E307" s="3"/>
      <c r="F307" s="3"/>
      <c r="G307" s="16"/>
      <c r="H307" s="3"/>
      <c r="I307" s="3"/>
      <c r="J307" s="3"/>
      <c r="K307" s="3"/>
      <c r="L307" s="3"/>
      <c r="M307" s="3"/>
      <c r="N307" s="3"/>
    </row>
    <row r="308" spans="1:14" ht="13">
      <c r="A308" s="36"/>
      <c r="B308" s="3"/>
      <c r="C308" s="4"/>
      <c r="D308" s="4"/>
      <c r="E308" s="3"/>
      <c r="F308" s="3"/>
      <c r="G308" s="16"/>
      <c r="H308" s="3"/>
      <c r="I308" s="3"/>
      <c r="J308" s="3"/>
      <c r="K308" s="3"/>
      <c r="L308" s="3"/>
      <c r="M308" s="3"/>
      <c r="N308" s="3"/>
    </row>
    <row r="309" spans="1:14" ht="13">
      <c r="A309" s="36"/>
      <c r="B309" s="3"/>
      <c r="C309" s="4"/>
      <c r="D309" s="4"/>
      <c r="E309" s="3"/>
      <c r="F309" s="3"/>
      <c r="G309" s="16"/>
      <c r="H309" s="3"/>
      <c r="I309" s="3"/>
      <c r="J309" s="3"/>
      <c r="K309" s="3"/>
      <c r="L309" s="3"/>
      <c r="M309" s="3"/>
      <c r="N309" s="3"/>
    </row>
    <row r="310" spans="1:14" ht="13">
      <c r="A310" s="36"/>
      <c r="B310" s="3"/>
      <c r="C310" s="4"/>
      <c r="D310" s="4"/>
      <c r="E310" s="3"/>
      <c r="F310" s="3"/>
      <c r="G310" s="16"/>
      <c r="H310" s="3"/>
      <c r="I310" s="3"/>
      <c r="J310" s="3"/>
      <c r="K310" s="3"/>
      <c r="L310" s="3"/>
      <c r="M310" s="3"/>
      <c r="N310" s="3"/>
    </row>
    <row r="311" spans="1:14" ht="13">
      <c r="A311" s="36"/>
      <c r="B311" s="3"/>
      <c r="C311" s="4"/>
      <c r="D311" s="4"/>
      <c r="E311" s="3"/>
      <c r="F311" s="3"/>
      <c r="G311" s="16"/>
      <c r="H311" s="3"/>
      <c r="I311" s="3"/>
      <c r="J311" s="3"/>
      <c r="K311" s="3"/>
      <c r="L311" s="3"/>
      <c r="M311" s="3"/>
      <c r="N311" s="3"/>
    </row>
    <row r="312" spans="1:14" ht="13">
      <c r="A312" s="36"/>
      <c r="B312" s="3"/>
      <c r="C312" s="4"/>
      <c r="D312" s="4"/>
      <c r="E312" s="3"/>
      <c r="F312" s="3"/>
      <c r="G312" s="16"/>
      <c r="H312" s="3"/>
      <c r="I312" s="3"/>
      <c r="J312" s="3"/>
      <c r="K312" s="3"/>
      <c r="L312" s="3"/>
      <c r="M312" s="3"/>
      <c r="N312" s="3"/>
    </row>
    <row r="313" spans="1:14" ht="13">
      <c r="A313" s="36"/>
      <c r="B313" s="3"/>
      <c r="C313" s="4"/>
      <c r="D313" s="4"/>
      <c r="E313" s="3"/>
      <c r="F313" s="3"/>
      <c r="G313" s="16"/>
      <c r="H313" s="3"/>
      <c r="I313" s="3"/>
      <c r="J313" s="3"/>
      <c r="K313" s="3"/>
      <c r="L313" s="3"/>
      <c r="M313" s="3"/>
      <c r="N313" s="3"/>
    </row>
    <row r="314" spans="1:14" ht="13">
      <c r="A314" s="36"/>
      <c r="B314" s="3"/>
      <c r="C314" s="4"/>
      <c r="D314" s="4"/>
      <c r="E314" s="3"/>
      <c r="F314" s="3"/>
      <c r="G314" s="16"/>
      <c r="H314" s="3"/>
      <c r="I314" s="3"/>
      <c r="J314" s="3"/>
      <c r="K314" s="3"/>
      <c r="L314" s="3"/>
      <c r="M314" s="3"/>
      <c r="N314" s="3"/>
    </row>
    <row r="315" spans="1:14" ht="13">
      <c r="A315" s="36"/>
      <c r="B315" s="3"/>
      <c r="C315" s="4"/>
      <c r="D315" s="4"/>
      <c r="E315" s="3"/>
      <c r="F315" s="3"/>
      <c r="G315" s="16"/>
      <c r="H315" s="3"/>
      <c r="I315" s="3"/>
      <c r="J315" s="3"/>
      <c r="K315" s="3"/>
      <c r="L315" s="3"/>
      <c r="M315" s="3"/>
      <c r="N315" s="3"/>
    </row>
    <row r="316" spans="1:14" ht="13">
      <c r="A316" s="36"/>
      <c r="B316" s="3"/>
      <c r="C316" s="4"/>
      <c r="D316" s="4"/>
      <c r="E316" s="3"/>
      <c r="F316" s="3"/>
      <c r="G316" s="16"/>
      <c r="H316" s="3"/>
      <c r="I316" s="3"/>
      <c r="J316" s="3"/>
      <c r="K316" s="3"/>
      <c r="L316" s="3"/>
      <c r="M316" s="3"/>
      <c r="N316" s="3"/>
    </row>
    <row r="317" spans="1:14" ht="13">
      <c r="A317" s="36"/>
      <c r="B317" s="3"/>
      <c r="C317" s="4"/>
      <c r="D317" s="4"/>
      <c r="E317" s="3"/>
      <c r="F317" s="3"/>
      <c r="G317" s="16"/>
      <c r="H317" s="3"/>
      <c r="I317" s="3"/>
      <c r="J317" s="3"/>
      <c r="K317" s="3"/>
      <c r="L317" s="3"/>
      <c r="M317" s="3"/>
      <c r="N317" s="3"/>
    </row>
    <row r="318" spans="1:14" ht="13">
      <c r="A318" s="36"/>
      <c r="B318" s="3"/>
      <c r="C318" s="4"/>
      <c r="D318" s="4"/>
      <c r="E318" s="3"/>
      <c r="F318" s="3"/>
      <c r="G318" s="16"/>
      <c r="H318" s="3"/>
      <c r="I318" s="3"/>
      <c r="J318" s="3"/>
      <c r="K318" s="3"/>
      <c r="L318" s="3"/>
      <c r="M318" s="3"/>
      <c r="N318" s="3"/>
    </row>
    <row r="319" spans="1:14" ht="13">
      <c r="A319" s="36"/>
      <c r="B319" s="3"/>
      <c r="C319" s="4"/>
      <c r="D319" s="4"/>
      <c r="E319" s="3"/>
      <c r="F319" s="3"/>
      <c r="G319" s="16"/>
      <c r="H319" s="3"/>
      <c r="I319" s="3"/>
      <c r="J319" s="3"/>
      <c r="K319" s="3"/>
      <c r="L319" s="3"/>
      <c r="M319" s="3"/>
      <c r="N319" s="3"/>
    </row>
    <row r="320" spans="1:14" ht="13">
      <c r="A320" s="36"/>
      <c r="B320" s="3"/>
      <c r="C320" s="4"/>
      <c r="D320" s="4"/>
      <c r="E320" s="3"/>
      <c r="F320" s="3"/>
      <c r="G320" s="16"/>
      <c r="H320" s="3"/>
      <c r="I320" s="3"/>
      <c r="J320" s="3"/>
      <c r="K320" s="3"/>
      <c r="L320" s="3"/>
      <c r="M320" s="3"/>
      <c r="N320" s="3"/>
    </row>
    <row r="321" spans="1:14" ht="13">
      <c r="A321" s="36"/>
      <c r="B321" s="3"/>
      <c r="C321" s="4"/>
      <c r="D321" s="4"/>
      <c r="E321" s="3"/>
      <c r="F321" s="3"/>
      <c r="G321" s="16"/>
      <c r="H321" s="3"/>
      <c r="I321" s="3"/>
      <c r="J321" s="3"/>
      <c r="K321" s="3"/>
      <c r="L321" s="3"/>
      <c r="M321" s="3"/>
      <c r="N321" s="3"/>
    </row>
    <row r="322" spans="1:14" ht="13">
      <c r="A322" s="36"/>
      <c r="B322" s="3"/>
      <c r="C322" s="4"/>
      <c r="D322" s="4"/>
      <c r="E322" s="3"/>
      <c r="F322" s="3"/>
      <c r="G322" s="16"/>
      <c r="H322" s="3"/>
      <c r="I322" s="3"/>
      <c r="J322" s="3"/>
      <c r="K322" s="3"/>
      <c r="L322" s="3"/>
      <c r="M322" s="3"/>
      <c r="N322" s="3"/>
    </row>
    <row r="323" spans="1:14" ht="13">
      <c r="A323" s="36"/>
      <c r="B323" s="3"/>
      <c r="C323" s="4"/>
      <c r="D323" s="4"/>
      <c r="E323" s="3"/>
      <c r="F323" s="3"/>
      <c r="G323" s="16"/>
      <c r="H323" s="3"/>
      <c r="I323" s="3"/>
      <c r="J323" s="3"/>
      <c r="K323" s="3"/>
      <c r="L323" s="3"/>
      <c r="M323" s="3"/>
      <c r="N323" s="3"/>
    </row>
    <row r="324" spans="1:14" ht="13">
      <c r="A324" s="36"/>
      <c r="B324" s="3"/>
      <c r="C324" s="4"/>
      <c r="D324" s="4"/>
      <c r="E324" s="3"/>
      <c r="F324" s="3"/>
      <c r="G324" s="16"/>
      <c r="H324" s="3"/>
      <c r="I324" s="3"/>
      <c r="J324" s="3"/>
      <c r="K324" s="3"/>
      <c r="L324" s="3"/>
      <c r="M324" s="3"/>
      <c r="N324" s="3"/>
    </row>
    <row r="325" spans="1:14" ht="13">
      <c r="A325" s="36"/>
      <c r="B325" s="3"/>
      <c r="C325" s="4"/>
      <c r="D325" s="4"/>
      <c r="E325" s="3"/>
      <c r="F325" s="3"/>
      <c r="G325" s="16"/>
      <c r="H325" s="3"/>
      <c r="I325" s="3"/>
      <c r="J325" s="3"/>
      <c r="K325" s="3"/>
      <c r="L325" s="3"/>
      <c r="M325" s="3"/>
      <c r="N325" s="3"/>
    </row>
    <row r="326" spans="1:14" ht="13">
      <c r="A326" s="36"/>
      <c r="B326" s="3"/>
      <c r="C326" s="4"/>
      <c r="D326" s="4"/>
      <c r="E326" s="3"/>
      <c r="F326" s="3"/>
      <c r="G326" s="16"/>
      <c r="H326" s="3"/>
      <c r="I326" s="3"/>
      <c r="J326" s="3"/>
      <c r="K326" s="3"/>
      <c r="L326" s="3"/>
      <c r="M326" s="3"/>
      <c r="N326" s="3"/>
    </row>
    <row r="327" spans="1:14" ht="13">
      <c r="A327" s="36"/>
      <c r="B327" s="3"/>
      <c r="C327" s="4"/>
      <c r="D327" s="4"/>
      <c r="E327" s="3"/>
      <c r="F327" s="3"/>
      <c r="G327" s="16"/>
      <c r="H327" s="3"/>
      <c r="I327" s="3"/>
      <c r="J327" s="3"/>
      <c r="K327" s="3"/>
      <c r="L327" s="3"/>
      <c r="M327" s="3"/>
      <c r="N327" s="3"/>
    </row>
    <row r="328" spans="1:14" ht="13">
      <c r="A328" s="36"/>
      <c r="B328" s="3"/>
      <c r="C328" s="4"/>
      <c r="D328" s="4"/>
      <c r="E328" s="3"/>
      <c r="F328" s="3"/>
      <c r="G328" s="16"/>
      <c r="H328" s="3"/>
      <c r="I328" s="3"/>
      <c r="J328" s="3"/>
      <c r="K328" s="3"/>
      <c r="L328" s="3"/>
      <c r="M328" s="3"/>
      <c r="N328" s="3"/>
    </row>
    <row r="329" spans="1:14" ht="13">
      <c r="A329" s="36"/>
      <c r="B329" s="3"/>
      <c r="C329" s="4"/>
      <c r="D329" s="4"/>
      <c r="E329" s="3"/>
      <c r="F329" s="3"/>
      <c r="G329" s="16"/>
      <c r="H329" s="3"/>
      <c r="I329" s="3"/>
      <c r="J329" s="3"/>
      <c r="K329" s="3"/>
      <c r="L329" s="3"/>
      <c r="M329" s="3"/>
      <c r="N329" s="3"/>
    </row>
    <row r="330" spans="1:14" ht="13">
      <c r="A330" s="36"/>
      <c r="B330" s="3"/>
      <c r="C330" s="4"/>
      <c r="D330" s="4"/>
      <c r="E330" s="3"/>
      <c r="F330" s="3"/>
      <c r="G330" s="16"/>
      <c r="H330" s="3"/>
      <c r="I330" s="3"/>
      <c r="J330" s="3"/>
      <c r="K330" s="3"/>
      <c r="L330" s="3"/>
      <c r="M330" s="3"/>
      <c r="N330" s="3"/>
    </row>
    <row r="331" spans="1:14" ht="13">
      <c r="A331" s="36"/>
      <c r="B331" s="3"/>
      <c r="C331" s="4"/>
      <c r="D331" s="4"/>
      <c r="E331" s="3"/>
      <c r="F331" s="3"/>
      <c r="G331" s="16"/>
      <c r="H331" s="3"/>
      <c r="I331" s="3"/>
      <c r="J331" s="3"/>
      <c r="K331" s="3"/>
      <c r="L331" s="3"/>
      <c r="M331" s="3"/>
      <c r="N331" s="3"/>
    </row>
    <row r="332" spans="1:14" ht="13">
      <c r="A332" s="36"/>
      <c r="B332" s="3"/>
      <c r="C332" s="4"/>
      <c r="D332" s="4"/>
      <c r="E332" s="3"/>
      <c r="F332" s="3"/>
      <c r="G332" s="16"/>
      <c r="H332" s="3"/>
      <c r="I332" s="3"/>
      <c r="J332" s="3"/>
      <c r="K332" s="3"/>
      <c r="L332" s="3"/>
      <c r="M332" s="3"/>
      <c r="N332" s="3"/>
    </row>
    <row r="333" spans="1:14" ht="13">
      <c r="A333" s="36"/>
      <c r="B333" s="3"/>
      <c r="C333" s="4"/>
      <c r="D333" s="4"/>
      <c r="E333" s="3"/>
      <c r="F333" s="3"/>
      <c r="G333" s="16"/>
      <c r="H333" s="3"/>
      <c r="I333" s="3"/>
      <c r="J333" s="3"/>
      <c r="K333" s="3"/>
      <c r="L333" s="3"/>
      <c r="M333" s="3"/>
      <c r="N333" s="3"/>
    </row>
    <row r="334" spans="1:14" ht="13">
      <c r="A334" s="36"/>
      <c r="B334" s="3"/>
      <c r="C334" s="4"/>
      <c r="D334" s="4"/>
      <c r="E334" s="3"/>
      <c r="F334" s="3"/>
      <c r="G334" s="16"/>
      <c r="H334" s="3"/>
      <c r="I334" s="3"/>
      <c r="J334" s="3"/>
      <c r="K334" s="3"/>
      <c r="L334" s="3"/>
      <c r="M334" s="3"/>
      <c r="N334" s="3"/>
    </row>
    <row r="335" spans="1:14" ht="13">
      <c r="A335" s="36"/>
      <c r="B335" s="3"/>
      <c r="C335" s="4"/>
      <c r="D335" s="4"/>
      <c r="E335" s="3"/>
      <c r="F335" s="3"/>
      <c r="G335" s="16"/>
      <c r="H335" s="3"/>
      <c r="I335" s="3"/>
      <c r="J335" s="3"/>
      <c r="K335" s="3"/>
      <c r="L335" s="3"/>
      <c r="M335" s="3"/>
      <c r="N335" s="3"/>
    </row>
    <row r="336" spans="1:14" ht="13">
      <c r="A336" s="36"/>
      <c r="B336" s="3"/>
      <c r="C336" s="4"/>
      <c r="D336" s="4"/>
      <c r="E336" s="3"/>
      <c r="F336" s="3"/>
      <c r="G336" s="16"/>
      <c r="H336" s="3"/>
      <c r="I336" s="3"/>
      <c r="J336" s="3"/>
      <c r="K336" s="3"/>
      <c r="L336" s="3"/>
      <c r="M336" s="3"/>
      <c r="N336" s="3"/>
    </row>
    <row r="337" spans="1:14" ht="13">
      <c r="A337" s="36"/>
      <c r="B337" s="3"/>
      <c r="C337" s="4"/>
      <c r="D337" s="4"/>
      <c r="E337" s="3"/>
      <c r="F337" s="3"/>
      <c r="G337" s="16"/>
      <c r="H337" s="3"/>
      <c r="I337" s="3"/>
      <c r="J337" s="3"/>
      <c r="K337" s="3"/>
      <c r="L337" s="3"/>
      <c r="M337" s="3"/>
      <c r="N337" s="3"/>
    </row>
    <row r="338" spans="1:14" ht="13">
      <c r="A338" s="36"/>
      <c r="B338" s="3"/>
      <c r="C338" s="4"/>
      <c r="D338" s="4"/>
      <c r="E338" s="3"/>
      <c r="F338" s="3"/>
      <c r="G338" s="16"/>
      <c r="H338" s="3"/>
      <c r="I338" s="3"/>
      <c r="J338" s="3"/>
      <c r="K338" s="3"/>
      <c r="L338" s="3"/>
      <c r="M338" s="3"/>
      <c r="N338" s="3"/>
    </row>
    <row r="339" spans="1:14" ht="13">
      <c r="A339" s="36"/>
      <c r="B339" s="3"/>
      <c r="C339" s="4"/>
      <c r="D339" s="4"/>
      <c r="E339" s="3"/>
      <c r="F339" s="3"/>
      <c r="G339" s="16"/>
      <c r="H339" s="3"/>
      <c r="I339" s="3"/>
      <c r="J339" s="3"/>
      <c r="K339" s="3"/>
      <c r="L339" s="3"/>
      <c r="M339" s="3"/>
      <c r="N339" s="3"/>
    </row>
    <row r="340" spans="1:14" ht="13">
      <c r="A340" s="36"/>
      <c r="B340" s="3"/>
      <c r="C340" s="4"/>
      <c r="D340" s="4"/>
      <c r="E340" s="3"/>
      <c r="F340" s="3"/>
      <c r="G340" s="16"/>
      <c r="H340" s="3"/>
      <c r="I340" s="3"/>
      <c r="J340" s="3"/>
      <c r="K340" s="3"/>
      <c r="L340" s="3"/>
      <c r="M340" s="3"/>
      <c r="N340" s="3"/>
    </row>
    <row r="341" spans="1:14" ht="13">
      <c r="A341" s="36"/>
      <c r="B341" s="3"/>
      <c r="C341" s="4"/>
      <c r="D341" s="4"/>
      <c r="E341" s="3"/>
      <c r="F341" s="3"/>
      <c r="G341" s="16"/>
      <c r="H341" s="3"/>
      <c r="I341" s="3"/>
      <c r="J341" s="3"/>
      <c r="K341" s="3"/>
      <c r="L341" s="3"/>
      <c r="M341" s="3"/>
      <c r="N341" s="3"/>
    </row>
    <row r="342" spans="1:14" ht="13">
      <c r="A342" s="36"/>
      <c r="B342" s="3"/>
      <c r="C342" s="4"/>
      <c r="D342" s="4"/>
      <c r="E342" s="3"/>
      <c r="F342" s="3"/>
      <c r="G342" s="16"/>
      <c r="H342" s="3"/>
      <c r="I342" s="3"/>
      <c r="J342" s="3"/>
      <c r="K342" s="3"/>
      <c r="L342" s="3"/>
      <c r="M342" s="3"/>
      <c r="N342" s="3"/>
    </row>
    <row r="343" spans="1:14" ht="13">
      <c r="A343" s="36"/>
      <c r="B343" s="3"/>
      <c r="C343" s="4"/>
      <c r="D343" s="4"/>
      <c r="E343" s="3"/>
      <c r="F343" s="3"/>
      <c r="G343" s="16"/>
      <c r="H343" s="3"/>
      <c r="I343" s="3"/>
      <c r="J343" s="3"/>
      <c r="K343" s="3"/>
      <c r="L343" s="3"/>
      <c r="M343" s="3"/>
      <c r="N343" s="3"/>
    </row>
    <row r="344" spans="1:14" ht="13">
      <c r="A344" s="36"/>
      <c r="B344" s="3"/>
      <c r="C344" s="4"/>
      <c r="D344" s="4"/>
      <c r="E344" s="3"/>
      <c r="F344" s="3"/>
      <c r="G344" s="16"/>
      <c r="H344" s="3"/>
      <c r="I344" s="3"/>
      <c r="J344" s="3"/>
      <c r="K344" s="3"/>
      <c r="L344" s="3"/>
      <c r="M344" s="3"/>
      <c r="N344" s="3"/>
    </row>
    <row r="345" spans="1:14" ht="13">
      <c r="A345" s="36"/>
      <c r="B345" s="3"/>
      <c r="C345" s="4"/>
      <c r="D345" s="4"/>
      <c r="E345" s="3"/>
      <c r="F345" s="3"/>
      <c r="G345" s="16"/>
      <c r="H345" s="3"/>
      <c r="I345" s="3"/>
      <c r="J345" s="3"/>
      <c r="K345" s="3"/>
      <c r="L345" s="3"/>
      <c r="M345" s="3"/>
      <c r="N345" s="3"/>
    </row>
    <row r="346" spans="1:14" ht="13">
      <c r="A346" s="36"/>
      <c r="B346" s="3"/>
      <c r="C346" s="4"/>
      <c r="D346" s="4"/>
      <c r="E346" s="3"/>
      <c r="F346" s="3"/>
      <c r="G346" s="16"/>
      <c r="H346" s="3"/>
      <c r="I346" s="3"/>
      <c r="J346" s="3"/>
      <c r="K346" s="3"/>
      <c r="L346" s="3"/>
      <c r="M346" s="3"/>
      <c r="N346" s="3"/>
    </row>
    <row r="347" spans="1:14" ht="13">
      <c r="A347" s="36"/>
      <c r="B347" s="3"/>
      <c r="C347" s="4"/>
      <c r="D347" s="4"/>
      <c r="E347" s="3"/>
      <c r="F347" s="3"/>
      <c r="G347" s="16"/>
      <c r="H347" s="3"/>
      <c r="I347" s="3"/>
      <c r="J347" s="3"/>
      <c r="K347" s="3"/>
      <c r="L347" s="3"/>
      <c r="M347" s="3"/>
      <c r="N347" s="3"/>
    </row>
    <row r="348" spans="1:14" ht="13">
      <c r="A348" s="36"/>
      <c r="B348" s="3"/>
      <c r="C348" s="4"/>
      <c r="D348" s="4"/>
      <c r="E348" s="3"/>
      <c r="F348" s="3"/>
      <c r="G348" s="16"/>
      <c r="H348" s="3"/>
      <c r="I348" s="3"/>
      <c r="J348" s="3"/>
      <c r="K348" s="3"/>
      <c r="L348" s="3"/>
      <c r="M348" s="3"/>
      <c r="N348" s="3"/>
    </row>
    <row r="349" spans="1:14" ht="13">
      <c r="A349" s="36"/>
      <c r="B349" s="3"/>
      <c r="C349" s="4"/>
      <c r="D349" s="4"/>
      <c r="E349" s="3"/>
      <c r="F349" s="3"/>
      <c r="G349" s="16"/>
      <c r="H349" s="3"/>
      <c r="I349" s="3"/>
      <c r="J349" s="3"/>
      <c r="K349" s="3"/>
      <c r="L349" s="3"/>
      <c r="M349" s="3"/>
      <c r="N349" s="3"/>
    </row>
    <row r="350" spans="1:14" ht="13">
      <c r="A350" s="36"/>
      <c r="B350" s="3"/>
      <c r="C350" s="4"/>
      <c r="D350" s="4"/>
      <c r="E350" s="3"/>
      <c r="F350" s="3"/>
      <c r="G350" s="16"/>
      <c r="H350" s="3"/>
      <c r="I350" s="3"/>
      <c r="J350" s="3"/>
      <c r="K350" s="3"/>
      <c r="L350" s="3"/>
      <c r="M350" s="3"/>
      <c r="N350" s="3"/>
    </row>
    <row r="351" spans="1:14" ht="13">
      <c r="A351" s="36"/>
      <c r="B351" s="3"/>
      <c r="C351" s="4"/>
      <c r="D351" s="4"/>
      <c r="E351" s="3"/>
      <c r="F351" s="3"/>
      <c r="G351" s="16"/>
      <c r="H351" s="3"/>
      <c r="I351" s="3"/>
      <c r="J351" s="3"/>
      <c r="K351" s="3"/>
      <c r="L351" s="3"/>
      <c r="M351" s="3"/>
      <c r="N351" s="3"/>
    </row>
    <row r="352" spans="1:14" ht="13">
      <c r="A352" s="36"/>
      <c r="B352" s="3"/>
      <c r="C352" s="4"/>
      <c r="D352" s="4"/>
      <c r="E352" s="3"/>
      <c r="F352" s="3"/>
      <c r="G352" s="16"/>
      <c r="H352" s="3"/>
      <c r="I352" s="3"/>
      <c r="J352" s="3"/>
      <c r="K352" s="3"/>
      <c r="L352" s="3"/>
      <c r="M352" s="3"/>
      <c r="N352" s="3"/>
    </row>
    <row r="353" spans="1:14" ht="13">
      <c r="A353" s="36"/>
      <c r="B353" s="3"/>
      <c r="C353" s="4"/>
      <c r="D353" s="4"/>
      <c r="E353" s="3"/>
      <c r="F353" s="3"/>
      <c r="G353" s="16"/>
      <c r="H353" s="3"/>
      <c r="I353" s="3"/>
      <c r="J353" s="3"/>
      <c r="K353" s="3"/>
      <c r="L353" s="3"/>
      <c r="M353" s="3"/>
      <c r="N353" s="3"/>
    </row>
    <row r="354" spans="1:14" ht="13">
      <c r="A354" s="36"/>
      <c r="B354" s="3"/>
      <c r="C354" s="4"/>
      <c r="D354" s="4"/>
      <c r="E354" s="3"/>
      <c r="F354" s="3"/>
      <c r="G354" s="16"/>
      <c r="H354" s="3"/>
      <c r="I354" s="3"/>
      <c r="J354" s="3"/>
      <c r="K354" s="3"/>
      <c r="L354" s="3"/>
      <c r="M354" s="3"/>
      <c r="N354" s="3"/>
    </row>
    <row r="355" spans="1:14" ht="13">
      <c r="A355" s="36"/>
      <c r="B355" s="3"/>
      <c r="C355" s="4"/>
      <c r="D355" s="4"/>
      <c r="E355" s="3"/>
      <c r="F355" s="3"/>
      <c r="G355" s="16"/>
      <c r="H355" s="3"/>
      <c r="I355" s="3"/>
      <c r="J355" s="3"/>
      <c r="K355" s="3"/>
      <c r="L355" s="3"/>
      <c r="M355" s="3"/>
      <c r="N355" s="3"/>
    </row>
    <row r="356" spans="1:14" ht="13">
      <c r="A356" s="36"/>
      <c r="B356" s="3"/>
      <c r="C356" s="4"/>
      <c r="D356" s="4"/>
      <c r="E356" s="3"/>
      <c r="F356" s="3"/>
      <c r="G356" s="16"/>
      <c r="H356" s="3"/>
      <c r="I356" s="3"/>
      <c r="J356" s="3"/>
      <c r="K356" s="3"/>
      <c r="L356" s="3"/>
      <c r="M356" s="3"/>
      <c r="N356" s="3"/>
    </row>
    <row r="357" spans="1:14" ht="13">
      <c r="A357" s="36"/>
      <c r="B357" s="3"/>
      <c r="C357" s="4"/>
      <c r="D357" s="4"/>
      <c r="E357" s="3"/>
      <c r="F357" s="3"/>
      <c r="G357" s="16"/>
      <c r="H357" s="3"/>
      <c r="I357" s="3"/>
      <c r="J357" s="3"/>
      <c r="K357" s="3"/>
      <c r="L357" s="3"/>
      <c r="M357" s="3"/>
      <c r="N357" s="3"/>
    </row>
    <row r="358" spans="1:14" ht="13">
      <c r="A358" s="36"/>
      <c r="B358" s="3"/>
      <c r="C358" s="4"/>
      <c r="D358" s="4"/>
      <c r="E358" s="3"/>
      <c r="F358" s="3"/>
      <c r="G358" s="16"/>
      <c r="H358" s="3"/>
      <c r="I358" s="3"/>
      <c r="J358" s="3"/>
      <c r="K358" s="3"/>
      <c r="L358" s="3"/>
      <c r="M358" s="3"/>
      <c r="N358" s="3"/>
    </row>
    <row r="359" spans="1:14" ht="13">
      <c r="A359" s="36"/>
      <c r="B359" s="3"/>
      <c r="C359" s="4"/>
      <c r="D359" s="4"/>
      <c r="E359" s="3"/>
      <c r="F359" s="3"/>
      <c r="G359" s="16"/>
      <c r="H359" s="3"/>
      <c r="I359" s="3"/>
      <c r="J359" s="3"/>
      <c r="K359" s="3"/>
      <c r="L359" s="3"/>
      <c r="M359" s="3"/>
      <c r="N359" s="3"/>
    </row>
    <row r="360" spans="1:14" ht="13">
      <c r="A360" s="36"/>
      <c r="B360" s="3"/>
      <c r="C360" s="4"/>
      <c r="D360" s="4"/>
      <c r="E360" s="3"/>
      <c r="F360" s="3"/>
      <c r="G360" s="16"/>
      <c r="H360" s="3"/>
      <c r="I360" s="3"/>
      <c r="J360" s="3"/>
      <c r="K360" s="3"/>
      <c r="L360" s="3"/>
      <c r="M360" s="3"/>
      <c r="N360" s="3"/>
    </row>
    <row r="361" spans="1:14" ht="13">
      <c r="A361" s="36"/>
      <c r="B361" s="3"/>
      <c r="C361" s="4"/>
      <c r="D361" s="4"/>
      <c r="E361" s="3"/>
      <c r="F361" s="3"/>
      <c r="G361" s="16"/>
      <c r="H361" s="3"/>
      <c r="I361" s="3"/>
      <c r="J361" s="3"/>
      <c r="K361" s="3"/>
      <c r="L361" s="3"/>
      <c r="M361" s="3"/>
      <c r="N361" s="3"/>
    </row>
    <row r="362" spans="1:14" ht="13">
      <c r="A362" s="36"/>
      <c r="B362" s="3"/>
      <c r="C362" s="4"/>
      <c r="D362" s="4"/>
      <c r="E362" s="3"/>
      <c r="F362" s="3"/>
      <c r="G362" s="16"/>
      <c r="H362" s="3"/>
      <c r="I362" s="3"/>
      <c r="J362" s="3"/>
      <c r="K362" s="3"/>
      <c r="L362" s="3"/>
      <c r="M362" s="3"/>
      <c r="N362" s="3"/>
    </row>
    <row r="363" spans="1:14" ht="13">
      <c r="A363" s="36"/>
      <c r="B363" s="3"/>
      <c r="C363" s="4"/>
      <c r="D363" s="4"/>
      <c r="E363" s="3"/>
      <c r="F363" s="3"/>
      <c r="G363" s="16"/>
      <c r="H363" s="3"/>
      <c r="I363" s="3"/>
      <c r="J363" s="3"/>
      <c r="K363" s="3"/>
      <c r="L363" s="3"/>
      <c r="M363" s="3"/>
      <c r="N363" s="3"/>
    </row>
    <row r="364" spans="1:14" ht="13">
      <c r="A364" s="36"/>
      <c r="B364" s="3"/>
      <c r="C364" s="4"/>
      <c r="D364" s="4"/>
      <c r="E364" s="3"/>
      <c r="F364" s="3"/>
      <c r="G364" s="16"/>
      <c r="H364" s="3"/>
      <c r="I364" s="3"/>
      <c r="J364" s="3"/>
      <c r="K364" s="3"/>
      <c r="L364" s="3"/>
      <c r="M364" s="3"/>
      <c r="N364" s="3"/>
    </row>
    <row r="365" spans="1:14" ht="13">
      <c r="A365" s="36"/>
      <c r="B365" s="3"/>
      <c r="C365" s="4"/>
      <c r="D365" s="4"/>
      <c r="E365" s="3"/>
      <c r="F365" s="3"/>
      <c r="G365" s="16"/>
      <c r="H365" s="3"/>
      <c r="I365" s="3"/>
      <c r="J365" s="3"/>
      <c r="K365" s="3"/>
      <c r="L365" s="3"/>
      <c r="M365" s="3"/>
      <c r="N365" s="3"/>
    </row>
    <row r="366" spans="1:14" ht="13">
      <c r="A366" s="36"/>
      <c r="B366" s="3"/>
      <c r="C366" s="4"/>
      <c r="D366" s="4"/>
      <c r="E366" s="3"/>
      <c r="F366" s="3"/>
      <c r="G366" s="16"/>
      <c r="H366" s="3"/>
      <c r="I366" s="3"/>
      <c r="J366" s="3"/>
      <c r="K366" s="3"/>
      <c r="L366" s="3"/>
      <c r="M366" s="3"/>
      <c r="N366" s="3"/>
    </row>
    <row r="367" spans="1:14" ht="13">
      <c r="A367" s="36"/>
      <c r="B367" s="3"/>
      <c r="C367" s="4"/>
      <c r="D367" s="4"/>
      <c r="E367" s="3"/>
      <c r="F367" s="3"/>
      <c r="G367" s="16"/>
      <c r="H367" s="3"/>
      <c r="I367" s="3"/>
      <c r="J367" s="3"/>
      <c r="K367" s="3"/>
      <c r="L367" s="3"/>
      <c r="M367" s="3"/>
      <c r="N367" s="3"/>
    </row>
    <row r="368" spans="1:14" ht="13">
      <c r="A368" s="36"/>
      <c r="B368" s="3"/>
      <c r="C368" s="4"/>
      <c r="D368" s="4"/>
      <c r="E368" s="3"/>
      <c r="F368" s="3"/>
      <c r="G368" s="16"/>
      <c r="H368" s="3"/>
      <c r="I368" s="3"/>
      <c r="J368" s="3"/>
      <c r="K368" s="3"/>
      <c r="L368" s="3"/>
      <c r="M368" s="3"/>
      <c r="N368" s="3"/>
    </row>
    <row r="369" spans="1:14" ht="13">
      <c r="A369" s="36"/>
      <c r="B369" s="3"/>
      <c r="C369" s="4"/>
      <c r="D369" s="4"/>
      <c r="E369" s="3"/>
      <c r="F369" s="3"/>
      <c r="G369" s="16"/>
      <c r="H369" s="3"/>
      <c r="I369" s="3"/>
      <c r="J369" s="3"/>
      <c r="K369" s="3"/>
      <c r="L369" s="3"/>
      <c r="M369" s="3"/>
      <c r="N369" s="3"/>
    </row>
    <row r="370" spans="1:14" ht="13">
      <c r="A370" s="36"/>
      <c r="B370" s="3"/>
      <c r="C370" s="4"/>
      <c r="D370" s="4"/>
      <c r="E370" s="3"/>
      <c r="F370" s="3"/>
      <c r="G370" s="16"/>
      <c r="H370" s="3"/>
      <c r="I370" s="3"/>
      <c r="J370" s="3"/>
      <c r="K370" s="3"/>
      <c r="L370" s="3"/>
      <c r="M370" s="3"/>
      <c r="N370" s="3"/>
    </row>
    <row r="371" spans="1:14" ht="13">
      <c r="A371" s="36"/>
      <c r="B371" s="3"/>
      <c r="C371" s="4"/>
      <c r="D371" s="4"/>
      <c r="E371" s="3"/>
      <c r="F371" s="3"/>
      <c r="G371" s="16"/>
      <c r="H371" s="3"/>
      <c r="I371" s="3"/>
      <c r="J371" s="3"/>
      <c r="K371" s="3"/>
      <c r="L371" s="3"/>
      <c r="M371" s="3"/>
      <c r="N371" s="3"/>
    </row>
    <row r="372" spans="1:14" ht="13">
      <c r="A372" s="36"/>
      <c r="B372" s="3"/>
      <c r="C372" s="4"/>
      <c r="D372" s="4"/>
      <c r="E372" s="3"/>
      <c r="F372" s="3"/>
      <c r="G372" s="16"/>
      <c r="H372" s="3"/>
      <c r="I372" s="3"/>
      <c r="J372" s="3"/>
      <c r="K372" s="3"/>
      <c r="L372" s="3"/>
      <c r="M372" s="3"/>
      <c r="N372" s="3"/>
    </row>
    <row r="373" spans="1:14" ht="13">
      <c r="A373" s="36"/>
      <c r="B373" s="3"/>
      <c r="C373" s="4"/>
      <c r="D373" s="4"/>
      <c r="E373" s="3"/>
      <c r="F373" s="3"/>
      <c r="G373" s="16"/>
      <c r="H373" s="3"/>
      <c r="I373" s="3"/>
      <c r="J373" s="3"/>
      <c r="K373" s="3"/>
      <c r="L373" s="3"/>
      <c r="M373" s="3"/>
      <c r="N373" s="3"/>
    </row>
    <row r="374" spans="1:14" ht="13">
      <c r="A374" s="36"/>
      <c r="B374" s="3"/>
      <c r="C374" s="4"/>
      <c r="D374" s="4"/>
      <c r="E374" s="3"/>
      <c r="F374" s="3"/>
      <c r="G374" s="16"/>
      <c r="H374" s="3"/>
      <c r="I374" s="3"/>
      <c r="J374" s="3"/>
      <c r="K374" s="3"/>
      <c r="L374" s="3"/>
      <c r="M374" s="3"/>
      <c r="N374" s="3"/>
    </row>
    <row r="375" spans="1:14" ht="13">
      <c r="A375" s="36"/>
      <c r="B375" s="3"/>
      <c r="C375" s="4"/>
      <c r="D375" s="4"/>
      <c r="E375" s="3"/>
      <c r="F375" s="3"/>
      <c r="G375" s="16"/>
      <c r="H375" s="3"/>
      <c r="I375" s="3"/>
      <c r="J375" s="3"/>
      <c r="K375" s="3"/>
      <c r="L375" s="3"/>
      <c r="M375" s="3"/>
      <c r="N375" s="3"/>
    </row>
    <row r="376" spans="1:14" ht="13">
      <c r="A376" s="36"/>
      <c r="B376" s="3"/>
      <c r="C376" s="4"/>
      <c r="D376" s="4"/>
      <c r="E376" s="3"/>
      <c r="F376" s="3"/>
      <c r="G376" s="16"/>
      <c r="H376" s="3"/>
      <c r="I376" s="3"/>
      <c r="J376" s="3"/>
      <c r="K376" s="3"/>
      <c r="L376" s="3"/>
      <c r="M376" s="3"/>
      <c r="N376" s="3"/>
    </row>
    <row r="377" spans="1:14" ht="13">
      <c r="A377" s="36"/>
      <c r="B377" s="3"/>
      <c r="C377" s="4"/>
      <c r="D377" s="4"/>
      <c r="E377" s="3"/>
      <c r="F377" s="3"/>
      <c r="G377" s="16"/>
      <c r="H377" s="3"/>
      <c r="I377" s="3"/>
      <c r="J377" s="3"/>
      <c r="K377" s="3"/>
      <c r="L377" s="3"/>
      <c r="M377" s="3"/>
      <c r="N377" s="3"/>
    </row>
    <row r="378" spans="1:14" ht="13">
      <c r="A378" s="36"/>
      <c r="B378" s="3"/>
      <c r="C378" s="4"/>
      <c r="D378" s="4"/>
      <c r="E378" s="3"/>
      <c r="F378" s="3"/>
      <c r="G378" s="16"/>
      <c r="H378" s="3"/>
      <c r="I378" s="3"/>
      <c r="J378" s="3"/>
      <c r="K378" s="3"/>
      <c r="L378" s="3"/>
      <c r="M378" s="3"/>
      <c r="N378" s="3"/>
    </row>
    <row r="379" spans="1:14" ht="13">
      <c r="A379" s="36"/>
      <c r="B379" s="3"/>
      <c r="C379" s="4"/>
      <c r="D379" s="4"/>
      <c r="E379" s="3"/>
      <c r="F379" s="3"/>
      <c r="G379" s="16"/>
      <c r="H379" s="3"/>
      <c r="I379" s="3"/>
      <c r="J379" s="3"/>
      <c r="K379" s="3"/>
      <c r="L379" s="3"/>
      <c r="M379" s="3"/>
      <c r="N379" s="3"/>
    </row>
    <row r="380" spans="1:14" ht="13">
      <c r="A380" s="36"/>
      <c r="B380" s="3"/>
      <c r="C380" s="4"/>
      <c r="D380" s="4"/>
      <c r="E380" s="3"/>
      <c r="F380" s="3"/>
      <c r="G380" s="16"/>
      <c r="H380" s="3"/>
      <c r="I380" s="3"/>
      <c r="J380" s="3"/>
      <c r="K380" s="3"/>
      <c r="L380" s="3"/>
      <c r="M380" s="3"/>
      <c r="N380" s="3"/>
    </row>
    <row r="381" spans="1:14" ht="13">
      <c r="A381" s="36"/>
      <c r="B381" s="3"/>
      <c r="C381" s="4"/>
      <c r="D381" s="4"/>
      <c r="E381" s="3"/>
      <c r="F381" s="3"/>
      <c r="G381" s="16"/>
      <c r="H381" s="3"/>
      <c r="I381" s="3"/>
      <c r="J381" s="3"/>
      <c r="K381" s="3"/>
      <c r="L381" s="3"/>
      <c r="M381" s="3"/>
      <c r="N381" s="3"/>
    </row>
    <row r="382" spans="1:14" ht="13">
      <c r="A382" s="36"/>
      <c r="B382" s="3"/>
      <c r="C382" s="4"/>
      <c r="D382" s="4"/>
      <c r="E382" s="3"/>
      <c r="F382" s="3"/>
      <c r="G382" s="16"/>
      <c r="H382" s="3"/>
      <c r="I382" s="3"/>
      <c r="J382" s="3"/>
      <c r="K382" s="3"/>
      <c r="L382" s="3"/>
      <c r="M382" s="3"/>
      <c r="N382" s="3"/>
    </row>
    <row r="383" spans="1:14" ht="13">
      <c r="A383" s="36"/>
      <c r="B383" s="3"/>
      <c r="C383" s="4"/>
      <c r="D383" s="4"/>
      <c r="E383" s="3"/>
      <c r="F383" s="3"/>
      <c r="G383" s="16"/>
      <c r="H383" s="3"/>
      <c r="I383" s="3"/>
      <c r="J383" s="3"/>
      <c r="K383" s="3"/>
      <c r="L383" s="3"/>
      <c r="M383" s="3"/>
      <c r="N383" s="3"/>
    </row>
    <row r="384" spans="1:14" ht="13">
      <c r="A384" s="36"/>
      <c r="B384" s="3"/>
      <c r="C384" s="4"/>
      <c r="D384" s="4"/>
      <c r="E384" s="3"/>
      <c r="F384" s="3"/>
      <c r="G384" s="16"/>
      <c r="H384" s="3"/>
      <c r="I384" s="3"/>
      <c r="J384" s="3"/>
      <c r="K384" s="3"/>
      <c r="L384" s="3"/>
      <c r="M384" s="3"/>
      <c r="N384" s="3"/>
    </row>
    <row r="385" spans="1:14" ht="13">
      <c r="A385" s="36"/>
      <c r="B385" s="3"/>
      <c r="C385" s="4"/>
      <c r="D385" s="4"/>
      <c r="E385" s="3"/>
      <c r="F385" s="3"/>
      <c r="G385" s="16"/>
      <c r="H385" s="3"/>
      <c r="I385" s="3"/>
      <c r="J385" s="3"/>
      <c r="K385" s="3"/>
      <c r="L385" s="3"/>
      <c r="M385" s="3"/>
      <c r="N385" s="3"/>
    </row>
    <row r="386" spans="1:14" ht="13">
      <c r="A386" s="36"/>
      <c r="B386" s="3"/>
      <c r="C386" s="4"/>
      <c r="D386" s="4"/>
      <c r="E386" s="3"/>
      <c r="F386" s="3"/>
      <c r="G386" s="16"/>
      <c r="H386" s="3"/>
      <c r="I386" s="3"/>
      <c r="J386" s="3"/>
      <c r="K386" s="3"/>
      <c r="L386" s="3"/>
      <c r="M386" s="3"/>
      <c r="N386" s="3"/>
    </row>
    <row r="387" spans="1:14" ht="13">
      <c r="A387" s="36"/>
      <c r="B387" s="3"/>
      <c r="C387" s="4"/>
      <c r="D387" s="4"/>
      <c r="E387" s="3"/>
      <c r="F387" s="3"/>
      <c r="G387" s="16"/>
      <c r="H387" s="3"/>
      <c r="I387" s="3"/>
      <c r="J387" s="3"/>
      <c r="K387" s="3"/>
      <c r="L387" s="3"/>
      <c r="M387" s="3"/>
      <c r="N387" s="3"/>
    </row>
    <row r="388" spans="1:14" ht="13">
      <c r="A388" s="36"/>
      <c r="B388" s="3"/>
      <c r="C388" s="4"/>
      <c r="D388" s="4"/>
      <c r="E388" s="3"/>
      <c r="F388" s="3"/>
      <c r="G388" s="16"/>
      <c r="H388" s="3"/>
      <c r="I388" s="3"/>
      <c r="J388" s="3"/>
      <c r="K388" s="3"/>
      <c r="L388" s="3"/>
      <c r="M388" s="3"/>
      <c r="N388" s="3"/>
    </row>
    <row r="389" spans="1:14" ht="13">
      <c r="A389" s="36"/>
      <c r="B389" s="3"/>
      <c r="C389" s="4"/>
      <c r="D389" s="4"/>
      <c r="E389" s="3"/>
      <c r="F389" s="3"/>
      <c r="G389" s="16"/>
      <c r="H389" s="3"/>
      <c r="I389" s="3"/>
      <c r="J389" s="3"/>
      <c r="K389" s="3"/>
      <c r="L389" s="3"/>
      <c r="M389" s="3"/>
      <c r="N389" s="3"/>
    </row>
    <row r="390" spans="1:14" ht="13">
      <c r="A390" s="36"/>
      <c r="B390" s="3"/>
      <c r="C390" s="4"/>
      <c r="D390" s="4"/>
      <c r="E390" s="3"/>
      <c r="F390" s="3"/>
      <c r="G390" s="16"/>
      <c r="H390" s="3"/>
      <c r="I390" s="3"/>
      <c r="J390" s="3"/>
      <c r="K390" s="3"/>
      <c r="L390" s="3"/>
      <c r="M390" s="3"/>
      <c r="N390" s="3"/>
    </row>
    <row r="391" spans="1:14" ht="13">
      <c r="A391" s="36"/>
      <c r="B391" s="3"/>
      <c r="C391" s="4"/>
      <c r="D391" s="4"/>
      <c r="E391" s="3"/>
      <c r="F391" s="3"/>
      <c r="G391" s="16"/>
      <c r="H391" s="3"/>
      <c r="I391" s="3"/>
      <c r="J391" s="3"/>
      <c r="K391" s="3"/>
      <c r="L391" s="3"/>
      <c r="M391" s="3"/>
      <c r="N391" s="3"/>
    </row>
    <row r="392" spans="1:14" ht="13">
      <c r="A392" s="36"/>
      <c r="B392" s="3"/>
      <c r="C392" s="4"/>
      <c r="D392" s="4"/>
      <c r="E392" s="3"/>
      <c r="F392" s="3"/>
      <c r="G392" s="16"/>
      <c r="H392" s="3"/>
      <c r="I392" s="3"/>
      <c r="J392" s="3"/>
      <c r="K392" s="3"/>
      <c r="L392" s="3"/>
      <c r="M392" s="3"/>
      <c r="N392" s="3"/>
    </row>
    <row r="393" spans="1:14" ht="13">
      <c r="A393" s="36"/>
      <c r="B393" s="3"/>
      <c r="C393" s="4"/>
      <c r="D393" s="4"/>
      <c r="E393" s="3"/>
      <c r="F393" s="3"/>
      <c r="G393" s="16"/>
      <c r="H393" s="3"/>
      <c r="I393" s="3"/>
      <c r="J393" s="3"/>
      <c r="K393" s="3"/>
      <c r="L393" s="3"/>
      <c r="M393" s="3"/>
      <c r="N393" s="3"/>
    </row>
    <row r="394" spans="1:14" ht="13">
      <c r="A394" s="36"/>
      <c r="B394" s="3"/>
      <c r="C394" s="4"/>
      <c r="D394" s="4"/>
      <c r="E394" s="3"/>
      <c r="F394" s="3"/>
      <c r="G394" s="16"/>
      <c r="H394" s="3"/>
      <c r="I394" s="3"/>
      <c r="J394" s="3"/>
      <c r="K394" s="3"/>
      <c r="L394" s="3"/>
      <c r="M394" s="3"/>
      <c r="N394" s="3"/>
    </row>
    <row r="395" spans="1:14" ht="13">
      <c r="A395" s="36"/>
      <c r="B395" s="3"/>
      <c r="C395" s="4"/>
      <c r="D395" s="4"/>
      <c r="E395" s="3"/>
      <c r="F395" s="3"/>
      <c r="G395" s="16"/>
      <c r="H395" s="3"/>
      <c r="I395" s="3"/>
      <c r="J395" s="3"/>
      <c r="K395" s="3"/>
      <c r="L395" s="3"/>
      <c r="M395" s="3"/>
      <c r="N395" s="3"/>
    </row>
    <row r="396" spans="1:14" ht="13">
      <c r="A396" s="36"/>
      <c r="B396" s="3"/>
      <c r="C396" s="4"/>
      <c r="D396" s="4"/>
      <c r="E396" s="3"/>
      <c r="F396" s="3"/>
      <c r="G396" s="16"/>
      <c r="H396" s="3"/>
      <c r="I396" s="3"/>
      <c r="J396" s="3"/>
      <c r="K396" s="3"/>
      <c r="L396" s="3"/>
      <c r="M396" s="3"/>
      <c r="N396" s="3"/>
    </row>
    <row r="397" spans="1:14" ht="13">
      <c r="A397" s="36"/>
      <c r="B397" s="3"/>
      <c r="C397" s="4"/>
      <c r="D397" s="4"/>
      <c r="E397" s="3"/>
      <c r="F397" s="3"/>
      <c r="G397" s="16"/>
      <c r="H397" s="3"/>
      <c r="I397" s="3"/>
      <c r="J397" s="3"/>
      <c r="K397" s="3"/>
      <c r="L397" s="3"/>
      <c r="M397" s="3"/>
      <c r="N397" s="3"/>
    </row>
    <row r="398" spans="1:14" ht="13">
      <c r="A398" s="36"/>
      <c r="B398" s="3"/>
      <c r="C398" s="4"/>
      <c r="D398" s="4"/>
      <c r="E398" s="3"/>
      <c r="F398" s="3"/>
      <c r="G398" s="16"/>
      <c r="H398" s="3"/>
      <c r="I398" s="3"/>
      <c r="J398" s="3"/>
      <c r="K398" s="3"/>
      <c r="L398" s="3"/>
      <c r="M398" s="3"/>
      <c r="N398" s="3"/>
    </row>
    <row r="399" spans="1:14" ht="13">
      <c r="A399" s="36"/>
      <c r="B399" s="3"/>
      <c r="C399" s="4"/>
      <c r="D399" s="4"/>
      <c r="E399" s="3"/>
      <c r="F399" s="3"/>
      <c r="G399" s="16"/>
      <c r="H399" s="3"/>
      <c r="I399" s="3"/>
      <c r="J399" s="3"/>
      <c r="K399" s="3"/>
      <c r="L399" s="3"/>
      <c r="M399" s="3"/>
      <c r="N399" s="3"/>
    </row>
    <row r="400" spans="1:14" ht="13">
      <c r="A400" s="36"/>
      <c r="B400" s="3"/>
      <c r="C400" s="4"/>
      <c r="D400" s="4"/>
      <c r="E400" s="3"/>
      <c r="F400" s="3"/>
      <c r="G400" s="16"/>
      <c r="H400" s="3"/>
      <c r="I400" s="3"/>
      <c r="J400" s="3"/>
      <c r="K400" s="3"/>
      <c r="L400" s="3"/>
      <c r="M400" s="3"/>
      <c r="N400" s="3"/>
    </row>
    <row r="401" spans="1:14" ht="13">
      <c r="A401" s="36"/>
      <c r="B401" s="3"/>
      <c r="C401" s="4"/>
      <c r="D401" s="4"/>
      <c r="E401" s="3"/>
      <c r="F401" s="3"/>
      <c r="G401" s="16"/>
      <c r="H401" s="3"/>
      <c r="I401" s="3"/>
      <c r="J401" s="3"/>
      <c r="K401" s="3"/>
      <c r="L401" s="3"/>
      <c r="M401" s="3"/>
      <c r="N401" s="3"/>
    </row>
    <row r="402" spans="1:14" ht="13">
      <c r="A402" s="36"/>
      <c r="B402" s="3"/>
      <c r="C402" s="4"/>
      <c r="D402" s="4"/>
      <c r="E402" s="3"/>
      <c r="F402" s="3"/>
      <c r="G402" s="16"/>
      <c r="H402" s="3"/>
      <c r="I402" s="3"/>
      <c r="J402" s="3"/>
      <c r="K402" s="3"/>
      <c r="L402" s="3"/>
      <c r="M402" s="3"/>
      <c r="N402" s="3"/>
    </row>
    <row r="403" spans="1:14" ht="13">
      <c r="A403" s="36"/>
      <c r="B403" s="3"/>
      <c r="C403" s="4"/>
      <c r="D403" s="4"/>
      <c r="E403" s="3"/>
      <c r="F403" s="3"/>
      <c r="G403" s="16"/>
      <c r="H403" s="3"/>
      <c r="I403" s="3"/>
      <c r="J403" s="3"/>
      <c r="K403" s="3"/>
      <c r="L403" s="3"/>
      <c r="M403" s="3"/>
      <c r="N403" s="3"/>
    </row>
    <row r="404" spans="1:14" ht="13">
      <c r="A404" s="36"/>
      <c r="B404" s="3"/>
      <c r="C404" s="4"/>
      <c r="D404" s="4"/>
      <c r="E404" s="3"/>
      <c r="F404" s="3"/>
      <c r="G404" s="16"/>
      <c r="H404" s="3"/>
      <c r="I404" s="3"/>
      <c r="J404" s="3"/>
      <c r="K404" s="3"/>
      <c r="L404" s="3"/>
      <c r="M404" s="3"/>
      <c r="N404" s="3"/>
    </row>
    <row r="405" spans="1:14" ht="13">
      <c r="A405" s="36"/>
      <c r="B405" s="3"/>
      <c r="C405" s="4"/>
      <c r="D405" s="4"/>
      <c r="E405" s="3"/>
      <c r="F405" s="3"/>
      <c r="G405" s="16"/>
      <c r="H405" s="3"/>
      <c r="I405" s="3"/>
      <c r="J405" s="3"/>
      <c r="K405" s="3"/>
      <c r="L405" s="3"/>
      <c r="M405" s="3"/>
      <c r="N405" s="3"/>
    </row>
    <row r="406" spans="1:14" ht="13">
      <c r="A406" s="36"/>
      <c r="B406" s="3"/>
      <c r="C406" s="4"/>
      <c r="D406" s="4"/>
      <c r="E406" s="3"/>
      <c r="F406" s="3"/>
      <c r="G406" s="16"/>
      <c r="H406" s="3"/>
      <c r="I406" s="3"/>
      <c r="J406" s="3"/>
      <c r="K406" s="3"/>
      <c r="L406" s="3"/>
      <c r="M406" s="3"/>
      <c r="N406" s="3"/>
    </row>
    <row r="407" spans="1:14" ht="13">
      <c r="A407" s="36"/>
      <c r="B407" s="3"/>
      <c r="C407" s="4"/>
      <c r="D407" s="4"/>
      <c r="E407" s="3"/>
      <c r="F407" s="3"/>
      <c r="G407" s="16"/>
      <c r="H407" s="3"/>
      <c r="I407" s="3"/>
      <c r="J407" s="3"/>
      <c r="K407" s="3"/>
      <c r="L407" s="3"/>
      <c r="M407" s="3"/>
      <c r="N407" s="3"/>
    </row>
    <row r="408" spans="1:14" ht="13">
      <c r="A408" s="36"/>
      <c r="B408" s="3"/>
      <c r="C408" s="4"/>
      <c r="D408" s="4"/>
      <c r="E408" s="3"/>
      <c r="F408" s="3"/>
      <c r="G408" s="16"/>
      <c r="H408" s="3"/>
      <c r="I408" s="3"/>
      <c r="J408" s="3"/>
      <c r="K408" s="3"/>
      <c r="L408" s="3"/>
      <c r="M408" s="3"/>
      <c r="N408" s="3"/>
    </row>
    <row r="409" spans="1:14" ht="13">
      <c r="A409" s="36"/>
      <c r="B409" s="3"/>
      <c r="C409" s="4"/>
      <c r="D409" s="4"/>
      <c r="E409" s="3"/>
      <c r="F409" s="3"/>
      <c r="G409" s="16"/>
      <c r="H409" s="3"/>
      <c r="I409" s="3"/>
      <c r="J409" s="3"/>
      <c r="K409" s="3"/>
      <c r="L409" s="3"/>
      <c r="M409" s="3"/>
      <c r="N409" s="3"/>
    </row>
    <row r="410" spans="1:14" ht="13">
      <c r="A410" s="36"/>
      <c r="B410" s="3"/>
      <c r="C410" s="4"/>
      <c r="D410" s="4"/>
      <c r="E410" s="3"/>
      <c r="F410" s="3"/>
      <c r="G410" s="16"/>
      <c r="H410" s="3"/>
      <c r="I410" s="3"/>
      <c r="J410" s="3"/>
      <c r="K410" s="3"/>
      <c r="L410" s="3"/>
      <c r="M410" s="3"/>
      <c r="N410" s="3"/>
    </row>
    <row r="411" spans="1:14" ht="13">
      <c r="A411" s="36"/>
      <c r="B411" s="3"/>
      <c r="C411" s="4"/>
      <c r="D411" s="4"/>
      <c r="E411" s="3"/>
      <c r="F411" s="3"/>
      <c r="G411" s="16"/>
      <c r="H411" s="3"/>
      <c r="I411" s="3"/>
      <c r="J411" s="3"/>
      <c r="K411" s="3"/>
      <c r="L411" s="3"/>
      <c r="M411" s="3"/>
      <c r="N411" s="3"/>
    </row>
    <row r="412" spans="1:14" ht="13">
      <c r="A412" s="36"/>
      <c r="B412" s="3"/>
      <c r="C412" s="4"/>
      <c r="D412" s="4"/>
      <c r="E412" s="3"/>
      <c r="F412" s="3"/>
      <c r="G412" s="16"/>
      <c r="H412" s="3"/>
      <c r="I412" s="3"/>
      <c r="J412" s="3"/>
      <c r="K412" s="3"/>
      <c r="L412" s="3"/>
      <c r="M412" s="3"/>
      <c r="N412" s="3"/>
    </row>
    <row r="413" spans="1:14" ht="13">
      <c r="A413" s="36"/>
      <c r="B413" s="3"/>
      <c r="C413" s="4"/>
      <c r="D413" s="4"/>
      <c r="E413" s="3"/>
      <c r="F413" s="3"/>
      <c r="G413" s="16"/>
      <c r="H413" s="3"/>
      <c r="I413" s="3"/>
      <c r="J413" s="3"/>
      <c r="K413" s="3"/>
      <c r="L413" s="3"/>
      <c r="M413" s="3"/>
      <c r="N413" s="3"/>
    </row>
    <row r="414" spans="1:14" ht="13">
      <c r="A414" s="36"/>
      <c r="B414" s="3"/>
      <c r="C414" s="4"/>
      <c r="D414" s="4"/>
      <c r="E414" s="3"/>
      <c r="F414" s="3"/>
      <c r="G414" s="16"/>
      <c r="H414" s="3"/>
      <c r="I414" s="3"/>
      <c r="J414" s="3"/>
      <c r="K414" s="3"/>
      <c r="L414" s="3"/>
      <c r="M414" s="3"/>
      <c r="N414" s="3"/>
    </row>
    <row r="415" spans="1:14" ht="13">
      <c r="A415" s="36"/>
      <c r="B415" s="3"/>
      <c r="C415" s="4"/>
      <c r="D415" s="4"/>
      <c r="E415" s="3"/>
      <c r="F415" s="3"/>
      <c r="G415" s="16"/>
      <c r="H415" s="3"/>
      <c r="I415" s="3"/>
      <c r="J415" s="3"/>
      <c r="K415" s="3"/>
      <c r="L415" s="3"/>
      <c r="M415" s="3"/>
      <c r="N415" s="3"/>
    </row>
    <row r="416" spans="1:14" ht="13">
      <c r="A416" s="36"/>
      <c r="B416" s="3"/>
      <c r="C416" s="4"/>
      <c r="D416" s="4"/>
      <c r="E416" s="3"/>
      <c r="F416" s="3"/>
      <c r="G416" s="16"/>
      <c r="H416" s="3"/>
      <c r="I416" s="3"/>
      <c r="J416" s="3"/>
      <c r="K416" s="3"/>
      <c r="L416" s="3"/>
      <c r="M416" s="3"/>
      <c r="N416" s="3"/>
    </row>
    <row r="417" spans="1:14" ht="13">
      <c r="A417" s="36"/>
      <c r="B417" s="3"/>
      <c r="C417" s="4"/>
      <c r="D417" s="4"/>
      <c r="E417" s="3"/>
      <c r="F417" s="3"/>
      <c r="G417" s="16"/>
      <c r="H417" s="3"/>
      <c r="I417" s="3"/>
      <c r="J417" s="3"/>
      <c r="K417" s="3"/>
      <c r="L417" s="3"/>
      <c r="M417" s="3"/>
      <c r="N417" s="3"/>
    </row>
    <row r="418" spans="1:14" ht="13">
      <c r="A418" s="36"/>
      <c r="B418" s="3"/>
      <c r="C418" s="4"/>
      <c r="D418" s="4"/>
      <c r="E418" s="3"/>
      <c r="F418" s="3"/>
      <c r="G418" s="16"/>
      <c r="H418" s="3"/>
      <c r="I418" s="3"/>
      <c r="J418" s="3"/>
      <c r="K418" s="3"/>
      <c r="L418" s="3"/>
      <c r="M418" s="3"/>
      <c r="N418" s="3"/>
    </row>
    <row r="419" spans="1:14" ht="13">
      <c r="A419" s="36"/>
      <c r="B419" s="3"/>
      <c r="C419" s="4"/>
      <c r="D419" s="4"/>
      <c r="E419" s="3"/>
      <c r="F419" s="3"/>
      <c r="G419" s="16"/>
      <c r="H419" s="3"/>
      <c r="I419" s="3"/>
      <c r="J419" s="3"/>
      <c r="K419" s="3"/>
      <c r="L419" s="3"/>
      <c r="M419" s="3"/>
      <c r="N419" s="3"/>
    </row>
    <row r="420" spans="1:14" ht="13">
      <c r="A420" s="36"/>
      <c r="B420" s="3"/>
      <c r="C420" s="4"/>
      <c r="D420" s="4"/>
      <c r="E420" s="3"/>
      <c r="F420" s="3"/>
      <c r="G420" s="16"/>
      <c r="H420" s="3"/>
      <c r="I420" s="3"/>
      <c r="J420" s="3"/>
      <c r="K420" s="3"/>
      <c r="L420" s="3"/>
      <c r="M420" s="3"/>
      <c r="N420" s="3"/>
    </row>
    <row r="421" spans="1:14" ht="13">
      <c r="A421" s="36"/>
      <c r="B421" s="3"/>
      <c r="C421" s="4"/>
      <c r="D421" s="4"/>
      <c r="E421" s="3"/>
      <c r="F421" s="3"/>
      <c r="G421" s="16"/>
      <c r="H421" s="3"/>
      <c r="I421" s="3"/>
      <c r="J421" s="3"/>
      <c r="K421" s="3"/>
      <c r="L421" s="3"/>
      <c r="M421" s="3"/>
      <c r="N421" s="3"/>
    </row>
    <row r="422" spans="1:14" ht="13">
      <c r="A422" s="36"/>
      <c r="B422" s="3"/>
      <c r="C422" s="4"/>
      <c r="D422" s="4"/>
      <c r="E422" s="3"/>
      <c r="F422" s="3"/>
      <c r="G422" s="16"/>
      <c r="H422" s="3"/>
      <c r="I422" s="3"/>
      <c r="J422" s="3"/>
      <c r="K422" s="3"/>
      <c r="L422" s="3"/>
      <c r="M422" s="3"/>
      <c r="N422" s="3"/>
    </row>
    <row r="423" spans="1:14" ht="13">
      <c r="A423" s="36"/>
      <c r="B423" s="3"/>
      <c r="C423" s="4"/>
      <c r="D423" s="4"/>
      <c r="E423" s="3"/>
      <c r="F423" s="3"/>
      <c r="G423" s="16"/>
      <c r="H423" s="3"/>
      <c r="I423" s="3"/>
      <c r="J423" s="3"/>
      <c r="K423" s="3"/>
      <c r="L423" s="3"/>
      <c r="M423" s="3"/>
      <c r="N423" s="3"/>
    </row>
    <row r="424" spans="1:14" ht="13">
      <c r="A424" s="36"/>
      <c r="B424" s="3"/>
      <c r="C424" s="4"/>
      <c r="D424" s="4"/>
      <c r="E424" s="3"/>
      <c r="F424" s="3"/>
      <c r="G424" s="16"/>
      <c r="H424" s="3"/>
      <c r="I424" s="3"/>
      <c r="J424" s="3"/>
      <c r="K424" s="3"/>
      <c r="L424" s="3"/>
      <c r="M424" s="3"/>
      <c r="N424" s="3"/>
    </row>
    <row r="425" spans="1:14" ht="13">
      <c r="A425" s="36"/>
      <c r="B425" s="3"/>
      <c r="C425" s="4"/>
      <c r="D425" s="4"/>
      <c r="E425" s="3"/>
      <c r="F425" s="3"/>
      <c r="G425" s="16"/>
      <c r="H425" s="3"/>
      <c r="I425" s="3"/>
      <c r="J425" s="3"/>
      <c r="K425" s="3"/>
      <c r="L425" s="3"/>
      <c r="M425" s="3"/>
      <c r="N425" s="3"/>
    </row>
    <row r="426" spans="1:14" ht="13">
      <c r="A426" s="36"/>
      <c r="B426" s="3"/>
      <c r="C426" s="4"/>
      <c r="D426" s="4"/>
      <c r="E426" s="3"/>
      <c r="F426" s="3"/>
      <c r="G426" s="16"/>
      <c r="H426" s="3"/>
      <c r="I426" s="3"/>
      <c r="J426" s="3"/>
      <c r="K426" s="3"/>
      <c r="L426" s="3"/>
      <c r="M426" s="3"/>
      <c r="N426" s="3"/>
    </row>
    <row r="427" spans="1:14" ht="13">
      <c r="A427" s="36"/>
      <c r="B427" s="3"/>
      <c r="C427" s="4"/>
      <c r="D427" s="4"/>
      <c r="E427" s="3"/>
      <c r="F427" s="3"/>
      <c r="G427" s="16"/>
      <c r="H427" s="3"/>
      <c r="I427" s="3"/>
      <c r="J427" s="3"/>
      <c r="K427" s="3"/>
      <c r="L427" s="3"/>
      <c r="M427" s="3"/>
      <c r="N427" s="3"/>
    </row>
    <row r="428" spans="1:14" ht="13">
      <c r="A428" s="36"/>
      <c r="B428" s="3"/>
      <c r="C428" s="4"/>
      <c r="D428" s="4"/>
      <c r="E428" s="3"/>
      <c r="F428" s="3"/>
      <c r="G428" s="16"/>
      <c r="H428" s="3"/>
      <c r="I428" s="3"/>
      <c r="J428" s="3"/>
      <c r="K428" s="3"/>
      <c r="L428" s="3"/>
      <c r="M428" s="3"/>
      <c r="N428" s="3"/>
    </row>
    <row r="429" spans="1:14" ht="13">
      <c r="A429" s="36"/>
      <c r="B429" s="3"/>
      <c r="C429" s="4"/>
      <c r="D429" s="4"/>
      <c r="E429" s="3"/>
      <c r="F429" s="3"/>
      <c r="G429" s="16"/>
      <c r="H429" s="3"/>
      <c r="I429" s="3"/>
      <c r="J429" s="3"/>
      <c r="K429" s="3"/>
      <c r="L429" s="3"/>
      <c r="M429" s="3"/>
      <c r="N429" s="3"/>
    </row>
    <row r="430" spans="1:14" ht="13">
      <c r="A430" s="36"/>
      <c r="B430" s="3"/>
      <c r="C430" s="4"/>
      <c r="D430" s="4"/>
      <c r="E430" s="3"/>
      <c r="F430" s="3"/>
      <c r="G430" s="16"/>
      <c r="H430" s="3"/>
      <c r="I430" s="3"/>
      <c r="J430" s="3"/>
      <c r="K430" s="3"/>
      <c r="L430" s="3"/>
      <c r="M430" s="3"/>
      <c r="N430" s="3"/>
    </row>
    <row r="431" spans="1:14" ht="13">
      <c r="A431" s="36"/>
      <c r="B431" s="3"/>
      <c r="C431" s="4"/>
      <c r="D431" s="4"/>
      <c r="E431" s="3"/>
      <c r="F431" s="3"/>
      <c r="G431" s="16"/>
      <c r="H431" s="3"/>
      <c r="I431" s="3"/>
      <c r="J431" s="3"/>
      <c r="K431" s="3"/>
      <c r="L431" s="3"/>
      <c r="M431" s="3"/>
      <c r="N431" s="3"/>
    </row>
    <row r="432" spans="1:14" ht="13">
      <c r="A432" s="36"/>
      <c r="B432" s="3"/>
      <c r="C432" s="4"/>
      <c r="D432" s="4"/>
      <c r="E432" s="3"/>
      <c r="F432" s="3"/>
      <c r="G432" s="16"/>
      <c r="H432" s="3"/>
      <c r="I432" s="3"/>
      <c r="J432" s="3"/>
      <c r="K432" s="3"/>
      <c r="L432" s="3"/>
      <c r="M432" s="3"/>
      <c r="N432" s="3"/>
    </row>
    <row r="433" spans="1:14" ht="13">
      <c r="A433" s="36"/>
      <c r="B433" s="3"/>
      <c r="C433" s="4"/>
      <c r="D433" s="4"/>
      <c r="E433" s="3"/>
      <c r="F433" s="3"/>
      <c r="G433" s="16"/>
      <c r="H433" s="3"/>
      <c r="I433" s="3"/>
      <c r="J433" s="3"/>
      <c r="K433" s="3"/>
      <c r="L433" s="3"/>
      <c r="M433" s="3"/>
      <c r="N433" s="3"/>
    </row>
    <row r="434" spans="1:14" ht="13">
      <c r="A434" s="36"/>
      <c r="B434" s="3"/>
      <c r="C434" s="4"/>
      <c r="D434" s="4"/>
      <c r="E434" s="3"/>
      <c r="F434" s="3"/>
      <c r="G434" s="16"/>
      <c r="H434" s="3"/>
      <c r="I434" s="3"/>
      <c r="J434" s="3"/>
      <c r="K434" s="3"/>
      <c r="L434" s="3"/>
      <c r="M434" s="3"/>
      <c r="N434" s="3"/>
    </row>
    <row r="435" spans="1:14" ht="13">
      <c r="A435" s="36"/>
      <c r="B435" s="3"/>
      <c r="C435" s="4"/>
      <c r="D435" s="4"/>
      <c r="E435" s="3"/>
      <c r="F435" s="3"/>
      <c r="G435" s="16"/>
      <c r="H435" s="3"/>
      <c r="I435" s="3"/>
      <c r="J435" s="3"/>
      <c r="K435" s="3"/>
      <c r="L435" s="3"/>
      <c r="M435" s="3"/>
      <c r="N435" s="3"/>
    </row>
    <row r="436" spans="1:14" ht="13">
      <c r="A436" s="36"/>
      <c r="B436" s="3"/>
      <c r="C436" s="4"/>
      <c r="D436" s="4"/>
      <c r="E436" s="3"/>
      <c r="F436" s="3"/>
      <c r="G436" s="16"/>
      <c r="H436" s="3"/>
      <c r="I436" s="3"/>
      <c r="J436" s="3"/>
      <c r="K436" s="3"/>
      <c r="L436" s="3"/>
      <c r="M436" s="3"/>
      <c r="N436" s="3"/>
    </row>
    <row r="437" spans="1:14" ht="13">
      <c r="A437" s="36"/>
      <c r="B437" s="3"/>
      <c r="C437" s="4"/>
      <c r="D437" s="4"/>
      <c r="E437" s="3"/>
      <c r="F437" s="3"/>
      <c r="G437" s="16"/>
      <c r="H437" s="3"/>
      <c r="I437" s="3"/>
      <c r="J437" s="3"/>
      <c r="K437" s="3"/>
      <c r="L437" s="3"/>
      <c r="M437" s="3"/>
      <c r="N437" s="3"/>
    </row>
    <row r="438" spans="1:14" ht="13">
      <c r="A438" s="36"/>
      <c r="B438" s="3"/>
      <c r="C438" s="4"/>
      <c r="D438" s="4"/>
      <c r="E438" s="3"/>
      <c r="F438" s="3"/>
      <c r="G438" s="16"/>
      <c r="H438" s="3"/>
      <c r="I438" s="3"/>
      <c r="J438" s="3"/>
      <c r="K438" s="3"/>
      <c r="L438" s="3"/>
      <c r="M438" s="3"/>
      <c r="N438" s="3"/>
    </row>
    <row r="439" spans="1:14" ht="13">
      <c r="A439" s="36"/>
      <c r="B439" s="3"/>
      <c r="C439" s="4"/>
      <c r="D439" s="4"/>
      <c r="E439" s="3"/>
      <c r="F439" s="3"/>
      <c r="G439" s="16"/>
      <c r="H439" s="3"/>
      <c r="I439" s="3"/>
      <c r="J439" s="3"/>
      <c r="K439" s="3"/>
      <c r="L439" s="3"/>
      <c r="M439" s="3"/>
      <c r="N439" s="3"/>
    </row>
    <row r="440" spans="1:14" ht="13">
      <c r="A440" s="36"/>
      <c r="B440" s="3"/>
      <c r="C440" s="4"/>
      <c r="D440" s="4"/>
      <c r="E440" s="3"/>
      <c r="F440" s="3"/>
      <c r="G440" s="16"/>
      <c r="H440" s="3"/>
      <c r="I440" s="3"/>
      <c r="J440" s="3"/>
      <c r="K440" s="3"/>
      <c r="L440" s="3"/>
      <c r="M440" s="3"/>
      <c r="N440" s="3"/>
    </row>
    <row r="441" spans="1:14" ht="13">
      <c r="A441" s="36"/>
      <c r="B441" s="3"/>
      <c r="C441" s="4"/>
      <c r="D441" s="4"/>
      <c r="E441" s="3"/>
      <c r="F441" s="3"/>
      <c r="G441" s="16"/>
      <c r="H441" s="3"/>
      <c r="I441" s="3"/>
      <c r="J441" s="3"/>
      <c r="K441" s="3"/>
      <c r="L441" s="3"/>
      <c r="M441" s="3"/>
      <c r="N441" s="3"/>
    </row>
    <row r="442" spans="1:14" ht="13">
      <c r="A442" s="36"/>
      <c r="B442" s="3"/>
      <c r="C442" s="4"/>
      <c r="D442" s="4"/>
      <c r="E442" s="3"/>
      <c r="F442" s="3"/>
      <c r="G442" s="16"/>
      <c r="H442" s="3"/>
      <c r="I442" s="3"/>
      <c r="J442" s="3"/>
      <c r="K442" s="3"/>
      <c r="L442" s="3"/>
      <c r="M442" s="3"/>
      <c r="N442" s="3"/>
    </row>
    <row r="443" spans="1:14" ht="13">
      <c r="A443" s="36"/>
      <c r="B443" s="3"/>
      <c r="C443" s="4"/>
      <c r="D443" s="4"/>
      <c r="E443" s="3"/>
      <c r="F443" s="3"/>
      <c r="G443" s="16"/>
      <c r="H443" s="3"/>
      <c r="I443" s="3"/>
      <c r="J443" s="3"/>
      <c r="K443" s="3"/>
      <c r="L443" s="3"/>
      <c r="M443" s="3"/>
      <c r="N443" s="3"/>
    </row>
    <row r="444" spans="1:14" ht="13">
      <c r="A444" s="36"/>
      <c r="B444" s="3"/>
      <c r="C444" s="4"/>
      <c r="D444" s="4"/>
      <c r="E444" s="3"/>
      <c r="F444" s="3"/>
      <c r="G444" s="16"/>
      <c r="H444" s="3"/>
      <c r="I444" s="3"/>
      <c r="J444" s="3"/>
      <c r="K444" s="3"/>
      <c r="L444" s="3"/>
      <c r="M444" s="3"/>
      <c r="N444" s="3"/>
    </row>
    <row r="445" spans="1:14" ht="13">
      <c r="A445" s="36"/>
      <c r="B445" s="3"/>
      <c r="C445" s="4"/>
      <c r="D445" s="4"/>
      <c r="E445" s="3"/>
      <c r="F445" s="3"/>
      <c r="G445" s="16"/>
      <c r="H445" s="3"/>
      <c r="I445" s="3"/>
      <c r="J445" s="3"/>
      <c r="K445" s="3"/>
      <c r="L445" s="3"/>
      <c r="M445" s="3"/>
      <c r="N445" s="3"/>
    </row>
    <row r="446" spans="1:14" ht="13">
      <c r="A446" s="36"/>
      <c r="B446" s="3"/>
      <c r="C446" s="4"/>
      <c r="D446" s="4"/>
      <c r="E446" s="3"/>
      <c r="F446" s="3"/>
      <c r="G446" s="16"/>
      <c r="H446" s="3"/>
      <c r="I446" s="3"/>
      <c r="J446" s="3"/>
      <c r="K446" s="3"/>
      <c r="L446" s="3"/>
      <c r="M446" s="3"/>
      <c r="N446" s="3"/>
    </row>
    <row r="447" spans="1:14" ht="13">
      <c r="A447" s="36"/>
      <c r="B447" s="3"/>
      <c r="C447" s="4"/>
      <c r="D447" s="4"/>
      <c r="E447" s="3"/>
      <c r="F447" s="3"/>
      <c r="G447" s="16"/>
      <c r="H447" s="3"/>
      <c r="I447" s="3"/>
      <c r="J447" s="3"/>
      <c r="K447" s="3"/>
      <c r="L447" s="3"/>
      <c r="M447" s="3"/>
      <c r="N447" s="3"/>
    </row>
    <row r="448" spans="1:14" ht="13">
      <c r="A448" s="36"/>
      <c r="B448" s="3"/>
      <c r="C448" s="4"/>
      <c r="D448" s="4"/>
      <c r="E448" s="3"/>
      <c r="F448" s="3"/>
      <c r="G448" s="16"/>
      <c r="H448" s="3"/>
      <c r="I448" s="3"/>
      <c r="J448" s="3"/>
      <c r="K448" s="3"/>
      <c r="L448" s="3"/>
      <c r="M448" s="3"/>
      <c r="N448" s="3"/>
    </row>
    <row r="449" spans="1:14" ht="13">
      <c r="A449" s="36"/>
      <c r="B449" s="3"/>
      <c r="C449" s="4"/>
      <c r="D449" s="4"/>
      <c r="E449" s="3"/>
      <c r="F449" s="3"/>
      <c r="G449" s="16"/>
      <c r="H449" s="3"/>
      <c r="I449" s="3"/>
      <c r="J449" s="3"/>
      <c r="K449" s="3"/>
      <c r="L449" s="3"/>
      <c r="M449" s="3"/>
      <c r="N449" s="3"/>
    </row>
    <row r="450" spans="1:14" ht="13">
      <c r="A450" s="36"/>
      <c r="B450" s="3"/>
      <c r="C450" s="4"/>
      <c r="D450" s="4"/>
      <c r="E450" s="3"/>
      <c r="F450" s="3"/>
      <c r="G450" s="16"/>
      <c r="H450" s="3"/>
      <c r="I450" s="3"/>
      <c r="J450" s="3"/>
      <c r="K450" s="3"/>
      <c r="L450" s="3"/>
      <c r="M450" s="3"/>
      <c r="N450" s="3"/>
    </row>
    <row r="451" spans="1:14" ht="13">
      <c r="A451" s="36"/>
      <c r="B451" s="3"/>
      <c r="C451" s="4"/>
      <c r="D451" s="4"/>
      <c r="E451" s="3"/>
      <c r="F451" s="3"/>
      <c r="G451" s="16"/>
      <c r="H451" s="3"/>
      <c r="I451" s="3"/>
      <c r="J451" s="3"/>
      <c r="K451" s="3"/>
      <c r="L451" s="3"/>
      <c r="M451" s="3"/>
      <c r="N451" s="3"/>
    </row>
    <row r="452" spans="1:14" ht="13">
      <c r="A452" s="36"/>
      <c r="B452" s="3"/>
      <c r="C452" s="4"/>
      <c r="D452" s="4"/>
      <c r="E452" s="3"/>
      <c r="F452" s="3"/>
      <c r="G452" s="16"/>
      <c r="H452" s="3"/>
      <c r="I452" s="3"/>
      <c r="J452" s="3"/>
      <c r="K452" s="3"/>
      <c r="L452" s="3"/>
      <c r="M452" s="3"/>
      <c r="N452" s="3"/>
    </row>
    <row r="453" spans="1:14" ht="13">
      <c r="A453" s="36"/>
      <c r="B453" s="3"/>
      <c r="C453" s="4"/>
      <c r="D453" s="4"/>
      <c r="E453" s="3"/>
      <c r="F453" s="3"/>
      <c r="G453" s="16"/>
      <c r="H453" s="3"/>
      <c r="I453" s="3"/>
      <c r="J453" s="3"/>
      <c r="K453" s="3"/>
      <c r="L453" s="3"/>
      <c r="M453" s="3"/>
      <c r="N453" s="3"/>
    </row>
    <row r="454" spans="1:14" ht="13">
      <c r="A454" s="36"/>
      <c r="B454" s="3"/>
      <c r="C454" s="4"/>
      <c r="D454" s="4"/>
      <c r="E454" s="3"/>
      <c r="F454" s="3"/>
      <c r="G454" s="16"/>
      <c r="H454" s="3"/>
      <c r="I454" s="3"/>
      <c r="J454" s="3"/>
      <c r="K454" s="3"/>
      <c r="L454" s="3"/>
      <c r="M454" s="3"/>
      <c r="N454" s="3"/>
    </row>
    <row r="455" spans="1:14" ht="13">
      <c r="A455" s="36"/>
      <c r="B455" s="3"/>
      <c r="C455" s="4"/>
      <c r="D455" s="4"/>
      <c r="E455" s="3"/>
      <c r="F455" s="3"/>
      <c r="G455" s="16"/>
      <c r="H455" s="3"/>
      <c r="I455" s="3"/>
      <c r="J455" s="3"/>
      <c r="K455" s="3"/>
      <c r="L455" s="3"/>
      <c r="M455" s="3"/>
      <c r="N455" s="3"/>
    </row>
    <row r="456" spans="1:14" ht="13">
      <c r="A456" s="36"/>
      <c r="B456" s="3"/>
      <c r="C456" s="4"/>
      <c r="D456" s="4"/>
      <c r="E456" s="3"/>
      <c r="F456" s="3"/>
      <c r="G456" s="16"/>
      <c r="H456" s="3"/>
      <c r="I456" s="3"/>
      <c r="J456" s="3"/>
      <c r="K456" s="3"/>
      <c r="L456" s="3"/>
      <c r="M456" s="3"/>
      <c r="N456" s="3"/>
    </row>
    <row r="457" spans="1:14" ht="13">
      <c r="A457" s="36"/>
      <c r="B457" s="3"/>
      <c r="C457" s="4"/>
      <c r="D457" s="4"/>
      <c r="E457" s="3"/>
      <c r="F457" s="3"/>
      <c r="G457" s="16"/>
      <c r="H457" s="3"/>
      <c r="I457" s="3"/>
      <c r="J457" s="3"/>
      <c r="K457" s="3"/>
      <c r="L457" s="3"/>
      <c r="M457" s="3"/>
      <c r="N457" s="3"/>
    </row>
    <row r="458" spans="1:14" ht="13">
      <c r="A458" s="36"/>
      <c r="B458" s="3"/>
      <c r="C458" s="4"/>
      <c r="D458" s="4"/>
      <c r="E458" s="3"/>
      <c r="F458" s="3"/>
      <c r="G458" s="16"/>
      <c r="H458" s="3"/>
      <c r="I458" s="3"/>
      <c r="J458" s="3"/>
      <c r="K458" s="3"/>
      <c r="L458" s="3"/>
      <c r="M458" s="3"/>
      <c r="N458" s="3"/>
    </row>
    <row r="459" spans="1:14" ht="13">
      <c r="A459" s="36"/>
      <c r="B459" s="3"/>
      <c r="C459" s="4"/>
      <c r="D459" s="4"/>
      <c r="E459" s="3"/>
      <c r="F459" s="3"/>
      <c r="G459" s="16"/>
      <c r="H459" s="3"/>
      <c r="I459" s="3"/>
      <c r="J459" s="3"/>
      <c r="K459" s="3"/>
      <c r="L459" s="3"/>
      <c r="M459" s="3"/>
      <c r="N459" s="3"/>
    </row>
    <row r="460" spans="1:14" ht="13">
      <c r="A460" s="36"/>
      <c r="B460" s="3"/>
      <c r="C460" s="4"/>
      <c r="D460" s="4"/>
      <c r="E460" s="3"/>
      <c r="F460" s="3"/>
      <c r="G460" s="16"/>
      <c r="H460" s="3"/>
      <c r="I460" s="3"/>
      <c r="J460" s="3"/>
      <c r="K460" s="3"/>
      <c r="L460" s="3"/>
      <c r="M460" s="3"/>
      <c r="N460" s="3"/>
    </row>
    <row r="461" spans="1:14" ht="13">
      <c r="A461" s="36"/>
      <c r="B461" s="3"/>
      <c r="C461" s="4"/>
      <c r="D461" s="4"/>
      <c r="E461" s="3"/>
      <c r="F461" s="3"/>
      <c r="G461" s="16"/>
      <c r="H461" s="3"/>
      <c r="I461" s="3"/>
      <c r="J461" s="3"/>
      <c r="K461" s="3"/>
      <c r="L461" s="3"/>
      <c r="M461" s="3"/>
      <c r="N461" s="3"/>
    </row>
    <row r="462" spans="1:14" ht="13">
      <c r="A462" s="36"/>
      <c r="B462" s="3"/>
      <c r="C462" s="4"/>
      <c r="D462" s="4"/>
      <c r="E462" s="3"/>
      <c r="F462" s="3"/>
      <c r="G462" s="16"/>
      <c r="H462" s="3"/>
      <c r="I462" s="3"/>
      <c r="J462" s="3"/>
      <c r="K462" s="3"/>
      <c r="L462" s="3"/>
      <c r="M462" s="3"/>
      <c r="N462" s="3"/>
    </row>
    <row r="463" spans="1:14" ht="13">
      <c r="A463" s="36"/>
      <c r="B463" s="3"/>
      <c r="C463" s="4"/>
      <c r="D463" s="4"/>
      <c r="E463" s="3"/>
      <c r="F463" s="3"/>
      <c r="G463" s="16"/>
      <c r="H463" s="3"/>
      <c r="I463" s="3"/>
      <c r="J463" s="3"/>
      <c r="K463" s="3"/>
      <c r="L463" s="3"/>
      <c r="M463" s="3"/>
      <c r="N463" s="3"/>
    </row>
    <row r="464" spans="1:14" ht="13">
      <c r="A464" s="36"/>
      <c r="B464" s="3"/>
      <c r="C464" s="4"/>
      <c r="D464" s="4"/>
      <c r="E464" s="3"/>
      <c r="F464" s="3"/>
      <c r="G464" s="16"/>
      <c r="H464" s="3"/>
      <c r="I464" s="3"/>
      <c r="J464" s="3"/>
      <c r="K464" s="3"/>
      <c r="L464" s="3"/>
      <c r="M464" s="3"/>
      <c r="N464" s="3"/>
    </row>
    <row r="465" spans="1:14" ht="13">
      <c r="A465" s="36"/>
      <c r="B465" s="3"/>
      <c r="C465" s="4"/>
      <c r="D465" s="4"/>
      <c r="E465" s="3"/>
      <c r="F465" s="3"/>
      <c r="G465" s="16"/>
      <c r="H465" s="3"/>
      <c r="I465" s="3"/>
      <c r="J465" s="3"/>
      <c r="K465" s="3"/>
      <c r="L465" s="3"/>
      <c r="M465" s="3"/>
      <c r="N465" s="3"/>
    </row>
    <row r="466" spans="1:14" ht="13">
      <c r="A466" s="36"/>
      <c r="B466" s="3"/>
      <c r="C466" s="4"/>
      <c r="D466" s="4"/>
      <c r="E466" s="3"/>
      <c r="F466" s="3"/>
      <c r="G466" s="16"/>
      <c r="H466" s="3"/>
      <c r="I466" s="3"/>
      <c r="J466" s="3"/>
      <c r="K466" s="3"/>
      <c r="L466" s="3"/>
      <c r="M466" s="3"/>
      <c r="N466" s="3"/>
    </row>
    <row r="467" spans="1:14" ht="13">
      <c r="A467" s="36"/>
      <c r="B467" s="3"/>
      <c r="C467" s="4"/>
      <c r="D467" s="4"/>
      <c r="E467" s="3"/>
      <c r="F467" s="3"/>
      <c r="G467" s="16"/>
      <c r="H467" s="3"/>
      <c r="I467" s="3"/>
      <c r="J467" s="3"/>
      <c r="K467" s="3"/>
      <c r="L467" s="3"/>
      <c r="M467" s="3"/>
      <c r="N467" s="3"/>
    </row>
    <row r="468" spans="1:14" ht="13">
      <c r="A468" s="36"/>
      <c r="B468" s="3"/>
      <c r="C468" s="4"/>
      <c r="D468" s="4"/>
      <c r="E468" s="3"/>
      <c r="F468" s="3"/>
      <c r="G468" s="16"/>
      <c r="H468" s="3"/>
      <c r="I468" s="3"/>
      <c r="J468" s="3"/>
      <c r="K468" s="3"/>
      <c r="L468" s="3"/>
      <c r="M468" s="3"/>
      <c r="N468" s="3"/>
    </row>
    <row r="469" spans="1:14" ht="13">
      <c r="A469" s="36"/>
      <c r="B469" s="3"/>
      <c r="C469" s="4"/>
      <c r="D469" s="4"/>
      <c r="E469" s="3"/>
      <c r="F469" s="3"/>
      <c r="G469" s="16"/>
      <c r="H469" s="3"/>
      <c r="I469" s="3"/>
      <c r="J469" s="3"/>
      <c r="K469" s="3"/>
      <c r="L469" s="3"/>
      <c r="M469" s="3"/>
      <c r="N469" s="3"/>
    </row>
    <row r="470" spans="1:14" ht="13">
      <c r="A470" s="36"/>
      <c r="B470" s="3"/>
      <c r="C470" s="4"/>
      <c r="D470" s="4"/>
      <c r="E470" s="3"/>
      <c r="F470" s="3"/>
      <c r="G470" s="16"/>
      <c r="H470" s="3"/>
      <c r="I470" s="3"/>
      <c r="J470" s="3"/>
      <c r="K470" s="3"/>
      <c r="L470" s="3"/>
      <c r="M470" s="3"/>
      <c r="N470" s="3"/>
    </row>
    <row r="471" spans="1:14" ht="13">
      <c r="A471" s="36"/>
      <c r="B471" s="3"/>
      <c r="C471" s="4"/>
      <c r="D471" s="4"/>
      <c r="E471" s="3"/>
      <c r="F471" s="3"/>
      <c r="G471" s="16"/>
      <c r="H471" s="3"/>
      <c r="I471" s="3"/>
      <c r="J471" s="3"/>
      <c r="K471" s="3"/>
      <c r="L471" s="3"/>
      <c r="M471" s="3"/>
      <c r="N471" s="3"/>
    </row>
    <row r="472" spans="1:14" ht="13">
      <c r="A472" s="36"/>
      <c r="B472" s="3"/>
      <c r="C472" s="4"/>
      <c r="D472" s="4"/>
      <c r="E472" s="3"/>
      <c r="F472" s="3"/>
      <c r="G472" s="16"/>
      <c r="H472" s="3"/>
      <c r="I472" s="3"/>
      <c r="J472" s="3"/>
      <c r="K472" s="3"/>
      <c r="L472" s="3"/>
      <c r="M472" s="3"/>
      <c r="N472" s="3"/>
    </row>
    <row r="473" spans="1:14" ht="13">
      <c r="A473" s="36"/>
      <c r="B473" s="3"/>
      <c r="C473" s="4"/>
      <c r="D473" s="4"/>
      <c r="E473" s="3"/>
      <c r="F473" s="3"/>
      <c r="G473" s="16"/>
      <c r="H473" s="3"/>
      <c r="I473" s="3"/>
      <c r="J473" s="3"/>
      <c r="K473" s="3"/>
      <c r="L473" s="3"/>
      <c r="M473" s="3"/>
      <c r="N473" s="3"/>
    </row>
    <row r="474" spans="1:14" ht="13">
      <c r="A474" s="36"/>
      <c r="B474" s="3"/>
      <c r="C474" s="4"/>
      <c r="D474" s="4"/>
      <c r="E474" s="3"/>
      <c r="F474" s="3"/>
      <c r="G474" s="16"/>
      <c r="H474" s="3"/>
      <c r="I474" s="3"/>
      <c r="J474" s="3"/>
      <c r="K474" s="3"/>
      <c r="L474" s="3"/>
      <c r="M474" s="3"/>
      <c r="N474" s="3"/>
    </row>
    <row r="475" spans="1:14" ht="13">
      <c r="A475" s="36"/>
      <c r="B475" s="3"/>
      <c r="C475" s="4"/>
      <c r="D475" s="4"/>
      <c r="E475" s="3"/>
      <c r="F475" s="3"/>
      <c r="G475" s="16"/>
      <c r="H475" s="3"/>
      <c r="I475" s="3"/>
      <c r="J475" s="3"/>
      <c r="K475" s="3"/>
      <c r="L475" s="3"/>
      <c r="M475" s="3"/>
      <c r="N475" s="3"/>
    </row>
    <row r="476" spans="1:14" ht="13">
      <c r="A476" s="36"/>
      <c r="B476" s="3"/>
      <c r="C476" s="4"/>
      <c r="D476" s="4"/>
      <c r="E476" s="3"/>
      <c r="F476" s="3"/>
      <c r="G476" s="16"/>
      <c r="H476" s="3"/>
      <c r="I476" s="3"/>
      <c r="J476" s="3"/>
      <c r="K476" s="3"/>
      <c r="L476" s="3"/>
      <c r="M476" s="3"/>
      <c r="N476" s="3"/>
    </row>
    <row r="477" spans="1:14" ht="13">
      <c r="A477" s="36"/>
      <c r="B477" s="3"/>
      <c r="C477" s="4"/>
      <c r="D477" s="4"/>
      <c r="E477" s="3"/>
      <c r="F477" s="3"/>
      <c r="G477" s="16"/>
      <c r="H477" s="3"/>
      <c r="I477" s="3"/>
      <c r="J477" s="3"/>
      <c r="K477" s="3"/>
      <c r="L477" s="3"/>
      <c r="M477" s="3"/>
      <c r="N477" s="3"/>
    </row>
    <row r="478" spans="1:14" ht="13">
      <c r="A478" s="36"/>
      <c r="B478" s="3"/>
      <c r="C478" s="4"/>
      <c r="D478" s="4"/>
      <c r="E478" s="3"/>
      <c r="F478" s="3"/>
      <c r="G478" s="16"/>
      <c r="H478" s="3"/>
      <c r="I478" s="3"/>
      <c r="J478" s="3"/>
      <c r="K478" s="3"/>
      <c r="L478" s="3"/>
      <c r="M478" s="3"/>
      <c r="N478" s="3"/>
    </row>
    <row r="479" spans="1:14" ht="13">
      <c r="A479" s="36"/>
      <c r="B479" s="3"/>
      <c r="C479" s="4"/>
      <c r="D479" s="4"/>
      <c r="E479" s="3"/>
      <c r="F479" s="3"/>
      <c r="G479" s="16"/>
      <c r="H479" s="3"/>
      <c r="I479" s="3"/>
      <c r="J479" s="3"/>
      <c r="K479" s="3"/>
      <c r="L479" s="3"/>
      <c r="M479" s="3"/>
      <c r="N479" s="3"/>
    </row>
    <row r="480" spans="1:14" ht="13">
      <c r="A480" s="36"/>
      <c r="B480" s="3"/>
      <c r="C480" s="4"/>
      <c r="D480" s="4"/>
      <c r="E480" s="3"/>
      <c r="F480" s="3"/>
      <c r="G480" s="16"/>
      <c r="H480" s="3"/>
      <c r="I480" s="3"/>
      <c r="J480" s="3"/>
      <c r="K480" s="3"/>
      <c r="L480" s="3"/>
      <c r="M480" s="3"/>
      <c r="N480" s="3"/>
    </row>
    <row r="481" spans="1:14" ht="13">
      <c r="A481" s="36"/>
      <c r="B481" s="3"/>
      <c r="C481" s="4"/>
      <c r="D481" s="4"/>
      <c r="E481" s="3"/>
      <c r="F481" s="3"/>
      <c r="G481" s="16"/>
      <c r="H481" s="3"/>
      <c r="I481" s="3"/>
      <c r="J481" s="3"/>
      <c r="K481" s="3"/>
      <c r="L481" s="3"/>
      <c r="M481" s="3"/>
      <c r="N481" s="3"/>
    </row>
    <row r="482" spans="1:14" ht="13">
      <c r="A482" s="36"/>
      <c r="B482" s="3"/>
      <c r="C482" s="4"/>
      <c r="D482" s="4"/>
      <c r="E482" s="3"/>
      <c r="F482" s="3"/>
      <c r="G482" s="16"/>
      <c r="H482" s="3"/>
      <c r="I482" s="3"/>
      <c r="J482" s="3"/>
      <c r="K482" s="3"/>
      <c r="L482" s="3"/>
      <c r="M482" s="3"/>
      <c r="N482" s="3"/>
    </row>
    <row r="483" spans="1:14" ht="13">
      <c r="A483" s="36"/>
      <c r="B483" s="3"/>
      <c r="C483" s="4"/>
      <c r="D483" s="4"/>
      <c r="E483" s="3"/>
      <c r="F483" s="3"/>
      <c r="G483" s="16"/>
      <c r="H483" s="3"/>
      <c r="I483" s="3"/>
      <c r="J483" s="3"/>
      <c r="K483" s="3"/>
      <c r="L483" s="3"/>
      <c r="M483" s="3"/>
      <c r="N483" s="3"/>
    </row>
    <row r="484" spans="1:14" ht="13">
      <c r="A484" s="36"/>
      <c r="B484" s="3"/>
      <c r="C484" s="4"/>
      <c r="D484" s="4"/>
      <c r="E484" s="3"/>
      <c r="F484" s="3"/>
      <c r="G484" s="16"/>
      <c r="H484" s="3"/>
      <c r="I484" s="3"/>
      <c r="J484" s="3"/>
      <c r="K484" s="3"/>
      <c r="L484" s="3"/>
      <c r="M484" s="3"/>
      <c r="N484" s="3"/>
    </row>
    <row r="485" spans="1:14" ht="13">
      <c r="A485" s="36"/>
      <c r="B485" s="3"/>
      <c r="C485" s="4"/>
      <c r="D485" s="4"/>
      <c r="E485" s="3"/>
      <c r="F485" s="3"/>
      <c r="G485" s="16"/>
      <c r="H485" s="3"/>
      <c r="I485" s="3"/>
      <c r="J485" s="3"/>
      <c r="K485" s="3"/>
      <c r="L485" s="3"/>
      <c r="M485" s="3"/>
      <c r="N485" s="3"/>
    </row>
    <row r="486" spans="1:14" ht="13">
      <c r="A486" s="36"/>
      <c r="B486" s="3"/>
      <c r="C486" s="4"/>
      <c r="D486" s="4"/>
      <c r="E486" s="3"/>
      <c r="F486" s="3"/>
      <c r="G486" s="16"/>
      <c r="H486" s="3"/>
      <c r="I486" s="3"/>
      <c r="J486" s="3"/>
      <c r="K486" s="3"/>
      <c r="L486" s="3"/>
      <c r="M486" s="3"/>
      <c r="N486" s="3"/>
    </row>
    <row r="487" spans="1:14" ht="13">
      <c r="A487" s="36"/>
      <c r="B487" s="3"/>
      <c r="C487" s="4"/>
      <c r="D487" s="4"/>
      <c r="E487" s="3"/>
      <c r="F487" s="3"/>
      <c r="G487" s="16"/>
      <c r="H487" s="3"/>
      <c r="I487" s="3"/>
      <c r="J487" s="3"/>
      <c r="K487" s="3"/>
      <c r="L487" s="3"/>
      <c r="M487" s="3"/>
      <c r="N487" s="3"/>
    </row>
    <row r="488" spans="1:14" ht="13">
      <c r="A488" s="36"/>
      <c r="B488" s="3"/>
      <c r="C488" s="4"/>
      <c r="D488" s="4"/>
      <c r="E488" s="3"/>
      <c r="F488" s="3"/>
      <c r="G488" s="16"/>
      <c r="H488" s="3"/>
      <c r="I488" s="3"/>
      <c r="J488" s="3"/>
      <c r="K488" s="3"/>
      <c r="L488" s="3"/>
      <c r="M488" s="3"/>
      <c r="N488" s="3"/>
    </row>
    <row r="489" spans="1:14" ht="13">
      <c r="A489" s="36"/>
      <c r="B489" s="3"/>
      <c r="C489" s="4"/>
      <c r="D489" s="4"/>
      <c r="E489" s="3"/>
      <c r="F489" s="3"/>
      <c r="G489" s="16"/>
      <c r="H489" s="3"/>
      <c r="I489" s="3"/>
      <c r="J489" s="3"/>
      <c r="K489" s="3"/>
      <c r="L489" s="3"/>
      <c r="M489" s="3"/>
      <c r="N489" s="3"/>
    </row>
    <row r="490" spans="1:14" ht="13">
      <c r="A490" s="36"/>
      <c r="B490" s="3"/>
      <c r="C490" s="4"/>
      <c r="D490" s="4"/>
      <c r="E490" s="3"/>
      <c r="F490" s="3"/>
      <c r="G490" s="16"/>
      <c r="H490" s="3"/>
      <c r="I490" s="3"/>
      <c r="J490" s="3"/>
      <c r="K490" s="3"/>
      <c r="L490" s="3"/>
      <c r="M490" s="3"/>
      <c r="N490" s="3"/>
    </row>
    <row r="491" spans="1:14" ht="13">
      <c r="A491" s="36"/>
      <c r="B491" s="3"/>
      <c r="C491" s="4"/>
      <c r="D491" s="4"/>
      <c r="E491" s="3"/>
      <c r="F491" s="3"/>
      <c r="G491" s="16"/>
      <c r="H491" s="3"/>
      <c r="I491" s="3"/>
      <c r="J491" s="3"/>
      <c r="K491" s="3"/>
      <c r="L491" s="3"/>
      <c r="M491" s="3"/>
      <c r="N491" s="3"/>
    </row>
    <row r="492" spans="1:14" ht="13">
      <c r="A492" s="36"/>
      <c r="B492" s="3"/>
      <c r="C492" s="4"/>
      <c r="D492" s="4"/>
      <c r="E492" s="3"/>
      <c r="F492" s="3"/>
      <c r="G492" s="16"/>
      <c r="H492" s="3"/>
      <c r="I492" s="3"/>
      <c r="J492" s="3"/>
      <c r="K492" s="3"/>
      <c r="L492" s="3"/>
      <c r="M492" s="3"/>
      <c r="N492" s="3"/>
    </row>
    <row r="493" spans="1:14" ht="13">
      <c r="A493" s="36"/>
      <c r="B493" s="3"/>
      <c r="C493" s="4"/>
      <c r="D493" s="4"/>
      <c r="E493" s="3"/>
      <c r="F493" s="3"/>
      <c r="G493" s="16"/>
      <c r="H493" s="3"/>
      <c r="I493" s="3"/>
      <c r="J493" s="3"/>
      <c r="K493" s="3"/>
      <c r="L493" s="3"/>
      <c r="M493" s="3"/>
      <c r="N493" s="3"/>
    </row>
    <row r="494" spans="1:14" ht="13">
      <c r="A494" s="36"/>
      <c r="B494" s="3"/>
      <c r="C494" s="4"/>
      <c r="D494" s="4"/>
      <c r="E494" s="3"/>
      <c r="F494" s="3"/>
      <c r="G494" s="16"/>
      <c r="H494" s="3"/>
      <c r="I494" s="3"/>
      <c r="J494" s="3"/>
      <c r="K494" s="3"/>
      <c r="L494" s="3"/>
      <c r="M494" s="3"/>
      <c r="N494" s="3"/>
    </row>
    <row r="495" spans="1:14" ht="13">
      <c r="A495" s="36"/>
      <c r="B495" s="3"/>
      <c r="C495" s="4"/>
      <c r="D495" s="4"/>
      <c r="E495" s="3"/>
      <c r="F495" s="3"/>
      <c r="G495" s="16"/>
      <c r="H495" s="3"/>
      <c r="I495" s="3"/>
      <c r="J495" s="3"/>
      <c r="K495" s="3"/>
      <c r="L495" s="3"/>
      <c r="M495" s="3"/>
      <c r="N495" s="3"/>
    </row>
    <row r="496" spans="1:14" ht="13">
      <c r="A496" s="36"/>
      <c r="B496" s="3"/>
      <c r="C496" s="4"/>
      <c r="D496" s="4"/>
      <c r="E496" s="3"/>
      <c r="F496" s="3"/>
      <c r="G496" s="16"/>
      <c r="H496" s="3"/>
      <c r="I496" s="3"/>
      <c r="J496" s="3"/>
      <c r="K496" s="3"/>
      <c r="L496" s="3"/>
      <c r="M496" s="3"/>
      <c r="N496" s="3"/>
    </row>
    <row r="497" spans="1:14" ht="13">
      <c r="A497" s="36"/>
      <c r="B497" s="3"/>
      <c r="C497" s="4"/>
      <c r="D497" s="4"/>
      <c r="E497" s="3"/>
      <c r="F497" s="3"/>
      <c r="G497" s="16"/>
      <c r="H497" s="3"/>
      <c r="I497" s="3"/>
      <c r="J497" s="3"/>
      <c r="K497" s="3"/>
      <c r="L497" s="3"/>
      <c r="M497" s="3"/>
      <c r="N497" s="3"/>
    </row>
    <row r="498" spans="1:14" ht="13">
      <c r="A498" s="36"/>
      <c r="B498" s="3"/>
      <c r="C498" s="4"/>
      <c r="D498" s="4"/>
      <c r="E498" s="3"/>
      <c r="F498" s="3"/>
      <c r="G498" s="16"/>
      <c r="H498" s="3"/>
      <c r="I498" s="3"/>
      <c r="J498" s="3"/>
      <c r="K498" s="3"/>
      <c r="L498" s="3"/>
      <c r="M498" s="3"/>
      <c r="N498" s="3"/>
    </row>
    <row r="499" spans="1:14" ht="13">
      <c r="A499" s="36"/>
      <c r="B499" s="3"/>
      <c r="C499" s="4"/>
      <c r="D499" s="4"/>
      <c r="E499" s="3"/>
      <c r="F499" s="3"/>
      <c r="G499" s="16"/>
      <c r="H499" s="3"/>
      <c r="I499" s="3"/>
      <c r="J499" s="3"/>
      <c r="K499" s="3"/>
      <c r="L499" s="3"/>
      <c r="M499" s="3"/>
      <c r="N499" s="3"/>
    </row>
    <row r="500" spans="1:14" ht="13">
      <c r="A500" s="36"/>
      <c r="B500" s="3"/>
      <c r="C500" s="4"/>
      <c r="D500" s="4"/>
      <c r="E500" s="3"/>
      <c r="F500" s="3"/>
      <c r="G500" s="16"/>
      <c r="H500" s="3"/>
      <c r="I500" s="3"/>
      <c r="J500" s="3"/>
      <c r="K500" s="3"/>
      <c r="L500" s="3"/>
      <c r="M500" s="3"/>
      <c r="N500" s="3"/>
    </row>
    <row r="501" spans="1:14" ht="13">
      <c r="A501" s="36"/>
      <c r="B501" s="3"/>
      <c r="C501" s="4"/>
      <c r="D501" s="4"/>
      <c r="E501" s="3"/>
      <c r="F501" s="3"/>
      <c r="G501" s="16"/>
      <c r="H501" s="3"/>
      <c r="I501" s="3"/>
      <c r="J501" s="3"/>
      <c r="K501" s="3"/>
      <c r="L501" s="3"/>
      <c r="M501" s="3"/>
      <c r="N501" s="3"/>
    </row>
    <row r="502" spans="1:14" ht="13">
      <c r="A502" s="36"/>
      <c r="B502" s="3"/>
      <c r="C502" s="4"/>
      <c r="D502" s="4"/>
      <c r="E502" s="3"/>
      <c r="F502" s="3"/>
      <c r="G502" s="16"/>
      <c r="H502" s="3"/>
      <c r="I502" s="3"/>
      <c r="J502" s="3"/>
      <c r="K502" s="3"/>
      <c r="L502" s="3"/>
      <c r="M502" s="3"/>
      <c r="N502" s="3"/>
    </row>
    <row r="503" spans="1:14" ht="13">
      <c r="A503" s="36"/>
      <c r="B503" s="3"/>
      <c r="C503" s="4"/>
      <c r="D503" s="4"/>
      <c r="E503" s="3"/>
      <c r="F503" s="3"/>
      <c r="G503" s="16"/>
      <c r="H503" s="3"/>
      <c r="I503" s="3"/>
      <c r="J503" s="3"/>
      <c r="K503" s="3"/>
      <c r="L503" s="3"/>
      <c r="M503" s="3"/>
      <c r="N503" s="3"/>
    </row>
    <row r="504" spans="1:14" ht="13">
      <c r="A504" s="36"/>
      <c r="B504" s="3"/>
      <c r="C504" s="4"/>
      <c r="D504" s="4"/>
      <c r="E504" s="3"/>
      <c r="F504" s="3"/>
      <c r="G504" s="16"/>
      <c r="H504" s="3"/>
      <c r="I504" s="3"/>
      <c r="J504" s="3"/>
      <c r="K504" s="3"/>
      <c r="L504" s="3"/>
      <c r="M504" s="3"/>
      <c r="N504" s="3"/>
    </row>
    <row r="505" spans="1:14" ht="13">
      <c r="A505" s="36"/>
      <c r="B505" s="3"/>
      <c r="C505" s="4"/>
      <c r="D505" s="4"/>
      <c r="E505" s="3"/>
      <c r="F505" s="3"/>
      <c r="G505" s="16"/>
      <c r="H505" s="3"/>
      <c r="I505" s="3"/>
      <c r="J505" s="3"/>
      <c r="K505" s="3"/>
      <c r="L505" s="3"/>
      <c r="M505" s="3"/>
      <c r="N505" s="3"/>
    </row>
    <row r="506" spans="1:14" ht="13">
      <c r="A506" s="36"/>
      <c r="B506" s="3"/>
      <c r="C506" s="4"/>
      <c r="D506" s="4"/>
      <c r="E506" s="3"/>
      <c r="F506" s="3"/>
      <c r="G506" s="16"/>
      <c r="H506" s="3"/>
      <c r="I506" s="3"/>
      <c r="J506" s="3"/>
      <c r="K506" s="3"/>
      <c r="L506" s="3"/>
      <c r="M506" s="3"/>
      <c r="N506" s="3"/>
    </row>
    <row r="507" spans="1:14" ht="13">
      <c r="A507" s="36"/>
      <c r="B507" s="3"/>
      <c r="C507" s="4"/>
      <c r="D507" s="4"/>
      <c r="E507" s="3"/>
      <c r="F507" s="3"/>
      <c r="G507" s="16"/>
      <c r="H507" s="3"/>
      <c r="I507" s="3"/>
      <c r="J507" s="3"/>
      <c r="K507" s="3"/>
      <c r="L507" s="3"/>
      <c r="M507" s="3"/>
      <c r="N507" s="3"/>
    </row>
    <row r="508" spans="1:14" ht="13">
      <c r="A508" s="36"/>
      <c r="B508" s="3"/>
      <c r="C508" s="4"/>
      <c r="D508" s="4"/>
      <c r="E508" s="3"/>
      <c r="F508" s="3"/>
      <c r="G508" s="16"/>
      <c r="H508" s="3"/>
      <c r="I508" s="3"/>
      <c r="J508" s="3"/>
      <c r="K508" s="3"/>
      <c r="L508" s="3"/>
      <c r="M508" s="3"/>
      <c r="N508" s="3"/>
    </row>
    <row r="509" spans="1:14" ht="13">
      <c r="A509" s="36"/>
      <c r="B509" s="3"/>
      <c r="C509" s="4"/>
      <c r="D509" s="4"/>
      <c r="E509" s="3"/>
      <c r="F509" s="3"/>
      <c r="G509" s="16"/>
      <c r="H509" s="3"/>
      <c r="I509" s="3"/>
      <c r="J509" s="3"/>
      <c r="K509" s="3"/>
      <c r="L509" s="3"/>
      <c r="M509" s="3"/>
      <c r="N509" s="3"/>
    </row>
    <row r="510" spans="1:14" ht="13">
      <c r="A510" s="36"/>
      <c r="B510" s="3"/>
      <c r="C510" s="4"/>
      <c r="D510" s="4"/>
      <c r="E510" s="3"/>
      <c r="F510" s="3"/>
      <c r="G510" s="16"/>
      <c r="H510" s="3"/>
      <c r="I510" s="3"/>
      <c r="J510" s="3"/>
      <c r="K510" s="3"/>
      <c r="L510" s="3"/>
      <c r="M510" s="3"/>
      <c r="N510" s="3"/>
    </row>
    <row r="511" spans="1:14" ht="13">
      <c r="A511" s="36"/>
      <c r="B511" s="3"/>
      <c r="C511" s="4"/>
      <c r="D511" s="4"/>
      <c r="E511" s="3"/>
      <c r="F511" s="3"/>
      <c r="G511" s="16"/>
      <c r="H511" s="3"/>
      <c r="I511" s="3"/>
      <c r="J511" s="3"/>
      <c r="K511" s="3"/>
      <c r="L511" s="3"/>
      <c r="M511" s="3"/>
      <c r="N511" s="3"/>
    </row>
    <row r="512" spans="1:14" ht="13">
      <c r="A512" s="36"/>
      <c r="B512" s="3"/>
      <c r="C512" s="4"/>
      <c r="D512" s="4"/>
      <c r="E512" s="3"/>
      <c r="F512" s="3"/>
      <c r="G512" s="16"/>
      <c r="H512" s="3"/>
      <c r="I512" s="3"/>
      <c r="J512" s="3"/>
      <c r="K512" s="3"/>
      <c r="L512" s="3"/>
      <c r="M512" s="3"/>
      <c r="N512" s="3"/>
    </row>
    <row r="513" spans="1:14" ht="13">
      <c r="A513" s="36"/>
      <c r="B513" s="3"/>
      <c r="C513" s="4"/>
      <c r="D513" s="4"/>
      <c r="E513" s="3"/>
      <c r="F513" s="3"/>
      <c r="G513" s="16"/>
      <c r="H513" s="3"/>
      <c r="I513" s="3"/>
      <c r="J513" s="3"/>
      <c r="K513" s="3"/>
      <c r="L513" s="3"/>
      <c r="M513" s="3"/>
      <c r="N513" s="3"/>
    </row>
    <row r="514" spans="1:14" ht="13">
      <c r="A514" s="36"/>
      <c r="B514" s="3"/>
      <c r="C514" s="4"/>
      <c r="D514" s="4"/>
      <c r="E514" s="3"/>
      <c r="F514" s="3"/>
      <c r="G514" s="16"/>
      <c r="H514" s="3"/>
      <c r="I514" s="3"/>
      <c r="J514" s="3"/>
      <c r="K514" s="3"/>
      <c r="L514" s="3"/>
      <c r="M514" s="3"/>
      <c r="N514" s="3"/>
    </row>
    <row r="515" spans="1:14" ht="13">
      <c r="A515" s="36"/>
      <c r="B515" s="3"/>
      <c r="C515" s="4"/>
      <c r="D515" s="4"/>
      <c r="E515" s="3"/>
      <c r="F515" s="3"/>
      <c r="G515" s="16"/>
      <c r="H515" s="3"/>
      <c r="I515" s="3"/>
      <c r="J515" s="3"/>
      <c r="K515" s="3"/>
      <c r="L515" s="3"/>
      <c r="M515" s="3"/>
      <c r="N515" s="3"/>
    </row>
    <row r="516" spans="1:14" ht="13">
      <c r="A516" s="36"/>
      <c r="B516" s="3"/>
      <c r="C516" s="4"/>
      <c r="D516" s="4"/>
      <c r="E516" s="3"/>
      <c r="F516" s="3"/>
      <c r="G516" s="16"/>
      <c r="H516" s="3"/>
      <c r="I516" s="3"/>
      <c r="J516" s="3"/>
      <c r="K516" s="3"/>
      <c r="L516" s="3"/>
      <c r="M516" s="3"/>
      <c r="N516" s="3"/>
    </row>
    <row r="517" spans="1:14" ht="13">
      <c r="A517" s="36"/>
      <c r="B517" s="3"/>
      <c r="C517" s="4"/>
      <c r="D517" s="4"/>
      <c r="E517" s="3"/>
      <c r="F517" s="3"/>
      <c r="G517" s="16"/>
      <c r="H517" s="3"/>
      <c r="I517" s="3"/>
      <c r="J517" s="3"/>
      <c r="K517" s="3"/>
      <c r="L517" s="3"/>
      <c r="M517" s="3"/>
      <c r="N517" s="3"/>
    </row>
    <row r="518" spans="1:14" ht="13">
      <c r="A518" s="36"/>
      <c r="B518" s="3"/>
      <c r="C518" s="4"/>
      <c r="D518" s="4"/>
      <c r="E518" s="3"/>
      <c r="F518" s="3"/>
      <c r="G518" s="16"/>
      <c r="H518" s="3"/>
      <c r="I518" s="3"/>
      <c r="J518" s="3"/>
      <c r="K518" s="3"/>
      <c r="L518" s="3"/>
      <c r="M518" s="3"/>
      <c r="N518" s="3"/>
    </row>
    <row r="519" spans="1:14" ht="13">
      <c r="A519" s="36"/>
      <c r="B519" s="3"/>
      <c r="C519" s="4"/>
      <c r="D519" s="4"/>
      <c r="E519" s="3"/>
      <c r="F519" s="3"/>
      <c r="G519" s="16"/>
      <c r="H519" s="3"/>
      <c r="I519" s="3"/>
      <c r="J519" s="3"/>
      <c r="K519" s="3"/>
      <c r="L519" s="3"/>
      <c r="M519" s="3"/>
      <c r="N519" s="3"/>
    </row>
    <row r="520" spans="1:14" ht="13">
      <c r="A520" s="36"/>
      <c r="B520" s="3"/>
      <c r="C520" s="4"/>
      <c r="D520" s="4"/>
      <c r="E520" s="3"/>
      <c r="F520" s="3"/>
      <c r="G520" s="16"/>
      <c r="H520" s="3"/>
      <c r="I520" s="3"/>
      <c r="J520" s="3"/>
      <c r="K520" s="3"/>
      <c r="L520" s="3"/>
      <c r="M520" s="3"/>
      <c r="N520" s="3"/>
    </row>
    <row r="521" spans="1:14" ht="13">
      <c r="A521" s="36"/>
      <c r="B521" s="3"/>
      <c r="C521" s="4"/>
      <c r="D521" s="4"/>
      <c r="E521" s="3"/>
      <c r="F521" s="3"/>
      <c r="G521" s="16"/>
      <c r="H521" s="3"/>
      <c r="I521" s="3"/>
      <c r="J521" s="3"/>
      <c r="K521" s="3"/>
      <c r="L521" s="3"/>
      <c r="M521" s="3"/>
      <c r="N521" s="3"/>
    </row>
    <row r="522" spans="1:14" ht="13">
      <c r="A522" s="36"/>
      <c r="B522" s="3"/>
      <c r="C522" s="4"/>
      <c r="D522" s="4"/>
      <c r="E522" s="3"/>
      <c r="F522" s="3"/>
      <c r="G522" s="16"/>
      <c r="H522" s="3"/>
      <c r="I522" s="3"/>
      <c r="J522" s="3"/>
      <c r="K522" s="3"/>
      <c r="L522" s="3"/>
      <c r="M522" s="3"/>
      <c r="N522" s="3"/>
    </row>
    <row r="523" spans="1:14" ht="13">
      <c r="A523" s="36"/>
      <c r="B523" s="3"/>
      <c r="C523" s="4"/>
      <c r="D523" s="4"/>
      <c r="E523" s="3"/>
      <c r="F523" s="3"/>
      <c r="G523" s="16"/>
      <c r="H523" s="3"/>
      <c r="I523" s="3"/>
      <c r="J523" s="3"/>
      <c r="K523" s="3"/>
      <c r="L523" s="3"/>
      <c r="M523" s="3"/>
      <c r="N523" s="3"/>
    </row>
    <row r="524" spans="1:14" ht="13">
      <c r="A524" s="36"/>
      <c r="B524" s="3"/>
      <c r="C524" s="4"/>
      <c r="D524" s="4"/>
      <c r="E524" s="3"/>
      <c r="F524" s="3"/>
      <c r="G524" s="16"/>
      <c r="H524" s="3"/>
      <c r="I524" s="3"/>
      <c r="J524" s="3"/>
      <c r="K524" s="3"/>
      <c r="L524" s="3"/>
      <c r="M524" s="3"/>
      <c r="N524" s="3"/>
    </row>
    <row r="525" spans="1:14" ht="13">
      <c r="A525" s="36"/>
      <c r="B525" s="3"/>
      <c r="C525" s="4"/>
      <c r="D525" s="4"/>
      <c r="E525" s="3"/>
      <c r="F525" s="3"/>
      <c r="G525" s="16"/>
      <c r="H525" s="3"/>
      <c r="I525" s="3"/>
      <c r="J525" s="3"/>
      <c r="K525" s="3"/>
      <c r="L525" s="3"/>
      <c r="M525" s="3"/>
      <c r="N525" s="3"/>
    </row>
    <row r="526" spans="1:14" ht="13">
      <c r="A526" s="36"/>
      <c r="B526" s="3"/>
      <c r="C526" s="4"/>
      <c r="D526" s="4"/>
      <c r="E526" s="3"/>
      <c r="F526" s="3"/>
      <c r="G526" s="16"/>
      <c r="H526" s="3"/>
      <c r="I526" s="3"/>
      <c r="J526" s="3"/>
      <c r="K526" s="3"/>
      <c r="L526" s="3"/>
      <c r="M526" s="3"/>
      <c r="N526" s="3"/>
    </row>
    <row r="527" spans="1:14" ht="13">
      <c r="A527" s="36"/>
      <c r="B527" s="3"/>
      <c r="C527" s="4"/>
      <c r="D527" s="4"/>
      <c r="E527" s="3"/>
      <c r="F527" s="3"/>
      <c r="G527" s="16"/>
      <c r="H527" s="3"/>
      <c r="I527" s="3"/>
      <c r="J527" s="3"/>
      <c r="K527" s="3"/>
      <c r="L527" s="3"/>
      <c r="M527" s="3"/>
      <c r="N527" s="3"/>
    </row>
    <row r="528" spans="1:14" ht="13">
      <c r="A528" s="36"/>
      <c r="B528" s="3"/>
      <c r="C528" s="4"/>
      <c r="D528" s="4"/>
      <c r="E528" s="3"/>
      <c r="F528" s="3"/>
      <c r="G528" s="16"/>
      <c r="H528" s="3"/>
      <c r="I528" s="3"/>
      <c r="J528" s="3"/>
      <c r="K528" s="3"/>
      <c r="L528" s="3"/>
      <c r="M528" s="3"/>
      <c r="N528" s="3"/>
    </row>
    <row r="529" spans="1:14" ht="13">
      <c r="A529" s="36"/>
      <c r="B529" s="3"/>
      <c r="C529" s="4"/>
      <c r="D529" s="4"/>
      <c r="E529" s="3"/>
      <c r="F529" s="3"/>
      <c r="G529" s="16"/>
      <c r="H529" s="3"/>
      <c r="I529" s="3"/>
      <c r="J529" s="3"/>
      <c r="K529" s="3"/>
      <c r="L529" s="3"/>
      <c r="M529" s="3"/>
      <c r="N529" s="3"/>
    </row>
    <row r="530" spans="1:14" ht="13">
      <c r="A530" s="36"/>
      <c r="B530" s="3"/>
      <c r="C530" s="4"/>
      <c r="D530" s="4"/>
      <c r="E530" s="3"/>
      <c r="F530" s="3"/>
      <c r="G530" s="16"/>
      <c r="H530" s="3"/>
      <c r="I530" s="3"/>
      <c r="J530" s="3"/>
      <c r="K530" s="3"/>
      <c r="L530" s="3"/>
      <c r="M530" s="3"/>
      <c r="N530" s="3"/>
    </row>
    <row r="531" spans="1:14" ht="13">
      <c r="A531" s="36"/>
      <c r="B531" s="3"/>
      <c r="C531" s="4"/>
      <c r="D531" s="4"/>
      <c r="E531" s="3"/>
      <c r="F531" s="3"/>
      <c r="G531" s="16"/>
      <c r="H531" s="3"/>
      <c r="I531" s="3"/>
      <c r="J531" s="3"/>
      <c r="K531" s="3"/>
      <c r="L531" s="3"/>
      <c r="M531" s="3"/>
      <c r="N531" s="3"/>
    </row>
    <row r="532" spans="1:14" ht="13">
      <c r="A532" s="36"/>
      <c r="B532" s="3"/>
      <c r="C532" s="4"/>
      <c r="D532" s="4"/>
      <c r="E532" s="3"/>
      <c r="F532" s="3"/>
      <c r="G532" s="16"/>
      <c r="H532" s="3"/>
      <c r="I532" s="3"/>
      <c r="J532" s="3"/>
      <c r="K532" s="3"/>
      <c r="L532" s="3"/>
      <c r="M532" s="3"/>
      <c r="N532" s="3"/>
    </row>
    <row r="533" spans="1:14" ht="13">
      <c r="A533" s="36"/>
      <c r="B533" s="3"/>
      <c r="C533" s="4"/>
      <c r="D533" s="4"/>
      <c r="E533" s="3"/>
      <c r="F533" s="3"/>
      <c r="G533" s="16"/>
      <c r="H533" s="3"/>
      <c r="I533" s="3"/>
      <c r="J533" s="3"/>
      <c r="K533" s="3"/>
      <c r="L533" s="3"/>
      <c r="M533" s="3"/>
      <c r="N533" s="3"/>
    </row>
    <row r="534" spans="1:14" ht="13">
      <c r="A534" s="36"/>
      <c r="B534" s="3"/>
      <c r="C534" s="4"/>
      <c r="D534" s="4"/>
      <c r="E534" s="3"/>
      <c r="F534" s="3"/>
      <c r="G534" s="16"/>
      <c r="H534" s="3"/>
      <c r="I534" s="3"/>
      <c r="J534" s="3"/>
      <c r="K534" s="3"/>
      <c r="L534" s="3"/>
      <c r="M534" s="3"/>
      <c r="N534" s="3"/>
    </row>
    <row r="535" spans="1:14" ht="13">
      <c r="A535" s="36"/>
      <c r="B535" s="3"/>
      <c r="C535" s="4"/>
      <c r="D535" s="4"/>
      <c r="E535" s="3"/>
      <c r="F535" s="3"/>
      <c r="G535" s="16"/>
      <c r="H535" s="3"/>
      <c r="I535" s="3"/>
      <c r="J535" s="3"/>
      <c r="K535" s="3"/>
      <c r="L535" s="3"/>
      <c r="M535" s="3"/>
      <c r="N535" s="3"/>
    </row>
    <row r="536" spans="1:14" ht="13">
      <c r="A536" s="36"/>
      <c r="B536" s="3"/>
      <c r="C536" s="4"/>
      <c r="D536" s="4"/>
      <c r="E536" s="3"/>
      <c r="F536" s="3"/>
      <c r="G536" s="16"/>
      <c r="H536" s="3"/>
      <c r="I536" s="3"/>
      <c r="J536" s="3"/>
      <c r="K536" s="3"/>
      <c r="L536" s="3"/>
      <c r="M536" s="3"/>
      <c r="N536" s="3"/>
    </row>
    <row r="537" spans="1:14" ht="13">
      <c r="A537" s="36"/>
      <c r="B537" s="3"/>
      <c r="C537" s="4"/>
      <c r="D537" s="4"/>
      <c r="E537" s="3"/>
      <c r="F537" s="3"/>
      <c r="G537" s="16"/>
      <c r="H537" s="3"/>
      <c r="I537" s="3"/>
      <c r="J537" s="3"/>
      <c r="K537" s="3"/>
      <c r="L537" s="3"/>
      <c r="M537" s="3"/>
      <c r="N537" s="3"/>
    </row>
    <row r="538" spans="1:14" ht="13">
      <c r="A538" s="36"/>
      <c r="B538" s="3"/>
      <c r="C538" s="4"/>
      <c r="D538" s="4"/>
      <c r="E538" s="3"/>
      <c r="F538" s="3"/>
      <c r="G538" s="16"/>
      <c r="H538" s="3"/>
      <c r="I538" s="3"/>
      <c r="J538" s="3"/>
      <c r="K538" s="3"/>
      <c r="L538" s="3"/>
      <c r="M538" s="3"/>
      <c r="N538" s="3"/>
    </row>
    <row r="539" spans="1:14" ht="13">
      <c r="A539" s="36"/>
      <c r="B539" s="3"/>
      <c r="C539" s="4"/>
      <c r="D539" s="4"/>
      <c r="E539" s="3"/>
      <c r="F539" s="3"/>
      <c r="G539" s="16"/>
      <c r="H539" s="3"/>
      <c r="I539" s="3"/>
      <c r="J539" s="3"/>
      <c r="K539" s="3"/>
      <c r="L539" s="3"/>
      <c r="M539" s="3"/>
      <c r="N539" s="3"/>
    </row>
    <row r="540" spans="1:14" ht="13">
      <c r="A540" s="36"/>
      <c r="B540" s="3"/>
      <c r="C540" s="4"/>
      <c r="D540" s="4"/>
      <c r="E540" s="3"/>
      <c r="F540" s="3"/>
      <c r="G540" s="16"/>
      <c r="H540" s="3"/>
      <c r="I540" s="3"/>
      <c r="J540" s="3"/>
      <c r="K540" s="3"/>
      <c r="L540" s="3"/>
      <c r="M540" s="3"/>
      <c r="N540" s="3"/>
    </row>
    <row r="541" spans="1:14" ht="13">
      <c r="A541" s="36"/>
      <c r="B541" s="3"/>
      <c r="C541" s="4"/>
      <c r="D541" s="4"/>
      <c r="E541" s="3"/>
      <c r="F541" s="3"/>
      <c r="G541" s="16"/>
      <c r="H541" s="3"/>
      <c r="I541" s="3"/>
      <c r="J541" s="3"/>
      <c r="K541" s="3"/>
      <c r="L541" s="3"/>
      <c r="M541" s="3"/>
      <c r="N541" s="3"/>
    </row>
    <row r="542" spans="1:14" ht="13">
      <c r="A542" s="36"/>
      <c r="B542" s="3"/>
      <c r="C542" s="4"/>
      <c r="D542" s="4"/>
      <c r="E542" s="3"/>
      <c r="F542" s="3"/>
      <c r="G542" s="16"/>
      <c r="H542" s="3"/>
      <c r="I542" s="3"/>
      <c r="J542" s="3"/>
      <c r="K542" s="3"/>
      <c r="L542" s="3"/>
      <c r="M542" s="3"/>
      <c r="N542" s="3"/>
    </row>
    <row r="543" spans="1:14" ht="13">
      <c r="A543" s="36"/>
      <c r="B543" s="3"/>
      <c r="C543" s="4"/>
      <c r="D543" s="4"/>
      <c r="E543" s="3"/>
      <c r="F543" s="3"/>
      <c r="G543" s="16"/>
      <c r="H543" s="3"/>
      <c r="I543" s="3"/>
      <c r="J543" s="3"/>
      <c r="K543" s="3"/>
      <c r="L543" s="3"/>
      <c r="M543" s="3"/>
      <c r="N543" s="3"/>
    </row>
    <row r="544" spans="1:14" ht="13">
      <c r="A544" s="36"/>
      <c r="B544" s="3"/>
      <c r="C544" s="4"/>
      <c r="D544" s="4"/>
      <c r="E544" s="3"/>
      <c r="F544" s="3"/>
      <c r="G544" s="16"/>
      <c r="H544" s="3"/>
      <c r="I544" s="3"/>
      <c r="J544" s="3"/>
      <c r="K544" s="3"/>
      <c r="L544" s="3"/>
      <c r="M544" s="3"/>
      <c r="N544" s="3"/>
    </row>
    <row r="545" spans="1:14" ht="13">
      <c r="A545" s="36"/>
      <c r="B545" s="3"/>
      <c r="C545" s="4"/>
      <c r="D545" s="4"/>
      <c r="E545" s="3"/>
      <c r="F545" s="3"/>
      <c r="G545" s="16"/>
      <c r="H545" s="3"/>
      <c r="I545" s="3"/>
      <c r="J545" s="3"/>
      <c r="K545" s="3"/>
      <c r="L545" s="3"/>
      <c r="M545" s="3"/>
      <c r="N545" s="3"/>
    </row>
    <row r="546" spans="1:14" ht="13">
      <c r="A546" s="36"/>
      <c r="B546" s="3"/>
      <c r="C546" s="4"/>
      <c r="D546" s="4"/>
      <c r="E546" s="3"/>
      <c r="F546" s="3"/>
      <c r="G546" s="16"/>
      <c r="H546" s="3"/>
      <c r="I546" s="3"/>
      <c r="J546" s="3"/>
      <c r="K546" s="3"/>
      <c r="L546" s="3"/>
      <c r="M546" s="3"/>
      <c r="N546" s="3"/>
    </row>
    <row r="547" spans="1:14" ht="13">
      <c r="A547" s="36"/>
      <c r="B547" s="3"/>
      <c r="C547" s="4"/>
      <c r="D547" s="4"/>
      <c r="E547" s="3"/>
      <c r="F547" s="3"/>
      <c r="G547" s="16"/>
      <c r="H547" s="3"/>
      <c r="I547" s="3"/>
      <c r="J547" s="3"/>
      <c r="K547" s="3"/>
      <c r="L547" s="3"/>
      <c r="M547" s="3"/>
      <c r="N547" s="3"/>
    </row>
    <row r="548" spans="1:14" ht="13">
      <c r="A548" s="36"/>
      <c r="B548" s="3"/>
      <c r="C548" s="4"/>
      <c r="D548" s="4"/>
      <c r="E548" s="3"/>
      <c r="F548" s="3"/>
      <c r="G548" s="16"/>
      <c r="H548" s="3"/>
      <c r="I548" s="3"/>
      <c r="J548" s="3"/>
      <c r="K548" s="3"/>
      <c r="L548" s="3"/>
      <c r="M548" s="3"/>
      <c r="N548" s="3"/>
    </row>
    <row r="549" spans="1:14" ht="13">
      <c r="A549" s="36"/>
      <c r="B549" s="3"/>
      <c r="C549" s="4"/>
      <c r="D549" s="4"/>
      <c r="E549" s="3"/>
      <c r="F549" s="3"/>
      <c r="G549" s="16"/>
      <c r="H549" s="3"/>
      <c r="I549" s="3"/>
      <c r="J549" s="3"/>
      <c r="K549" s="3"/>
      <c r="L549" s="3"/>
      <c r="M549" s="3"/>
      <c r="N549" s="3"/>
    </row>
    <row r="550" spans="1:14" ht="13">
      <c r="A550" s="36"/>
      <c r="B550" s="3"/>
      <c r="C550" s="4"/>
      <c r="D550" s="4"/>
      <c r="E550" s="3"/>
      <c r="F550" s="3"/>
      <c r="G550" s="16"/>
      <c r="H550" s="3"/>
      <c r="I550" s="3"/>
      <c r="J550" s="3"/>
      <c r="K550" s="3"/>
      <c r="L550" s="3"/>
      <c r="M550" s="3"/>
      <c r="N550" s="3"/>
    </row>
    <row r="551" spans="1:14" ht="13">
      <c r="A551" s="36"/>
      <c r="B551" s="3"/>
      <c r="C551" s="4"/>
      <c r="D551" s="4"/>
      <c r="E551" s="3"/>
      <c r="F551" s="3"/>
      <c r="G551" s="16"/>
      <c r="H551" s="3"/>
      <c r="I551" s="3"/>
      <c r="J551" s="3"/>
      <c r="K551" s="3"/>
      <c r="L551" s="3"/>
      <c r="M551" s="3"/>
      <c r="N551" s="3"/>
    </row>
    <row r="552" spans="1:14" ht="13">
      <c r="A552" s="36"/>
      <c r="B552" s="3"/>
      <c r="C552" s="4"/>
      <c r="D552" s="4"/>
      <c r="E552" s="3"/>
      <c r="F552" s="3"/>
      <c r="G552" s="16"/>
      <c r="H552" s="3"/>
      <c r="I552" s="3"/>
      <c r="J552" s="3"/>
      <c r="K552" s="3"/>
      <c r="L552" s="3"/>
      <c r="M552" s="3"/>
      <c r="N552" s="3"/>
    </row>
    <row r="553" spans="1:14" ht="13">
      <c r="A553" s="36"/>
      <c r="B553" s="3"/>
      <c r="C553" s="4"/>
      <c r="D553" s="4"/>
      <c r="E553" s="3"/>
      <c r="F553" s="3"/>
      <c r="G553" s="16"/>
      <c r="H553" s="3"/>
      <c r="I553" s="3"/>
      <c r="J553" s="3"/>
      <c r="K553" s="3"/>
      <c r="L553" s="3"/>
      <c r="M553" s="3"/>
      <c r="N553" s="3"/>
    </row>
    <row r="554" spans="1:14" ht="13">
      <c r="A554" s="36"/>
      <c r="B554" s="3"/>
      <c r="C554" s="4"/>
      <c r="D554" s="4"/>
      <c r="E554" s="3"/>
      <c r="F554" s="3"/>
      <c r="G554" s="16"/>
      <c r="H554" s="3"/>
      <c r="I554" s="3"/>
      <c r="J554" s="3"/>
      <c r="K554" s="3"/>
      <c r="L554" s="3"/>
      <c r="M554" s="3"/>
      <c r="N554" s="3"/>
    </row>
    <row r="555" spans="1:14" ht="13">
      <c r="A555" s="36"/>
      <c r="B555" s="3"/>
      <c r="C555" s="4"/>
      <c r="D555" s="4"/>
      <c r="E555" s="3"/>
      <c r="F555" s="3"/>
      <c r="G555" s="16"/>
      <c r="H555" s="3"/>
      <c r="I555" s="3"/>
      <c r="J555" s="3"/>
      <c r="K555" s="3"/>
      <c r="L555" s="3"/>
      <c r="M555" s="3"/>
      <c r="N555" s="3"/>
    </row>
    <row r="556" spans="1:14" ht="13">
      <c r="A556" s="36"/>
      <c r="B556" s="3"/>
      <c r="C556" s="4"/>
      <c r="D556" s="4"/>
      <c r="E556" s="3"/>
      <c r="F556" s="3"/>
      <c r="G556" s="16"/>
      <c r="H556" s="3"/>
      <c r="I556" s="3"/>
      <c r="J556" s="3"/>
      <c r="K556" s="3"/>
      <c r="L556" s="3"/>
      <c r="M556" s="3"/>
      <c r="N556" s="3"/>
    </row>
    <row r="557" spans="1:14" ht="13">
      <c r="A557" s="36"/>
      <c r="B557" s="3"/>
      <c r="C557" s="4"/>
      <c r="D557" s="4"/>
      <c r="E557" s="3"/>
      <c r="F557" s="3"/>
      <c r="G557" s="16"/>
      <c r="H557" s="3"/>
      <c r="I557" s="3"/>
      <c r="J557" s="3"/>
      <c r="K557" s="3"/>
      <c r="L557" s="3"/>
      <c r="M557" s="3"/>
      <c r="N557" s="3"/>
    </row>
    <row r="558" spans="1:14" ht="13">
      <c r="A558" s="36"/>
      <c r="B558" s="3"/>
      <c r="C558" s="4"/>
      <c r="D558" s="4"/>
      <c r="E558" s="3"/>
      <c r="F558" s="3"/>
      <c r="G558" s="16"/>
      <c r="H558" s="3"/>
      <c r="I558" s="3"/>
      <c r="J558" s="3"/>
      <c r="K558" s="3"/>
      <c r="L558" s="3"/>
      <c r="M558" s="3"/>
      <c r="N558" s="3"/>
    </row>
    <row r="559" spans="1:14" ht="13">
      <c r="A559" s="36"/>
      <c r="B559" s="3"/>
      <c r="C559" s="4"/>
      <c r="D559" s="4"/>
      <c r="E559" s="3"/>
      <c r="F559" s="3"/>
      <c r="G559" s="16"/>
      <c r="H559" s="3"/>
      <c r="I559" s="3"/>
      <c r="J559" s="3"/>
      <c r="K559" s="3"/>
      <c r="L559" s="3"/>
      <c r="M559" s="3"/>
      <c r="N559" s="3"/>
    </row>
    <row r="560" spans="1:14" ht="13">
      <c r="A560" s="36"/>
      <c r="B560" s="3"/>
      <c r="C560" s="4"/>
      <c r="D560" s="4"/>
      <c r="E560" s="3"/>
      <c r="F560" s="3"/>
      <c r="G560" s="16"/>
      <c r="H560" s="3"/>
      <c r="I560" s="3"/>
      <c r="J560" s="3"/>
      <c r="K560" s="3"/>
      <c r="L560" s="3"/>
      <c r="M560" s="3"/>
      <c r="N560" s="3"/>
    </row>
    <row r="561" spans="1:14" ht="13">
      <c r="A561" s="36"/>
      <c r="B561" s="3"/>
      <c r="C561" s="4"/>
      <c r="D561" s="4"/>
      <c r="E561" s="3"/>
      <c r="F561" s="3"/>
      <c r="G561" s="16"/>
      <c r="H561" s="3"/>
      <c r="I561" s="3"/>
      <c r="J561" s="3"/>
      <c r="K561" s="3"/>
      <c r="L561" s="3"/>
      <c r="M561" s="3"/>
      <c r="N561" s="3"/>
    </row>
    <row r="562" spans="1:14" ht="13">
      <c r="A562" s="36"/>
      <c r="B562" s="3"/>
      <c r="C562" s="4"/>
      <c r="D562" s="4"/>
      <c r="E562" s="3"/>
      <c r="F562" s="3"/>
      <c r="G562" s="16"/>
      <c r="H562" s="3"/>
      <c r="I562" s="3"/>
      <c r="J562" s="3"/>
      <c r="K562" s="3"/>
      <c r="L562" s="3"/>
      <c r="M562" s="3"/>
      <c r="N562" s="3"/>
    </row>
    <row r="563" spans="1:14" ht="13">
      <c r="A563" s="36"/>
      <c r="B563" s="3"/>
      <c r="C563" s="4"/>
      <c r="D563" s="4"/>
      <c r="E563" s="3"/>
      <c r="F563" s="3"/>
      <c r="G563" s="16"/>
      <c r="H563" s="3"/>
      <c r="I563" s="3"/>
      <c r="J563" s="3"/>
      <c r="K563" s="3"/>
      <c r="L563" s="3"/>
      <c r="M563" s="3"/>
      <c r="N563" s="3"/>
    </row>
    <row r="564" spans="1:14" ht="13">
      <c r="A564" s="36"/>
      <c r="B564" s="3"/>
      <c r="C564" s="4"/>
      <c r="D564" s="4"/>
      <c r="E564" s="3"/>
      <c r="F564" s="3"/>
      <c r="G564" s="16"/>
      <c r="H564" s="3"/>
      <c r="I564" s="3"/>
      <c r="J564" s="3"/>
      <c r="K564" s="3"/>
      <c r="L564" s="3"/>
      <c r="M564" s="3"/>
      <c r="N564" s="3"/>
    </row>
    <row r="565" spans="1:14" ht="13">
      <c r="A565" s="36"/>
      <c r="B565" s="3"/>
      <c r="C565" s="4"/>
      <c r="D565" s="4"/>
      <c r="E565" s="3"/>
      <c r="F565" s="3"/>
      <c r="G565" s="16"/>
      <c r="H565" s="3"/>
      <c r="I565" s="3"/>
      <c r="J565" s="3"/>
      <c r="K565" s="3"/>
      <c r="L565" s="3"/>
      <c r="M565" s="3"/>
      <c r="N565" s="3"/>
    </row>
    <row r="566" spans="1:14" ht="13">
      <c r="A566" s="36"/>
      <c r="B566" s="3"/>
      <c r="C566" s="4"/>
      <c r="D566" s="4"/>
      <c r="E566" s="3"/>
      <c r="F566" s="3"/>
      <c r="G566" s="16"/>
      <c r="H566" s="3"/>
      <c r="I566" s="3"/>
      <c r="J566" s="3"/>
      <c r="K566" s="3"/>
      <c r="L566" s="3"/>
      <c r="M566" s="3"/>
      <c r="N566" s="3"/>
    </row>
    <row r="567" spans="1:14" ht="13">
      <c r="A567" s="36"/>
      <c r="B567" s="3"/>
      <c r="C567" s="4"/>
      <c r="D567" s="4"/>
      <c r="E567" s="3"/>
      <c r="F567" s="3"/>
      <c r="G567" s="16"/>
      <c r="H567" s="3"/>
      <c r="I567" s="3"/>
      <c r="J567" s="3"/>
      <c r="K567" s="3"/>
      <c r="L567" s="3"/>
      <c r="M567" s="3"/>
      <c r="N567" s="3"/>
    </row>
    <row r="568" spans="1:14" ht="13">
      <c r="A568" s="36"/>
      <c r="B568" s="3"/>
      <c r="C568" s="4"/>
      <c r="D568" s="4"/>
      <c r="E568" s="3"/>
      <c r="F568" s="3"/>
      <c r="G568" s="16"/>
      <c r="H568" s="3"/>
      <c r="I568" s="3"/>
      <c r="J568" s="3"/>
      <c r="K568" s="3"/>
      <c r="L568" s="3"/>
      <c r="M568" s="3"/>
      <c r="N568" s="3"/>
    </row>
    <row r="569" spans="1:14" ht="13">
      <c r="A569" s="36"/>
      <c r="B569" s="3"/>
      <c r="C569" s="4"/>
      <c r="D569" s="4"/>
      <c r="E569" s="3"/>
      <c r="F569" s="3"/>
      <c r="G569" s="16"/>
      <c r="H569" s="3"/>
      <c r="I569" s="3"/>
      <c r="J569" s="3"/>
      <c r="K569" s="3"/>
      <c r="L569" s="3"/>
      <c r="M569" s="3"/>
      <c r="N569" s="3"/>
    </row>
    <row r="570" spans="1:14" ht="13">
      <c r="A570" s="36"/>
      <c r="B570" s="3"/>
      <c r="C570" s="4"/>
      <c r="D570" s="4"/>
      <c r="E570" s="3"/>
      <c r="F570" s="3"/>
      <c r="G570" s="16"/>
      <c r="H570" s="3"/>
      <c r="I570" s="3"/>
      <c r="J570" s="3"/>
      <c r="K570" s="3"/>
      <c r="L570" s="3"/>
      <c r="M570" s="3"/>
      <c r="N570" s="3"/>
    </row>
    <row r="571" spans="1:14" ht="13">
      <c r="A571" s="36"/>
      <c r="B571" s="3"/>
      <c r="C571" s="4"/>
      <c r="D571" s="4"/>
      <c r="E571" s="3"/>
      <c r="F571" s="3"/>
      <c r="G571" s="16"/>
      <c r="H571" s="3"/>
      <c r="I571" s="3"/>
      <c r="J571" s="3"/>
      <c r="K571" s="3"/>
      <c r="L571" s="3"/>
      <c r="M571" s="3"/>
      <c r="N571" s="3"/>
    </row>
    <row r="572" spans="1:14" ht="13">
      <c r="A572" s="36"/>
      <c r="B572" s="3"/>
      <c r="C572" s="4"/>
      <c r="D572" s="4"/>
      <c r="E572" s="3"/>
      <c r="F572" s="3"/>
      <c r="G572" s="16"/>
      <c r="H572" s="3"/>
      <c r="I572" s="3"/>
      <c r="J572" s="3"/>
      <c r="K572" s="3"/>
      <c r="L572" s="3"/>
      <c r="M572" s="3"/>
      <c r="N572" s="3"/>
    </row>
    <row r="573" spans="1:14" ht="13">
      <c r="A573" s="36"/>
      <c r="B573" s="3"/>
      <c r="C573" s="4"/>
      <c r="D573" s="4"/>
      <c r="E573" s="3"/>
      <c r="F573" s="3"/>
      <c r="G573" s="16"/>
      <c r="H573" s="3"/>
      <c r="I573" s="3"/>
      <c r="J573" s="3"/>
      <c r="K573" s="3"/>
      <c r="L573" s="3"/>
      <c r="M573" s="3"/>
      <c r="N573" s="3"/>
    </row>
    <row r="574" spans="1:14" ht="13">
      <c r="A574" s="36"/>
      <c r="B574" s="3"/>
      <c r="C574" s="4"/>
      <c r="D574" s="4"/>
      <c r="E574" s="3"/>
      <c r="F574" s="3"/>
      <c r="G574" s="16"/>
      <c r="H574" s="3"/>
      <c r="I574" s="3"/>
      <c r="J574" s="3"/>
      <c r="K574" s="3"/>
      <c r="L574" s="3"/>
      <c r="M574" s="3"/>
      <c r="N574" s="3"/>
    </row>
    <row r="575" spans="1:14" ht="13">
      <c r="A575" s="36"/>
      <c r="B575" s="3"/>
      <c r="C575" s="4"/>
      <c r="D575" s="4"/>
      <c r="E575" s="3"/>
      <c r="F575" s="3"/>
      <c r="G575" s="16"/>
      <c r="H575" s="3"/>
      <c r="I575" s="3"/>
      <c r="J575" s="3"/>
      <c r="K575" s="3"/>
      <c r="L575" s="3"/>
      <c r="M575" s="3"/>
      <c r="N575" s="3"/>
    </row>
    <row r="576" spans="1:14" ht="13">
      <c r="A576" s="36"/>
      <c r="B576" s="3"/>
      <c r="C576" s="4"/>
      <c r="D576" s="4"/>
      <c r="E576" s="3"/>
      <c r="F576" s="3"/>
      <c r="G576" s="16"/>
      <c r="H576" s="3"/>
      <c r="I576" s="3"/>
      <c r="J576" s="3"/>
      <c r="K576" s="3"/>
      <c r="L576" s="3"/>
      <c r="M576" s="3"/>
      <c r="N576" s="3"/>
    </row>
    <row r="577" spans="1:14" ht="13">
      <c r="A577" s="36"/>
      <c r="B577" s="3"/>
      <c r="C577" s="4"/>
      <c r="D577" s="4"/>
      <c r="E577" s="3"/>
      <c r="F577" s="3"/>
      <c r="G577" s="16"/>
      <c r="H577" s="3"/>
      <c r="I577" s="3"/>
      <c r="J577" s="3"/>
      <c r="K577" s="3"/>
      <c r="L577" s="3"/>
      <c r="M577" s="3"/>
      <c r="N577" s="3"/>
    </row>
    <row r="578" spans="1:14" ht="13">
      <c r="A578" s="36"/>
      <c r="B578" s="3"/>
      <c r="C578" s="4"/>
      <c r="D578" s="4"/>
      <c r="E578" s="3"/>
      <c r="F578" s="3"/>
      <c r="G578" s="16"/>
      <c r="H578" s="3"/>
      <c r="I578" s="3"/>
      <c r="J578" s="3"/>
      <c r="K578" s="3"/>
      <c r="L578" s="3"/>
      <c r="M578" s="3"/>
      <c r="N578" s="3"/>
    </row>
    <row r="579" spans="1:14" ht="13">
      <c r="A579" s="36"/>
      <c r="B579" s="3"/>
      <c r="C579" s="4"/>
      <c r="D579" s="4"/>
      <c r="E579" s="3"/>
      <c r="F579" s="3"/>
      <c r="G579" s="16"/>
      <c r="H579" s="3"/>
      <c r="I579" s="3"/>
      <c r="J579" s="3"/>
      <c r="K579" s="3"/>
      <c r="L579" s="3"/>
      <c r="M579" s="3"/>
      <c r="N579" s="3"/>
    </row>
    <row r="580" spans="1:14" ht="13">
      <c r="A580" s="36"/>
      <c r="B580" s="3"/>
      <c r="C580" s="4"/>
      <c r="D580" s="4"/>
      <c r="E580" s="3"/>
      <c r="F580" s="3"/>
      <c r="G580" s="16"/>
      <c r="H580" s="3"/>
      <c r="I580" s="3"/>
      <c r="J580" s="3"/>
      <c r="K580" s="3"/>
      <c r="L580" s="3"/>
      <c r="M580" s="3"/>
      <c r="N580" s="3"/>
    </row>
    <row r="581" spans="1:14" ht="13">
      <c r="A581" s="36"/>
      <c r="B581" s="3"/>
      <c r="C581" s="4"/>
      <c r="D581" s="4"/>
      <c r="E581" s="3"/>
      <c r="F581" s="3"/>
      <c r="G581" s="16"/>
      <c r="H581" s="3"/>
      <c r="I581" s="3"/>
      <c r="J581" s="3"/>
      <c r="K581" s="3"/>
      <c r="L581" s="3"/>
      <c r="M581" s="3"/>
      <c r="N581" s="3"/>
    </row>
    <row r="582" spans="1:14" ht="13">
      <c r="A582" s="36"/>
      <c r="B582" s="3"/>
      <c r="C582" s="4"/>
      <c r="D582" s="4"/>
      <c r="E582" s="3"/>
      <c r="F582" s="3"/>
      <c r="G582" s="16"/>
      <c r="H582" s="3"/>
      <c r="I582" s="3"/>
      <c r="J582" s="3"/>
      <c r="K582" s="3"/>
      <c r="L582" s="3"/>
      <c r="M582" s="3"/>
      <c r="N582" s="3"/>
    </row>
    <row r="583" spans="1:14" ht="13">
      <c r="A583" s="36"/>
      <c r="B583" s="3"/>
      <c r="C583" s="4"/>
      <c r="D583" s="4"/>
      <c r="E583" s="3"/>
      <c r="F583" s="3"/>
      <c r="G583" s="16"/>
      <c r="H583" s="3"/>
      <c r="I583" s="3"/>
      <c r="J583" s="3"/>
      <c r="K583" s="3"/>
      <c r="L583" s="3"/>
      <c r="M583" s="3"/>
      <c r="N583" s="3"/>
    </row>
    <row r="584" spans="1:14" ht="13">
      <c r="A584" s="36"/>
      <c r="B584" s="3"/>
      <c r="C584" s="4"/>
      <c r="D584" s="4"/>
      <c r="E584" s="3"/>
      <c r="F584" s="3"/>
      <c r="G584" s="16"/>
      <c r="H584" s="3"/>
      <c r="I584" s="3"/>
      <c r="J584" s="3"/>
      <c r="K584" s="3"/>
      <c r="L584" s="3"/>
      <c r="M584" s="3"/>
      <c r="N584" s="3"/>
    </row>
    <row r="585" spans="1:14" ht="13">
      <c r="A585" s="36"/>
      <c r="B585" s="3"/>
      <c r="C585" s="4"/>
      <c r="D585" s="4"/>
      <c r="E585" s="3"/>
      <c r="F585" s="3"/>
      <c r="G585" s="16"/>
      <c r="H585" s="3"/>
      <c r="I585" s="3"/>
      <c r="J585" s="3"/>
      <c r="K585" s="3"/>
      <c r="L585" s="3"/>
      <c r="M585" s="3"/>
      <c r="N585" s="3"/>
    </row>
    <row r="586" spans="1:14" ht="13">
      <c r="A586" s="36"/>
      <c r="B586" s="3"/>
      <c r="C586" s="4"/>
      <c r="D586" s="4"/>
      <c r="E586" s="3"/>
      <c r="F586" s="3"/>
      <c r="G586" s="16"/>
      <c r="H586" s="3"/>
      <c r="I586" s="3"/>
      <c r="J586" s="3"/>
      <c r="K586" s="3"/>
      <c r="L586" s="3"/>
      <c r="M586" s="3"/>
      <c r="N586" s="3"/>
    </row>
    <row r="587" spans="1:14" ht="13">
      <c r="A587" s="36"/>
      <c r="B587" s="3"/>
      <c r="C587" s="4"/>
      <c r="D587" s="4"/>
      <c r="E587" s="3"/>
      <c r="F587" s="3"/>
      <c r="G587" s="16"/>
      <c r="H587" s="3"/>
      <c r="I587" s="3"/>
      <c r="J587" s="3"/>
      <c r="K587" s="3"/>
      <c r="L587" s="3"/>
      <c r="M587" s="3"/>
      <c r="N587" s="3"/>
    </row>
    <row r="588" spans="1:14" ht="13">
      <c r="A588" s="36"/>
      <c r="B588" s="3"/>
      <c r="C588" s="4"/>
      <c r="D588" s="4"/>
      <c r="E588" s="3"/>
      <c r="F588" s="3"/>
      <c r="G588" s="16"/>
      <c r="H588" s="3"/>
      <c r="I588" s="3"/>
      <c r="J588" s="3"/>
      <c r="K588" s="3"/>
      <c r="L588" s="3"/>
      <c r="M588" s="3"/>
      <c r="N588" s="3"/>
    </row>
    <row r="589" spans="1:14" ht="13">
      <c r="A589" s="36"/>
      <c r="B589" s="3"/>
      <c r="C589" s="4"/>
      <c r="D589" s="4"/>
      <c r="E589" s="3"/>
      <c r="F589" s="3"/>
      <c r="G589" s="16"/>
      <c r="H589" s="3"/>
      <c r="I589" s="3"/>
      <c r="J589" s="3"/>
      <c r="K589" s="3"/>
      <c r="L589" s="3"/>
      <c r="M589" s="3"/>
      <c r="N589" s="3"/>
    </row>
    <row r="590" spans="1:14" ht="13">
      <c r="A590" s="36"/>
      <c r="B590" s="3"/>
      <c r="C590" s="4"/>
      <c r="D590" s="4"/>
      <c r="E590" s="3"/>
      <c r="F590" s="3"/>
      <c r="G590" s="16"/>
      <c r="H590" s="3"/>
      <c r="I590" s="3"/>
      <c r="J590" s="3"/>
      <c r="K590" s="3"/>
      <c r="L590" s="3"/>
      <c r="M590" s="3"/>
      <c r="N590" s="3"/>
    </row>
    <row r="591" spans="1:14" ht="13">
      <c r="A591" s="36"/>
      <c r="B591" s="3"/>
      <c r="C591" s="4"/>
      <c r="D591" s="4"/>
      <c r="E591" s="3"/>
      <c r="F591" s="3"/>
      <c r="G591" s="16"/>
      <c r="H591" s="3"/>
      <c r="I591" s="3"/>
      <c r="J591" s="3"/>
      <c r="K591" s="3"/>
      <c r="L591" s="3"/>
      <c r="M591" s="3"/>
      <c r="N591" s="3"/>
    </row>
    <row r="592" spans="1:14" ht="13">
      <c r="A592" s="36"/>
      <c r="B592" s="3"/>
      <c r="C592" s="4"/>
      <c r="D592" s="4"/>
      <c r="E592" s="3"/>
      <c r="F592" s="3"/>
      <c r="G592" s="16"/>
      <c r="H592" s="3"/>
      <c r="I592" s="3"/>
      <c r="J592" s="3"/>
      <c r="K592" s="3"/>
      <c r="L592" s="3"/>
      <c r="M592" s="3"/>
      <c r="N592" s="3"/>
    </row>
    <row r="593" spans="1:14" ht="13">
      <c r="A593" s="36"/>
      <c r="B593" s="3"/>
      <c r="C593" s="4"/>
      <c r="D593" s="4"/>
      <c r="E593" s="3"/>
      <c r="F593" s="3"/>
      <c r="G593" s="16"/>
      <c r="H593" s="3"/>
      <c r="I593" s="3"/>
      <c r="J593" s="3"/>
      <c r="K593" s="3"/>
      <c r="L593" s="3"/>
      <c r="M593" s="3"/>
      <c r="N593" s="3"/>
    </row>
    <row r="594" spans="1:14" ht="13">
      <c r="A594" s="36"/>
      <c r="B594" s="3"/>
      <c r="C594" s="4"/>
      <c r="D594" s="4"/>
      <c r="E594" s="3"/>
      <c r="F594" s="3"/>
      <c r="G594" s="16"/>
      <c r="H594" s="3"/>
      <c r="I594" s="3"/>
      <c r="J594" s="3"/>
      <c r="K594" s="3"/>
      <c r="L594" s="3"/>
      <c r="M594" s="3"/>
      <c r="N594" s="3"/>
    </row>
    <row r="595" spans="1:14" ht="13">
      <c r="A595" s="36"/>
      <c r="B595" s="3"/>
      <c r="C595" s="4"/>
      <c r="D595" s="4"/>
      <c r="E595" s="3"/>
      <c r="F595" s="3"/>
      <c r="G595" s="16"/>
      <c r="H595" s="3"/>
      <c r="I595" s="3"/>
      <c r="J595" s="3"/>
      <c r="K595" s="3"/>
      <c r="L595" s="3"/>
      <c r="M595" s="3"/>
      <c r="N595" s="3"/>
    </row>
    <row r="596" spans="1:14" ht="13">
      <c r="A596" s="36"/>
      <c r="B596" s="3"/>
      <c r="C596" s="4"/>
      <c r="D596" s="4"/>
      <c r="E596" s="3"/>
      <c r="F596" s="3"/>
      <c r="G596" s="16"/>
      <c r="H596" s="3"/>
      <c r="I596" s="3"/>
      <c r="J596" s="3"/>
      <c r="K596" s="3"/>
      <c r="L596" s="3"/>
      <c r="M596" s="3"/>
      <c r="N596" s="3"/>
    </row>
    <row r="597" spans="1:14" ht="13">
      <c r="A597" s="36"/>
      <c r="B597" s="3"/>
      <c r="C597" s="4"/>
      <c r="D597" s="4"/>
      <c r="E597" s="3"/>
      <c r="F597" s="3"/>
      <c r="G597" s="16"/>
      <c r="H597" s="3"/>
      <c r="I597" s="3"/>
      <c r="J597" s="3"/>
      <c r="K597" s="3"/>
      <c r="L597" s="3"/>
      <c r="M597" s="3"/>
      <c r="N597" s="3"/>
    </row>
    <row r="598" spans="1:14" ht="13">
      <c r="A598" s="36"/>
      <c r="B598" s="3"/>
      <c r="C598" s="4"/>
      <c r="D598" s="4"/>
      <c r="E598" s="3"/>
      <c r="F598" s="3"/>
      <c r="G598" s="16"/>
      <c r="H598" s="3"/>
      <c r="I598" s="3"/>
      <c r="J598" s="3"/>
      <c r="K598" s="3"/>
      <c r="L598" s="3"/>
      <c r="M598" s="3"/>
      <c r="N598" s="3"/>
    </row>
    <row r="599" spans="1:14" ht="13">
      <c r="A599" s="36"/>
      <c r="B599" s="3"/>
      <c r="C599" s="4"/>
      <c r="D599" s="4"/>
      <c r="E599" s="3"/>
      <c r="F599" s="3"/>
      <c r="G599" s="16"/>
      <c r="H599" s="3"/>
      <c r="I599" s="3"/>
      <c r="J599" s="3"/>
      <c r="K599" s="3"/>
      <c r="L599" s="3"/>
      <c r="M599" s="3"/>
      <c r="N599" s="3"/>
    </row>
    <row r="600" spans="1:14" ht="13">
      <c r="A600" s="36"/>
      <c r="B600" s="3"/>
      <c r="C600" s="4"/>
      <c r="D600" s="4"/>
      <c r="E600" s="3"/>
      <c r="F600" s="3"/>
      <c r="G600" s="16"/>
      <c r="H600" s="3"/>
      <c r="I600" s="3"/>
      <c r="J600" s="3"/>
      <c r="K600" s="3"/>
      <c r="L600" s="3"/>
      <c r="M600" s="3"/>
      <c r="N600" s="3"/>
    </row>
    <row r="601" spans="1:14" ht="13">
      <c r="A601" s="36"/>
      <c r="B601" s="3"/>
      <c r="C601" s="4"/>
      <c r="D601" s="4"/>
      <c r="E601" s="3"/>
      <c r="F601" s="3"/>
      <c r="G601" s="16"/>
      <c r="H601" s="3"/>
      <c r="I601" s="3"/>
      <c r="J601" s="3"/>
      <c r="K601" s="3"/>
      <c r="L601" s="3"/>
      <c r="M601" s="3"/>
      <c r="N601" s="3"/>
    </row>
    <row r="602" spans="1:14" ht="13">
      <c r="A602" s="36"/>
      <c r="B602" s="3"/>
      <c r="C602" s="4"/>
      <c r="D602" s="4"/>
      <c r="E602" s="3"/>
      <c r="F602" s="3"/>
      <c r="G602" s="16"/>
      <c r="H602" s="3"/>
      <c r="I602" s="3"/>
      <c r="J602" s="3"/>
      <c r="K602" s="3"/>
      <c r="L602" s="3"/>
      <c r="M602" s="3"/>
      <c r="N602" s="3"/>
    </row>
    <row r="603" spans="1:14" ht="13">
      <c r="A603" s="36"/>
      <c r="B603" s="3"/>
      <c r="C603" s="4"/>
      <c r="D603" s="4"/>
      <c r="E603" s="3"/>
      <c r="F603" s="3"/>
      <c r="G603" s="16"/>
      <c r="H603" s="3"/>
      <c r="I603" s="3"/>
      <c r="J603" s="3"/>
      <c r="K603" s="3"/>
      <c r="L603" s="3"/>
      <c r="M603" s="3"/>
      <c r="N603" s="3"/>
    </row>
    <row r="604" spans="1:14" ht="13">
      <c r="A604" s="36"/>
      <c r="B604" s="3"/>
      <c r="C604" s="4"/>
      <c r="D604" s="4"/>
      <c r="E604" s="3"/>
      <c r="F604" s="3"/>
      <c r="G604" s="16"/>
      <c r="H604" s="3"/>
      <c r="I604" s="3"/>
      <c r="J604" s="3"/>
      <c r="K604" s="3"/>
      <c r="L604" s="3"/>
      <c r="M604" s="3"/>
      <c r="N604" s="3"/>
    </row>
    <row r="605" spans="1:14" ht="13">
      <c r="A605" s="36"/>
      <c r="B605" s="3"/>
      <c r="C605" s="4"/>
      <c r="D605" s="4"/>
      <c r="E605" s="3"/>
      <c r="F605" s="3"/>
      <c r="G605" s="16"/>
      <c r="H605" s="3"/>
      <c r="I605" s="3"/>
      <c r="J605" s="3"/>
      <c r="K605" s="3"/>
      <c r="L605" s="3"/>
      <c r="M605" s="3"/>
      <c r="N605" s="3"/>
    </row>
    <row r="606" spans="1:14" ht="13">
      <c r="A606" s="36"/>
      <c r="B606" s="3"/>
      <c r="C606" s="4"/>
      <c r="D606" s="4"/>
      <c r="E606" s="3"/>
      <c r="F606" s="3"/>
      <c r="G606" s="16"/>
      <c r="H606" s="3"/>
      <c r="I606" s="3"/>
      <c r="J606" s="3"/>
      <c r="K606" s="3"/>
      <c r="L606" s="3"/>
      <c r="M606" s="3"/>
      <c r="N606" s="3"/>
    </row>
    <row r="607" spans="1:14" ht="13">
      <c r="A607" s="36"/>
      <c r="B607" s="3"/>
      <c r="C607" s="4"/>
      <c r="D607" s="4"/>
      <c r="E607" s="3"/>
      <c r="F607" s="3"/>
      <c r="G607" s="16"/>
      <c r="H607" s="3"/>
      <c r="I607" s="3"/>
      <c r="J607" s="3"/>
      <c r="K607" s="3"/>
      <c r="L607" s="3"/>
      <c r="M607" s="3"/>
      <c r="N607" s="3"/>
    </row>
    <row r="608" spans="1:14" ht="13">
      <c r="A608" s="36"/>
      <c r="B608" s="3"/>
      <c r="C608" s="4"/>
      <c r="D608" s="4"/>
      <c r="E608" s="3"/>
      <c r="F608" s="3"/>
      <c r="G608" s="16"/>
      <c r="H608" s="3"/>
      <c r="I608" s="3"/>
      <c r="J608" s="3"/>
      <c r="K608" s="3"/>
      <c r="L608" s="3"/>
      <c r="M608" s="3"/>
      <c r="N608" s="3"/>
    </row>
    <row r="609" spans="1:14" ht="13">
      <c r="A609" s="36"/>
      <c r="B609" s="3"/>
      <c r="C609" s="4"/>
      <c r="D609" s="4"/>
      <c r="E609" s="3"/>
      <c r="F609" s="3"/>
      <c r="G609" s="16"/>
      <c r="H609" s="3"/>
      <c r="I609" s="3"/>
      <c r="J609" s="3"/>
      <c r="K609" s="3"/>
      <c r="L609" s="3"/>
      <c r="M609" s="3"/>
      <c r="N609" s="3"/>
    </row>
    <row r="610" spans="1:14" ht="13">
      <c r="A610" s="36"/>
      <c r="B610" s="3"/>
      <c r="C610" s="4"/>
      <c r="D610" s="4"/>
      <c r="E610" s="3"/>
      <c r="F610" s="3"/>
      <c r="G610" s="16"/>
      <c r="H610" s="3"/>
      <c r="I610" s="3"/>
      <c r="J610" s="3"/>
      <c r="K610" s="3"/>
      <c r="L610" s="3"/>
      <c r="M610" s="3"/>
      <c r="N610" s="3"/>
    </row>
    <row r="611" spans="1:14" ht="13">
      <c r="A611" s="36"/>
      <c r="B611" s="3"/>
      <c r="C611" s="4"/>
      <c r="D611" s="4"/>
      <c r="E611" s="3"/>
      <c r="F611" s="3"/>
      <c r="G611" s="16"/>
      <c r="H611" s="3"/>
      <c r="I611" s="3"/>
      <c r="J611" s="3"/>
      <c r="K611" s="3"/>
      <c r="L611" s="3"/>
      <c r="M611" s="3"/>
      <c r="N611" s="3"/>
    </row>
    <row r="612" spans="1:14" ht="13">
      <c r="A612" s="36"/>
      <c r="B612" s="3"/>
      <c r="C612" s="4"/>
      <c r="D612" s="4"/>
      <c r="E612" s="3"/>
      <c r="F612" s="3"/>
      <c r="G612" s="16"/>
      <c r="H612" s="3"/>
      <c r="I612" s="3"/>
      <c r="J612" s="3"/>
      <c r="K612" s="3"/>
      <c r="L612" s="3"/>
      <c r="M612" s="3"/>
      <c r="N612" s="3"/>
    </row>
    <row r="613" spans="1:14" ht="13">
      <c r="A613" s="36"/>
      <c r="B613" s="3"/>
      <c r="C613" s="4"/>
      <c r="D613" s="4"/>
      <c r="E613" s="3"/>
      <c r="F613" s="3"/>
      <c r="G613" s="16"/>
      <c r="H613" s="3"/>
      <c r="I613" s="3"/>
      <c r="J613" s="3"/>
      <c r="K613" s="3"/>
      <c r="L613" s="3"/>
      <c r="M613" s="3"/>
      <c r="N613" s="3"/>
    </row>
    <row r="614" spans="1:14" ht="13">
      <c r="A614" s="36"/>
      <c r="B614" s="3"/>
      <c r="C614" s="4"/>
      <c r="D614" s="4"/>
      <c r="E614" s="3"/>
      <c r="F614" s="3"/>
      <c r="G614" s="16"/>
      <c r="H614" s="3"/>
      <c r="I614" s="3"/>
      <c r="J614" s="3"/>
      <c r="K614" s="3"/>
      <c r="L614" s="3"/>
      <c r="M614" s="3"/>
      <c r="N614" s="3"/>
    </row>
    <row r="615" spans="1:14" ht="13">
      <c r="A615" s="36"/>
      <c r="B615" s="3"/>
      <c r="C615" s="4"/>
      <c r="D615" s="4"/>
      <c r="E615" s="3"/>
      <c r="F615" s="3"/>
      <c r="G615" s="16"/>
      <c r="H615" s="3"/>
      <c r="I615" s="3"/>
      <c r="J615" s="3"/>
      <c r="K615" s="3"/>
      <c r="L615" s="3"/>
      <c r="M615" s="3"/>
      <c r="N615" s="3"/>
    </row>
    <row r="616" spans="1:14" ht="13">
      <c r="A616" s="36"/>
      <c r="B616" s="3"/>
      <c r="C616" s="4"/>
      <c r="D616" s="4"/>
      <c r="E616" s="3"/>
      <c r="F616" s="3"/>
      <c r="G616" s="16"/>
      <c r="H616" s="3"/>
      <c r="I616" s="3"/>
      <c r="J616" s="3"/>
      <c r="K616" s="3"/>
      <c r="L616" s="3"/>
      <c r="M616" s="3"/>
      <c r="N616" s="3"/>
    </row>
    <row r="617" spans="1:14" ht="13">
      <c r="A617" s="36"/>
      <c r="B617" s="3"/>
      <c r="C617" s="4"/>
      <c r="D617" s="4"/>
      <c r="E617" s="3"/>
      <c r="F617" s="3"/>
      <c r="G617" s="16"/>
      <c r="H617" s="3"/>
      <c r="I617" s="3"/>
      <c r="J617" s="3"/>
      <c r="K617" s="3"/>
      <c r="L617" s="3"/>
      <c r="M617" s="3"/>
      <c r="N617" s="3"/>
    </row>
    <row r="618" spans="1:14" ht="13">
      <c r="A618" s="36"/>
      <c r="B618" s="3"/>
      <c r="C618" s="4"/>
      <c r="D618" s="4"/>
      <c r="E618" s="3"/>
      <c r="F618" s="3"/>
      <c r="G618" s="16"/>
      <c r="H618" s="3"/>
      <c r="I618" s="3"/>
      <c r="J618" s="3"/>
      <c r="K618" s="3"/>
      <c r="L618" s="3"/>
      <c r="M618" s="3"/>
      <c r="N618" s="3"/>
    </row>
    <row r="619" spans="1:14" ht="13">
      <c r="A619" s="36"/>
      <c r="B619" s="3"/>
      <c r="C619" s="4"/>
      <c r="D619" s="4"/>
      <c r="E619" s="3"/>
      <c r="F619" s="3"/>
      <c r="G619" s="16"/>
      <c r="H619" s="3"/>
      <c r="I619" s="3"/>
      <c r="J619" s="3"/>
      <c r="K619" s="3"/>
      <c r="L619" s="3"/>
      <c r="M619" s="3"/>
      <c r="N619" s="3"/>
    </row>
    <row r="620" spans="1:14" ht="13">
      <c r="A620" s="36"/>
      <c r="B620" s="3"/>
      <c r="C620" s="4"/>
      <c r="D620" s="4"/>
      <c r="E620" s="3"/>
      <c r="F620" s="3"/>
      <c r="G620" s="16"/>
      <c r="H620" s="3"/>
      <c r="I620" s="3"/>
      <c r="J620" s="3"/>
      <c r="K620" s="3"/>
      <c r="L620" s="3"/>
      <c r="M620" s="3"/>
      <c r="N620" s="3"/>
    </row>
    <row r="621" spans="1:14" ht="13">
      <c r="A621" s="36"/>
      <c r="B621" s="3"/>
      <c r="C621" s="4"/>
      <c r="D621" s="4"/>
      <c r="E621" s="3"/>
      <c r="F621" s="3"/>
      <c r="G621" s="16"/>
      <c r="H621" s="3"/>
      <c r="I621" s="3"/>
      <c r="J621" s="3"/>
      <c r="K621" s="3"/>
      <c r="L621" s="3"/>
      <c r="M621" s="3"/>
      <c r="N621" s="3"/>
    </row>
    <row r="622" spans="1:14" ht="13">
      <c r="A622" s="36"/>
      <c r="B622" s="3"/>
      <c r="C622" s="4"/>
      <c r="D622" s="4"/>
      <c r="E622" s="3"/>
      <c r="F622" s="3"/>
      <c r="G622" s="16"/>
      <c r="H622" s="3"/>
      <c r="I622" s="3"/>
      <c r="J622" s="3"/>
      <c r="K622" s="3"/>
      <c r="L622" s="3"/>
      <c r="M622" s="3"/>
      <c r="N622" s="3"/>
    </row>
    <row r="623" spans="1:14" ht="13">
      <c r="A623" s="36"/>
      <c r="B623" s="3"/>
      <c r="C623" s="4"/>
      <c r="D623" s="4"/>
      <c r="E623" s="3"/>
      <c r="F623" s="3"/>
      <c r="G623" s="16"/>
      <c r="H623" s="3"/>
      <c r="I623" s="3"/>
      <c r="J623" s="3"/>
      <c r="K623" s="3"/>
      <c r="L623" s="3"/>
      <c r="M623" s="3"/>
      <c r="N623" s="3"/>
    </row>
    <row r="624" spans="1:14" ht="13">
      <c r="A624" s="36"/>
      <c r="B624" s="3"/>
      <c r="C624" s="4"/>
      <c r="D624" s="4"/>
      <c r="E624" s="3"/>
      <c r="F624" s="3"/>
      <c r="G624" s="16"/>
      <c r="H624" s="3"/>
      <c r="I624" s="3"/>
      <c r="J624" s="3"/>
      <c r="K624" s="3"/>
      <c r="L624" s="3"/>
      <c r="M624" s="3"/>
      <c r="N624" s="3"/>
    </row>
    <row r="625" spans="1:14" ht="13">
      <c r="A625" s="36"/>
      <c r="B625" s="3"/>
      <c r="C625" s="4"/>
      <c r="D625" s="4"/>
      <c r="E625" s="3"/>
      <c r="F625" s="3"/>
      <c r="G625" s="16"/>
      <c r="H625" s="3"/>
      <c r="I625" s="3"/>
      <c r="J625" s="3"/>
      <c r="K625" s="3"/>
      <c r="L625" s="3"/>
      <c r="M625" s="3"/>
      <c r="N625" s="3"/>
    </row>
    <row r="626" spans="1:14" ht="13">
      <c r="A626" s="36"/>
      <c r="B626" s="3"/>
      <c r="C626" s="4"/>
      <c r="D626" s="4"/>
      <c r="E626" s="3"/>
      <c r="F626" s="3"/>
      <c r="G626" s="16"/>
      <c r="H626" s="3"/>
      <c r="I626" s="3"/>
      <c r="J626" s="3"/>
      <c r="K626" s="3"/>
      <c r="L626" s="3"/>
      <c r="M626" s="3"/>
      <c r="N626" s="3"/>
    </row>
    <row r="627" spans="1:14" ht="13">
      <c r="A627" s="36"/>
      <c r="B627" s="3"/>
      <c r="C627" s="4"/>
      <c r="D627" s="4"/>
      <c r="E627" s="3"/>
      <c r="F627" s="3"/>
      <c r="G627" s="16"/>
      <c r="H627" s="3"/>
      <c r="I627" s="3"/>
      <c r="J627" s="3"/>
      <c r="K627" s="3"/>
      <c r="L627" s="3"/>
      <c r="M627" s="3"/>
      <c r="N627" s="3"/>
    </row>
    <row r="628" spans="1:14" ht="13">
      <c r="A628" s="36"/>
      <c r="B628" s="3"/>
      <c r="C628" s="4"/>
      <c r="D628" s="4"/>
      <c r="E628" s="3"/>
      <c r="F628" s="3"/>
      <c r="G628" s="16"/>
      <c r="H628" s="3"/>
      <c r="I628" s="3"/>
      <c r="J628" s="3"/>
      <c r="K628" s="3"/>
      <c r="L628" s="3"/>
      <c r="M628" s="3"/>
      <c r="N628" s="3"/>
    </row>
    <row r="629" spans="1:14" ht="13">
      <c r="A629" s="36"/>
      <c r="B629" s="3"/>
      <c r="C629" s="4"/>
      <c r="D629" s="4"/>
      <c r="E629" s="3"/>
      <c r="F629" s="3"/>
      <c r="G629" s="16"/>
      <c r="H629" s="3"/>
      <c r="I629" s="3"/>
      <c r="J629" s="3"/>
      <c r="K629" s="3"/>
      <c r="L629" s="3"/>
      <c r="M629" s="3"/>
      <c r="N629" s="3"/>
    </row>
    <row r="630" spans="1:14" ht="13">
      <c r="A630" s="36"/>
      <c r="B630" s="3"/>
      <c r="C630" s="4"/>
      <c r="D630" s="4"/>
      <c r="E630" s="3"/>
      <c r="F630" s="3"/>
      <c r="G630" s="16"/>
      <c r="H630" s="3"/>
      <c r="I630" s="3"/>
      <c r="J630" s="3"/>
      <c r="K630" s="3"/>
      <c r="L630" s="3"/>
      <c r="M630" s="3"/>
      <c r="N630" s="3"/>
    </row>
    <row r="631" spans="1:14" ht="13">
      <c r="A631" s="36"/>
      <c r="B631" s="3"/>
      <c r="C631" s="4"/>
      <c r="D631" s="4"/>
      <c r="E631" s="3"/>
      <c r="F631" s="3"/>
      <c r="G631" s="16"/>
      <c r="H631" s="3"/>
      <c r="I631" s="3"/>
      <c r="J631" s="3"/>
      <c r="K631" s="3"/>
      <c r="L631" s="3"/>
      <c r="M631" s="3"/>
      <c r="N631" s="3"/>
    </row>
    <row r="632" spans="1:14" ht="13">
      <c r="A632" s="36"/>
      <c r="B632" s="3"/>
      <c r="C632" s="4"/>
      <c r="D632" s="4"/>
      <c r="E632" s="3"/>
      <c r="F632" s="3"/>
      <c r="G632" s="16"/>
      <c r="H632" s="3"/>
      <c r="I632" s="3"/>
      <c r="J632" s="3"/>
      <c r="K632" s="3"/>
      <c r="L632" s="3"/>
      <c r="M632" s="3"/>
      <c r="N632" s="3"/>
    </row>
    <row r="633" spans="1:14" ht="13">
      <c r="A633" s="36"/>
      <c r="B633" s="3"/>
      <c r="C633" s="4"/>
      <c r="D633" s="4"/>
      <c r="E633" s="3"/>
      <c r="F633" s="3"/>
      <c r="G633" s="16"/>
      <c r="H633" s="3"/>
      <c r="I633" s="3"/>
      <c r="J633" s="3"/>
      <c r="K633" s="3"/>
      <c r="L633" s="3"/>
      <c r="M633" s="3"/>
      <c r="N633" s="3"/>
    </row>
    <row r="634" spans="1:14" ht="13">
      <c r="A634" s="36"/>
      <c r="B634" s="3"/>
      <c r="C634" s="4"/>
      <c r="D634" s="4"/>
      <c r="E634" s="3"/>
      <c r="F634" s="3"/>
      <c r="G634" s="16"/>
      <c r="H634" s="3"/>
      <c r="I634" s="3"/>
      <c r="J634" s="3"/>
      <c r="K634" s="3"/>
      <c r="L634" s="3"/>
      <c r="M634" s="3"/>
      <c r="N634" s="3"/>
    </row>
    <row r="635" spans="1:14" ht="13">
      <c r="A635" s="36"/>
      <c r="B635" s="3"/>
      <c r="C635" s="4"/>
      <c r="D635" s="4"/>
      <c r="E635" s="3"/>
      <c r="F635" s="3"/>
      <c r="G635" s="16"/>
      <c r="H635" s="3"/>
      <c r="I635" s="3"/>
      <c r="J635" s="3"/>
      <c r="K635" s="3"/>
      <c r="L635" s="3"/>
      <c r="M635" s="3"/>
      <c r="N635" s="3"/>
    </row>
    <row r="636" spans="1:14" ht="13">
      <c r="A636" s="36"/>
      <c r="B636" s="3"/>
      <c r="C636" s="4"/>
      <c r="D636" s="4"/>
      <c r="E636" s="3"/>
      <c r="F636" s="3"/>
      <c r="G636" s="16"/>
      <c r="H636" s="3"/>
      <c r="I636" s="3"/>
      <c r="J636" s="3"/>
      <c r="K636" s="3"/>
      <c r="L636" s="3"/>
      <c r="M636" s="3"/>
      <c r="N636" s="3"/>
    </row>
    <row r="637" spans="1:14" ht="13">
      <c r="A637" s="36"/>
      <c r="B637" s="3"/>
      <c r="C637" s="4"/>
      <c r="D637" s="4"/>
      <c r="E637" s="3"/>
      <c r="F637" s="3"/>
      <c r="G637" s="16"/>
      <c r="H637" s="3"/>
      <c r="I637" s="3"/>
      <c r="J637" s="3"/>
      <c r="K637" s="3"/>
      <c r="L637" s="3"/>
      <c r="M637" s="3"/>
      <c r="N637" s="3"/>
    </row>
    <row r="638" spans="1:14" ht="13">
      <c r="A638" s="36"/>
      <c r="B638" s="3"/>
      <c r="C638" s="4"/>
      <c r="D638" s="4"/>
      <c r="E638" s="3"/>
      <c r="F638" s="3"/>
      <c r="G638" s="16"/>
      <c r="H638" s="3"/>
      <c r="I638" s="3"/>
      <c r="J638" s="3"/>
      <c r="K638" s="3"/>
      <c r="L638" s="3"/>
      <c r="M638" s="3"/>
      <c r="N638" s="3"/>
    </row>
    <row r="639" spans="1:14" ht="13">
      <c r="A639" s="36"/>
      <c r="B639" s="3"/>
      <c r="C639" s="4"/>
      <c r="D639" s="4"/>
      <c r="E639" s="3"/>
      <c r="F639" s="3"/>
      <c r="G639" s="16"/>
      <c r="H639" s="3"/>
      <c r="I639" s="3"/>
      <c r="J639" s="3"/>
      <c r="K639" s="3"/>
      <c r="L639" s="3"/>
      <c r="M639" s="3"/>
      <c r="N639" s="3"/>
    </row>
    <row r="640" spans="1:14" ht="13">
      <c r="A640" s="36"/>
      <c r="B640" s="3"/>
      <c r="C640" s="4"/>
      <c r="D640" s="4"/>
      <c r="E640" s="3"/>
      <c r="F640" s="3"/>
      <c r="G640" s="16"/>
      <c r="H640" s="3"/>
      <c r="I640" s="3"/>
      <c r="J640" s="3"/>
      <c r="K640" s="3"/>
      <c r="L640" s="3"/>
      <c r="M640" s="3"/>
      <c r="N640" s="3"/>
    </row>
    <row r="641" spans="1:14" ht="13">
      <c r="A641" s="36"/>
      <c r="B641" s="3"/>
      <c r="C641" s="4"/>
      <c r="D641" s="4"/>
      <c r="E641" s="3"/>
      <c r="F641" s="3"/>
      <c r="G641" s="16"/>
      <c r="H641" s="3"/>
      <c r="I641" s="3"/>
      <c r="J641" s="3"/>
      <c r="K641" s="3"/>
      <c r="L641" s="3"/>
      <c r="M641" s="3"/>
      <c r="N641" s="3"/>
    </row>
    <row r="642" spans="1:14" ht="13">
      <c r="A642" s="36"/>
      <c r="B642" s="3"/>
      <c r="C642" s="4"/>
      <c r="D642" s="4"/>
      <c r="E642" s="3"/>
      <c r="F642" s="3"/>
      <c r="G642" s="16"/>
      <c r="H642" s="3"/>
      <c r="I642" s="3"/>
      <c r="J642" s="3"/>
      <c r="K642" s="3"/>
      <c r="L642" s="3"/>
      <c r="M642" s="3"/>
      <c r="N642" s="3"/>
    </row>
    <row r="643" spans="1:14" ht="13">
      <c r="A643" s="36"/>
      <c r="B643" s="3"/>
      <c r="C643" s="4"/>
      <c r="D643" s="4"/>
      <c r="E643" s="3"/>
      <c r="F643" s="3"/>
      <c r="G643" s="16"/>
      <c r="H643" s="3"/>
      <c r="I643" s="3"/>
      <c r="J643" s="3"/>
      <c r="K643" s="3"/>
      <c r="L643" s="3"/>
      <c r="M643" s="3"/>
      <c r="N643" s="3"/>
    </row>
    <row r="644" spans="1:14" ht="13">
      <c r="A644" s="36"/>
      <c r="B644" s="3"/>
      <c r="C644" s="4"/>
      <c r="D644" s="4"/>
      <c r="E644" s="3"/>
      <c r="F644" s="3"/>
      <c r="G644" s="16"/>
      <c r="H644" s="3"/>
      <c r="I644" s="3"/>
      <c r="J644" s="3"/>
      <c r="K644" s="3"/>
      <c r="L644" s="3"/>
      <c r="M644" s="3"/>
      <c r="N644" s="3"/>
    </row>
    <row r="645" spans="1:14" ht="13">
      <c r="A645" s="36"/>
      <c r="B645" s="3"/>
      <c r="C645" s="4"/>
      <c r="D645" s="4"/>
      <c r="E645" s="3"/>
      <c r="F645" s="3"/>
      <c r="G645" s="16"/>
      <c r="H645" s="3"/>
      <c r="I645" s="3"/>
      <c r="J645" s="3"/>
      <c r="K645" s="3"/>
      <c r="L645" s="3"/>
      <c r="M645" s="3"/>
      <c r="N645" s="3"/>
    </row>
    <row r="646" spans="1:14" ht="13">
      <c r="A646" s="36"/>
      <c r="B646" s="3"/>
      <c r="C646" s="4"/>
      <c r="D646" s="4"/>
      <c r="E646" s="3"/>
      <c r="F646" s="3"/>
      <c r="G646" s="16"/>
      <c r="H646" s="3"/>
      <c r="I646" s="3"/>
      <c r="J646" s="3"/>
      <c r="K646" s="3"/>
      <c r="L646" s="3"/>
      <c r="M646" s="3"/>
      <c r="N646" s="3"/>
    </row>
    <row r="647" spans="1:14" ht="13">
      <c r="A647" s="36"/>
      <c r="B647" s="3"/>
      <c r="C647" s="4"/>
      <c r="D647" s="4"/>
      <c r="E647" s="3"/>
      <c r="F647" s="3"/>
      <c r="G647" s="16"/>
      <c r="H647" s="3"/>
      <c r="I647" s="3"/>
      <c r="J647" s="3"/>
      <c r="K647" s="3"/>
      <c r="L647" s="3"/>
      <c r="M647" s="3"/>
      <c r="N647" s="3"/>
    </row>
    <row r="648" spans="1:14" ht="13">
      <c r="A648" s="36"/>
      <c r="B648" s="3"/>
      <c r="C648" s="4"/>
      <c r="D648" s="4"/>
      <c r="E648" s="3"/>
      <c r="F648" s="3"/>
      <c r="G648" s="16"/>
      <c r="H648" s="3"/>
      <c r="I648" s="3"/>
      <c r="J648" s="3"/>
      <c r="K648" s="3"/>
      <c r="L648" s="3"/>
      <c r="M648" s="3"/>
      <c r="N648" s="3"/>
    </row>
    <row r="649" spans="1:14" ht="13">
      <c r="A649" s="36"/>
      <c r="B649" s="3"/>
      <c r="C649" s="4"/>
      <c r="D649" s="4"/>
      <c r="E649" s="3"/>
      <c r="F649" s="3"/>
      <c r="G649" s="16"/>
      <c r="H649" s="3"/>
      <c r="I649" s="3"/>
      <c r="J649" s="3"/>
      <c r="K649" s="3"/>
      <c r="L649" s="3"/>
      <c r="M649" s="3"/>
      <c r="N649" s="3"/>
    </row>
    <row r="650" spans="1:14" ht="13">
      <c r="A650" s="36"/>
      <c r="B650" s="3"/>
      <c r="C650" s="4"/>
      <c r="D650" s="4"/>
      <c r="E650" s="3"/>
      <c r="F650" s="3"/>
      <c r="G650" s="16"/>
      <c r="H650" s="3"/>
      <c r="I650" s="3"/>
      <c r="J650" s="3"/>
      <c r="K650" s="3"/>
      <c r="L650" s="3"/>
      <c r="M650" s="3"/>
      <c r="N650" s="3"/>
    </row>
    <row r="651" spans="1:14" ht="13">
      <c r="A651" s="36"/>
      <c r="B651" s="3"/>
      <c r="C651" s="4"/>
      <c r="D651" s="4"/>
      <c r="E651" s="3"/>
      <c r="F651" s="3"/>
      <c r="G651" s="16"/>
      <c r="H651" s="3"/>
      <c r="I651" s="3"/>
      <c r="J651" s="3"/>
      <c r="K651" s="3"/>
      <c r="L651" s="3"/>
      <c r="M651" s="3"/>
      <c r="N651" s="3"/>
    </row>
    <row r="652" spans="1:14" ht="13">
      <c r="A652" s="36"/>
      <c r="B652" s="3"/>
      <c r="C652" s="4"/>
      <c r="D652" s="4"/>
      <c r="E652" s="3"/>
      <c r="F652" s="3"/>
      <c r="G652" s="16"/>
      <c r="H652" s="3"/>
      <c r="I652" s="3"/>
      <c r="J652" s="3"/>
      <c r="K652" s="3"/>
      <c r="L652" s="3"/>
      <c r="M652" s="3"/>
      <c r="N652" s="3"/>
    </row>
    <row r="653" spans="1:14" ht="13">
      <c r="A653" s="36"/>
      <c r="B653" s="3"/>
      <c r="C653" s="4"/>
      <c r="D653" s="4"/>
      <c r="E653" s="3"/>
      <c r="F653" s="3"/>
      <c r="G653" s="16"/>
      <c r="H653" s="3"/>
      <c r="I653" s="3"/>
      <c r="J653" s="3"/>
      <c r="K653" s="3"/>
      <c r="L653" s="3"/>
      <c r="M653" s="3"/>
      <c r="N653" s="3"/>
    </row>
    <row r="654" spans="1:14" ht="13">
      <c r="A654" s="36"/>
      <c r="B654" s="3"/>
      <c r="C654" s="4"/>
      <c r="D654" s="4"/>
      <c r="E654" s="3"/>
      <c r="F654" s="3"/>
      <c r="G654" s="16"/>
      <c r="H654" s="3"/>
      <c r="I654" s="3"/>
      <c r="J654" s="3"/>
      <c r="K654" s="3"/>
      <c r="L654" s="3"/>
      <c r="M654" s="3"/>
      <c r="N654" s="3"/>
    </row>
    <row r="655" spans="1:14" ht="13">
      <c r="A655" s="36"/>
      <c r="B655" s="3"/>
      <c r="C655" s="4"/>
      <c r="D655" s="4"/>
      <c r="E655" s="3"/>
      <c r="F655" s="3"/>
      <c r="G655" s="16"/>
      <c r="H655" s="3"/>
      <c r="I655" s="3"/>
      <c r="J655" s="3"/>
      <c r="K655" s="3"/>
      <c r="L655" s="3"/>
      <c r="M655" s="3"/>
      <c r="N655" s="3"/>
    </row>
    <row r="656" spans="1:14" ht="13">
      <c r="A656" s="36"/>
      <c r="B656" s="3"/>
      <c r="C656" s="4"/>
      <c r="D656" s="4"/>
      <c r="E656" s="3"/>
      <c r="F656" s="3"/>
      <c r="G656" s="16"/>
      <c r="H656" s="3"/>
      <c r="I656" s="3"/>
      <c r="J656" s="3"/>
      <c r="K656" s="3"/>
      <c r="L656" s="3"/>
      <c r="M656" s="3"/>
      <c r="N656" s="3"/>
    </row>
    <row r="657" spans="1:14" ht="13">
      <c r="A657" s="36"/>
      <c r="B657" s="3"/>
      <c r="C657" s="4"/>
      <c r="D657" s="4"/>
      <c r="E657" s="3"/>
      <c r="F657" s="3"/>
      <c r="G657" s="16"/>
      <c r="H657" s="3"/>
      <c r="I657" s="3"/>
      <c r="J657" s="3"/>
      <c r="K657" s="3"/>
      <c r="L657" s="3"/>
      <c r="M657" s="3"/>
      <c r="N657" s="3"/>
    </row>
    <row r="658" spans="1:14" ht="13">
      <c r="A658" s="36"/>
      <c r="B658" s="3"/>
      <c r="C658" s="4"/>
      <c r="D658" s="4"/>
      <c r="E658" s="3"/>
      <c r="F658" s="3"/>
      <c r="G658" s="16"/>
      <c r="H658" s="3"/>
      <c r="I658" s="3"/>
      <c r="J658" s="3"/>
      <c r="K658" s="3"/>
      <c r="L658" s="3"/>
      <c r="M658" s="3"/>
      <c r="N658" s="3"/>
    </row>
    <row r="659" spans="1:14" ht="13">
      <c r="A659" s="36"/>
      <c r="B659" s="3"/>
      <c r="C659" s="4"/>
      <c r="D659" s="4"/>
      <c r="E659" s="3"/>
      <c r="F659" s="3"/>
      <c r="G659" s="16"/>
      <c r="H659" s="3"/>
      <c r="I659" s="3"/>
      <c r="J659" s="3"/>
      <c r="K659" s="3"/>
      <c r="L659" s="3"/>
      <c r="M659" s="3"/>
      <c r="N659" s="3"/>
    </row>
    <row r="660" spans="1:14" ht="13">
      <c r="A660" s="36"/>
      <c r="B660" s="3"/>
      <c r="C660" s="4"/>
      <c r="D660" s="4"/>
      <c r="E660" s="3"/>
      <c r="F660" s="3"/>
      <c r="G660" s="16"/>
      <c r="H660" s="3"/>
      <c r="I660" s="3"/>
      <c r="J660" s="3"/>
      <c r="K660" s="3"/>
      <c r="L660" s="3"/>
      <c r="M660" s="3"/>
      <c r="N660" s="3"/>
    </row>
    <row r="661" spans="1:14" ht="13">
      <c r="A661" s="36"/>
      <c r="B661" s="3"/>
      <c r="C661" s="4"/>
      <c r="D661" s="4"/>
      <c r="E661" s="3"/>
      <c r="F661" s="3"/>
      <c r="G661" s="16"/>
      <c r="H661" s="3"/>
      <c r="I661" s="3"/>
      <c r="J661" s="3"/>
      <c r="K661" s="3"/>
      <c r="L661" s="3"/>
      <c r="M661" s="3"/>
      <c r="N661" s="3"/>
    </row>
    <row r="662" spans="1:14" ht="13">
      <c r="A662" s="36"/>
      <c r="B662" s="3"/>
      <c r="C662" s="4"/>
      <c r="D662" s="4"/>
      <c r="E662" s="3"/>
      <c r="F662" s="3"/>
      <c r="G662" s="16"/>
      <c r="H662" s="3"/>
      <c r="I662" s="3"/>
      <c r="J662" s="3"/>
      <c r="K662" s="3"/>
      <c r="L662" s="3"/>
      <c r="M662" s="3"/>
      <c r="N662" s="3"/>
    </row>
    <row r="663" spans="1:14" ht="13">
      <c r="A663" s="36"/>
      <c r="B663" s="3"/>
      <c r="C663" s="4"/>
      <c r="D663" s="4"/>
      <c r="E663" s="3"/>
      <c r="F663" s="3"/>
      <c r="G663" s="16"/>
      <c r="H663" s="3"/>
      <c r="I663" s="3"/>
      <c r="J663" s="3"/>
      <c r="K663" s="3"/>
      <c r="L663" s="3"/>
      <c r="M663" s="3"/>
      <c r="N663" s="3"/>
    </row>
    <row r="664" spans="1:14" ht="13">
      <c r="A664" s="36"/>
      <c r="B664" s="3"/>
      <c r="C664" s="4"/>
      <c r="D664" s="4"/>
      <c r="E664" s="3"/>
      <c r="F664" s="3"/>
      <c r="G664" s="16"/>
      <c r="H664" s="3"/>
      <c r="I664" s="3"/>
      <c r="J664" s="3"/>
      <c r="K664" s="3"/>
      <c r="L664" s="3"/>
      <c r="M664" s="3"/>
      <c r="N664" s="3"/>
    </row>
    <row r="665" spans="1:14" ht="13">
      <c r="A665" s="36"/>
      <c r="B665" s="3"/>
      <c r="C665" s="4"/>
      <c r="D665" s="4"/>
      <c r="E665" s="3"/>
      <c r="F665" s="3"/>
      <c r="G665" s="16"/>
      <c r="H665" s="3"/>
      <c r="I665" s="3"/>
      <c r="J665" s="3"/>
      <c r="K665" s="3"/>
      <c r="L665" s="3"/>
      <c r="M665" s="3"/>
      <c r="N665" s="3"/>
    </row>
    <row r="666" spans="1:14" ht="13">
      <c r="A666" s="36"/>
      <c r="B666" s="3"/>
      <c r="C666" s="4"/>
      <c r="D666" s="4"/>
      <c r="E666" s="3"/>
      <c r="F666" s="3"/>
      <c r="G666" s="16"/>
      <c r="H666" s="3"/>
      <c r="I666" s="3"/>
      <c r="J666" s="3"/>
      <c r="K666" s="3"/>
      <c r="L666" s="3"/>
      <c r="M666" s="3"/>
      <c r="N666" s="3"/>
    </row>
    <row r="667" spans="1:14" ht="13">
      <c r="A667" s="36"/>
      <c r="B667" s="3"/>
      <c r="C667" s="4"/>
      <c r="D667" s="4"/>
      <c r="E667" s="3"/>
      <c r="F667" s="3"/>
      <c r="G667" s="16"/>
      <c r="H667" s="3"/>
      <c r="I667" s="3"/>
      <c r="J667" s="3"/>
      <c r="K667" s="3"/>
      <c r="L667" s="3"/>
      <c r="M667" s="3"/>
      <c r="N667" s="3"/>
    </row>
    <row r="668" spans="1:14" ht="13">
      <c r="A668" s="36"/>
      <c r="B668" s="3"/>
      <c r="C668" s="4"/>
      <c r="D668" s="4"/>
      <c r="E668" s="3"/>
      <c r="F668" s="3"/>
      <c r="G668" s="16"/>
      <c r="H668" s="3"/>
      <c r="I668" s="3"/>
      <c r="J668" s="3"/>
      <c r="K668" s="3"/>
      <c r="L668" s="3"/>
      <c r="M668" s="3"/>
      <c r="N668" s="3"/>
    </row>
    <row r="669" spans="1:14" ht="13">
      <c r="A669" s="36"/>
      <c r="B669" s="3"/>
      <c r="C669" s="4"/>
      <c r="D669" s="4"/>
      <c r="E669" s="3"/>
      <c r="F669" s="3"/>
      <c r="G669" s="16"/>
      <c r="H669" s="3"/>
      <c r="I669" s="3"/>
      <c r="J669" s="3"/>
      <c r="K669" s="3"/>
      <c r="L669" s="3"/>
      <c r="M669" s="3"/>
      <c r="N669" s="3"/>
    </row>
    <row r="670" spans="1:14" ht="13">
      <c r="A670" s="36"/>
      <c r="B670" s="3"/>
      <c r="C670" s="4"/>
      <c r="D670" s="4"/>
      <c r="E670" s="3"/>
      <c r="F670" s="3"/>
      <c r="G670" s="16"/>
      <c r="H670" s="3"/>
      <c r="I670" s="3"/>
      <c r="J670" s="3"/>
      <c r="K670" s="3"/>
      <c r="L670" s="3"/>
      <c r="M670" s="3"/>
      <c r="N670" s="3"/>
    </row>
    <row r="671" spans="1:14" ht="13">
      <c r="A671" s="36"/>
      <c r="B671" s="3"/>
      <c r="C671" s="4"/>
      <c r="D671" s="4"/>
      <c r="E671" s="3"/>
      <c r="F671" s="3"/>
      <c r="G671" s="16"/>
      <c r="H671" s="3"/>
      <c r="I671" s="3"/>
      <c r="J671" s="3"/>
      <c r="K671" s="3"/>
      <c r="L671" s="3"/>
      <c r="M671" s="3"/>
      <c r="N671" s="3"/>
    </row>
    <row r="672" spans="1:14" ht="13">
      <c r="A672" s="36"/>
      <c r="B672" s="3"/>
      <c r="C672" s="4"/>
      <c r="D672" s="4"/>
      <c r="E672" s="3"/>
      <c r="F672" s="3"/>
      <c r="G672" s="16"/>
      <c r="H672" s="3"/>
      <c r="I672" s="3"/>
      <c r="J672" s="3"/>
      <c r="K672" s="3"/>
      <c r="L672" s="3"/>
      <c r="M672" s="3"/>
      <c r="N672" s="3"/>
    </row>
    <row r="673" spans="1:14" ht="13">
      <c r="A673" s="36"/>
      <c r="B673" s="3"/>
      <c r="C673" s="4"/>
      <c r="D673" s="4"/>
      <c r="E673" s="3"/>
      <c r="F673" s="3"/>
      <c r="G673" s="16"/>
      <c r="H673" s="3"/>
      <c r="I673" s="3"/>
      <c r="J673" s="3"/>
      <c r="K673" s="3"/>
      <c r="L673" s="3"/>
      <c r="M673" s="3"/>
      <c r="N673" s="3"/>
    </row>
    <row r="674" spans="1:14" ht="13">
      <c r="A674" s="36"/>
      <c r="B674" s="3"/>
      <c r="C674" s="4"/>
      <c r="D674" s="4"/>
      <c r="E674" s="3"/>
      <c r="F674" s="3"/>
      <c r="G674" s="16"/>
      <c r="H674" s="3"/>
      <c r="I674" s="3"/>
      <c r="J674" s="3"/>
      <c r="K674" s="3"/>
      <c r="L674" s="3"/>
      <c r="M674" s="3"/>
      <c r="N674" s="3"/>
    </row>
    <row r="675" spans="1:14" ht="13">
      <c r="A675" s="36"/>
      <c r="B675" s="3"/>
      <c r="C675" s="4"/>
      <c r="D675" s="4"/>
      <c r="E675" s="3"/>
      <c r="F675" s="3"/>
      <c r="G675" s="16"/>
      <c r="H675" s="3"/>
      <c r="I675" s="3"/>
      <c r="J675" s="3"/>
      <c r="K675" s="3"/>
      <c r="L675" s="3"/>
      <c r="M675" s="3"/>
      <c r="N675" s="3"/>
    </row>
    <row r="676" spans="1:14" ht="13">
      <c r="A676" s="36"/>
      <c r="B676" s="3"/>
      <c r="C676" s="4"/>
      <c r="D676" s="4"/>
      <c r="E676" s="3"/>
      <c r="F676" s="3"/>
      <c r="G676" s="16"/>
      <c r="H676" s="3"/>
      <c r="I676" s="3"/>
      <c r="J676" s="3"/>
      <c r="K676" s="3"/>
      <c r="L676" s="3"/>
      <c r="M676" s="3"/>
      <c r="N676" s="3"/>
    </row>
    <row r="677" spans="1:14" ht="13">
      <c r="A677" s="36"/>
      <c r="B677" s="3"/>
      <c r="C677" s="4"/>
      <c r="D677" s="4"/>
      <c r="E677" s="3"/>
      <c r="F677" s="3"/>
      <c r="G677" s="16"/>
      <c r="H677" s="3"/>
      <c r="I677" s="3"/>
      <c r="J677" s="3"/>
      <c r="K677" s="3"/>
      <c r="L677" s="3"/>
      <c r="M677" s="3"/>
      <c r="N677" s="3"/>
    </row>
    <row r="678" spans="1:14" ht="13">
      <c r="A678" s="36"/>
      <c r="B678" s="3"/>
      <c r="C678" s="4"/>
      <c r="D678" s="4"/>
      <c r="E678" s="3"/>
      <c r="F678" s="3"/>
      <c r="G678" s="16"/>
      <c r="H678" s="3"/>
      <c r="I678" s="3"/>
      <c r="J678" s="3"/>
      <c r="K678" s="3"/>
      <c r="L678" s="3"/>
      <c r="M678" s="3"/>
      <c r="N678" s="3"/>
    </row>
    <row r="679" spans="1:14" ht="13">
      <c r="A679" s="36"/>
      <c r="B679" s="3"/>
      <c r="C679" s="4"/>
      <c r="D679" s="4"/>
      <c r="E679" s="3"/>
      <c r="F679" s="3"/>
      <c r="G679" s="16"/>
      <c r="H679" s="3"/>
      <c r="I679" s="3"/>
      <c r="J679" s="3"/>
      <c r="K679" s="3"/>
      <c r="L679" s="3"/>
      <c r="M679" s="3"/>
      <c r="N679" s="3"/>
    </row>
    <row r="680" spans="1:14" ht="13">
      <c r="A680" s="36"/>
      <c r="B680" s="3"/>
      <c r="C680" s="4"/>
      <c r="D680" s="4"/>
      <c r="E680" s="3"/>
      <c r="F680" s="3"/>
      <c r="G680" s="16"/>
      <c r="H680" s="3"/>
      <c r="I680" s="3"/>
      <c r="J680" s="3"/>
      <c r="K680" s="3"/>
      <c r="L680" s="3"/>
      <c r="M680" s="3"/>
      <c r="N680" s="3"/>
    </row>
    <row r="681" spans="1:14" ht="13">
      <c r="A681" s="36"/>
      <c r="B681" s="3"/>
      <c r="C681" s="4"/>
      <c r="D681" s="4"/>
      <c r="E681" s="3"/>
      <c r="F681" s="3"/>
      <c r="G681" s="16"/>
      <c r="H681" s="3"/>
      <c r="I681" s="3"/>
      <c r="J681" s="3"/>
      <c r="K681" s="3"/>
      <c r="L681" s="3"/>
      <c r="M681" s="3"/>
      <c r="N681" s="3"/>
    </row>
    <row r="682" spans="1:14" ht="13">
      <c r="A682" s="36"/>
      <c r="B682" s="3"/>
      <c r="C682" s="4"/>
      <c r="D682" s="4"/>
      <c r="E682" s="3"/>
      <c r="F682" s="3"/>
      <c r="G682" s="16"/>
      <c r="H682" s="3"/>
      <c r="I682" s="3"/>
      <c r="J682" s="3"/>
      <c r="K682" s="3"/>
      <c r="L682" s="3"/>
      <c r="M682" s="3"/>
      <c r="N682" s="3"/>
    </row>
    <row r="683" spans="1:14" ht="13">
      <c r="A683" s="36"/>
      <c r="B683" s="3"/>
      <c r="C683" s="4"/>
      <c r="D683" s="4"/>
      <c r="E683" s="3"/>
      <c r="F683" s="3"/>
      <c r="G683" s="16"/>
      <c r="H683" s="3"/>
      <c r="I683" s="3"/>
      <c r="J683" s="3"/>
      <c r="K683" s="3"/>
      <c r="L683" s="3"/>
      <c r="M683" s="3"/>
      <c r="N683" s="3"/>
    </row>
    <row r="684" spans="1:14" ht="13">
      <c r="A684" s="36"/>
      <c r="B684" s="3"/>
      <c r="C684" s="4"/>
      <c r="D684" s="4"/>
      <c r="E684" s="3"/>
      <c r="F684" s="3"/>
      <c r="G684" s="16"/>
      <c r="H684" s="3"/>
      <c r="I684" s="3"/>
      <c r="J684" s="3"/>
      <c r="K684" s="3"/>
      <c r="L684" s="3"/>
      <c r="M684" s="3"/>
      <c r="N684" s="3"/>
    </row>
    <row r="685" spans="1:14" ht="13">
      <c r="A685" s="36"/>
      <c r="B685" s="3"/>
      <c r="C685" s="4"/>
      <c r="D685" s="4"/>
      <c r="E685" s="3"/>
      <c r="F685" s="3"/>
      <c r="G685" s="16"/>
      <c r="H685" s="3"/>
      <c r="I685" s="3"/>
      <c r="J685" s="3"/>
      <c r="K685" s="3"/>
      <c r="L685" s="3"/>
      <c r="M685" s="3"/>
      <c r="N685" s="3"/>
    </row>
    <row r="686" spans="1:14" ht="13">
      <c r="A686" s="36"/>
      <c r="B686" s="3"/>
      <c r="C686" s="4"/>
      <c r="D686" s="4"/>
      <c r="E686" s="3"/>
      <c r="F686" s="3"/>
      <c r="G686" s="16"/>
      <c r="H686" s="3"/>
      <c r="I686" s="3"/>
      <c r="J686" s="3"/>
      <c r="K686" s="3"/>
      <c r="L686" s="3"/>
      <c r="M686" s="3"/>
      <c r="N686" s="3"/>
    </row>
    <row r="687" spans="1:14" ht="13">
      <c r="A687" s="36"/>
      <c r="B687" s="3"/>
      <c r="C687" s="4"/>
      <c r="D687" s="4"/>
      <c r="E687" s="3"/>
      <c r="F687" s="3"/>
      <c r="G687" s="16"/>
      <c r="H687" s="3"/>
      <c r="I687" s="3"/>
      <c r="J687" s="3"/>
      <c r="K687" s="3"/>
      <c r="L687" s="3"/>
      <c r="M687" s="3"/>
      <c r="N687" s="3"/>
    </row>
    <row r="688" spans="1:14" ht="13">
      <c r="A688" s="36"/>
      <c r="B688" s="3"/>
      <c r="C688" s="4"/>
      <c r="D688" s="4"/>
      <c r="E688" s="3"/>
      <c r="F688" s="3"/>
      <c r="G688" s="16"/>
      <c r="H688" s="3"/>
      <c r="I688" s="3"/>
      <c r="J688" s="3"/>
      <c r="K688" s="3"/>
      <c r="L688" s="3"/>
      <c r="M688" s="3"/>
      <c r="N688" s="3"/>
    </row>
    <row r="689" spans="1:14" ht="13">
      <c r="A689" s="36"/>
      <c r="B689" s="3"/>
      <c r="C689" s="4"/>
      <c r="D689" s="4"/>
      <c r="E689" s="3"/>
      <c r="F689" s="3"/>
      <c r="G689" s="16"/>
      <c r="H689" s="3"/>
      <c r="I689" s="3"/>
      <c r="J689" s="3"/>
      <c r="K689" s="3"/>
      <c r="L689" s="3"/>
      <c r="M689" s="3"/>
      <c r="N689" s="3"/>
    </row>
    <row r="690" spans="1:14" ht="13">
      <c r="A690" s="36"/>
      <c r="B690" s="3"/>
      <c r="C690" s="4"/>
      <c r="D690" s="4"/>
      <c r="E690" s="3"/>
      <c r="F690" s="3"/>
      <c r="G690" s="16"/>
      <c r="H690" s="3"/>
      <c r="I690" s="3"/>
      <c r="J690" s="3"/>
      <c r="K690" s="3"/>
      <c r="L690" s="3"/>
      <c r="M690" s="3"/>
      <c r="N690" s="3"/>
    </row>
    <row r="691" spans="1:14" ht="13">
      <c r="A691" s="36"/>
      <c r="B691" s="3"/>
      <c r="C691" s="4"/>
      <c r="D691" s="4"/>
      <c r="E691" s="3"/>
      <c r="F691" s="3"/>
      <c r="G691" s="16"/>
      <c r="H691" s="3"/>
      <c r="I691" s="3"/>
      <c r="J691" s="3"/>
      <c r="K691" s="3"/>
      <c r="L691" s="3"/>
      <c r="M691" s="3"/>
      <c r="N691" s="3"/>
    </row>
    <row r="692" spans="1:14" ht="13">
      <c r="A692" s="36"/>
      <c r="B692" s="3"/>
      <c r="C692" s="4"/>
      <c r="D692" s="4"/>
      <c r="E692" s="3"/>
      <c r="F692" s="3"/>
      <c r="G692" s="16"/>
      <c r="H692" s="3"/>
      <c r="I692" s="3"/>
      <c r="J692" s="3"/>
      <c r="K692" s="3"/>
      <c r="L692" s="3"/>
      <c r="M692" s="3"/>
      <c r="N692" s="3"/>
    </row>
    <row r="693" spans="1:14" ht="13">
      <c r="A693" s="36"/>
      <c r="B693" s="3"/>
      <c r="C693" s="4"/>
      <c r="D693" s="4"/>
      <c r="E693" s="3"/>
      <c r="F693" s="3"/>
      <c r="G693" s="16"/>
      <c r="H693" s="3"/>
      <c r="I693" s="3"/>
      <c r="J693" s="3"/>
      <c r="K693" s="3"/>
      <c r="L693" s="3"/>
      <c r="M693" s="3"/>
      <c r="N693" s="3"/>
    </row>
    <row r="694" spans="1:14" ht="13">
      <c r="A694" s="36"/>
      <c r="B694" s="3"/>
      <c r="C694" s="4"/>
      <c r="D694" s="4"/>
      <c r="E694" s="3"/>
      <c r="F694" s="3"/>
      <c r="G694" s="16"/>
      <c r="H694" s="3"/>
      <c r="I694" s="3"/>
      <c r="J694" s="3"/>
      <c r="K694" s="3"/>
      <c r="L694" s="3"/>
      <c r="M694" s="3"/>
      <c r="N694" s="3"/>
    </row>
    <row r="695" spans="1:14" ht="13">
      <c r="A695" s="36"/>
      <c r="B695" s="3"/>
      <c r="C695" s="4"/>
      <c r="D695" s="4"/>
      <c r="E695" s="3"/>
      <c r="F695" s="3"/>
      <c r="G695" s="16"/>
      <c r="H695" s="3"/>
      <c r="I695" s="3"/>
      <c r="J695" s="3"/>
      <c r="K695" s="3"/>
      <c r="L695" s="3"/>
      <c r="M695" s="3"/>
      <c r="N695" s="3"/>
    </row>
    <row r="696" spans="1:14" ht="13">
      <c r="A696" s="36"/>
      <c r="B696" s="3"/>
      <c r="C696" s="4"/>
      <c r="D696" s="4"/>
      <c r="E696" s="3"/>
      <c r="F696" s="3"/>
      <c r="G696" s="16"/>
      <c r="H696" s="3"/>
      <c r="I696" s="3"/>
      <c r="J696" s="3"/>
      <c r="K696" s="3"/>
      <c r="L696" s="3"/>
      <c r="M696" s="3"/>
      <c r="N696" s="3"/>
    </row>
    <row r="697" spans="1:14" ht="13">
      <c r="A697" s="36"/>
      <c r="B697" s="3"/>
      <c r="C697" s="4"/>
      <c r="D697" s="4"/>
      <c r="E697" s="3"/>
      <c r="F697" s="3"/>
      <c r="G697" s="16"/>
      <c r="H697" s="3"/>
      <c r="I697" s="3"/>
      <c r="J697" s="3"/>
      <c r="K697" s="3"/>
      <c r="L697" s="3"/>
      <c r="M697" s="3"/>
      <c r="N697" s="3"/>
    </row>
    <row r="698" spans="1:14" ht="13">
      <c r="A698" s="36"/>
      <c r="B698" s="3"/>
      <c r="C698" s="4"/>
      <c r="D698" s="4"/>
      <c r="E698" s="3"/>
      <c r="F698" s="3"/>
      <c r="G698" s="16"/>
      <c r="H698" s="3"/>
      <c r="I698" s="3"/>
      <c r="J698" s="3"/>
      <c r="K698" s="3"/>
      <c r="L698" s="3"/>
      <c r="M698" s="3"/>
      <c r="N698" s="3"/>
    </row>
    <row r="699" spans="1:14" ht="13">
      <c r="A699" s="36"/>
      <c r="B699" s="3"/>
      <c r="C699" s="4"/>
      <c r="D699" s="4"/>
      <c r="E699" s="3"/>
      <c r="F699" s="3"/>
      <c r="G699" s="16"/>
      <c r="H699" s="3"/>
      <c r="I699" s="3"/>
      <c r="J699" s="3"/>
      <c r="K699" s="3"/>
      <c r="L699" s="3"/>
      <c r="M699" s="3"/>
      <c r="N699" s="3"/>
    </row>
    <row r="700" spans="1:14" ht="13">
      <c r="A700" s="36"/>
      <c r="B700" s="3"/>
      <c r="C700" s="4"/>
      <c r="D700" s="4"/>
      <c r="E700" s="3"/>
      <c r="F700" s="3"/>
      <c r="G700" s="16"/>
      <c r="H700" s="3"/>
      <c r="I700" s="3"/>
      <c r="J700" s="3"/>
      <c r="K700" s="3"/>
      <c r="L700" s="3"/>
      <c r="M700" s="3"/>
      <c r="N700" s="3"/>
    </row>
    <row r="701" spans="1:14" ht="13">
      <c r="A701" s="36"/>
      <c r="B701" s="3"/>
      <c r="C701" s="4"/>
      <c r="D701" s="4"/>
      <c r="E701" s="3"/>
      <c r="F701" s="3"/>
      <c r="G701" s="16"/>
      <c r="H701" s="3"/>
      <c r="I701" s="3"/>
      <c r="J701" s="3"/>
      <c r="K701" s="3"/>
      <c r="L701" s="3"/>
      <c r="M701" s="3"/>
      <c r="N701" s="3"/>
    </row>
    <row r="702" spans="1:14" ht="13">
      <c r="A702" s="36"/>
      <c r="B702" s="3"/>
      <c r="C702" s="4"/>
      <c r="D702" s="4"/>
      <c r="E702" s="3"/>
      <c r="F702" s="3"/>
      <c r="G702" s="16"/>
      <c r="H702" s="3"/>
      <c r="I702" s="3"/>
      <c r="J702" s="3"/>
      <c r="K702" s="3"/>
      <c r="L702" s="3"/>
      <c r="M702" s="3"/>
      <c r="N702" s="3"/>
    </row>
    <row r="703" spans="1:14" ht="13">
      <c r="A703" s="36"/>
      <c r="B703" s="3"/>
      <c r="C703" s="4"/>
      <c r="D703" s="4"/>
      <c r="E703" s="3"/>
      <c r="F703" s="3"/>
      <c r="G703" s="16"/>
      <c r="H703" s="3"/>
      <c r="I703" s="3"/>
      <c r="J703" s="3"/>
      <c r="K703" s="3"/>
      <c r="L703" s="3"/>
      <c r="M703" s="3"/>
      <c r="N703" s="3"/>
    </row>
    <row r="704" spans="1:14" ht="13">
      <c r="A704" s="36"/>
      <c r="B704" s="3"/>
      <c r="C704" s="4"/>
      <c r="D704" s="4"/>
      <c r="E704" s="3"/>
      <c r="F704" s="3"/>
      <c r="G704" s="16"/>
      <c r="H704" s="3"/>
      <c r="I704" s="3"/>
      <c r="J704" s="3"/>
      <c r="K704" s="3"/>
      <c r="L704" s="3"/>
      <c r="M704" s="3"/>
      <c r="N704" s="3"/>
    </row>
    <row r="705" spans="1:14" ht="13">
      <c r="A705" s="36"/>
      <c r="B705" s="3"/>
      <c r="C705" s="4"/>
      <c r="D705" s="4"/>
      <c r="E705" s="3"/>
      <c r="F705" s="3"/>
      <c r="G705" s="16"/>
      <c r="H705" s="3"/>
      <c r="I705" s="3"/>
      <c r="J705" s="3"/>
      <c r="K705" s="3"/>
      <c r="L705" s="3"/>
      <c r="M705" s="3"/>
      <c r="N705" s="3"/>
    </row>
    <row r="706" spans="1:14" ht="13">
      <c r="A706" s="36"/>
      <c r="B706" s="3"/>
      <c r="C706" s="4"/>
      <c r="D706" s="4"/>
      <c r="E706" s="3"/>
      <c r="F706" s="3"/>
      <c r="G706" s="16"/>
      <c r="H706" s="3"/>
      <c r="I706" s="3"/>
      <c r="J706" s="3"/>
      <c r="K706" s="3"/>
      <c r="L706" s="3"/>
      <c r="M706" s="3"/>
      <c r="N706" s="3"/>
    </row>
    <row r="707" spans="1:14" ht="13">
      <c r="A707" s="36"/>
      <c r="B707" s="3"/>
      <c r="C707" s="4"/>
      <c r="D707" s="4"/>
      <c r="E707" s="3"/>
      <c r="F707" s="3"/>
      <c r="G707" s="16"/>
      <c r="H707" s="3"/>
      <c r="I707" s="3"/>
      <c r="J707" s="3"/>
      <c r="K707" s="3"/>
      <c r="L707" s="3"/>
      <c r="M707" s="3"/>
      <c r="N707" s="3"/>
    </row>
    <row r="708" spans="1:14" ht="13">
      <c r="A708" s="36"/>
      <c r="B708" s="3"/>
      <c r="C708" s="4"/>
      <c r="D708" s="4"/>
      <c r="E708" s="3"/>
      <c r="F708" s="3"/>
      <c r="G708" s="16"/>
      <c r="H708" s="3"/>
      <c r="I708" s="3"/>
      <c r="J708" s="3"/>
      <c r="K708" s="3"/>
      <c r="L708" s="3"/>
      <c r="M708" s="3"/>
      <c r="N708" s="3"/>
    </row>
    <row r="709" spans="1:14" ht="13">
      <c r="A709" s="36"/>
      <c r="B709" s="3"/>
      <c r="C709" s="4"/>
      <c r="D709" s="4"/>
      <c r="E709" s="3"/>
      <c r="F709" s="3"/>
      <c r="G709" s="16"/>
      <c r="H709" s="3"/>
      <c r="I709" s="3"/>
      <c r="J709" s="3"/>
      <c r="K709" s="3"/>
      <c r="L709" s="3"/>
      <c r="M709" s="3"/>
      <c r="N709" s="3"/>
    </row>
    <row r="710" spans="1:14" ht="13">
      <c r="A710" s="36"/>
      <c r="B710" s="3"/>
      <c r="C710" s="4"/>
      <c r="D710" s="4"/>
      <c r="E710" s="3"/>
      <c r="F710" s="3"/>
      <c r="G710" s="16"/>
      <c r="H710" s="3"/>
      <c r="I710" s="3"/>
      <c r="J710" s="3"/>
      <c r="K710" s="3"/>
      <c r="L710" s="3"/>
      <c r="M710" s="3"/>
      <c r="N710" s="3"/>
    </row>
    <row r="711" spans="1:14" ht="13">
      <c r="A711" s="36"/>
      <c r="B711" s="3"/>
      <c r="C711" s="4"/>
      <c r="D711" s="4"/>
      <c r="E711" s="3"/>
      <c r="F711" s="3"/>
      <c r="G711" s="16"/>
      <c r="H711" s="3"/>
      <c r="I711" s="3"/>
      <c r="J711" s="3"/>
      <c r="K711" s="3"/>
      <c r="L711" s="3"/>
      <c r="M711" s="3"/>
      <c r="N711" s="3"/>
    </row>
    <row r="712" spans="1:14" ht="13">
      <c r="A712" s="36"/>
      <c r="B712" s="3"/>
      <c r="C712" s="4"/>
      <c r="D712" s="4"/>
      <c r="E712" s="3"/>
      <c r="F712" s="3"/>
      <c r="G712" s="16"/>
      <c r="H712" s="3"/>
      <c r="I712" s="3"/>
      <c r="J712" s="3"/>
      <c r="K712" s="3"/>
      <c r="L712" s="3"/>
      <c r="M712" s="3"/>
      <c r="N712" s="3"/>
    </row>
    <row r="713" spans="1:14" ht="13">
      <c r="A713" s="36"/>
      <c r="B713" s="3"/>
      <c r="C713" s="4"/>
      <c r="D713" s="4"/>
      <c r="E713" s="3"/>
      <c r="F713" s="3"/>
      <c r="G713" s="16"/>
      <c r="H713" s="3"/>
      <c r="I713" s="3"/>
      <c r="J713" s="3"/>
      <c r="K713" s="3"/>
      <c r="L713" s="3"/>
      <c r="M713" s="3"/>
      <c r="N713" s="3"/>
    </row>
    <row r="714" spans="1:14" ht="13">
      <c r="A714" s="36"/>
      <c r="B714" s="3"/>
      <c r="C714" s="4"/>
      <c r="D714" s="4"/>
      <c r="E714" s="3"/>
      <c r="F714" s="3"/>
      <c r="G714" s="16"/>
      <c r="H714" s="3"/>
      <c r="I714" s="3"/>
      <c r="J714" s="3"/>
      <c r="K714" s="3"/>
      <c r="L714" s="3"/>
      <c r="M714" s="3"/>
      <c r="N714" s="3"/>
    </row>
    <row r="715" spans="1:14" ht="13">
      <c r="A715" s="36"/>
      <c r="B715" s="3"/>
      <c r="C715" s="4"/>
      <c r="D715" s="4"/>
      <c r="E715" s="3"/>
      <c r="F715" s="3"/>
      <c r="G715" s="16"/>
      <c r="H715" s="3"/>
      <c r="I715" s="3"/>
      <c r="J715" s="3"/>
      <c r="K715" s="3"/>
      <c r="L715" s="3"/>
      <c r="M715" s="3"/>
      <c r="N715" s="3"/>
    </row>
    <row r="716" spans="1:14" ht="13">
      <c r="A716" s="36"/>
      <c r="B716" s="3"/>
      <c r="C716" s="4"/>
      <c r="D716" s="4"/>
      <c r="E716" s="3"/>
      <c r="F716" s="3"/>
      <c r="G716" s="16"/>
      <c r="H716" s="3"/>
      <c r="I716" s="3"/>
      <c r="J716" s="3"/>
      <c r="K716" s="3"/>
      <c r="L716" s="3"/>
      <c r="M716" s="3"/>
      <c r="N716" s="3"/>
    </row>
    <row r="717" spans="1:14" ht="13">
      <c r="A717" s="36"/>
      <c r="B717" s="3"/>
      <c r="C717" s="4"/>
      <c r="D717" s="4"/>
      <c r="E717" s="3"/>
      <c r="F717" s="3"/>
      <c r="G717" s="16"/>
      <c r="H717" s="3"/>
      <c r="I717" s="3"/>
      <c r="J717" s="3"/>
      <c r="K717" s="3"/>
      <c r="L717" s="3"/>
      <c r="M717" s="3"/>
      <c r="N717" s="3"/>
    </row>
    <row r="718" spans="1:14" ht="13">
      <c r="A718" s="36"/>
      <c r="B718" s="3"/>
      <c r="C718" s="4"/>
      <c r="D718" s="4"/>
      <c r="E718" s="3"/>
      <c r="F718" s="3"/>
      <c r="G718" s="16"/>
      <c r="H718" s="3"/>
      <c r="I718" s="3"/>
      <c r="J718" s="3"/>
      <c r="K718" s="3"/>
      <c r="L718" s="3"/>
      <c r="M718" s="3"/>
      <c r="N718" s="3"/>
    </row>
    <row r="719" spans="1:14" ht="13">
      <c r="A719" s="36"/>
      <c r="B719" s="3"/>
      <c r="C719" s="4"/>
      <c r="D719" s="4"/>
      <c r="E719" s="3"/>
      <c r="F719" s="3"/>
      <c r="G719" s="16"/>
      <c r="H719" s="3"/>
      <c r="I719" s="3"/>
      <c r="J719" s="3"/>
      <c r="K719" s="3"/>
      <c r="L719" s="3"/>
      <c r="M719" s="3"/>
      <c r="N719" s="3"/>
    </row>
    <row r="720" spans="1:14" ht="13">
      <c r="A720" s="36"/>
      <c r="B720" s="3"/>
      <c r="C720" s="4"/>
      <c r="D720" s="4"/>
      <c r="E720" s="3"/>
      <c r="F720" s="3"/>
      <c r="G720" s="16"/>
      <c r="H720" s="3"/>
      <c r="I720" s="3"/>
      <c r="J720" s="3"/>
      <c r="K720" s="3"/>
      <c r="L720" s="3"/>
      <c r="M720" s="3"/>
      <c r="N720" s="3"/>
    </row>
    <row r="721" spans="1:14" ht="13">
      <c r="A721" s="36"/>
      <c r="B721" s="3"/>
      <c r="C721" s="4"/>
      <c r="D721" s="4"/>
      <c r="E721" s="3"/>
      <c r="F721" s="3"/>
      <c r="G721" s="16"/>
      <c r="H721" s="3"/>
      <c r="I721" s="3"/>
      <c r="J721" s="3"/>
      <c r="K721" s="3"/>
      <c r="L721" s="3"/>
      <c r="M721" s="3"/>
      <c r="N721" s="3"/>
    </row>
    <row r="722" spans="1:14" ht="13">
      <c r="A722" s="36"/>
      <c r="B722" s="3"/>
      <c r="C722" s="4"/>
      <c r="D722" s="4"/>
      <c r="E722" s="3"/>
      <c r="F722" s="3"/>
      <c r="G722" s="16"/>
      <c r="H722" s="3"/>
      <c r="I722" s="3"/>
      <c r="J722" s="3"/>
      <c r="K722" s="3"/>
      <c r="L722" s="3"/>
      <c r="M722" s="3"/>
      <c r="N722" s="3"/>
    </row>
    <row r="723" spans="1:14" ht="13">
      <c r="A723" s="36"/>
      <c r="B723" s="3"/>
      <c r="C723" s="4"/>
      <c r="D723" s="4"/>
      <c r="E723" s="3"/>
      <c r="F723" s="3"/>
      <c r="G723" s="16"/>
      <c r="H723" s="3"/>
      <c r="I723" s="3"/>
      <c r="J723" s="3"/>
      <c r="K723" s="3"/>
      <c r="L723" s="3"/>
      <c r="M723" s="3"/>
      <c r="N723" s="3"/>
    </row>
    <row r="724" spans="1:14" ht="13">
      <c r="A724" s="36"/>
      <c r="B724" s="3"/>
      <c r="C724" s="4"/>
      <c r="D724" s="4"/>
      <c r="E724" s="3"/>
      <c r="F724" s="3"/>
      <c r="G724" s="16"/>
      <c r="H724" s="3"/>
      <c r="I724" s="3"/>
      <c r="J724" s="3"/>
      <c r="K724" s="3"/>
      <c r="L724" s="3"/>
      <c r="M724" s="3"/>
      <c r="N724" s="3"/>
    </row>
    <row r="725" spans="1:14" ht="13">
      <c r="A725" s="36"/>
      <c r="B725" s="3"/>
      <c r="C725" s="4"/>
      <c r="D725" s="4"/>
      <c r="E725" s="3"/>
      <c r="F725" s="3"/>
      <c r="G725" s="16"/>
      <c r="H725" s="3"/>
      <c r="I725" s="3"/>
      <c r="J725" s="3"/>
      <c r="K725" s="3"/>
      <c r="L725" s="3"/>
      <c r="M725" s="3"/>
      <c r="N725" s="3"/>
    </row>
    <row r="726" spans="1:14" ht="13">
      <c r="A726" s="36"/>
      <c r="B726" s="3"/>
      <c r="C726" s="4"/>
      <c r="D726" s="4"/>
      <c r="E726" s="3"/>
      <c r="F726" s="3"/>
      <c r="G726" s="16"/>
      <c r="H726" s="3"/>
      <c r="I726" s="3"/>
      <c r="J726" s="3"/>
      <c r="K726" s="3"/>
      <c r="L726" s="3"/>
      <c r="M726" s="3"/>
      <c r="N726" s="3"/>
    </row>
    <row r="727" spans="1:14" ht="13">
      <c r="A727" s="36"/>
      <c r="B727" s="3"/>
      <c r="C727" s="4"/>
      <c r="D727" s="4"/>
      <c r="E727" s="3"/>
      <c r="F727" s="3"/>
      <c r="G727" s="16"/>
      <c r="H727" s="3"/>
      <c r="I727" s="3"/>
      <c r="J727" s="3"/>
      <c r="K727" s="3"/>
      <c r="L727" s="3"/>
      <c r="M727" s="3"/>
      <c r="N727" s="3"/>
    </row>
    <row r="728" spans="1:14" ht="13">
      <c r="A728" s="36"/>
      <c r="B728" s="3"/>
      <c r="C728" s="4"/>
      <c r="D728" s="4"/>
      <c r="E728" s="3"/>
      <c r="F728" s="3"/>
      <c r="G728" s="16"/>
      <c r="H728" s="3"/>
      <c r="I728" s="3"/>
      <c r="J728" s="3"/>
      <c r="K728" s="3"/>
      <c r="L728" s="3"/>
      <c r="M728" s="3"/>
      <c r="N728" s="3"/>
    </row>
    <row r="729" spans="1:14" ht="13">
      <c r="A729" s="36"/>
      <c r="B729" s="3"/>
      <c r="C729" s="4"/>
      <c r="D729" s="4"/>
      <c r="E729" s="3"/>
      <c r="F729" s="3"/>
      <c r="G729" s="16"/>
      <c r="H729" s="3"/>
      <c r="I729" s="3"/>
      <c r="J729" s="3"/>
      <c r="K729" s="3"/>
      <c r="L729" s="3"/>
      <c r="M729" s="3"/>
      <c r="N729" s="3"/>
    </row>
    <row r="730" spans="1:14" ht="13">
      <c r="A730" s="36"/>
      <c r="B730" s="3"/>
      <c r="C730" s="4"/>
      <c r="D730" s="4"/>
      <c r="E730" s="3"/>
      <c r="F730" s="3"/>
      <c r="G730" s="16"/>
      <c r="H730" s="3"/>
      <c r="I730" s="3"/>
      <c r="J730" s="3"/>
      <c r="K730" s="3"/>
      <c r="L730" s="3"/>
      <c r="M730" s="3"/>
      <c r="N730" s="3"/>
    </row>
    <row r="731" spans="1:14" ht="13">
      <c r="A731" s="36"/>
      <c r="B731" s="3"/>
      <c r="C731" s="4"/>
      <c r="D731" s="4"/>
      <c r="E731" s="3"/>
      <c r="F731" s="3"/>
      <c r="G731" s="16"/>
      <c r="H731" s="3"/>
      <c r="I731" s="3"/>
      <c r="J731" s="3"/>
      <c r="K731" s="3"/>
      <c r="L731" s="3"/>
      <c r="M731" s="3"/>
      <c r="N731" s="3"/>
    </row>
    <row r="732" spans="1:14" ht="13">
      <c r="A732" s="36"/>
      <c r="B732" s="3"/>
      <c r="C732" s="4"/>
      <c r="D732" s="4"/>
      <c r="E732" s="3"/>
      <c r="F732" s="3"/>
      <c r="G732" s="16"/>
      <c r="H732" s="3"/>
      <c r="I732" s="3"/>
      <c r="J732" s="3"/>
      <c r="K732" s="3"/>
      <c r="L732" s="3"/>
      <c r="M732" s="3"/>
      <c r="N732" s="3"/>
    </row>
    <row r="733" spans="1:14" ht="13">
      <c r="A733" s="36"/>
      <c r="B733" s="3"/>
      <c r="C733" s="4"/>
      <c r="D733" s="4"/>
      <c r="E733" s="3"/>
      <c r="F733" s="3"/>
      <c r="G733" s="16"/>
      <c r="H733" s="3"/>
      <c r="I733" s="3"/>
      <c r="J733" s="3"/>
      <c r="K733" s="3"/>
      <c r="L733" s="3"/>
      <c r="M733" s="3"/>
      <c r="N733" s="3"/>
    </row>
    <row r="734" spans="1:14" ht="13">
      <c r="A734" s="36"/>
      <c r="B734" s="3"/>
      <c r="C734" s="4"/>
      <c r="D734" s="4"/>
      <c r="E734" s="3"/>
      <c r="F734" s="3"/>
      <c r="G734" s="16"/>
      <c r="H734" s="3"/>
      <c r="I734" s="3"/>
      <c r="J734" s="3"/>
      <c r="K734" s="3"/>
      <c r="L734" s="3"/>
      <c r="M734" s="3"/>
      <c r="N734" s="3"/>
    </row>
    <row r="735" spans="1:14" ht="13">
      <c r="A735" s="36"/>
      <c r="B735" s="3"/>
      <c r="C735" s="4"/>
      <c r="D735" s="4"/>
      <c r="E735" s="3"/>
      <c r="F735" s="3"/>
      <c r="G735" s="16"/>
      <c r="H735" s="3"/>
      <c r="I735" s="3"/>
      <c r="J735" s="3"/>
      <c r="K735" s="3"/>
      <c r="L735" s="3"/>
      <c r="M735" s="3"/>
      <c r="N735" s="3"/>
    </row>
    <row r="736" spans="1:14" ht="13">
      <c r="A736" s="36"/>
      <c r="B736" s="3"/>
      <c r="C736" s="4"/>
      <c r="D736" s="4"/>
      <c r="E736" s="3"/>
      <c r="F736" s="3"/>
      <c r="G736" s="16"/>
      <c r="H736" s="3"/>
      <c r="I736" s="3"/>
      <c r="J736" s="3"/>
      <c r="K736" s="3"/>
      <c r="L736" s="3"/>
      <c r="M736" s="3"/>
      <c r="N736" s="3"/>
    </row>
    <row r="737" spans="1:14" ht="13">
      <c r="A737" s="36"/>
      <c r="B737" s="3"/>
      <c r="C737" s="4"/>
      <c r="D737" s="4"/>
      <c r="E737" s="3"/>
      <c r="F737" s="3"/>
      <c r="G737" s="16"/>
      <c r="H737" s="3"/>
      <c r="I737" s="3"/>
      <c r="J737" s="3"/>
      <c r="K737" s="3"/>
      <c r="L737" s="3"/>
      <c r="M737" s="3"/>
      <c r="N737" s="3"/>
    </row>
    <row r="738" spans="1:14" ht="13">
      <c r="A738" s="36"/>
      <c r="B738" s="3"/>
      <c r="C738" s="4"/>
      <c r="D738" s="4"/>
      <c r="E738" s="3"/>
      <c r="F738" s="3"/>
      <c r="G738" s="16"/>
      <c r="H738" s="3"/>
      <c r="I738" s="3"/>
      <c r="J738" s="3"/>
      <c r="K738" s="3"/>
      <c r="L738" s="3"/>
      <c r="M738" s="3"/>
      <c r="N738" s="3"/>
    </row>
    <row r="739" spans="1:14" ht="13">
      <c r="A739" s="36"/>
      <c r="B739" s="3"/>
      <c r="C739" s="4"/>
      <c r="D739" s="4"/>
      <c r="E739" s="3"/>
      <c r="F739" s="3"/>
      <c r="G739" s="16"/>
      <c r="H739" s="3"/>
      <c r="I739" s="3"/>
      <c r="J739" s="3"/>
      <c r="K739" s="3"/>
      <c r="L739" s="3"/>
      <c r="M739" s="3"/>
      <c r="N739" s="3"/>
    </row>
    <row r="740" spans="1:14" ht="13">
      <c r="A740" s="36"/>
      <c r="B740" s="3"/>
      <c r="C740" s="4"/>
      <c r="D740" s="4"/>
      <c r="E740" s="3"/>
      <c r="F740" s="3"/>
      <c r="G740" s="16"/>
      <c r="H740" s="3"/>
      <c r="I740" s="3"/>
      <c r="J740" s="3"/>
      <c r="K740" s="3"/>
      <c r="L740" s="3"/>
      <c r="M740" s="3"/>
      <c r="N740" s="3"/>
    </row>
    <row r="741" spans="1:14" ht="13">
      <c r="A741" s="36"/>
      <c r="B741" s="3"/>
      <c r="C741" s="4"/>
      <c r="D741" s="4"/>
      <c r="E741" s="3"/>
      <c r="F741" s="3"/>
      <c r="G741" s="16"/>
      <c r="H741" s="3"/>
      <c r="I741" s="3"/>
      <c r="J741" s="3"/>
      <c r="K741" s="3"/>
      <c r="L741" s="3"/>
      <c r="M741" s="3"/>
      <c r="N741" s="3"/>
    </row>
    <row r="742" spans="1:14" ht="13">
      <c r="A742" s="36"/>
      <c r="B742" s="3"/>
      <c r="C742" s="4"/>
      <c r="D742" s="4"/>
      <c r="E742" s="3"/>
      <c r="F742" s="3"/>
      <c r="G742" s="16"/>
      <c r="H742" s="3"/>
      <c r="I742" s="3"/>
      <c r="J742" s="3"/>
      <c r="K742" s="3"/>
      <c r="L742" s="3"/>
      <c r="M742" s="3"/>
      <c r="N742" s="3"/>
    </row>
    <row r="743" spans="1:14" ht="13">
      <c r="A743" s="36"/>
      <c r="B743" s="3"/>
      <c r="C743" s="4"/>
      <c r="D743" s="4"/>
      <c r="E743" s="3"/>
      <c r="F743" s="3"/>
      <c r="G743" s="16"/>
      <c r="H743" s="3"/>
      <c r="I743" s="3"/>
      <c r="J743" s="3"/>
      <c r="K743" s="3"/>
      <c r="L743" s="3"/>
      <c r="M743" s="3"/>
      <c r="N743" s="3"/>
    </row>
    <row r="744" spans="1:14" ht="13">
      <c r="A744" s="36"/>
      <c r="B744" s="3"/>
      <c r="C744" s="4"/>
      <c r="D744" s="4"/>
      <c r="E744" s="3"/>
      <c r="F744" s="3"/>
      <c r="G744" s="16"/>
      <c r="H744" s="3"/>
      <c r="I744" s="3"/>
      <c r="J744" s="3"/>
      <c r="K744" s="3"/>
      <c r="L744" s="3"/>
      <c r="M744" s="3"/>
      <c r="N744" s="3"/>
    </row>
    <row r="745" spans="1:14" ht="13">
      <c r="A745" s="36"/>
      <c r="B745" s="3"/>
      <c r="C745" s="4"/>
      <c r="D745" s="4"/>
      <c r="E745" s="3"/>
      <c r="F745" s="3"/>
      <c r="G745" s="16"/>
      <c r="H745" s="3"/>
      <c r="I745" s="3"/>
      <c r="J745" s="3"/>
      <c r="K745" s="3"/>
      <c r="L745" s="3"/>
      <c r="M745" s="3"/>
      <c r="N745" s="3"/>
    </row>
    <row r="746" spans="1:14" ht="13">
      <c r="A746" s="36"/>
      <c r="B746" s="3"/>
      <c r="C746" s="4"/>
      <c r="D746" s="4"/>
      <c r="E746" s="3"/>
      <c r="F746" s="3"/>
      <c r="G746" s="16"/>
      <c r="H746" s="3"/>
      <c r="I746" s="3"/>
      <c r="J746" s="3"/>
      <c r="K746" s="3"/>
      <c r="L746" s="3"/>
      <c r="M746" s="3"/>
      <c r="N746" s="3"/>
    </row>
    <row r="747" spans="1:14" ht="13">
      <c r="A747" s="36"/>
      <c r="B747" s="3"/>
      <c r="C747" s="4"/>
      <c r="D747" s="4"/>
      <c r="E747" s="3"/>
      <c r="F747" s="3"/>
      <c r="G747" s="16"/>
      <c r="H747" s="3"/>
      <c r="I747" s="3"/>
      <c r="J747" s="3"/>
      <c r="K747" s="3"/>
      <c r="L747" s="3"/>
      <c r="M747" s="3"/>
      <c r="N747" s="3"/>
    </row>
    <row r="748" spans="1:14" ht="13">
      <c r="A748" s="36"/>
      <c r="B748" s="3"/>
      <c r="C748" s="4"/>
      <c r="D748" s="4"/>
      <c r="E748" s="3"/>
      <c r="F748" s="3"/>
      <c r="G748" s="16"/>
      <c r="H748" s="3"/>
      <c r="I748" s="3"/>
      <c r="J748" s="3"/>
      <c r="K748" s="3"/>
      <c r="L748" s="3"/>
      <c r="M748" s="3"/>
      <c r="N748" s="3"/>
    </row>
    <row r="749" spans="1:14" ht="13">
      <c r="A749" s="36"/>
      <c r="B749" s="3"/>
      <c r="C749" s="4"/>
      <c r="D749" s="4"/>
      <c r="E749" s="3"/>
      <c r="F749" s="3"/>
      <c r="G749" s="16"/>
      <c r="H749" s="3"/>
      <c r="I749" s="3"/>
      <c r="J749" s="3"/>
      <c r="K749" s="3"/>
      <c r="L749" s="3"/>
      <c r="M749" s="3"/>
      <c r="N749" s="3"/>
    </row>
    <row r="750" spans="1:14" ht="13">
      <c r="A750" s="36"/>
      <c r="B750" s="3"/>
      <c r="C750" s="4"/>
      <c r="D750" s="4"/>
      <c r="E750" s="3"/>
      <c r="F750" s="3"/>
      <c r="G750" s="16"/>
      <c r="H750" s="3"/>
      <c r="I750" s="3"/>
      <c r="J750" s="3"/>
      <c r="K750" s="3"/>
      <c r="L750" s="3"/>
      <c r="M750" s="3"/>
      <c r="N750" s="3"/>
    </row>
    <row r="751" spans="1:14" ht="13">
      <c r="A751" s="36"/>
      <c r="B751" s="3"/>
      <c r="C751" s="4"/>
      <c r="D751" s="4"/>
      <c r="E751" s="3"/>
      <c r="F751" s="3"/>
      <c r="G751" s="16"/>
      <c r="H751" s="3"/>
      <c r="I751" s="3"/>
      <c r="J751" s="3"/>
      <c r="K751" s="3"/>
      <c r="L751" s="3"/>
      <c r="M751" s="3"/>
      <c r="N751" s="3"/>
    </row>
    <row r="752" spans="1:14" ht="13">
      <c r="A752" s="36"/>
      <c r="B752" s="3"/>
      <c r="C752" s="4"/>
      <c r="D752" s="4"/>
      <c r="E752" s="3"/>
      <c r="F752" s="3"/>
      <c r="G752" s="16"/>
      <c r="H752" s="3"/>
      <c r="I752" s="3"/>
      <c r="J752" s="3"/>
      <c r="K752" s="3"/>
      <c r="L752" s="3"/>
      <c r="M752" s="3"/>
      <c r="N752" s="3"/>
    </row>
    <row r="753" spans="1:14" ht="13">
      <c r="A753" s="36"/>
      <c r="B753" s="3"/>
      <c r="C753" s="4"/>
      <c r="D753" s="4"/>
      <c r="E753" s="3"/>
      <c r="F753" s="3"/>
      <c r="G753" s="16"/>
      <c r="H753" s="3"/>
      <c r="I753" s="3"/>
      <c r="J753" s="3"/>
      <c r="K753" s="3"/>
      <c r="L753" s="3"/>
      <c r="M753" s="3"/>
      <c r="N753" s="3"/>
    </row>
    <row r="754" spans="1:14" ht="13">
      <c r="A754" s="36"/>
      <c r="B754" s="3"/>
      <c r="C754" s="4"/>
      <c r="D754" s="4"/>
      <c r="E754" s="3"/>
      <c r="F754" s="3"/>
      <c r="G754" s="16"/>
      <c r="H754" s="3"/>
      <c r="I754" s="3"/>
      <c r="J754" s="3"/>
      <c r="K754" s="3"/>
      <c r="L754" s="3"/>
      <c r="M754" s="3"/>
      <c r="N754" s="3"/>
    </row>
    <row r="755" spans="1:14" ht="13">
      <c r="A755" s="36"/>
      <c r="B755" s="3"/>
      <c r="C755" s="4"/>
      <c r="D755" s="4"/>
      <c r="E755" s="3"/>
      <c r="F755" s="3"/>
      <c r="G755" s="16"/>
      <c r="H755" s="3"/>
      <c r="I755" s="3"/>
      <c r="J755" s="3"/>
      <c r="K755" s="3"/>
      <c r="L755" s="3"/>
      <c r="M755" s="3"/>
      <c r="N755" s="3"/>
    </row>
    <row r="756" spans="1:14" ht="13">
      <c r="A756" s="36"/>
      <c r="B756" s="3"/>
      <c r="C756" s="4"/>
      <c r="D756" s="4"/>
      <c r="E756" s="3"/>
      <c r="F756" s="3"/>
      <c r="G756" s="16"/>
      <c r="H756" s="3"/>
      <c r="I756" s="3"/>
      <c r="J756" s="3"/>
      <c r="K756" s="3"/>
      <c r="L756" s="3"/>
      <c r="M756" s="3"/>
      <c r="N756" s="3"/>
    </row>
    <row r="757" spans="1:14" ht="13">
      <c r="A757" s="36"/>
      <c r="B757" s="3"/>
      <c r="C757" s="4"/>
      <c r="D757" s="4"/>
      <c r="E757" s="3"/>
      <c r="F757" s="3"/>
      <c r="G757" s="16"/>
      <c r="H757" s="3"/>
      <c r="I757" s="3"/>
      <c r="J757" s="3"/>
      <c r="K757" s="3"/>
      <c r="L757" s="3"/>
      <c r="M757" s="3"/>
      <c r="N757" s="3"/>
    </row>
    <row r="758" spans="1:14" ht="13">
      <c r="A758" s="36"/>
      <c r="B758" s="3"/>
      <c r="C758" s="4"/>
      <c r="D758" s="4"/>
      <c r="E758" s="3"/>
      <c r="F758" s="3"/>
      <c r="G758" s="16"/>
      <c r="H758" s="3"/>
      <c r="I758" s="3"/>
      <c r="J758" s="3"/>
      <c r="K758" s="3"/>
      <c r="L758" s="3"/>
      <c r="M758" s="3"/>
      <c r="N758" s="3"/>
    </row>
    <row r="759" spans="1:14" ht="13">
      <c r="A759" s="36"/>
      <c r="B759" s="3"/>
      <c r="C759" s="4"/>
      <c r="D759" s="4"/>
      <c r="E759" s="3"/>
      <c r="F759" s="3"/>
      <c r="G759" s="16"/>
      <c r="H759" s="3"/>
      <c r="I759" s="3"/>
      <c r="J759" s="3"/>
      <c r="K759" s="3"/>
      <c r="L759" s="3"/>
      <c r="M759" s="3"/>
      <c r="N759" s="3"/>
    </row>
    <row r="760" spans="1:14" ht="13">
      <c r="A760" s="36"/>
      <c r="B760" s="3"/>
      <c r="C760" s="4"/>
      <c r="D760" s="4"/>
      <c r="E760" s="3"/>
      <c r="F760" s="3"/>
      <c r="G760" s="16"/>
      <c r="H760" s="3"/>
      <c r="I760" s="3"/>
      <c r="J760" s="3"/>
      <c r="K760" s="3"/>
      <c r="L760" s="3"/>
      <c r="M760" s="3"/>
      <c r="N760" s="3"/>
    </row>
    <row r="761" spans="1:14" ht="13">
      <c r="A761" s="36"/>
      <c r="B761" s="3"/>
      <c r="C761" s="4"/>
      <c r="D761" s="4"/>
      <c r="E761" s="3"/>
      <c r="F761" s="3"/>
      <c r="G761" s="16"/>
      <c r="H761" s="3"/>
      <c r="I761" s="3"/>
      <c r="J761" s="3"/>
      <c r="K761" s="3"/>
      <c r="L761" s="3"/>
      <c r="M761" s="3"/>
      <c r="N761" s="3"/>
    </row>
    <row r="762" spans="1:14" ht="13">
      <c r="A762" s="36"/>
      <c r="B762" s="3"/>
      <c r="C762" s="4"/>
      <c r="D762" s="4"/>
      <c r="E762" s="3"/>
      <c r="F762" s="3"/>
      <c r="G762" s="16"/>
      <c r="H762" s="3"/>
      <c r="I762" s="3"/>
      <c r="J762" s="3"/>
      <c r="K762" s="3"/>
      <c r="L762" s="3"/>
      <c r="M762" s="3"/>
      <c r="N762" s="3"/>
    </row>
    <row r="763" spans="1:14" ht="13">
      <c r="A763" s="36"/>
      <c r="B763" s="3"/>
      <c r="C763" s="4"/>
      <c r="D763" s="4"/>
      <c r="E763" s="3"/>
      <c r="F763" s="3"/>
      <c r="G763" s="16"/>
      <c r="H763" s="3"/>
      <c r="I763" s="3"/>
      <c r="J763" s="3"/>
      <c r="K763" s="3"/>
      <c r="L763" s="3"/>
      <c r="M763" s="3"/>
      <c r="N763" s="3"/>
    </row>
    <row r="764" spans="1:14" ht="13">
      <c r="A764" s="36"/>
      <c r="B764" s="3"/>
      <c r="C764" s="4"/>
      <c r="D764" s="4"/>
      <c r="E764" s="3"/>
      <c r="F764" s="3"/>
      <c r="G764" s="16"/>
      <c r="H764" s="3"/>
      <c r="I764" s="3"/>
      <c r="J764" s="3"/>
      <c r="K764" s="3"/>
      <c r="L764" s="3"/>
      <c r="M764" s="3"/>
      <c r="N764" s="3"/>
    </row>
    <row r="765" spans="1:14" ht="13">
      <c r="A765" s="36"/>
      <c r="B765" s="3"/>
      <c r="C765" s="4"/>
      <c r="D765" s="4"/>
      <c r="E765" s="3"/>
      <c r="F765" s="3"/>
      <c r="G765" s="16"/>
      <c r="H765" s="3"/>
      <c r="I765" s="3"/>
      <c r="J765" s="3"/>
      <c r="K765" s="3"/>
      <c r="L765" s="3"/>
      <c r="M765" s="3"/>
      <c r="N765" s="3"/>
    </row>
    <row r="766" spans="1:14" ht="13">
      <c r="A766" s="36"/>
      <c r="B766" s="3"/>
      <c r="C766" s="4"/>
      <c r="D766" s="4"/>
      <c r="E766" s="3"/>
      <c r="F766" s="3"/>
      <c r="G766" s="16"/>
      <c r="H766" s="3"/>
      <c r="I766" s="3"/>
      <c r="J766" s="3"/>
      <c r="K766" s="3"/>
      <c r="L766" s="3"/>
      <c r="M766" s="3"/>
      <c r="N766" s="3"/>
    </row>
    <row r="767" spans="1:14" ht="13">
      <c r="A767" s="36"/>
      <c r="B767" s="3"/>
      <c r="C767" s="4"/>
      <c r="D767" s="4"/>
      <c r="E767" s="3"/>
      <c r="F767" s="3"/>
      <c r="G767" s="16"/>
      <c r="H767" s="3"/>
      <c r="I767" s="3"/>
      <c r="J767" s="3"/>
      <c r="K767" s="3"/>
      <c r="L767" s="3"/>
      <c r="M767" s="3"/>
      <c r="N767" s="3"/>
    </row>
    <row r="768" spans="1:14" ht="13">
      <c r="A768" s="36"/>
      <c r="B768" s="3"/>
      <c r="C768" s="4"/>
      <c r="D768" s="4"/>
      <c r="E768" s="3"/>
      <c r="F768" s="3"/>
      <c r="G768" s="16"/>
      <c r="H768" s="3"/>
      <c r="I768" s="3"/>
      <c r="J768" s="3"/>
      <c r="K768" s="3"/>
      <c r="L768" s="3"/>
      <c r="M768" s="3"/>
      <c r="N768" s="3"/>
    </row>
    <row r="769" spans="1:14" ht="13">
      <c r="A769" s="36"/>
      <c r="B769" s="3"/>
      <c r="C769" s="4"/>
      <c r="D769" s="4"/>
      <c r="E769" s="3"/>
      <c r="F769" s="3"/>
      <c r="G769" s="16"/>
      <c r="H769" s="3"/>
      <c r="I769" s="3"/>
      <c r="J769" s="3"/>
      <c r="K769" s="3"/>
      <c r="L769" s="3"/>
      <c r="M769" s="3"/>
      <c r="N769" s="3"/>
    </row>
    <row r="770" spans="1:14" ht="13">
      <c r="A770" s="36"/>
      <c r="B770" s="3"/>
      <c r="C770" s="4"/>
      <c r="D770" s="4"/>
      <c r="E770" s="3"/>
      <c r="F770" s="3"/>
      <c r="G770" s="16"/>
      <c r="H770" s="3"/>
      <c r="I770" s="3"/>
      <c r="J770" s="3"/>
      <c r="K770" s="3"/>
      <c r="L770" s="3"/>
      <c r="M770" s="3"/>
      <c r="N770" s="3"/>
    </row>
    <row r="771" spans="1:14" ht="13">
      <c r="A771" s="36"/>
      <c r="B771" s="3"/>
      <c r="C771" s="4"/>
      <c r="D771" s="4"/>
      <c r="E771" s="3"/>
      <c r="F771" s="3"/>
      <c r="G771" s="16"/>
      <c r="H771" s="3"/>
      <c r="I771" s="3"/>
      <c r="J771" s="3"/>
      <c r="K771" s="3"/>
      <c r="L771" s="3"/>
      <c r="M771" s="3"/>
      <c r="N771" s="3"/>
    </row>
    <row r="772" spans="1:14" ht="13">
      <c r="A772" s="36"/>
      <c r="B772" s="3"/>
      <c r="C772" s="4"/>
      <c r="D772" s="4"/>
      <c r="E772" s="3"/>
      <c r="F772" s="3"/>
      <c r="G772" s="16"/>
      <c r="H772" s="3"/>
      <c r="I772" s="3"/>
      <c r="J772" s="3"/>
      <c r="K772" s="3"/>
      <c r="L772" s="3"/>
      <c r="M772" s="3"/>
      <c r="N772" s="3"/>
    </row>
    <row r="773" spans="1:14" ht="13">
      <c r="A773" s="36"/>
      <c r="B773" s="3"/>
      <c r="C773" s="4"/>
      <c r="D773" s="4"/>
      <c r="E773" s="3"/>
      <c r="F773" s="3"/>
      <c r="G773" s="16"/>
      <c r="H773" s="3"/>
      <c r="I773" s="3"/>
      <c r="J773" s="3"/>
      <c r="K773" s="3"/>
      <c r="L773" s="3"/>
      <c r="M773" s="3"/>
      <c r="N773" s="3"/>
    </row>
    <row r="774" spans="1:14" ht="13">
      <c r="A774" s="36"/>
      <c r="B774" s="3"/>
      <c r="C774" s="4"/>
      <c r="D774" s="4"/>
      <c r="E774" s="3"/>
      <c r="F774" s="3"/>
      <c r="G774" s="16"/>
      <c r="H774" s="3"/>
      <c r="I774" s="3"/>
      <c r="J774" s="3"/>
      <c r="K774" s="3"/>
      <c r="L774" s="3"/>
      <c r="M774" s="3"/>
      <c r="N774" s="3"/>
    </row>
    <row r="775" spans="1:14" ht="13">
      <c r="A775" s="36"/>
      <c r="B775" s="3"/>
      <c r="C775" s="4"/>
      <c r="D775" s="4"/>
      <c r="E775" s="3"/>
      <c r="F775" s="3"/>
      <c r="G775" s="16"/>
      <c r="H775" s="3"/>
      <c r="I775" s="3"/>
      <c r="J775" s="3"/>
      <c r="K775" s="3"/>
      <c r="L775" s="3"/>
      <c r="M775" s="3"/>
      <c r="N775" s="3"/>
    </row>
    <row r="776" spans="1:14" ht="13">
      <c r="A776" s="36"/>
      <c r="B776" s="3"/>
      <c r="C776" s="4"/>
      <c r="D776" s="4"/>
      <c r="E776" s="3"/>
      <c r="F776" s="3"/>
      <c r="G776" s="16"/>
      <c r="H776" s="3"/>
      <c r="I776" s="3"/>
      <c r="J776" s="3"/>
      <c r="K776" s="3"/>
      <c r="L776" s="3"/>
      <c r="M776" s="3"/>
      <c r="N776" s="3"/>
    </row>
    <row r="777" spans="1:14" ht="13">
      <c r="A777" s="36"/>
      <c r="B777" s="3"/>
      <c r="C777" s="4"/>
      <c r="D777" s="4"/>
      <c r="E777" s="3"/>
      <c r="F777" s="3"/>
      <c r="G777" s="16"/>
      <c r="H777" s="3"/>
      <c r="I777" s="3"/>
      <c r="J777" s="3"/>
      <c r="K777" s="3"/>
      <c r="L777" s="3"/>
      <c r="M777" s="3"/>
      <c r="N777" s="3"/>
    </row>
    <row r="778" spans="1:14" ht="13">
      <c r="A778" s="36"/>
      <c r="B778" s="3"/>
      <c r="C778" s="4"/>
      <c r="D778" s="4"/>
      <c r="E778" s="3"/>
      <c r="F778" s="3"/>
      <c r="G778" s="16"/>
      <c r="H778" s="3"/>
      <c r="I778" s="3"/>
      <c r="J778" s="3"/>
      <c r="K778" s="3"/>
      <c r="L778" s="3"/>
      <c r="M778" s="3"/>
      <c r="N778" s="3"/>
    </row>
    <row r="779" spans="1:14" ht="13">
      <c r="A779" s="36"/>
      <c r="B779" s="3"/>
      <c r="C779" s="4"/>
      <c r="D779" s="4"/>
      <c r="E779" s="3"/>
      <c r="F779" s="3"/>
      <c r="G779" s="16"/>
      <c r="H779" s="3"/>
      <c r="I779" s="3"/>
      <c r="J779" s="3"/>
      <c r="K779" s="3"/>
      <c r="L779" s="3"/>
      <c r="M779" s="3"/>
      <c r="N779" s="3"/>
    </row>
    <row r="780" spans="1:14" ht="13">
      <c r="A780" s="36"/>
      <c r="B780" s="3"/>
      <c r="C780" s="4"/>
      <c r="D780" s="4"/>
      <c r="E780" s="3"/>
      <c r="F780" s="3"/>
      <c r="G780" s="16"/>
      <c r="H780" s="3"/>
      <c r="I780" s="3"/>
      <c r="J780" s="3"/>
      <c r="K780" s="3"/>
      <c r="L780" s="3"/>
      <c r="M780" s="3"/>
      <c r="N780" s="3"/>
    </row>
    <row r="781" spans="1:14" ht="13">
      <c r="A781" s="36"/>
      <c r="B781" s="3"/>
      <c r="C781" s="4"/>
      <c r="D781" s="4"/>
      <c r="E781" s="3"/>
      <c r="F781" s="3"/>
      <c r="G781" s="16"/>
      <c r="H781" s="3"/>
      <c r="I781" s="3"/>
      <c r="J781" s="3"/>
      <c r="K781" s="3"/>
      <c r="L781" s="3"/>
      <c r="M781" s="3"/>
      <c r="N781" s="3"/>
    </row>
    <row r="782" spans="1:14" ht="13">
      <c r="A782" s="36"/>
      <c r="B782" s="3"/>
      <c r="C782" s="4"/>
      <c r="D782" s="4"/>
      <c r="E782" s="3"/>
      <c r="F782" s="3"/>
      <c r="G782" s="16"/>
      <c r="H782" s="3"/>
      <c r="I782" s="3"/>
      <c r="J782" s="3"/>
      <c r="K782" s="3"/>
      <c r="L782" s="3"/>
      <c r="M782" s="3"/>
      <c r="N782" s="3"/>
    </row>
    <row r="783" spans="1:14" ht="13">
      <c r="A783" s="36"/>
      <c r="B783" s="3"/>
      <c r="C783" s="4"/>
      <c r="D783" s="4"/>
      <c r="E783" s="3"/>
      <c r="F783" s="3"/>
      <c r="G783" s="16"/>
      <c r="H783" s="3"/>
      <c r="I783" s="3"/>
      <c r="J783" s="3"/>
      <c r="K783" s="3"/>
      <c r="L783" s="3"/>
      <c r="M783" s="3"/>
      <c r="N783" s="3"/>
    </row>
    <row r="784" spans="1:14" ht="13">
      <c r="A784" s="36"/>
      <c r="B784" s="3"/>
      <c r="C784" s="4"/>
      <c r="D784" s="4"/>
      <c r="E784" s="3"/>
      <c r="F784" s="3"/>
      <c r="G784" s="16"/>
      <c r="H784" s="3"/>
      <c r="I784" s="3"/>
      <c r="J784" s="3"/>
      <c r="K784" s="3"/>
      <c r="L784" s="3"/>
      <c r="M784" s="3"/>
      <c r="N784" s="3"/>
    </row>
    <row r="785" spans="1:14" ht="13">
      <c r="A785" s="36"/>
      <c r="B785" s="3"/>
      <c r="C785" s="4"/>
      <c r="D785" s="4"/>
      <c r="E785" s="3"/>
      <c r="F785" s="3"/>
      <c r="G785" s="16"/>
      <c r="H785" s="3"/>
      <c r="I785" s="3"/>
      <c r="J785" s="3"/>
      <c r="K785" s="3"/>
      <c r="L785" s="3"/>
      <c r="M785" s="3"/>
      <c r="N785" s="3"/>
    </row>
    <row r="786" spans="1:14" ht="13">
      <c r="A786" s="36"/>
      <c r="B786" s="3"/>
      <c r="C786" s="4"/>
      <c r="D786" s="4"/>
      <c r="E786" s="3"/>
      <c r="F786" s="3"/>
      <c r="G786" s="16"/>
      <c r="H786" s="3"/>
      <c r="I786" s="3"/>
      <c r="J786" s="3"/>
      <c r="K786" s="3"/>
      <c r="L786" s="3"/>
      <c r="M786" s="3"/>
      <c r="N786" s="3"/>
    </row>
    <row r="787" spans="1:14" ht="13">
      <c r="A787" s="36"/>
      <c r="B787" s="3"/>
      <c r="C787" s="4"/>
      <c r="D787" s="4"/>
      <c r="E787" s="3"/>
      <c r="F787" s="3"/>
      <c r="G787" s="16"/>
      <c r="H787" s="3"/>
      <c r="I787" s="3"/>
      <c r="J787" s="3"/>
      <c r="K787" s="3"/>
      <c r="L787" s="3"/>
      <c r="M787" s="3"/>
      <c r="N787" s="3"/>
    </row>
    <row r="788" spans="1:14" ht="13">
      <c r="A788" s="36"/>
      <c r="B788" s="3"/>
      <c r="C788" s="4"/>
      <c r="D788" s="4"/>
      <c r="E788" s="3"/>
      <c r="F788" s="3"/>
      <c r="G788" s="16"/>
      <c r="H788" s="3"/>
      <c r="I788" s="3"/>
      <c r="J788" s="3"/>
      <c r="K788" s="3"/>
      <c r="L788" s="3"/>
      <c r="M788" s="3"/>
      <c r="N788" s="3"/>
    </row>
    <row r="789" spans="1:14" ht="13">
      <c r="A789" s="36"/>
      <c r="B789" s="3"/>
      <c r="C789" s="4"/>
      <c r="D789" s="4"/>
      <c r="E789" s="3"/>
      <c r="F789" s="3"/>
      <c r="G789" s="16"/>
      <c r="H789" s="3"/>
      <c r="I789" s="3"/>
      <c r="J789" s="3"/>
      <c r="K789" s="3"/>
      <c r="L789" s="3"/>
      <c r="M789" s="3"/>
      <c r="N789" s="3"/>
    </row>
    <row r="790" spans="1:14" ht="13">
      <c r="A790" s="36"/>
      <c r="B790" s="3"/>
      <c r="C790" s="4"/>
      <c r="D790" s="4"/>
      <c r="E790" s="3"/>
      <c r="F790" s="3"/>
      <c r="G790" s="16"/>
      <c r="H790" s="3"/>
      <c r="I790" s="3"/>
      <c r="J790" s="3"/>
      <c r="K790" s="3"/>
      <c r="L790" s="3"/>
      <c r="M790" s="3"/>
      <c r="N790" s="3"/>
    </row>
    <row r="791" spans="1:14" ht="13">
      <c r="A791" s="36"/>
      <c r="B791" s="3"/>
      <c r="C791" s="4"/>
      <c r="D791" s="4"/>
      <c r="E791" s="3"/>
      <c r="F791" s="3"/>
      <c r="G791" s="16"/>
      <c r="H791" s="3"/>
      <c r="I791" s="3"/>
      <c r="J791" s="3"/>
      <c r="K791" s="3"/>
      <c r="L791" s="3"/>
      <c r="M791" s="3"/>
      <c r="N791" s="3"/>
    </row>
    <row r="792" spans="1:14" ht="13">
      <c r="A792" s="36"/>
      <c r="B792" s="3"/>
      <c r="C792" s="4"/>
      <c r="D792" s="4"/>
      <c r="E792" s="3"/>
      <c r="F792" s="3"/>
      <c r="G792" s="16"/>
      <c r="H792" s="3"/>
      <c r="I792" s="3"/>
      <c r="J792" s="3"/>
      <c r="K792" s="3"/>
      <c r="L792" s="3"/>
      <c r="M792" s="3"/>
      <c r="N792" s="3"/>
    </row>
    <row r="793" spans="1:14" ht="13">
      <c r="A793" s="36"/>
      <c r="B793" s="3"/>
      <c r="C793" s="4"/>
      <c r="D793" s="4"/>
      <c r="E793" s="3"/>
      <c r="F793" s="3"/>
      <c r="G793" s="16"/>
      <c r="H793" s="3"/>
      <c r="I793" s="3"/>
      <c r="J793" s="3"/>
      <c r="K793" s="3"/>
      <c r="L793" s="3"/>
      <c r="M793" s="3"/>
      <c r="N793" s="3"/>
    </row>
    <row r="794" spans="1:14" ht="13">
      <c r="A794" s="36"/>
      <c r="B794" s="3"/>
      <c r="C794" s="4"/>
      <c r="D794" s="4"/>
      <c r="E794" s="3"/>
      <c r="F794" s="3"/>
      <c r="G794" s="16"/>
      <c r="H794" s="3"/>
      <c r="I794" s="3"/>
      <c r="J794" s="3"/>
      <c r="K794" s="3"/>
      <c r="L794" s="3"/>
      <c r="M794" s="3"/>
      <c r="N794" s="3"/>
    </row>
    <row r="795" spans="1:14" ht="13">
      <c r="A795" s="36"/>
      <c r="B795" s="3"/>
      <c r="C795" s="4"/>
      <c r="D795" s="4"/>
      <c r="E795" s="3"/>
      <c r="F795" s="3"/>
      <c r="G795" s="16"/>
      <c r="H795" s="3"/>
      <c r="I795" s="3"/>
      <c r="J795" s="3"/>
      <c r="K795" s="3"/>
      <c r="L795" s="3"/>
      <c r="M795" s="3"/>
      <c r="N795" s="3"/>
    </row>
    <row r="796" spans="1:14" ht="13">
      <c r="A796" s="36"/>
      <c r="B796" s="3"/>
      <c r="C796" s="4"/>
      <c r="D796" s="4"/>
      <c r="E796" s="3"/>
      <c r="F796" s="3"/>
      <c r="G796" s="16"/>
      <c r="H796" s="3"/>
      <c r="I796" s="3"/>
      <c r="J796" s="3"/>
      <c r="K796" s="3"/>
      <c r="L796" s="3"/>
      <c r="M796" s="3"/>
      <c r="N796" s="3"/>
    </row>
    <row r="797" spans="1:14" ht="13">
      <c r="A797" s="36"/>
      <c r="B797" s="3"/>
      <c r="C797" s="4"/>
      <c r="D797" s="4"/>
      <c r="E797" s="3"/>
      <c r="F797" s="3"/>
      <c r="G797" s="16"/>
      <c r="H797" s="3"/>
      <c r="I797" s="3"/>
      <c r="J797" s="3"/>
      <c r="K797" s="3"/>
      <c r="L797" s="3"/>
      <c r="M797" s="3"/>
      <c r="N797" s="3"/>
    </row>
    <row r="798" spans="1:14" ht="13">
      <c r="A798" s="36"/>
      <c r="B798" s="3"/>
      <c r="C798" s="4"/>
      <c r="D798" s="4"/>
      <c r="E798" s="3"/>
      <c r="F798" s="3"/>
      <c r="G798" s="16"/>
      <c r="H798" s="3"/>
      <c r="I798" s="3"/>
      <c r="J798" s="3"/>
      <c r="K798" s="3"/>
      <c r="L798" s="3"/>
      <c r="M798" s="3"/>
      <c r="N798" s="3"/>
    </row>
    <row r="799" spans="1:14" ht="13">
      <c r="A799" s="36"/>
      <c r="B799" s="3"/>
      <c r="C799" s="4"/>
      <c r="D799" s="4"/>
      <c r="E799" s="3"/>
      <c r="F799" s="3"/>
      <c r="G799" s="16"/>
      <c r="H799" s="3"/>
      <c r="I799" s="3"/>
      <c r="J799" s="3"/>
      <c r="K799" s="3"/>
      <c r="L799" s="3"/>
      <c r="M799" s="3"/>
      <c r="N799" s="3"/>
    </row>
    <row r="800" spans="1:14" ht="13">
      <c r="A800" s="36"/>
      <c r="B800" s="3"/>
      <c r="C800" s="4"/>
      <c r="D800" s="4"/>
      <c r="E800" s="3"/>
      <c r="F800" s="3"/>
      <c r="G800" s="16"/>
      <c r="H800" s="3"/>
      <c r="I800" s="3"/>
      <c r="J800" s="3"/>
      <c r="K800" s="3"/>
      <c r="L800" s="3"/>
      <c r="M800" s="3"/>
      <c r="N800" s="3"/>
    </row>
    <row r="801" spans="1:14" ht="13">
      <c r="A801" s="36"/>
      <c r="B801" s="3"/>
      <c r="C801" s="4"/>
      <c r="D801" s="4"/>
      <c r="E801" s="3"/>
      <c r="F801" s="3"/>
      <c r="G801" s="16"/>
      <c r="H801" s="3"/>
      <c r="I801" s="3"/>
      <c r="J801" s="3"/>
      <c r="K801" s="3"/>
      <c r="L801" s="3"/>
      <c r="M801" s="3"/>
      <c r="N801" s="3"/>
    </row>
    <row r="802" spans="1:14" ht="13">
      <c r="A802" s="36"/>
      <c r="B802" s="3"/>
      <c r="C802" s="4"/>
      <c r="D802" s="4"/>
      <c r="E802" s="3"/>
      <c r="F802" s="3"/>
      <c r="G802" s="16"/>
      <c r="H802" s="3"/>
      <c r="I802" s="3"/>
      <c r="J802" s="3"/>
      <c r="K802" s="3"/>
      <c r="L802" s="3"/>
      <c r="M802" s="3"/>
      <c r="N802" s="3"/>
    </row>
    <row r="803" spans="1:14" ht="13">
      <c r="A803" s="36"/>
      <c r="B803" s="3"/>
      <c r="C803" s="4"/>
      <c r="D803" s="4"/>
      <c r="E803" s="3"/>
      <c r="F803" s="3"/>
      <c r="G803" s="16"/>
      <c r="H803" s="3"/>
      <c r="I803" s="3"/>
      <c r="J803" s="3"/>
      <c r="K803" s="3"/>
      <c r="L803" s="3"/>
      <c r="M803" s="3"/>
      <c r="N803" s="3"/>
    </row>
    <row r="804" spans="1:14" ht="13">
      <c r="A804" s="36"/>
      <c r="B804" s="3"/>
      <c r="C804" s="4"/>
      <c r="D804" s="4"/>
      <c r="E804" s="3"/>
      <c r="F804" s="3"/>
      <c r="G804" s="16"/>
      <c r="H804" s="3"/>
      <c r="I804" s="3"/>
      <c r="J804" s="3"/>
      <c r="K804" s="3"/>
      <c r="L804" s="3"/>
      <c r="M804" s="3"/>
      <c r="N804" s="3"/>
    </row>
    <row r="805" spans="1:14" ht="13">
      <c r="A805" s="36"/>
      <c r="B805" s="3"/>
      <c r="C805" s="4"/>
      <c r="D805" s="4"/>
      <c r="E805" s="3"/>
      <c r="F805" s="3"/>
      <c r="G805" s="16"/>
      <c r="H805" s="3"/>
      <c r="I805" s="3"/>
      <c r="J805" s="3"/>
      <c r="K805" s="3"/>
      <c r="L805" s="3"/>
      <c r="M805" s="3"/>
      <c r="N805" s="3"/>
    </row>
    <row r="806" spans="1:14" ht="13">
      <c r="A806" s="36"/>
      <c r="B806" s="3"/>
      <c r="C806" s="4"/>
      <c r="D806" s="4"/>
      <c r="E806" s="3"/>
      <c r="F806" s="3"/>
      <c r="G806" s="16"/>
      <c r="H806" s="3"/>
      <c r="I806" s="3"/>
      <c r="J806" s="3"/>
      <c r="K806" s="3"/>
      <c r="L806" s="3"/>
      <c r="M806" s="3"/>
      <c r="N806" s="3"/>
    </row>
    <row r="807" spans="1:14" ht="13">
      <c r="A807" s="36"/>
      <c r="B807" s="3"/>
      <c r="C807" s="4"/>
      <c r="D807" s="4"/>
      <c r="E807" s="3"/>
      <c r="F807" s="3"/>
      <c r="G807" s="16"/>
      <c r="H807" s="3"/>
      <c r="I807" s="3"/>
      <c r="J807" s="3"/>
      <c r="K807" s="3"/>
      <c r="L807" s="3"/>
      <c r="M807" s="3"/>
      <c r="N807" s="3"/>
    </row>
    <row r="808" spans="1:14" ht="13">
      <c r="A808" s="36"/>
      <c r="B808" s="3"/>
      <c r="C808" s="4"/>
      <c r="D808" s="4"/>
      <c r="E808" s="3"/>
      <c r="F808" s="3"/>
      <c r="G808" s="16"/>
      <c r="H808" s="3"/>
      <c r="I808" s="3"/>
      <c r="J808" s="3"/>
      <c r="K808" s="3"/>
      <c r="L808" s="3"/>
      <c r="M808" s="3"/>
      <c r="N808" s="3"/>
    </row>
    <row r="809" spans="1:14" ht="13">
      <c r="A809" s="36"/>
      <c r="B809" s="3"/>
      <c r="C809" s="4"/>
      <c r="D809" s="4"/>
      <c r="E809" s="3"/>
      <c r="F809" s="3"/>
      <c r="G809" s="16"/>
      <c r="H809" s="3"/>
      <c r="I809" s="3"/>
      <c r="J809" s="3"/>
      <c r="K809" s="3"/>
      <c r="L809" s="3"/>
      <c r="M809" s="3"/>
      <c r="N809" s="3"/>
    </row>
    <row r="810" spans="1:14" ht="13">
      <c r="A810" s="36"/>
      <c r="B810" s="3"/>
      <c r="C810" s="4"/>
      <c r="D810" s="4"/>
      <c r="E810" s="3"/>
      <c r="F810" s="3"/>
      <c r="G810" s="16"/>
      <c r="H810" s="3"/>
      <c r="I810" s="3"/>
      <c r="J810" s="3"/>
      <c r="K810" s="3"/>
      <c r="L810" s="3"/>
      <c r="M810" s="3"/>
      <c r="N810" s="3"/>
    </row>
    <row r="811" spans="1:14" ht="13">
      <c r="A811" s="36"/>
      <c r="B811" s="3"/>
      <c r="C811" s="4"/>
      <c r="D811" s="4"/>
      <c r="E811" s="3"/>
      <c r="F811" s="3"/>
      <c r="G811" s="16"/>
      <c r="H811" s="3"/>
      <c r="I811" s="3"/>
      <c r="J811" s="3"/>
      <c r="K811" s="3"/>
      <c r="L811" s="3"/>
      <c r="M811" s="3"/>
      <c r="N811" s="3"/>
    </row>
    <row r="812" spans="1:14" ht="13">
      <c r="A812" s="36"/>
      <c r="B812" s="3"/>
      <c r="C812" s="4"/>
      <c r="D812" s="4"/>
      <c r="E812" s="3"/>
      <c r="F812" s="3"/>
      <c r="G812" s="16"/>
      <c r="H812" s="3"/>
      <c r="I812" s="3"/>
      <c r="J812" s="3"/>
      <c r="K812" s="3"/>
      <c r="L812" s="3"/>
      <c r="M812" s="3"/>
      <c r="N812" s="3"/>
    </row>
    <row r="813" spans="1:14" ht="13">
      <c r="A813" s="36"/>
      <c r="B813" s="3"/>
      <c r="C813" s="4"/>
      <c r="D813" s="4"/>
      <c r="E813" s="3"/>
      <c r="F813" s="3"/>
      <c r="G813" s="16"/>
      <c r="H813" s="3"/>
      <c r="I813" s="3"/>
      <c r="J813" s="3"/>
      <c r="K813" s="3"/>
      <c r="L813" s="3"/>
      <c r="M813" s="3"/>
      <c r="N813" s="3"/>
    </row>
    <row r="814" spans="1:14" ht="13">
      <c r="A814" s="36"/>
      <c r="B814" s="3"/>
      <c r="C814" s="4"/>
      <c r="D814" s="4"/>
      <c r="E814" s="3"/>
      <c r="F814" s="3"/>
      <c r="G814" s="16"/>
      <c r="H814" s="3"/>
      <c r="I814" s="3"/>
      <c r="J814" s="3"/>
      <c r="K814" s="3"/>
      <c r="L814" s="3"/>
      <c r="M814" s="3"/>
      <c r="N814" s="3"/>
    </row>
    <row r="815" spans="1:14" ht="13">
      <c r="A815" s="36"/>
      <c r="B815" s="3"/>
      <c r="C815" s="4"/>
      <c r="D815" s="4"/>
      <c r="E815" s="3"/>
      <c r="F815" s="3"/>
      <c r="G815" s="16"/>
      <c r="H815" s="3"/>
      <c r="I815" s="3"/>
      <c r="J815" s="3"/>
      <c r="K815" s="3"/>
      <c r="L815" s="3"/>
      <c r="M815" s="3"/>
      <c r="N815" s="3"/>
    </row>
    <row r="816" spans="1:14" ht="13">
      <c r="A816" s="36"/>
      <c r="B816" s="3"/>
      <c r="C816" s="4"/>
      <c r="D816" s="4"/>
      <c r="E816" s="3"/>
      <c r="F816" s="3"/>
      <c r="G816" s="16"/>
      <c r="H816" s="3"/>
      <c r="I816" s="3"/>
      <c r="J816" s="3"/>
      <c r="K816" s="3"/>
      <c r="L816" s="3"/>
      <c r="M816" s="3"/>
      <c r="N816" s="3"/>
    </row>
    <row r="817" spans="1:14" ht="13">
      <c r="A817" s="36"/>
      <c r="B817" s="3"/>
      <c r="C817" s="4"/>
      <c r="D817" s="4"/>
      <c r="E817" s="3"/>
      <c r="F817" s="3"/>
      <c r="G817" s="16"/>
      <c r="H817" s="3"/>
      <c r="I817" s="3"/>
      <c r="J817" s="3"/>
      <c r="K817" s="3"/>
      <c r="L817" s="3"/>
      <c r="M817" s="3"/>
      <c r="N817" s="3"/>
    </row>
    <row r="818" spans="1:14" ht="13">
      <c r="A818" s="36"/>
      <c r="B818" s="3"/>
      <c r="C818" s="4"/>
      <c r="D818" s="4"/>
      <c r="E818" s="3"/>
      <c r="F818" s="3"/>
      <c r="G818" s="16"/>
      <c r="H818" s="3"/>
      <c r="I818" s="3"/>
      <c r="J818" s="3"/>
      <c r="K818" s="3"/>
      <c r="L818" s="3"/>
      <c r="M818" s="3"/>
      <c r="N818" s="3"/>
    </row>
    <row r="819" spans="1:14" ht="13">
      <c r="A819" s="36"/>
      <c r="B819" s="3"/>
      <c r="C819" s="4"/>
      <c r="D819" s="4"/>
      <c r="E819" s="3"/>
      <c r="F819" s="3"/>
      <c r="G819" s="16"/>
      <c r="H819" s="3"/>
      <c r="I819" s="3"/>
      <c r="J819" s="3"/>
      <c r="K819" s="3"/>
      <c r="L819" s="3"/>
      <c r="M819" s="3"/>
      <c r="N819" s="3"/>
    </row>
    <row r="820" spans="1:14" ht="13">
      <c r="A820" s="36"/>
      <c r="B820" s="3"/>
      <c r="C820" s="4"/>
      <c r="D820" s="4"/>
      <c r="E820" s="3"/>
      <c r="F820" s="3"/>
      <c r="G820" s="16"/>
      <c r="H820" s="3"/>
      <c r="I820" s="3"/>
      <c r="J820" s="3"/>
      <c r="K820" s="3"/>
      <c r="L820" s="3"/>
      <c r="M820" s="3"/>
      <c r="N820" s="3"/>
    </row>
    <row r="821" spans="1:14" ht="13">
      <c r="A821" s="36"/>
      <c r="B821" s="3"/>
      <c r="C821" s="4"/>
      <c r="D821" s="4"/>
      <c r="E821" s="3"/>
      <c r="F821" s="3"/>
      <c r="G821" s="16"/>
      <c r="H821" s="3"/>
      <c r="I821" s="3"/>
      <c r="J821" s="3"/>
      <c r="K821" s="3"/>
      <c r="L821" s="3"/>
      <c r="M821" s="3"/>
      <c r="N821" s="3"/>
    </row>
    <row r="822" spans="1:14" ht="13">
      <c r="A822" s="36"/>
      <c r="B822" s="3"/>
      <c r="C822" s="4"/>
      <c r="D822" s="4"/>
      <c r="E822" s="3"/>
      <c r="F822" s="3"/>
      <c r="G822" s="16"/>
      <c r="H822" s="3"/>
      <c r="I822" s="3"/>
      <c r="J822" s="3"/>
      <c r="K822" s="3"/>
      <c r="L822" s="3"/>
      <c r="M822" s="3"/>
      <c r="N822" s="3"/>
    </row>
    <row r="823" spans="1:14" ht="13">
      <c r="A823" s="36"/>
      <c r="B823" s="3"/>
      <c r="C823" s="4"/>
      <c r="D823" s="4"/>
      <c r="E823" s="3"/>
      <c r="F823" s="3"/>
      <c r="G823" s="16"/>
      <c r="H823" s="3"/>
      <c r="I823" s="3"/>
      <c r="J823" s="3"/>
      <c r="K823" s="3"/>
      <c r="L823" s="3"/>
      <c r="M823" s="3"/>
      <c r="N823" s="3"/>
    </row>
    <row r="824" spans="1:14" ht="13">
      <c r="A824" s="36"/>
      <c r="B824" s="3"/>
      <c r="C824" s="4"/>
      <c r="D824" s="4"/>
      <c r="E824" s="3"/>
      <c r="F824" s="3"/>
      <c r="G824" s="16"/>
      <c r="H824" s="3"/>
      <c r="I824" s="3"/>
      <c r="J824" s="3"/>
      <c r="K824" s="3"/>
      <c r="L824" s="3"/>
      <c r="M824" s="3"/>
      <c r="N824" s="3"/>
    </row>
    <row r="825" spans="1:14" ht="13">
      <c r="A825" s="36"/>
      <c r="B825" s="3"/>
      <c r="C825" s="4"/>
      <c r="D825" s="4"/>
      <c r="E825" s="3"/>
      <c r="F825" s="3"/>
      <c r="G825" s="16"/>
      <c r="H825" s="3"/>
      <c r="I825" s="3"/>
      <c r="J825" s="3"/>
      <c r="K825" s="3"/>
      <c r="L825" s="3"/>
      <c r="M825" s="3"/>
      <c r="N825" s="3"/>
    </row>
    <row r="826" spans="1:14" ht="13">
      <c r="A826" s="36"/>
      <c r="B826" s="3"/>
      <c r="C826" s="4"/>
      <c r="D826" s="4"/>
      <c r="E826" s="3"/>
      <c r="F826" s="3"/>
      <c r="G826" s="16"/>
      <c r="H826" s="3"/>
      <c r="I826" s="3"/>
      <c r="J826" s="3"/>
      <c r="K826" s="3"/>
      <c r="L826" s="3"/>
      <c r="M826" s="3"/>
      <c r="N826" s="3"/>
    </row>
    <row r="827" spans="1:14" ht="13">
      <c r="A827" s="36"/>
      <c r="B827" s="3"/>
      <c r="C827" s="4"/>
      <c r="D827" s="4"/>
      <c r="E827" s="3"/>
      <c r="F827" s="3"/>
      <c r="G827" s="16"/>
      <c r="H827" s="3"/>
      <c r="I827" s="3"/>
      <c r="J827" s="3"/>
      <c r="K827" s="3"/>
      <c r="L827" s="3"/>
      <c r="M827" s="3"/>
      <c r="N827" s="3"/>
    </row>
    <row r="828" spans="1:14" ht="13">
      <c r="A828" s="36"/>
      <c r="B828" s="3"/>
      <c r="C828" s="4"/>
      <c r="D828" s="4"/>
      <c r="E828" s="3"/>
      <c r="F828" s="3"/>
      <c r="G828" s="16"/>
      <c r="H828" s="3"/>
      <c r="I828" s="3"/>
      <c r="J828" s="3"/>
      <c r="K828" s="3"/>
      <c r="L828" s="3"/>
      <c r="M828" s="3"/>
      <c r="N828" s="3"/>
    </row>
    <row r="829" spans="1:14" ht="13">
      <c r="A829" s="36"/>
      <c r="B829" s="3"/>
      <c r="C829" s="4"/>
      <c r="D829" s="4"/>
      <c r="E829" s="3"/>
      <c r="F829" s="3"/>
      <c r="G829" s="16"/>
      <c r="H829" s="3"/>
      <c r="I829" s="3"/>
      <c r="J829" s="3"/>
      <c r="K829" s="3"/>
      <c r="L829" s="3"/>
      <c r="M829" s="3"/>
      <c r="N829" s="3"/>
    </row>
    <row r="830" spans="1:14" ht="13">
      <c r="A830" s="36"/>
      <c r="B830" s="3"/>
      <c r="C830" s="4"/>
      <c r="D830" s="4"/>
      <c r="E830" s="3"/>
      <c r="F830" s="3"/>
      <c r="G830" s="16"/>
      <c r="H830" s="3"/>
      <c r="I830" s="3"/>
      <c r="J830" s="3"/>
      <c r="K830" s="3"/>
      <c r="L830" s="3"/>
      <c r="M830" s="3"/>
      <c r="N830" s="3"/>
    </row>
    <row r="831" spans="1:14" ht="13">
      <c r="A831" s="36"/>
      <c r="B831" s="3"/>
      <c r="C831" s="4"/>
      <c r="D831" s="4"/>
      <c r="E831" s="3"/>
      <c r="F831" s="3"/>
      <c r="G831" s="16"/>
      <c r="H831" s="3"/>
      <c r="I831" s="3"/>
      <c r="J831" s="3"/>
      <c r="K831" s="3"/>
      <c r="L831" s="3"/>
      <c r="M831" s="3"/>
      <c r="N831" s="3"/>
    </row>
    <row r="832" spans="1:14" ht="13">
      <c r="A832" s="36"/>
      <c r="B832" s="3"/>
      <c r="C832" s="4"/>
      <c r="D832" s="4"/>
      <c r="E832" s="3"/>
      <c r="F832" s="3"/>
      <c r="G832" s="16"/>
      <c r="H832" s="3"/>
      <c r="I832" s="3"/>
      <c r="J832" s="3"/>
      <c r="K832" s="3"/>
      <c r="L832" s="3"/>
      <c r="M832" s="3"/>
      <c r="N832" s="3"/>
    </row>
    <row r="833" spans="1:14" ht="13">
      <c r="A833" s="36"/>
      <c r="B833" s="3"/>
      <c r="C833" s="4"/>
      <c r="D833" s="4"/>
      <c r="E833" s="3"/>
      <c r="F833" s="3"/>
      <c r="G833" s="16"/>
      <c r="H833" s="3"/>
      <c r="I833" s="3"/>
      <c r="J833" s="3"/>
      <c r="K833" s="3"/>
      <c r="L833" s="3"/>
      <c r="M833" s="3"/>
      <c r="N833" s="3"/>
    </row>
    <row r="834" spans="1:14" ht="13">
      <c r="A834" s="36"/>
      <c r="B834" s="3"/>
      <c r="C834" s="4"/>
      <c r="D834" s="4"/>
      <c r="E834" s="3"/>
      <c r="F834" s="3"/>
      <c r="G834" s="16"/>
      <c r="H834" s="3"/>
      <c r="I834" s="3"/>
      <c r="J834" s="3"/>
      <c r="K834" s="3"/>
      <c r="L834" s="3"/>
      <c r="M834" s="3"/>
      <c r="N834" s="3"/>
    </row>
    <row r="835" spans="1:14" ht="13">
      <c r="A835" s="36"/>
      <c r="B835" s="3"/>
      <c r="C835" s="4"/>
      <c r="D835" s="4"/>
      <c r="E835" s="3"/>
      <c r="F835" s="3"/>
      <c r="G835" s="16"/>
      <c r="H835" s="3"/>
      <c r="I835" s="3"/>
      <c r="J835" s="3"/>
      <c r="K835" s="3"/>
      <c r="L835" s="3"/>
      <c r="M835" s="3"/>
      <c r="N835" s="3"/>
    </row>
    <row r="836" spans="1:14" ht="13">
      <c r="A836" s="36"/>
      <c r="B836" s="3"/>
      <c r="C836" s="4"/>
      <c r="D836" s="4"/>
      <c r="E836" s="3"/>
      <c r="F836" s="3"/>
      <c r="G836" s="16"/>
      <c r="H836" s="3"/>
      <c r="I836" s="3"/>
      <c r="J836" s="3"/>
      <c r="K836" s="3"/>
      <c r="L836" s="3"/>
      <c r="M836" s="3"/>
      <c r="N836" s="3"/>
    </row>
    <row r="837" spans="1:14" ht="13">
      <c r="A837" s="36"/>
      <c r="B837" s="3"/>
      <c r="C837" s="4"/>
      <c r="D837" s="4"/>
      <c r="E837" s="3"/>
      <c r="F837" s="3"/>
      <c r="G837" s="16"/>
      <c r="H837" s="3"/>
      <c r="I837" s="3"/>
      <c r="J837" s="3"/>
      <c r="K837" s="3"/>
      <c r="L837" s="3"/>
      <c r="M837" s="3"/>
      <c r="N837" s="3"/>
    </row>
    <row r="838" spans="1:14" ht="13">
      <c r="A838" s="36"/>
      <c r="B838" s="3"/>
      <c r="C838" s="4"/>
      <c r="D838" s="4"/>
      <c r="E838" s="3"/>
      <c r="F838" s="3"/>
      <c r="G838" s="16"/>
      <c r="H838" s="3"/>
      <c r="I838" s="3"/>
      <c r="J838" s="3"/>
      <c r="K838" s="3"/>
      <c r="L838" s="3"/>
      <c r="M838" s="3"/>
      <c r="N838" s="3"/>
    </row>
    <row r="839" spans="1:14" ht="13">
      <c r="A839" s="36"/>
      <c r="B839" s="3"/>
      <c r="C839" s="4"/>
      <c r="D839" s="4"/>
      <c r="E839" s="3"/>
      <c r="F839" s="3"/>
      <c r="G839" s="16"/>
      <c r="H839" s="3"/>
      <c r="I839" s="3"/>
      <c r="J839" s="3"/>
      <c r="K839" s="3"/>
      <c r="L839" s="3"/>
      <c r="M839" s="3"/>
      <c r="N839" s="3"/>
    </row>
    <row r="840" spans="1:14" ht="13">
      <c r="A840" s="36"/>
      <c r="B840" s="3"/>
      <c r="C840" s="4"/>
      <c r="D840" s="4"/>
      <c r="E840" s="3"/>
      <c r="F840" s="3"/>
      <c r="G840" s="16"/>
      <c r="H840" s="3"/>
      <c r="I840" s="3"/>
      <c r="J840" s="3"/>
      <c r="K840" s="3"/>
      <c r="L840" s="3"/>
      <c r="M840" s="3"/>
      <c r="N840" s="3"/>
    </row>
    <row r="841" spans="1:14" ht="13">
      <c r="A841" s="36"/>
      <c r="B841" s="3"/>
      <c r="C841" s="4"/>
      <c r="D841" s="4"/>
      <c r="E841" s="3"/>
      <c r="F841" s="3"/>
      <c r="G841" s="16"/>
      <c r="H841" s="3"/>
      <c r="I841" s="3"/>
      <c r="J841" s="3"/>
      <c r="K841" s="3"/>
      <c r="L841" s="3"/>
      <c r="M841" s="3"/>
      <c r="N841" s="3"/>
    </row>
    <row r="842" spans="1:14" ht="13">
      <c r="A842" s="36"/>
      <c r="B842" s="3"/>
      <c r="C842" s="4"/>
      <c r="D842" s="4"/>
      <c r="E842" s="3"/>
      <c r="F842" s="3"/>
      <c r="G842" s="16"/>
      <c r="H842" s="3"/>
      <c r="I842" s="3"/>
      <c r="J842" s="3"/>
      <c r="K842" s="3"/>
      <c r="L842" s="3"/>
      <c r="M842" s="3"/>
      <c r="N842" s="3"/>
    </row>
    <row r="843" spans="1:14" ht="13">
      <c r="A843" s="36"/>
      <c r="B843" s="3"/>
      <c r="C843" s="4"/>
      <c r="D843" s="4"/>
      <c r="E843" s="3"/>
      <c r="F843" s="3"/>
      <c r="G843" s="16"/>
      <c r="H843" s="3"/>
      <c r="I843" s="3"/>
      <c r="J843" s="3"/>
      <c r="K843" s="3"/>
      <c r="L843" s="3"/>
      <c r="M843" s="3"/>
      <c r="N843" s="3"/>
    </row>
    <row r="844" spans="1:14" ht="13">
      <c r="A844" s="36"/>
      <c r="B844" s="3"/>
      <c r="C844" s="4"/>
      <c r="D844" s="4"/>
      <c r="E844" s="3"/>
      <c r="F844" s="3"/>
      <c r="G844" s="16"/>
      <c r="H844" s="3"/>
      <c r="I844" s="3"/>
      <c r="J844" s="3"/>
      <c r="K844" s="3"/>
      <c r="L844" s="3"/>
      <c r="M844" s="3"/>
      <c r="N844" s="3"/>
    </row>
    <row r="845" spans="1:14" ht="13">
      <c r="A845" s="36"/>
      <c r="B845" s="3"/>
      <c r="C845" s="4"/>
      <c r="D845" s="4"/>
      <c r="E845" s="3"/>
      <c r="F845" s="3"/>
      <c r="G845" s="16"/>
      <c r="H845" s="3"/>
      <c r="I845" s="3"/>
      <c r="J845" s="3"/>
      <c r="K845" s="3"/>
      <c r="L845" s="3"/>
      <c r="M845" s="3"/>
      <c r="N845" s="3"/>
    </row>
    <row r="846" spans="1:14" ht="13">
      <c r="A846" s="36"/>
      <c r="B846" s="3"/>
      <c r="C846" s="4"/>
      <c r="D846" s="4"/>
      <c r="E846" s="3"/>
      <c r="F846" s="3"/>
      <c r="G846" s="16"/>
      <c r="H846" s="3"/>
      <c r="I846" s="3"/>
      <c r="J846" s="3"/>
      <c r="K846" s="3"/>
      <c r="L846" s="3"/>
      <c r="M846" s="3"/>
      <c r="N846" s="3"/>
    </row>
    <row r="847" spans="1:14" ht="13">
      <c r="A847" s="36"/>
      <c r="B847" s="3"/>
      <c r="C847" s="4"/>
      <c r="D847" s="4"/>
      <c r="E847" s="3"/>
      <c r="F847" s="3"/>
      <c r="G847" s="16"/>
      <c r="H847" s="3"/>
      <c r="I847" s="3"/>
      <c r="J847" s="3"/>
      <c r="K847" s="3"/>
      <c r="L847" s="3"/>
      <c r="M847" s="3"/>
      <c r="N847" s="3"/>
    </row>
    <row r="848" spans="1:14" ht="13">
      <c r="A848" s="36"/>
      <c r="B848" s="3"/>
      <c r="C848" s="4"/>
      <c r="D848" s="4"/>
      <c r="E848" s="3"/>
      <c r="F848" s="3"/>
      <c r="G848" s="16"/>
      <c r="H848" s="3"/>
      <c r="I848" s="3"/>
      <c r="J848" s="3"/>
      <c r="K848" s="3"/>
      <c r="L848" s="3"/>
      <c r="M848" s="3"/>
      <c r="N848" s="3"/>
    </row>
    <row r="849" spans="1:14" ht="13">
      <c r="A849" s="36"/>
      <c r="B849" s="3"/>
      <c r="C849" s="4"/>
      <c r="D849" s="4"/>
      <c r="E849" s="3"/>
      <c r="F849" s="3"/>
      <c r="G849" s="16"/>
      <c r="H849" s="3"/>
      <c r="I849" s="3"/>
      <c r="J849" s="3"/>
      <c r="K849" s="3"/>
      <c r="L849" s="3"/>
      <c r="M849" s="3"/>
      <c r="N849" s="3"/>
    </row>
    <row r="850" spans="1:14" ht="13">
      <c r="A850" s="36"/>
      <c r="B850" s="3"/>
      <c r="C850" s="4"/>
      <c r="D850" s="4"/>
      <c r="E850" s="3"/>
      <c r="F850" s="3"/>
      <c r="G850" s="16"/>
      <c r="H850" s="3"/>
      <c r="I850" s="3"/>
      <c r="J850" s="3"/>
      <c r="K850" s="3"/>
      <c r="L850" s="3"/>
      <c r="M850" s="3"/>
      <c r="N850" s="3"/>
    </row>
    <row r="851" spans="1:14" ht="13">
      <c r="A851" s="36"/>
      <c r="B851" s="3"/>
      <c r="C851" s="4"/>
      <c r="D851" s="4"/>
      <c r="E851" s="3"/>
      <c r="F851" s="3"/>
      <c r="G851" s="16"/>
      <c r="H851" s="3"/>
      <c r="I851" s="3"/>
      <c r="J851" s="3"/>
      <c r="K851" s="3"/>
      <c r="L851" s="3"/>
      <c r="M851" s="3"/>
      <c r="N851" s="3"/>
    </row>
    <row r="852" spans="1:14" ht="13">
      <c r="A852" s="36"/>
      <c r="B852" s="3"/>
      <c r="C852" s="4"/>
      <c r="D852" s="4"/>
      <c r="E852" s="3"/>
      <c r="F852" s="3"/>
      <c r="G852" s="16"/>
      <c r="H852" s="3"/>
      <c r="I852" s="3"/>
      <c r="J852" s="3"/>
      <c r="K852" s="3"/>
      <c r="L852" s="3"/>
      <c r="M852" s="3"/>
      <c r="N852" s="3"/>
    </row>
    <row r="853" spans="1:14" ht="13">
      <c r="A853" s="36"/>
      <c r="B853" s="3"/>
      <c r="C853" s="4"/>
      <c r="D853" s="4"/>
      <c r="E853" s="3"/>
      <c r="F853" s="3"/>
      <c r="G853" s="16"/>
      <c r="H853" s="3"/>
      <c r="I853" s="3"/>
      <c r="J853" s="3"/>
      <c r="K853" s="3"/>
      <c r="L853" s="3"/>
      <c r="M853" s="3"/>
      <c r="N853" s="3"/>
    </row>
    <row r="854" spans="1:14" ht="13">
      <c r="A854" s="36"/>
      <c r="B854" s="3"/>
      <c r="C854" s="4"/>
      <c r="D854" s="4"/>
      <c r="E854" s="3"/>
      <c r="F854" s="3"/>
      <c r="G854" s="16"/>
      <c r="H854" s="3"/>
      <c r="I854" s="3"/>
      <c r="J854" s="3"/>
      <c r="K854" s="3"/>
      <c r="L854" s="3"/>
      <c r="M854" s="3"/>
      <c r="N854" s="3"/>
    </row>
    <row r="855" spans="1:14" ht="13">
      <c r="A855" s="36"/>
      <c r="B855" s="3"/>
      <c r="C855" s="4"/>
      <c r="D855" s="4"/>
      <c r="E855" s="3"/>
      <c r="F855" s="3"/>
      <c r="G855" s="16"/>
      <c r="H855" s="3"/>
      <c r="I855" s="3"/>
      <c r="J855" s="3"/>
      <c r="K855" s="3"/>
      <c r="L855" s="3"/>
      <c r="M855" s="3"/>
      <c r="N855" s="3"/>
    </row>
    <row r="856" spans="1:14" ht="13">
      <c r="A856" s="36"/>
      <c r="B856" s="3"/>
      <c r="C856" s="4"/>
      <c r="D856" s="4"/>
      <c r="E856" s="3"/>
      <c r="F856" s="3"/>
      <c r="G856" s="16"/>
      <c r="H856" s="3"/>
      <c r="I856" s="3"/>
      <c r="J856" s="3"/>
      <c r="K856" s="3"/>
      <c r="L856" s="3"/>
      <c r="M856" s="3"/>
      <c r="N856" s="3"/>
    </row>
    <row r="857" spans="1:14" ht="13">
      <c r="A857" s="36"/>
      <c r="B857" s="3"/>
      <c r="C857" s="4"/>
      <c r="D857" s="4"/>
      <c r="E857" s="3"/>
      <c r="F857" s="3"/>
      <c r="G857" s="16"/>
      <c r="H857" s="3"/>
      <c r="I857" s="3"/>
      <c r="J857" s="3"/>
      <c r="K857" s="3"/>
      <c r="L857" s="3"/>
      <c r="M857" s="3"/>
      <c r="N857" s="3"/>
    </row>
    <row r="858" spans="1:14" ht="13">
      <c r="A858" s="36"/>
      <c r="B858" s="3"/>
      <c r="C858" s="4"/>
      <c r="D858" s="4"/>
      <c r="E858" s="3"/>
      <c r="F858" s="3"/>
      <c r="G858" s="16"/>
      <c r="H858" s="3"/>
      <c r="I858" s="3"/>
      <c r="J858" s="3"/>
      <c r="K858" s="3"/>
      <c r="L858" s="3"/>
      <c r="M858" s="3"/>
      <c r="N858" s="3"/>
    </row>
    <row r="859" spans="1:14" ht="13">
      <c r="A859" s="36"/>
      <c r="B859" s="3"/>
      <c r="C859" s="4"/>
      <c r="D859" s="4"/>
      <c r="E859" s="3"/>
      <c r="F859" s="3"/>
      <c r="G859" s="16"/>
      <c r="H859" s="3"/>
      <c r="I859" s="3"/>
      <c r="J859" s="3"/>
      <c r="K859" s="3"/>
      <c r="L859" s="3"/>
      <c r="M859" s="3"/>
      <c r="N859" s="3"/>
    </row>
    <row r="860" spans="1:14" ht="13">
      <c r="A860" s="36"/>
      <c r="B860" s="3"/>
      <c r="C860" s="4"/>
      <c r="D860" s="4"/>
      <c r="E860" s="3"/>
      <c r="F860" s="3"/>
      <c r="G860" s="16"/>
      <c r="H860" s="3"/>
      <c r="I860" s="3"/>
      <c r="J860" s="3"/>
      <c r="K860" s="3"/>
      <c r="L860" s="3"/>
      <c r="M860" s="3"/>
      <c r="N860" s="3"/>
    </row>
    <row r="861" spans="1:14" ht="13">
      <c r="A861" s="36"/>
      <c r="B861" s="3"/>
      <c r="C861" s="4"/>
      <c r="D861" s="4"/>
      <c r="E861" s="3"/>
      <c r="F861" s="3"/>
      <c r="G861" s="16"/>
      <c r="H861" s="3"/>
      <c r="I861" s="3"/>
      <c r="J861" s="3"/>
      <c r="K861" s="3"/>
      <c r="L861" s="3"/>
      <c r="M861" s="3"/>
      <c r="N861" s="3"/>
    </row>
    <row r="862" spans="1:14" ht="13">
      <c r="A862" s="36"/>
      <c r="B862" s="3"/>
      <c r="C862" s="4"/>
      <c r="D862" s="4"/>
      <c r="E862" s="3"/>
      <c r="F862" s="3"/>
      <c r="G862" s="16"/>
      <c r="H862" s="3"/>
      <c r="I862" s="3"/>
      <c r="J862" s="3"/>
      <c r="K862" s="3"/>
      <c r="L862" s="3"/>
      <c r="M862" s="3"/>
      <c r="N862" s="3"/>
    </row>
    <row r="863" spans="1:14" ht="13">
      <c r="A863" s="36"/>
      <c r="B863" s="3"/>
      <c r="C863" s="4"/>
      <c r="D863" s="4"/>
      <c r="E863" s="3"/>
      <c r="F863" s="3"/>
      <c r="G863" s="16"/>
      <c r="H863" s="3"/>
      <c r="I863" s="3"/>
      <c r="J863" s="3"/>
      <c r="K863" s="3"/>
      <c r="L863" s="3"/>
      <c r="M863" s="3"/>
      <c r="N863" s="3"/>
    </row>
    <row r="864" spans="1:14" ht="13">
      <c r="A864" s="36"/>
      <c r="B864" s="3"/>
      <c r="C864" s="4"/>
      <c r="D864" s="4"/>
      <c r="E864" s="3"/>
      <c r="F864" s="3"/>
      <c r="G864" s="16"/>
      <c r="H864" s="3"/>
      <c r="I864" s="3"/>
      <c r="J864" s="3"/>
      <c r="K864" s="3"/>
      <c r="L864" s="3"/>
      <c r="M864" s="3"/>
      <c r="N864" s="3"/>
    </row>
    <row r="865" spans="1:14" ht="13">
      <c r="A865" s="36"/>
      <c r="B865" s="3"/>
      <c r="C865" s="4"/>
      <c r="D865" s="4"/>
      <c r="E865" s="3"/>
      <c r="F865" s="3"/>
      <c r="G865" s="16"/>
      <c r="H865" s="3"/>
      <c r="I865" s="3"/>
      <c r="J865" s="3"/>
      <c r="K865" s="3"/>
      <c r="L865" s="3"/>
      <c r="M865" s="3"/>
      <c r="N865" s="3"/>
    </row>
    <row r="866" spans="1:14" ht="13">
      <c r="A866" s="36"/>
      <c r="B866" s="3"/>
      <c r="C866" s="4"/>
      <c r="D866" s="4"/>
      <c r="E866" s="3"/>
      <c r="F866" s="3"/>
      <c r="G866" s="16"/>
      <c r="H866" s="3"/>
      <c r="I866" s="3"/>
      <c r="J866" s="3"/>
      <c r="K866" s="3"/>
      <c r="L866" s="3"/>
      <c r="M866" s="3"/>
      <c r="N866" s="3"/>
    </row>
    <row r="867" spans="1:14" ht="13">
      <c r="A867" s="36"/>
      <c r="B867" s="3"/>
      <c r="C867" s="4"/>
      <c r="D867" s="4"/>
      <c r="E867" s="3"/>
      <c r="F867" s="3"/>
      <c r="G867" s="16"/>
      <c r="H867" s="3"/>
      <c r="I867" s="3"/>
      <c r="J867" s="3"/>
      <c r="K867" s="3"/>
      <c r="L867" s="3"/>
      <c r="M867" s="3"/>
      <c r="N867" s="3"/>
    </row>
    <row r="868" spans="1:14" ht="13">
      <c r="A868" s="36"/>
      <c r="B868" s="3"/>
      <c r="C868" s="4"/>
      <c r="D868" s="4"/>
      <c r="E868" s="3"/>
      <c r="F868" s="3"/>
      <c r="G868" s="16"/>
      <c r="H868" s="3"/>
      <c r="I868" s="3"/>
      <c r="J868" s="3"/>
      <c r="K868" s="3"/>
      <c r="L868" s="3"/>
      <c r="M868" s="3"/>
      <c r="N868" s="3"/>
    </row>
    <row r="869" spans="1:14" ht="13">
      <c r="A869" s="36"/>
      <c r="B869" s="3"/>
      <c r="C869" s="4"/>
      <c r="D869" s="4"/>
      <c r="E869" s="3"/>
      <c r="F869" s="3"/>
      <c r="G869" s="16"/>
      <c r="H869" s="3"/>
      <c r="I869" s="3"/>
      <c r="J869" s="3"/>
      <c r="K869" s="3"/>
      <c r="L869" s="3"/>
      <c r="M869" s="3"/>
      <c r="N869" s="3"/>
    </row>
    <row r="870" spans="1:14" ht="13">
      <c r="A870" s="36"/>
      <c r="B870" s="3"/>
      <c r="C870" s="4"/>
      <c r="D870" s="4"/>
      <c r="E870" s="3"/>
      <c r="F870" s="3"/>
      <c r="G870" s="16"/>
      <c r="H870" s="3"/>
      <c r="I870" s="3"/>
      <c r="J870" s="3"/>
      <c r="K870" s="3"/>
      <c r="L870" s="3"/>
      <c r="M870" s="3"/>
      <c r="N870" s="3"/>
    </row>
    <row r="871" spans="1:14" ht="13">
      <c r="A871" s="36"/>
      <c r="B871" s="3"/>
      <c r="C871" s="4"/>
      <c r="D871" s="4"/>
      <c r="E871" s="3"/>
      <c r="F871" s="3"/>
      <c r="G871" s="16"/>
      <c r="H871" s="3"/>
      <c r="I871" s="3"/>
      <c r="J871" s="3"/>
      <c r="K871" s="3"/>
      <c r="L871" s="3"/>
      <c r="M871" s="3"/>
      <c r="N871" s="3"/>
    </row>
    <row r="872" spans="1:14" ht="13">
      <c r="A872" s="36"/>
      <c r="B872" s="3"/>
      <c r="C872" s="4"/>
      <c r="D872" s="4"/>
      <c r="E872" s="3"/>
      <c r="F872" s="3"/>
      <c r="G872" s="16"/>
      <c r="H872" s="3"/>
      <c r="I872" s="3"/>
      <c r="J872" s="3"/>
      <c r="K872" s="3"/>
      <c r="L872" s="3"/>
      <c r="M872" s="3"/>
      <c r="N872" s="3"/>
    </row>
    <row r="873" spans="1:14" ht="13">
      <c r="A873" s="36"/>
      <c r="B873" s="3"/>
      <c r="C873" s="4"/>
      <c r="D873" s="4"/>
      <c r="E873" s="3"/>
      <c r="F873" s="3"/>
      <c r="G873" s="16"/>
      <c r="H873" s="3"/>
      <c r="I873" s="3"/>
      <c r="J873" s="3"/>
      <c r="K873" s="3"/>
      <c r="L873" s="3"/>
      <c r="M873" s="3"/>
      <c r="N873" s="3"/>
    </row>
    <row r="874" spans="1:14" ht="13">
      <c r="A874" s="36"/>
      <c r="B874" s="3"/>
      <c r="C874" s="4"/>
      <c r="D874" s="4"/>
      <c r="E874" s="3"/>
      <c r="F874" s="3"/>
      <c r="G874" s="16"/>
      <c r="H874" s="3"/>
      <c r="I874" s="3"/>
      <c r="J874" s="3"/>
      <c r="K874" s="3"/>
      <c r="L874" s="3"/>
      <c r="M874" s="3"/>
      <c r="N874" s="3"/>
    </row>
    <row r="875" spans="1:14" ht="13">
      <c r="A875" s="36"/>
      <c r="B875" s="3"/>
      <c r="C875" s="4"/>
      <c r="D875" s="4"/>
      <c r="E875" s="3"/>
      <c r="F875" s="3"/>
      <c r="G875" s="16"/>
      <c r="H875" s="3"/>
      <c r="I875" s="3"/>
      <c r="J875" s="3"/>
      <c r="K875" s="3"/>
      <c r="L875" s="3"/>
      <c r="M875" s="3"/>
      <c r="N875" s="3"/>
    </row>
    <row r="876" spans="1:14" ht="13">
      <c r="A876" s="36"/>
      <c r="B876" s="3"/>
      <c r="C876" s="4"/>
      <c r="D876" s="4"/>
      <c r="E876" s="3"/>
      <c r="F876" s="3"/>
      <c r="G876" s="16"/>
      <c r="H876" s="3"/>
      <c r="I876" s="3"/>
      <c r="J876" s="3"/>
      <c r="K876" s="3"/>
      <c r="L876" s="3"/>
      <c r="M876" s="3"/>
      <c r="N876" s="3"/>
    </row>
    <row r="877" spans="1:14" ht="13">
      <c r="A877" s="36"/>
      <c r="B877" s="3"/>
      <c r="C877" s="4"/>
      <c r="D877" s="4"/>
      <c r="E877" s="3"/>
      <c r="F877" s="3"/>
      <c r="G877" s="16"/>
      <c r="H877" s="3"/>
      <c r="I877" s="3"/>
      <c r="J877" s="3"/>
      <c r="K877" s="3"/>
      <c r="L877" s="3"/>
      <c r="M877" s="3"/>
      <c r="N877" s="3"/>
    </row>
    <row r="878" spans="1:14" ht="13">
      <c r="A878" s="36"/>
      <c r="B878" s="3"/>
      <c r="C878" s="4"/>
      <c r="D878" s="4"/>
      <c r="E878" s="3"/>
      <c r="F878" s="3"/>
      <c r="G878" s="16"/>
      <c r="H878" s="3"/>
      <c r="I878" s="3"/>
      <c r="J878" s="3"/>
      <c r="K878" s="3"/>
      <c r="L878" s="3"/>
      <c r="M878" s="3"/>
      <c r="N878" s="3"/>
    </row>
    <row r="879" spans="1:14" ht="13">
      <c r="A879" s="36"/>
      <c r="B879" s="3"/>
      <c r="C879" s="4"/>
      <c r="D879" s="4"/>
      <c r="E879" s="3"/>
      <c r="F879" s="3"/>
      <c r="G879" s="16"/>
      <c r="H879" s="3"/>
      <c r="I879" s="3"/>
      <c r="J879" s="3"/>
      <c r="K879" s="3"/>
      <c r="L879" s="3"/>
      <c r="M879" s="3"/>
      <c r="N879" s="3"/>
    </row>
    <row r="880" spans="1:14" ht="13">
      <c r="A880" s="36"/>
      <c r="B880" s="3"/>
      <c r="C880" s="4"/>
      <c r="D880" s="4"/>
      <c r="E880" s="3"/>
      <c r="F880" s="3"/>
      <c r="G880" s="16"/>
      <c r="H880" s="3"/>
      <c r="I880" s="3"/>
      <c r="J880" s="3"/>
      <c r="K880" s="3"/>
      <c r="L880" s="3"/>
      <c r="M880" s="3"/>
      <c r="N880" s="3"/>
    </row>
    <row r="881" spans="1:14" ht="13">
      <c r="A881" s="36"/>
      <c r="B881" s="3"/>
      <c r="C881" s="4"/>
      <c r="D881" s="4"/>
      <c r="E881" s="3"/>
      <c r="F881" s="3"/>
      <c r="G881" s="16"/>
      <c r="H881" s="3"/>
      <c r="I881" s="3"/>
      <c r="J881" s="3"/>
      <c r="K881" s="3"/>
      <c r="L881" s="3"/>
      <c r="M881" s="3"/>
      <c r="N881" s="3"/>
    </row>
    <row r="882" spans="1:14" ht="13">
      <c r="A882" s="36"/>
      <c r="B882" s="3"/>
      <c r="C882" s="4"/>
      <c r="D882" s="4"/>
      <c r="E882" s="3"/>
      <c r="F882" s="3"/>
      <c r="G882" s="16"/>
      <c r="H882" s="3"/>
      <c r="I882" s="3"/>
      <c r="J882" s="3"/>
      <c r="K882" s="3"/>
      <c r="L882" s="3"/>
      <c r="M882" s="3"/>
      <c r="N882" s="3"/>
    </row>
    <row r="883" spans="1:14" ht="13">
      <c r="A883" s="36"/>
      <c r="B883" s="3"/>
      <c r="C883" s="4"/>
      <c r="D883" s="4"/>
      <c r="E883" s="3"/>
      <c r="F883" s="3"/>
      <c r="G883" s="16"/>
      <c r="H883" s="3"/>
      <c r="I883" s="3"/>
      <c r="J883" s="3"/>
      <c r="K883" s="3"/>
      <c r="L883" s="3"/>
      <c r="M883" s="3"/>
      <c r="N883" s="3"/>
    </row>
    <row r="884" spans="1:14" ht="13">
      <c r="A884" s="36"/>
      <c r="B884" s="3"/>
      <c r="C884" s="4"/>
      <c r="D884" s="4"/>
      <c r="E884" s="3"/>
      <c r="F884" s="3"/>
      <c r="G884" s="16"/>
      <c r="H884" s="3"/>
      <c r="I884" s="3"/>
      <c r="J884" s="3"/>
      <c r="K884" s="3"/>
      <c r="L884" s="3"/>
      <c r="M884" s="3"/>
      <c r="N884" s="3"/>
    </row>
    <row r="885" spans="1:14" ht="13">
      <c r="A885" s="36"/>
      <c r="B885" s="3"/>
      <c r="C885" s="4"/>
      <c r="D885" s="4"/>
      <c r="E885" s="3"/>
      <c r="F885" s="3"/>
      <c r="G885" s="16"/>
      <c r="H885" s="3"/>
      <c r="I885" s="3"/>
      <c r="J885" s="3"/>
      <c r="K885" s="3"/>
      <c r="L885" s="3"/>
      <c r="M885" s="3"/>
      <c r="N885" s="3"/>
    </row>
    <row r="886" spans="1:14" ht="13">
      <c r="A886" s="36"/>
      <c r="B886" s="3"/>
      <c r="C886" s="4"/>
      <c r="D886" s="4"/>
      <c r="E886" s="3"/>
      <c r="F886" s="3"/>
      <c r="G886" s="16"/>
      <c r="H886" s="3"/>
      <c r="I886" s="3"/>
      <c r="J886" s="3"/>
      <c r="K886" s="3"/>
      <c r="L886" s="3"/>
      <c r="M886" s="3"/>
      <c r="N886" s="3"/>
    </row>
    <row r="887" spans="1:14" ht="13">
      <c r="A887" s="36"/>
      <c r="B887" s="3"/>
      <c r="C887" s="4"/>
      <c r="D887" s="4"/>
      <c r="E887" s="3"/>
      <c r="F887" s="3"/>
      <c r="G887" s="16"/>
      <c r="H887" s="3"/>
      <c r="I887" s="3"/>
      <c r="J887" s="3"/>
      <c r="K887" s="3"/>
      <c r="L887" s="3"/>
      <c r="M887" s="3"/>
      <c r="N887" s="3"/>
    </row>
    <row r="888" spans="1:14" ht="13">
      <c r="A888" s="36"/>
      <c r="B888" s="3"/>
      <c r="C888" s="4"/>
      <c r="D888" s="4"/>
      <c r="E888" s="3"/>
      <c r="F888" s="3"/>
      <c r="G888" s="16"/>
      <c r="H888" s="3"/>
      <c r="I888" s="3"/>
      <c r="J888" s="3"/>
      <c r="K888" s="3"/>
      <c r="L888" s="3"/>
      <c r="M888" s="3"/>
      <c r="N888" s="3"/>
    </row>
    <row r="889" spans="1:14" ht="13">
      <c r="A889" s="36"/>
      <c r="B889" s="3"/>
      <c r="C889" s="4"/>
      <c r="D889" s="4"/>
      <c r="E889" s="3"/>
      <c r="F889" s="3"/>
      <c r="G889" s="16"/>
      <c r="H889" s="3"/>
      <c r="I889" s="3"/>
      <c r="J889" s="3"/>
      <c r="K889" s="3"/>
      <c r="L889" s="3"/>
      <c r="M889" s="3"/>
      <c r="N889" s="3"/>
    </row>
    <row r="890" spans="1:14" ht="13">
      <c r="A890" s="36"/>
      <c r="B890" s="3"/>
      <c r="C890" s="4"/>
      <c r="D890" s="4"/>
      <c r="E890" s="3"/>
      <c r="F890" s="3"/>
      <c r="G890" s="16"/>
      <c r="H890" s="3"/>
      <c r="I890" s="3"/>
      <c r="J890" s="3"/>
      <c r="K890" s="3"/>
      <c r="L890" s="3"/>
      <c r="M890" s="3"/>
      <c r="N890" s="3"/>
    </row>
    <row r="891" spans="1:14" ht="13">
      <c r="A891" s="36"/>
      <c r="B891" s="3"/>
      <c r="C891" s="4"/>
      <c r="D891" s="4"/>
      <c r="E891" s="3"/>
      <c r="F891" s="3"/>
      <c r="G891" s="16"/>
      <c r="H891" s="3"/>
      <c r="I891" s="3"/>
      <c r="J891" s="3"/>
      <c r="K891" s="3"/>
      <c r="L891" s="3"/>
      <c r="M891" s="3"/>
      <c r="N891" s="3"/>
    </row>
    <row r="892" spans="1:14" ht="13">
      <c r="A892" s="36"/>
      <c r="B892" s="3"/>
      <c r="C892" s="4"/>
      <c r="D892" s="4"/>
      <c r="E892" s="3"/>
      <c r="F892" s="3"/>
      <c r="G892" s="16"/>
      <c r="H892" s="3"/>
      <c r="I892" s="3"/>
      <c r="J892" s="3"/>
      <c r="K892" s="3"/>
      <c r="L892" s="3"/>
      <c r="M892" s="3"/>
      <c r="N892" s="3"/>
    </row>
    <row r="893" spans="1:14" ht="13">
      <c r="A893" s="36"/>
      <c r="B893" s="3"/>
      <c r="C893" s="4"/>
      <c r="D893" s="4"/>
      <c r="E893" s="3"/>
      <c r="F893" s="3"/>
      <c r="G893" s="16"/>
      <c r="H893" s="3"/>
      <c r="I893" s="3"/>
      <c r="J893" s="3"/>
      <c r="K893" s="3"/>
      <c r="L893" s="3"/>
      <c r="M893" s="3"/>
      <c r="N893" s="3"/>
    </row>
    <row r="894" spans="1:14" ht="13">
      <c r="A894" s="36"/>
      <c r="B894" s="3"/>
      <c r="C894" s="4"/>
      <c r="D894" s="4"/>
      <c r="E894" s="3"/>
      <c r="F894" s="3"/>
      <c r="G894" s="16"/>
      <c r="H894" s="3"/>
      <c r="I894" s="3"/>
      <c r="J894" s="3"/>
      <c r="K894" s="3"/>
      <c r="L894" s="3"/>
      <c r="M894" s="3"/>
      <c r="N894" s="3"/>
    </row>
    <row r="895" spans="1:14" ht="13">
      <c r="A895" s="36"/>
      <c r="B895" s="3"/>
      <c r="C895" s="4"/>
      <c r="D895" s="4"/>
      <c r="E895" s="3"/>
      <c r="F895" s="3"/>
      <c r="G895" s="16"/>
      <c r="H895" s="3"/>
      <c r="I895" s="3"/>
      <c r="J895" s="3"/>
      <c r="K895" s="3"/>
      <c r="L895" s="3"/>
      <c r="M895" s="3"/>
      <c r="N895" s="3"/>
    </row>
    <row r="896" spans="1:14" ht="13">
      <c r="A896" s="36"/>
      <c r="B896" s="3"/>
      <c r="C896" s="4"/>
      <c r="D896" s="4"/>
      <c r="E896" s="3"/>
      <c r="F896" s="3"/>
      <c r="G896" s="16"/>
      <c r="H896" s="3"/>
      <c r="I896" s="3"/>
      <c r="J896" s="3"/>
      <c r="K896" s="3"/>
      <c r="L896" s="3"/>
      <c r="M896" s="3"/>
      <c r="N896" s="3"/>
    </row>
    <row r="897" spans="1:14" ht="13">
      <c r="A897" s="36"/>
      <c r="B897" s="3"/>
      <c r="C897" s="4"/>
      <c r="D897" s="4"/>
      <c r="E897" s="3"/>
      <c r="F897" s="3"/>
      <c r="G897" s="16"/>
      <c r="H897" s="3"/>
      <c r="I897" s="3"/>
      <c r="J897" s="3"/>
      <c r="K897" s="3"/>
      <c r="L897" s="3"/>
      <c r="M897" s="3"/>
      <c r="N897" s="3"/>
    </row>
    <row r="898" spans="1:14" ht="13">
      <c r="A898" s="36"/>
      <c r="B898" s="3"/>
      <c r="C898" s="4"/>
      <c r="D898" s="4"/>
      <c r="E898" s="3"/>
      <c r="F898" s="3"/>
      <c r="G898" s="16"/>
      <c r="H898" s="3"/>
      <c r="I898" s="3"/>
      <c r="J898" s="3"/>
      <c r="K898" s="3"/>
      <c r="L898" s="3"/>
      <c r="M898" s="3"/>
      <c r="N898" s="3"/>
    </row>
    <row r="899" spans="1:14" ht="13">
      <c r="A899" s="36"/>
      <c r="B899" s="3"/>
      <c r="C899" s="4"/>
      <c r="D899" s="4"/>
      <c r="E899" s="3"/>
      <c r="F899" s="3"/>
      <c r="G899" s="16"/>
      <c r="H899" s="3"/>
      <c r="I899" s="3"/>
      <c r="J899" s="3"/>
      <c r="K899" s="3"/>
      <c r="L899" s="3"/>
      <c r="M899" s="3"/>
      <c r="N899" s="3"/>
    </row>
    <row r="900" spans="1:14" ht="13">
      <c r="A900" s="36"/>
      <c r="B900" s="3"/>
      <c r="C900" s="4"/>
      <c r="D900" s="4"/>
      <c r="E900" s="3"/>
      <c r="F900" s="3"/>
      <c r="G900" s="16"/>
      <c r="H900" s="3"/>
      <c r="I900" s="3"/>
      <c r="J900" s="3"/>
      <c r="K900" s="3"/>
      <c r="L900" s="3"/>
      <c r="M900" s="3"/>
      <c r="N900" s="3"/>
    </row>
    <row r="901" spans="1:14" ht="13">
      <c r="A901" s="36"/>
      <c r="B901" s="3"/>
      <c r="C901" s="4"/>
      <c r="D901" s="4"/>
      <c r="E901" s="3"/>
      <c r="F901" s="3"/>
      <c r="G901" s="16"/>
      <c r="H901" s="3"/>
      <c r="I901" s="3"/>
      <c r="J901" s="3"/>
      <c r="K901" s="3"/>
      <c r="L901" s="3"/>
      <c r="M901" s="3"/>
      <c r="N901" s="3"/>
    </row>
    <row r="902" spans="1:14" ht="13">
      <c r="A902" s="36"/>
      <c r="B902" s="3"/>
      <c r="C902" s="4"/>
      <c r="D902" s="4"/>
      <c r="E902" s="3"/>
      <c r="F902" s="3"/>
      <c r="G902" s="16"/>
      <c r="H902" s="3"/>
      <c r="I902" s="3"/>
      <c r="J902" s="3"/>
      <c r="K902" s="3"/>
      <c r="L902" s="3"/>
      <c r="M902" s="3"/>
      <c r="N902" s="3"/>
    </row>
    <row r="903" spans="1:14" ht="13">
      <c r="A903" s="36"/>
      <c r="B903" s="3"/>
      <c r="C903" s="4"/>
      <c r="D903" s="4"/>
      <c r="E903" s="3"/>
      <c r="F903" s="3"/>
      <c r="G903" s="16"/>
      <c r="H903" s="3"/>
      <c r="I903" s="3"/>
      <c r="J903" s="3"/>
      <c r="K903" s="3"/>
      <c r="L903" s="3"/>
      <c r="M903" s="3"/>
      <c r="N903" s="3"/>
    </row>
    <row r="904" spans="1:14" ht="13">
      <c r="A904" s="36"/>
      <c r="B904" s="3"/>
      <c r="C904" s="4"/>
      <c r="D904" s="4"/>
      <c r="E904" s="3"/>
      <c r="F904" s="3"/>
      <c r="G904" s="16"/>
      <c r="H904" s="3"/>
      <c r="I904" s="3"/>
      <c r="J904" s="3"/>
      <c r="K904" s="3"/>
      <c r="L904" s="3"/>
      <c r="M904" s="3"/>
      <c r="N904" s="3"/>
    </row>
    <row r="905" spans="1:14" ht="13">
      <c r="A905" s="36"/>
      <c r="B905" s="3"/>
      <c r="C905" s="4"/>
      <c r="D905" s="4"/>
      <c r="E905" s="3"/>
      <c r="F905" s="3"/>
      <c r="G905" s="16"/>
      <c r="H905" s="3"/>
      <c r="I905" s="3"/>
      <c r="J905" s="3"/>
      <c r="K905" s="3"/>
      <c r="L905" s="3"/>
      <c r="M905" s="3"/>
      <c r="N905" s="3"/>
    </row>
    <row r="906" spans="1:14" ht="13">
      <c r="A906" s="36"/>
      <c r="B906" s="3"/>
      <c r="C906" s="4"/>
      <c r="D906" s="4"/>
      <c r="E906" s="3"/>
      <c r="F906" s="3"/>
      <c r="G906" s="16"/>
      <c r="H906" s="3"/>
      <c r="I906" s="3"/>
      <c r="J906" s="3"/>
      <c r="K906" s="3"/>
      <c r="L906" s="3"/>
      <c r="M906" s="3"/>
      <c r="N906" s="3"/>
    </row>
    <row r="907" spans="1:14" ht="13">
      <c r="A907" s="36"/>
      <c r="B907" s="3"/>
      <c r="C907" s="4"/>
      <c r="D907" s="4"/>
      <c r="E907" s="3"/>
      <c r="F907" s="3"/>
      <c r="G907" s="16"/>
      <c r="H907" s="3"/>
      <c r="I907" s="3"/>
      <c r="J907" s="3"/>
      <c r="K907" s="3"/>
      <c r="L907" s="3"/>
      <c r="M907" s="3"/>
      <c r="N907" s="3"/>
    </row>
    <row r="908" spans="1:14" ht="13">
      <c r="A908" s="36"/>
      <c r="B908" s="3"/>
      <c r="C908" s="4"/>
      <c r="D908" s="4"/>
      <c r="E908" s="3"/>
      <c r="F908" s="3"/>
      <c r="G908" s="16"/>
      <c r="H908" s="3"/>
      <c r="I908" s="3"/>
      <c r="J908" s="3"/>
      <c r="K908" s="3"/>
      <c r="L908" s="3"/>
      <c r="M908" s="3"/>
      <c r="N908" s="3"/>
    </row>
    <row r="909" spans="1:14" ht="13">
      <c r="A909" s="36"/>
      <c r="B909" s="3"/>
      <c r="C909" s="4"/>
      <c r="D909" s="4"/>
      <c r="E909" s="3"/>
      <c r="F909" s="3"/>
      <c r="G909" s="16"/>
      <c r="H909" s="3"/>
      <c r="I909" s="3"/>
      <c r="J909" s="3"/>
      <c r="K909" s="3"/>
      <c r="L909" s="3"/>
      <c r="M909" s="3"/>
      <c r="N909" s="3"/>
    </row>
    <row r="910" spans="1:14" ht="13">
      <c r="A910" s="36"/>
      <c r="B910" s="3"/>
      <c r="C910" s="4"/>
      <c r="D910" s="4"/>
      <c r="E910" s="3"/>
      <c r="F910" s="3"/>
      <c r="G910" s="16"/>
      <c r="H910" s="3"/>
      <c r="I910" s="3"/>
      <c r="J910" s="3"/>
      <c r="K910" s="3"/>
      <c r="L910" s="3"/>
      <c r="M910" s="3"/>
      <c r="N910" s="3"/>
    </row>
    <row r="911" spans="1:14" ht="13">
      <c r="A911" s="36"/>
      <c r="B911" s="3"/>
      <c r="C911" s="4"/>
      <c r="D911" s="4"/>
      <c r="E911" s="3"/>
      <c r="F911" s="3"/>
      <c r="G911" s="16"/>
      <c r="H911" s="3"/>
      <c r="I911" s="3"/>
      <c r="J911" s="3"/>
      <c r="K911" s="3"/>
      <c r="L911" s="3"/>
      <c r="M911" s="3"/>
      <c r="N911" s="3"/>
    </row>
    <row r="912" spans="1:14" ht="13">
      <c r="A912" s="36"/>
      <c r="B912" s="3"/>
      <c r="C912" s="4"/>
      <c r="D912" s="4"/>
      <c r="E912" s="3"/>
      <c r="F912" s="3"/>
      <c r="G912" s="16"/>
      <c r="H912" s="3"/>
      <c r="I912" s="3"/>
      <c r="J912" s="3"/>
      <c r="K912" s="3"/>
      <c r="L912" s="3"/>
      <c r="M912" s="3"/>
      <c r="N912" s="3"/>
    </row>
    <row r="913" spans="1:14" ht="13">
      <c r="A913" s="36"/>
      <c r="B913" s="3"/>
      <c r="C913" s="4"/>
      <c r="D913" s="4"/>
      <c r="E913" s="3"/>
      <c r="F913" s="3"/>
      <c r="G913" s="16"/>
      <c r="H913" s="3"/>
      <c r="I913" s="3"/>
      <c r="J913" s="3"/>
      <c r="K913" s="3"/>
      <c r="L913" s="3"/>
      <c r="M913" s="3"/>
      <c r="N913" s="3"/>
    </row>
    <row r="914" spans="1:14" ht="13">
      <c r="A914" s="36"/>
      <c r="B914" s="3"/>
      <c r="C914" s="4"/>
      <c r="D914" s="4"/>
      <c r="E914" s="3"/>
      <c r="F914" s="3"/>
      <c r="G914" s="16"/>
      <c r="H914" s="3"/>
      <c r="I914" s="3"/>
      <c r="J914" s="3"/>
      <c r="K914" s="3"/>
      <c r="L914" s="3"/>
      <c r="M914" s="3"/>
      <c r="N914" s="3"/>
    </row>
    <row r="915" spans="1:14" ht="13">
      <c r="A915" s="36"/>
      <c r="B915" s="3"/>
      <c r="C915" s="4"/>
      <c r="D915" s="4"/>
      <c r="E915" s="3"/>
      <c r="F915" s="3"/>
      <c r="G915" s="16"/>
      <c r="H915" s="3"/>
      <c r="I915" s="3"/>
      <c r="J915" s="3"/>
      <c r="K915" s="3"/>
      <c r="L915" s="3"/>
      <c r="M915" s="3"/>
      <c r="N915" s="3"/>
    </row>
    <row r="916" spans="1:14" ht="13">
      <c r="A916" s="36"/>
      <c r="B916" s="3"/>
      <c r="C916" s="4"/>
      <c r="D916" s="4"/>
      <c r="E916" s="3"/>
      <c r="F916" s="3"/>
      <c r="G916" s="16"/>
      <c r="H916" s="3"/>
      <c r="I916" s="3"/>
      <c r="J916" s="3"/>
      <c r="K916" s="3"/>
      <c r="L916" s="3"/>
      <c r="M916" s="3"/>
      <c r="N916" s="3"/>
    </row>
    <row r="917" spans="1:14" ht="13">
      <c r="A917" s="36"/>
      <c r="B917" s="3"/>
      <c r="C917" s="4"/>
      <c r="D917" s="4"/>
      <c r="E917" s="3"/>
      <c r="F917" s="3"/>
      <c r="G917" s="16"/>
      <c r="H917" s="3"/>
      <c r="I917" s="3"/>
      <c r="J917" s="3"/>
      <c r="K917" s="3"/>
      <c r="L917" s="3"/>
      <c r="M917" s="3"/>
      <c r="N917" s="3"/>
    </row>
    <row r="918" spans="1:14" ht="13">
      <c r="A918" s="36"/>
      <c r="B918" s="3"/>
      <c r="C918" s="4"/>
      <c r="D918" s="4"/>
      <c r="E918" s="3"/>
      <c r="F918" s="3"/>
      <c r="G918" s="16"/>
      <c r="H918" s="3"/>
      <c r="I918" s="3"/>
      <c r="J918" s="3"/>
      <c r="K918" s="3"/>
      <c r="L918" s="3"/>
      <c r="M918" s="3"/>
      <c r="N918" s="3"/>
    </row>
    <row r="919" spans="1:14" ht="13">
      <c r="A919" s="36"/>
      <c r="B919" s="3"/>
      <c r="C919" s="4"/>
      <c r="D919" s="4"/>
      <c r="E919" s="3"/>
      <c r="F919" s="3"/>
      <c r="G919" s="16"/>
      <c r="H919" s="3"/>
      <c r="I919" s="3"/>
      <c r="J919" s="3"/>
      <c r="K919" s="3"/>
      <c r="L919" s="3"/>
      <c r="M919" s="3"/>
      <c r="N919" s="3"/>
    </row>
    <row r="920" spans="1:14" ht="13">
      <c r="A920" s="36"/>
      <c r="B920" s="3"/>
      <c r="C920" s="4"/>
      <c r="D920" s="4"/>
      <c r="E920" s="3"/>
      <c r="F920" s="3"/>
      <c r="G920" s="16"/>
      <c r="H920" s="3"/>
      <c r="I920" s="3"/>
      <c r="J920" s="3"/>
      <c r="K920" s="3"/>
      <c r="L920" s="3"/>
      <c r="M920" s="3"/>
      <c r="N920" s="3"/>
    </row>
    <row r="921" spans="1:14" ht="13">
      <c r="A921" s="36"/>
      <c r="B921" s="3"/>
      <c r="C921" s="4"/>
      <c r="D921" s="4"/>
      <c r="E921" s="3"/>
      <c r="F921" s="3"/>
      <c r="G921" s="16"/>
      <c r="H921" s="3"/>
      <c r="I921" s="3"/>
      <c r="J921" s="3"/>
      <c r="K921" s="3"/>
      <c r="L921" s="3"/>
      <c r="M921" s="3"/>
      <c r="N921" s="3"/>
    </row>
    <row r="922" spans="1:14" ht="13">
      <c r="A922" s="36"/>
      <c r="B922" s="3"/>
      <c r="C922" s="4"/>
      <c r="D922" s="4"/>
      <c r="E922" s="3"/>
      <c r="F922" s="3"/>
      <c r="G922" s="16"/>
      <c r="H922" s="3"/>
      <c r="I922" s="3"/>
      <c r="J922" s="3"/>
      <c r="K922" s="3"/>
      <c r="L922" s="3"/>
      <c r="M922" s="3"/>
      <c r="N922" s="3"/>
    </row>
    <row r="923" spans="1:14" ht="13">
      <c r="A923" s="36"/>
      <c r="B923" s="3"/>
      <c r="C923" s="4"/>
      <c r="D923" s="4"/>
      <c r="E923" s="3"/>
      <c r="F923" s="3"/>
      <c r="G923" s="16"/>
      <c r="H923" s="3"/>
      <c r="I923" s="3"/>
      <c r="J923" s="3"/>
      <c r="K923" s="3"/>
      <c r="L923" s="3"/>
      <c r="M923" s="3"/>
      <c r="N923" s="3"/>
    </row>
    <row r="924" spans="1:14" ht="13">
      <c r="A924" s="36"/>
      <c r="B924" s="3"/>
      <c r="C924" s="4"/>
      <c r="D924" s="4"/>
      <c r="E924" s="3"/>
      <c r="F924" s="3"/>
      <c r="G924" s="16"/>
      <c r="H924" s="3"/>
      <c r="I924" s="3"/>
      <c r="J924" s="3"/>
      <c r="K924" s="3"/>
      <c r="L924" s="3"/>
      <c r="M924" s="3"/>
      <c r="N924" s="3"/>
    </row>
    <row r="925" spans="1:14" ht="13">
      <c r="A925" s="36"/>
      <c r="B925" s="3"/>
      <c r="C925" s="4"/>
      <c r="D925" s="4"/>
      <c r="E925" s="3"/>
      <c r="F925" s="3"/>
      <c r="G925" s="16"/>
      <c r="H925" s="3"/>
      <c r="I925" s="3"/>
      <c r="J925" s="3"/>
      <c r="K925" s="3"/>
      <c r="L925" s="3"/>
      <c r="M925" s="3"/>
      <c r="N925" s="3"/>
    </row>
    <row r="926" spans="1:14" ht="13">
      <c r="A926" s="36"/>
      <c r="B926" s="3"/>
      <c r="C926" s="4"/>
      <c r="D926" s="4"/>
      <c r="E926" s="3"/>
      <c r="F926" s="3"/>
      <c r="G926" s="16"/>
      <c r="H926" s="3"/>
      <c r="I926" s="3"/>
      <c r="J926" s="3"/>
      <c r="K926" s="3"/>
      <c r="L926" s="3"/>
      <c r="M926" s="3"/>
      <c r="N926" s="3"/>
    </row>
    <row r="927" spans="1:14" ht="13">
      <c r="A927" s="36"/>
      <c r="B927" s="3"/>
      <c r="C927" s="4"/>
      <c r="D927" s="4"/>
      <c r="E927" s="3"/>
      <c r="F927" s="3"/>
      <c r="G927" s="16"/>
      <c r="H927" s="3"/>
      <c r="I927" s="3"/>
      <c r="J927" s="3"/>
      <c r="K927" s="3"/>
      <c r="L927" s="3"/>
      <c r="M927" s="3"/>
      <c r="N927" s="3"/>
    </row>
    <row r="928" spans="1:14" ht="13">
      <c r="A928" s="36"/>
      <c r="B928" s="3"/>
      <c r="C928" s="4"/>
      <c r="D928" s="4"/>
      <c r="E928" s="3"/>
      <c r="F928" s="3"/>
      <c r="G928" s="16"/>
      <c r="H928" s="3"/>
      <c r="I928" s="3"/>
      <c r="J928" s="3"/>
      <c r="K928" s="3"/>
      <c r="L928" s="3"/>
      <c r="M928" s="3"/>
      <c r="N928" s="3"/>
    </row>
    <row r="929" spans="1:14" ht="13">
      <c r="A929" s="36"/>
      <c r="B929" s="3"/>
      <c r="C929" s="4"/>
      <c r="D929" s="4"/>
      <c r="E929" s="3"/>
      <c r="F929" s="3"/>
      <c r="G929" s="16"/>
      <c r="H929" s="3"/>
      <c r="I929" s="3"/>
      <c r="J929" s="3"/>
      <c r="K929" s="3"/>
      <c r="L929" s="3"/>
      <c r="M929" s="3"/>
      <c r="N929" s="3"/>
    </row>
    <row r="930" spans="1:14" ht="13">
      <c r="A930" s="36"/>
      <c r="B930" s="3"/>
      <c r="C930" s="4"/>
      <c r="D930" s="4"/>
      <c r="E930" s="3"/>
      <c r="F930" s="3"/>
      <c r="G930" s="16"/>
      <c r="H930" s="3"/>
      <c r="I930" s="3"/>
      <c r="J930" s="3"/>
      <c r="K930" s="3"/>
      <c r="L930" s="3"/>
      <c r="M930" s="3"/>
      <c r="N930" s="3"/>
    </row>
    <row r="931" spans="1:14" ht="13">
      <c r="A931" s="36"/>
      <c r="B931" s="3"/>
      <c r="C931" s="4"/>
      <c r="D931" s="4"/>
      <c r="E931" s="3"/>
      <c r="F931" s="3"/>
      <c r="G931" s="16"/>
      <c r="H931" s="3"/>
      <c r="I931" s="3"/>
      <c r="J931" s="3"/>
      <c r="K931" s="3"/>
      <c r="L931" s="3"/>
      <c r="M931" s="3"/>
      <c r="N931" s="3"/>
    </row>
    <row r="932" spans="1:14" ht="13">
      <c r="A932" s="36"/>
      <c r="B932" s="3"/>
      <c r="C932" s="4"/>
      <c r="D932" s="4"/>
      <c r="E932" s="3"/>
      <c r="F932" s="3"/>
      <c r="G932" s="16"/>
      <c r="H932" s="3"/>
      <c r="I932" s="3"/>
      <c r="J932" s="3"/>
      <c r="K932" s="3"/>
      <c r="L932" s="3"/>
      <c r="M932" s="3"/>
      <c r="N932" s="3"/>
    </row>
    <row r="933" spans="1:14" ht="13">
      <c r="A933" s="36"/>
      <c r="B933" s="3"/>
      <c r="C933" s="4"/>
      <c r="D933" s="4"/>
      <c r="E933" s="3"/>
      <c r="F933" s="3"/>
      <c r="G933" s="16"/>
      <c r="H933" s="3"/>
      <c r="I933" s="3"/>
      <c r="J933" s="3"/>
      <c r="K933" s="3"/>
      <c r="L933" s="3"/>
      <c r="M933" s="3"/>
      <c r="N933" s="3"/>
    </row>
    <row r="934" spans="1:14" ht="13">
      <c r="A934" s="36"/>
      <c r="B934" s="3"/>
      <c r="C934" s="4"/>
      <c r="D934" s="4"/>
      <c r="E934" s="3"/>
      <c r="F934" s="3"/>
      <c r="G934" s="16"/>
      <c r="H934" s="3"/>
      <c r="I934" s="3"/>
      <c r="J934" s="3"/>
      <c r="K934" s="3"/>
      <c r="L934" s="3"/>
      <c r="M934" s="3"/>
      <c r="N934" s="3"/>
    </row>
    <row r="935" spans="1:14" ht="13">
      <c r="A935" s="36"/>
      <c r="B935" s="3"/>
      <c r="C935" s="4"/>
      <c r="D935" s="4"/>
      <c r="E935" s="3"/>
      <c r="F935" s="3"/>
      <c r="G935" s="16"/>
      <c r="H935" s="3"/>
      <c r="I935" s="3"/>
      <c r="J935" s="3"/>
      <c r="K935" s="3"/>
      <c r="L935" s="3"/>
      <c r="M935" s="3"/>
      <c r="N935" s="3"/>
    </row>
    <row r="936" spans="1:14" ht="13">
      <c r="A936" s="36"/>
      <c r="B936" s="3"/>
      <c r="C936" s="4"/>
      <c r="D936" s="4"/>
      <c r="E936" s="3"/>
      <c r="F936" s="3"/>
      <c r="G936" s="16"/>
      <c r="H936" s="3"/>
      <c r="I936" s="3"/>
      <c r="J936" s="3"/>
      <c r="K936" s="3"/>
      <c r="L936" s="3"/>
      <c r="M936" s="3"/>
      <c r="N936" s="3"/>
    </row>
    <row r="937" spans="1:14" ht="13">
      <c r="A937" s="36"/>
      <c r="B937" s="3"/>
      <c r="C937" s="4"/>
      <c r="D937" s="4"/>
      <c r="E937" s="3"/>
      <c r="F937" s="3"/>
      <c r="G937" s="16"/>
      <c r="H937" s="3"/>
      <c r="I937" s="3"/>
      <c r="J937" s="3"/>
      <c r="K937" s="3"/>
      <c r="L937" s="3"/>
      <c r="M937" s="3"/>
      <c r="N937" s="3"/>
    </row>
    <row r="938" spans="1:14" ht="13">
      <c r="A938" s="36"/>
      <c r="B938" s="3"/>
      <c r="C938" s="4"/>
      <c r="D938" s="4"/>
      <c r="E938" s="3"/>
      <c r="F938" s="3"/>
      <c r="G938" s="16"/>
      <c r="H938" s="3"/>
      <c r="I938" s="3"/>
      <c r="J938" s="3"/>
      <c r="K938" s="3"/>
      <c r="L938" s="3"/>
      <c r="M938" s="3"/>
      <c r="N938" s="3"/>
    </row>
    <row r="939" spans="1:14" ht="13">
      <c r="A939" s="36"/>
      <c r="B939" s="3"/>
      <c r="C939" s="4"/>
      <c r="D939" s="4"/>
      <c r="E939" s="3"/>
      <c r="F939" s="3"/>
      <c r="G939" s="16"/>
      <c r="H939" s="3"/>
      <c r="I939" s="3"/>
      <c r="J939" s="3"/>
      <c r="K939" s="3"/>
      <c r="L939" s="3"/>
      <c r="M939" s="3"/>
      <c r="N939" s="3"/>
    </row>
    <row r="940" spans="1:14" ht="13">
      <c r="A940" s="36"/>
      <c r="B940" s="3"/>
      <c r="C940" s="4"/>
      <c r="D940" s="4"/>
      <c r="E940" s="3"/>
      <c r="F940" s="3"/>
      <c r="G940" s="16"/>
      <c r="H940" s="3"/>
      <c r="I940" s="3"/>
      <c r="J940" s="3"/>
      <c r="K940" s="3"/>
      <c r="L940" s="3"/>
      <c r="M940" s="3"/>
      <c r="N940" s="3"/>
    </row>
    <row r="941" spans="1:14" ht="13">
      <c r="A941" s="36"/>
      <c r="B941" s="3"/>
      <c r="C941" s="4"/>
      <c r="D941" s="4"/>
      <c r="E941" s="3"/>
      <c r="F941" s="3"/>
      <c r="G941" s="16"/>
      <c r="H941" s="3"/>
      <c r="I941" s="3"/>
      <c r="J941" s="3"/>
      <c r="K941" s="3"/>
      <c r="L941" s="3"/>
      <c r="M941" s="3"/>
      <c r="N941" s="3"/>
    </row>
    <row r="942" spans="1:14" ht="13">
      <c r="A942" s="36"/>
      <c r="B942" s="3"/>
      <c r="C942" s="4"/>
      <c r="D942" s="4"/>
      <c r="E942" s="3"/>
      <c r="F942" s="3"/>
      <c r="G942" s="16"/>
      <c r="H942" s="3"/>
      <c r="I942" s="3"/>
      <c r="J942" s="3"/>
      <c r="K942" s="3"/>
      <c r="L942" s="3"/>
      <c r="M942" s="3"/>
      <c r="N942" s="3"/>
    </row>
    <row r="943" spans="1:14" ht="13">
      <c r="A943" s="36"/>
      <c r="B943" s="3"/>
      <c r="C943" s="4"/>
      <c r="D943" s="4"/>
      <c r="E943" s="3"/>
      <c r="F943" s="3"/>
      <c r="G943" s="16"/>
      <c r="H943" s="3"/>
      <c r="I943" s="3"/>
      <c r="J943" s="3"/>
      <c r="K943" s="3"/>
      <c r="L943" s="3"/>
      <c r="M943" s="3"/>
      <c r="N943" s="3"/>
    </row>
    <row r="944" spans="1:14" ht="13">
      <c r="A944" s="36"/>
      <c r="B944" s="3"/>
      <c r="C944" s="4"/>
      <c r="D944" s="4"/>
      <c r="E944" s="3"/>
      <c r="F944" s="3"/>
      <c r="G944" s="16"/>
      <c r="H944" s="3"/>
      <c r="I944" s="3"/>
      <c r="J944" s="3"/>
      <c r="K944" s="3"/>
      <c r="L944" s="3"/>
      <c r="M944" s="3"/>
      <c r="N944" s="3"/>
    </row>
    <row r="945" spans="1:14" ht="13">
      <c r="A945" s="36"/>
      <c r="B945" s="3"/>
      <c r="C945" s="4"/>
      <c r="D945" s="4"/>
      <c r="E945" s="3"/>
      <c r="F945" s="3"/>
      <c r="G945" s="16"/>
      <c r="H945" s="3"/>
      <c r="I945" s="3"/>
      <c r="J945" s="3"/>
      <c r="K945" s="3"/>
      <c r="L945" s="3"/>
      <c r="M945" s="3"/>
      <c r="N945" s="3"/>
    </row>
    <row r="946" spans="1:14" ht="13">
      <c r="A946" s="36"/>
      <c r="B946" s="3"/>
      <c r="C946" s="4"/>
      <c r="D946" s="4"/>
      <c r="E946" s="3"/>
      <c r="F946" s="3"/>
      <c r="G946" s="16"/>
      <c r="H946" s="3"/>
      <c r="I946" s="3"/>
      <c r="J946" s="3"/>
      <c r="K946" s="3"/>
      <c r="L946" s="3"/>
      <c r="M946" s="3"/>
      <c r="N946" s="3"/>
    </row>
    <row r="947" spans="1:14" ht="13">
      <c r="A947" s="36"/>
      <c r="B947" s="3"/>
      <c r="C947" s="4"/>
      <c r="D947" s="4"/>
      <c r="E947" s="3"/>
      <c r="F947" s="3"/>
      <c r="G947" s="16"/>
      <c r="H947" s="3"/>
      <c r="I947" s="3"/>
      <c r="J947" s="3"/>
      <c r="K947" s="3"/>
      <c r="L947" s="3"/>
      <c r="M947" s="3"/>
      <c r="N947" s="3"/>
    </row>
    <row r="948" spans="1:14" ht="13">
      <c r="A948" s="36"/>
      <c r="B948" s="3"/>
      <c r="C948" s="4"/>
      <c r="D948" s="4"/>
      <c r="E948" s="3"/>
      <c r="F948" s="3"/>
      <c r="G948" s="16"/>
      <c r="H948" s="3"/>
      <c r="I948" s="3"/>
      <c r="J948" s="3"/>
      <c r="K948" s="3"/>
      <c r="L948" s="3"/>
      <c r="M948" s="3"/>
      <c r="N948" s="3"/>
    </row>
    <row r="949" spans="1:14" ht="13">
      <c r="A949" s="36"/>
      <c r="B949" s="3"/>
      <c r="C949" s="4"/>
      <c r="D949" s="4"/>
      <c r="E949" s="3"/>
      <c r="F949" s="3"/>
      <c r="G949" s="16"/>
      <c r="H949" s="3"/>
      <c r="I949" s="3"/>
      <c r="J949" s="3"/>
      <c r="K949" s="3"/>
      <c r="L949" s="3"/>
      <c r="M949" s="3"/>
      <c r="N949" s="3"/>
    </row>
    <row r="950" spans="1:14" ht="13">
      <c r="A950" s="36"/>
      <c r="B950" s="3"/>
      <c r="C950" s="4"/>
      <c r="D950" s="4"/>
      <c r="E950" s="3"/>
      <c r="F950" s="3"/>
      <c r="G950" s="16"/>
      <c r="H950" s="3"/>
      <c r="I950" s="3"/>
      <c r="J950" s="3"/>
      <c r="K950" s="3"/>
      <c r="L950" s="3"/>
      <c r="M950" s="3"/>
      <c r="N950" s="3"/>
    </row>
    <row r="951" spans="1:14" ht="13">
      <c r="A951" s="36"/>
      <c r="B951" s="3"/>
      <c r="C951" s="4"/>
      <c r="D951" s="4"/>
      <c r="E951" s="3"/>
      <c r="F951" s="3"/>
      <c r="G951" s="16"/>
      <c r="H951" s="3"/>
      <c r="I951" s="3"/>
      <c r="J951" s="3"/>
      <c r="K951" s="3"/>
      <c r="L951" s="3"/>
      <c r="M951" s="3"/>
      <c r="N951" s="3"/>
    </row>
    <row r="952" spans="1:14" ht="13">
      <c r="A952" s="36"/>
      <c r="B952" s="3"/>
      <c r="C952" s="4"/>
      <c r="D952" s="4"/>
      <c r="E952" s="3"/>
      <c r="F952" s="3"/>
      <c r="G952" s="16"/>
      <c r="H952" s="3"/>
      <c r="I952" s="3"/>
      <c r="J952" s="3"/>
      <c r="K952" s="3"/>
      <c r="L952" s="3"/>
      <c r="M952" s="3"/>
      <c r="N952" s="3"/>
    </row>
    <row r="953" spans="1:14" ht="13">
      <c r="A953" s="36"/>
      <c r="B953" s="3"/>
      <c r="C953" s="4"/>
      <c r="D953" s="4"/>
      <c r="E953" s="3"/>
      <c r="F953" s="3"/>
      <c r="G953" s="16"/>
      <c r="H953" s="3"/>
      <c r="I953" s="3"/>
      <c r="J953" s="3"/>
      <c r="K953" s="3"/>
      <c r="L953" s="3"/>
      <c r="M953" s="3"/>
      <c r="N953" s="3"/>
    </row>
    <row r="954" spans="1:14" ht="13">
      <c r="A954" s="36"/>
      <c r="B954" s="3"/>
      <c r="C954" s="4"/>
      <c r="D954" s="4"/>
      <c r="E954" s="3"/>
      <c r="F954" s="3"/>
      <c r="G954" s="16"/>
      <c r="H954" s="3"/>
      <c r="I954" s="3"/>
      <c r="J954" s="3"/>
      <c r="K954" s="3"/>
      <c r="L954" s="3"/>
      <c r="M954" s="3"/>
      <c r="N954" s="3"/>
    </row>
    <row r="955" spans="1:14" ht="13">
      <c r="A955" s="36"/>
      <c r="B955" s="3"/>
      <c r="C955" s="4"/>
      <c r="D955" s="4"/>
      <c r="E955" s="3"/>
      <c r="F955" s="3"/>
      <c r="G955" s="16"/>
      <c r="H955" s="3"/>
      <c r="I955" s="3"/>
      <c r="J955" s="3"/>
      <c r="K955" s="3"/>
      <c r="L955" s="3"/>
      <c r="M955" s="3"/>
      <c r="N955" s="3"/>
    </row>
    <row r="956" spans="1:14" ht="13">
      <c r="A956" s="36"/>
      <c r="B956" s="3"/>
      <c r="C956" s="4"/>
      <c r="D956" s="4"/>
      <c r="E956" s="3"/>
      <c r="F956" s="3"/>
      <c r="G956" s="16"/>
      <c r="H956" s="3"/>
      <c r="I956" s="3"/>
      <c r="J956" s="3"/>
      <c r="K956" s="3"/>
      <c r="L956" s="3"/>
      <c r="M956" s="3"/>
      <c r="N956" s="3"/>
    </row>
    <row r="957" spans="1:14" ht="13">
      <c r="A957" s="36"/>
      <c r="B957" s="3"/>
      <c r="C957" s="4"/>
      <c r="D957" s="4"/>
      <c r="E957" s="3"/>
      <c r="F957" s="3"/>
      <c r="G957" s="16"/>
      <c r="H957" s="3"/>
      <c r="I957" s="3"/>
      <c r="J957" s="3"/>
      <c r="K957" s="3"/>
      <c r="L957" s="3"/>
      <c r="M957" s="3"/>
      <c r="N957" s="3"/>
    </row>
    <row r="958" spans="1:14" ht="13">
      <c r="A958" s="36"/>
      <c r="B958" s="3"/>
      <c r="C958" s="4"/>
      <c r="D958" s="4"/>
      <c r="E958" s="3"/>
      <c r="F958" s="3"/>
      <c r="G958" s="16"/>
      <c r="H958" s="3"/>
      <c r="I958" s="3"/>
      <c r="J958" s="3"/>
      <c r="K958" s="3"/>
      <c r="L958" s="3"/>
      <c r="M958" s="3"/>
      <c r="N958" s="3"/>
    </row>
    <row r="959" spans="1:14" ht="13">
      <c r="A959" s="36"/>
      <c r="B959" s="3"/>
      <c r="C959" s="4"/>
      <c r="D959" s="4"/>
      <c r="E959" s="3"/>
      <c r="F959" s="3"/>
      <c r="G959" s="16"/>
      <c r="H959" s="3"/>
      <c r="I959" s="3"/>
      <c r="J959" s="3"/>
      <c r="K959" s="3"/>
      <c r="L959" s="3"/>
      <c r="M959" s="3"/>
      <c r="N959" s="3"/>
    </row>
    <row r="960" spans="1:14" ht="13">
      <c r="A960" s="36"/>
      <c r="B960" s="3"/>
      <c r="C960" s="4"/>
      <c r="D960" s="4"/>
      <c r="E960" s="3"/>
      <c r="F960" s="3"/>
      <c r="G960" s="16"/>
      <c r="H960" s="3"/>
      <c r="I960" s="3"/>
      <c r="J960" s="3"/>
      <c r="K960" s="3"/>
      <c r="L960" s="3"/>
      <c r="M960" s="3"/>
      <c r="N960" s="3"/>
    </row>
    <row r="961" spans="1:14" ht="13">
      <c r="A961" s="36"/>
      <c r="B961" s="3"/>
      <c r="C961" s="4"/>
      <c r="D961" s="4"/>
      <c r="E961" s="3"/>
      <c r="F961" s="3"/>
      <c r="G961" s="16"/>
      <c r="H961" s="3"/>
      <c r="I961" s="3"/>
      <c r="J961" s="3"/>
      <c r="K961" s="3"/>
      <c r="L961" s="3"/>
      <c r="M961" s="3"/>
      <c r="N961" s="3"/>
    </row>
    <row r="962" spans="1:14" ht="13">
      <c r="A962" s="36"/>
      <c r="B962" s="3"/>
      <c r="C962" s="4"/>
      <c r="D962" s="4"/>
      <c r="E962" s="3"/>
      <c r="F962" s="3"/>
      <c r="G962" s="16"/>
      <c r="H962" s="3"/>
      <c r="I962" s="3"/>
      <c r="J962" s="3"/>
      <c r="K962" s="3"/>
      <c r="L962" s="3"/>
      <c r="M962" s="3"/>
      <c r="N962" s="3"/>
    </row>
    <row r="963" spans="1:14" ht="13">
      <c r="A963" s="36"/>
      <c r="B963" s="3"/>
      <c r="C963" s="4"/>
      <c r="D963" s="4"/>
      <c r="E963" s="3"/>
      <c r="F963" s="3"/>
      <c r="G963" s="16"/>
      <c r="H963" s="3"/>
      <c r="I963" s="3"/>
      <c r="J963" s="3"/>
      <c r="K963" s="3"/>
      <c r="L963" s="3"/>
      <c r="M963" s="3"/>
      <c r="N963" s="3"/>
    </row>
    <row r="964" spans="1:14" ht="13">
      <c r="A964" s="36"/>
      <c r="B964" s="3"/>
      <c r="C964" s="4"/>
      <c r="D964" s="4"/>
      <c r="E964" s="3"/>
      <c r="F964" s="3"/>
      <c r="G964" s="16"/>
      <c r="H964" s="3"/>
      <c r="I964" s="3"/>
      <c r="J964" s="3"/>
      <c r="K964" s="3"/>
      <c r="L964" s="3"/>
      <c r="M964" s="3"/>
      <c r="N964" s="3"/>
    </row>
    <row r="965" spans="1:14" ht="13">
      <c r="A965" s="36"/>
      <c r="B965" s="3"/>
      <c r="C965" s="4"/>
      <c r="D965" s="4"/>
      <c r="E965" s="3"/>
      <c r="F965" s="3"/>
      <c r="G965" s="16"/>
      <c r="H965" s="3"/>
      <c r="I965" s="3"/>
      <c r="J965" s="3"/>
      <c r="K965" s="3"/>
      <c r="L965" s="3"/>
      <c r="M965" s="3"/>
      <c r="N965" s="3"/>
    </row>
    <row r="966" spans="1:14" ht="13">
      <c r="A966" s="36"/>
      <c r="B966" s="3"/>
      <c r="C966" s="4"/>
      <c r="D966" s="4"/>
      <c r="E966" s="3"/>
      <c r="F966" s="3"/>
      <c r="G966" s="16"/>
      <c r="H966" s="3"/>
      <c r="I966" s="3"/>
      <c r="J966" s="3"/>
      <c r="K966" s="3"/>
      <c r="L966" s="3"/>
      <c r="M966" s="3"/>
      <c r="N966" s="3"/>
    </row>
    <row r="967" spans="1:14" ht="13">
      <c r="A967" s="36"/>
      <c r="B967" s="3"/>
      <c r="C967" s="4"/>
      <c r="D967" s="4"/>
      <c r="E967" s="3"/>
      <c r="F967" s="3"/>
      <c r="G967" s="16"/>
      <c r="H967" s="3"/>
      <c r="I967" s="3"/>
      <c r="J967" s="3"/>
      <c r="K967" s="3"/>
      <c r="L967" s="3"/>
      <c r="M967" s="3"/>
      <c r="N967" s="3"/>
    </row>
    <row r="968" spans="1:14" ht="13">
      <c r="A968" s="36"/>
      <c r="B968" s="3"/>
      <c r="C968" s="4"/>
      <c r="D968" s="4"/>
      <c r="E968" s="3"/>
      <c r="F968" s="3"/>
      <c r="G968" s="16"/>
      <c r="H968" s="3"/>
      <c r="I968" s="3"/>
      <c r="J968" s="3"/>
      <c r="K968" s="3"/>
      <c r="L968" s="3"/>
      <c r="M968" s="3"/>
      <c r="N968" s="3"/>
    </row>
    <row r="969" spans="1:14" ht="13">
      <c r="A969" s="36"/>
      <c r="B969" s="3"/>
      <c r="C969" s="4"/>
      <c r="D969" s="4"/>
      <c r="E969" s="3"/>
      <c r="F969" s="3"/>
      <c r="G969" s="16"/>
      <c r="H969" s="3"/>
      <c r="I969" s="3"/>
      <c r="J969" s="3"/>
      <c r="K969" s="3"/>
      <c r="L969" s="3"/>
      <c r="M969" s="3"/>
      <c r="N969" s="3"/>
    </row>
    <row r="970" spans="1:14" ht="13">
      <c r="A970" s="36"/>
      <c r="B970" s="3"/>
      <c r="C970" s="4"/>
      <c r="D970" s="4"/>
      <c r="E970" s="3"/>
      <c r="F970" s="3"/>
      <c r="G970" s="16"/>
      <c r="H970" s="3"/>
      <c r="I970" s="3"/>
      <c r="J970" s="3"/>
      <c r="K970" s="3"/>
      <c r="L970" s="3"/>
      <c r="M970" s="3"/>
      <c r="N970" s="3"/>
    </row>
    <row r="971" spans="1:14" ht="13">
      <c r="A971" s="36"/>
      <c r="B971" s="3"/>
      <c r="C971" s="4"/>
      <c r="D971" s="4"/>
      <c r="E971" s="3"/>
      <c r="F971" s="3"/>
      <c r="G971" s="16"/>
      <c r="H971" s="3"/>
      <c r="I971" s="3"/>
      <c r="J971" s="3"/>
      <c r="K971" s="3"/>
      <c r="L971" s="3"/>
      <c r="M971" s="3"/>
      <c r="N971" s="3"/>
    </row>
    <row r="972" spans="1:14" ht="13">
      <c r="A972" s="36"/>
      <c r="B972" s="3"/>
      <c r="C972" s="4"/>
      <c r="D972" s="4"/>
      <c r="E972" s="3"/>
      <c r="F972" s="3"/>
      <c r="G972" s="16"/>
      <c r="H972" s="3"/>
      <c r="I972" s="3"/>
      <c r="J972" s="3"/>
      <c r="K972" s="3"/>
      <c r="L972" s="3"/>
      <c r="M972" s="3"/>
      <c r="N972" s="3"/>
    </row>
    <row r="973" spans="1:14" ht="13">
      <c r="A973" s="36"/>
      <c r="B973" s="3"/>
      <c r="C973" s="4"/>
      <c r="D973" s="4"/>
      <c r="E973" s="3"/>
      <c r="F973" s="3"/>
      <c r="G973" s="16"/>
      <c r="H973" s="3"/>
      <c r="I973" s="3"/>
      <c r="J973" s="3"/>
      <c r="K973" s="3"/>
      <c r="L973" s="3"/>
      <c r="M973" s="3"/>
      <c r="N973" s="3"/>
    </row>
    <row r="974" spans="1:14" ht="13">
      <c r="A974" s="36"/>
      <c r="B974" s="3"/>
      <c r="C974" s="4"/>
      <c r="D974" s="4"/>
      <c r="E974" s="3"/>
      <c r="F974" s="3"/>
      <c r="G974" s="16"/>
      <c r="H974" s="3"/>
      <c r="I974" s="3"/>
      <c r="J974" s="3"/>
      <c r="K974" s="3"/>
      <c r="L974" s="3"/>
      <c r="M974" s="3"/>
      <c r="N974" s="3"/>
    </row>
    <row r="975" spans="1:14" ht="13">
      <c r="A975" s="36"/>
      <c r="B975" s="3"/>
      <c r="C975" s="4"/>
      <c r="D975" s="4"/>
      <c r="E975" s="3"/>
      <c r="F975" s="3"/>
      <c r="G975" s="16"/>
      <c r="H975" s="3"/>
      <c r="I975" s="3"/>
      <c r="J975" s="3"/>
      <c r="K975" s="3"/>
      <c r="L975" s="3"/>
      <c r="M975" s="3"/>
      <c r="N975" s="3"/>
    </row>
    <row r="976" spans="1:14" ht="13">
      <c r="A976" s="36"/>
      <c r="B976" s="3"/>
      <c r="C976" s="4"/>
      <c r="D976" s="4"/>
      <c r="E976" s="3"/>
      <c r="F976" s="3"/>
      <c r="G976" s="16"/>
      <c r="H976" s="3"/>
      <c r="I976" s="3"/>
      <c r="J976" s="3"/>
      <c r="K976" s="3"/>
      <c r="L976" s="3"/>
      <c r="M976" s="3"/>
      <c r="N976" s="3"/>
    </row>
    <row r="977" spans="1:14" ht="13">
      <c r="A977" s="36"/>
      <c r="B977" s="3"/>
      <c r="C977" s="4"/>
      <c r="D977" s="4"/>
      <c r="E977" s="3"/>
      <c r="F977" s="3"/>
      <c r="G977" s="16"/>
      <c r="H977" s="3"/>
      <c r="I977" s="3"/>
      <c r="J977" s="3"/>
      <c r="K977" s="3"/>
      <c r="L977" s="3"/>
      <c r="M977" s="3"/>
      <c r="N977" s="3"/>
    </row>
    <row r="978" spans="1:14" ht="13">
      <c r="A978" s="36"/>
      <c r="B978" s="3"/>
      <c r="C978" s="4"/>
      <c r="D978" s="4"/>
      <c r="E978" s="3"/>
      <c r="F978" s="3"/>
      <c r="G978" s="16"/>
      <c r="H978" s="3"/>
      <c r="I978" s="3"/>
      <c r="J978" s="3"/>
      <c r="K978" s="3"/>
      <c r="L978" s="3"/>
      <c r="M978" s="3"/>
      <c r="N978" s="3"/>
    </row>
    <row r="979" spans="1:14" ht="13">
      <c r="A979" s="36"/>
      <c r="B979" s="3"/>
      <c r="C979" s="4"/>
      <c r="D979" s="4"/>
      <c r="E979" s="3"/>
      <c r="F979" s="3"/>
      <c r="G979" s="16"/>
      <c r="H979" s="3"/>
      <c r="I979" s="3"/>
      <c r="J979" s="3"/>
      <c r="K979" s="3"/>
      <c r="L979" s="3"/>
      <c r="M979" s="3"/>
      <c r="N979" s="3"/>
    </row>
    <row r="980" spans="1:14" ht="13">
      <c r="A980" s="36"/>
      <c r="B980" s="3"/>
      <c r="C980" s="4"/>
      <c r="D980" s="4"/>
      <c r="E980" s="3"/>
      <c r="F980" s="3"/>
      <c r="G980" s="16"/>
      <c r="H980" s="3"/>
      <c r="I980" s="3"/>
      <c r="J980" s="3"/>
      <c r="K980" s="3"/>
      <c r="L980" s="3"/>
      <c r="M980" s="3"/>
      <c r="N980" s="3"/>
    </row>
    <row r="981" spans="1:14" ht="13">
      <c r="A981" s="36"/>
      <c r="B981" s="3"/>
      <c r="C981" s="4"/>
      <c r="D981" s="4"/>
      <c r="E981" s="3"/>
      <c r="F981" s="3"/>
      <c r="G981" s="16"/>
      <c r="H981" s="3"/>
      <c r="I981" s="3"/>
      <c r="J981" s="3"/>
      <c r="K981" s="3"/>
      <c r="L981" s="3"/>
      <c r="M981" s="3"/>
      <c r="N981" s="3"/>
    </row>
    <row r="982" spans="1:14" ht="13">
      <c r="A982" s="36"/>
      <c r="B982" s="3"/>
      <c r="C982" s="4"/>
      <c r="D982" s="4"/>
      <c r="E982" s="3"/>
      <c r="F982" s="3"/>
      <c r="G982" s="16"/>
      <c r="H982" s="3"/>
      <c r="I982" s="3"/>
      <c r="J982" s="3"/>
      <c r="K982" s="3"/>
      <c r="L982" s="3"/>
      <c r="M982" s="3"/>
      <c r="N982" s="3"/>
    </row>
    <row r="983" spans="1:14" ht="13">
      <c r="A983" s="36"/>
      <c r="B983" s="3"/>
      <c r="C983" s="4"/>
      <c r="D983" s="4"/>
      <c r="E983" s="3"/>
      <c r="F983" s="3"/>
      <c r="G983" s="16"/>
      <c r="H983" s="3"/>
      <c r="I983" s="3"/>
      <c r="J983" s="3"/>
      <c r="K983" s="3"/>
      <c r="L983" s="3"/>
      <c r="M983" s="3"/>
      <c r="N983" s="3"/>
    </row>
    <row r="984" spans="1:14" ht="13">
      <c r="A984" s="36"/>
      <c r="B984" s="3"/>
      <c r="C984" s="4"/>
      <c r="D984" s="4"/>
      <c r="E984" s="3"/>
      <c r="F984" s="3"/>
      <c r="G984" s="16"/>
      <c r="H984" s="3"/>
      <c r="I984" s="3"/>
      <c r="J984" s="3"/>
      <c r="K984" s="3"/>
      <c r="L984" s="3"/>
      <c r="M984" s="3"/>
      <c r="N984" s="3"/>
    </row>
    <row r="985" spans="1:14" ht="13">
      <c r="A985" s="36"/>
      <c r="B985" s="3"/>
      <c r="C985" s="4"/>
      <c r="D985" s="4"/>
      <c r="E985" s="3"/>
      <c r="F985" s="3"/>
      <c r="G985" s="16"/>
      <c r="H985" s="3"/>
      <c r="I985" s="3"/>
      <c r="J985" s="3"/>
      <c r="K985" s="3"/>
      <c r="L985" s="3"/>
      <c r="M985" s="3"/>
      <c r="N985" s="3"/>
    </row>
    <row r="986" spans="1:14" ht="13">
      <c r="A986" s="36"/>
      <c r="B986" s="3"/>
      <c r="C986" s="4"/>
      <c r="D986" s="4"/>
      <c r="E986" s="3"/>
      <c r="F986" s="3"/>
      <c r="G986" s="16"/>
      <c r="H986" s="3"/>
      <c r="I986" s="3"/>
      <c r="J986" s="3"/>
      <c r="K986" s="3"/>
      <c r="L986" s="3"/>
      <c r="M986" s="3"/>
      <c r="N986" s="3"/>
    </row>
    <row r="987" spans="1:14" ht="13">
      <c r="A987" s="36"/>
      <c r="B987" s="3"/>
      <c r="C987" s="4"/>
      <c r="D987" s="4"/>
      <c r="E987" s="3"/>
      <c r="F987" s="3"/>
      <c r="G987" s="16"/>
      <c r="H987" s="3"/>
      <c r="I987" s="3"/>
      <c r="J987" s="3"/>
      <c r="K987" s="3"/>
      <c r="L987" s="3"/>
      <c r="M987" s="3"/>
      <c r="N987" s="3"/>
    </row>
    <row r="988" spans="1:14" ht="13">
      <c r="A988" s="36"/>
      <c r="B988" s="3"/>
      <c r="C988" s="4"/>
      <c r="D988" s="4"/>
      <c r="E988" s="3"/>
      <c r="F988" s="3"/>
      <c r="G988" s="16"/>
      <c r="H988" s="3"/>
      <c r="I988" s="3"/>
      <c r="J988" s="3"/>
      <c r="K988" s="3"/>
      <c r="L988" s="3"/>
      <c r="M988" s="3"/>
      <c r="N988" s="3"/>
    </row>
    <row r="989" spans="1:14" ht="13">
      <c r="A989" s="36"/>
      <c r="B989" s="3"/>
      <c r="C989" s="4"/>
      <c r="D989" s="4"/>
      <c r="E989" s="3"/>
      <c r="F989" s="3"/>
      <c r="G989" s="16"/>
      <c r="H989" s="3"/>
      <c r="I989" s="3"/>
      <c r="J989" s="3"/>
      <c r="K989" s="3"/>
      <c r="L989" s="3"/>
      <c r="M989" s="3"/>
      <c r="N989" s="3"/>
    </row>
    <row r="990" spans="1:14" ht="13">
      <c r="A990" s="36"/>
      <c r="B990" s="3"/>
      <c r="C990" s="4"/>
      <c r="D990" s="4"/>
      <c r="E990" s="3"/>
      <c r="F990" s="3"/>
      <c r="G990" s="16"/>
      <c r="H990" s="3"/>
      <c r="I990" s="3"/>
      <c r="J990" s="3"/>
      <c r="K990" s="3"/>
      <c r="L990" s="3"/>
      <c r="M990" s="3"/>
      <c r="N990" s="3"/>
    </row>
  </sheetData>
  <autoFilter ref="A1:P990" xr:uid="{00000000-0009-0000-0000-000019000000}"/>
  <customSheetViews>
    <customSheetView guid="{01185B4F-FE60-45DB-AE62-FC7050C41E24}" filter="1" showAutoFilter="1">
      <pageMargins left="0.7" right="0.7" top="0.75" bottom="0.75" header="0.3" footer="0.3"/>
      <autoFilter ref="A1:P990" xr:uid="{079A90A4-8232-214E-BAC0-115D9C0279C2}">
        <filterColumn colId="5">
          <filters>
            <filter val="zh"/>
          </filters>
        </filterColumn>
      </autoFilter>
    </customSheetView>
    <customSheetView guid="{C6D8AC44-BC03-4E7B-80FF-BEBAE45ADEEA}" filter="1" showAutoFilter="1">
      <pageMargins left="0.7" right="0.7" top="0.75" bottom="0.75" header="0.3" footer="0.3"/>
      <autoFilter ref="A1:M979" xr:uid="{D8C607EF-DA29-A54B-A0BC-E5FFA9986AFD}">
        <filterColumn colId="4">
          <filters blank="1">
            <filter val="Chatham Sq"/>
            <filter val="Online"/>
            <filter val="Seward Park"/>
          </filters>
        </filterColumn>
        <filterColumn colId="5">
          <filters>
            <filter val="en"/>
          </filters>
        </filterColumn>
      </autoFilter>
    </customSheetView>
  </customSheetViews>
  <conditionalFormatting sqref="A1:H990">
    <cfRule type="expression" dxfId="28" priority="1">
      <formula>($M:$M = 1)</formula>
    </cfRule>
    <cfRule type="expression" dxfId="27" priority="2">
      <formula>COUNTIF($R:$R, $A1) &gt; 0</formula>
    </cfRule>
  </conditionalFormatting>
  <conditionalFormatting sqref="A2:H990">
    <cfRule type="expression" dxfId="26" priority="3">
      <formula>($A:$A=TODAY())</formula>
    </cfRule>
  </conditionalFormatting>
  <conditionalFormatting sqref="C2:C990">
    <cfRule type="cellIs" dxfId="25" priority="10" operator="lessThan">
      <formula>"12:00:00 PM"</formula>
    </cfRule>
  </conditionalFormatting>
  <conditionalFormatting sqref="E2:E990">
    <cfRule type="containsText" dxfId="24" priority="4" operator="containsText" text="SNFL">
      <formula>NOT(ISERROR(SEARCH(("SNFL"),(E2))))</formula>
    </cfRule>
    <cfRule type="containsText" dxfId="23" priority="5" operator="containsText" text="Chatham Sq">
      <formula>NOT(ISERROR(SEARCH(("Chatham Sq"),(E2))))</formula>
    </cfRule>
    <cfRule type="containsText" dxfId="22" priority="6" operator="containsText" text="Seward Park">
      <formula>NOT(ISERROR(SEARCH(("Seward Park"),(E2))))</formula>
    </cfRule>
  </conditionalFormatting>
  <conditionalFormatting sqref="F2:F990">
    <cfRule type="containsText" dxfId="21" priority="7" operator="containsText" text="zh">
      <formula>NOT(ISERROR(SEARCH(("zh"),(F2))))</formula>
    </cfRule>
  </conditionalFormatting>
  <conditionalFormatting sqref="R1">
    <cfRule type="expression" dxfId="20" priority="11">
      <formula>ISERROR(R2)</formula>
    </cfRule>
  </conditionalFormatting>
  <conditionalFormatting sqref="R2">
    <cfRule type="expression" dxfId="19" priority="9">
      <formula>ISERROR(R2)</formula>
    </cfRule>
  </conditionalFormatting>
  <conditionalFormatting sqref="R2:R990">
    <cfRule type="notContainsBlanks" dxfId="18" priority="8">
      <formula>LEN(TRIM(R2))&gt;0</formula>
    </cfRule>
  </conditionalFormatting>
  <dataValidations count="1">
    <dataValidation type="custom" allowBlank="1" showDropDown="1" showInputMessage="1" showErrorMessage="1" prompt="Enter a valid date" sqref="A2:A990" xr:uid="{00000000-0002-0000-1900-000000000000}">
      <formula1>OR(NOT(ISERROR(DATEVALUE(A2))), AND(ISNUMBER(A2), LEFT(CELL("format", A2))="D"))</formula1>
    </dataValidation>
  </dataValidations>
  <hyperlinks>
    <hyperlink ref="L2" r:id="rId2" xr:uid="{00000000-0004-0000-1900-000000000000}"/>
    <hyperlink ref="L3" r:id="rId3" xr:uid="{00000000-0004-0000-1900-000001000000}"/>
    <hyperlink ref="L4" r:id="rId4" xr:uid="{00000000-0004-0000-1900-000002000000}"/>
    <hyperlink ref="L5" r:id="rId5" xr:uid="{00000000-0004-0000-1900-000003000000}"/>
    <hyperlink ref="L6" r:id="rId6" xr:uid="{00000000-0004-0000-1900-000004000000}"/>
    <hyperlink ref="L7" r:id="rId7" xr:uid="{00000000-0004-0000-1900-000005000000}"/>
    <hyperlink ref="L8" r:id="rId8" xr:uid="{00000000-0004-0000-1900-000006000000}"/>
    <hyperlink ref="L9" r:id="rId9" xr:uid="{00000000-0004-0000-1900-000007000000}"/>
    <hyperlink ref="L10" r:id="rId10" xr:uid="{00000000-0004-0000-1900-000008000000}"/>
    <hyperlink ref="L11" r:id="rId11" xr:uid="{00000000-0004-0000-1900-000009000000}"/>
    <hyperlink ref="L12" r:id="rId12" xr:uid="{00000000-0004-0000-1900-00000A000000}"/>
    <hyperlink ref="L13" r:id="rId13" xr:uid="{00000000-0004-0000-1900-00000B000000}"/>
    <hyperlink ref="L14" r:id="rId14" xr:uid="{00000000-0004-0000-1900-00000C000000}"/>
    <hyperlink ref="L15" r:id="rId15" xr:uid="{00000000-0004-0000-1900-00000D000000}"/>
    <hyperlink ref="L16" r:id="rId16" xr:uid="{00000000-0004-0000-1900-00000E000000}"/>
    <hyperlink ref="L17" r:id="rId17" xr:uid="{00000000-0004-0000-1900-00000F000000}"/>
    <hyperlink ref="L18" r:id="rId18" xr:uid="{00000000-0004-0000-1900-000010000000}"/>
    <hyperlink ref="L19" r:id="rId19" xr:uid="{00000000-0004-0000-1900-000011000000}"/>
    <hyperlink ref="L20" r:id="rId20" xr:uid="{00000000-0004-0000-1900-000012000000}"/>
    <hyperlink ref="L21" r:id="rId21" xr:uid="{00000000-0004-0000-1900-000013000000}"/>
    <hyperlink ref="L22" r:id="rId22" xr:uid="{00000000-0004-0000-1900-000014000000}"/>
    <hyperlink ref="L23" r:id="rId23" xr:uid="{00000000-0004-0000-1900-000015000000}"/>
    <hyperlink ref="L24" r:id="rId24" xr:uid="{00000000-0004-0000-1900-000016000000}"/>
    <hyperlink ref="L25" r:id="rId25" xr:uid="{00000000-0004-0000-1900-000017000000}"/>
    <hyperlink ref="L26" r:id="rId26" xr:uid="{00000000-0004-0000-1900-000018000000}"/>
    <hyperlink ref="L27" r:id="rId27" xr:uid="{00000000-0004-0000-1900-000019000000}"/>
    <hyperlink ref="L28" r:id="rId28" xr:uid="{00000000-0004-0000-1900-00001A000000}"/>
    <hyperlink ref="L29" r:id="rId29" xr:uid="{00000000-0004-0000-1900-00001B000000}"/>
    <hyperlink ref="L30" r:id="rId30" xr:uid="{00000000-0004-0000-1900-00001C000000}"/>
    <hyperlink ref="L31" r:id="rId31" xr:uid="{00000000-0004-0000-1900-00001D000000}"/>
    <hyperlink ref="L32" r:id="rId32" xr:uid="{00000000-0004-0000-1900-00001E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1900-000001000000}">
          <x14:formula1>
            <xm:f>'classes-lookup'!$A$2:$A$1000</xm:f>
          </x14:formula1>
          <xm:sqref>H2:H990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W990"/>
  <sheetViews>
    <sheetView tabSelected="1" workbookViewId="0">
      <pane ySplit="1" topLeftCell="A2" activePane="bottomLeft" state="frozen"/>
      <selection pane="bottomLeft" activeCell="A2" sqref="A2"/>
    </sheetView>
  </sheetViews>
  <sheetFormatPr baseColWidth="10" defaultColWidth="12.6640625" defaultRowHeight="15.75" customHeight="1" outlineLevelCol="1"/>
  <cols>
    <col min="1" max="1" width="10.1640625" bestFit="1" customWidth="1"/>
    <col min="2" max="2" width="4.33203125" customWidth="1"/>
    <col min="3" max="3" width="8.83203125" customWidth="1"/>
    <col min="4" max="4" width="12.83203125" bestFit="1" customWidth="1"/>
    <col min="5" max="5" width="10.1640625" customWidth="1"/>
    <col min="6" max="6" width="5.33203125" customWidth="1"/>
    <col min="7" max="7" width="5.6640625" customWidth="1"/>
    <col min="8" max="8" width="39.6640625" customWidth="1" collapsed="1"/>
    <col min="9" max="9" width="22.5" hidden="1" customWidth="1" outlineLevel="1"/>
    <col min="10" max="11" width="12.1640625" hidden="1" customWidth="1" outlineLevel="1"/>
    <col min="12" max="12" width="23.1640625" customWidth="1"/>
    <col min="13" max="14" width="8" customWidth="1"/>
    <col min="15" max="15" width="5.5" customWidth="1"/>
    <col min="16" max="16" width="12.1640625" customWidth="1"/>
    <col min="17" max="17" width="6.5" customWidth="1"/>
    <col min="19" max="19" width="13.5" customWidth="1"/>
  </cols>
  <sheetData>
    <row r="1" spans="1:49" ht="15.75" customHeight="1">
      <c r="A1" s="1" t="s">
        <v>0</v>
      </c>
      <c r="B1" s="1" t="s">
        <v>1</v>
      </c>
      <c r="C1" s="1" t="s">
        <v>2</v>
      </c>
      <c r="D1" s="1" t="s">
        <v>3</v>
      </c>
      <c r="E1" s="1" t="s">
        <v>4</v>
      </c>
      <c r="F1" s="1" t="s">
        <v>5</v>
      </c>
      <c r="G1" s="1" t="s">
        <v>6</v>
      </c>
      <c r="H1" s="1" t="s">
        <v>7</v>
      </c>
      <c r="I1" s="1" t="s">
        <v>82</v>
      </c>
      <c r="J1" s="1" t="s">
        <v>83</v>
      </c>
      <c r="K1" s="1" t="s">
        <v>84</v>
      </c>
      <c r="L1" s="1" t="s">
        <v>8</v>
      </c>
      <c r="M1" s="1" t="s">
        <v>10</v>
      </c>
      <c r="N1" s="1" t="s">
        <v>11</v>
      </c>
      <c r="O1" s="1" t="s">
        <v>234</v>
      </c>
      <c r="P1" s="1" t="s">
        <v>264</v>
      </c>
      <c r="Q1" s="1"/>
      <c r="R1" s="21" t="s">
        <v>133</v>
      </c>
      <c r="S1" s="134" t="s">
        <v>1403</v>
      </c>
      <c r="T1" s="140"/>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15.75" customHeight="1">
      <c r="A2" s="35">
        <v>45839</v>
      </c>
      <c r="B2" s="3" t="str">
        <f t="shared" ref="B2:B256" si="0">IF(ISBLANK($A2),,CHOOSE(WEEKDAY($A2), "Sun", "Mon", "Tue", "Wed", "Thur", "Fri", "Sat"))</f>
        <v>Tue</v>
      </c>
      <c r="C2" s="4">
        <f ca="1">IFERROR(__xludf.DUMMYFUNCTION("IF(ISBLANK($A2),,CHOOSE(WEEKDAY($A2),,IF(ISDATE($A1),IF(WEEKDAY($A1)=2,INDEX(location_lang_time_lookup,1,6),INDEX(location_lang_time_lookup,1,4)),INDEX(location_lang_time_lookup,1,4)),IF(ISDATE($A1),IF(WEEKDAY($A1)=3,INDEX(location_lang_time_lookup,2,6),I"&amp;"NDEX(location_lang_time_lookup,2,4)),INDEX(location_lang_time_lookup,2,4)),IF(ISDATE($A1),IF(WEEKDAY($A1)=4,INDEX(location_lang_time_lookup,3,6),INDEX(location_lang_time_lookup,3,4)),INDEX(location_lang_time_lookup,3,4)),IF(ISDATE($A1),IF(WEEKDAY($A1)=5,I"&amp;"NDEX(location_lang_time_lookup,3,6),INDEX(location_lang_time_lookup,3,4)),INDEX(location_lang_time_lookup,3,4)),INDEX(location_lang_time_lookup,1,4),IF(ISDATE($A1),IF(WEEKDAY($A1)=7,INDEX(location_lang_time_lookup,5,6),INDEX(location_lang_time_lookup,5,4)"&amp;"),INDEX(location_lang_time_lookup,5,4))))"),0.458333333333333)</f>
        <v>0.45833333333333298</v>
      </c>
      <c r="D2" s="4">
        <v>0.52083333333333337</v>
      </c>
      <c r="E2" s="3" t="str">
        <f ca="1">IFERROR(__xludf.DUMMYFUNCTION("IF(ISBLANK($A2),,CHOOSE(WEEKDAY($A2),,IF(ISDATE($A1),IF(WEEKDAY($A1)=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2" s="3" t="str">
        <f t="array" ref="F2">IF(ISBLANK($A2),,CHOOSE(WEEKDAY($A2),,INDEX(location_lang_time_lookup,2,3),INDEX(location_lang_time_lookup,2,2),INDEX(location_lang_time_lookup,2,2),INDEX(location_lang_time_lookup,2,2),INDEX(location_lang_time_lookup,2,3),INDEX(location_lang_time_lookup,2,2)))</f>
        <v>en</v>
      </c>
      <c r="G2" s="5">
        <v>0</v>
      </c>
      <c r="H2" s="3" t="s">
        <v>123</v>
      </c>
      <c r="I2" s="3" t="e">
        <f t="array" aca="1" ref="I2" ca="1">IF(ISBLANK($H2),,VLOOKUP($H2,'classes-lookup'!$A$2:INDIRECT("classes-lookup!$K$"&amp;COUNTA('classes-lookup'!$A:$A)),3, FALSE))</f>
        <v>#REF!</v>
      </c>
      <c r="J2" s="3" t="e">
        <f t="array" aca="1" ref="J2" ca="1">IF(ISBLANK($H2),,VLOOKUP($H2,'classes-lookup'!$A$2:INDIRECT("classes-lookup!$K$"&amp;COUNTA('classes-lookup'!$A:$A)),10, FALSE))</f>
        <v>#REF!</v>
      </c>
      <c r="K2" s="3" t="e">
        <f t="array" aca="1" ref="K2" ca="1">IF(ISBLANK($H2),,VLOOKUP($H2,'classes-lookup'!$A$2:INDIRECT("classes-lookup!$K$"&amp;COUNTA('classes-lookup'!$A:$A)),11, FALSE))</f>
        <v>#REF!</v>
      </c>
      <c r="L2" s="6" t="s">
        <v>689</v>
      </c>
      <c r="M2" s="3">
        <v>0</v>
      </c>
      <c r="N2" s="3">
        <v>0</v>
      </c>
      <c r="P2" s="3"/>
      <c r="R2" s="3" t="str">
        <f ca="1">IFERROR(__xludf.DUMMYFUNCTION("FILTER($A$2:$A$979, COUNTIF('unavailable-dates-lookup'!$A$2:INDIRECT(""unavailable-dates-lookup!$A""&amp;COUNTA('unavailable-dates-lookup'!$A:$A)), $A$2:$A$979) + COUNTIF('unavailable-dates-lookup'!$B$2:INDIRECT(""unavailable-dates-lookup!$B""&amp;COUNTA('unavail"&amp;"able-dates-lookup'!$B:$B)), $A$2:$A$979) + COUNTIF('unavailable-dates-lookup'!$C$2:INDIRECT(""unavailable-dates-lookup!$C""&amp;COUNTA('unavailable-dates-lookup'!$C:$C)), $A$2:$A$979) + COUNTIF('unavailable-dates-lookup'!$D$2:INDIRECT(""unavailable-dates-look"&amp;"up!$D""&amp;COUNTA('unavailable-dates-lookup'!$D:$D)), $A$2:$A$979) + COUNTIF('unavailable-dates-lookup'!$E$2:INDIRECT(""unavailable-dates-lookup!$E""&amp;COUNTA('unavailable-dates-lookup'!$E:$E)), $A$2:$A$979) &gt; 0)"),"#N/A")</f>
        <v>#N/A</v>
      </c>
      <c r="S2" s="136" t="s">
        <v>135</v>
      </c>
      <c r="T2" s="141">
        <v>49</v>
      </c>
      <c r="W2" s="23"/>
    </row>
    <row r="3" spans="1:49" ht="15.75" customHeight="1">
      <c r="A3" s="35">
        <v>45839</v>
      </c>
      <c r="B3" s="3" t="str">
        <f t="shared" si="0"/>
        <v>Tue</v>
      </c>
      <c r="C3" s="4">
        <f ca="1">IFERROR(__xludf.DUMMYFUNCTION("IF(ISBLANK($A3),,CHOOSE(WEEKDAY($A3),,IF(ISDATE($A2),IF(WEEKDAY($A2)=2,INDEX(location_lang_time_lookup,1,6),INDEX(location_lang_time_lookup,1,4)),INDEX(location_lang_time_lookup,1,4)),IF(ISDATE($A2),IF(WEEKDAY($A2)=3,INDEX(location_lang_time_lookup,2,6),I"&amp;"NDEX(location_lang_time_lookup,2,4)),INDEX(location_lang_time_lookup,2,4)),IF(ISDATE($A2),IF(WEEKDAY($A2)=4,INDEX(location_lang_time_lookup,3,6),INDEX(location_lang_time_lookup,3,4)),INDEX(location_lang_time_lookup,3,4)),IF(ISDATE($A2),IF(WEEKDAY($A2)=5,I"&amp;"NDEX(location_lang_time_lookup,3,6),INDEX(location_lang_time_lookup,3,4)),INDEX(location_lang_time_lookup,3,4)),INDEX(location_lang_time_lookup,1,4),IF(ISDATE($A2),IF(WEEKDAY($A2)=7,INDEX(location_lang_time_lookup,5,6),INDEX(location_lang_time_lookup,5,4)"&amp;"),INDEX(location_lang_time_lookup,5,4))))"),0.583333333333333)</f>
        <v>0.58333333333333304</v>
      </c>
      <c r="D3" s="4">
        <f t="shared" ref="D3:D6" ca="1" si="1">IF(ISBLANK(C3),,CHOOSE(WEEKDAY($A3),,C3+TIME(2,0,0),IF(AND($A3=$A2,$A3=$A1),C3+TIME(1,0,0),C3+TIME(1,30,0)),C3+TIME(1,30,0),C3+TIME(1,30,0),C3+TIME(2,0,0),C3+TIME(2,0,0),))</f>
        <v>0.64583333333333304</v>
      </c>
      <c r="E3" s="3" t="str">
        <f ca="1">IFERROR(__xludf.DUMMYFUNCTION("IF(ISBLANK($A3),,CHOOSE(WEEKDAY($A3),,IF(ISDATE($A2),IF(WEEKDAY($A2)=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3" s="3" t="str">
        <f t="array" ref="F3">IF(ISBLANK($A3),,CHOOSE(WEEKDAY($A3),,INDEX(location_lang_time_lookup,2,3),INDEX(location_lang_time_lookup,2,2),INDEX(location_lang_time_lookup,2,2),INDEX(location_lang_time_lookup,2,2),INDEX(location_lang_time_lookup,2,3),INDEX(location_lang_time_lookup,2,2)))</f>
        <v>en</v>
      </c>
      <c r="G3" s="5">
        <v>5</v>
      </c>
      <c r="H3" s="3" t="s">
        <v>91</v>
      </c>
      <c r="I3" s="3" t="e">
        <f t="array" aca="1" ref="I3" ca="1">IF(ISBLANK($H3),,VLOOKUP($H3,'classes-lookup'!$A$2:INDIRECT("classes-lookup!$K$"&amp;COUNTA('classes-lookup'!$A:$A)),3, FALSE))</f>
        <v>#REF!</v>
      </c>
      <c r="J3" s="3" t="e">
        <f t="array" aca="1" ref="J3" ca="1">IF(ISBLANK($H3),,VLOOKUP($H3,'classes-lookup'!$A$2:INDIRECT("classes-lookup!$K$"&amp;COUNTA('classes-lookup'!$A:$A)),10, FALSE))</f>
        <v>#REF!</v>
      </c>
      <c r="K3" s="3" t="e">
        <f t="array" aca="1" ref="K3" ca="1">IF(ISBLANK($H3),,VLOOKUP($H3,'classes-lookup'!$A$2:INDIRECT("classes-lookup!$K$"&amp;COUNTA('classes-lookup'!$A:$A)),11, FALSE))</f>
        <v>#REF!</v>
      </c>
      <c r="L3" s="6" t="s">
        <v>690</v>
      </c>
      <c r="M3" s="3">
        <v>0</v>
      </c>
      <c r="N3" s="3">
        <v>0</v>
      </c>
      <c r="Q3" s="3"/>
      <c r="S3" s="142" t="s">
        <v>1404</v>
      </c>
      <c r="T3" s="143">
        <v>1</v>
      </c>
      <c r="W3" s="23"/>
    </row>
    <row r="4" spans="1:49" ht="15.75" customHeight="1">
      <c r="A4" s="35">
        <v>45839</v>
      </c>
      <c r="B4" s="3" t="str">
        <f t="shared" si="0"/>
        <v>Tue</v>
      </c>
      <c r="C4" s="4">
        <v>0.64583333333333337</v>
      </c>
      <c r="D4" s="4">
        <f t="shared" si="1"/>
        <v>0.6875</v>
      </c>
      <c r="E4" s="3" t="str">
        <f ca="1">IFERROR(__xludf.DUMMYFUNCTION("IF(ISBLANK($A4),,CHOOSE(WEEKDAY($A4),,IF(ISDATE($A3),IF(WEEKDAY($A3)=2,INDEX(location_lang_time_lookup,3,1),INDEX(location_lang_time_lookup,1,1)),INDEX(location_lang_time_lookup,1,1)),INDEX(location_lang_time_lookup,2,1),INDEX(location_lang_time_lookup,3,"&amp;"1),INDEX(location_lang_time_lookup,3,1),INDEX(location_lang_time_lookup,1,1),INDEX(location_lang_time_lookup,4,1)))"),"Seward Park")</f>
        <v>Seward Park</v>
      </c>
      <c r="F4" s="3" t="str">
        <f t="array" ref="F4">IF(ISBLANK($A4),,CHOOSE(WEEKDAY($A4),,INDEX(location_lang_time_lookup,2,3),INDEX(location_lang_time_lookup,2,2),INDEX(location_lang_time_lookup,2,2),INDEX(location_lang_time_lookup,2,2),INDEX(location_lang_time_lookup,2,3),INDEX(location_lang_time_lookup,2,2)))</f>
        <v>en</v>
      </c>
      <c r="G4" s="5">
        <v>5</v>
      </c>
      <c r="H4" s="3" t="s">
        <v>91</v>
      </c>
      <c r="I4" s="3" t="e">
        <f t="array" aca="1" ref="I4" ca="1">IF(ISBLANK($H4),,VLOOKUP($H4,'classes-lookup'!$A$2:INDIRECT("classes-lookup!$K$"&amp;COUNTA('classes-lookup'!$A:$A)),3, FALSE))</f>
        <v>#REF!</v>
      </c>
      <c r="J4" s="3" t="e">
        <f t="array" aca="1" ref="J4" ca="1">IF(ISBLANK($H4),,VLOOKUP($H4,'classes-lookup'!$A$2:INDIRECT("classes-lookup!$K$"&amp;COUNTA('classes-lookup'!$A:$A)),10, FALSE))</f>
        <v>#REF!</v>
      </c>
      <c r="K4" s="3" t="e">
        <f t="array" aca="1" ref="K4" ca="1">IF(ISBLANK($H4),,VLOOKUP($H4,'classes-lookup'!$A$2:INDIRECT("classes-lookup!$K$"&amp;COUNTA('classes-lookup'!$A:$A)),11, FALSE))</f>
        <v>#REF!</v>
      </c>
      <c r="L4" s="6" t="s">
        <v>690</v>
      </c>
      <c r="M4" s="3">
        <v>0</v>
      </c>
      <c r="N4" s="3">
        <v>0</v>
      </c>
      <c r="O4" s="3"/>
      <c r="Q4" s="3"/>
      <c r="W4" s="23"/>
    </row>
    <row r="5" spans="1:49" ht="15.75" customHeight="1">
      <c r="A5" s="35">
        <v>45840</v>
      </c>
      <c r="B5" s="3" t="str">
        <f t="shared" si="0"/>
        <v>Wed</v>
      </c>
      <c r="C5" s="4">
        <f ca="1">IFERROR(__xludf.DUMMYFUNCTION("IF(ISBLANK($A5),,CHOOSE(WEEKDAY($A5),,IF(ISDATE($A4),IF(WEEKDAY($A4)=2,INDEX(location_lang_time_lookup,1,6),INDEX(location_lang_time_lookup,1,4)),INDEX(location_lang_time_lookup,1,4)),IF(ISDATE($A4),IF(WEEKDAY($A4)=3,INDEX(location_lang_time_lookup,2,6),I"&amp;"NDEX(location_lang_time_lookup,2,4)),INDEX(location_lang_time_lookup,2,4)),IF(ISDATE($A4),IF(WEEKDAY($A4)=4,INDEX(location_lang_time_lookup,3,6),INDEX(location_lang_time_lookup,3,4)),INDEX(location_lang_time_lookup,3,4)),IF(ISDATE($A4),IF(WEEKDAY($A4)=5,I"&amp;"NDEX(location_lang_time_lookup,3,6),INDEX(location_lang_time_lookup,3,4)),INDEX(location_lang_time_lookup,3,4)),INDEX(location_lang_time_lookup,1,4),IF(ISDATE($A4),IF(WEEKDAY($A4)=7,INDEX(location_lang_time_lookup,5,6),INDEX(location_lang_time_lookup,5,4)"&amp;"),INDEX(location_lang_time_lookup,5,4))))"),0.458333333333333)</f>
        <v>0.45833333333333298</v>
      </c>
      <c r="D5" s="4">
        <f t="shared" ca="1" si="1"/>
        <v>0.52083333333333304</v>
      </c>
      <c r="E5" s="3" t="str">
        <f ca="1">IFERROR(__xludf.DUMMYFUNCTION("IF(ISBLANK($A5),,CHOOSE(WEEKDAY($A5),,IF(ISDATE($A4),IF(WEEKDAY($A4)=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5" s="3" t="str">
        <f t="array" ref="F5">IF(ISBLANK($A5),,CHOOSE(WEEKDAY($A5),,INDEX(location_lang_time_lookup,2,3),INDEX(location_lang_time_lookup,2,2),INDEX(location_lang_time_lookup,2,2),INDEX(location_lang_time_lookup,2,2),INDEX(location_lang_time_lookup,2,3),INDEX(location_lang_time_lookup,2,2)))</f>
        <v>en</v>
      </c>
      <c r="G5" s="5">
        <v>11</v>
      </c>
      <c r="H5" s="3" t="s">
        <v>691</v>
      </c>
      <c r="I5" s="3" t="e">
        <f t="array" aca="1" ref="I5" ca="1">IF(ISBLANK($H5),,VLOOKUP($H5,'classes-lookup'!$A$2:INDIRECT("classes-lookup!$K$"&amp;COUNTA('classes-lookup'!$A:$A)),3, FALSE))</f>
        <v>#REF!</v>
      </c>
      <c r="J5" s="3" t="e">
        <f t="array" aca="1" ref="J5" ca="1">IF(ISBLANK($H5),,VLOOKUP($H5,'classes-lookup'!$A$2:INDIRECT("classes-lookup!$K$"&amp;COUNTA('classes-lookup'!$A:$A)),10, FALSE))</f>
        <v>#REF!</v>
      </c>
      <c r="K5" s="3" t="e">
        <f t="array" aca="1" ref="K5" ca="1">IF(ISBLANK($H5),,VLOOKUP($H5,'classes-lookup'!$A$2:INDIRECT("classes-lookup!$K$"&amp;COUNTA('classes-lookup'!$A:$A)),11, FALSE))</f>
        <v>#REF!</v>
      </c>
      <c r="L5" s="6" t="s">
        <v>692</v>
      </c>
      <c r="M5" s="3">
        <v>0</v>
      </c>
      <c r="N5" s="3">
        <v>0</v>
      </c>
      <c r="O5" s="3"/>
      <c r="P5" s="34"/>
      <c r="Q5" s="3"/>
      <c r="U5" s="14"/>
    </row>
    <row r="6" spans="1:49">
      <c r="A6" s="35">
        <v>45840</v>
      </c>
      <c r="B6" s="3" t="str">
        <f t="shared" si="0"/>
        <v>Wed</v>
      </c>
      <c r="C6" s="4">
        <v>0.625</v>
      </c>
      <c r="D6" s="4">
        <f t="shared" si="1"/>
        <v>0.6875</v>
      </c>
      <c r="E6" s="3" t="str">
        <f ca="1">IFERROR(__xludf.DUMMYFUNCTION("IF(ISBLANK($A6),,CHOOSE(WEEKDAY($A6),,IF(ISDATE($A5),IF(WEEKDAY($A5)=2,INDEX(location_lang_time_lookup,3,1),INDEX(location_lang_time_lookup,1,1)),INDEX(location_lang_time_lookup,1,1)),INDEX(location_lang_time_lookup,2,1),INDEX(location_lang_time_lookup,3,"&amp;"1),INDEX(location_lang_time_lookup,3,1),INDEX(location_lang_time_lookup,1,1),INDEX(location_lang_time_lookup,4,1)))"),"Online")</f>
        <v>Online</v>
      </c>
      <c r="F6" s="3" t="str">
        <f t="array" ref="F6">IF(ISBLANK($A6),,CHOOSE(WEEKDAY($A6),,INDEX(location_lang_time_lookup,2,3),INDEX(location_lang_time_lookup,2,2),INDEX(location_lang_time_lookup,2,2),INDEX(location_lang_time_lookup,2,2),INDEX(location_lang_time_lookup,2,3),INDEX(location_lang_time_lookup,2,2)))</f>
        <v>en</v>
      </c>
      <c r="G6" s="5">
        <v>15</v>
      </c>
      <c r="H6" s="3" t="s">
        <v>693</v>
      </c>
      <c r="I6" s="3" t="e">
        <f t="array" aca="1" ref="I6" ca="1">IF(ISBLANK($H6),,VLOOKUP($H6,'classes-lookup'!$A$2:INDIRECT("classes-lookup!$K$"&amp;COUNTA('classes-lookup'!$A:$A)),3, FALSE))</f>
        <v>#REF!</v>
      </c>
      <c r="J6" s="3" t="e">
        <f t="array" aca="1" ref="J6" ca="1">IF(ISBLANK($H6),,VLOOKUP($H6,'classes-lookup'!$A$2:INDIRECT("classes-lookup!$K$"&amp;COUNTA('classes-lookup'!$A:$A)),10, FALSE))</f>
        <v>#REF!</v>
      </c>
      <c r="K6" s="3" t="e">
        <f t="array" aca="1" ref="K6" ca="1">IF(ISBLANK($H6),,VLOOKUP($H6,'classes-lookup'!$A$2:INDIRECT("classes-lookup!$K$"&amp;COUNTA('classes-lookup'!$A:$A)),11, FALSE))</f>
        <v>#REF!</v>
      </c>
      <c r="L6" s="6" t="s">
        <v>694</v>
      </c>
      <c r="M6" s="3">
        <v>0</v>
      </c>
      <c r="N6" s="3">
        <v>0</v>
      </c>
      <c r="O6" s="3"/>
      <c r="P6" s="3"/>
      <c r="Q6" s="3"/>
      <c r="S6" s="3"/>
      <c r="W6" s="12"/>
    </row>
    <row r="7" spans="1:49" ht="15.75" customHeight="1">
      <c r="A7" s="36">
        <v>45845</v>
      </c>
      <c r="B7" s="3" t="str">
        <f t="shared" si="0"/>
        <v>Mon</v>
      </c>
      <c r="C7" s="4">
        <v>0.4375</v>
      </c>
      <c r="D7" s="4">
        <v>0.5</v>
      </c>
      <c r="E7" s="3" t="str">
        <f ca="1">IFERROR(__xludf.DUMMYFUNCTION("IF(ISBLANK($A7),,CHOOSE(WEEKDAY($A7),,IF(ISDATE($A6),IF(WEEKDAY($A6)=2,INDEX(location_lang_time_lookup,3,1),INDEX(location_lang_time_lookup,1,1)),INDEX(location_lang_time_lookup,1,1)),INDEX(location_lang_time_lookup,2,1),INDEX(location_lang_time_lookup,3,"&amp;"1),INDEX(location_lang_time_lookup,3,1),INDEX(location_lang_time_lookup,1,1),INDEX(location_lang_time_lookup,4,1)))"),"Chatham Sq")</f>
        <v>Chatham Sq</v>
      </c>
      <c r="F7" s="3" t="str">
        <f t="array" ref="F7">IF(ISBLANK($A7),,CHOOSE(WEEKDAY($A7),,INDEX(location_lang_time_lookup,2,3),INDEX(location_lang_time_lookup,2,2),INDEX(location_lang_time_lookup,2,2),INDEX(location_lang_time_lookup,2,2),INDEX(location_lang_time_lookup,2,3),INDEX(location_lang_time_lookup,2,2)))</f>
        <v>zh</v>
      </c>
      <c r="G7" s="5">
        <v>13</v>
      </c>
      <c r="H7" s="3" t="s">
        <v>292</v>
      </c>
      <c r="I7" s="3" t="e">
        <f t="array" aca="1" ref="I7" ca="1">IF(ISBLANK($H7),,VLOOKUP($H7,'classes-lookup'!$A$2:INDIRECT("classes-lookup!$K$"&amp;COUNTA('classes-lookup'!$A:$A)),3, FALSE))</f>
        <v>#REF!</v>
      </c>
      <c r="J7" s="3" t="e">
        <f t="array" aca="1" ref="J7" ca="1">IF(ISBLANK($H7),,VLOOKUP($H7,'classes-lookup'!$A$2:INDIRECT("classes-lookup!$K$"&amp;COUNTA('classes-lookup'!$A:$A)),10, FALSE))</f>
        <v>#REF!</v>
      </c>
      <c r="K7" s="3" t="e">
        <f t="array" aca="1" ref="K7" ca="1">IF(ISBLANK($H7),,VLOOKUP($H7,'classes-lookup'!$A$2:INDIRECT("classes-lookup!$K$"&amp;COUNTA('classes-lookup'!$A:$A)),11, FALSE))</f>
        <v>#REF!</v>
      </c>
      <c r="L7" s="6" t="s">
        <v>695</v>
      </c>
      <c r="M7" s="3">
        <v>0</v>
      </c>
      <c r="N7" s="3">
        <v>0</v>
      </c>
      <c r="O7" s="3"/>
      <c r="Q7" s="3"/>
      <c r="S7" s="3"/>
    </row>
    <row r="8" spans="1:49" ht="15.75" customHeight="1">
      <c r="A8" s="36"/>
      <c r="B8" s="3"/>
      <c r="C8" s="4"/>
      <c r="D8" s="4"/>
      <c r="E8" s="3"/>
      <c r="F8" s="3"/>
      <c r="G8" s="16"/>
      <c r="H8" s="3"/>
      <c r="I8" s="3"/>
      <c r="J8" s="3"/>
      <c r="K8" s="3"/>
      <c r="L8" s="3"/>
      <c r="M8" s="3"/>
      <c r="N8" s="3"/>
      <c r="O8" s="3"/>
      <c r="Q8" s="3"/>
      <c r="S8" s="3"/>
    </row>
    <row r="9" spans="1:49" ht="15.75" customHeight="1">
      <c r="A9" s="35"/>
      <c r="B9" s="3"/>
      <c r="C9" s="4"/>
      <c r="D9" s="4"/>
      <c r="E9" s="3"/>
      <c r="F9" s="3"/>
      <c r="G9" s="16"/>
      <c r="H9" s="3"/>
      <c r="I9" s="3"/>
      <c r="J9" s="3"/>
      <c r="K9" s="3"/>
      <c r="L9" s="3"/>
      <c r="M9" s="3"/>
      <c r="N9" s="3"/>
      <c r="O9" s="3"/>
      <c r="P9" s="14"/>
      <c r="Q9" s="3"/>
      <c r="T9" s="22"/>
    </row>
    <row r="10" spans="1:49" ht="15.75" customHeight="1">
      <c r="A10" s="35"/>
      <c r="B10" s="3"/>
      <c r="C10" s="4"/>
      <c r="D10" s="4"/>
      <c r="E10" s="3"/>
      <c r="F10" s="3"/>
      <c r="G10" s="16"/>
      <c r="H10" s="3"/>
      <c r="I10" s="3"/>
      <c r="J10" s="3"/>
      <c r="K10" s="3"/>
      <c r="L10" s="3"/>
      <c r="M10" s="3"/>
      <c r="N10" s="3"/>
      <c r="O10" s="3"/>
      <c r="Q10" s="3"/>
      <c r="S10" s="37"/>
    </row>
    <row r="11" spans="1:49" ht="15.75" customHeight="1">
      <c r="A11" s="35"/>
      <c r="B11" s="3"/>
      <c r="C11" s="4"/>
      <c r="D11" s="4"/>
      <c r="E11" s="3"/>
      <c r="F11" s="3"/>
      <c r="G11" s="16"/>
      <c r="H11" s="3"/>
      <c r="I11" s="3"/>
      <c r="J11" s="3"/>
      <c r="K11" s="3"/>
      <c r="L11" s="3"/>
      <c r="M11" s="3"/>
      <c r="N11" s="3"/>
      <c r="O11" s="3"/>
      <c r="P11" s="3"/>
      <c r="Q11" s="3"/>
      <c r="S11" s="37"/>
    </row>
    <row r="12" spans="1:49" ht="15.75" customHeight="1">
      <c r="A12" s="35"/>
      <c r="B12" s="3"/>
      <c r="C12" s="4"/>
      <c r="D12" s="4"/>
      <c r="E12" s="3"/>
      <c r="F12" s="3"/>
      <c r="G12" s="16"/>
      <c r="H12" s="3"/>
      <c r="I12" s="3"/>
      <c r="J12" s="3"/>
      <c r="K12" s="3"/>
      <c r="L12" s="3"/>
      <c r="M12" s="3"/>
      <c r="N12" s="3"/>
      <c r="O12" s="3"/>
      <c r="Q12" s="3"/>
      <c r="S12" s="37"/>
    </row>
    <row r="13" spans="1:49" ht="15.75" customHeight="1">
      <c r="A13" s="36"/>
      <c r="B13" s="3"/>
      <c r="C13" s="4"/>
      <c r="D13" s="4"/>
      <c r="E13" s="3"/>
      <c r="F13" s="3"/>
      <c r="G13" s="16"/>
      <c r="H13" s="3"/>
      <c r="I13" s="3"/>
      <c r="J13" s="3"/>
      <c r="K13" s="3"/>
      <c r="L13" s="3"/>
      <c r="M13" s="3"/>
      <c r="N13" s="3"/>
      <c r="O13" s="3"/>
      <c r="Q13" s="3"/>
      <c r="S13" s="37"/>
    </row>
    <row r="14" spans="1:49" ht="15.75" customHeight="1">
      <c r="A14" s="36"/>
      <c r="B14" s="3"/>
      <c r="C14" s="4"/>
      <c r="D14" s="4"/>
      <c r="E14" s="3"/>
      <c r="F14" s="3"/>
      <c r="G14" s="16"/>
      <c r="H14" s="3"/>
      <c r="I14" s="3"/>
      <c r="J14" s="3"/>
      <c r="K14" s="3"/>
      <c r="L14" s="3"/>
      <c r="M14" s="3"/>
      <c r="N14" s="3"/>
      <c r="O14" s="3"/>
      <c r="Q14" s="3"/>
      <c r="S14" s="37"/>
    </row>
    <row r="15" spans="1:49" ht="15.75" customHeight="1">
      <c r="A15" s="36"/>
      <c r="B15" s="3"/>
      <c r="C15" s="4"/>
      <c r="D15" s="4"/>
      <c r="E15" s="3"/>
      <c r="F15" s="3"/>
      <c r="G15" s="16"/>
      <c r="H15" s="3"/>
      <c r="I15" s="3"/>
      <c r="J15" s="3"/>
      <c r="K15" s="3"/>
      <c r="L15" s="3"/>
      <c r="M15" s="3"/>
      <c r="N15" s="3"/>
      <c r="O15" s="3"/>
      <c r="Q15" s="3"/>
      <c r="S15" s="37"/>
    </row>
    <row r="16" spans="1:49" ht="15.75" customHeight="1">
      <c r="A16" s="35"/>
      <c r="B16" s="3"/>
      <c r="C16" s="4"/>
      <c r="D16" s="4"/>
      <c r="E16" s="3"/>
      <c r="F16" s="3"/>
      <c r="G16" s="16"/>
      <c r="H16" s="3"/>
      <c r="I16" s="3"/>
      <c r="J16" s="3"/>
      <c r="K16" s="3"/>
      <c r="L16" s="3"/>
      <c r="M16" s="3"/>
      <c r="N16" s="3"/>
      <c r="O16" s="3"/>
      <c r="Q16" s="3"/>
    </row>
    <row r="17" spans="1:19" ht="15.75" customHeight="1">
      <c r="A17" s="35"/>
      <c r="B17" s="3"/>
      <c r="C17" s="4"/>
      <c r="D17" s="4"/>
      <c r="E17" s="3"/>
      <c r="F17" s="3"/>
      <c r="G17" s="16"/>
      <c r="H17" s="3"/>
      <c r="I17" s="3"/>
      <c r="J17" s="3"/>
      <c r="K17" s="3"/>
      <c r="L17" s="3"/>
      <c r="M17" s="3"/>
      <c r="N17" s="3"/>
      <c r="O17" s="3"/>
      <c r="Q17" s="3"/>
      <c r="R17" s="2"/>
      <c r="S17" s="25"/>
    </row>
    <row r="18" spans="1:19" ht="15.75" customHeight="1">
      <c r="A18" s="35"/>
      <c r="B18" s="3"/>
      <c r="C18" s="4"/>
      <c r="D18" s="4"/>
      <c r="E18" s="3"/>
      <c r="F18" s="3"/>
      <c r="G18" s="16"/>
      <c r="H18" s="3"/>
      <c r="I18" s="3"/>
      <c r="J18" s="3"/>
      <c r="K18" s="3"/>
      <c r="L18" s="3"/>
      <c r="M18" s="3"/>
      <c r="N18" s="3"/>
      <c r="O18" s="3"/>
      <c r="P18" s="3"/>
      <c r="Q18" s="3"/>
      <c r="R18" s="2"/>
      <c r="S18" s="25"/>
    </row>
    <row r="19" spans="1:19" ht="15.75" customHeight="1">
      <c r="A19" s="35"/>
      <c r="B19" s="3"/>
      <c r="C19" s="4"/>
      <c r="D19" s="4"/>
      <c r="E19" s="3"/>
      <c r="F19" s="3"/>
      <c r="G19" s="16"/>
      <c r="H19" s="3"/>
      <c r="I19" s="3"/>
      <c r="J19" s="3"/>
      <c r="K19" s="3"/>
      <c r="L19" s="3"/>
      <c r="M19" s="3"/>
      <c r="N19" s="3"/>
      <c r="O19" s="3"/>
      <c r="P19" s="3"/>
      <c r="Q19" s="3"/>
      <c r="R19" s="2"/>
      <c r="S19" s="25"/>
    </row>
    <row r="20" spans="1:19" ht="15.75" customHeight="1">
      <c r="A20" s="35"/>
      <c r="B20" s="3"/>
      <c r="C20" s="4"/>
      <c r="D20" s="4"/>
      <c r="E20" s="3"/>
      <c r="F20" s="3"/>
      <c r="G20" s="16"/>
      <c r="H20" s="3"/>
      <c r="I20" s="3"/>
      <c r="J20" s="3"/>
      <c r="K20" s="3"/>
      <c r="L20" s="3"/>
      <c r="M20" s="3"/>
      <c r="N20" s="3"/>
      <c r="O20" s="3"/>
      <c r="P20" s="3"/>
      <c r="R20" s="2"/>
      <c r="S20" s="25"/>
    </row>
    <row r="21" spans="1:19" ht="15.75" customHeight="1">
      <c r="A21" s="35"/>
      <c r="B21" s="3"/>
      <c r="C21" s="4"/>
      <c r="D21" s="4"/>
      <c r="E21" s="3"/>
      <c r="F21" s="3"/>
      <c r="G21" s="16"/>
      <c r="H21" s="3"/>
      <c r="I21" s="3"/>
      <c r="J21" s="3"/>
      <c r="K21" s="3"/>
      <c r="L21" s="3"/>
      <c r="M21" s="3"/>
      <c r="N21" s="3"/>
      <c r="O21" s="3"/>
      <c r="P21" s="14"/>
      <c r="R21" s="2"/>
      <c r="S21" s="25"/>
    </row>
    <row r="22" spans="1:19" ht="15.75" customHeight="1">
      <c r="A22" s="35"/>
      <c r="B22" s="3"/>
      <c r="C22" s="4"/>
      <c r="D22" s="4"/>
      <c r="E22" s="3"/>
      <c r="F22" s="3"/>
      <c r="G22" s="16"/>
      <c r="H22" s="3"/>
      <c r="I22" s="3"/>
      <c r="J22" s="3"/>
      <c r="K22" s="3"/>
      <c r="L22" s="3"/>
      <c r="M22" s="3"/>
      <c r="N22" s="3"/>
      <c r="O22" s="3"/>
      <c r="Q22" s="14"/>
      <c r="R22" s="2"/>
      <c r="S22" s="25"/>
    </row>
    <row r="23" spans="1:19" ht="15.75" customHeight="1">
      <c r="A23" s="35"/>
      <c r="B23" s="3"/>
      <c r="C23" s="4"/>
      <c r="D23" s="4"/>
      <c r="E23" s="3"/>
      <c r="F23" s="3"/>
      <c r="G23" s="16"/>
      <c r="H23" s="3"/>
      <c r="I23" s="3"/>
      <c r="J23" s="3"/>
      <c r="K23" s="3"/>
      <c r="L23" s="3"/>
      <c r="M23" s="3"/>
      <c r="N23" s="3"/>
      <c r="Q23" s="14"/>
      <c r="R23" s="2"/>
      <c r="S23" s="25"/>
    </row>
    <row r="24" spans="1:19" ht="15.75" customHeight="1">
      <c r="A24" s="35"/>
      <c r="B24" s="3"/>
      <c r="C24" s="4"/>
      <c r="D24" s="4"/>
      <c r="E24" s="3"/>
      <c r="F24" s="3"/>
      <c r="G24" s="16"/>
      <c r="H24" s="3"/>
      <c r="I24" s="3"/>
      <c r="J24" s="3"/>
      <c r="K24" s="3"/>
      <c r="L24" s="3"/>
      <c r="M24" s="3"/>
      <c r="N24" s="3"/>
      <c r="O24" s="3"/>
      <c r="P24" s="3"/>
      <c r="R24" s="2"/>
      <c r="S24" s="25"/>
    </row>
    <row r="25" spans="1:19" ht="15.75" customHeight="1">
      <c r="A25" s="35"/>
      <c r="B25" s="3"/>
      <c r="C25" s="4"/>
      <c r="D25" s="4"/>
      <c r="E25" s="3"/>
      <c r="F25" s="3"/>
      <c r="G25" s="16"/>
      <c r="H25" s="3"/>
      <c r="I25" s="3"/>
      <c r="J25" s="3"/>
      <c r="K25" s="3"/>
      <c r="L25" s="3"/>
      <c r="M25" s="3"/>
      <c r="N25" s="3"/>
      <c r="O25" s="3"/>
      <c r="R25" s="2"/>
    </row>
    <row r="26" spans="1:19" ht="15.75" customHeight="1">
      <c r="A26" s="36"/>
      <c r="B26" s="3"/>
      <c r="C26" s="4"/>
      <c r="D26" s="4"/>
      <c r="E26" s="3"/>
      <c r="F26" s="3"/>
      <c r="G26" s="16"/>
      <c r="H26" s="3"/>
      <c r="I26" s="3"/>
      <c r="J26" s="3"/>
      <c r="K26" s="3"/>
      <c r="L26" s="3"/>
      <c r="M26" s="3"/>
      <c r="N26" s="3"/>
      <c r="O26" s="3"/>
      <c r="S26" s="25"/>
    </row>
    <row r="27" spans="1:19" ht="15.75" customHeight="1">
      <c r="A27" s="36"/>
      <c r="B27" s="3"/>
      <c r="C27" s="4"/>
      <c r="D27" s="4"/>
      <c r="E27" s="3"/>
      <c r="F27" s="3"/>
      <c r="G27" s="16"/>
      <c r="H27" s="3"/>
      <c r="I27" s="3"/>
      <c r="J27" s="3"/>
      <c r="K27" s="3"/>
      <c r="L27" s="3"/>
      <c r="M27" s="3"/>
      <c r="N27" s="3"/>
      <c r="O27" s="3"/>
    </row>
    <row r="28" spans="1:19" ht="15.75" customHeight="1">
      <c r="A28" s="35"/>
      <c r="B28" s="3"/>
      <c r="C28" s="4"/>
      <c r="D28" s="4"/>
      <c r="E28" s="3"/>
      <c r="F28" s="3"/>
      <c r="G28" s="16"/>
      <c r="H28" s="3"/>
      <c r="I28" s="3"/>
      <c r="J28" s="3"/>
      <c r="K28" s="3"/>
      <c r="L28" s="3"/>
      <c r="M28" s="3"/>
      <c r="N28" s="3"/>
      <c r="O28" s="3"/>
    </row>
    <row r="29" spans="1:19" ht="15.75" customHeight="1">
      <c r="A29" s="35"/>
      <c r="B29" s="3"/>
      <c r="C29" s="4"/>
      <c r="D29" s="4"/>
      <c r="E29" s="3"/>
      <c r="F29" s="3"/>
      <c r="G29" s="16"/>
      <c r="H29" s="3"/>
      <c r="I29" s="3"/>
      <c r="J29" s="3"/>
      <c r="K29" s="3"/>
      <c r="L29" s="3"/>
      <c r="M29" s="3"/>
      <c r="N29" s="3"/>
      <c r="O29" s="3"/>
    </row>
    <row r="30" spans="1:19" ht="15.75" customHeight="1">
      <c r="A30" s="35"/>
      <c r="B30" s="3"/>
      <c r="C30" s="4"/>
      <c r="D30" s="4"/>
      <c r="E30" s="3"/>
      <c r="F30" s="3"/>
      <c r="G30" s="16"/>
      <c r="H30" s="3"/>
      <c r="I30" s="3"/>
      <c r="J30" s="3"/>
      <c r="K30" s="3"/>
      <c r="L30" s="3"/>
      <c r="M30" s="3"/>
      <c r="N30" s="3"/>
      <c r="O30" s="3"/>
    </row>
    <row r="31" spans="1:19" ht="15.75" customHeight="1">
      <c r="A31" s="35"/>
      <c r="B31" s="3"/>
      <c r="C31" s="4"/>
      <c r="D31" s="4"/>
      <c r="E31" s="3"/>
      <c r="F31" s="3"/>
      <c r="G31" s="16"/>
      <c r="H31" s="3"/>
      <c r="I31" s="3"/>
      <c r="J31" s="3"/>
      <c r="K31" s="3"/>
      <c r="L31" s="3"/>
      <c r="M31" s="3"/>
      <c r="N31" s="3"/>
      <c r="O31" s="3"/>
      <c r="P31" s="3"/>
    </row>
    <row r="32" spans="1:19" ht="15.75" customHeight="1">
      <c r="A32" s="35"/>
      <c r="B32" s="3"/>
      <c r="C32" s="4"/>
      <c r="D32" s="4"/>
      <c r="E32" s="3"/>
      <c r="F32" s="3"/>
      <c r="G32" s="16"/>
      <c r="H32" s="3"/>
      <c r="I32" s="3"/>
      <c r="J32" s="3"/>
      <c r="K32" s="3"/>
      <c r="L32" s="3"/>
      <c r="M32" s="3"/>
      <c r="N32" s="3"/>
      <c r="O32" s="3"/>
      <c r="P32" s="3"/>
    </row>
    <row r="33" spans="1:16" ht="15.75" customHeight="1">
      <c r="A33" s="35"/>
      <c r="B33" s="3"/>
      <c r="C33" s="4"/>
      <c r="D33" s="4"/>
      <c r="E33" s="3"/>
      <c r="F33" s="3"/>
      <c r="G33" s="16"/>
      <c r="H33" s="3"/>
      <c r="I33" s="3"/>
      <c r="J33" s="3"/>
      <c r="K33" s="3"/>
      <c r="L33" s="3"/>
      <c r="M33" s="3"/>
      <c r="N33" s="3"/>
      <c r="O33" s="3"/>
    </row>
    <row r="34" spans="1:16" ht="15.75" customHeight="1">
      <c r="A34" s="35"/>
      <c r="B34" s="3"/>
      <c r="C34" s="4"/>
      <c r="D34" s="4"/>
      <c r="E34" s="3"/>
      <c r="F34" s="3"/>
      <c r="G34" s="16"/>
      <c r="H34" s="3"/>
      <c r="I34" s="3"/>
      <c r="J34" s="3"/>
      <c r="K34" s="3"/>
      <c r="L34" s="3"/>
      <c r="M34" s="3"/>
      <c r="N34" s="3"/>
      <c r="O34" s="3"/>
      <c r="P34" s="3"/>
    </row>
    <row r="35" spans="1:16" ht="15.75" customHeight="1">
      <c r="A35" s="35"/>
      <c r="B35" s="3"/>
      <c r="C35" s="4"/>
      <c r="D35" s="4"/>
      <c r="E35" s="3"/>
      <c r="F35" s="3"/>
      <c r="G35" s="16"/>
      <c r="H35" s="3"/>
      <c r="I35" s="3"/>
      <c r="J35" s="3"/>
      <c r="K35" s="3"/>
      <c r="L35" s="3"/>
      <c r="M35" s="3"/>
      <c r="N35" s="3"/>
      <c r="O35" s="3"/>
      <c r="P35" s="3"/>
    </row>
    <row r="36" spans="1:16" ht="15.75" customHeight="1">
      <c r="A36" s="35"/>
      <c r="B36" s="3"/>
      <c r="C36" s="4"/>
      <c r="D36" s="4"/>
      <c r="E36" s="3"/>
      <c r="F36" s="3"/>
      <c r="G36" s="16"/>
      <c r="H36" s="3"/>
      <c r="I36" s="3"/>
      <c r="J36" s="3"/>
      <c r="K36" s="3"/>
      <c r="L36" s="3"/>
      <c r="M36" s="3"/>
      <c r="N36" s="3"/>
      <c r="O36" s="3"/>
    </row>
    <row r="37" spans="1:16" ht="15.75" customHeight="1">
      <c r="A37" s="35"/>
      <c r="B37" s="3"/>
      <c r="C37" s="4"/>
      <c r="D37" s="4"/>
      <c r="E37" s="3"/>
      <c r="F37" s="3"/>
      <c r="G37" s="16"/>
      <c r="H37" s="3"/>
      <c r="I37" s="3"/>
      <c r="J37" s="3"/>
      <c r="K37" s="3"/>
      <c r="L37" s="3"/>
      <c r="M37" s="3"/>
      <c r="N37" s="3"/>
      <c r="O37" s="3"/>
    </row>
    <row r="38" spans="1:16" ht="15.75" customHeight="1">
      <c r="A38" s="35"/>
      <c r="B38" s="3"/>
      <c r="C38" s="4"/>
      <c r="D38" s="4"/>
      <c r="E38" s="3"/>
      <c r="F38" s="3"/>
      <c r="G38" s="16"/>
      <c r="H38" s="3"/>
      <c r="I38" s="3"/>
      <c r="J38" s="3"/>
      <c r="K38" s="3"/>
      <c r="L38" s="3"/>
      <c r="M38" s="3"/>
      <c r="N38" s="3"/>
      <c r="O38" s="3"/>
    </row>
    <row r="39" spans="1:16" ht="15.75" customHeight="1">
      <c r="A39" s="35"/>
      <c r="B39" s="3"/>
      <c r="C39" s="4"/>
      <c r="D39" s="4"/>
      <c r="E39" s="3"/>
      <c r="F39" s="3"/>
      <c r="G39" s="16"/>
      <c r="H39" s="3"/>
      <c r="I39" s="3"/>
      <c r="J39" s="3"/>
      <c r="K39" s="3"/>
      <c r="L39" s="3"/>
      <c r="M39" s="3"/>
      <c r="N39" s="3"/>
      <c r="O39" s="3"/>
    </row>
    <row r="40" spans="1:16" ht="15.75" customHeight="1">
      <c r="A40" s="35"/>
      <c r="B40" s="3"/>
      <c r="C40" s="4"/>
      <c r="D40" s="4"/>
      <c r="E40" s="3"/>
      <c r="F40" s="3"/>
      <c r="G40" s="16"/>
      <c r="H40" s="3"/>
      <c r="I40" s="3"/>
      <c r="J40" s="3"/>
      <c r="K40" s="3"/>
      <c r="L40" s="3"/>
      <c r="M40" s="3"/>
      <c r="N40" s="3"/>
      <c r="P40" s="3"/>
    </row>
    <row r="41" spans="1:16" ht="15.75" customHeight="1">
      <c r="A41" s="35"/>
      <c r="B41" s="3"/>
      <c r="C41" s="4"/>
      <c r="D41" s="4"/>
      <c r="E41" s="3"/>
      <c r="F41" s="3"/>
      <c r="G41" s="16"/>
      <c r="H41" s="3"/>
      <c r="I41" s="3"/>
      <c r="J41" s="3"/>
      <c r="K41" s="3"/>
      <c r="L41" s="3"/>
      <c r="M41" s="3"/>
      <c r="N41" s="3"/>
      <c r="O41" s="3"/>
      <c r="P41" s="3"/>
    </row>
    <row r="42" spans="1:16" ht="15.75" customHeight="1">
      <c r="A42" s="35"/>
      <c r="B42" s="3"/>
      <c r="C42" s="4"/>
      <c r="D42" s="4"/>
      <c r="E42" s="3"/>
      <c r="F42" s="3"/>
      <c r="G42" s="16"/>
      <c r="H42" s="3"/>
      <c r="I42" s="3"/>
      <c r="J42" s="3"/>
      <c r="K42" s="3"/>
      <c r="L42" s="3"/>
      <c r="M42" s="3"/>
      <c r="N42" s="3"/>
      <c r="P42" s="3"/>
    </row>
    <row r="43" spans="1:16" ht="15.75" customHeight="1">
      <c r="A43" s="35"/>
      <c r="B43" s="3"/>
      <c r="C43" s="4"/>
      <c r="D43" s="4"/>
      <c r="E43" s="3"/>
      <c r="F43" s="3"/>
      <c r="G43" s="16"/>
      <c r="H43" s="3"/>
      <c r="I43" s="3"/>
      <c r="J43" s="3"/>
      <c r="K43" s="3"/>
      <c r="L43" s="3"/>
      <c r="M43" s="3"/>
      <c r="N43" s="3"/>
      <c r="O43" s="3"/>
    </row>
    <row r="44" spans="1:16" ht="15.75" customHeight="1">
      <c r="A44" s="35"/>
      <c r="B44" s="3"/>
      <c r="C44" s="4"/>
      <c r="D44" s="4"/>
      <c r="E44" s="3"/>
      <c r="F44" s="3"/>
      <c r="G44" s="16"/>
      <c r="H44" s="3"/>
      <c r="I44" s="3"/>
      <c r="J44" s="3"/>
      <c r="K44" s="3"/>
      <c r="L44" s="3"/>
      <c r="M44" s="3"/>
      <c r="N44" s="3"/>
      <c r="O44" s="3"/>
    </row>
    <row r="45" spans="1:16" ht="15.75" customHeight="1">
      <c r="A45" s="36"/>
      <c r="B45" s="3"/>
      <c r="C45" s="4"/>
      <c r="D45" s="4"/>
      <c r="E45" s="3"/>
      <c r="F45" s="3"/>
      <c r="G45" s="16"/>
      <c r="H45" s="3"/>
      <c r="I45" s="3"/>
      <c r="J45" s="3"/>
      <c r="K45" s="3"/>
      <c r="L45" s="3"/>
      <c r="M45" s="3"/>
      <c r="N45" s="3"/>
      <c r="O45" s="3"/>
    </row>
    <row r="46" spans="1:16" ht="15.75" customHeight="1">
      <c r="A46" s="36"/>
      <c r="B46" s="3"/>
      <c r="C46" s="4"/>
      <c r="D46" s="4"/>
      <c r="E46" s="3"/>
      <c r="F46" s="3"/>
      <c r="G46" s="16"/>
      <c r="H46" s="3"/>
      <c r="I46" s="3"/>
      <c r="J46" s="3"/>
      <c r="K46" s="3"/>
      <c r="L46" s="3"/>
      <c r="M46" s="3"/>
      <c r="N46" s="3"/>
      <c r="O46" s="3"/>
    </row>
    <row r="47" spans="1:16" ht="15.75" customHeight="1">
      <c r="A47" s="36"/>
      <c r="B47" s="3"/>
      <c r="C47" s="4"/>
      <c r="D47" s="4"/>
      <c r="E47" s="3"/>
      <c r="F47" s="3"/>
      <c r="G47" s="16"/>
      <c r="H47" s="3"/>
      <c r="I47" s="3"/>
      <c r="J47" s="3"/>
      <c r="K47" s="3"/>
      <c r="L47" s="3"/>
      <c r="M47" s="3"/>
      <c r="N47" s="3"/>
      <c r="O47" s="3"/>
    </row>
    <row r="48" spans="1:16" ht="15.75" customHeight="1">
      <c r="A48" s="36"/>
      <c r="B48" s="3"/>
      <c r="C48" s="4"/>
      <c r="D48" s="4"/>
      <c r="E48" s="3"/>
      <c r="F48" s="3"/>
      <c r="G48" s="16"/>
      <c r="H48" s="3"/>
      <c r="I48" s="3"/>
      <c r="J48" s="3"/>
      <c r="K48" s="3"/>
      <c r="L48" s="3"/>
      <c r="M48" s="3"/>
      <c r="N48" s="3"/>
      <c r="O48" s="3"/>
    </row>
    <row r="49" spans="1:15" ht="15.75" customHeight="1">
      <c r="A49" s="36"/>
      <c r="B49" s="3"/>
      <c r="C49" s="4"/>
      <c r="D49" s="4"/>
      <c r="E49" s="3"/>
      <c r="F49" s="3"/>
      <c r="G49" s="16"/>
      <c r="H49" s="3"/>
      <c r="I49" s="3"/>
      <c r="J49" s="3"/>
      <c r="K49" s="3"/>
      <c r="L49" s="3"/>
      <c r="M49" s="3"/>
      <c r="N49" s="3"/>
      <c r="O49" s="3"/>
    </row>
    <row r="50" spans="1:15" ht="15.75" customHeight="1">
      <c r="A50" s="36"/>
      <c r="B50" s="3"/>
      <c r="C50" s="4"/>
      <c r="D50" s="4"/>
      <c r="E50" s="3"/>
      <c r="F50" s="3"/>
      <c r="G50" s="16"/>
      <c r="H50" s="3"/>
      <c r="I50" s="3"/>
      <c r="J50" s="3"/>
      <c r="K50" s="3"/>
      <c r="L50" s="3"/>
      <c r="M50" s="3"/>
      <c r="N50" s="3"/>
      <c r="O50" s="3"/>
    </row>
    <row r="51" spans="1:15" ht="15.75" customHeight="1">
      <c r="A51" s="36"/>
      <c r="B51" s="3"/>
      <c r="C51" s="4"/>
      <c r="D51" s="4"/>
      <c r="E51" s="3"/>
      <c r="F51" s="3"/>
      <c r="G51" s="16"/>
      <c r="H51" s="3"/>
      <c r="I51" s="3"/>
      <c r="J51" s="3"/>
      <c r="K51" s="3"/>
      <c r="L51" s="3"/>
      <c r="M51" s="3"/>
      <c r="N51" s="3"/>
      <c r="O51" s="3"/>
    </row>
    <row r="52" spans="1:15" ht="15.75" customHeight="1">
      <c r="A52" s="36"/>
      <c r="B52" s="3"/>
      <c r="C52" s="4"/>
      <c r="D52" s="4"/>
      <c r="E52" s="3"/>
      <c r="F52" s="3"/>
      <c r="G52" s="16"/>
      <c r="H52" s="3"/>
      <c r="I52" s="3"/>
      <c r="J52" s="3"/>
      <c r="K52" s="3"/>
      <c r="L52" s="3"/>
      <c r="M52" s="3"/>
      <c r="N52" s="3"/>
      <c r="O52" s="3"/>
    </row>
    <row r="53" spans="1:15" ht="15.75" customHeight="1">
      <c r="A53" s="36"/>
      <c r="B53" s="3"/>
      <c r="C53" s="4"/>
      <c r="D53" s="4"/>
      <c r="E53" s="3"/>
      <c r="F53" s="3"/>
      <c r="G53" s="16"/>
      <c r="H53" s="3"/>
      <c r="I53" s="3"/>
      <c r="J53" s="3"/>
      <c r="K53" s="3"/>
      <c r="L53" s="3"/>
      <c r="M53" s="3"/>
      <c r="N53" s="3"/>
      <c r="O53" s="3"/>
    </row>
    <row r="54" spans="1:15" ht="15.75" customHeight="1">
      <c r="A54" s="36"/>
      <c r="B54" s="3"/>
      <c r="C54" s="4"/>
      <c r="D54" s="4"/>
      <c r="E54" s="3"/>
      <c r="F54" s="3"/>
      <c r="G54" s="16"/>
      <c r="H54" s="3"/>
      <c r="I54" s="3"/>
      <c r="J54" s="3"/>
      <c r="K54" s="3"/>
      <c r="L54" s="3"/>
      <c r="M54" s="3"/>
      <c r="N54" s="3"/>
      <c r="O54" s="3"/>
    </row>
    <row r="55" spans="1:15" ht="15.75" customHeight="1">
      <c r="A55" s="36"/>
      <c r="B55" s="3"/>
      <c r="C55" s="4"/>
      <c r="D55" s="4"/>
      <c r="E55" s="3"/>
      <c r="F55" s="3"/>
      <c r="G55" s="16"/>
      <c r="H55" s="3"/>
      <c r="I55" s="3"/>
      <c r="J55" s="3"/>
      <c r="K55" s="3"/>
      <c r="L55" s="3"/>
      <c r="M55" s="3"/>
      <c r="N55" s="3"/>
      <c r="O55" s="3"/>
    </row>
    <row r="56" spans="1:15" ht="15.75" customHeight="1">
      <c r="A56" s="36"/>
      <c r="B56" s="3"/>
      <c r="C56" s="4"/>
      <c r="D56" s="4"/>
      <c r="E56" s="3"/>
      <c r="F56" s="3"/>
      <c r="G56" s="16"/>
      <c r="H56" s="3"/>
      <c r="I56" s="3"/>
      <c r="J56" s="3"/>
      <c r="K56" s="3"/>
      <c r="L56" s="3"/>
      <c r="M56" s="3"/>
      <c r="N56" s="3"/>
      <c r="O56" s="3"/>
    </row>
    <row r="57" spans="1:15" ht="15.75" customHeight="1">
      <c r="A57" s="36"/>
      <c r="B57" s="3"/>
      <c r="C57" s="4"/>
      <c r="D57" s="4"/>
      <c r="E57" s="3"/>
      <c r="F57" s="3"/>
      <c r="G57" s="16"/>
      <c r="H57" s="3"/>
      <c r="I57" s="3"/>
      <c r="J57" s="3"/>
      <c r="K57" s="3"/>
      <c r="L57" s="3"/>
      <c r="M57" s="3"/>
      <c r="N57" s="3"/>
      <c r="O57" s="3"/>
    </row>
    <row r="58" spans="1:15" ht="15.75" customHeight="1">
      <c r="A58" s="36"/>
      <c r="B58" s="3"/>
      <c r="C58" s="4"/>
      <c r="D58" s="4"/>
      <c r="E58" s="3"/>
      <c r="F58" s="3"/>
      <c r="G58" s="16"/>
      <c r="H58" s="3"/>
      <c r="I58" s="3"/>
      <c r="J58" s="3"/>
      <c r="K58" s="3"/>
      <c r="L58" s="3"/>
      <c r="M58" s="3"/>
      <c r="N58" s="3"/>
      <c r="O58" s="3"/>
    </row>
    <row r="59" spans="1:15" ht="15.75" customHeight="1">
      <c r="A59" s="36"/>
      <c r="B59" s="3"/>
      <c r="C59" s="4"/>
      <c r="D59" s="4"/>
      <c r="E59" s="3"/>
      <c r="F59" s="3"/>
      <c r="G59" s="16"/>
      <c r="H59" s="3"/>
      <c r="I59" s="3"/>
      <c r="J59" s="3"/>
      <c r="K59" s="3"/>
      <c r="L59" s="3"/>
      <c r="M59" s="3"/>
      <c r="N59" s="3"/>
      <c r="O59" s="3"/>
    </row>
    <row r="60" spans="1:15" ht="15.75" customHeight="1">
      <c r="A60" s="36"/>
      <c r="B60" s="3"/>
      <c r="C60" s="4"/>
      <c r="D60" s="4"/>
      <c r="E60" s="3"/>
      <c r="F60" s="3"/>
      <c r="G60" s="16"/>
      <c r="H60" s="3"/>
      <c r="I60" s="3"/>
      <c r="J60" s="3"/>
      <c r="K60" s="3"/>
      <c r="L60" s="3"/>
      <c r="M60" s="3"/>
      <c r="N60" s="3"/>
      <c r="O60" s="3"/>
    </row>
    <row r="61" spans="1:15" ht="15.75" customHeight="1">
      <c r="A61" s="36"/>
      <c r="B61" s="3"/>
      <c r="C61" s="4"/>
      <c r="D61" s="4"/>
      <c r="E61" s="3"/>
      <c r="F61" s="3"/>
      <c r="G61" s="16"/>
      <c r="H61" s="3"/>
      <c r="I61" s="3"/>
      <c r="J61" s="3"/>
      <c r="K61" s="3"/>
      <c r="L61" s="3"/>
      <c r="M61" s="3"/>
      <c r="N61" s="3"/>
    </row>
    <row r="62" spans="1:15" ht="15.75" customHeight="1">
      <c r="A62" s="36"/>
      <c r="B62" s="3"/>
      <c r="C62" s="4"/>
      <c r="D62" s="4"/>
      <c r="E62" s="3"/>
      <c r="F62" s="3"/>
      <c r="G62" s="16"/>
      <c r="H62" s="3"/>
      <c r="I62" s="3"/>
      <c r="J62" s="3"/>
      <c r="K62" s="3"/>
      <c r="L62" s="3"/>
      <c r="M62" s="3"/>
      <c r="N62" s="3"/>
    </row>
    <row r="63" spans="1:15" ht="15.75" customHeight="1">
      <c r="A63" s="36"/>
      <c r="B63" s="3"/>
      <c r="C63" s="4"/>
      <c r="D63" s="4"/>
      <c r="E63" s="3"/>
      <c r="F63" s="3"/>
      <c r="G63" s="16"/>
      <c r="H63" s="3"/>
      <c r="I63" s="3"/>
      <c r="J63" s="3"/>
      <c r="K63" s="3"/>
      <c r="L63" s="3"/>
      <c r="M63" s="3"/>
      <c r="N63" s="3"/>
    </row>
    <row r="64" spans="1:15" ht="15.75" customHeight="1">
      <c r="A64" s="36"/>
      <c r="B64" s="3"/>
      <c r="C64" s="4"/>
      <c r="D64" s="4"/>
      <c r="E64" s="3"/>
      <c r="F64" s="3"/>
      <c r="G64" s="16"/>
      <c r="H64" s="3"/>
      <c r="I64" s="3"/>
      <c r="J64" s="3"/>
      <c r="K64" s="3"/>
      <c r="L64" s="3"/>
      <c r="M64" s="3"/>
      <c r="N64" s="3"/>
    </row>
    <row r="65" spans="1:14" ht="13">
      <c r="A65" s="36"/>
      <c r="B65" s="3"/>
      <c r="C65" s="4"/>
      <c r="D65" s="4"/>
      <c r="E65" s="3"/>
      <c r="F65" s="3"/>
      <c r="G65" s="16"/>
      <c r="H65" s="3"/>
      <c r="I65" s="3"/>
      <c r="J65" s="3"/>
      <c r="K65" s="3"/>
      <c r="L65" s="3"/>
      <c r="M65" s="3"/>
      <c r="N65" s="3"/>
    </row>
    <row r="66" spans="1:14" ht="13">
      <c r="A66" s="36"/>
      <c r="B66" s="3"/>
      <c r="C66" s="4"/>
      <c r="D66" s="4"/>
      <c r="E66" s="3"/>
      <c r="F66" s="3"/>
      <c r="G66" s="16"/>
      <c r="H66" s="3"/>
      <c r="I66" s="3"/>
      <c r="J66" s="3"/>
      <c r="K66" s="3"/>
      <c r="L66" s="3"/>
      <c r="M66" s="3"/>
      <c r="N66" s="3"/>
    </row>
    <row r="67" spans="1:14" ht="13">
      <c r="A67" s="36"/>
      <c r="B67" s="3"/>
      <c r="C67" s="4"/>
      <c r="D67" s="4"/>
      <c r="E67" s="3"/>
      <c r="F67" s="3"/>
      <c r="G67" s="16"/>
      <c r="H67" s="3"/>
      <c r="I67" s="3"/>
      <c r="J67" s="3"/>
      <c r="K67" s="3"/>
      <c r="L67" s="3"/>
      <c r="M67" s="3"/>
      <c r="N67" s="3"/>
    </row>
    <row r="68" spans="1:14" ht="13">
      <c r="A68" s="36"/>
      <c r="B68" s="3"/>
      <c r="C68" s="4"/>
      <c r="D68" s="4"/>
      <c r="E68" s="3"/>
      <c r="F68" s="3"/>
      <c r="G68" s="16"/>
      <c r="H68" s="3"/>
      <c r="I68" s="3"/>
      <c r="J68" s="3"/>
      <c r="K68" s="3"/>
      <c r="L68" s="3"/>
      <c r="M68" s="3"/>
      <c r="N68" s="3"/>
    </row>
    <row r="69" spans="1:14" ht="13">
      <c r="A69" s="36"/>
      <c r="B69" s="3"/>
      <c r="C69" s="4"/>
      <c r="D69" s="4"/>
      <c r="E69" s="3"/>
      <c r="F69" s="3"/>
      <c r="G69" s="16"/>
      <c r="H69" s="3"/>
      <c r="I69" s="3"/>
      <c r="J69" s="3"/>
      <c r="K69" s="3"/>
      <c r="L69" s="3"/>
      <c r="M69" s="3"/>
      <c r="N69" s="3"/>
    </row>
    <row r="70" spans="1:14" ht="13">
      <c r="A70" s="36"/>
      <c r="B70" s="3"/>
      <c r="C70" s="4"/>
      <c r="D70" s="4"/>
      <c r="E70" s="3"/>
      <c r="F70" s="3"/>
      <c r="G70" s="16"/>
      <c r="H70" s="3"/>
      <c r="I70" s="3"/>
      <c r="J70" s="3"/>
      <c r="K70" s="3"/>
      <c r="L70" s="3"/>
      <c r="M70" s="3"/>
      <c r="N70" s="3"/>
    </row>
    <row r="71" spans="1:14" ht="13">
      <c r="A71" s="36"/>
      <c r="B71" s="3"/>
      <c r="C71" s="4"/>
      <c r="D71" s="4"/>
      <c r="E71" s="3"/>
      <c r="F71" s="3"/>
      <c r="G71" s="16"/>
      <c r="H71" s="3"/>
      <c r="I71" s="3"/>
      <c r="J71" s="3"/>
      <c r="K71" s="3"/>
      <c r="L71" s="3"/>
      <c r="M71" s="3"/>
      <c r="N71" s="3"/>
    </row>
    <row r="72" spans="1:14" ht="13">
      <c r="A72" s="36"/>
      <c r="B72" s="3"/>
      <c r="C72" s="4"/>
      <c r="D72" s="4"/>
      <c r="E72" s="3"/>
      <c r="F72" s="3"/>
      <c r="G72" s="16"/>
      <c r="H72" s="3"/>
      <c r="I72" s="3"/>
      <c r="J72" s="3"/>
      <c r="K72" s="3"/>
      <c r="L72" s="3"/>
      <c r="M72" s="3"/>
      <c r="N72" s="3"/>
    </row>
    <row r="73" spans="1:14" ht="13">
      <c r="A73" s="36"/>
      <c r="B73" s="3"/>
      <c r="C73" s="4"/>
      <c r="D73" s="4"/>
      <c r="E73" s="3"/>
      <c r="F73" s="3"/>
      <c r="G73" s="16"/>
      <c r="H73" s="3"/>
      <c r="I73" s="3"/>
      <c r="J73" s="3"/>
      <c r="K73" s="3"/>
      <c r="L73" s="3"/>
      <c r="M73" s="3"/>
      <c r="N73" s="3"/>
    </row>
    <row r="74" spans="1:14" ht="13">
      <c r="A74" s="36"/>
      <c r="B74" s="3"/>
      <c r="C74" s="4"/>
      <c r="D74" s="4"/>
      <c r="E74" s="3"/>
      <c r="F74" s="3"/>
      <c r="G74" s="16"/>
      <c r="H74" s="3"/>
      <c r="I74" s="3"/>
      <c r="J74" s="3"/>
      <c r="K74" s="3"/>
      <c r="L74" s="3"/>
      <c r="M74" s="3"/>
      <c r="N74" s="3"/>
    </row>
    <row r="75" spans="1:14" ht="13">
      <c r="A75" s="36"/>
      <c r="B75" s="3"/>
      <c r="C75" s="4"/>
      <c r="D75" s="4"/>
      <c r="E75" s="3"/>
      <c r="F75" s="3"/>
      <c r="G75" s="16"/>
      <c r="H75" s="3"/>
      <c r="I75" s="3"/>
      <c r="J75" s="3"/>
      <c r="K75" s="3"/>
      <c r="L75" s="3"/>
      <c r="M75" s="3"/>
      <c r="N75" s="3"/>
    </row>
    <row r="76" spans="1:14" ht="13">
      <c r="A76" s="36"/>
      <c r="B76" s="3"/>
      <c r="C76" s="4"/>
      <c r="D76" s="4"/>
      <c r="E76" s="3"/>
      <c r="F76" s="3"/>
      <c r="G76" s="16"/>
      <c r="H76" s="3"/>
      <c r="I76" s="3"/>
      <c r="J76" s="3"/>
      <c r="K76" s="3"/>
      <c r="L76" s="3"/>
      <c r="M76" s="3"/>
      <c r="N76" s="3"/>
    </row>
    <row r="77" spans="1:14" ht="13">
      <c r="A77" s="36"/>
      <c r="B77" s="3"/>
      <c r="C77" s="4"/>
      <c r="D77" s="4"/>
      <c r="E77" s="3"/>
      <c r="F77" s="3"/>
      <c r="G77" s="16"/>
      <c r="H77" s="3"/>
      <c r="I77" s="3"/>
      <c r="J77" s="3"/>
      <c r="K77" s="3"/>
      <c r="L77" s="3"/>
      <c r="M77" s="3"/>
      <c r="N77" s="3"/>
    </row>
    <row r="78" spans="1:14" ht="13">
      <c r="A78" s="36"/>
      <c r="B78" s="3"/>
      <c r="C78" s="4"/>
      <c r="D78" s="4"/>
      <c r="E78" s="3"/>
      <c r="F78" s="3"/>
      <c r="G78" s="16"/>
      <c r="H78" s="3"/>
      <c r="I78" s="3"/>
      <c r="J78" s="3"/>
      <c r="K78" s="3"/>
      <c r="L78" s="3"/>
      <c r="M78" s="3"/>
      <c r="N78" s="3"/>
    </row>
    <row r="79" spans="1:14" ht="13">
      <c r="A79" s="36"/>
      <c r="B79" s="3"/>
      <c r="C79" s="4"/>
      <c r="D79" s="4"/>
      <c r="E79" s="3"/>
      <c r="F79" s="3"/>
      <c r="G79" s="16"/>
      <c r="H79" s="3"/>
      <c r="I79" s="3"/>
      <c r="J79" s="3"/>
      <c r="K79" s="3"/>
      <c r="L79" s="3"/>
      <c r="M79" s="3"/>
      <c r="N79" s="3"/>
    </row>
    <row r="80" spans="1:14" ht="13">
      <c r="A80" s="36"/>
      <c r="B80" s="3"/>
      <c r="C80" s="4"/>
      <c r="D80" s="4"/>
      <c r="E80" s="3"/>
      <c r="F80" s="3"/>
      <c r="G80" s="16"/>
      <c r="H80" s="3"/>
      <c r="I80" s="3"/>
      <c r="J80" s="3"/>
      <c r="K80" s="3"/>
      <c r="L80" s="3"/>
      <c r="M80" s="3"/>
      <c r="N80" s="3"/>
    </row>
    <row r="81" spans="1:14" ht="13">
      <c r="A81" s="36"/>
      <c r="B81" s="3"/>
      <c r="C81" s="4"/>
      <c r="D81" s="4"/>
      <c r="E81" s="3"/>
      <c r="F81" s="3"/>
      <c r="G81" s="16"/>
      <c r="H81" s="3"/>
      <c r="I81" s="3"/>
      <c r="J81" s="3"/>
      <c r="K81" s="3"/>
      <c r="L81" s="3"/>
      <c r="M81" s="3"/>
      <c r="N81" s="3"/>
    </row>
    <row r="82" spans="1:14" ht="13">
      <c r="A82" s="36"/>
      <c r="B82" s="3"/>
      <c r="C82" s="4"/>
      <c r="D82" s="4"/>
      <c r="E82" s="3"/>
      <c r="F82" s="3"/>
      <c r="G82" s="16"/>
      <c r="H82" s="3"/>
      <c r="I82" s="3"/>
      <c r="J82" s="3"/>
      <c r="K82" s="3"/>
      <c r="L82" s="3"/>
      <c r="M82" s="3"/>
      <c r="N82" s="3"/>
    </row>
    <row r="83" spans="1:14" ht="13">
      <c r="A83" s="36"/>
      <c r="B83" s="3"/>
      <c r="C83" s="4"/>
      <c r="D83" s="4"/>
      <c r="E83" s="3"/>
      <c r="F83" s="3"/>
      <c r="G83" s="16"/>
      <c r="H83" s="3"/>
      <c r="I83" s="3"/>
      <c r="J83" s="3"/>
      <c r="K83" s="3"/>
      <c r="L83" s="3"/>
      <c r="M83" s="3"/>
      <c r="N83" s="3"/>
    </row>
    <row r="84" spans="1:14" ht="13">
      <c r="A84" s="36"/>
      <c r="B84" s="3"/>
      <c r="C84" s="4"/>
      <c r="D84" s="4"/>
      <c r="E84" s="3"/>
      <c r="F84" s="3"/>
      <c r="G84" s="16"/>
      <c r="H84" s="3"/>
      <c r="I84" s="3"/>
      <c r="J84" s="3"/>
      <c r="K84" s="3"/>
      <c r="L84" s="3"/>
      <c r="M84" s="3"/>
      <c r="N84" s="3"/>
    </row>
    <row r="85" spans="1:14" ht="13">
      <c r="A85" s="36"/>
      <c r="B85" s="3"/>
      <c r="C85" s="4"/>
      <c r="D85" s="4"/>
      <c r="E85" s="3"/>
      <c r="F85" s="3"/>
      <c r="G85" s="16"/>
      <c r="H85" s="3"/>
      <c r="I85" s="3"/>
      <c r="J85" s="3"/>
      <c r="K85" s="3"/>
      <c r="L85" s="3"/>
      <c r="M85" s="3"/>
      <c r="N85" s="3"/>
    </row>
    <row r="86" spans="1:14" ht="13">
      <c r="A86" s="36"/>
      <c r="B86" s="3"/>
      <c r="C86" s="4"/>
      <c r="D86" s="4"/>
      <c r="E86" s="3"/>
      <c r="F86" s="3"/>
      <c r="G86" s="16"/>
      <c r="H86" s="3"/>
      <c r="I86" s="3"/>
      <c r="J86" s="3"/>
      <c r="K86" s="3"/>
      <c r="L86" s="3"/>
      <c r="M86" s="3"/>
      <c r="N86" s="3"/>
    </row>
    <row r="87" spans="1:14" ht="13">
      <c r="A87" s="36"/>
      <c r="B87" s="3"/>
      <c r="C87" s="4"/>
      <c r="D87" s="4"/>
      <c r="E87" s="3"/>
      <c r="F87" s="3"/>
      <c r="G87" s="16"/>
      <c r="H87" s="3"/>
      <c r="I87" s="3"/>
      <c r="J87" s="3"/>
      <c r="K87" s="3"/>
      <c r="L87" s="3"/>
      <c r="M87" s="3"/>
      <c r="N87" s="3"/>
    </row>
    <row r="88" spans="1:14" ht="13">
      <c r="A88" s="36"/>
      <c r="B88" s="3"/>
      <c r="C88" s="4"/>
      <c r="D88" s="4"/>
      <c r="E88" s="3"/>
      <c r="F88" s="3"/>
      <c r="G88" s="16"/>
      <c r="H88" s="3"/>
      <c r="I88" s="3"/>
      <c r="J88" s="3"/>
      <c r="K88" s="3"/>
      <c r="L88" s="3"/>
      <c r="M88" s="3"/>
      <c r="N88" s="3"/>
    </row>
    <row r="89" spans="1:14" ht="13">
      <c r="A89" s="36"/>
      <c r="B89" s="3"/>
      <c r="C89" s="4"/>
      <c r="D89" s="4"/>
      <c r="E89" s="3"/>
      <c r="F89" s="3"/>
      <c r="G89" s="16"/>
      <c r="H89" s="3"/>
      <c r="I89" s="3"/>
      <c r="J89" s="3"/>
      <c r="K89" s="3"/>
      <c r="L89" s="3"/>
      <c r="M89" s="3"/>
      <c r="N89" s="3"/>
    </row>
    <row r="90" spans="1:14" ht="13">
      <c r="A90" s="36"/>
      <c r="B90" s="3"/>
      <c r="C90" s="4"/>
      <c r="D90" s="4"/>
      <c r="E90" s="3"/>
      <c r="F90" s="3"/>
      <c r="G90" s="16"/>
      <c r="H90" s="3"/>
      <c r="I90" s="3"/>
      <c r="J90" s="3"/>
      <c r="K90" s="3"/>
      <c r="L90" s="3"/>
      <c r="M90" s="3"/>
      <c r="N90" s="3"/>
    </row>
    <row r="91" spans="1:14" ht="13">
      <c r="A91" s="36"/>
      <c r="B91" s="3"/>
      <c r="C91" s="4"/>
      <c r="D91" s="4"/>
      <c r="E91" s="3"/>
      <c r="F91" s="3"/>
      <c r="G91" s="16"/>
      <c r="H91" s="3"/>
      <c r="I91" s="3"/>
      <c r="J91" s="3"/>
      <c r="K91" s="3"/>
      <c r="L91" s="3"/>
      <c r="M91" s="3"/>
      <c r="N91" s="3"/>
    </row>
    <row r="92" spans="1:14" ht="13">
      <c r="A92" s="36"/>
      <c r="B92" s="3"/>
      <c r="C92" s="4"/>
      <c r="D92" s="4"/>
      <c r="E92" s="3"/>
      <c r="F92" s="3"/>
      <c r="G92" s="16"/>
      <c r="H92" s="3"/>
      <c r="I92" s="3"/>
      <c r="J92" s="3"/>
      <c r="K92" s="3"/>
      <c r="L92" s="3"/>
      <c r="M92" s="3"/>
      <c r="N92" s="3"/>
    </row>
    <row r="93" spans="1:14" ht="13">
      <c r="A93" s="36"/>
      <c r="B93" s="3"/>
      <c r="C93" s="4"/>
      <c r="D93" s="4"/>
      <c r="E93" s="3"/>
      <c r="F93" s="3"/>
      <c r="G93" s="16"/>
      <c r="H93" s="3"/>
      <c r="I93" s="3"/>
      <c r="J93" s="3"/>
      <c r="K93" s="3"/>
      <c r="L93" s="3"/>
      <c r="M93" s="3"/>
      <c r="N93" s="3"/>
    </row>
    <row r="94" spans="1:14" ht="13">
      <c r="A94" s="36"/>
      <c r="B94" s="3"/>
      <c r="C94" s="4"/>
      <c r="D94" s="4"/>
      <c r="E94" s="3"/>
      <c r="F94" s="3"/>
      <c r="G94" s="16"/>
      <c r="H94" s="3"/>
      <c r="I94" s="3"/>
      <c r="J94" s="3"/>
      <c r="K94" s="3"/>
      <c r="L94" s="3"/>
      <c r="M94" s="3"/>
      <c r="N94" s="3"/>
    </row>
    <row r="95" spans="1:14" ht="13">
      <c r="A95" s="36"/>
      <c r="B95" s="3"/>
      <c r="C95" s="4"/>
      <c r="D95" s="4"/>
      <c r="E95" s="3"/>
      <c r="F95" s="3"/>
      <c r="G95" s="16"/>
      <c r="H95" s="3"/>
      <c r="I95" s="3"/>
      <c r="J95" s="3"/>
      <c r="K95" s="3"/>
      <c r="L95" s="3"/>
      <c r="M95" s="3"/>
      <c r="N95" s="3"/>
    </row>
    <row r="96" spans="1:14" ht="13">
      <c r="A96" s="36"/>
      <c r="B96" s="3"/>
      <c r="C96" s="4"/>
      <c r="D96" s="4"/>
      <c r="E96" s="3"/>
      <c r="F96" s="3"/>
      <c r="G96" s="16"/>
      <c r="H96" s="3"/>
      <c r="I96" s="3"/>
      <c r="J96" s="3"/>
      <c r="K96" s="3"/>
      <c r="L96" s="3"/>
      <c r="M96" s="3"/>
      <c r="N96" s="3"/>
    </row>
    <row r="97" spans="1:14" ht="13">
      <c r="A97" s="36"/>
      <c r="B97" s="3"/>
      <c r="C97" s="4"/>
      <c r="D97" s="4"/>
      <c r="E97" s="3"/>
      <c r="F97" s="3"/>
      <c r="G97" s="16"/>
      <c r="H97" s="3"/>
      <c r="I97" s="3"/>
      <c r="J97" s="3"/>
      <c r="K97" s="3"/>
      <c r="L97" s="3"/>
      <c r="M97" s="3"/>
      <c r="N97" s="3"/>
    </row>
    <row r="98" spans="1:14" ht="13">
      <c r="A98" s="36"/>
      <c r="B98" s="3"/>
      <c r="C98" s="4"/>
      <c r="D98" s="4"/>
      <c r="E98" s="3"/>
      <c r="F98" s="3"/>
      <c r="G98" s="16"/>
      <c r="H98" s="3"/>
      <c r="I98" s="3"/>
      <c r="J98" s="3"/>
      <c r="K98" s="3"/>
      <c r="L98" s="3"/>
      <c r="M98" s="3"/>
      <c r="N98" s="3"/>
    </row>
    <row r="99" spans="1:14" ht="13">
      <c r="A99" s="36"/>
      <c r="B99" s="3"/>
      <c r="C99" s="4"/>
      <c r="D99" s="4"/>
      <c r="E99" s="3"/>
      <c r="F99" s="3"/>
      <c r="G99" s="16"/>
      <c r="H99" s="3"/>
      <c r="I99" s="3"/>
      <c r="J99" s="3"/>
      <c r="K99" s="3"/>
      <c r="L99" s="3"/>
      <c r="M99" s="3"/>
      <c r="N99" s="3"/>
    </row>
    <row r="100" spans="1:14" ht="13">
      <c r="A100" s="36"/>
      <c r="B100" s="3"/>
      <c r="C100" s="4"/>
      <c r="D100" s="4"/>
      <c r="E100" s="3"/>
      <c r="F100" s="3"/>
      <c r="G100" s="16"/>
      <c r="H100" s="3"/>
      <c r="I100" s="3"/>
      <c r="J100" s="3"/>
      <c r="K100" s="3"/>
      <c r="L100" s="3"/>
      <c r="M100" s="3"/>
      <c r="N100" s="3"/>
    </row>
    <row r="101" spans="1:14" ht="13">
      <c r="A101" s="36"/>
      <c r="B101" s="3"/>
      <c r="C101" s="4"/>
      <c r="D101" s="4"/>
      <c r="E101" s="3"/>
      <c r="F101" s="3"/>
      <c r="G101" s="16"/>
      <c r="H101" s="3"/>
      <c r="I101" s="3"/>
      <c r="J101" s="3"/>
      <c r="K101" s="3"/>
      <c r="L101" s="3"/>
      <c r="M101" s="3"/>
      <c r="N101" s="3"/>
    </row>
    <row r="102" spans="1:14" ht="13">
      <c r="A102" s="36"/>
      <c r="B102" s="3"/>
      <c r="C102" s="4"/>
      <c r="D102" s="4"/>
      <c r="E102" s="3"/>
      <c r="F102" s="3"/>
      <c r="G102" s="16"/>
      <c r="H102" s="3"/>
      <c r="I102" s="3"/>
      <c r="J102" s="3"/>
      <c r="K102" s="3"/>
      <c r="L102" s="3"/>
      <c r="M102" s="3"/>
      <c r="N102" s="3"/>
    </row>
    <row r="103" spans="1:14" ht="13">
      <c r="A103" s="36"/>
      <c r="B103" s="3"/>
      <c r="C103" s="4"/>
      <c r="D103" s="4"/>
      <c r="E103" s="3"/>
      <c r="F103" s="3"/>
      <c r="G103" s="16"/>
      <c r="H103" s="3"/>
      <c r="I103" s="3"/>
      <c r="J103" s="3"/>
      <c r="K103" s="3"/>
      <c r="L103" s="3"/>
      <c r="M103" s="3"/>
      <c r="N103" s="3"/>
    </row>
    <row r="104" spans="1:14" ht="13">
      <c r="A104" s="36"/>
      <c r="B104" s="3"/>
      <c r="C104" s="4"/>
      <c r="D104" s="4"/>
      <c r="E104" s="3"/>
      <c r="F104" s="3"/>
      <c r="G104" s="16"/>
      <c r="H104" s="3"/>
      <c r="I104" s="3"/>
      <c r="J104" s="3"/>
      <c r="K104" s="3"/>
      <c r="L104" s="3"/>
      <c r="M104" s="3"/>
      <c r="N104" s="3"/>
    </row>
    <row r="105" spans="1:14" ht="13">
      <c r="A105" s="36"/>
      <c r="B105" s="3"/>
      <c r="C105" s="4"/>
      <c r="D105" s="4"/>
      <c r="E105" s="3"/>
      <c r="F105" s="3"/>
      <c r="G105" s="16"/>
      <c r="H105" s="3"/>
      <c r="I105" s="3"/>
      <c r="J105" s="3"/>
      <c r="K105" s="3"/>
      <c r="L105" s="3"/>
      <c r="M105" s="3"/>
      <c r="N105" s="3"/>
    </row>
    <row r="106" spans="1:14" ht="13">
      <c r="A106" s="36"/>
      <c r="B106" s="3"/>
      <c r="C106" s="4"/>
      <c r="D106" s="4"/>
      <c r="E106" s="3"/>
      <c r="F106" s="3"/>
      <c r="G106" s="16"/>
      <c r="H106" s="3"/>
      <c r="I106" s="3"/>
      <c r="J106" s="3"/>
      <c r="K106" s="3"/>
      <c r="L106" s="3"/>
      <c r="M106" s="3"/>
      <c r="N106" s="3"/>
    </row>
    <row r="107" spans="1:14" ht="13">
      <c r="A107" s="36"/>
      <c r="B107" s="3"/>
      <c r="C107" s="4"/>
      <c r="D107" s="4"/>
      <c r="E107" s="3"/>
      <c r="F107" s="3"/>
      <c r="G107" s="16"/>
      <c r="H107" s="3"/>
      <c r="I107" s="3"/>
      <c r="J107" s="3"/>
      <c r="K107" s="3"/>
      <c r="L107" s="3"/>
      <c r="M107" s="3"/>
      <c r="N107" s="3"/>
    </row>
    <row r="108" spans="1:14" ht="13">
      <c r="A108" s="36"/>
      <c r="B108" s="3"/>
      <c r="C108" s="4"/>
      <c r="D108" s="4"/>
      <c r="E108" s="3"/>
      <c r="F108" s="3"/>
      <c r="G108" s="16"/>
      <c r="H108" s="3"/>
      <c r="I108" s="3"/>
      <c r="J108" s="3"/>
      <c r="K108" s="3"/>
      <c r="L108" s="3"/>
      <c r="M108" s="3"/>
      <c r="N108" s="3"/>
    </row>
    <row r="109" spans="1:14" ht="13">
      <c r="A109" s="36"/>
      <c r="B109" s="3"/>
      <c r="C109" s="4"/>
      <c r="D109" s="4"/>
      <c r="E109" s="3"/>
      <c r="F109" s="3"/>
      <c r="G109" s="16"/>
      <c r="H109" s="3"/>
      <c r="I109" s="3"/>
      <c r="J109" s="3"/>
      <c r="K109" s="3"/>
      <c r="L109" s="3"/>
      <c r="M109" s="3"/>
      <c r="N109" s="3"/>
    </row>
    <row r="110" spans="1:14" ht="13">
      <c r="A110" s="36"/>
      <c r="B110" s="3"/>
      <c r="C110" s="4"/>
      <c r="D110" s="4"/>
      <c r="E110" s="3"/>
      <c r="F110" s="3"/>
      <c r="G110" s="16"/>
      <c r="H110" s="3"/>
      <c r="I110" s="3"/>
      <c r="J110" s="3"/>
      <c r="K110" s="3"/>
      <c r="L110" s="3"/>
      <c r="M110" s="3"/>
      <c r="N110" s="3"/>
    </row>
    <row r="111" spans="1:14" ht="13">
      <c r="A111" s="36"/>
      <c r="B111" s="3"/>
      <c r="C111" s="4"/>
      <c r="D111" s="4"/>
      <c r="E111" s="3"/>
      <c r="F111" s="3"/>
      <c r="G111" s="16"/>
      <c r="H111" s="3"/>
      <c r="I111" s="3"/>
      <c r="J111" s="3"/>
      <c r="K111" s="3"/>
      <c r="L111" s="3"/>
      <c r="M111" s="3"/>
      <c r="N111" s="3"/>
    </row>
    <row r="112" spans="1:14" ht="13">
      <c r="A112" s="36"/>
      <c r="B112" s="3"/>
      <c r="C112" s="4"/>
      <c r="D112" s="4"/>
      <c r="E112" s="3"/>
      <c r="F112" s="3"/>
      <c r="G112" s="16"/>
      <c r="H112" s="3"/>
      <c r="I112" s="3"/>
      <c r="J112" s="3"/>
      <c r="K112" s="3"/>
      <c r="L112" s="3"/>
      <c r="M112" s="3"/>
      <c r="N112" s="3"/>
    </row>
    <row r="113" spans="1:14" ht="13">
      <c r="A113" s="36"/>
      <c r="B113" s="3"/>
      <c r="C113" s="4"/>
      <c r="D113" s="4"/>
      <c r="E113" s="3"/>
      <c r="F113" s="3"/>
      <c r="G113" s="16"/>
      <c r="H113" s="3"/>
      <c r="I113" s="3"/>
      <c r="J113" s="3"/>
      <c r="K113" s="3"/>
      <c r="L113" s="3"/>
      <c r="M113" s="3"/>
      <c r="N113" s="3"/>
    </row>
    <row r="114" spans="1:14" ht="13">
      <c r="A114" s="36"/>
      <c r="B114" s="3"/>
      <c r="C114" s="4"/>
      <c r="D114" s="4"/>
      <c r="E114" s="3"/>
      <c r="F114" s="3"/>
      <c r="G114" s="16"/>
      <c r="H114" s="3"/>
      <c r="I114" s="3"/>
      <c r="J114" s="3"/>
      <c r="K114" s="3"/>
      <c r="L114" s="3"/>
      <c r="M114" s="3"/>
      <c r="N114" s="3"/>
    </row>
    <row r="115" spans="1:14" ht="13">
      <c r="A115" s="36"/>
      <c r="B115" s="3"/>
      <c r="C115" s="4"/>
      <c r="D115" s="4"/>
      <c r="E115" s="3"/>
      <c r="F115" s="3"/>
      <c r="G115" s="16"/>
      <c r="H115" s="3"/>
      <c r="I115" s="3"/>
      <c r="J115" s="3"/>
      <c r="K115" s="3"/>
      <c r="L115" s="3"/>
      <c r="M115" s="3"/>
      <c r="N115" s="3"/>
    </row>
    <row r="116" spans="1:14" ht="13">
      <c r="A116" s="36"/>
      <c r="B116" s="3"/>
      <c r="C116" s="4"/>
      <c r="D116" s="4"/>
      <c r="E116" s="3"/>
      <c r="F116" s="3"/>
      <c r="G116" s="16"/>
      <c r="H116" s="3"/>
      <c r="I116" s="3"/>
      <c r="J116" s="3"/>
      <c r="K116" s="3"/>
      <c r="L116" s="3"/>
      <c r="M116" s="3"/>
      <c r="N116" s="3"/>
    </row>
    <row r="117" spans="1:14" ht="13">
      <c r="A117" s="36"/>
      <c r="B117" s="3"/>
      <c r="C117" s="4"/>
      <c r="D117" s="4"/>
      <c r="E117" s="3"/>
      <c r="F117" s="3"/>
      <c r="G117" s="16"/>
      <c r="H117" s="3"/>
      <c r="I117" s="3"/>
      <c r="J117" s="3"/>
      <c r="K117" s="3"/>
      <c r="L117" s="3"/>
      <c r="M117" s="3"/>
      <c r="N117" s="3"/>
    </row>
    <row r="118" spans="1:14" ht="13">
      <c r="A118" s="36"/>
      <c r="B118" s="3"/>
      <c r="C118" s="4"/>
      <c r="D118" s="4"/>
      <c r="E118" s="3"/>
      <c r="F118" s="3"/>
      <c r="G118" s="16"/>
      <c r="H118" s="3"/>
      <c r="I118" s="3"/>
      <c r="J118" s="3"/>
      <c r="K118" s="3"/>
      <c r="L118" s="3"/>
      <c r="M118" s="3"/>
      <c r="N118" s="3"/>
    </row>
    <row r="119" spans="1:14" ht="13">
      <c r="A119" s="36"/>
      <c r="B119" s="3"/>
      <c r="C119" s="4"/>
      <c r="D119" s="4"/>
      <c r="E119" s="3"/>
      <c r="F119" s="3"/>
      <c r="G119" s="16"/>
      <c r="H119" s="3"/>
      <c r="I119" s="3"/>
      <c r="J119" s="3"/>
      <c r="K119" s="3"/>
      <c r="L119" s="3"/>
      <c r="M119" s="3"/>
      <c r="N119" s="3"/>
    </row>
    <row r="120" spans="1:14" ht="13">
      <c r="A120" s="36"/>
      <c r="B120" s="3"/>
      <c r="C120" s="4"/>
      <c r="D120" s="4"/>
      <c r="E120" s="3"/>
      <c r="F120" s="3"/>
      <c r="G120" s="16"/>
      <c r="H120" s="3"/>
      <c r="I120" s="3"/>
      <c r="J120" s="3"/>
      <c r="K120" s="3"/>
      <c r="L120" s="3"/>
      <c r="M120" s="3"/>
      <c r="N120" s="3"/>
    </row>
    <row r="121" spans="1:14" ht="13">
      <c r="A121" s="36"/>
      <c r="B121" s="3"/>
      <c r="C121" s="4"/>
      <c r="D121" s="4"/>
      <c r="E121" s="3"/>
      <c r="F121" s="3"/>
      <c r="G121" s="16"/>
      <c r="H121" s="3"/>
      <c r="I121" s="3"/>
      <c r="J121" s="3"/>
      <c r="K121" s="3"/>
      <c r="L121" s="3"/>
      <c r="M121" s="3"/>
      <c r="N121" s="3"/>
    </row>
    <row r="122" spans="1:14" ht="13">
      <c r="A122" s="36"/>
      <c r="B122" s="3"/>
      <c r="C122" s="4"/>
      <c r="D122" s="4"/>
      <c r="E122" s="3"/>
      <c r="F122" s="3"/>
      <c r="G122" s="16"/>
      <c r="H122" s="3"/>
      <c r="I122" s="3"/>
      <c r="J122" s="3"/>
      <c r="K122" s="3"/>
      <c r="L122" s="3"/>
      <c r="M122" s="3"/>
      <c r="N122" s="3"/>
    </row>
    <row r="123" spans="1:14" ht="13">
      <c r="A123" s="36"/>
      <c r="B123" s="3"/>
      <c r="C123" s="4"/>
      <c r="D123" s="4"/>
      <c r="E123" s="3"/>
      <c r="F123" s="3"/>
      <c r="G123" s="16"/>
      <c r="H123" s="3"/>
      <c r="I123" s="3"/>
      <c r="J123" s="3"/>
      <c r="K123" s="3"/>
      <c r="L123" s="3"/>
      <c r="M123" s="3"/>
      <c r="N123" s="3"/>
    </row>
    <row r="124" spans="1:14" ht="13">
      <c r="A124" s="36"/>
      <c r="B124" s="3"/>
      <c r="C124" s="4"/>
      <c r="D124" s="4"/>
      <c r="E124" s="3"/>
      <c r="F124" s="3"/>
      <c r="G124" s="16"/>
      <c r="H124" s="3"/>
      <c r="I124" s="3"/>
      <c r="J124" s="3"/>
      <c r="K124" s="3"/>
      <c r="L124" s="3"/>
      <c r="M124" s="3"/>
      <c r="N124" s="3"/>
    </row>
    <row r="125" spans="1:14" ht="13">
      <c r="A125" s="36"/>
      <c r="B125" s="3"/>
      <c r="C125" s="4"/>
      <c r="D125" s="4"/>
      <c r="E125" s="3"/>
      <c r="F125" s="3"/>
      <c r="G125" s="16"/>
      <c r="H125" s="3"/>
      <c r="I125" s="3"/>
      <c r="J125" s="3"/>
      <c r="K125" s="3"/>
      <c r="L125" s="3"/>
      <c r="M125" s="3"/>
      <c r="N125" s="3"/>
    </row>
    <row r="126" spans="1:14" ht="13">
      <c r="A126" s="36"/>
      <c r="B126" s="3"/>
      <c r="C126" s="4"/>
      <c r="D126" s="4"/>
      <c r="E126" s="3"/>
      <c r="F126" s="3"/>
      <c r="G126" s="16"/>
      <c r="H126" s="3"/>
      <c r="I126" s="3"/>
      <c r="J126" s="3"/>
      <c r="K126" s="3"/>
      <c r="L126" s="3"/>
      <c r="M126" s="3"/>
      <c r="N126" s="3"/>
    </row>
    <row r="127" spans="1:14" ht="13">
      <c r="A127" s="36"/>
      <c r="B127" s="3"/>
      <c r="C127" s="4"/>
      <c r="D127" s="4"/>
      <c r="E127" s="3"/>
      <c r="F127" s="3"/>
      <c r="G127" s="16"/>
      <c r="H127" s="3"/>
      <c r="I127" s="3"/>
      <c r="J127" s="3"/>
      <c r="K127" s="3"/>
      <c r="L127" s="3"/>
      <c r="M127" s="3"/>
      <c r="N127" s="3"/>
    </row>
    <row r="128" spans="1:14" ht="13">
      <c r="A128" s="36"/>
      <c r="B128" s="3"/>
      <c r="C128" s="4"/>
      <c r="D128" s="4"/>
      <c r="E128" s="3"/>
      <c r="F128" s="3"/>
      <c r="G128" s="16"/>
      <c r="H128" s="3"/>
      <c r="I128" s="3"/>
      <c r="J128" s="3"/>
      <c r="K128" s="3"/>
      <c r="L128" s="3"/>
      <c r="M128" s="3"/>
      <c r="N128" s="3"/>
    </row>
    <row r="129" spans="1:14" ht="13">
      <c r="A129" s="36"/>
      <c r="B129" s="3"/>
      <c r="C129" s="4"/>
      <c r="D129" s="4"/>
      <c r="E129" s="3"/>
      <c r="F129" s="3"/>
      <c r="G129" s="16"/>
      <c r="H129" s="3"/>
      <c r="I129" s="3"/>
      <c r="J129" s="3"/>
      <c r="K129" s="3"/>
      <c r="L129" s="3"/>
      <c r="M129" s="3"/>
      <c r="N129" s="3"/>
    </row>
    <row r="130" spans="1:14" ht="13">
      <c r="A130" s="36"/>
      <c r="B130" s="3"/>
      <c r="C130" s="4"/>
      <c r="D130" s="4"/>
      <c r="E130" s="3"/>
      <c r="F130" s="3"/>
      <c r="G130" s="16"/>
      <c r="H130" s="3"/>
      <c r="I130" s="3"/>
      <c r="J130" s="3"/>
      <c r="K130" s="3"/>
      <c r="L130" s="3"/>
      <c r="M130" s="3"/>
      <c r="N130" s="3"/>
    </row>
    <row r="131" spans="1:14" ht="13">
      <c r="A131" s="36"/>
      <c r="B131" s="3"/>
      <c r="C131" s="4"/>
      <c r="D131" s="4"/>
      <c r="E131" s="3"/>
      <c r="F131" s="3"/>
      <c r="G131" s="16"/>
      <c r="H131" s="3"/>
      <c r="I131" s="3"/>
      <c r="J131" s="3"/>
      <c r="K131" s="3"/>
      <c r="L131" s="3"/>
      <c r="M131" s="3"/>
      <c r="N131" s="3"/>
    </row>
    <row r="132" spans="1:14" ht="13">
      <c r="A132" s="36"/>
      <c r="B132" s="3"/>
      <c r="C132" s="4"/>
      <c r="D132" s="4"/>
      <c r="E132" s="3"/>
      <c r="F132" s="3"/>
      <c r="G132" s="16"/>
      <c r="H132" s="3"/>
      <c r="I132" s="3"/>
      <c r="J132" s="3"/>
      <c r="K132" s="3"/>
      <c r="L132" s="3"/>
      <c r="M132" s="3"/>
      <c r="N132" s="3"/>
    </row>
    <row r="133" spans="1:14" ht="13">
      <c r="A133" s="36"/>
      <c r="B133" s="3"/>
      <c r="C133" s="4"/>
      <c r="D133" s="4"/>
      <c r="E133" s="3"/>
      <c r="F133" s="3"/>
      <c r="G133" s="16"/>
      <c r="H133" s="3"/>
      <c r="I133" s="3"/>
      <c r="J133" s="3"/>
      <c r="K133" s="3"/>
      <c r="L133" s="3"/>
      <c r="M133" s="3"/>
      <c r="N133" s="3"/>
    </row>
    <row r="134" spans="1:14" ht="13">
      <c r="A134" s="36"/>
      <c r="B134" s="3"/>
      <c r="C134" s="4"/>
      <c r="D134" s="4"/>
      <c r="E134" s="3"/>
      <c r="F134" s="3"/>
      <c r="G134" s="16"/>
      <c r="H134" s="3"/>
      <c r="I134" s="3"/>
      <c r="J134" s="3"/>
      <c r="K134" s="3"/>
      <c r="L134" s="3"/>
      <c r="M134" s="3"/>
      <c r="N134" s="3"/>
    </row>
    <row r="135" spans="1:14" ht="13">
      <c r="A135" s="36"/>
      <c r="B135" s="3"/>
      <c r="C135" s="4"/>
      <c r="D135" s="4"/>
      <c r="E135" s="3"/>
      <c r="F135" s="3"/>
      <c r="G135" s="16"/>
      <c r="H135" s="3"/>
      <c r="I135" s="3"/>
      <c r="J135" s="3"/>
      <c r="K135" s="3"/>
      <c r="L135" s="3"/>
      <c r="M135" s="3"/>
      <c r="N135" s="3"/>
    </row>
    <row r="136" spans="1:14" ht="13">
      <c r="A136" s="36"/>
      <c r="B136" s="3"/>
      <c r="C136" s="4"/>
      <c r="D136" s="4"/>
      <c r="E136" s="3"/>
      <c r="F136" s="3"/>
      <c r="G136" s="16"/>
      <c r="H136" s="3"/>
      <c r="I136" s="3"/>
      <c r="J136" s="3"/>
      <c r="K136" s="3"/>
      <c r="L136" s="3"/>
      <c r="M136" s="3"/>
      <c r="N136" s="3"/>
    </row>
    <row r="137" spans="1:14" ht="13">
      <c r="A137" s="36"/>
      <c r="B137" s="3"/>
      <c r="C137" s="4"/>
      <c r="D137" s="4"/>
      <c r="E137" s="3"/>
      <c r="F137" s="3"/>
      <c r="G137" s="16"/>
      <c r="H137" s="3"/>
      <c r="I137" s="3"/>
      <c r="J137" s="3"/>
      <c r="K137" s="3"/>
      <c r="L137" s="3"/>
      <c r="M137" s="3"/>
      <c r="N137" s="3"/>
    </row>
    <row r="138" spans="1:14" ht="13">
      <c r="A138" s="36"/>
      <c r="B138" s="3"/>
      <c r="C138" s="4"/>
      <c r="D138" s="4"/>
      <c r="E138" s="3"/>
      <c r="F138" s="3"/>
      <c r="G138" s="16"/>
      <c r="H138" s="3"/>
      <c r="I138" s="3"/>
      <c r="J138" s="3"/>
      <c r="K138" s="3"/>
      <c r="L138" s="3"/>
      <c r="M138" s="3"/>
      <c r="N138" s="3"/>
    </row>
    <row r="139" spans="1:14" ht="13">
      <c r="A139" s="36"/>
      <c r="B139" s="3"/>
      <c r="C139" s="4"/>
      <c r="D139" s="4"/>
      <c r="E139" s="3"/>
      <c r="F139" s="3"/>
      <c r="G139" s="16"/>
      <c r="H139" s="3"/>
      <c r="I139" s="3"/>
      <c r="J139" s="3"/>
      <c r="K139" s="3"/>
      <c r="L139" s="3"/>
      <c r="M139" s="3"/>
      <c r="N139" s="3"/>
    </row>
    <row r="140" spans="1:14" ht="13">
      <c r="A140" s="36"/>
      <c r="B140" s="3"/>
      <c r="C140" s="4"/>
      <c r="D140" s="4"/>
      <c r="E140" s="3"/>
      <c r="F140" s="3"/>
      <c r="G140" s="16"/>
      <c r="H140" s="3"/>
      <c r="I140" s="3"/>
      <c r="J140" s="3"/>
      <c r="K140" s="3"/>
      <c r="L140" s="3"/>
      <c r="M140" s="3"/>
      <c r="N140" s="3"/>
    </row>
    <row r="141" spans="1:14" ht="13">
      <c r="A141" s="36"/>
      <c r="B141" s="3"/>
      <c r="C141" s="4"/>
      <c r="D141" s="4"/>
      <c r="E141" s="3"/>
      <c r="F141" s="3"/>
      <c r="G141" s="16"/>
      <c r="H141" s="3"/>
      <c r="I141" s="3"/>
      <c r="J141" s="3"/>
      <c r="K141" s="3"/>
      <c r="L141" s="3"/>
      <c r="M141" s="3"/>
      <c r="N141" s="3"/>
    </row>
    <row r="142" spans="1:14" ht="13">
      <c r="A142" s="36"/>
      <c r="B142" s="3"/>
      <c r="C142" s="4"/>
      <c r="D142" s="4"/>
      <c r="E142" s="3"/>
      <c r="F142" s="3"/>
      <c r="G142" s="16"/>
      <c r="H142" s="3"/>
      <c r="I142" s="3"/>
      <c r="J142" s="3"/>
      <c r="K142" s="3"/>
      <c r="L142" s="3"/>
      <c r="M142" s="3"/>
      <c r="N142" s="3"/>
    </row>
    <row r="143" spans="1:14" ht="13">
      <c r="A143" s="36"/>
      <c r="B143" s="3"/>
      <c r="C143" s="4"/>
      <c r="D143" s="4"/>
      <c r="E143" s="3"/>
      <c r="F143" s="3"/>
      <c r="G143" s="16"/>
      <c r="H143" s="3"/>
      <c r="I143" s="3"/>
      <c r="J143" s="3"/>
      <c r="K143" s="3"/>
      <c r="L143" s="3"/>
      <c r="M143" s="3"/>
      <c r="N143" s="3"/>
    </row>
    <row r="144" spans="1:14" ht="13">
      <c r="A144" s="36"/>
      <c r="B144" s="3"/>
      <c r="C144" s="4"/>
      <c r="D144" s="4"/>
      <c r="E144" s="3"/>
      <c r="F144" s="3"/>
      <c r="G144" s="16"/>
      <c r="H144" s="3"/>
      <c r="I144" s="3"/>
      <c r="J144" s="3"/>
      <c r="K144" s="3"/>
      <c r="L144" s="3"/>
      <c r="M144" s="3"/>
      <c r="N144" s="3"/>
    </row>
    <row r="145" spans="1:14" ht="13">
      <c r="A145" s="36"/>
      <c r="B145" s="3"/>
      <c r="C145" s="4"/>
      <c r="D145" s="4"/>
      <c r="E145" s="3"/>
      <c r="F145" s="3"/>
      <c r="G145" s="16"/>
      <c r="H145" s="3"/>
      <c r="I145" s="3"/>
      <c r="J145" s="3"/>
      <c r="K145" s="3"/>
      <c r="L145" s="3"/>
      <c r="M145" s="3"/>
      <c r="N145" s="3"/>
    </row>
    <row r="146" spans="1:14" ht="13">
      <c r="A146" s="36"/>
      <c r="B146" s="3"/>
      <c r="C146" s="4"/>
      <c r="D146" s="4"/>
      <c r="E146" s="3"/>
      <c r="F146" s="3"/>
      <c r="G146" s="16"/>
      <c r="H146" s="3"/>
      <c r="I146" s="3"/>
      <c r="J146" s="3"/>
      <c r="K146" s="3"/>
      <c r="L146" s="3"/>
      <c r="M146" s="3"/>
      <c r="N146" s="3"/>
    </row>
    <row r="147" spans="1:14" ht="13">
      <c r="A147" s="36"/>
      <c r="B147" s="3"/>
      <c r="C147" s="4"/>
      <c r="D147" s="4"/>
      <c r="E147" s="3"/>
      <c r="F147" s="3"/>
      <c r="G147" s="16"/>
      <c r="H147" s="3"/>
      <c r="I147" s="3"/>
      <c r="J147" s="3"/>
      <c r="K147" s="3"/>
      <c r="L147" s="3"/>
      <c r="M147" s="3"/>
      <c r="N147" s="3"/>
    </row>
    <row r="148" spans="1:14" ht="13">
      <c r="A148" s="36"/>
      <c r="B148" s="3"/>
      <c r="C148" s="4"/>
      <c r="D148" s="4"/>
      <c r="E148" s="3"/>
      <c r="F148" s="3"/>
      <c r="G148" s="16"/>
      <c r="H148" s="3"/>
      <c r="I148" s="3"/>
      <c r="J148" s="3"/>
      <c r="K148" s="3"/>
      <c r="L148" s="3"/>
      <c r="M148" s="3"/>
      <c r="N148" s="3"/>
    </row>
    <row r="149" spans="1:14" ht="13">
      <c r="A149" s="36"/>
      <c r="B149" s="3"/>
      <c r="C149" s="4"/>
      <c r="D149" s="4"/>
      <c r="E149" s="3"/>
      <c r="F149" s="3"/>
      <c r="G149" s="16"/>
      <c r="H149" s="3"/>
      <c r="I149" s="3"/>
      <c r="J149" s="3"/>
      <c r="K149" s="3"/>
      <c r="L149" s="3"/>
      <c r="M149" s="3"/>
      <c r="N149" s="3"/>
    </row>
    <row r="150" spans="1:14" ht="13">
      <c r="A150" s="36"/>
      <c r="B150" s="3"/>
      <c r="C150" s="4"/>
      <c r="D150" s="4"/>
      <c r="E150" s="3"/>
      <c r="F150" s="3"/>
      <c r="G150" s="16"/>
      <c r="H150" s="3"/>
      <c r="I150" s="3"/>
      <c r="J150" s="3"/>
      <c r="K150" s="3"/>
      <c r="L150" s="3"/>
      <c r="M150" s="3"/>
      <c r="N150" s="3"/>
    </row>
    <row r="151" spans="1:14" ht="13">
      <c r="A151" s="36"/>
      <c r="B151" s="3"/>
      <c r="C151" s="4"/>
      <c r="D151" s="4"/>
      <c r="E151" s="3"/>
      <c r="F151" s="3"/>
      <c r="G151" s="16"/>
      <c r="H151" s="3"/>
      <c r="I151" s="3"/>
      <c r="J151" s="3"/>
      <c r="K151" s="3"/>
      <c r="L151" s="3"/>
      <c r="M151" s="3"/>
      <c r="N151" s="3"/>
    </row>
    <row r="152" spans="1:14" ht="13">
      <c r="A152" s="36"/>
      <c r="B152" s="3"/>
      <c r="C152" s="4"/>
      <c r="D152" s="4"/>
      <c r="E152" s="3"/>
      <c r="F152" s="3"/>
      <c r="G152" s="16"/>
      <c r="H152" s="3"/>
      <c r="I152" s="3"/>
      <c r="J152" s="3"/>
      <c r="K152" s="3"/>
      <c r="L152" s="3"/>
      <c r="M152" s="3"/>
      <c r="N152" s="3"/>
    </row>
    <row r="153" spans="1:14" ht="13">
      <c r="A153" s="36"/>
      <c r="B153" s="3"/>
      <c r="C153" s="4"/>
      <c r="D153" s="4"/>
      <c r="E153" s="3"/>
      <c r="F153" s="3"/>
      <c r="G153" s="16"/>
      <c r="H153" s="3"/>
      <c r="I153" s="3"/>
      <c r="J153" s="3"/>
      <c r="K153" s="3"/>
      <c r="L153" s="3"/>
      <c r="M153" s="3"/>
      <c r="N153" s="3"/>
    </row>
    <row r="154" spans="1:14" ht="13">
      <c r="A154" s="36"/>
      <c r="B154" s="3"/>
      <c r="C154" s="4"/>
      <c r="D154" s="4"/>
      <c r="E154" s="3"/>
      <c r="F154" s="3"/>
      <c r="G154" s="16"/>
      <c r="H154" s="3"/>
      <c r="I154" s="3"/>
      <c r="J154" s="3"/>
      <c r="K154" s="3"/>
      <c r="L154" s="3"/>
      <c r="M154" s="3"/>
      <c r="N154" s="3"/>
    </row>
    <row r="155" spans="1:14" ht="13">
      <c r="A155" s="36"/>
      <c r="B155" s="3"/>
      <c r="C155" s="4"/>
      <c r="D155" s="4"/>
      <c r="E155" s="3"/>
      <c r="F155" s="3"/>
      <c r="G155" s="16"/>
      <c r="H155" s="3"/>
      <c r="I155" s="3"/>
      <c r="J155" s="3"/>
      <c r="K155" s="3"/>
      <c r="L155" s="3"/>
      <c r="M155" s="3"/>
      <c r="N155" s="3"/>
    </row>
    <row r="156" spans="1:14" ht="13">
      <c r="A156" s="36"/>
      <c r="B156" s="3"/>
      <c r="C156" s="4"/>
      <c r="D156" s="4"/>
      <c r="E156" s="3"/>
      <c r="F156" s="3"/>
      <c r="G156" s="16"/>
      <c r="H156" s="3"/>
      <c r="I156" s="3"/>
      <c r="J156" s="3"/>
      <c r="K156" s="3"/>
      <c r="L156" s="3"/>
      <c r="M156" s="3"/>
      <c r="N156" s="3"/>
    </row>
    <row r="157" spans="1:14" ht="13">
      <c r="A157" s="36"/>
      <c r="B157" s="3"/>
      <c r="C157" s="4"/>
      <c r="D157" s="4"/>
      <c r="E157" s="3"/>
      <c r="F157" s="3"/>
      <c r="G157" s="16"/>
      <c r="H157" s="3"/>
      <c r="I157" s="3"/>
      <c r="J157" s="3"/>
      <c r="K157" s="3"/>
      <c r="L157" s="3"/>
      <c r="M157" s="3"/>
      <c r="N157" s="3"/>
    </row>
    <row r="158" spans="1:14" ht="13">
      <c r="A158" s="36"/>
      <c r="B158" s="3"/>
      <c r="C158" s="4"/>
      <c r="D158" s="4"/>
      <c r="E158" s="3"/>
      <c r="F158" s="3"/>
      <c r="G158" s="16"/>
      <c r="H158" s="3"/>
      <c r="I158" s="3"/>
      <c r="J158" s="3"/>
      <c r="K158" s="3"/>
      <c r="L158" s="3"/>
      <c r="M158" s="3"/>
      <c r="N158" s="3"/>
    </row>
    <row r="159" spans="1:14" ht="13">
      <c r="A159" s="36"/>
      <c r="B159" s="3"/>
      <c r="C159" s="4"/>
      <c r="D159" s="4"/>
      <c r="E159" s="3"/>
      <c r="F159" s="3"/>
      <c r="G159" s="16"/>
      <c r="H159" s="3"/>
      <c r="I159" s="3"/>
      <c r="J159" s="3"/>
      <c r="K159" s="3"/>
      <c r="L159" s="3"/>
      <c r="M159" s="3"/>
      <c r="N159" s="3"/>
    </row>
    <row r="160" spans="1:14" ht="13">
      <c r="A160" s="36"/>
      <c r="B160" s="3"/>
      <c r="C160" s="4"/>
      <c r="D160" s="4"/>
      <c r="E160" s="3"/>
      <c r="F160" s="3"/>
      <c r="G160" s="16"/>
      <c r="H160" s="3"/>
      <c r="I160" s="3"/>
      <c r="J160" s="3"/>
      <c r="K160" s="3"/>
      <c r="L160" s="3"/>
      <c r="M160" s="3"/>
      <c r="N160" s="3"/>
    </row>
    <row r="161" spans="1:14" ht="13">
      <c r="A161" s="36"/>
      <c r="B161" s="3"/>
      <c r="C161" s="4"/>
      <c r="D161" s="4"/>
      <c r="E161" s="3"/>
      <c r="F161" s="3"/>
      <c r="G161" s="16"/>
      <c r="H161" s="3"/>
      <c r="I161" s="3"/>
      <c r="J161" s="3"/>
      <c r="K161" s="3"/>
      <c r="L161" s="3"/>
      <c r="M161" s="3"/>
      <c r="N161" s="3"/>
    </row>
    <row r="162" spans="1:14" ht="13">
      <c r="A162" s="36"/>
      <c r="B162" s="3"/>
      <c r="C162" s="4"/>
      <c r="D162" s="4"/>
      <c r="E162" s="3"/>
      <c r="F162" s="3"/>
      <c r="G162" s="16"/>
      <c r="H162" s="3"/>
      <c r="I162" s="3"/>
      <c r="J162" s="3"/>
      <c r="K162" s="3"/>
      <c r="L162" s="3"/>
      <c r="M162" s="3"/>
      <c r="N162" s="3"/>
    </row>
    <row r="163" spans="1:14" ht="13">
      <c r="A163" s="36"/>
      <c r="B163" s="3"/>
      <c r="C163" s="4"/>
      <c r="D163" s="4"/>
      <c r="E163" s="3"/>
      <c r="F163" s="3"/>
      <c r="G163" s="16"/>
      <c r="H163" s="3"/>
      <c r="I163" s="3"/>
      <c r="J163" s="3"/>
      <c r="K163" s="3"/>
      <c r="L163" s="3"/>
      <c r="M163" s="3"/>
      <c r="N163" s="3"/>
    </row>
    <row r="164" spans="1:14" ht="13">
      <c r="A164" s="36"/>
      <c r="B164" s="3"/>
      <c r="C164" s="4"/>
      <c r="D164" s="4"/>
      <c r="E164" s="3"/>
      <c r="F164" s="3"/>
      <c r="G164" s="16"/>
      <c r="H164" s="3"/>
      <c r="I164" s="3"/>
      <c r="J164" s="3"/>
      <c r="K164" s="3"/>
      <c r="L164" s="3"/>
      <c r="M164" s="3"/>
      <c r="N164" s="3"/>
    </row>
    <row r="165" spans="1:14" ht="13">
      <c r="A165" s="36"/>
      <c r="B165" s="3"/>
      <c r="C165" s="4"/>
      <c r="D165" s="4"/>
      <c r="E165" s="3"/>
      <c r="F165" s="3"/>
      <c r="G165" s="16"/>
      <c r="H165" s="3"/>
      <c r="I165" s="3"/>
      <c r="J165" s="3"/>
      <c r="K165" s="3"/>
      <c r="L165" s="3"/>
      <c r="M165" s="3"/>
      <c r="N165" s="3"/>
    </row>
    <row r="166" spans="1:14" ht="13">
      <c r="A166" s="36"/>
      <c r="B166" s="3"/>
      <c r="C166" s="4"/>
      <c r="D166" s="4"/>
      <c r="E166" s="3"/>
      <c r="F166" s="3"/>
      <c r="G166" s="16"/>
      <c r="H166" s="3"/>
      <c r="I166" s="3"/>
      <c r="J166" s="3"/>
      <c r="K166" s="3"/>
      <c r="L166" s="3"/>
      <c r="M166" s="3"/>
      <c r="N166" s="3"/>
    </row>
    <row r="167" spans="1:14" ht="13">
      <c r="A167" s="36"/>
      <c r="B167" s="3"/>
      <c r="C167" s="4"/>
      <c r="D167" s="4"/>
      <c r="E167" s="3"/>
      <c r="F167" s="3"/>
      <c r="G167" s="16"/>
      <c r="H167" s="3"/>
      <c r="I167" s="3"/>
      <c r="J167" s="3"/>
      <c r="K167" s="3"/>
      <c r="L167" s="3"/>
      <c r="M167" s="3"/>
      <c r="N167" s="3"/>
    </row>
    <row r="168" spans="1:14" ht="13">
      <c r="A168" s="36"/>
      <c r="B168" s="3"/>
      <c r="C168" s="4"/>
      <c r="D168" s="4"/>
      <c r="E168" s="3"/>
      <c r="F168" s="3"/>
      <c r="G168" s="16"/>
      <c r="H168" s="3"/>
      <c r="I168" s="3"/>
      <c r="J168" s="3"/>
      <c r="K168" s="3"/>
      <c r="L168" s="3"/>
      <c r="M168" s="3"/>
      <c r="N168" s="3"/>
    </row>
    <row r="169" spans="1:14" ht="13">
      <c r="A169" s="36"/>
      <c r="B169" s="3"/>
      <c r="C169" s="4"/>
      <c r="D169" s="4"/>
      <c r="E169" s="3"/>
      <c r="F169" s="3"/>
      <c r="G169" s="16"/>
      <c r="H169" s="3"/>
      <c r="I169" s="3"/>
      <c r="J169" s="3"/>
      <c r="K169" s="3"/>
      <c r="L169" s="3"/>
      <c r="M169" s="3"/>
      <c r="N169" s="3"/>
    </row>
    <row r="170" spans="1:14" ht="13">
      <c r="A170" s="36"/>
      <c r="B170" s="3"/>
      <c r="C170" s="4"/>
      <c r="D170" s="4"/>
      <c r="E170" s="3"/>
      <c r="F170" s="3"/>
      <c r="G170" s="16"/>
      <c r="H170" s="3"/>
      <c r="I170" s="3"/>
      <c r="J170" s="3"/>
      <c r="K170" s="3"/>
      <c r="L170" s="3"/>
      <c r="M170" s="3"/>
      <c r="N170" s="3"/>
    </row>
    <row r="171" spans="1:14" ht="13">
      <c r="A171" s="36"/>
      <c r="B171" s="3"/>
      <c r="C171" s="4"/>
      <c r="D171" s="4"/>
      <c r="E171" s="3"/>
      <c r="F171" s="3"/>
      <c r="G171" s="16"/>
      <c r="H171" s="3"/>
      <c r="I171" s="3"/>
      <c r="J171" s="3"/>
      <c r="K171" s="3"/>
      <c r="L171" s="3"/>
      <c r="M171" s="3"/>
      <c r="N171" s="3"/>
    </row>
    <row r="172" spans="1:14" ht="13">
      <c r="A172" s="36"/>
      <c r="B172" s="3"/>
      <c r="C172" s="4"/>
      <c r="D172" s="4"/>
      <c r="E172" s="3"/>
      <c r="F172" s="3"/>
      <c r="G172" s="16"/>
      <c r="H172" s="3"/>
      <c r="I172" s="3"/>
      <c r="J172" s="3"/>
      <c r="K172" s="3"/>
      <c r="L172" s="3"/>
      <c r="M172" s="3"/>
      <c r="N172" s="3"/>
    </row>
    <row r="173" spans="1:14" ht="13">
      <c r="A173" s="36"/>
      <c r="B173" s="3"/>
      <c r="C173" s="4"/>
      <c r="D173" s="4"/>
      <c r="E173" s="3"/>
      <c r="F173" s="3"/>
      <c r="G173" s="16"/>
      <c r="H173" s="3"/>
      <c r="I173" s="3"/>
      <c r="J173" s="3"/>
      <c r="K173" s="3"/>
      <c r="L173" s="3"/>
      <c r="M173" s="3"/>
      <c r="N173" s="3"/>
    </row>
    <row r="174" spans="1:14" ht="13">
      <c r="A174" s="36"/>
      <c r="B174" s="3"/>
      <c r="C174" s="4"/>
      <c r="D174" s="4"/>
      <c r="E174" s="3"/>
      <c r="F174" s="3"/>
      <c r="G174" s="16"/>
      <c r="H174" s="3"/>
      <c r="I174" s="3"/>
      <c r="J174" s="3"/>
      <c r="K174" s="3"/>
      <c r="L174" s="3"/>
      <c r="M174" s="3"/>
      <c r="N174" s="3"/>
    </row>
    <row r="175" spans="1:14" ht="13">
      <c r="A175" s="36"/>
      <c r="B175" s="3"/>
      <c r="C175" s="4"/>
      <c r="D175" s="4"/>
      <c r="E175" s="3"/>
      <c r="F175" s="3"/>
      <c r="G175" s="16"/>
      <c r="H175" s="3"/>
      <c r="I175" s="3"/>
      <c r="J175" s="3"/>
      <c r="K175" s="3"/>
      <c r="L175" s="3"/>
      <c r="M175" s="3"/>
      <c r="N175" s="3"/>
    </row>
    <row r="176" spans="1:14" ht="13">
      <c r="A176" s="36"/>
      <c r="B176" s="3"/>
      <c r="C176" s="4"/>
      <c r="D176" s="4"/>
      <c r="E176" s="3"/>
      <c r="F176" s="3"/>
      <c r="G176" s="16"/>
      <c r="H176" s="3"/>
      <c r="I176" s="3"/>
      <c r="J176" s="3"/>
      <c r="K176" s="3"/>
      <c r="L176" s="3"/>
      <c r="M176" s="3"/>
      <c r="N176" s="3"/>
    </row>
    <row r="177" spans="1:14" ht="13">
      <c r="A177" s="36"/>
      <c r="B177" s="3"/>
      <c r="C177" s="4"/>
      <c r="D177" s="4"/>
      <c r="E177" s="3"/>
      <c r="F177" s="3"/>
      <c r="G177" s="16"/>
      <c r="H177" s="3"/>
      <c r="I177" s="3"/>
      <c r="J177" s="3"/>
      <c r="K177" s="3"/>
      <c r="L177" s="3"/>
      <c r="M177" s="3"/>
      <c r="N177" s="3"/>
    </row>
    <row r="178" spans="1:14" ht="13">
      <c r="A178" s="36"/>
      <c r="B178" s="3"/>
      <c r="C178" s="4"/>
      <c r="D178" s="4"/>
      <c r="E178" s="3"/>
      <c r="F178" s="3"/>
      <c r="G178" s="16"/>
      <c r="H178" s="3"/>
      <c r="I178" s="3"/>
      <c r="J178" s="3"/>
      <c r="K178" s="3"/>
      <c r="L178" s="3"/>
      <c r="M178" s="3"/>
      <c r="N178" s="3"/>
    </row>
    <row r="179" spans="1:14" ht="13">
      <c r="A179" s="36"/>
      <c r="B179" s="3"/>
      <c r="C179" s="4"/>
      <c r="D179" s="4"/>
      <c r="E179" s="3"/>
      <c r="F179" s="3"/>
      <c r="G179" s="16"/>
      <c r="H179" s="3"/>
      <c r="I179" s="3"/>
      <c r="J179" s="3"/>
      <c r="K179" s="3"/>
      <c r="L179" s="3"/>
      <c r="M179" s="3"/>
      <c r="N179" s="3"/>
    </row>
    <row r="180" spans="1:14" ht="13">
      <c r="A180" s="36"/>
      <c r="B180" s="3"/>
      <c r="C180" s="4"/>
      <c r="D180" s="4"/>
      <c r="E180" s="3"/>
      <c r="F180" s="3"/>
      <c r="G180" s="16"/>
      <c r="H180" s="3"/>
      <c r="I180" s="3"/>
      <c r="J180" s="3"/>
      <c r="K180" s="3"/>
      <c r="L180" s="3"/>
      <c r="M180" s="3"/>
      <c r="N180" s="3"/>
    </row>
    <row r="181" spans="1:14" ht="13">
      <c r="A181" s="36"/>
      <c r="B181" s="3"/>
      <c r="C181" s="4"/>
      <c r="D181" s="4"/>
      <c r="E181" s="3"/>
      <c r="F181" s="3"/>
      <c r="G181" s="16"/>
      <c r="H181" s="3"/>
      <c r="I181" s="3"/>
      <c r="J181" s="3"/>
      <c r="K181" s="3"/>
      <c r="L181" s="3"/>
      <c r="M181" s="3"/>
      <c r="N181" s="3"/>
    </row>
    <row r="182" spans="1:14" ht="13">
      <c r="A182" s="36"/>
      <c r="B182" s="3"/>
      <c r="C182" s="4"/>
      <c r="D182" s="4"/>
      <c r="E182" s="3"/>
      <c r="F182" s="3"/>
      <c r="G182" s="16"/>
      <c r="H182" s="3"/>
      <c r="I182" s="3"/>
      <c r="J182" s="3"/>
      <c r="K182" s="3"/>
      <c r="L182" s="3"/>
      <c r="M182" s="3"/>
      <c r="N182" s="3"/>
    </row>
    <row r="183" spans="1:14" ht="13">
      <c r="A183" s="36"/>
      <c r="B183" s="3"/>
      <c r="C183" s="4"/>
      <c r="D183" s="4"/>
      <c r="E183" s="3"/>
      <c r="F183" s="3"/>
      <c r="G183" s="16"/>
      <c r="H183" s="3"/>
      <c r="I183" s="3"/>
      <c r="J183" s="3"/>
      <c r="K183" s="3"/>
      <c r="L183" s="3"/>
      <c r="M183" s="3"/>
      <c r="N183" s="3"/>
    </row>
    <row r="184" spans="1:14" ht="13">
      <c r="A184" s="36"/>
      <c r="B184" s="3"/>
      <c r="C184" s="4"/>
      <c r="D184" s="4"/>
      <c r="E184" s="3"/>
      <c r="F184" s="3"/>
      <c r="G184" s="16"/>
      <c r="H184" s="3"/>
      <c r="I184" s="3"/>
      <c r="J184" s="3"/>
      <c r="K184" s="3"/>
      <c r="L184" s="3"/>
      <c r="M184" s="3"/>
      <c r="N184" s="3"/>
    </row>
    <row r="185" spans="1:14" ht="13">
      <c r="A185" s="36"/>
      <c r="B185" s="3"/>
      <c r="C185" s="4"/>
      <c r="D185" s="4"/>
      <c r="E185" s="3"/>
      <c r="F185" s="3"/>
      <c r="G185" s="16"/>
      <c r="H185" s="3"/>
      <c r="I185" s="3"/>
      <c r="J185" s="3"/>
      <c r="K185" s="3"/>
      <c r="L185" s="3"/>
      <c r="M185" s="3"/>
      <c r="N185" s="3"/>
    </row>
    <row r="186" spans="1:14" ht="13">
      <c r="A186" s="36"/>
      <c r="B186" s="3"/>
      <c r="C186" s="4"/>
      <c r="D186" s="4"/>
      <c r="E186" s="3"/>
      <c r="F186" s="3"/>
      <c r="G186" s="16"/>
      <c r="H186" s="3"/>
      <c r="I186" s="3"/>
      <c r="J186" s="3"/>
      <c r="K186" s="3"/>
      <c r="L186" s="3"/>
      <c r="M186" s="3"/>
      <c r="N186" s="3"/>
    </row>
    <row r="187" spans="1:14" ht="13">
      <c r="A187" s="36"/>
      <c r="B187" s="3"/>
      <c r="C187" s="4"/>
      <c r="D187" s="4"/>
      <c r="E187" s="3"/>
      <c r="F187" s="3"/>
      <c r="G187" s="16"/>
      <c r="H187" s="3"/>
      <c r="I187" s="3"/>
      <c r="J187" s="3"/>
      <c r="K187" s="3"/>
      <c r="L187" s="3"/>
      <c r="M187" s="3"/>
      <c r="N187" s="3"/>
    </row>
    <row r="188" spans="1:14" ht="13">
      <c r="A188" s="36"/>
      <c r="B188" s="3"/>
      <c r="C188" s="4"/>
      <c r="D188" s="4"/>
      <c r="E188" s="3"/>
      <c r="F188" s="3"/>
      <c r="G188" s="16"/>
      <c r="H188" s="3"/>
      <c r="I188" s="3"/>
      <c r="J188" s="3"/>
      <c r="K188" s="3"/>
      <c r="L188" s="3"/>
      <c r="M188" s="3"/>
      <c r="N188" s="3"/>
    </row>
    <row r="189" spans="1:14" ht="13">
      <c r="A189" s="36"/>
      <c r="B189" s="3"/>
      <c r="C189" s="4"/>
      <c r="D189" s="4"/>
      <c r="E189" s="3"/>
      <c r="F189" s="3"/>
      <c r="G189" s="16"/>
      <c r="H189" s="3"/>
      <c r="I189" s="3"/>
      <c r="J189" s="3"/>
      <c r="K189" s="3"/>
      <c r="L189" s="3"/>
      <c r="M189" s="3"/>
      <c r="N189" s="3"/>
    </row>
    <row r="190" spans="1:14" ht="13">
      <c r="A190" s="36"/>
      <c r="B190" s="3"/>
      <c r="C190" s="4"/>
      <c r="D190" s="4"/>
      <c r="E190" s="3"/>
      <c r="F190" s="3"/>
      <c r="G190" s="16"/>
      <c r="H190" s="3"/>
      <c r="I190" s="3"/>
      <c r="J190" s="3"/>
      <c r="K190" s="3"/>
      <c r="L190" s="3"/>
      <c r="M190" s="3"/>
      <c r="N190" s="3"/>
    </row>
    <row r="191" spans="1:14" ht="13">
      <c r="A191" s="36"/>
      <c r="B191" s="3"/>
      <c r="C191" s="4"/>
      <c r="D191" s="4"/>
      <c r="E191" s="3"/>
      <c r="F191" s="3"/>
      <c r="G191" s="16"/>
      <c r="H191" s="3"/>
      <c r="I191" s="3"/>
      <c r="J191" s="3"/>
      <c r="K191" s="3"/>
      <c r="L191" s="3"/>
      <c r="M191" s="3"/>
      <c r="N191" s="3"/>
    </row>
    <row r="192" spans="1:14" ht="13">
      <c r="A192" s="36"/>
      <c r="B192" s="3"/>
      <c r="C192" s="4"/>
      <c r="D192" s="4"/>
      <c r="E192" s="3"/>
      <c r="F192" s="3"/>
      <c r="G192" s="16"/>
      <c r="H192" s="3"/>
      <c r="I192" s="3"/>
      <c r="J192" s="3"/>
      <c r="K192" s="3"/>
      <c r="L192" s="3"/>
      <c r="M192" s="3"/>
      <c r="N192" s="3"/>
    </row>
    <row r="193" spans="1:14" ht="13">
      <c r="A193" s="36"/>
      <c r="B193" s="3"/>
      <c r="C193" s="4"/>
      <c r="D193" s="4"/>
      <c r="E193" s="3"/>
      <c r="F193" s="3"/>
      <c r="G193" s="16"/>
      <c r="H193" s="3"/>
      <c r="I193" s="3"/>
      <c r="J193" s="3"/>
      <c r="K193" s="3"/>
      <c r="L193" s="3"/>
      <c r="M193" s="3"/>
      <c r="N193" s="3"/>
    </row>
    <row r="194" spans="1:14" ht="13">
      <c r="A194" s="36"/>
      <c r="B194" s="3"/>
      <c r="C194" s="4"/>
      <c r="D194" s="4"/>
      <c r="E194" s="3"/>
      <c r="F194" s="3"/>
      <c r="G194" s="16"/>
      <c r="H194" s="3"/>
      <c r="I194" s="3"/>
      <c r="J194" s="3"/>
      <c r="K194" s="3"/>
      <c r="L194" s="3"/>
      <c r="M194" s="3"/>
      <c r="N194" s="3"/>
    </row>
    <row r="195" spans="1:14" ht="13">
      <c r="A195" s="36"/>
      <c r="B195" s="3"/>
      <c r="C195" s="4"/>
      <c r="D195" s="4"/>
      <c r="E195" s="3"/>
      <c r="F195" s="3"/>
      <c r="G195" s="16"/>
      <c r="H195" s="3"/>
      <c r="I195" s="3"/>
      <c r="J195" s="3"/>
      <c r="K195" s="3"/>
      <c r="L195" s="3"/>
      <c r="M195" s="3"/>
      <c r="N195" s="3"/>
    </row>
    <row r="196" spans="1:14" ht="13">
      <c r="A196" s="36"/>
      <c r="B196" s="3"/>
      <c r="C196" s="4"/>
      <c r="D196" s="4"/>
      <c r="E196" s="3"/>
      <c r="F196" s="3"/>
      <c r="G196" s="16"/>
      <c r="H196" s="3"/>
      <c r="I196" s="3"/>
      <c r="J196" s="3"/>
      <c r="K196" s="3"/>
      <c r="L196" s="3"/>
      <c r="M196" s="3"/>
      <c r="N196" s="3"/>
    </row>
    <row r="197" spans="1:14" ht="13">
      <c r="A197" s="36"/>
      <c r="B197" s="3"/>
      <c r="C197" s="4"/>
      <c r="D197" s="4"/>
      <c r="E197" s="3"/>
      <c r="F197" s="3"/>
      <c r="G197" s="16"/>
      <c r="H197" s="3"/>
      <c r="I197" s="3"/>
      <c r="J197" s="3"/>
      <c r="K197" s="3"/>
      <c r="L197" s="3"/>
      <c r="M197" s="3"/>
      <c r="N197" s="3"/>
    </row>
    <row r="198" spans="1:14" ht="13">
      <c r="A198" s="36"/>
      <c r="B198" s="3"/>
      <c r="C198" s="4"/>
      <c r="D198" s="4"/>
      <c r="E198" s="3"/>
      <c r="F198" s="3"/>
      <c r="G198" s="16"/>
      <c r="H198" s="3"/>
      <c r="I198" s="3"/>
      <c r="J198" s="3"/>
      <c r="K198" s="3"/>
      <c r="L198" s="3"/>
      <c r="M198" s="3"/>
      <c r="N198" s="3"/>
    </row>
    <row r="199" spans="1:14" ht="13">
      <c r="A199" s="36"/>
      <c r="B199" s="3"/>
      <c r="C199" s="4"/>
      <c r="D199" s="4"/>
      <c r="E199" s="3"/>
      <c r="F199" s="3"/>
      <c r="G199" s="16"/>
      <c r="H199" s="3"/>
      <c r="I199" s="3"/>
      <c r="J199" s="3"/>
      <c r="K199" s="3"/>
      <c r="L199" s="3"/>
      <c r="M199" s="3"/>
      <c r="N199" s="3"/>
    </row>
    <row r="200" spans="1:14" ht="13">
      <c r="A200" s="36"/>
      <c r="B200" s="3"/>
      <c r="C200" s="4"/>
      <c r="D200" s="4"/>
      <c r="E200" s="3"/>
      <c r="F200" s="3"/>
      <c r="G200" s="16"/>
      <c r="H200" s="3"/>
      <c r="I200" s="3"/>
      <c r="J200" s="3"/>
      <c r="K200" s="3"/>
      <c r="L200" s="3"/>
      <c r="M200" s="3"/>
      <c r="N200" s="3"/>
    </row>
    <row r="201" spans="1:14" ht="13">
      <c r="A201" s="36"/>
      <c r="B201" s="3"/>
      <c r="C201" s="4"/>
      <c r="D201" s="4"/>
      <c r="E201" s="3"/>
      <c r="F201" s="3"/>
      <c r="G201" s="16"/>
      <c r="H201" s="3"/>
      <c r="I201" s="3"/>
      <c r="J201" s="3"/>
      <c r="K201" s="3"/>
      <c r="L201" s="3"/>
      <c r="M201" s="3"/>
      <c r="N201" s="3"/>
    </row>
    <row r="202" spans="1:14" ht="13">
      <c r="A202" s="36"/>
      <c r="B202" s="3"/>
      <c r="C202" s="4"/>
      <c r="D202" s="4"/>
      <c r="E202" s="3"/>
      <c r="F202" s="3"/>
      <c r="G202" s="16"/>
      <c r="H202" s="3"/>
      <c r="I202" s="3"/>
      <c r="J202" s="3"/>
      <c r="K202" s="3"/>
      <c r="L202" s="3"/>
      <c r="M202" s="3"/>
      <c r="N202" s="3"/>
    </row>
    <row r="203" spans="1:14" ht="13">
      <c r="A203" s="36"/>
      <c r="B203" s="3"/>
      <c r="C203" s="4"/>
      <c r="D203" s="4"/>
      <c r="E203" s="3"/>
      <c r="F203" s="3"/>
      <c r="G203" s="16"/>
      <c r="H203" s="3"/>
      <c r="I203" s="3"/>
      <c r="J203" s="3"/>
      <c r="K203" s="3"/>
      <c r="L203" s="3"/>
      <c r="M203" s="3"/>
      <c r="N203" s="3"/>
    </row>
    <row r="204" spans="1:14" ht="13">
      <c r="A204" s="36"/>
      <c r="B204" s="3"/>
      <c r="C204" s="4"/>
      <c r="D204" s="4"/>
      <c r="E204" s="3"/>
      <c r="F204" s="3"/>
      <c r="G204" s="16"/>
      <c r="H204" s="3"/>
      <c r="I204" s="3"/>
      <c r="J204" s="3"/>
      <c r="K204" s="3"/>
      <c r="L204" s="3"/>
      <c r="M204" s="3"/>
      <c r="N204" s="3"/>
    </row>
    <row r="205" spans="1:14" ht="13">
      <c r="A205" s="36"/>
      <c r="B205" s="3"/>
      <c r="C205" s="4"/>
      <c r="D205" s="4"/>
      <c r="E205" s="3"/>
      <c r="F205" s="3"/>
      <c r="G205" s="16"/>
      <c r="H205" s="3"/>
      <c r="I205" s="3"/>
      <c r="J205" s="3"/>
      <c r="K205" s="3"/>
      <c r="L205" s="3"/>
      <c r="M205" s="3"/>
      <c r="N205" s="3"/>
    </row>
    <row r="206" spans="1:14" ht="13">
      <c r="A206" s="36"/>
      <c r="B206" s="3"/>
      <c r="C206" s="4"/>
      <c r="D206" s="4"/>
      <c r="E206" s="3"/>
      <c r="F206" s="3"/>
      <c r="G206" s="16"/>
      <c r="H206" s="3"/>
      <c r="I206" s="3"/>
      <c r="J206" s="3"/>
      <c r="K206" s="3"/>
      <c r="L206" s="3"/>
      <c r="M206" s="3"/>
      <c r="N206" s="3"/>
    </row>
    <row r="207" spans="1:14" ht="13">
      <c r="A207" s="36"/>
      <c r="B207" s="3"/>
      <c r="C207" s="4"/>
      <c r="D207" s="4"/>
      <c r="E207" s="3"/>
      <c r="F207" s="3"/>
      <c r="G207" s="16"/>
      <c r="H207" s="3"/>
      <c r="I207" s="3"/>
      <c r="J207" s="3"/>
      <c r="K207" s="3"/>
      <c r="L207" s="3"/>
      <c r="M207" s="3"/>
      <c r="N207" s="3"/>
    </row>
    <row r="208" spans="1:14" ht="13">
      <c r="A208" s="36"/>
      <c r="B208" s="3"/>
      <c r="C208" s="4"/>
      <c r="D208" s="4"/>
      <c r="E208" s="3"/>
      <c r="F208" s="3"/>
      <c r="G208" s="16"/>
      <c r="H208" s="3"/>
      <c r="I208" s="3"/>
      <c r="J208" s="3"/>
      <c r="K208" s="3"/>
      <c r="L208" s="3"/>
      <c r="M208" s="3"/>
      <c r="N208" s="3"/>
    </row>
    <row r="209" spans="1:14" ht="13">
      <c r="A209" s="36"/>
      <c r="B209" s="3"/>
      <c r="C209" s="4"/>
      <c r="D209" s="4"/>
      <c r="E209" s="3"/>
      <c r="F209" s="3"/>
      <c r="G209" s="16"/>
      <c r="H209" s="3"/>
      <c r="I209" s="3"/>
      <c r="J209" s="3"/>
      <c r="K209" s="3"/>
      <c r="L209" s="3"/>
      <c r="M209" s="3"/>
      <c r="N209" s="3"/>
    </row>
    <row r="210" spans="1:14" ht="13">
      <c r="A210" s="36"/>
      <c r="B210" s="3"/>
      <c r="C210" s="4"/>
      <c r="D210" s="4"/>
      <c r="E210" s="3"/>
      <c r="F210" s="3"/>
      <c r="G210" s="16"/>
      <c r="H210" s="3"/>
      <c r="I210" s="3"/>
      <c r="J210" s="3"/>
      <c r="K210" s="3"/>
      <c r="L210" s="3"/>
      <c r="M210" s="3"/>
      <c r="N210" s="3"/>
    </row>
    <row r="211" spans="1:14" ht="13">
      <c r="A211" s="36"/>
      <c r="B211" s="3"/>
      <c r="C211" s="4"/>
      <c r="D211" s="4"/>
      <c r="E211" s="3"/>
      <c r="F211" s="3"/>
      <c r="G211" s="16"/>
      <c r="H211" s="3"/>
      <c r="I211" s="3"/>
      <c r="J211" s="3"/>
      <c r="K211" s="3"/>
      <c r="L211" s="3"/>
      <c r="M211" s="3"/>
      <c r="N211" s="3"/>
    </row>
    <row r="212" spans="1:14" ht="13">
      <c r="A212" s="36"/>
      <c r="B212" s="3"/>
      <c r="C212" s="4"/>
      <c r="D212" s="4"/>
      <c r="E212" s="3"/>
      <c r="F212" s="3"/>
      <c r="G212" s="16"/>
      <c r="H212" s="3"/>
      <c r="I212" s="3"/>
      <c r="J212" s="3"/>
      <c r="K212" s="3"/>
      <c r="L212" s="3"/>
      <c r="M212" s="3"/>
      <c r="N212" s="3"/>
    </row>
    <row r="213" spans="1:14" ht="13">
      <c r="A213" s="36"/>
      <c r="B213" s="3"/>
      <c r="C213" s="4"/>
      <c r="D213" s="4"/>
      <c r="E213" s="3"/>
      <c r="F213" s="3"/>
      <c r="G213" s="16"/>
      <c r="H213" s="3"/>
      <c r="I213" s="3"/>
      <c r="J213" s="3"/>
      <c r="K213" s="3"/>
      <c r="L213" s="3"/>
      <c r="M213" s="3"/>
      <c r="N213" s="3"/>
    </row>
    <row r="214" spans="1:14" ht="13">
      <c r="A214" s="36"/>
      <c r="B214" s="3"/>
      <c r="C214" s="4"/>
      <c r="D214" s="4"/>
      <c r="E214" s="3"/>
      <c r="F214" s="3"/>
      <c r="G214" s="16"/>
      <c r="H214" s="3"/>
      <c r="I214" s="3"/>
      <c r="J214" s="3"/>
      <c r="K214" s="3"/>
      <c r="L214" s="3"/>
      <c r="M214" s="3"/>
      <c r="N214" s="3"/>
    </row>
    <row r="215" spans="1:14" ht="13">
      <c r="A215" s="36"/>
      <c r="B215" s="3"/>
      <c r="C215" s="4"/>
      <c r="D215" s="4"/>
      <c r="E215" s="3"/>
      <c r="F215" s="3"/>
      <c r="G215" s="16"/>
      <c r="H215" s="3"/>
      <c r="I215" s="3"/>
      <c r="J215" s="3"/>
      <c r="K215" s="3"/>
      <c r="L215" s="3"/>
      <c r="M215" s="3"/>
      <c r="N215" s="3"/>
    </row>
    <row r="216" spans="1:14" ht="13">
      <c r="A216" s="36"/>
      <c r="B216" s="3"/>
      <c r="C216" s="4"/>
      <c r="D216" s="4"/>
      <c r="E216" s="3"/>
      <c r="F216" s="3"/>
      <c r="G216" s="16"/>
      <c r="H216" s="3"/>
      <c r="I216" s="3"/>
      <c r="J216" s="3"/>
      <c r="K216" s="3"/>
      <c r="L216" s="3"/>
      <c r="M216" s="3"/>
      <c r="N216" s="3"/>
    </row>
    <row r="217" spans="1:14" ht="13">
      <c r="A217" s="36"/>
      <c r="B217" s="3"/>
      <c r="C217" s="4"/>
      <c r="D217" s="4"/>
      <c r="E217" s="3"/>
      <c r="F217" s="3"/>
      <c r="G217" s="16"/>
      <c r="H217" s="3"/>
      <c r="I217" s="3"/>
      <c r="J217" s="3"/>
      <c r="K217" s="3"/>
      <c r="L217" s="3"/>
      <c r="M217" s="3"/>
      <c r="N217" s="3"/>
    </row>
    <row r="218" spans="1:14" ht="13">
      <c r="A218" s="36"/>
      <c r="B218" s="3"/>
      <c r="C218" s="4"/>
      <c r="D218" s="4"/>
      <c r="E218" s="3"/>
      <c r="F218" s="3"/>
      <c r="G218" s="16"/>
      <c r="H218" s="3"/>
      <c r="I218" s="3"/>
      <c r="J218" s="3"/>
      <c r="K218" s="3"/>
      <c r="L218" s="3"/>
      <c r="M218" s="3"/>
      <c r="N218" s="3"/>
    </row>
    <row r="219" spans="1:14" ht="13">
      <c r="A219" s="36"/>
      <c r="B219" s="3"/>
      <c r="C219" s="4"/>
      <c r="D219" s="4"/>
      <c r="E219" s="3"/>
      <c r="F219" s="3"/>
      <c r="G219" s="16"/>
      <c r="H219" s="3"/>
      <c r="I219" s="3"/>
      <c r="J219" s="3"/>
      <c r="K219" s="3"/>
      <c r="L219" s="3"/>
      <c r="M219" s="3"/>
      <c r="N219" s="3"/>
    </row>
    <row r="220" spans="1:14" ht="13">
      <c r="A220" s="36"/>
      <c r="B220" s="3"/>
      <c r="C220" s="4"/>
      <c r="D220" s="4"/>
      <c r="E220" s="3"/>
      <c r="F220" s="3"/>
      <c r="G220" s="16"/>
      <c r="H220" s="3"/>
      <c r="I220" s="3"/>
      <c r="J220" s="3"/>
      <c r="K220" s="3"/>
      <c r="L220" s="3"/>
      <c r="M220" s="3"/>
      <c r="N220" s="3"/>
    </row>
    <row r="221" spans="1:14" ht="13">
      <c r="A221" s="36"/>
      <c r="B221" s="3"/>
      <c r="C221" s="4"/>
      <c r="D221" s="4"/>
      <c r="E221" s="3"/>
      <c r="F221" s="3"/>
      <c r="G221" s="16"/>
      <c r="H221" s="3"/>
      <c r="I221" s="3"/>
      <c r="J221" s="3"/>
      <c r="K221" s="3"/>
      <c r="L221" s="3"/>
      <c r="M221" s="3"/>
      <c r="N221" s="3"/>
    </row>
    <row r="222" spans="1:14" ht="13">
      <c r="A222" s="36"/>
      <c r="B222" s="3"/>
      <c r="C222" s="4"/>
      <c r="D222" s="4"/>
      <c r="E222" s="3"/>
      <c r="F222" s="3"/>
      <c r="G222" s="16"/>
      <c r="H222" s="3"/>
      <c r="I222" s="3"/>
      <c r="J222" s="3"/>
      <c r="K222" s="3"/>
      <c r="L222" s="3"/>
      <c r="M222" s="3"/>
      <c r="N222" s="3"/>
    </row>
    <row r="223" spans="1:14" ht="13">
      <c r="A223" s="36"/>
      <c r="B223" s="3"/>
      <c r="C223" s="4"/>
      <c r="D223" s="4"/>
      <c r="E223" s="3"/>
      <c r="F223" s="3"/>
      <c r="G223" s="16"/>
      <c r="H223" s="3"/>
      <c r="I223" s="3"/>
      <c r="J223" s="3"/>
      <c r="K223" s="3"/>
      <c r="L223" s="3"/>
      <c r="M223" s="3"/>
      <c r="N223" s="3"/>
    </row>
    <row r="224" spans="1:14" ht="13">
      <c r="A224" s="36"/>
      <c r="B224" s="3"/>
      <c r="C224" s="4"/>
      <c r="D224" s="4"/>
      <c r="E224" s="3"/>
      <c r="F224" s="3"/>
      <c r="G224" s="16"/>
      <c r="H224" s="3"/>
      <c r="I224" s="3"/>
      <c r="J224" s="3"/>
      <c r="K224" s="3"/>
      <c r="L224" s="3"/>
      <c r="M224" s="3"/>
      <c r="N224" s="3"/>
    </row>
    <row r="225" spans="1:14" ht="13">
      <c r="A225" s="36"/>
      <c r="B225" s="3"/>
      <c r="C225" s="4"/>
      <c r="D225" s="4"/>
      <c r="E225" s="3"/>
      <c r="F225" s="3"/>
      <c r="G225" s="16"/>
      <c r="H225" s="3"/>
      <c r="I225" s="3"/>
      <c r="J225" s="3"/>
      <c r="K225" s="3"/>
      <c r="L225" s="3"/>
      <c r="M225" s="3"/>
      <c r="N225" s="3"/>
    </row>
    <row r="226" spans="1:14" ht="13">
      <c r="A226" s="36"/>
      <c r="B226" s="3"/>
      <c r="C226" s="4"/>
      <c r="D226" s="4"/>
      <c r="E226" s="3"/>
      <c r="F226" s="3"/>
      <c r="G226" s="16"/>
      <c r="H226" s="3"/>
      <c r="I226" s="3"/>
      <c r="J226" s="3"/>
      <c r="K226" s="3"/>
      <c r="L226" s="3"/>
      <c r="M226" s="3"/>
      <c r="N226" s="3"/>
    </row>
    <row r="227" spans="1:14" ht="13">
      <c r="A227" s="36"/>
      <c r="B227" s="3"/>
      <c r="C227" s="4"/>
      <c r="D227" s="4"/>
      <c r="E227" s="3"/>
      <c r="F227" s="3"/>
      <c r="G227" s="16"/>
      <c r="H227" s="3"/>
      <c r="I227" s="3"/>
      <c r="J227" s="3"/>
      <c r="K227" s="3"/>
      <c r="L227" s="3"/>
      <c r="M227" s="3"/>
      <c r="N227" s="3"/>
    </row>
    <row r="228" spans="1:14" ht="13">
      <c r="A228" s="36"/>
      <c r="B228" s="3"/>
      <c r="C228" s="4"/>
      <c r="D228" s="4"/>
      <c r="E228" s="3"/>
      <c r="F228" s="3"/>
      <c r="G228" s="16"/>
      <c r="H228" s="3"/>
      <c r="I228" s="3"/>
      <c r="J228" s="3"/>
      <c r="K228" s="3"/>
      <c r="L228" s="3"/>
      <c r="M228" s="3"/>
      <c r="N228" s="3"/>
    </row>
    <row r="229" spans="1:14" ht="13">
      <c r="A229" s="36"/>
      <c r="B229" s="3"/>
      <c r="C229" s="4"/>
      <c r="D229" s="4"/>
      <c r="E229" s="3"/>
      <c r="F229" s="3"/>
      <c r="G229" s="16"/>
      <c r="H229" s="3"/>
      <c r="I229" s="3"/>
      <c r="J229" s="3"/>
      <c r="K229" s="3"/>
      <c r="L229" s="3"/>
      <c r="M229" s="3"/>
      <c r="N229" s="3"/>
    </row>
    <row r="230" spans="1:14" ht="13">
      <c r="A230" s="36"/>
      <c r="B230" s="3"/>
      <c r="C230" s="4"/>
      <c r="D230" s="4"/>
      <c r="E230" s="3"/>
      <c r="F230" s="3"/>
      <c r="G230" s="16"/>
      <c r="H230" s="3"/>
      <c r="I230" s="3"/>
      <c r="J230" s="3"/>
      <c r="K230" s="3"/>
      <c r="L230" s="3"/>
      <c r="M230" s="3"/>
      <c r="N230" s="3"/>
    </row>
    <row r="231" spans="1:14" ht="13">
      <c r="A231" s="36"/>
      <c r="B231" s="3"/>
      <c r="C231" s="4"/>
      <c r="D231" s="4"/>
      <c r="E231" s="3"/>
      <c r="F231" s="3"/>
      <c r="G231" s="16"/>
      <c r="H231" s="3"/>
      <c r="I231" s="3"/>
      <c r="J231" s="3"/>
      <c r="K231" s="3"/>
      <c r="L231" s="3"/>
      <c r="M231" s="3"/>
      <c r="N231" s="3"/>
    </row>
    <row r="232" spans="1:14" ht="13">
      <c r="A232" s="36"/>
      <c r="B232" s="3"/>
      <c r="C232" s="4"/>
      <c r="D232" s="4"/>
      <c r="E232" s="3"/>
      <c r="F232" s="3"/>
      <c r="G232" s="16"/>
      <c r="H232" s="3"/>
      <c r="I232" s="3"/>
      <c r="J232" s="3"/>
      <c r="K232" s="3"/>
      <c r="L232" s="3"/>
      <c r="M232" s="3"/>
      <c r="N232" s="3"/>
    </row>
    <row r="233" spans="1:14" ht="13">
      <c r="A233" s="36"/>
      <c r="B233" s="3"/>
      <c r="C233" s="4"/>
      <c r="D233" s="4"/>
      <c r="E233" s="3"/>
      <c r="F233" s="3"/>
      <c r="G233" s="16"/>
      <c r="H233" s="3"/>
      <c r="I233" s="3"/>
      <c r="J233" s="3"/>
      <c r="K233" s="3"/>
      <c r="L233" s="3"/>
      <c r="M233" s="3"/>
      <c r="N233" s="3"/>
    </row>
    <row r="234" spans="1:14" ht="13">
      <c r="A234" s="36"/>
      <c r="B234" s="3"/>
      <c r="C234" s="4"/>
      <c r="D234" s="4"/>
      <c r="E234" s="3"/>
      <c r="F234" s="3"/>
      <c r="G234" s="16"/>
      <c r="H234" s="3"/>
      <c r="I234" s="3"/>
      <c r="J234" s="3"/>
      <c r="K234" s="3"/>
      <c r="L234" s="3"/>
      <c r="M234" s="3"/>
      <c r="N234" s="3"/>
    </row>
    <row r="235" spans="1:14" ht="13">
      <c r="A235" s="36"/>
      <c r="B235" s="3"/>
      <c r="C235" s="4"/>
      <c r="D235" s="4"/>
      <c r="E235" s="3"/>
      <c r="F235" s="3"/>
      <c r="G235" s="16"/>
      <c r="H235" s="3"/>
      <c r="I235" s="3"/>
      <c r="J235" s="3"/>
      <c r="K235" s="3"/>
      <c r="L235" s="3"/>
      <c r="M235" s="3"/>
      <c r="N235" s="3"/>
    </row>
    <row r="236" spans="1:14" ht="13">
      <c r="A236" s="36"/>
      <c r="B236" s="3"/>
      <c r="C236" s="4"/>
      <c r="D236" s="4"/>
      <c r="E236" s="3"/>
      <c r="F236" s="3"/>
      <c r="G236" s="16"/>
      <c r="H236" s="3"/>
      <c r="I236" s="3"/>
      <c r="J236" s="3"/>
      <c r="K236" s="3"/>
      <c r="L236" s="3"/>
      <c r="M236" s="3"/>
      <c r="N236" s="3"/>
    </row>
    <row r="237" spans="1:14" ht="13">
      <c r="A237" s="36"/>
      <c r="B237" s="3"/>
      <c r="C237" s="4"/>
      <c r="D237" s="4"/>
      <c r="E237" s="3"/>
      <c r="F237" s="3"/>
      <c r="G237" s="16"/>
      <c r="H237" s="3"/>
      <c r="I237" s="3"/>
      <c r="J237" s="3"/>
      <c r="K237" s="3"/>
      <c r="L237" s="3"/>
      <c r="M237" s="3"/>
      <c r="N237" s="3"/>
    </row>
    <row r="238" spans="1:14" ht="13">
      <c r="A238" s="36"/>
      <c r="B238" s="3"/>
      <c r="C238" s="4"/>
      <c r="D238" s="4"/>
      <c r="E238" s="3"/>
      <c r="F238" s="3"/>
      <c r="G238" s="16"/>
      <c r="H238" s="3"/>
      <c r="I238" s="3"/>
      <c r="J238" s="3"/>
      <c r="K238" s="3"/>
      <c r="L238" s="3"/>
      <c r="M238" s="3"/>
      <c r="N238" s="3"/>
    </row>
    <row r="239" spans="1:14" ht="13">
      <c r="A239" s="36"/>
      <c r="B239" s="3"/>
      <c r="C239" s="4"/>
      <c r="D239" s="4"/>
      <c r="E239" s="3"/>
      <c r="F239" s="3"/>
      <c r="G239" s="16"/>
      <c r="H239" s="3"/>
      <c r="I239" s="3"/>
      <c r="J239" s="3"/>
      <c r="K239" s="3"/>
      <c r="L239" s="3"/>
      <c r="M239" s="3"/>
      <c r="N239" s="3"/>
    </row>
    <row r="240" spans="1:14" ht="13">
      <c r="A240" s="36"/>
      <c r="B240" s="3"/>
      <c r="C240" s="4"/>
      <c r="D240" s="4"/>
      <c r="E240" s="3"/>
      <c r="F240" s="3"/>
      <c r="G240" s="16"/>
      <c r="H240" s="3"/>
      <c r="I240" s="3"/>
      <c r="J240" s="3"/>
      <c r="K240" s="3"/>
      <c r="L240" s="3"/>
      <c r="M240" s="3"/>
      <c r="N240" s="3"/>
    </row>
    <row r="241" spans="1:14" ht="13">
      <c r="A241" s="36"/>
      <c r="B241" s="3"/>
      <c r="C241" s="4"/>
      <c r="D241" s="4"/>
      <c r="E241" s="3"/>
      <c r="F241" s="3"/>
      <c r="G241" s="16"/>
      <c r="H241" s="3"/>
      <c r="I241" s="3"/>
      <c r="J241" s="3"/>
      <c r="K241" s="3"/>
      <c r="L241" s="3"/>
      <c r="M241" s="3"/>
      <c r="N241" s="3"/>
    </row>
    <row r="242" spans="1:14" ht="13">
      <c r="A242" s="36"/>
      <c r="B242" s="3"/>
      <c r="C242" s="4"/>
      <c r="D242" s="4"/>
      <c r="E242" s="3"/>
      <c r="F242" s="3"/>
      <c r="G242" s="16"/>
      <c r="H242" s="3"/>
      <c r="I242" s="3"/>
      <c r="J242" s="3"/>
      <c r="K242" s="3"/>
      <c r="L242" s="3"/>
      <c r="M242" s="3"/>
      <c r="N242" s="3"/>
    </row>
    <row r="243" spans="1:14" ht="13">
      <c r="A243" s="36"/>
      <c r="B243" s="3"/>
      <c r="C243" s="4"/>
      <c r="D243" s="4"/>
      <c r="E243" s="3"/>
      <c r="F243" s="3"/>
      <c r="G243" s="16"/>
      <c r="H243" s="3"/>
      <c r="I243" s="3"/>
      <c r="J243" s="3"/>
      <c r="K243" s="3"/>
      <c r="L243" s="3"/>
      <c r="M243" s="3"/>
      <c r="N243" s="3"/>
    </row>
    <row r="244" spans="1:14" ht="13">
      <c r="A244" s="36"/>
      <c r="B244" s="3"/>
      <c r="C244" s="4"/>
      <c r="D244" s="4"/>
      <c r="E244" s="3"/>
      <c r="F244" s="3"/>
      <c r="G244" s="16"/>
      <c r="H244" s="3"/>
      <c r="I244" s="3"/>
      <c r="J244" s="3"/>
      <c r="K244" s="3"/>
      <c r="L244" s="3"/>
      <c r="M244" s="3"/>
      <c r="N244" s="3"/>
    </row>
    <row r="245" spans="1:14" ht="13">
      <c r="A245" s="36"/>
      <c r="B245" s="3"/>
      <c r="C245" s="4"/>
      <c r="D245" s="4"/>
      <c r="E245" s="3"/>
      <c r="F245" s="3"/>
      <c r="G245" s="16"/>
      <c r="H245" s="3"/>
      <c r="I245" s="3"/>
      <c r="J245" s="3"/>
      <c r="K245" s="3"/>
      <c r="L245" s="3"/>
      <c r="M245" s="3"/>
      <c r="N245" s="3"/>
    </row>
    <row r="246" spans="1:14" ht="13">
      <c r="A246" s="36"/>
      <c r="B246" s="3"/>
      <c r="C246" s="4"/>
      <c r="D246" s="4"/>
      <c r="E246" s="3"/>
      <c r="F246" s="3"/>
      <c r="G246" s="16"/>
      <c r="H246" s="3"/>
      <c r="I246" s="3"/>
      <c r="J246" s="3"/>
      <c r="K246" s="3"/>
      <c r="L246" s="3"/>
      <c r="M246" s="3"/>
      <c r="N246" s="3"/>
    </row>
    <row r="247" spans="1:14" ht="13">
      <c r="A247" s="36"/>
      <c r="B247" s="3"/>
      <c r="C247" s="4"/>
      <c r="D247" s="4"/>
      <c r="E247" s="3"/>
      <c r="F247" s="3"/>
      <c r="G247" s="16"/>
      <c r="H247" s="3"/>
      <c r="I247" s="3"/>
      <c r="J247" s="3"/>
      <c r="K247" s="3"/>
      <c r="L247" s="3"/>
      <c r="M247" s="3"/>
      <c r="N247" s="3"/>
    </row>
    <row r="248" spans="1:14" ht="13">
      <c r="A248" s="36"/>
      <c r="B248" s="3"/>
      <c r="C248" s="4"/>
      <c r="D248" s="4"/>
      <c r="E248" s="3"/>
      <c r="F248" s="3"/>
      <c r="G248" s="16"/>
      <c r="H248" s="3"/>
      <c r="I248" s="3"/>
      <c r="J248" s="3"/>
      <c r="K248" s="3"/>
      <c r="L248" s="3"/>
      <c r="M248" s="3"/>
      <c r="N248" s="3"/>
    </row>
    <row r="249" spans="1:14" ht="13">
      <c r="A249" s="36"/>
      <c r="B249" s="3"/>
      <c r="C249" s="4"/>
      <c r="D249" s="4"/>
      <c r="E249" s="3"/>
      <c r="F249" s="3"/>
      <c r="G249" s="16"/>
      <c r="H249" s="3"/>
      <c r="I249" s="3"/>
      <c r="J249" s="3"/>
      <c r="K249" s="3"/>
      <c r="L249" s="3"/>
      <c r="M249" s="3"/>
      <c r="N249" s="3"/>
    </row>
    <row r="250" spans="1:14" ht="13">
      <c r="A250" s="36"/>
      <c r="B250" s="3"/>
      <c r="C250" s="4"/>
      <c r="D250" s="4"/>
      <c r="E250" s="3"/>
      <c r="F250" s="3"/>
      <c r="G250" s="16"/>
      <c r="H250" s="3"/>
      <c r="I250" s="3"/>
      <c r="J250" s="3"/>
      <c r="K250" s="3"/>
      <c r="L250" s="3"/>
      <c r="M250" s="3"/>
      <c r="N250" s="3"/>
    </row>
    <row r="251" spans="1:14" ht="13">
      <c r="A251" s="36"/>
      <c r="B251" s="3"/>
      <c r="C251" s="4"/>
      <c r="D251" s="4"/>
      <c r="E251" s="3"/>
      <c r="F251" s="3"/>
      <c r="G251" s="16"/>
      <c r="H251" s="3"/>
      <c r="I251" s="3"/>
      <c r="J251" s="3"/>
      <c r="K251" s="3"/>
      <c r="L251" s="3"/>
      <c r="M251" s="3"/>
      <c r="N251" s="3"/>
    </row>
    <row r="252" spans="1:14" ht="13">
      <c r="A252" s="36"/>
      <c r="B252" s="3"/>
      <c r="C252" s="4"/>
      <c r="D252" s="4"/>
      <c r="E252" s="3"/>
      <c r="F252" s="3"/>
      <c r="G252" s="16"/>
      <c r="H252" s="3"/>
      <c r="I252" s="3"/>
      <c r="J252" s="3"/>
      <c r="K252" s="3"/>
      <c r="L252" s="3"/>
      <c r="M252" s="3"/>
      <c r="N252" s="3"/>
    </row>
    <row r="253" spans="1:14" ht="13">
      <c r="A253" s="36"/>
      <c r="B253" s="3"/>
      <c r="C253" s="4"/>
      <c r="D253" s="4"/>
      <c r="E253" s="3"/>
      <c r="F253" s="3"/>
      <c r="G253" s="16"/>
      <c r="H253" s="3"/>
      <c r="I253" s="3"/>
      <c r="J253" s="3"/>
      <c r="K253" s="3"/>
      <c r="L253" s="3"/>
      <c r="M253" s="3"/>
      <c r="N253" s="3"/>
    </row>
    <row r="254" spans="1:14" ht="13">
      <c r="A254" s="36"/>
      <c r="B254" s="3"/>
      <c r="C254" s="4"/>
      <c r="D254" s="4"/>
      <c r="E254" s="3"/>
      <c r="F254" s="3"/>
      <c r="G254" s="16"/>
      <c r="H254" s="3"/>
      <c r="I254" s="3"/>
      <c r="J254" s="3"/>
      <c r="K254" s="3"/>
      <c r="L254" s="3"/>
      <c r="M254" s="3"/>
      <c r="N254" s="3"/>
    </row>
    <row r="255" spans="1:14" ht="13">
      <c r="A255" s="36"/>
      <c r="B255" s="3"/>
      <c r="C255" s="4"/>
      <c r="D255" s="4"/>
      <c r="E255" s="3"/>
      <c r="F255" s="3"/>
      <c r="G255" s="16"/>
      <c r="H255" s="3"/>
      <c r="I255" s="3"/>
      <c r="J255" s="3"/>
      <c r="K255" s="3"/>
      <c r="L255" s="3"/>
      <c r="M255" s="3"/>
      <c r="N255" s="3"/>
    </row>
    <row r="256" spans="1:14" ht="13">
      <c r="A256" s="36"/>
      <c r="B256" s="3"/>
      <c r="C256" s="4"/>
      <c r="D256" s="4"/>
      <c r="E256" s="3"/>
      <c r="F256" s="3"/>
      <c r="G256" s="16"/>
      <c r="H256" s="3"/>
      <c r="I256" s="3"/>
      <c r="J256" s="3"/>
      <c r="K256" s="3"/>
      <c r="L256" s="3"/>
      <c r="M256" s="3"/>
      <c r="N256" s="3"/>
    </row>
    <row r="257" spans="1:14" ht="13">
      <c r="A257" s="36"/>
      <c r="B257" s="3"/>
      <c r="C257" s="4"/>
      <c r="D257" s="4"/>
      <c r="E257" s="3"/>
      <c r="F257" s="3"/>
      <c r="G257" s="16"/>
      <c r="H257" s="3"/>
      <c r="I257" s="3"/>
      <c r="J257" s="3"/>
      <c r="K257" s="3"/>
      <c r="L257" s="3"/>
      <c r="M257" s="3"/>
      <c r="N257" s="3"/>
    </row>
    <row r="258" spans="1:14" ht="13">
      <c r="A258" s="36"/>
      <c r="B258" s="3"/>
      <c r="C258" s="4"/>
      <c r="D258" s="4"/>
      <c r="E258" s="3"/>
      <c r="F258" s="3"/>
      <c r="G258" s="16"/>
      <c r="H258" s="3"/>
      <c r="I258" s="3"/>
      <c r="J258" s="3"/>
      <c r="K258" s="3"/>
      <c r="L258" s="3"/>
      <c r="M258" s="3"/>
      <c r="N258" s="3"/>
    </row>
    <row r="259" spans="1:14" ht="13">
      <c r="A259" s="36"/>
      <c r="B259" s="3"/>
      <c r="C259" s="4"/>
      <c r="D259" s="4"/>
      <c r="E259" s="3"/>
      <c r="F259" s="3"/>
      <c r="G259" s="16"/>
      <c r="H259" s="3"/>
      <c r="I259" s="3"/>
      <c r="J259" s="3"/>
      <c r="K259" s="3"/>
      <c r="L259" s="3"/>
      <c r="M259" s="3"/>
      <c r="N259" s="3"/>
    </row>
    <row r="260" spans="1:14" ht="13">
      <c r="A260" s="36"/>
      <c r="B260" s="3"/>
      <c r="C260" s="4"/>
      <c r="D260" s="4"/>
      <c r="E260" s="3"/>
      <c r="F260" s="3"/>
      <c r="G260" s="16"/>
      <c r="H260" s="3"/>
      <c r="I260" s="3"/>
      <c r="J260" s="3"/>
      <c r="K260" s="3"/>
      <c r="L260" s="3"/>
      <c r="M260" s="3"/>
      <c r="N260" s="3"/>
    </row>
    <row r="261" spans="1:14" ht="13">
      <c r="A261" s="36"/>
      <c r="B261" s="3"/>
      <c r="C261" s="4"/>
      <c r="D261" s="4"/>
      <c r="E261" s="3"/>
      <c r="F261" s="3"/>
      <c r="G261" s="16"/>
      <c r="H261" s="3"/>
      <c r="I261" s="3"/>
      <c r="J261" s="3"/>
      <c r="K261" s="3"/>
      <c r="L261" s="3"/>
      <c r="M261" s="3"/>
      <c r="N261" s="3"/>
    </row>
    <row r="262" spans="1:14" ht="13">
      <c r="A262" s="36"/>
      <c r="B262" s="3"/>
      <c r="C262" s="4"/>
      <c r="D262" s="4"/>
      <c r="E262" s="3"/>
      <c r="F262" s="3"/>
      <c r="G262" s="16"/>
      <c r="H262" s="3"/>
      <c r="I262" s="3"/>
      <c r="J262" s="3"/>
      <c r="K262" s="3"/>
      <c r="L262" s="3"/>
      <c r="M262" s="3"/>
      <c r="N262" s="3"/>
    </row>
    <row r="263" spans="1:14" ht="13">
      <c r="A263" s="36"/>
      <c r="B263" s="3"/>
      <c r="C263" s="4"/>
      <c r="D263" s="4"/>
      <c r="E263" s="3"/>
      <c r="F263" s="3"/>
      <c r="G263" s="16"/>
      <c r="H263" s="3"/>
      <c r="I263" s="3"/>
      <c r="J263" s="3"/>
      <c r="K263" s="3"/>
      <c r="L263" s="3"/>
      <c r="M263" s="3"/>
      <c r="N263" s="3"/>
    </row>
    <row r="264" spans="1:14" ht="13">
      <c r="A264" s="36"/>
      <c r="B264" s="3"/>
      <c r="C264" s="4"/>
      <c r="D264" s="4"/>
      <c r="E264" s="3"/>
      <c r="F264" s="3"/>
      <c r="G264" s="16"/>
      <c r="H264" s="3"/>
      <c r="I264" s="3"/>
      <c r="J264" s="3"/>
      <c r="K264" s="3"/>
      <c r="L264" s="3"/>
      <c r="M264" s="3"/>
      <c r="N264" s="3"/>
    </row>
    <row r="265" spans="1:14" ht="13">
      <c r="A265" s="36"/>
      <c r="B265" s="3"/>
      <c r="C265" s="4"/>
      <c r="D265" s="4"/>
      <c r="E265" s="3"/>
      <c r="F265" s="3"/>
      <c r="G265" s="16"/>
      <c r="H265" s="3"/>
      <c r="I265" s="3"/>
      <c r="J265" s="3"/>
      <c r="K265" s="3"/>
      <c r="L265" s="3"/>
      <c r="M265" s="3"/>
      <c r="N265" s="3"/>
    </row>
    <row r="266" spans="1:14" ht="13">
      <c r="A266" s="36"/>
      <c r="B266" s="3"/>
      <c r="C266" s="4"/>
      <c r="D266" s="4"/>
      <c r="E266" s="3"/>
      <c r="F266" s="3"/>
      <c r="G266" s="16"/>
      <c r="H266" s="3"/>
      <c r="I266" s="3"/>
      <c r="J266" s="3"/>
      <c r="K266" s="3"/>
      <c r="L266" s="3"/>
      <c r="M266" s="3"/>
      <c r="N266" s="3"/>
    </row>
    <row r="267" spans="1:14" ht="13">
      <c r="A267" s="36"/>
      <c r="B267" s="3"/>
      <c r="C267" s="4"/>
      <c r="D267" s="4"/>
      <c r="E267" s="3"/>
      <c r="F267" s="3"/>
      <c r="G267" s="16"/>
      <c r="H267" s="3"/>
      <c r="I267" s="3"/>
      <c r="J267" s="3"/>
      <c r="K267" s="3"/>
      <c r="L267" s="3"/>
      <c r="M267" s="3"/>
      <c r="N267" s="3"/>
    </row>
    <row r="268" spans="1:14" ht="13">
      <c r="A268" s="36"/>
      <c r="B268" s="3"/>
      <c r="C268" s="4"/>
      <c r="D268" s="4"/>
      <c r="E268" s="3"/>
      <c r="F268" s="3"/>
      <c r="G268" s="16"/>
      <c r="H268" s="3"/>
      <c r="I268" s="3"/>
      <c r="J268" s="3"/>
      <c r="K268" s="3"/>
      <c r="L268" s="3"/>
      <c r="M268" s="3"/>
      <c r="N268" s="3"/>
    </row>
    <row r="269" spans="1:14" ht="13">
      <c r="A269" s="36"/>
      <c r="B269" s="3"/>
      <c r="C269" s="4"/>
      <c r="D269" s="4"/>
      <c r="E269" s="3"/>
      <c r="F269" s="3"/>
      <c r="G269" s="16"/>
      <c r="H269" s="3"/>
      <c r="I269" s="3"/>
      <c r="J269" s="3"/>
      <c r="K269" s="3"/>
      <c r="L269" s="3"/>
      <c r="M269" s="3"/>
      <c r="N269" s="3"/>
    </row>
    <row r="270" spans="1:14" ht="13">
      <c r="A270" s="36"/>
      <c r="B270" s="3"/>
      <c r="C270" s="4"/>
      <c r="D270" s="4"/>
      <c r="E270" s="3"/>
      <c r="F270" s="3"/>
      <c r="G270" s="16"/>
      <c r="H270" s="3"/>
      <c r="I270" s="3"/>
      <c r="J270" s="3"/>
      <c r="K270" s="3"/>
      <c r="L270" s="3"/>
      <c r="M270" s="3"/>
      <c r="N270" s="3"/>
    </row>
    <row r="271" spans="1:14" ht="13">
      <c r="A271" s="36"/>
      <c r="B271" s="3"/>
      <c r="C271" s="4"/>
      <c r="D271" s="4"/>
      <c r="E271" s="3"/>
      <c r="F271" s="3"/>
      <c r="G271" s="16"/>
      <c r="H271" s="3"/>
      <c r="I271" s="3"/>
      <c r="J271" s="3"/>
      <c r="K271" s="3"/>
      <c r="L271" s="3"/>
      <c r="M271" s="3"/>
      <c r="N271" s="3"/>
    </row>
    <row r="272" spans="1:14" ht="13">
      <c r="A272" s="36"/>
      <c r="B272" s="3"/>
      <c r="C272" s="4"/>
      <c r="D272" s="4"/>
      <c r="E272" s="3"/>
      <c r="F272" s="3"/>
      <c r="G272" s="16"/>
      <c r="H272" s="3"/>
      <c r="I272" s="3"/>
      <c r="J272" s="3"/>
      <c r="K272" s="3"/>
      <c r="L272" s="3"/>
      <c r="M272" s="3"/>
      <c r="N272" s="3"/>
    </row>
    <row r="273" spans="1:14" ht="13">
      <c r="A273" s="36"/>
      <c r="B273" s="3"/>
      <c r="C273" s="4"/>
      <c r="D273" s="4"/>
      <c r="E273" s="3"/>
      <c r="F273" s="3"/>
      <c r="G273" s="16"/>
      <c r="H273" s="3"/>
      <c r="I273" s="3"/>
      <c r="J273" s="3"/>
      <c r="K273" s="3"/>
      <c r="L273" s="3"/>
      <c r="M273" s="3"/>
      <c r="N273" s="3"/>
    </row>
    <row r="274" spans="1:14" ht="13">
      <c r="A274" s="36"/>
      <c r="B274" s="3"/>
      <c r="C274" s="4"/>
      <c r="D274" s="4"/>
      <c r="E274" s="3"/>
      <c r="F274" s="3"/>
      <c r="G274" s="16"/>
      <c r="H274" s="3"/>
      <c r="I274" s="3"/>
      <c r="J274" s="3"/>
      <c r="K274" s="3"/>
      <c r="L274" s="3"/>
      <c r="M274" s="3"/>
      <c r="N274" s="3"/>
    </row>
    <row r="275" spans="1:14" ht="13">
      <c r="A275" s="36"/>
      <c r="B275" s="3"/>
      <c r="C275" s="4"/>
      <c r="D275" s="4"/>
      <c r="E275" s="3"/>
      <c r="F275" s="3"/>
      <c r="G275" s="16"/>
      <c r="H275" s="3"/>
      <c r="I275" s="3"/>
      <c r="J275" s="3"/>
      <c r="K275" s="3"/>
      <c r="L275" s="3"/>
      <c r="M275" s="3"/>
      <c r="N275" s="3"/>
    </row>
    <row r="276" spans="1:14" ht="13">
      <c r="A276" s="36"/>
      <c r="B276" s="3"/>
      <c r="C276" s="4"/>
      <c r="D276" s="4"/>
      <c r="E276" s="3"/>
      <c r="F276" s="3"/>
      <c r="G276" s="16"/>
      <c r="H276" s="3"/>
      <c r="I276" s="3"/>
      <c r="J276" s="3"/>
      <c r="K276" s="3"/>
      <c r="L276" s="3"/>
      <c r="M276" s="3"/>
      <c r="N276" s="3"/>
    </row>
    <row r="277" spans="1:14" ht="13">
      <c r="A277" s="36"/>
      <c r="B277" s="3"/>
      <c r="C277" s="4"/>
      <c r="D277" s="4"/>
      <c r="E277" s="3"/>
      <c r="F277" s="3"/>
      <c r="G277" s="16"/>
      <c r="H277" s="3"/>
      <c r="I277" s="3"/>
      <c r="J277" s="3"/>
      <c r="K277" s="3"/>
      <c r="L277" s="3"/>
      <c r="M277" s="3"/>
      <c r="N277" s="3"/>
    </row>
    <row r="278" spans="1:14" ht="13">
      <c r="A278" s="36"/>
      <c r="B278" s="3"/>
      <c r="C278" s="4"/>
      <c r="D278" s="4"/>
      <c r="E278" s="3"/>
      <c r="F278" s="3"/>
      <c r="G278" s="16"/>
      <c r="H278" s="3"/>
      <c r="I278" s="3"/>
      <c r="J278" s="3"/>
      <c r="K278" s="3"/>
      <c r="L278" s="3"/>
      <c r="M278" s="3"/>
      <c r="N278" s="3"/>
    </row>
    <row r="279" spans="1:14" ht="13">
      <c r="A279" s="36"/>
      <c r="B279" s="3"/>
      <c r="C279" s="4"/>
      <c r="D279" s="4"/>
      <c r="E279" s="3"/>
      <c r="F279" s="3"/>
      <c r="G279" s="16"/>
      <c r="H279" s="3"/>
      <c r="I279" s="3"/>
      <c r="J279" s="3"/>
      <c r="K279" s="3"/>
      <c r="L279" s="3"/>
      <c r="M279" s="3"/>
      <c r="N279" s="3"/>
    </row>
    <row r="280" spans="1:14" ht="13">
      <c r="A280" s="36"/>
      <c r="B280" s="3"/>
      <c r="C280" s="4"/>
      <c r="D280" s="4"/>
      <c r="E280" s="3"/>
      <c r="F280" s="3"/>
      <c r="G280" s="16"/>
      <c r="H280" s="3"/>
      <c r="I280" s="3"/>
      <c r="J280" s="3"/>
      <c r="K280" s="3"/>
      <c r="L280" s="3"/>
      <c r="M280" s="3"/>
      <c r="N280" s="3"/>
    </row>
    <row r="281" spans="1:14" ht="13">
      <c r="A281" s="36"/>
      <c r="B281" s="3"/>
      <c r="C281" s="4"/>
      <c r="D281" s="4"/>
      <c r="E281" s="3"/>
      <c r="F281" s="3"/>
      <c r="G281" s="16"/>
      <c r="H281" s="3"/>
      <c r="I281" s="3"/>
      <c r="J281" s="3"/>
      <c r="K281" s="3"/>
      <c r="L281" s="3"/>
      <c r="M281" s="3"/>
      <c r="N281" s="3"/>
    </row>
    <row r="282" spans="1:14" ht="13">
      <c r="A282" s="36"/>
      <c r="B282" s="3"/>
      <c r="C282" s="4"/>
      <c r="D282" s="4"/>
      <c r="E282" s="3"/>
      <c r="F282" s="3"/>
      <c r="G282" s="16"/>
      <c r="H282" s="3"/>
      <c r="I282" s="3"/>
      <c r="J282" s="3"/>
      <c r="K282" s="3"/>
      <c r="L282" s="3"/>
      <c r="M282" s="3"/>
      <c r="N282" s="3"/>
    </row>
    <row r="283" spans="1:14" ht="13">
      <c r="A283" s="36"/>
      <c r="B283" s="3"/>
      <c r="C283" s="4"/>
      <c r="D283" s="4"/>
      <c r="E283" s="3"/>
      <c r="F283" s="3"/>
      <c r="G283" s="16"/>
      <c r="H283" s="3"/>
      <c r="I283" s="3"/>
      <c r="J283" s="3"/>
      <c r="K283" s="3"/>
      <c r="L283" s="3"/>
      <c r="M283" s="3"/>
      <c r="N283" s="3"/>
    </row>
    <row r="284" spans="1:14" ht="13">
      <c r="A284" s="36"/>
      <c r="B284" s="3"/>
      <c r="C284" s="4"/>
      <c r="D284" s="4"/>
      <c r="E284" s="3"/>
      <c r="F284" s="3"/>
      <c r="G284" s="16"/>
      <c r="H284" s="3"/>
      <c r="I284" s="3"/>
      <c r="J284" s="3"/>
      <c r="K284" s="3"/>
      <c r="L284" s="3"/>
      <c r="M284" s="3"/>
      <c r="N284" s="3"/>
    </row>
    <row r="285" spans="1:14" ht="13">
      <c r="A285" s="36"/>
      <c r="B285" s="3"/>
      <c r="C285" s="4"/>
      <c r="D285" s="4"/>
      <c r="E285" s="3"/>
      <c r="F285" s="3"/>
      <c r="G285" s="16"/>
      <c r="H285" s="3"/>
      <c r="I285" s="3"/>
      <c r="J285" s="3"/>
      <c r="K285" s="3"/>
      <c r="L285" s="3"/>
      <c r="M285" s="3"/>
      <c r="N285" s="3"/>
    </row>
    <row r="286" spans="1:14" ht="13">
      <c r="A286" s="36"/>
      <c r="B286" s="3"/>
      <c r="C286" s="4"/>
      <c r="D286" s="4"/>
      <c r="E286" s="3"/>
      <c r="F286" s="3"/>
      <c r="G286" s="16"/>
      <c r="H286" s="3"/>
      <c r="I286" s="3"/>
      <c r="J286" s="3"/>
      <c r="K286" s="3"/>
      <c r="L286" s="3"/>
      <c r="M286" s="3"/>
      <c r="N286" s="3"/>
    </row>
    <row r="287" spans="1:14" ht="13">
      <c r="A287" s="36"/>
      <c r="B287" s="3"/>
      <c r="C287" s="4"/>
      <c r="D287" s="4"/>
      <c r="E287" s="3"/>
      <c r="F287" s="3"/>
      <c r="G287" s="16"/>
      <c r="H287" s="3"/>
      <c r="I287" s="3"/>
      <c r="J287" s="3"/>
      <c r="K287" s="3"/>
      <c r="L287" s="3"/>
      <c r="M287" s="3"/>
      <c r="N287" s="3"/>
    </row>
    <row r="288" spans="1:14" ht="13">
      <c r="A288" s="36"/>
      <c r="B288" s="3"/>
      <c r="C288" s="4"/>
      <c r="D288" s="4"/>
      <c r="E288" s="3"/>
      <c r="F288" s="3"/>
      <c r="G288" s="16"/>
      <c r="H288" s="3"/>
      <c r="I288" s="3"/>
      <c r="J288" s="3"/>
      <c r="K288" s="3"/>
      <c r="L288" s="3"/>
      <c r="M288" s="3"/>
      <c r="N288" s="3"/>
    </row>
    <row r="289" spans="1:14" ht="13">
      <c r="A289" s="36"/>
      <c r="B289" s="3"/>
      <c r="C289" s="4"/>
      <c r="D289" s="4"/>
      <c r="E289" s="3"/>
      <c r="F289" s="3"/>
      <c r="G289" s="16"/>
      <c r="H289" s="3"/>
      <c r="I289" s="3"/>
      <c r="J289" s="3"/>
      <c r="K289" s="3"/>
      <c r="L289" s="3"/>
      <c r="M289" s="3"/>
      <c r="N289" s="3"/>
    </row>
    <row r="290" spans="1:14" ht="13">
      <c r="A290" s="36"/>
      <c r="B290" s="3"/>
      <c r="C290" s="4"/>
      <c r="D290" s="4"/>
      <c r="E290" s="3"/>
      <c r="F290" s="3"/>
      <c r="G290" s="16"/>
      <c r="H290" s="3"/>
      <c r="I290" s="3"/>
      <c r="J290" s="3"/>
      <c r="K290" s="3"/>
      <c r="L290" s="3"/>
      <c r="M290" s="3"/>
      <c r="N290" s="3"/>
    </row>
    <row r="291" spans="1:14" ht="13">
      <c r="A291" s="36"/>
      <c r="B291" s="3"/>
      <c r="C291" s="4"/>
      <c r="D291" s="4"/>
      <c r="E291" s="3"/>
      <c r="F291" s="3"/>
      <c r="G291" s="16"/>
      <c r="H291" s="3"/>
      <c r="I291" s="3"/>
      <c r="J291" s="3"/>
      <c r="K291" s="3"/>
      <c r="L291" s="3"/>
      <c r="M291" s="3"/>
      <c r="N291" s="3"/>
    </row>
    <row r="292" spans="1:14" ht="13">
      <c r="A292" s="36"/>
      <c r="B292" s="3"/>
      <c r="C292" s="4"/>
      <c r="D292" s="4"/>
      <c r="E292" s="3"/>
      <c r="F292" s="3"/>
      <c r="G292" s="16"/>
      <c r="H292" s="3"/>
      <c r="I292" s="3"/>
      <c r="J292" s="3"/>
      <c r="K292" s="3"/>
      <c r="L292" s="3"/>
      <c r="M292" s="3"/>
      <c r="N292" s="3"/>
    </row>
    <row r="293" spans="1:14" ht="13">
      <c r="A293" s="36"/>
      <c r="B293" s="3"/>
      <c r="C293" s="4"/>
      <c r="D293" s="4"/>
      <c r="E293" s="3"/>
      <c r="F293" s="3"/>
      <c r="G293" s="16"/>
      <c r="H293" s="3"/>
      <c r="I293" s="3"/>
      <c r="J293" s="3"/>
      <c r="K293" s="3"/>
      <c r="L293" s="3"/>
      <c r="M293" s="3"/>
      <c r="N293" s="3"/>
    </row>
    <row r="294" spans="1:14" ht="13">
      <c r="A294" s="36"/>
      <c r="B294" s="3"/>
      <c r="C294" s="4"/>
      <c r="D294" s="4"/>
      <c r="E294" s="3"/>
      <c r="F294" s="3"/>
      <c r="G294" s="16"/>
      <c r="H294" s="3"/>
      <c r="I294" s="3"/>
      <c r="J294" s="3"/>
      <c r="K294" s="3"/>
      <c r="L294" s="3"/>
      <c r="M294" s="3"/>
      <c r="N294" s="3"/>
    </row>
    <row r="295" spans="1:14" ht="13">
      <c r="A295" s="36"/>
      <c r="B295" s="3"/>
      <c r="C295" s="4"/>
      <c r="D295" s="4"/>
      <c r="E295" s="3"/>
      <c r="F295" s="3"/>
      <c r="G295" s="16"/>
      <c r="H295" s="3"/>
      <c r="I295" s="3"/>
      <c r="J295" s="3"/>
      <c r="K295" s="3"/>
      <c r="L295" s="3"/>
      <c r="M295" s="3"/>
      <c r="N295" s="3"/>
    </row>
    <row r="296" spans="1:14" ht="13">
      <c r="A296" s="36"/>
      <c r="B296" s="3"/>
      <c r="C296" s="4"/>
      <c r="D296" s="4"/>
      <c r="E296" s="3"/>
      <c r="F296" s="3"/>
      <c r="G296" s="16"/>
      <c r="H296" s="3"/>
      <c r="I296" s="3"/>
      <c r="J296" s="3"/>
      <c r="K296" s="3"/>
      <c r="L296" s="3"/>
      <c r="M296" s="3"/>
      <c r="N296" s="3"/>
    </row>
    <row r="297" spans="1:14" ht="13">
      <c r="A297" s="36"/>
      <c r="B297" s="3"/>
      <c r="C297" s="4"/>
      <c r="D297" s="4"/>
      <c r="E297" s="3"/>
      <c r="F297" s="3"/>
      <c r="G297" s="16"/>
      <c r="H297" s="3"/>
      <c r="I297" s="3"/>
      <c r="J297" s="3"/>
      <c r="K297" s="3"/>
      <c r="L297" s="3"/>
      <c r="M297" s="3"/>
      <c r="N297" s="3"/>
    </row>
    <row r="298" spans="1:14" ht="13">
      <c r="A298" s="36"/>
      <c r="B298" s="3"/>
      <c r="C298" s="4"/>
      <c r="D298" s="4"/>
      <c r="E298" s="3"/>
      <c r="F298" s="3"/>
      <c r="G298" s="16"/>
      <c r="H298" s="3"/>
      <c r="I298" s="3"/>
      <c r="J298" s="3"/>
      <c r="K298" s="3"/>
      <c r="L298" s="3"/>
      <c r="M298" s="3"/>
      <c r="N298" s="3"/>
    </row>
    <row r="299" spans="1:14" ht="13">
      <c r="A299" s="36"/>
      <c r="B299" s="3"/>
      <c r="C299" s="4"/>
      <c r="D299" s="4"/>
      <c r="E299" s="3"/>
      <c r="F299" s="3"/>
      <c r="G299" s="16"/>
      <c r="H299" s="3"/>
      <c r="I299" s="3"/>
      <c r="J299" s="3"/>
      <c r="K299" s="3"/>
      <c r="L299" s="3"/>
      <c r="M299" s="3"/>
      <c r="N299" s="3"/>
    </row>
    <row r="300" spans="1:14" ht="13">
      <c r="A300" s="36"/>
      <c r="B300" s="3"/>
      <c r="C300" s="4"/>
      <c r="D300" s="4"/>
      <c r="E300" s="3"/>
      <c r="F300" s="3"/>
      <c r="G300" s="16"/>
      <c r="H300" s="3"/>
      <c r="I300" s="3"/>
      <c r="J300" s="3"/>
      <c r="K300" s="3"/>
      <c r="L300" s="3"/>
      <c r="M300" s="3"/>
      <c r="N300" s="3"/>
    </row>
    <row r="301" spans="1:14" ht="13">
      <c r="A301" s="36"/>
      <c r="B301" s="3"/>
      <c r="C301" s="4"/>
      <c r="D301" s="4"/>
      <c r="E301" s="3"/>
      <c r="F301" s="3"/>
      <c r="G301" s="16"/>
      <c r="H301" s="3"/>
      <c r="I301" s="3"/>
      <c r="J301" s="3"/>
      <c r="K301" s="3"/>
      <c r="L301" s="3"/>
      <c r="M301" s="3"/>
      <c r="N301" s="3"/>
    </row>
    <row r="302" spans="1:14" ht="13">
      <c r="A302" s="36"/>
      <c r="B302" s="3"/>
      <c r="C302" s="4"/>
      <c r="D302" s="4"/>
      <c r="E302" s="3"/>
      <c r="F302" s="3"/>
      <c r="G302" s="16"/>
      <c r="H302" s="3"/>
      <c r="I302" s="3"/>
      <c r="J302" s="3"/>
      <c r="K302" s="3"/>
      <c r="L302" s="3"/>
      <c r="M302" s="3"/>
      <c r="N302" s="3"/>
    </row>
    <row r="303" spans="1:14" ht="13">
      <c r="A303" s="36"/>
      <c r="B303" s="3"/>
      <c r="C303" s="4"/>
      <c r="D303" s="4"/>
      <c r="E303" s="3"/>
      <c r="F303" s="3"/>
      <c r="G303" s="16"/>
      <c r="H303" s="3"/>
      <c r="I303" s="3"/>
      <c r="J303" s="3"/>
      <c r="K303" s="3"/>
      <c r="L303" s="3"/>
      <c r="M303" s="3"/>
      <c r="N303" s="3"/>
    </row>
    <row r="304" spans="1:14" ht="13">
      <c r="A304" s="36"/>
      <c r="B304" s="3"/>
      <c r="C304" s="4"/>
      <c r="D304" s="4"/>
      <c r="E304" s="3"/>
      <c r="F304" s="3"/>
      <c r="G304" s="16"/>
      <c r="H304" s="3"/>
      <c r="I304" s="3"/>
      <c r="J304" s="3"/>
      <c r="K304" s="3"/>
      <c r="L304" s="3"/>
      <c r="M304" s="3"/>
      <c r="N304" s="3"/>
    </row>
    <row r="305" spans="1:14" ht="13">
      <c r="A305" s="36"/>
      <c r="B305" s="3"/>
      <c r="C305" s="4"/>
      <c r="D305" s="4"/>
      <c r="E305" s="3"/>
      <c r="F305" s="3"/>
      <c r="G305" s="16"/>
      <c r="H305" s="3"/>
      <c r="I305" s="3"/>
      <c r="J305" s="3"/>
      <c r="K305" s="3"/>
      <c r="L305" s="3"/>
      <c r="M305" s="3"/>
      <c r="N305" s="3"/>
    </row>
    <row r="306" spans="1:14" ht="13">
      <c r="A306" s="36"/>
      <c r="B306" s="3"/>
      <c r="C306" s="4"/>
      <c r="D306" s="4"/>
      <c r="E306" s="3"/>
      <c r="F306" s="3"/>
      <c r="G306" s="16"/>
      <c r="H306" s="3"/>
      <c r="I306" s="3"/>
      <c r="J306" s="3"/>
      <c r="K306" s="3"/>
      <c r="L306" s="3"/>
      <c r="M306" s="3"/>
      <c r="N306" s="3"/>
    </row>
    <row r="307" spans="1:14" ht="13">
      <c r="A307" s="36"/>
      <c r="B307" s="3"/>
      <c r="C307" s="4"/>
      <c r="D307" s="4"/>
      <c r="E307" s="3"/>
      <c r="F307" s="3"/>
      <c r="G307" s="16"/>
      <c r="H307" s="3"/>
      <c r="I307" s="3"/>
      <c r="J307" s="3"/>
      <c r="K307" s="3"/>
      <c r="L307" s="3"/>
      <c r="M307" s="3"/>
      <c r="N307" s="3"/>
    </row>
    <row r="308" spans="1:14" ht="13">
      <c r="A308" s="36"/>
      <c r="B308" s="3"/>
      <c r="C308" s="4"/>
      <c r="D308" s="4"/>
      <c r="E308" s="3"/>
      <c r="F308" s="3"/>
      <c r="G308" s="16"/>
      <c r="H308" s="3"/>
      <c r="I308" s="3"/>
      <c r="J308" s="3"/>
      <c r="K308" s="3"/>
      <c r="L308" s="3"/>
      <c r="M308" s="3"/>
      <c r="N308" s="3"/>
    </row>
    <row r="309" spans="1:14" ht="13">
      <c r="A309" s="36"/>
      <c r="B309" s="3"/>
      <c r="C309" s="4"/>
      <c r="D309" s="4"/>
      <c r="E309" s="3"/>
      <c r="F309" s="3"/>
      <c r="G309" s="16"/>
      <c r="H309" s="3"/>
      <c r="I309" s="3"/>
      <c r="J309" s="3"/>
      <c r="K309" s="3"/>
      <c r="L309" s="3"/>
      <c r="M309" s="3"/>
      <c r="N309" s="3"/>
    </row>
    <row r="310" spans="1:14" ht="13">
      <c r="A310" s="36"/>
      <c r="B310" s="3"/>
      <c r="C310" s="4"/>
      <c r="D310" s="4"/>
      <c r="E310" s="3"/>
      <c r="F310" s="3"/>
      <c r="G310" s="16"/>
      <c r="H310" s="3"/>
      <c r="I310" s="3"/>
      <c r="J310" s="3"/>
      <c r="K310" s="3"/>
      <c r="L310" s="3"/>
      <c r="M310" s="3"/>
      <c r="N310" s="3"/>
    </row>
    <row r="311" spans="1:14" ht="13">
      <c r="A311" s="36"/>
      <c r="B311" s="3"/>
      <c r="C311" s="4"/>
      <c r="D311" s="4"/>
      <c r="E311" s="3"/>
      <c r="F311" s="3"/>
      <c r="G311" s="16"/>
      <c r="H311" s="3"/>
      <c r="I311" s="3"/>
      <c r="J311" s="3"/>
      <c r="K311" s="3"/>
      <c r="L311" s="3"/>
      <c r="M311" s="3"/>
      <c r="N311" s="3"/>
    </row>
    <row r="312" spans="1:14" ht="13">
      <c r="A312" s="36"/>
      <c r="B312" s="3"/>
      <c r="C312" s="4"/>
      <c r="D312" s="4"/>
      <c r="E312" s="3"/>
      <c r="F312" s="3"/>
      <c r="G312" s="16"/>
      <c r="H312" s="3"/>
      <c r="I312" s="3"/>
      <c r="J312" s="3"/>
      <c r="K312" s="3"/>
      <c r="L312" s="3"/>
      <c r="M312" s="3"/>
      <c r="N312" s="3"/>
    </row>
    <row r="313" spans="1:14" ht="13">
      <c r="A313" s="36"/>
      <c r="B313" s="3"/>
      <c r="C313" s="4"/>
      <c r="D313" s="4"/>
      <c r="E313" s="3"/>
      <c r="F313" s="3"/>
      <c r="G313" s="16"/>
      <c r="H313" s="3"/>
      <c r="I313" s="3"/>
      <c r="J313" s="3"/>
      <c r="K313" s="3"/>
      <c r="L313" s="3"/>
      <c r="M313" s="3"/>
      <c r="N313" s="3"/>
    </row>
    <row r="314" spans="1:14" ht="13">
      <c r="A314" s="36"/>
      <c r="B314" s="3"/>
      <c r="C314" s="4"/>
      <c r="D314" s="4"/>
      <c r="E314" s="3"/>
      <c r="F314" s="3"/>
      <c r="G314" s="16"/>
      <c r="H314" s="3"/>
      <c r="I314" s="3"/>
      <c r="J314" s="3"/>
      <c r="K314" s="3"/>
      <c r="L314" s="3"/>
      <c r="M314" s="3"/>
      <c r="N314" s="3"/>
    </row>
    <row r="315" spans="1:14" ht="13">
      <c r="A315" s="36"/>
      <c r="B315" s="3"/>
      <c r="C315" s="4"/>
      <c r="D315" s="4"/>
      <c r="E315" s="3"/>
      <c r="F315" s="3"/>
      <c r="G315" s="16"/>
      <c r="H315" s="3"/>
      <c r="I315" s="3"/>
      <c r="J315" s="3"/>
      <c r="K315" s="3"/>
      <c r="L315" s="3"/>
      <c r="M315" s="3"/>
      <c r="N315" s="3"/>
    </row>
    <row r="316" spans="1:14" ht="13">
      <c r="A316" s="36"/>
      <c r="B316" s="3"/>
      <c r="C316" s="4"/>
      <c r="D316" s="4"/>
      <c r="E316" s="3"/>
      <c r="F316" s="3"/>
      <c r="G316" s="16"/>
      <c r="H316" s="3"/>
      <c r="I316" s="3"/>
      <c r="J316" s="3"/>
      <c r="K316" s="3"/>
      <c r="L316" s="3"/>
      <c r="M316" s="3"/>
      <c r="N316" s="3"/>
    </row>
    <row r="317" spans="1:14" ht="13">
      <c r="A317" s="36"/>
      <c r="B317" s="3"/>
      <c r="C317" s="4"/>
      <c r="D317" s="4"/>
      <c r="E317" s="3"/>
      <c r="F317" s="3"/>
      <c r="G317" s="16"/>
      <c r="H317" s="3"/>
      <c r="I317" s="3"/>
      <c r="J317" s="3"/>
      <c r="K317" s="3"/>
      <c r="L317" s="3"/>
      <c r="M317" s="3"/>
      <c r="N317" s="3"/>
    </row>
    <row r="318" spans="1:14" ht="13">
      <c r="A318" s="36"/>
      <c r="B318" s="3"/>
      <c r="C318" s="4"/>
      <c r="D318" s="4"/>
      <c r="E318" s="3"/>
      <c r="F318" s="3"/>
      <c r="G318" s="16"/>
      <c r="H318" s="3"/>
      <c r="I318" s="3"/>
      <c r="J318" s="3"/>
      <c r="K318" s="3"/>
      <c r="L318" s="3"/>
      <c r="M318" s="3"/>
      <c r="N318" s="3"/>
    </row>
    <row r="319" spans="1:14" ht="13">
      <c r="A319" s="36"/>
      <c r="B319" s="3"/>
      <c r="C319" s="4"/>
      <c r="D319" s="4"/>
      <c r="E319" s="3"/>
      <c r="F319" s="3"/>
      <c r="G319" s="16"/>
      <c r="H319" s="3"/>
      <c r="I319" s="3"/>
      <c r="J319" s="3"/>
      <c r="K319" s="3"/>
      <c r="L319" s="3"/>
      <c r="M319" s="3"/>
      <c r="N319" s="3"/>
    </row>
    <row r="320" spans="1:14" ht="13">
      <c r="A320" s="36"/>
      <c r="B320" s="3"/>
      <c r="C320" s="4"/>
      <c r="D320" s="4"/>
      <c r="E320" s="3"/>
      <c r="F320" s="3"/>
      <c r="G320" s="16"/>
      <c r="H320" s="3"/>
      <c r="I320" s="3"/>
      <c r="J320" s="3"/>
      <c r="K320" s="3"/>
      <c r="L320" s="3"/>
      <c r="M320" s="3"/>
      <c r="N320" s="3"/>
    </row>
    <row r="321" spans="1:14" ht="13">
      <c r="A321" s="36"/>
      <c r="B321" s="3"/>
      <c r="C321" s="4"/>
      <c r="D321" s="4"/>
      <c r="E321" s="3"/>
      <c r="F321" s="3"/>
      <c r="G321" s="16"/>
      <c r="H321" s="3"/>
      <c r="I321" s="3"/>
      <c r="J321" s="3"/>
      <c r="K321" s="3"/>
      <c r="L321" s="3"/>
      <c r="M321" s="3"/>
      <c r="N321" s="3"/>
    </row>
    <row r="322" spans="1:14" ht="13">
      <c r="A322" s="36"/>
      <c r="B322" s="3"/>
      <c r="C322" s="4"/>
      <c r="D322" s="4"/>
      <c r="E322" s="3"/>
      <c r="F322" s="3"/>
      <c r="G322" s="16"/>
      <c r="H322" s="3"/>
      <c r="I322" s="3"/>
      <c r="J322" s="3"/>
      <c r="K322" s="3"/>
      <c r="L322" s="3"/>
      <c r="M322" s="3"/>
      <c r="N322" s="3"/>
    </row>
    <row r="323" spans="1:14" ht="13">
      <c r="A323" s="36"/>
      <c r="B323" s="3"/>
      <c r="C323" s="4"/>
      <c r="D323" s="4"/>
      <c r="E323" s="3"/>
      <c r="F323" s="3"/>
      <c r="G323" s="16"/>
      <c r="H323" s="3"/>
      <c r="I323" s="3"/>
      <c r="J323" s="3"/>
      <c r="K323" s="3"/>
      <c r="L323" s="3"/>
      <c r="M323" s="3"/>
      <c r="N323" s="3"/>
    </row>
    <row r="324" spans="1:14" ht="13">
      <c r="A324" s="36"/>
      <c r="B324" s="3"/>
      <c r="C324" s="4"/>
      <c r="D324" s="4"/>
      <c r="E324" s="3"/>
      <c r="F324" s="3"/>
      <c r="G324" s="16"/>
      <c r="H324" s="3"/>
      <c r="I324" s="3"/>
      <c r="J324" s="3"/>
      <c r="K324" s="3"/>
      <c r="L324" s="3"/>
      <c r="M324" s="3"/>
      <c r="N324" s="3"/>
    </row>
    <row r="325" spans="1:14" ht="13">
      <c r="A325" s="36"/>
      <c r="B325" s="3"/>
      <c r="C325" s="4"/>
      <c r="D325" s="4"/>
      <c r="E325" s="3"/>
      <c r="F325" s="3"/>
      <c r="G325" s="16"/>
      <c r="H325" s="3"/>
      <c r="I325" s="3"/>
      <c r="J325" s="3"/>
      <c r="K325" s="3"/>
      <c r="L325" s="3"/>
      <c r="M325" s="3"/>
      <c r="N325" s="3"/>
    </row>
    <row r="326" spans="1:14" ht="13">
      <c r="A326" s="36"/>
      <c r="B326" s="3"/>
      <c r="C326" s="4"/>
      <c r="D326" s="4"/>
      <c r="E326" s="3"/>
      <c r="F326" s="3"/>
      <c r="G326" s="16"/>
      <c r="H326" s="3"/>
      <c r="I326" s="3"/>
      <c r="J326" s="3"/>
      <c r="K326" s="3"/>
      <c r="L326" s="3"/>
      <c r="M326" s="3"/>
      <c r="N326" s="3"/>
    </row>
    <row r="327" spans="1:14" ht="13">
      <c r="A327" s="36"/>
      <c r="B327" s="3"/>
      <c r="C327" s="4"/>
      <c r="D327" s="4"/>
      <c r="E327" s="3"/>
      <c r="F327" s="3"/>
      <c r="G327" s="16"/>
      <c r="H327" s="3"/>
      <c r="I327" s="3"/>
      <c r="J327" s="3"/>
      <c r="K327" s="3"/>
      <c r="L327" s="3"/>
      <c r="M327" s="3"/>
      <c r="N327" s="3"/>
    </row>
    <row r="328" spans="1:14" ht="13">
      <c r="A328" s="36"/>
      <c r="B328" s="3"/>
      <c r="C328" s="4"/>
      <c r="D328" s="4"/>
      <c r="E328" s="3"/>
      <c r="F328" s="3"/>
      <c r="G328" s="16"/>
      <c r="H328" s="3"/>
      <c r="I328" s="3"/>
      <c r="J328" s="3"/>
      <c r="K328" s="3"/>
      <c r="L328" s="3"/>
      <c r="M328" s="3"/>
      <c r="N328" s="3"/>
    </row>
    <row r="329" spans="1:14" ht="13">
      <c r="A329" s="36"/>
      <c r="B329" s="3"/>
      <c r="C329" s="4"/>
      <c r="D329" s="4"/>
      <c r="E329" s="3"/>
      <c r="F329" s="3"/>
      <c r="G329" s="16"/>
      <c r="H329" s="3"/>
      <c r="I329" s="3"/>
      <c r="J329" s="3"/>
      <c r="K329" s="3"/>
      <c r="L329" s="3"/>
      <c r="M329" s="3"/>
      <c r="N329" s="3"/>
    </row>
    <row r="330" spans="1:14" ht="13">
      <c r="A330" s="36"/>
      <c r="B330" s="3"/>
      <c r="C330" s="4"/>
      <c r="D330" s="4"/>
      <c r="E330" s="3"/>
      <c r="F330" s="3"/>
      <c r="G330" s="16"/>
      <c r="H330" s="3"/>
      <c r="I330" s="3"/>
      <c r="J330" s="3"/>
      <c r="K330" s="3"/>
      <c r="L330" s="3"/>
      <c r="M330" s="3"/>
      <c r="N330" s="3"/>
    </row>
    <row r="331" spans="1:14" ht="13">
      <c r="A331" s="36"/>
      <c r="B331" s="3"/>
      <c r="C331" s="4"/>
      <c r="D331" s="4"/>
      <c r="E331" s="3"/>
      <c r="F331" s="3"/>
      <c r="G331" s="16"/>
      <c r="H331" s="3"/>
      <c r="I331" s="3"/>
      <c r="J331" s="3"/>
      <c r="K331" s="3"/>
      <c r="L331" s="3"/>
      <c r="M331" s="3"/>
      <c r="N331" s="3"/>
    </row>
    <row r="332" spans="1:14" ht="13">
      <c r="A332" s="36"/>
      <c r="B332" s="3"/>
      <c r="C332" s="4"/>
      <c r="D332" s="4"/>
      <c r="E332" s="3"/>
      <c r="F332" s="3"/>
      <c r="G332" s="16"/>
      <c r="H332" s="3"/>
      <c r="I332" s="3"/>
      <c r="J332" s="3"/>
      <c r="K332" s="3"/>
      <c r="L332" s="3"/>
      <c r="M332" s="3"/>
      <c r="N332" s="3"/>
    </row>
    <row r="333" spans="1:14" ht="13">
      <c r="A333" s="36"/>
      <c r="B333" s="3"/>
      <c r="C333" s="4"/>
      <c r="D333" s="4"/>
      <c r="E333" s="3"/>
      <c r="F333" s="3"/>
      <c r="G333" s="16"/>
      <c r="H333" s="3"/>
      <c r="I333" s="3"/>
      <c r="J333" s="3"/>
      <c r="K333" s="3"/>
      <c r="L333" s="3"/>
      <c r="M333" s="3"/>
      <c r="N333" s="3"/>
    </row>
    <row r="334" spans="1:14" ht="13">
      <c r="A334" s="36"/>
      <c r="B334" s="3"/>
      <c r="C334" s="4"/>
      <c r="D334" s="4"/>
      <c r="E334" s="3"/>
      <c r="F334" s="3"/>
      <c r="G334" s="16"/>
      <c r="H334" s="3"/>
      <c r="I334" s="3"/>
      <c r="J334" s="3"/>
      <c r="K334" s="3"/>
      <c r="L334" s="3"/>
      <c r="M334" s="3"/>
      <c r="N334" s="3"/>
    </row>
    <row r="335" spans="1:14" ht="13">
      <c r="A335" s="36"/>
      <c r="B335" s="3"/>
      <c r="C335" s="4"/>
      <c r="D335" s="4"/>
      <c r="E335" s="3"/>
      <c r="F335" s="3"/>
      <c r="G335" s="16"/>
      <c r="H335" s="3"/>
      <c r="I335" s="3"/>
      <c r="J335" s="3"/>
      <c r="K335" s="3"/>
      <c r="L335" s="3"/>
      <c r="M335" s="3"/>
      <c r="N335" s="3"/>
    </row>
    <row r="336" spans="1:14" ht="13">
      <c r="A336" s="36"/>
      <c r="B336" s="3"/>
      <c r="C336" s="4"/>
      <c r="D336" s="4"/>
      <c r="E336" s="3"/>
      <c r="F336" s="3"/>
      <c r="G336" s="16"/>
      <c r="H336" s="3"/>
      <c r="I336" s="3"/>
      <c r="J336" s="3"/>
      <c r="K336" s="3"/>
      <c r="L336" s="3"/>
      <c r="M336" s="3"/>
      <c r="N336" s="3"/>
    </row>
    <row r="337" spans="1:14" ht="13">
      <c r="A337" s="36"/>
      <c r="B337" s="3"/>
      <c r="C337" s="4"/>
      <c r="D337" s="4"/>
      <c r="E337" s="3"/>
      <c r="F337" s="3"/>
      <c r="G337" s="16"/>
      <c r="H337" s="3"/>
      <c r="I337" s="3"/>
      <c r="J337" s="3"/>
      <c r="K337" s="3"/>
      <c r="L337" s="3"/>
      <c r="M337" s="3"/>
      <c r="N337" s="3"/>
    </row>
    <row r="338" spans="1:14" ht="13">
      <c r="A338" s="36"/>
      <c r="B338" s="3"/>
      <c r="C338" s="4"/>
      <c r="D338" s="4"/>
      <c r="E338" s="3"/>
      <c r="F338" s="3"/>
      <c r="G338" s="16"/>
      <c r="H338" s="3"/>
      <c r="I338" s="3"/>
      <c r="J338" s="3"/>
      <c r="K338" s="3"/>
      <c r="L338" s="3"/>
      <c r="M338" s="3"/>
      <c r="N338" s="3"/>
    </row>
    <row r="339" spans="1:14" ht="13">
      <c r="A339" s="36"/>
      <c r="B339" s="3"/>
      <c r="C339" s="4"/>
      <c r="D339" s="4"/>
      <c r="E339" s="3"/>
      <c r="F339" s="3"/>
      <c r="G339" s="16"/>
      <c r="H339" s="3"/>
      <c r="I339" s="3"/>
      <c r="J339" s="3"/>
      <c r="K339" s="3"/>
      <c r="L339" s="3"/>
      <c r="M339" s="3"/>
      <c r="N339" s="3"/>
    </row>
    <row r="340" spans="1:14" ht="13">
      <c r="A340" s="36"/>
      <c r="B340" s="3"/>
      <c r="C340" s="4"/>
      <c r="D340" s="4"/>
      <c r="E340" s="3"/>
      <c r="F340" s="3"/>
      <c r="G340" s="16"/>
      <c r="H340" s="3"/>
      <c r="I340" s="3"/>
      <c r="J340" s="3"/>
      <c r="K340" s="3"/>
      <c r="L340" s="3"/>
      <c r="M340" s="3"/>
      <c r="N340" s="3"/>
    </row>
    <row r="341" spans="1:14" ht="13">
      <c r="A341" s="36"/>
      <c r="B341" s="3"/>
      <c r="C341" s="4"/>
      <c r="D341" s="4"/>
      <c r="E341" s="3"/>
      <c r="F341" s="3"/>
      <c r="G341" s="16"/>
      <c r="H341" s="3"/>
      <c r="I341" s="3"/>
      <c r="J341" s="3"/>
      <c r="K341" s="3"/>
      <c r="L341" s="3"/>
      <c r="M341" s="3"/>
      <c r="N341" s="3"/>
    </row>
    <row r="342" spans="1:14" ht="13">
      <c r="A342" s="36"/>
      <c r="B342" s="3"/>
      <c r="C342" s="4"/>
      <c r="D342" s="4"/>
      <c r="E342" s="3"/>
      <c r="F342" s="3"/>
      <c r="G342" s="16"/>
      <c r="H342" s="3"/>
      <c r="I342" s="3"/>
      <c r="J342" s="3"/>
      <c r="K342" s="3"/>
      <c r="L342" s="3"/>
      <c r="M342" s="3"/>
      <c r="N342" s="3"/>
    </row>
    <row r="343" spans="1:14" ht="13">
      <c r="A343" s="36"/>
      <c r="B343" s="3"/>
      <c r="C343" s="4"/>
      <c r="D343" s="4"/>
      <c r="E343" s="3"/>
      <c r="F343" s="3"/>
      <c r="G343" s="16"/>
      <c r="H343" s="3"/>
      <c r="I343" s="3"/>
      <c r="J343" s="3"/>
      <c r="K343" s="3"/>
      <c r="L343" s="3"/>
      <c r="M343" s="3"/>
      <c r="N343" s="3"/>
    </row>
    <row r="344" spans="1:14" ht="13">
      <c r="A344" s="36"/>
      <c r="B344" s="3"/>
      <c r="C344" s="4"/>
      <c r="D344" s="4"/>
      <c r="E344" s="3"/>
      <c r="F344" s="3"/>
      <c r="G344" s="16"/>
      <c r="H344" s="3"/>
      <c r="I344" s="3"/>
      <c r="J344" s="3"/>
      <c r="K344" s="3"/>
      <c r="L344" s="3"/>
      <c r="M344" s="3"/>
      <c r="N344" s="3"/>
    </row>
    <row r="345" spans="1:14" ht="13">
      <c r="A345" s="36"/>
      <c r="B345" s="3"/>
      <c r="C345" s="4"/>
      <c r="D345" s="4"/>
      <c r="E345" s="3"/>
      <c r="F345" s="3"/>
      <c r="G345" s="16"/>
      <c r="H345" s="3"/>
      <c r="I345" s="3"/>
      <c r="J345" s="3"/>
      <c r="K345" s="3"/>
      <c r="L345" s="3"/>
      <c r="M345" s="3"/>
      <c r="N345" s="3"/>
    </row>
    <row r="346" spans="1:14" ht="13">
      <c r="A346" s="36"/>
      <c r="B346" s="3"/>
      <c r="C346" s="4"/>
      <c r="D346" s="4"/>
      <c r="E346" s="3"/>
      <c r="F346" s="3"/>
      <c r="G346" s="16"/>
      <c r="H346" s="3"/>
      <c r="I346" s="3"/>
      <c r="J346" s="3"/>
      <c r="K346" s="3"/>
      <c r="L346" s="3"/>
      <c r="M346" s="3"/>
      <c r="N346" s="3"/>
    </row>
    <row r="347" spans="1:14" ht="13">
      <c r="A347" s="36"/>
      <c r="B347" s="3"/>
      <c r="C347" s="4"/>
      <c r="D347" s="4"/>
      <c r="E347" s="3"/>
      <c r="F347" s="3"/>
      <c r="G347" s="16"/>
      <c r="H347" s="3"/>
      <c r="I347" s="3"/>
      <c r="J347" s="3"/>
      <c r="K347" s="3"/>
      <c r="L347" s="3"/>
      <c r="M347" s="3"/>
      <c r="N347" s="3"/>
    </row>
    <row r="348" spans="1:14" ht="13">
      <c r="A348" s="36"/>
      <c r="B348" s="3"/>
      <c r="C348" s="4"/>
      <c r="D348" s="4"/>
      <c r="E348" s="3"/>
      <c r="F348" s="3"/>
      <c r="G348" s="16"/>
      <c r="H348" s="3"/>
      <c r="I348" s="3"/>
      <c r="J348" s="3"/>
      <c r="K348" s="3"/>
      <c r="L348" s="3"/>
      <c r="M348" s="3"/>
      <c r="N348" s="3"/>
    </row>
    <row r="349" spans="1:14" ht="13">
      <c r="A349" s="36"/>
      <c r="B349" s="3"/>
      <c r="C349" s="4"/>
      <c r="D349" s="4"/>
      <c r="E349" s="3"/>
      <c r="F349" s="3"/>
      <c r="G349" s="16"/>
      <c r="H349" s="3"/>
      <c r="I349" s="3"/>
      <c r="J349" s="3"/>
      <c r="K349" s="3"/>
      <c r="L349" s="3"/>
      <c r="M349" s="3"/>
      <c r="N349" s="3"/>
    </row>
    <row r="350" spans="1:14" ht="13">
      <c r="A350" s="36"/>
      <c r="B350" s="3"/>
      <c r="C350" s="4"/>
      <c r="D350" s="4"/>
      <c r="E350" s="3"/>
      <c r="F350" s="3"/>
      <c r="G350" s="16"/>
      <c r="H350" s="3"/>
      <c r="I350" s="3"/>
      <c r="J350" s="3"/>
      <c r="K350" s="3"/>
      <c r="L350" s="3"/>
      <c r="M350" s="3"/>
      <c r="N350" s="3"/>
    </row>
    <row r="351" spans="1:14" ht="13">
      <c r="A351" s="36"/>
      <c r="B351" s="3"/>
      <c r="C351" s="4"/>
      <c r="D351" s="4"/>
      <c r="E351" s="3"/>
      <c r="F351" s="3"/>
      <c r="G351" s="16"/>
      <c r="H351" s="3"/>
      <c r="I351" s="3"/>
      <c r="J351" s="3"/>
      <c r="K351" s="3"/>
      <c r="L351" s="3"/>
      <c r="M351" s="3"/>
      <c r="N351" s="3"/>
    </row>
    <row r="352" spans="1:14" ht="13">
      <c r="A352" s="36"/>
      <c r="B352" s="3"/>
      <c r="C352" s="4"/>
      <c r="D352" s="4"/>
      <c r="E352" s="3"/>
      <c r="F352" s="3"/>
      <c r="G352" s="16"/>
      <c r="H352" s="3"/>
      <c r="I352" s="3"/>
      <c r="J352" s="3"/>
      <c r="K352" s="3"/>
      <c r="L352" s="3"/>
      <c r="M352" s="3"/>
      <c r="N352" s="3"/>
    </row>
    <row r="353" spans="1:14" ht="13">
      <c r="A353" s="36"/>
      <c r="B353" s="3"/>
      <c r="C353" s="4"/>
      <c r="D353" s="4"/>
      <c r="E353" s="3"/>
      <c r="F353" s="3"/>
      <c r="G353" s="16"/>
      <c r="H353" s="3"/>
      <c r="I353" s="3"/>
      <c r="J353" s="3"/>
      <c r="K353" s="3"/>
      <c r="L353" s="3"/>
      <c r="M353" s="3"/>
      <c r="N353" s="3"/>
    </row>
    <row r="354" spans="1:14" ht="13">
      <c r="A354" s="36"/>
      <c r="B354" s="3"/>
      <c r="C354" s="4"/>
      <c r="D354" s="4"/>
      <c r="E354" s="3"/>
      <c r="F354" s="3"/>
      <c r="G354" s="16"/>
      <c r="H354" s="3"/>
      <c r="I354" s="3"/>
      <c r="J354" s="3"/>
      <c r="K354" s="3"/>
      <c r="L354" s="3"/>
      <c r="M354" s="3"/>
      <c r="N354" s="3"/>
    </row>
    <row r="355" spans="1:14" ht="13">
      <c r="A355" s="36"/>
      <c r="B355" s="3"/>
      <c r="C355" s="4"/>
      <c r="D355" s="4"/>
      <c r="E355" s="3"/>
      <c r="F355" s="3"/>
      <c r="G355" s="16"/>
      <c r="H355" s="3"/>
      <c r="I355" s="3"/>
      <c r="J355" s="3"/>
      <c r="K355" s="3"/>
      <c r="L355" s="3"/>
      <c r="M355" s="3"/>
      <c r="N355" s="3"/>
    </row>
    <row r="356" spans="1:14" ht="13">
      <c r="A356" s="36"/>
      <c r="B356" s="3"/>
      <c r="C356" s="4"/>
      <c r="D356" s="4"/>
      <c r="E356" s="3"/>
      <c r="F356" s="3"/>
      <c r="G356" s="16"/>
      <c r="H356" s="3"/>
      <c r="I356" s="3"/>
      <c r="J356" s="3"/>
      <c r="K356" s="3"/>
      <c r="L356" s="3"/>
      <c r="M356" s="3"/>
      <c r="N356" s="3"/>
    </row>
    <row r="357" spans="1:14" ht="13">
      <c r="A357" s="36"/>
      <c r="B357" s="3"/>
      <c r="C357" s="4"/>
      <c r="D357" s="4"/>
      <c r="E357" s="3"/>
      <c r="F357" s="3"/>
      <c r="G357" s="16"/>
      <c r="H357" s="3"/>
      <c r="I357" s="3"/>
      <c r="J357" s="3"/>
      <c r="K357" s="3"/>
      <c r="L357" s="3"/>
      <c r="M357" s="3"/>
      <c r="N357" s="3"/>
    </row>
    <row r="358" spans="1:14" ht="13">
      <c r="A358" s="36"/>
      <c r="B358" s="3"/>
      <c r="C358" s="4"/>
      <c r="D358" s="4"/>
      <c r="E358" s="3"/>
      <c r="F358" s="3"/>
      <c r="G358" s="16"/>
      <c r="H358" s="3"/>
      <c r="I358" s="3"/>
      <c r="J358" s="3"/>
      <c r="K358" s="3"/>
      <c r="L358" s="3"/>
      <c r="M358" s="3"/>
      <c r="N358" s="3"/>
    </row>
    <row r="359" spans="1:14" ht="13">
      <c r="A359" s="36"/>
      <c r="B359" s="3"/>
      <c r="C359" s="4"/>
      <c r="D359" s="4"/>
      <c r="E359" s="3"/>
      <c r="F359" s="3"/>
      <c r="G359" s="16"/>
      <c r="H359" s="3"/>
      <c r="I359" s="3"/>
      <c r="J359" s="3"/>
      <c r="K359" s="3"/>
      <c r="L359" s="3"/>
      <c r="M359" s="3"/>
      <c r="N359" s="3"/>
    </row>
    <row r="360" spans="1:14" ht="13">
      <c r="A360" s="36"/>
      <c r="B360" s="3"/>
      <c r="C360" s="4"/>
      <c r="D360" s="4"/>
      <c r="E360" s="3"/>
      <c r="F360" s="3"/>
      <c r="G360" s="16"/>
      <c r="H360" s="3"/>
      <c r="I360" s="3"/>
      <c r="J360" s="3"/>
      <c r="K360" s="3"/>
      <c r="L360" s="3"/>
      <c r="M360" s="3"/>
      <c r="N360" s="3"/>
    </row>
    <row r="361" spans="1:14" ht="13">
      <c r="A361" s="36"/>
      <c r="B361" s="3"/>
      <c r="C361" s="4"/>
      <c r="D361" s="4"/>
      <c r="E361" s="3"/>
      <c r="F361" s="3"/>
      <c r="G361" s="16"/>
      <c r="H361" s="3"/>
      <c r="I361" s="3"/>
      <c r="J361" s="3"/>
      <c r="K361" s="3"/>
      <c r="L361" s="3"/>
      <c r="M361" s="3"/>
      <c r="N361" s="3"/>
    </row>
    <row r="362" spans="1:14" ht="13">
      <c r="A362" s="36"/>
      <c r="B362" s="3"/>
      <c r="C362" s="4"/>
      <c r="D362" s="4"/>
      <c r="E362" s="3"/>
      <c r="F362" s="3"/>
      <c r="G362" s="16"/>
      <c r="H362" s="3"/>
      <c r="I362" s="3"/>
      <c r="J362" s="3"/>
      <c r="K362" s="3"/>
      <c r="L362" s="3"/>
      <c r="M362" s="3"/>
      <c r="N362" s="3"/>
    </row>
    <row r="363" spans="1:14" ht="13">
      <c r="A363" s="36"/>
      <c r="B363" s="3"/>
      <c r="C363" s="4"/>
      <c r="D363" s="4"/>
      <c r="E363" s="3"/>
      <c r="F363" s="3"/>
      <c r="G363" s="16"/>
      <c r="H363" s="3"/>
      <c r="I363" s="3"/>
      <c r="J363" s="3"/>
      <c r="K363" s="3"/>
      <c r="L363" s="3"/>
      <c r="M363" s="3"/>
      <c r="N363" s="3"/>
    </row>
    <row r="364" spans="1:14" ht="13">
      <c r="A364" s="36"/>
      <c r="B364" s="3"/>
      <c r="C364" s="4"/>
      <c r="D364" s="4"/>
      <c r="E364" s="3"/>
      <c r="F364" s="3"/>
      <c r="G364" s="16"/>
      <c r="H364" s="3"/>
      <c r="I364" s="3"/>
      <c r="J364" s="3"/>
      <c r="K364" s="3"/>
      <c r="L364" s="3"/>
      <c r="M364" s="3"/>
      <c r="N364" s="3"/>
    </row>
    <row r="365" spans="1:14" ht="13">
      <c r="A365" s="36"/>
      <c r="B365" s="3"/>
      <c r="C365" s="4"/>
      <c r="D365" s="4"/>
      <c r="E365" s="3"/>
      <c r="F365" s="3"/>
      <c r="G365" s="16"/>
      <c r="H365" s="3"/>
      <c r="I365" s="3"/>
      <c r="J365" s="3"/>
      <c r="K365" s="3"/>
      <c r="L365" s="3"/>
      <c r="M365" s="3"/>
      <c r="N365" s="3"/>
    </row>
    <row r="366" spans="1:14" ht="13">
      <c r="A366" s="36"/>
      <c r="B366" s="3"/>
      <c r="C366" s="4"/>
      <c r="D366" s="4"/>
      <c r="E366" s="3"/>
      <c r="F366" s="3"/>
      <c r="G366" s="16"/>
      <c r="H366" s="3"/>
      <c r="I366" s="3"/>
      <c r="J366" s="3"/>
      <c r="K366" s="3"/>
      <c r="L366" s="3"/>
      <c r="M366" s="3"/>
      <c r="N366" s="3"/>
    </row>
    <row r="367" spans="1:14" ht="13">
      <c r="A367" s="36"/>
      <c r="B367" s="3"/>
      <c r="C367" s="4"/>
      <c r="D367" s="4"/>
      <c r="E367" s="3"/>
      <c r="F367" s="3"/>
      <c r="G367" s="16"/>
      <c r="H367" s="3"/>
      <c r="I367" s="3"/>
      <c r="J367" s="3"/>
      <c r="K367" s="3"/>
      <c r="L367" s="3"/>
      <c r="M367" s="3"/>
      <c r="N367" s="3"/>
    </row>
    <row r="368" spans="1:14" ht="13">
      <c r="A368" s="36"/>
      <c r="B368" s="3"/>
      <c r="C368" s="4"/>
      <c r="D368" s="4"/>
      <c r="E368" s="3"/>
      <c r="F368" s="3"/>
      <c r="G368" s="16"/>
      <c r="H368" s="3"/>
      <c r="I368" s="3"/>
      <c r="J368" s="3"/>
      <c r="K368" s="3"/>
      <c r="L368" s="3"/>
      <c r="M368" s="3"/>
      <c r="N368" s="3"/>
    </row>
    <row r="369" spans="1:14" ht="13">
      <c r="A369" s="36"/>
      <c r="B369" s="3"/>
      <c r="C369" s="4"/>
      <c r="D369" s="4"/>
      <c r="E369" s="3"/>
      <c r="F369" s="3"/>
      <c r="G369" s="16"/>
      <c r="H369" s="3"/>
      <c r="I369" s="3"/>
      <c r="J369" s="3"/>
      <c r="K369" s="3"/>
      <c r="L369" s="3"/>
      <c r="M369" s="3"/>
      <c r="N369" s="3"/>
    </row>
    <row r="370" spans="1:14" ht="13">
      <c r="A370" s="36"/>
      <c r="B370" s="3"/>
      <c r="C370" s="4"/>
      <c r="D370" s="4"/>
      <c r="E370" s="3"/>
      <c r="F370" s="3"/>
      <c r="G370" s="16"/>
      <c r="H370" s="3"/>
      <c r="I370" s="3"/>
      <c r="J370" s="3"/>
      <c r="K370" s="3"/>
      <c r="L370" s="3"/>
      <c r="M370" s="3"/>
      <c r="N370" s="3"/>
    </row>
    <row r="371" spans="1:14" ht="13">
      <c r="A371" s="36"/>
      <c r="B371" s="3"/>
      <c r="C371" s="4"/>
      <c r="D371" s="4"/>
      <c r="E371" s="3"/>
      <c r="F371" s="3"/>
      <c r="G371" s="16"/>
      <c r="H371" s="3"/>
      <c r="I371" s="3"/>
      <c r="J371" s="3"/>
      <c r="K371" s="3"/>
      <c r="L371" s="3"/>
      <c r="M371" s="3"/>
      <c r="N371" s="3"/>
    </row>
    <row r="372" spans="1:14" ht="13">
      <c r="A372" s="36"/>
      <c r="B372" s="3"/>
      <c r="C372" s="4"/>
      <c r="D372" s="4"/>
      <c r="E372" s="3"/>
      <c r="F372" s="3"/>
      <c r="G372" s="16"/>
      <c r="H372" s="3"/>
      <c r="I372" s="3"/>
      <c r="J372" s="3"/>
      <c r="K372" s="3"/>
      <c r="L372" s="3"/>
      <c r="M372" s="3"/>
      <c r="N372" s="3"/>
    </row>
    <row r="373" spans="1:14" ht="13">
      <c r="A373" s="36"/>
      <c r="B373" s="3"/>
      <c r="C373" s="4"/>
      <c r="D373" s="4"/>
      <c r="E373" s="3"/>
      <c r="F373" s="3"/>
      <c r="G373" s="16"/>
      <c r="H373" s="3"/>
      <c r="I373" s="3"/>
      <c r="J373" s="3"/>
      <c r="K373" s="3"/>
      <c r="L373" s="3"/>
      <c r="M373" s="3"/>
      <c r="N373" s="3"/>
    </row>
    <row r="374" spans="1:14" ht="13">
      <c r="A374" s="36"/>
      <c r="B374" s="3"/>
      <c r="C374" s="4"/>
      <c r="D374" s="4"/>
      <c r="E374" s="3"/>
      <c r="F374" s="3"/>
      <c r="G374" s="16"/>
      <c r="H374" s="3"/>
      <c r="I374" s="3"/>
      <c r="J374" s="3"/>
      <c r="K374" s="3"/>
      <c r="L374" s="3"/>
      <c r="M374" s="3"/>
      <c r="N374" s="3"/>
    </row>
    <row r="375" spans="1:14" ht="13">
      <c r="A375" s="36"/>
      <c r="B375" s="3"/>
      <c r="C375" s="4"/>
      <c r="D375" s="4"/>
      <c r="E375" s="3"/>
      <c r="F375" s="3"/>
      <c r="G375" s="16"/>
      <c r="H375" s="3"/>
      <c r="I375" s="3"/>
      <c r="J375" s="3"/>
      <c r="K375" s="3"/>
      <c r="L375" s="3"/>
      <c r="M375" s="3"/>
      <c r="N375" s="3"/>
    </row>
    <row r="376" spans="1:14" ht="13">
      <c r="A376" s="36"/>
      <c r="B376" s="3"/>
      <c r="C376" s="4"/>
      <c r="D376" s="4"/>
      <c r="E376" s="3"/>
      <c r="F376" s="3"/>
      <c r="G376" s="16"/>
      <c r="H376" s="3"/>
      <c r="I376" s="3"/>
      <c r="J376" s="3"/>
      <c r="K376" s="3"/>
      <c r="L376" s="3"/>
      <c r="M376" s="3"/>
      <c r="N376" s="3"/>
    </row>
    <row r="377" spans="1:14" ht="13">
      <c r="A377" s="36"/>
      <c r="B377" s="3"/>
      <c r="C377" s="4"/>
      <c r="D377" s="4"/>
      <c r="E377" s="3"/>
      <c r="F377" s="3"/>
      <c r="G377" s="16"/>
      <c r="H377" s="3"/>
      <c r="I377" s="3"/>
      <c r="J377" s="3"/>
      <c r="K377" s="3"/>
      <c r="L377" s="3"/>
      <c r="M377" s="3"/>
      <c r="N377" s="3"/>
    </row>
    <row r="378" spans="1:14" ht="13">
      <c r="A378" s="36"/>
      <c r="B378" s="3"/>
      <c r="C378" s="4"/>
      <c r="D378" s="4"/>
      <c r="E378" s="3"/>
      <c r="F378" s="3"/>
      <c r="G378" s="16"/>
      <c r="H378" s="3"/>
      <c r="I378" s="3"/>
      <c r="J378" s="3"/>
      <c r="K378" s="3"/>
      <c r="L378" s="3"/>
      <c r="M378" s="3"/>
      <c r="N378" s="3"/>
    </row>
    <row r="379" spans="1:14" ht="13">
      <c r="A379" s="36"/>
      <c r="B379" s="3"/>
      <c r="C379" s="4"/>
      <c r="D379" s="4"/>
      <c r="E379" s="3"/>
      <c r="F379" s="3"/>
      <c r="G379" s="16"/>
      <c r="H379" s="3"/>
      <c r="I379" s="3"/>
      <c r="J379" s="3"/>
      <c r="K379" s="3"/>
      <c r="L379" s="3"/>
      <c r="M379" s="3"/>
      <c r="N379" s="3"/>
    </row>
    <row r="380" spans="1:14" ht="13">
      <c r="A380" s="36"/>
      <c r="B380" s="3"/>
      <c r="C380" s="4"/>
      <c r="D380" s="4"/>
      <c r="E380" s="3"/>
      <c r="F380" s="3"/>
      <c r="G380" s="16"/>
      <c r="H380" s="3"/>
      <c r="I380" s="3"/>
      <c r="J380" s="3"/>
      <c r="K380" s="3"/>
      <c r="L380" s="3"/>
      <c r="M380" s="3"/>
      <c r="N380" s="3"/>
    </row>
    <row r="381" spans="1:14" ht="13">
      <c r="A381" s="36"/>
      <c r="B381" s="3"/>
      <c r="C381" s="4"/>
      <c r="D381" s="4"/>
      <c r="E381" s="3"/>
      <c r="F381" s="3"/>
      <c r="G381" s="16"/>
      <c r="H381" s="3"/>
      <c r="I381" s="3"/>
      <c r="J381" s="3"/>
      <c r="K381" s="3"/>
      <c r="L381" s="3"/>
      <c r="M381" s="3"/>
      <c r="N381" s="3"/>
    </row>
    <row r="382" spans="1:14" ht="13">
      <c r="A382" s="36"/>
      <c r="B382" s="3"/>
      <c r="C382" s="4"/>
      <c r="D382" s="4"/>
      <c r="E382" s="3"/>
      <c r="F382" s="3"/>
      <c r="G382" s="16"/>
      <c r="H382" s="3"/>
      <c r="I382" s="3"/>
      <c r="J382" s="3"/>
      <c r="K382" s="3"/>
      <c r="L382" s="3"/>
      <c r="M382" s="3"/>
      <c r="N382" s="3"/>
    </row>
    <row r="383" spans="1:14" ht="13">
      <c r="A383" s="36"/>
      <c r="B383" s="3"/>
      <c r="C383" s="4"/>
      <c r="D383" s="4"/>
      <c r="E383" s="3"/>
      <c r="F383" s="3"/>
      <c r="G383" s="16"/>
      <c r="H383" s="3"/>
      <c r="I383" s="3"/>
      <c r="J383" s="3"/>
      <c r="K383" s="3"/>
      <c r="L383" s="3"/>
      <c r="M383" s="3"/>
      <c r="N383" s="3"/>
    </row>
    <row r="384" spans="1:14" ht="13">
      <c r="A384" s="36"/>
      <c r="B384" s="3"/>
      <c r="C384" s="4"/>
      <c r="D384" s="4"/>
      <c r="E384" s="3"/>
      <c r="F384" s="3"/>
      <c r="G384" s="16"/>
      <c r="H384" s="3"/>
      <c r="I384" s="3"/>
      <c r="J384" s="3"/>
      <c r="K384" s="3"/>
      <c r="L384" s="3"/>
      <c r="M384" s="3"/>
      <c r="N384" s="3"/>
    </row>
    <row r="385" spans="1:14" ht="13">
      <c r="A385" s="36"/>
      <c r="B385" s="3"/>
      <c r="C385" s="4"/>
      <c r="D385" s="4"/>
      <c r="E385" s="3"/>
      <c r="F385" s="3"/>
      <c r="G385" s="16"/>
      <c r="H385" s="3"/>
      <c r="I385" s="3"/>
      <c r="J385" s="3"/>
      <c r="K385" s="3"/>
      <c r="L385" s="3"/>
      <c r="M385" s="3"/>
      <c r="N385" s="3"/>
    </row>
    <row r="386" spans="1:14" ht="13">
      <c r="A386" s="36"/>
      <c r="B386" s="3"/>
      <c r="C386" s="4"/>
      <c r="D386" s="4"/>
      <c r="E386" s="3"/>
      <c r="F386" s="3"/>
      <c r="G386" s="16"/>
      <c r="H386" s="3"/>
      <c r="I386" s="3"/>
      <c r="J386" s="3"/>
      <c r="K386" s="3"/>
      <c r="L386" s="3"/>
      <c r="M386" s="3"/>
      <c r="N386" s="3"/>
    </row>
    <row r="387" spans="1:14" ht="13">
      <c r="A387" s="36"/>
      <c r="B387" s="3"/>
      <c r="C387" s="4"/>
      <c r="D387" s="4"/>
      <c r="E387" s="3"/>
      <c r="F387" s="3"/>
      <c r="G387" s="16"/>
      <c r="H387" s="3"/>
      <c r="I387" s="3"/>
      <c r="J387" s="3"/>
      <c r="K387" s="3"/>
      <c r="L387" s="3"/>
      <c r="M387" s="3"/>
      <c r="N387" s="3"/>
    </row>
    <row r="388" spans="1:14" ht="13">
      <c r="A388" s="36"/>
      <c r="B388" s="3"/>
      <c r="C388" s="4"/>
      <c r="D388" s="4"/>
      <c r="E388" s="3"/>
      <c r="F388" s="3"/>
      <c r="G388" s="16"/>
      <c r="H388" s="3"/>
      <c r="I388" s="3"/>
      <c r="J388" s="3"/>
      <c r="K388" s="3"/>
      <c r="L388" s="3"/>
      <c r="M388" s="3"/>
      <c r="N388" s="3"/>
    </row>
    <row r="389" spans="1:14" ht="13">
      <c r="A389" s="36"/>
      <c r="B389" s="3"/>
      <c r="C389" s="4"/>
      <c r="D389" s="4"/>
      <c r="E389" s="3"/>
      <c r="F389" s="3"/>
      <c r="G389" s="16"/>
      <c r="H389" s="3"/>
      <c r="I389" s="3"/>
      <c r="J389" s="3"/>
      <c r="K389" s="3"/>
      <c r="L389" s="3"/>
      <c r="M389" s="3"/>
      <c r="N389" s="3"/>
    </row>
    <row r="390" spans="1:14" ht="13">
      <c r="A390" s="36"/>
      <c r="B390" s="3"/>
      <c r="C390" s="4"/>
      <c r="D390" s="4"/>
      <c r="E390" s="3"/>
      <c r="F390" s="3"/>
      <c r="G390" s="16"/>
      <c r="H390" s="3"/>
      <c r="I390" s="3"/>
      <c r="J390" s="3"/>
      <c r="K390" s="3"/>
      <c r="L390" s="3"/>
      <c r="M390" s="3"/>
      <c r="N390" s="3"/>
    </row>
    <row r="391" spans="1:14" ht="13">
      <c r="A391" s="36"/>
      <c r="B391" s="3"/>
      <c r="C391" s="4"/>
      <c r="D391" s="4"/>
      <c r="E391" s="3"/>
      <c r="F391" s="3"/>
      <c r="G391" s="16"/>
      <c r="H391" s="3"/>
      <c r="I391" s="3"/>
      <c r="J391" s="3"/>
      <c r="K391" s="3"/>
      <c r="L391" s="3"/>
      <c r="M391" s="3"/>
      <c r="N391" s="3"/>
    </row>
    <row r="392" spans="1:14" ht="13">
      <c r="A392" s="36"/>
      <c r="B392" s="3"/>
      <c r="C392" s="4"/>
      <c r="D392" s="4"/>
      <c r="E392" s="3"/>
      <c r="F392" s="3"/>
      <c r="G392" s="16"/>
      <c r="H392" s="3"/>
      <c r="I392" s="3"/>
      <c r="J392" s="3"/>
      <c r="K392" s="3"/>
      <c r="L392" s="3"/>
      <c r="M392" s="3"/>
      <c r="N392" s="3"/>
    </row>
    <row r="393" spans="1:14" ht="13">
      <c r="A393" s="36"/>
      <c r="B393" s="3"/>
      <c r="C393" s="4"/>
      <c r="D393" s="4"/>
      <c r="E393" s="3"/>
      <c r="F393" s="3"/>
      <c r="G393" s="16"/>
      <c r="H393" s="3"/>
      <c r="I393" s="3"/>
      <c r="J393" s="3"/>
      <c r="K393" s="3"/>
      <c r="L393" s="3"/>
      <c r="M393" s="3"/>
      <c r="N393" s="3"/>
    </row>
    <row r="394" spans="1:14" ht="13">
      <c r="A394" s="36"/>
      <c r="B394" s="3"/>
      <c r="C394" s="4"/>
      <c r="D394" s="4"/>
      <c r="E394" s="3"/>
      <c r="F394" s="3"/>
      <c r="G394" s="16"/>
      <c r="H394" s="3"/>
      <c r="I394" s="3"/>
      <c r="J394" s="3"/>
      <c r="K394" s="3"/>
      <c r="L394" s="3"/>
      <c r="M394" s="3"/>
      <c r="N394" s="3"/>
    </row>
    <row r="395" spans="1:14" ht="13">
      <c r="A395" s="36"/>
      <c r="B395" s="3"/>
      <c r="C395" s="4"/>
      <c r="D395" s="4"/>
      <c r="E395" s="3"/>
      <c r="F395" s="3"/>
      <c r="G395" s="16"/>
      <c r="H395" s="3"/>
      <c r="I395" s="3"/>
      <c r="J395" s="3"/>
      <c r="K395" s="3"/>
      <c r="L395" s="3"/>
      <c r="M395" s="3"/>
      <c r="N395" s="3"/>
    </row>
    <row r="396" spans="1:14" ht="13">
      <c r="A396" s="36"/>
      <c r="B396" s="3"/>
      <c r="C396" s="4"/>
      <c r="D396" s="4"/>
      <c r="E396" s="3"/>
      <c r="F396" s="3"/>
      <c r="G396" s="16"/>
      <c r="H396" s="3"/>
      <c r="I396" s="3"/>
      <c r="J396" s="3"/>
      <c r="K396" s="3"/>
      <c r="L396" s="3"/>
      <c r="M396" s="3"/>
      <c r="N396" s="3"/>
    </row>
    <row r="397" spans="1:14" ht="13">
      <c r="A397" s="36"/>
      <c r="B397" s="3"/>
      <c r="C397" s="4"/>
      <c r="D397" s="4"/>
      <c r="E397" s="3"/>
      <c r="F397" s="3"/>
      <c r="G397" s="16"/>
      <c r="H397" s="3"/>
      <c r="I397" s="3"/>
      <c r="J397" s="3"/>
      <c r="K397" s="3"/>
      <c r="L397" s="3"/>
      <c r="M397" s="3"/>
      <c r="N397" s="3"/>
    </row>
    <row r="398" spans="1:14" ht="13">
      <c r="A398" s="36"/>
      <c r="B398" s="3"/>
      <c r="C398" s="4"/>
      <c r="D398" s="4"/>
      <c r="E398" s="3"/>
      <c r="F398" s="3"/>
      <c r="G398" s="16"/>
      <c r="H398" s="3"/>
      <c r="I398" s="3"/>
      <c r="J398" s="3"/>
      <c r="K398" s="3"/>
      <c r="L398" s="3"/>
      <c r="M398" s="3"/>
      <c r="N398" s="3"/>
    </row>
    <row r="399" spans="1:14" ht="13">
      <c r="A399" s="36"/>
      <c r="B399" s="3"/>
      <c r="C399" s="4"/>
      <c r="D399" s="4"/>
      <c r="E399" s="3"/>
      <c r="F399" s="3"/>
      <c r="G399" s="16"/>
      <c r="H399" s="3"/>
      <c r="I399" s="3"/>
      <c r="J399" s="3"/>
      <c r="K399" s="3"/>
      <c r="L399" s="3"/>
      <c r="M399" s="3"/>
      <c r="N399" s="3"/>
    </row>
    <row r="400" spans="1:14" ht="13">
      <c r="A400" s="36"/>
      <c r="B400" s="3"/>
      <c r="C400" s="4"/>
      <c r="D400" s="4"/>
      <c r="E400" s="3"/>
      <c r="F400" s="3"/>
      <c r="G400" s="16"/>
      <c r="H400" s="3"/>
      <c r="I400" s="3"/>
      <c r="J400" s="3"/>
      <c r="K400" s="3"/>
      <c r="L400" s="3"/>
      <c r="M400" s="3"/>
      <c r="N400" s="3"/>
    </row>
    <row r="401" spans="1:14" ht="13">
      <c r="A401" s="36"/>
      <c r="B401" s="3"/>
      <c r="C401" s="4"/>
      <c r="D401" s="4"/>
      <c r="E401" s="3"/>
      <c r="F401" s="3"/>
      <c r="G401" s="16"/>
      <c r="H401" s="3"/>
      <c r="I401" s="3"/>
      <c r="J401" s="3"/>
      <c r="K401" s="3"/>
      <c r="L401" s="3"/>
      <c r="M401" s="3"/>
      <c r="N401" s="3"/>
    </row>
    <row r="402" spans="1:14" ht="13">
      <c r="A402" s="36"/>
      <c r="B402" s="3"/>
      <c r="C402" s="4"/>
      <c r="D402" s="4"/>
      <c r="E402" s="3"/>
      <c r="F402" s="3"/>
      <c r="G402" s="16"/>
      <c r="H402" s="3"/>
      <c r="I402" s="3"/>
      <c r="J402" s="3"/>
      <c r="K402" s="3"/>
      <c r="L402" s="3"/>
      <c r="M402" s="3"/>
      <c r="N402" s="3"/>
    </row>
    <row r="403" spans="1:14" ht="13">
      <c r="A403" s="36"/>
      <c r="B403" s="3"/>
      <c r="C403" s="4"/>
      <c r="D403" s="4"/>
      <c r="E403" s="3"/>
      <c r="F403" s="3"/>
      <c r="G403" s="16"/>
      <c r="H403" s="3"/>
      <c r="I403" s="3"/>
      <c r="J403" s="3"/>
      <c r="K403" s="3"/>
      <c r="L403" s="3"/>
      <c r="M403" s="3"/>
      <c r="N403" s="3"/>
    </row>
    <row r="404" spans="1:14" ht="13">
      <c r="A404" s="36"/>
      <c r="B404" s="3"/>
      <c r="C404" s="4"/>
      <c r="D404" s="4"/>
      <c r="E404" s="3"/>
      <c r="F404" s="3"/>
      <c r="G404" s="16"/>
      <c r="H404" s="3"/>
      <c r="I404" s="3"/>
      <c r="J404" s="3"/>
      <c r="K404" s="3"/>
      <c r="L404" s="3"/>
      <c r="M404" s="3"/>
      <c r="N404" s="3"/>
    </row>
    <row r="405" spans="1:14" ht="13">
      <c r="A405" s="36"/>
      <c r="B405" s="3"/>
      <c r="C405" s="4"/>
      <c r="D405" s="4"/>
      <c r="E405" s="3"/>
      <c r="F405" s="3"/>
      <c r="G405" s="16"/>
      <c r="H405" s="3"/>
      <c r="I405" s="3"/>
      <c r="J405" s="3"/>
      <c r="K405" s="3"/>
      <c r="L405" s="3"/>
      <c r="M405" s="3"/>
      <c r="N405" s="3"/>
    </row>
    <row r="406" spans="1:14" ht="13">
      <c r="A406" s="36"/>
      <c r="B406" s="3"/>
      <c r="C406" s="4"/>
      <c r="D406" s="4"/>
      <c r="E406" s="3"/>
      <c r="F406" s="3"/>
      <c r="G406" s="16"/>
      <c r="H406" s="3"/>
      <c r="I406" s="3"/>
      <c r="J406" s="3"/>
      <c r="K406" s="3"/>
      <c r="L406" s="3"/>
      <c r="M406" s="3"/>
      <c r="N406" s="3"/>
    </row>
    <row r="407" spans="1:14" ht="13">
      <c r="A407" s="36"/>
      <c r="B407" s="3"/>
      <c r="C407" s="4"/>
      <c r="D407" s="4"/>
      <c r="E407" s="3"/>
      <c r="F407" s="3"/>
      <c r="G407" s="16"/>
      <c r="H407" s="3"/>
      <c r="I407" s="3"/>
      <c r="J407" s="3"/>
      <c r="K407" s="3"/>
      <c r="L407" s="3"/>
      <c r="M407" s="3"/>
      <c r="N407" s="3"/>
    </row>
    <row r="408" spans="1:14" ht="13">
      <c r="A408" s="36"/>
      <c r="B408" s="3"/>
      <c r="C408" s="4"/>
      <c r="D408" s="4"/>
      <c r="E408" s="3"/>
      <c r="F408" s="3"/>
      <c r="G408" s="16"/>
      <c r="H408" s="3"/>
      <c r="I408" s="3"/>
      <c r="J408" s="3"/>
      <c r="K408" s="3"/>
      <c r="L408" s="3"/>
      <c r="M408" s="3"/>
      <c r="N408" s="3"/>
    </row>
    <row r="409" spans="1:14" ht="13">
      <c r="A409" s="36"/>
      <c r="B409" s="3"/>
      <c r="C409" s="4"/>
      <c r="D409" s="4"/>
      <c r="E409" s="3"/>
      <c r="F409" s="3"/>
      <c r="G409" s="16"/>
      <c r="H409" s="3"/>
      <c r="I409" s="3"/>
      <c r="J409" s="3"/>
      <c r="K409" s="3"/>
      <c r="L409" s="3"/>
      <c r="M409" s="3"/>
      <c r="N409" s="3"/>
    </row>
    <row r="410" spans="1:14" ht="13">
      <c r="A410" s="36"/>
      <c r="B410" s="3"/>
      <c r="C410" s="4"/>
      <c r="D410" s="4"/>
      <c r="E410" s="3"/>
      <c r="F410" s="3"/>
      <c r="G410" s="16"/>
      <c r="H410" s="3"/>
      <c r="I410" s="3"/>
      <c r="J410" s="3"/>
      <c r="K410" s="3"/>
      <c r="L410" s="3"/>
      <c r="M410" s="3"/>
      <c r="N410" s="3"/>
    </row>
    <row r="411" spans="1:14" ht="13">
      <c r="A411" s="36"/>
      <c r="B411" s="3"/>
      <c r="C411" s="4"/>
      <c r="D411" s="4"/>
      <c r="E411" s="3"/>
      <c r="F411" s="3"/>
      <c r="G411" s="16"/>
      <c r="H411" s="3"/>
      <c r="I411" s="3"/>
      <c r="J411" s="3"/>
      <c r="K411" s="3"/>
      <c r="L411" s="3"/>
      <c r="M411" s="3"/>
      <c r="N411" s="3"/>
    </row>
    <row r="412" spans="1:14" ht="13">
      <c r="A412" s="36"/>
      <c r="B412" s="3"/>
      <c r="C412" s="4"/>
      <c r="D412" s="4"/>
      <c r="E412" s="3"/>
      <c r="F412" s="3"/>
      <c r="G412" s="16"/>
      <c r="H412" s="3"/>
      <c r="I412" s="3"/>
      <c r="J412" s="3"/>
      <c r="K412" s="3"/>
      <c r="L412" s="3"/>
      <c r="M412" s="3"/>
      <c r="N412" s="3"/>
    </row>
    <row r="413" spans="1:14" ht="13">
      <c r="A413" s="36"/>
      <c r="B413" s="3"/>
      <c r="C413" s="4"/>
      <c r="D413" s="4"/>
      <c r="E413" s="3"/>
      <c r="F413" s="3"/>
      <c r="G413" s="16"/>
      <c r="H413" s="3"/>
      <c r="I413" s="3"/>
      <c r="J413" s="3"/>
      <c r="K413" s="3"/>
      <c r="L413" s="3"/>
      <c r="M413" s="3"/>
      <c r="N413" s="3"/>
    </row>
    <row r="414" spans="1:14" ht="13">
      <c r="A414" s="36"/>
      <c r="B414" s="3"/>
      <c r="C414" s="4"/>
      <c r="D414" s="4"/>
      <c r="E414" s="3"/>
      <c r="F414" s="3"/>
      <c r="G414" s="16"/>
      <c r="H414" s="3"/>
      <c r="I414" s="3"/>
      <c r="J414" s="3"/>
      <c r="K414" s="3"/>
      <c r="L414" s="3"/>
      <c r="M414" s="3"/>
      <c r="N414" s="3"/>
    </row>
    <row r="415" spans="1:14" ht="13">
      <c r="A415" s="36"/>
      <c r="B415" s="3"/>
      <c r="C415" s="4"/>
      <c r="D415" s="4"/>
      <c r="E415" s="3"/>
      <c r="F415" s="3"/>
      <c r="G415" s="16"/>
      <c r="H415" s="3"/>
      <c r="I415" s="3"/>
      <c r="J415" s="3"/>
      <c r="K415" s="3"/>
      <c r="L415" s="3"/>
      <c r="M415" s="3"/>
      <c r="N415" s="3"/>
    </row>
    <row r="416" spans="1:14" ht="13">
      <c r="A416" s="36"/>
      <c r="B416" s="3"/>
      <c r="C416" s="4"/>
      <c r="D416" s="4"/>
      <c r="E416" s="3"/>
      <c r="F416" s="3"/>
      <c r="G416" s="16"/>
      <c r="H416" s="3"/>
      <c r="I416" s="3"/>
      <c r="J416" s="3"/>
      <c r="K416" s="3"/>
      <c r="L416" s="3"/>
      <c r="M416" s="3"/>
      <c r="N416" s="3"/>
    </row>
    <row r="417" spans="1:14" ht="13">
      <c r="A417" s="36"/>
      <c r="B417" s="3"/>
      <c r="C417" s="4"/>
      <c r="D417" s="4"/>
      <c r="E417" s="3"/>
      <c r="F417" s="3"/>
      <c r="G417" s="16"/>
      <c r="H417" s="3"/>
      <c r="I417" s="3"/>
      <c r="J417" s="3"/>
      <c r="K417" s="3"/>
      <c r="L417" s="3"/>
      <c r="M417" s="3"/>
      <c r="N417" s="3"/>
    </row>
    <row r="418" spans="1:14" ht="13">
      <c r="A418" s="36"/>
      <c r="B418" s="3"/>
      <c r="C418" s="4"/>
      <c r="D418" s="4"/>
      <c r="E418" s="3"/>
      <c r="F418" s="3"/>
      <c r="G418" s="16"/>
      <c r="H418" s="3"/>
      <c r="I418" s="3"/>
      <c r="J418" s="3"/>
      <c r="K418" s="3"/>
      <c r="L418" s="3"/>
      <c r="M418" s="3"/>
      <c r="N418" s="3"/>
    </row>
    <row r="419" spans="1:14" ht="13">
      <c r="A419" s="36"/>
      <c r="B419" s="3"/>
      <c r="C419" s="4"/>
      <c r="D419" s="4"/>
      <c r="E419" s="3"/>
      <c r="F419" s="3"/>
      <c r="G419" s="16"/>
      <c r="H419" s="3"/>
      <c r="I419" s="3"/>
      <c r="J419" s="3"/>
      <c r="K419" s="3"/>
      <c r="L419" s="3"/>
      <c r="M419" s="3"/>
      <c r="N419" s="3"/>
    </row>
    <row r="420" spans="1:14" ht="13">
      <c r="A420" s="36"/>
      <c r="B420" s="3"/>
      <c r="C420" s="4"/>
      <c r="D420" s="4"/>
      <c r="E420" s="3"/>
      <c r="F420" s="3"/>
      <c r="G420" s="16"/>
      <c r="H420" s="3"/>
      <c r="I420" s="3"/>
      <c r="J420" s="3"/>
      <c r="K420" s="3"/>
      <c r="L420" s="3"/>
      <c r="M420" s="3"/>
      <c r="N420" s="3"/>
    </row>
    <row r="421" spans="1:14" ht="13">
      <c r="A421" s="36"/>
      <c r="B421" s="3"/>
      <c r="C421" s="4"/>
      <c r="D421" s="4"/>
      <c r="E421" s="3"/>
      <c r="F421" s="3"/>
      <c r="G421" s="16"/>
      <c r="H421" s="3"/>
      <c r="I421" s="3"/>
      <c r="J421" s="3"/>
      <c r="K421" s="3"/>
      <c r="L421" s="3"/>
      <c r="M421" s="3"/>
      <c r="N421" s="3"/>
    </row>
    <row r="422" spans="1:14" ht="13">
      <c r="A422" s="36"/>
      <c r="B422" s="3"/>
      <c r="C422" s="4"/>
      <c r="D422" s="4"/>
      <c r="E422" s="3"/>
      <c r="F422" s="3"/>
      <c r="G422" s="16"/>
      <c r="H422" s="3"/>
      <c r="I422" s="3"/>
      <c r="J422" s="3"/>
      <c r="K422" s="3"/>
      <c r="L422" s="3"/>
      <c r="M422" s="3"/>
      <c r="N422" s="3"/>
    </row>
    <row r="423" spans="1:14" ht="13">
      <c r="A423" s="36"/>
      <c r="B423" s="3"/>
      <c r="C423" s="4"/>
      <c r="D423" s="4"/>
      <c r="E423" s="3"/>
      <c r="F423" s="3"/>
      <c r="G423" s="16"/>
      <c r="H423" s="3"/>
      <c r="I423" s="3"/>
      <c r="J423" s="3"/>
      <c r="K423" s="3"/>
      <c r="L423" s="3"/>
      <c r="M423" s="3"/>
      <c r="N423" s="3"/>
    </row>
    <row r="424" spans="1:14" ht="13">
      <c r="A424" s="36"/>
      <c r="B424" s="3"/>
      <c r="C424" s="4"/>
      <c r="D424" s="4"/>
      <c r="E424" s="3"/>
      <c r="F424" s="3"/>
      <c r="G424" s="16"/>
      <c r="H424" s="3"/>
      <c r="I424" s="3"/>
      <c r="J424" s="3"/>
      <c r="K424" s="3"/>
      <c r="L424" s="3"/>
      <c r="M424" s="3"/>
      <c r="N424" s="3"/>
    </row>
    <row r="425" spans="1:14" ht="13">
      <c r="A425" s="36"/>
      <c r="B425" s="3"/>
      <c r="C425" s="4"/>
      <c r="D425" s="4"/>
      <c r="E425" s="3"/>
      <c r="F425" s="3"/>
      <c r="G425" s="16"/>
      <c r="H425" s="3"/>
      <c r="I425" s="3"/>
      <c r="J425" s="3"/>
      <c r="K425" s="3"/>
      <c r="L425" s="3"/>
      <c r="M425" s="3"/>
      <c r="N425" s="3"/>
    </row>
    <row r="426" spans="1:14" ht="13">
      <c r="A426" s="36"/>
      <c r="B426" s="3"/>
      <c r="C426" s="4"/>
      <c r="D426" s="4"/>
      <c r="E426" s="3"/>
      <c r="F426" s="3"/>
      <c r="G426" s="16"/>
      <c r="H426" s="3"/>
      <c r="I426" s="3"/>
      <c r="J426" s="3"/>
      <c r="K426" s="3"/>
      <c r="L426" s="3"/>
      <c r="M426" s="3"/>
      <c r="N426" s="3"/>
    </row>
    <row r="427" spans="1:14" ht="13">
      <c r="A427" s="36"/>
      <c r="B427" s="3"/>
      <c r="C427" s="4"/>
      <c r="D427" s="4"/>
      <c r="E427" s="3"/>
      <c r="F427" s="3"/>
      <c r="G427" s="16"/>
      <c r="H427" s="3"/>
      <c r="I427" s="3"/>
      <c r="J427" s="3"/>
      <c r="K427" s="3"/>
      <c r="L427" s="3"/>
      <c r="M427" s="3"/>
      <c r="N427" s="3"/>
    </row>
    <row r="428" spans="1:14" ht="13">
      <c r="A428" s="36"/>
      <c r="B428" s="3"/>
      <c r="C428" s="4"/>
      <c r="D428" s="4"/>
      <c r="E428" s="3"/>
      <c r="F428" s="3"/>
      <c r="G428" s="16"/>
      <c r="H428" s="3"/>
      <c r="I428" s="3"/>
      <c r="J428" s="3"/>
      <c r="K428" s="3"/>
      <c r="L428" s="3"/>
      <c r="M428" s="3"/>
      <c r="N428" s="3"/>
    </row>
    <row r="429" spans="1:14" ht="13">
      <c r="A429" s="36"/>
      <c r="B429" s="3"/>
      <c r="C429" s="4"/>
      <c r="D429" s="4"/>
      <c r="E429" s="3"/>
      <c r="F429" s="3"/>
      <c r="G429" s="16"/>
      <c r="H429" s="3"/>
      <c r="I429" s="3"/>
      <c r="J429" s="3"/>
      <c r="K429" s="3"/>
      <c r="L429" s="3"/>
      <c r="M429" s="3"/>
      <c r="N429" s="3"/>
    </row>
    <row r="430" spans="1:14" ht="13">
      <c r="A430" s="36"/>
      <c r="B430" s="3"/>
      <c r="C430" s="4"/>
      <c r="D430" s="4"/>
      <c r="E430" s="3"/>
      <c r="F430" s="3"/>
      <c r="G430" s="16"/>
      <c r="H430" s="3"/>
      <c r="I430" s="3"/>
      <c r="J430" s="3"/>
      <c r="K430" s="3"/>
      <c r="L430" s="3"/>
      <c r="M430" s="3"/>
      <c r="N430" s="3"/>
    </row>
    <row r="431" spans="1:14" ht="13">
      <c r="A431" s="36"/>
      <c r="B431" s="3"/>
      <c r="C431" s="4"/>
      <c r="D431" s="4"/>
      <c r="E431" s="3"/>
      <c r="F431" s="3"/>
      <c r="G431" s="16"/>
      <c r="H431" s="3"/>
      <c r="I431" s="3"/>
      <c r="J431" s="3"/>
      <c r="K431" s="3"/>
      <c r="L431" s="3"/>
      <c r="M431" s="3"/>
      <c r="N431" s="3"/>
    </row>
    <row r="432" spans="1:14" ht="13">
      <c r="A432" s="36"/>
      <c r="B432" s="3"/>
      <c r="C432" s="4"/>
      <c r="D432" s="4"/>
      <c r="E432" s="3"/>
      <c r="F432" s="3"/>
      <c r="G432" s="16"/>
      <c r="H432" s="3"/>
      <c r="I432" s="3"/>
      <c r="J432" s="3"/>
      <c r="K432" s="3"/>
      <c r="L432" s="3"/>
      <c r="M432" s="3"/>
      <c r="N432" s="3"/>
    </row>
    <row r="433" spans="1:14" ht="13">
      <c r="A433" s="36"/>
      <c r="B433" s="3"/>
      <c r="C433" s="4"/>
      <c r="D433" s="4"/>
      <c r="E433" s="3"/>
      <c r="F433" s="3"/>
      <c r="G433" s="16"/>
      <c r="H433" s="3"/>
      <c r="I433" s="3"/>
      <c r="J433" s="3"/>
      <c r="K433" s="3"/>
      <c r="L433" s="3"/>
      <c r="M433" s="3"/>
      <c r="N433" s="3"/>
    </row>
    <row r="434" spans="1:14" ht="13">
      <c r="A434" s="36"/>
      <c r="B434" s="3"/>
      <c r="C434" s="4"/>
      <c r="D434" s="4"/>
      <c r="E434" s="3"/>
      <c r="F434" s="3"/>
      <c r="G434" s="16"/>
      <c r="H434" s="3"/>
      <c r="I434" s="3"/>
      <c r="J434" s="3"/>
      <c r="K434" s="3"/>
      <c r="L434" s="3"/>
      <c r="M434" s="3"/>
      <c r="N434" s="3"/>
    </row>
    <row r="435" spans="1:14" ht="13">
      <c r="A435" s="36"/>
      <c r="B435" s="3"/>
      <c r="C435" s="4"/>
      <c r="D435" s="4"/>
      <c r="E435" s="3"/>
      <c r="F435" s="3"/>
      <c r="G435" s="16"/>
      <c r="H435" s="3"/>
      <c r="I435" s="3"/>
      <c r="J435" s="3"/>
      <c r="K435" s="3"/>
      <c r="L435" s="3"/>
      <c r="M435" s="3"/>
      <c r="N435" s="3"/>
    </row>
    <row r="436" spans="1:14" ht="13">
      <c r="A436" s="36"/>
      <c r="B436" s="3"/>
      <c r="C436" s="4"/>
      <c r="D436" s="4"/>
      <c r="E436" s="3"/>
      <c r="F436" s="3"/>
      <c r="G436" s="16"/>
      <c r="H436" s="3"/>
      <c r="I436" s="3"/>
      <c r="J436" s="3"/>
      <c r="K436" s="3"/>
      <c r="L436" s="3"/>
      <c r="M436" s="3"/>
      <c r="N436" s="3"/>
    </row>
    <row r="437" spans="1:14" ht="13">
      <c r="A437" s="36"/>
      <c r="B437" s="3"/>
      <c r="C437" s="4"/>
      <c r="D437" s="4"/>
      <c r="E437" s="3"/>
      <c r="F437" s="3"/>
      <c r="G437" s="16"/>
      <c r="H437" s="3"/>
      <c r="I437" s="3"/>
      <c r="J437" s="3"/>
      <c r="K437" s="3"/>
      <c r="L437" s="3"/>
      <c r="M437" s="3"/>
      <c r="N437" s="3"/>
    </row>
    <row r="438" spans="1:14" ht="13">
      <c r="A438" s="36"/>
      <c r="B438" s="3"/>
      <c r="C438" s="4"/>
      <c r="D438" s="4"/>
      <c r="E438" s="3"/>
      <c r="F438" s="3"/>
      <c r="G438" s="16"/>
      <c r="H438" s="3"/>
      <c r="I438" s="3"/>
      <c r="J438" s="3"/>
      <c r="K438" s="3"/>
      <c r="L438" s="3"/>
      <c r="M438" s="3"/>
      <c r="N438" s="3"/>
    </row>
    <row r="439" spans="1:14" ht="13">
      <c r="A439" s="36"/>
      <c r="B439" s="3"/>
      <c r="C439" s="4"/>
      <c r="D439" s="4"/>
      <c r="E439" s="3"/>
      <c r="F439" s="3"/>
      <c r="G439" s="16"/>
      <c r="H439" s="3"/>
      <c r="I439" s="3"/>
      <c r="J439" s="3"/>
      <c r="K439" s="3"/>
      <c r="L439" s="3"/>
      <c r="M439" s="3"/>
      <c r="N439" s="3"/>
    </row>
    <row r="440" spans="1:14" ht="13">
      <c r="A440" s="36"/>
      <c r="B440" s="3"/>
      <c r="C440" s="4"/>
      <c r="D440" s="4"/>
      <c r="E440" s="3"/>
      <c r="F440" s="3"/>
      <c r="G440" s="16"/>
      <c r="H440" s="3"/>
      <c r="I440" s="3"/>
      <c r="J440" s="3"/>
      <c r="K440" s="3"/>
      <c r="L440" s="3"/>
      <c r="M440" s="3"/>
      <c r="N440" s="3"/>
    </row>
    <row r="441" spans="1:14" ht="13">
      <c r="A441" s="36"/>
      <c r="B441" s="3"/>
      <c r="C441" s="4"/>
      <c r="D441" s="4"/>
      <c r="E441" s="3"/>
      <c r="F441" s="3"/>
      <c r="G441" s="16"/>
      <c r="H441" s="3"/>
      <c r="I441" s="3"/>
      <c r="J441" s="3"/>
      <c r="K441" s="3"/>
      <c r="L441" s="3"/>
      <c r="M441" s="3"/>
      <c r="N441" s="3"/>
    </row>
    <row r="442" spans="1:14" ht="13">
      <c r="A442" s="36"/>
      <c r="B442" s="3"/>
      <c r="C442" s="4"/>
      <c r="D442" s="4"/>
      <c r="E442" s="3"/>
      <c r="F442" s="3"/>
      <c r="G442" s="16"/>
      <c r="H442" s="3"/>
      <c r="I442" s="3"/>
      <c r="J442" s="3"/>
      <c r="K442" s="3"/>
      <c r="L442" s="3"/>
      <c r="M442" s="3"/>
      <c r="N442" s="3"/>
    </row>
    <row r="443" spans="1:14" ht="13">
      <c r="A443" s="36"/>
      <c r="B443" s="3"/>
      <c r="C443" s="4"/>
      <c r="D443" s="4"/>
      <c r="E443" s="3"/>
      <c r="F443" s="3"/>
      <c r="G443" s="16"/>
      <c r="H443" s="3"/>
      <c r="I443" s="3"/>
      <c r="J443" s="3"/>
      <c r="K443" s="3"/>
      <c r="L443" s="3"/>
      <c r="M443" s="3"/>
      <c r="N443" s="3"/>
    </row>
    <row r="444" spans="1:14" ht="13">
      <c r="A444" s="36"/>
      <c r="B444" s="3"/>
      <c r="C444" s="4"/>
      <c r="D444" s="4"/>
      <c r="E444" s="3"/>
      <c r="F444" s="3"/>
      <c r="G444" s="16"/>
      <c r="H444" s="3"/>
      <c r="I444" s="3"/>
      <c r="J444" s="3"/>
      <c r="K444" s="3"/>
      <c r="L444" s="3"/>
      <c r="M444" s="3"/>
      <c r="N444" s="3"/>
    </row>
    <row r="445" spans="1:14" ht="13">
      <c r="A445" s="36"/>
      <c r="B445" s="3"/>
      <c r="C445" s="4"/>
      <c r="D445" s="4"/>
      <c r="E445" s="3"/>
      <c r="F445" s="3"/>
      <c r="G445" s="16"/>
      <c r="H445" s="3"/>
      <c r="I445" s="3"/>
      <c r="J445" s="3"/>
      <c r="K445" s="3"/>
      <c r="L445" s="3"/>
      <c r="M445" s="3"/>
      <c r="N445" s="3"/>
    </row>
    <row r="446" spans="1:14" ht="13">
      <c r="A446" s="36"/>
      <c r="B446" s="3"/>
      <c r="C446" s="4"/>
      <c r="D446" s="4"/>
      <c r="E446" s="3"/>
      <c r="F446" s="3"/>
      <c r="G446" s="16"/>
      <c r="H446" s="3"/>
      <c r="I446" s="3"/>
      <c r="J446" s="3"/>
      <c r="K446" s="3"/>
      <c r="L446" s="3"/>
      <c r="M446" s="3"/>
      <c r="N446" s="3"/>
    </row>
    <row r="447" spans="1:14" ht="13">
      <c r="A447" s="36"/>
      <c r="B447" s="3"/>
      <c r="C447" s="4"/>
      <c r="D447" s="4"/>
      <c r="E447" s="3"/>
      <c r="F447" s="3"/>
      <c r="G447" s="16"/>
      <c r="H447" s="3"/>
      <c r="I447" s="3"/>
      <c r="J447" s="3"/>
      <c r="K447" s="3"/>
      <c r="L447" s="3"/>
      <c r="M447" s="3"/>
      <c r="N447" s="3"/>
    </row>
    <row r="448" spans="1:14" ht="13">
      <c r="A448" s="36"/>
      <c r="B448" s="3"/>
      <c r="C448" s="4"/>
      <c r="D448" s="4"/>
      <c r="E448" s="3"/>
      <c r="F448" s="3"/>
      <c r="G448" s="16"/>
      <c r="H448" s="3"/>
      <c r="I448" s="3"/>
      <c r="J448" s="3"/>
      <c r="K448" s="3"/>
      <c r="L448" s="3"/>
      <c r="M448" s="3"/>
      <c r="N448" s="3"/>
    </row>
    <row r="449" spans="1:14" ht="13">
      <c r="A449" s="36"/>
      <c r="B449" s="3"/>
      <c r="C449" s="4"/>
      <c r="D449" s="4"/>
      <c r="E449" s="3"/>
      <c r="F449" s="3"/>
      <c r="G449" s="16"/>
      <c r="H449" s="3"/>
      <c r="I449" s="3"/>
      <c r="J449" s="3"/>
      <c r="K449" s="3"/>
      <c r="L449" s="3"/>
      <c r="M449" s="3"/>
      <c r="N449" s="3"/>
    </row>
    <row r="450" spans="1:14" ht="13">
      <c r="A450" s="36"/>
      <c r="B450" s="3"/>
      <c r="C450" s="4"/>
      <c r="D450" s="4"/>
      <c r="E450" s="3"/>
      <c r="F450" s="3"/>
      <c r="G450" s="16"/>
      <c r="H450" s="3"/>
      <c r="I450" s="3"/>
      <c r="J450" s="3"/>
      <c r="K450" s="3"/>
      <c r="L450" s="3"/>
      <c r="M450" s="3"/>
      <c r="N450" s="3"/>
    </row>
    <row r="451" spans="1:14" ht="13">
      <c r="A451" s="36"/>
      <c r="B451" s="3"/>
      <c r="C451" s="4"/>
      <c r="D451" s="4"/>
      <c r="E451" s="3"/>
      <c r="F451" s="3"/>
      <c r="G451" s="16"/>
      <c r="H451" s="3"/>
      <c r="I451" s="3"/>
      <c r="J451" s="3"/>
      <c r="K451" s="3"/>
      <c r="L451" s="3"/>
      <c r="M451" s="3"/>
      <c r="N451" s="3"/>
    </row>
    <row r="452" spans="1:14" ht="13">
      <c r="A452" s="36"/>
      <c r="B452" s="3"/>
      <c r="C452" s="4"/>
      <c r="D452" s="4"/>
      <c r="E452" s="3"/>
      <c r="F452" s="3"/>
      <c r="G452" s="16"/>
      <c r="H452" s="3"/>
      <c r="I452" s="3"/>
      <c r="J452" s="3"/>
      <c r="K452" s="3"/>
      <c r="L452" s="3"/>
      <c r="M452" s="3"/>
      <c r="N452" s="3"/>
    </row>
    <row r="453" spans="1:14" ht="13">
      <c r="A453" s="36"/>
      <c r="B453" s="3"/>
      <c r="C453" s="4"/>
      <c r="D453" s="4"/>
      <c r="E453" s="3"/>
      <c r="F453" s="3"/>
      <c r="G453" s="16"/>
      <c r="H453" s="3"/>
      <c r="I453" s="3"/>
      <c r="J453" s="3"/>
      <c r="K453" s="3"/>
      <c r="L453" s="3"/>
      <c r="M453" s="3"/>
      <c r="N453" s="3"/>
    </row>
    <row r="454" spans="1:14" ht="13">
      <c r="A454" s="36"/>
      <c r="B454" s="3"/>
      <c r="C454" s="4"/>
      <c r="D454" s="4"/>
      <c r="E454" s="3"/>
      <c r="F454" s="3"/>
      <c r="G454" s="16"/>
      <c r="H454" s="3"/>
      <c r="I454" s="3"/>
      <c r="J454" s="3"/>
      <c r="K454" s="3"/>
      <c r="L454" s="3"/>
      <c r="M454" s="3"/>
      <c r="N454" s="3"/>
    </row>
    <row r="455" spans="1:14" ht="13">
      <c r="A455" s="36"/>
      <c r="B455" s="3"/>
      <c r="C455" s="4"/>
      <c r="D455" s="4"/>
      <c r="E455" s="3"/>
      <c r="F455" s="3"/>
      <c r="G455" s="16"/>
      <c r="H455" s="3"/>
      <c r="I455" s="3"/>
      <c r="J455" s="3"/>
      <c r="K455" s="3"/>
      <c r="L455" s="3"/>
      <c r="M455" s="3"/>
      <c r="N455" s="3"/>
    </row>
    <row r="456" spans="1:14" ht="13">
      <c r="A456" s="36"/>
      <c r="B456" s="3"/>
      <c r="C456" s="4"/>
      <c r="D456" s="4"/>
      <c r="E456" s="3"/>
      <c r="F456" s="3"/>
      <c r="G456" s="16"/>
      <c r="H456" s="3"/>
      <c r="I456" s="3"/>
      <c r="J456" s="3"/>
      <c r="K456" s="3"/>
      <c r="L456" s="3"/>
      <c r="M456" s="3"/>
      <c r="N456" s="3"/>
    </row>
    <row r="457" spans="1:14" ht="13">
      <c r="A457" s="36"/>
      <c r="B457" s="3"/>
      <c r="C457" s="4"/>
      <c r="D457" s="4"/>
      <c r="E457" s="3"/>
      <c r="F457" s="3"/>
      <c r="G457" s="16"/>
      <c r="H457" s="3"/>
      <c r="I457" s="3"/>
      <c r="J457" s="3"/>
      <c r="K457" s="3"/>
      <c r="L457" s="3"/>
      <c r="M457" s="3"/>
      <c r="N457" s="3"/>
    </row>
    <row r="458" spans="1:14" ht="13">
      <c r="A458" s="36"/>
      <c r="B458" s="3"/>
      <c r="C458" s="4"/>
      <c r="D458" s="4"/>
      <c r="E458" s="3"/>
      <c r="F458" s="3"/>
      <c r="G458" s="16"/>
      <c r="H458" s="3"/>
      <c r="I458" s="3"/>
      <c r="J458" s="3"/>
      <c r="K458" s="3"/>
      <c r="L458" s="3"/>
      <c r="M458" s="3"/>
      <c r="N458" s="3"/>
    </row>
    <row r="459" spans="1:14" ht="13">
      <c r="A459" s="36"/>
      <c r="B459" s="3"/>
      <c r="C459" s="4"/>
      <c r="D459" s="4"/>
      <c r="E459" s="3"/>
      <c r="F459" s="3"/>
      <c r="G459" s="16"/>
      <c r="H459" s="3"/>
      <c r="I459" s="3"/>
      <c r="J459" s="3"/>
      <c r="K459" s="3"/>
      <c r="L459" s="3"/>
      <c r="M459" s="3"/>
      <c r="N459" s="3"/>
    </row>
    <row r="460" spans="1:14" ht="13">
      <c r="A460" s="36"/>
      <c r="B460" s="3"/>
      <c r="C460" s="4"/>
      <c r="D460" s="4"/>
      <c r="E460" s="3"/>
      <c r="F460" s="3"/>
      <c r="G460" s="16"/>
      <c r="H460" s="3"/>
      <c r="I460" s="3"/>
      <c r="J460" s="3"/>
      <c r="K460" s="3"/>
      <c r="L460" s="3"/>
      <c r="M460" s="3"/>
      <c r="N460" s="3"/>
    </row>
    <row r="461" spans="1:14" ht="13">
      <c r="A461" s="36"/>
      <c r="B461" s="3"/>
      <c r="C461" s="4"/>
      <c r="D461" s="4"/>
      <c r="E461" s="3"/>
      <c r="F461" s="3"/>
      <c r="G461" s="16"/>
      <c r="H461" s="3"/>
      <c r="I461" s="3"/>
      <c r="J461" s="3"/>
      <c r="K461" s="3"/>
      <c r="L461" s="3"/>
      <c r="M461" s="3"/>
      <c r="N461" s="3"/>
    </row>
    <row r="462" spans="1:14" ht="13">
      <c r="A462" s="36"/>
      <c r="B462" s="3"/>
      <c r="C462" s="4"/>
      <c r="D462" s="4"/>
      <c r="E462" s="3"/>
      <c r="F462" s="3"/>
      <c r="G462" s="16"/>
      <c r="H462" s="3"/>
      <c r="I462" s="3"/>
      <c r="J462" s="3"/>
      <c r="K462" s="3"/>
      <c r="L462" s="3"/>
      <c r="M462" s="3"/>
      <c r="N462" s="3"/>
    </row>
    <row r="463" spans="1:14" ht="13">
      <c r="A463" s="36"/>
      <c r="B463" s="3"/>
      <c r="C463" s="4"/>
      <c r="D463" s="4"/>
      <c r="E463" s="3"/>
      <c r="F463" s="3"/>
      <c r="G463" s="16"/>
      <c r="H463" s="3"/>
      <c r="I463" s="3"/>
      <c r="J463" s="3"/>
      <c r="K463" s="3"/>
      <c r="L463" s="3"/>
      <c r="M463" s="3"/>
      <c r="N463" s="3"/>
    </row>
    <row r="464" spans="1:14" ht="13">
      <c r="A464" s="36"/>
      <c r="B464" s="3"/>
      <c r="C464" s="4"/>
      <c r="D464" s="4"/>
      <c r="E464" s="3"/>
      <c r="F464" s="3"/>
      <c r="G464" s="16"/>
      <c r="H464" s="3"/>
      <c r="I464" s="3"/>
      <c r="J464" s="3"/>
      <c r="K464" s="3"/>
      <c r="L464" s="3"/>
      <c r="M464" s="3"/>
      <c r="N464" s="3"/>
    </row>
    <row r="465" spans="1:14" ht="13">
      <c r="A465" s="36"/>
      <c r="B465" s="3"/>
      <c r="C465" s="4"/>
      <c r="D465" s="4"/>
      <c r="E465" s="3"/>
      <c r="F465" s="3"/>
      <c r="G465" s="16"/>
      <c r="H465" s="3"/>
      <c r="I465" s="3"/>
      <c r="J465" s="3"/>
      <c r="K465" s="3"/>
      <c r="L465" s="3"/>
      <c r="M465" s="3"/>
      <c r="N465" s="3"/>
    </row>
    <row r="466" spans="1:14" ht="13">
      <c r="A466" s="36"/>
      <c r="B466" s="3"/>
      <c r="C466" s="4"/>
      <c r="D466" s="4"/>
      <c r="E466" s="3"/>
      <c r="F466" s="3"/>
      <c r="G466" s="16"/>
      <c r="H466" s="3"/>
      <c r="I466" s="3"/>
      <c r="J466" s="3"/>
      <c r="K466" s="3"/>
      <c r="L466" s="3"/>
      <c r="M466" s="3"/>
      <c r="N466" s="3"/>
    </row>
    <row r="467" spans="1:14" ht="13">
      <c r="A467" s="36"/>
      <c r="B467" s="3"/>
      <c r="C467" s="4"/>
      <c r="D467" s="4"/>
      <c r="E467" s="3"/>
      <c r="F467" s="3"/>
      <c r="G467" s="16"/>
      <c r="H467" s="3"/>
      <c r="I467" s="3"/>
      <c r="J467" s="3"/>
      <c r="K467" s="3"/>
      <c r="L467" s="3"/>
      <c r="M467" s="3"/>
      <c r="N467" s="3"/>
    </row>
    <row r="468" spans="1:14" ht="13">
      <c r="A468" s="36"/>
      <c r="B468" s="3"/>
      <c r="C468" s="4"/>
      <c r="D468" s="4"/>
      <c r="E468" s="3"/>
      <c r="F468" s="3"/>
      <c r="G468" s="16"/>
      <c r="H468" s="3"/>
      <c r="I468" s="3"/>
      <c r="J468" s="3"/>
      <c r="K468" s="3"/>
      <c r="L468" s="3"/>
      <c r="M468" s="3"/>
      <c r="N468" s="3"/>
    </row>
    <row r="469" spans="1:14" ht="13">
      <c r="A469" s="36"/>
      <c r="B469" s="3"/>
      <c r="C469" s="4"/>
      <c r="D469" s="4"/>
      <c r="E469" s="3"/>
      <c r="F469" s="3"/>
      <c r="G469" s="16"/>
      <c r="H469" s="3"/>
      <c r="I469" s="3"/>
      <c r="J469" s="3"/>
      <c r="K469" s="3"/>
      <c r="L469" s="3"/>
      <c r="M469" s="3"/>
      <c r="N469" s="3"/>
    </row>
    <row r="470" spans="1:14" ht="13">
      <c r="A470" s="36"/>
      <c r="B470" s="3"/>
      <c r="C470" s="4"/>
      <c r="D470" s="4"/>
      <c r="E470" s="3"/>
      <c r="F470" s="3"/>
      <c r="G470" s="16"/>
      <c r="H470" s="3"/>
      <c r="I470" s="3"/>
      <c r="J470" s="3"/>
      <c r="K470" s="3"/>
      <c r="L470" s="3"/>
      <c r="M470" s="3"/>
      <c r="N470" s="3"/>
    </row>
    <row r="471" spans="1:14" ht="13">
      <c r="A471" s="36"/>
      <c r="B471" s="3"/>
      <c r="C471" s="4"/>
      <c r="D471" s="4"/>
      <c r="E471" s="3"/>
      <c r="F471" s="3"/>
      <c r="G471" s="16"/>
      <c r="H471" s="3"/>
      <c r="I471" s="3"/>
      <c r="J471" s="3"/>
      <c r="K471" s="3"/>
      <c r="L471" s="3"/>
      <c r="M471" s="3"/>
      <c r="N471" s="3"/>
    </row>
    <row r="472" spans="1:14" ht="13">
      <c r="A472" s="36"/>
      <c r="B472" s="3"/>
      <c r="C472" s="4"/>
      <c r="D472" s="4"/>
      <c r="E472" s="3"/>
      <c r="F472" s="3"/>
      <c r="G472" s="16"/>
      <c r="H472" s="3"/>
      <c r="I472" s="3"/>
      <c r="J472" s="3"/>
      <c r="K472" s="3"/>
      <c r="L472" s="3"/>
      <c r="M472" s="3"/>
      <c r="N472" s="3"/>
    </row>
    <row r="473" spans="1:14" ht="13">
      <c r="A473" s="36"/>
      <c r="B473" s="3"/>
      <c r="C473" s="4"/>
      <c r="D473" s="4"/>
      <c r="E473" s="3"/>
      <c r="F473" s="3"/>
      <c r="G473" s="16"/>
      <c r="H473" s="3"/>
      <c r="I473" s="3"/>
      <c r="J473" s="3"/>
      <c r="K473" s="3"/>
      <c r="L473" s="3"/>
      <c r="M473" s="3"/>
      <c r="N473" s="3"/>
    </row>
    <row r="474" spans="1:14" ht="13">
      <c r="A474" s="36"/>
      <c r="B474" s="3"/>
      <c r="C474" s="4"/>
      <c r="D474" s="4"/>
      <c r="E474" s="3"/>
      <c r="F474" s="3"/>
      <c r="G474" s="16"/>
      <c r="H474" s="3"/>
      <c r="I474" s="3"/>
      <c r="J474" s="3"/>
      <c r="K474" s="3"/>
      <c r="L474" s="3"/>
      <c r="M474" s="3"/>
      <c r="N474" s="3"/>
    </row>
    <row r="475" spans="1:14" ht="13">
      <c r="A475" s="36"/>
      <c r="B475" s="3"/>
      <c r="C475" s="4"/>
      <c r="D475" s="4"/>
      <c r="E475" s="3"/>
      <c r="F475" s="3"/>
      <c r="G475" s="16"/>
      <c r="H475" s="3"/>
      <c r="I475" s="3"/>
      <c r="J475" s="3"/>
      <c r="K475" s="3"/>
      <c r="L475" s="3"/>
      <c r="M475" s="3"/>
      <c r="N475" s="3"/>
    </row>
    <row r="476" spans="1:14" ht="13">
      <c r="A476" s="36"/>
      <c r="B476" s="3"/>
      <c r="C476" s="4"/>
      <c r="D476" s="4"/>
      <c r="E476" s="3"/>
      <c r="F476" s="3"/>
      <c r="G476" s="16"/>
      <c r="H476" s="3"/>
      <c r="I476" s="3"/>
      <c r="J476" s="3"/>
      <c r="K476" s="3"/>
      <c r="L476" s="3"/>
      <c r="M476" s="3"/>
      <c r="N476" s="3"/>
    </row>
    <row r="477" spans="1:14" ht="13">
      <c r="A477" s="36"/>
      <c r="B477" s="3"/>
      <c r="C477" s="4"/>
      <c r="D477" s="4"/>
      <c r="E477" s="3"/>
      <c r="F477" s="3"/>
      <c r="G477" s="16"/>
      <c r="H477" s="3"/>
      <c r="I477" s="3"/>
      <c r="J477" s="3"/>
      <c r="K477" s="3"/>
      <c r="L477" s="3"/>
      <c r="M477" s="3"/>
      <c r="N477" s="3"/>
    </row>
    <row r="478" spans="1:14" ht="13">
      <c r="A478" s="36"/>
      <c r="B478" s="3"/>
      <c r="C478" s="4"/>
      <c r="D478" s="4"/>
      <c r="E478" s="3"/>
      <c r="F478" s="3"/>
      <c r="G478" s="16"/>
      <c r="H478" s="3"/>
      <c r="I478" s="3"/>
      <c r="J478" s="3"/>
      <c r="K478" s="3"/>
      <c r="L478" s="3"/>
      <c r="M478" s="3"/>
      <c r="N478" s="3"/>
    </row>
    <row r="479" spans="1:14" ht="13">
      <c r="A479" s="36"/>
      <c r="B479" s="3"/>
      <c r="C479" s="4"/>
      <c r="D479" s="4"/>
      <c r="E479" s="3"/>
      <c r="F479" s="3"/>
      <c r="G479" s="16"/>
      <c r="H479" s="3"/>
      <c r="I479" s="3"/>
      <c r="J479" s="3"/>
      <c r="K479" s="3"/>
      <c r="L479" s="3"/>
      <c r="M479" s="3"/>
      <c r="N479" s="3"/>
    </row>
    <row r="480" spans="1:14" ht="13">
      <c r="A480" s="36"/>
      <c r="B480" s="3"/>
      <c r="C480" s="4"/>
      <c r="D480" s="4"/>
      <c r="E480" s="3"/>
      <c r="F480" s="3"/>
      <c r="G480" s="16"/>
      <c r="H480" s="3"/>
      <c r="I480" s="3"/>
      <c r="J480" s="3"/>
      <c r="K480" s="3"/>
      <c r="L480" s="3"/>
      <c r="M480" s="3"/>
      <c r="N480" s="3"/>
    </row>
    <row r="481" spans="1:14" ht="13">
      <c r="A481" s="36"/>
      <c r="B481" s="3"/>
      <c r="C481" s="4"/>
      <c r="D481" s="4"/>
      <c r="E481" s="3"/>
      <c r="F481" s="3"/>
      <c r="G481" s="16"/>
      <c r="H481" s="3"/>
      <c r="I481" s="3"/>
      <c r="J481" s="3"/>
      <c r="K481" s="3"/>
      <c r="L481" s="3"/>
      <c r="M481" s="3"/>
      <c r="N481" s="3"/>
    </row>
    <row r="482" spans="1:14" ht="13">
      <c r="A482" s="36"/>
      <c r="B482" s="3"/>
      <c r="C482" s="4"/>
      <c r="D482" s="4"/>
      <c r="E482" s="3"/>
      <c r="F482" s="3"/>
      <c r="G482" s="16"/>
      <c r="H482" s="3"/>
      <c r="I482" s="3"/>
      <c r="J482" s="3"/>
      <c r="K482" s="3"/>
      <c r="L482" s="3"/>
      <c r="M482" s="3"/>
      <c r="N482" s="3"/>
    </row>
    <row r="483" spans="1:14" ht="13">
      <c r="A483" s="36"/>
      <c r="B483" s="3"/>
      <c r="C483" s="4"/>
      <c r="D483" s="4"/>
      <c r="E483" s="3"/>
      <c r="F483" s="3"/>
      <c r="G483" s="16"/>
      <c r="H483" s="3"/>
      <c r="I483" s="3"/>
      <c r="J483" s="3"/>
      <c r="K483" s="3"/>
      <c r="L483" s="3"/>
      <c r="M483" s="3"/>
      <c r="N483" s="3"/>
    </row>
    <row r="484" spans="1:14" ht="13">
      <c r="A484" s="36"/>
      <c r="B484" s="3"/>
      <c r="C484" s="4"/>
      <c r="D484" s="4"/>
      <c r="E484" s="3"/>
      <c r="F484" s="3"/>
      <c r="G484" s="16"/>
      <c r="H484" s="3"/>
      <c r="I484" s="3"/>
      <c r="J484" s="3"/>
      <c r="K484" s="3"/>
      <c r="L484" s="3"/>
      <c r="M484" s="3"/>
      <c r="N484" s="3"/>
    </row>
    <row r="485" spans="1:14" ht="13">
      <c r="A485" s="36"/>
      <c r="B485" s="3"/>
      <c r="C485" s="4"/>
      <c r="D485" s="4"/>
      <c r="E485" s="3"/>
      <c r="F485" s="3"/>
      <c r="G485" s="16"/>
      <c r="H485" s="3"/>
      <c r="I485" s="3"/>
      <c r="J485" s="3"/>
      <c r="K485" s="3"/>
      <c r="L485" s="3"/>
      <c r="M485" s="3"/>
      <c r="N485" s="3"/>
    </row>
    <row r="486" spans="1:14" ht="13">
      <c r="A486" s="36"/>
      <c r="B486" s="3"/>
      <c r="C486" s="4"/>
      <c r="D486" s="4"/>
      <c r="E486" s="3"/>
      <c r="F486" s="3"/>
      <c r="G486" s="16"/>
      <c r="H486" s="3"/>
      <c r="I486" s="3"/>
      <c r="J486" s="3"/>
      <c r="K486" s="3"/>
      <c r="L486" s="3"/>
      <c r="M486" s="3"/>
      <c r="N486" s="3"/>
    </row>
    <row r="487" spans="1:14" ht="13">
      <c r="A487" s="36"/>
      <c r="B487" s="3"/>
      <c r="C487" s="4"/>
      <c r="D487" s="4"/>
      <c r="E487" s="3"/>
      <c r="F487" s="3"/>
      <c r="G487" s="16"/>
      <c r="H487" s="3"/>
      <c r="I487" s="3"/>
      <c r="J487" s="3"/>
      <c r="K487" s="3"/>
      <c r="L487" s="3"/>
      <c r="M487" s="3"/>
      <c r="N487" s="3"/>
    </row>
    <row r="488" spans="1:14" ht="13">
      <c r="A488" s="36"/>
      <c r="B488" s="3"/>
      <c r="C488" s="4"/>
      <c r="D488" s="4"/>
      <c r="E488" s="3"/>
      <c r="F488" s="3"/>
      <c r="G488" s="16"/>
      <c r="H488" s="3"/>
      <c r="I488" s="3"/>
      <c r="J488" s="3"/>
      <c r="K488" s="3"/>
      <c r="L488" s="3"/>
      <c r="M488" s="3"/>
      <c r="N488" s="3"/>
    </row>
    <row r="489" spans="1:14" ht="13">
      <c r="A489" s="36"/>
      <c r="B489" s="3"/>
      <c r="C489" s="4"/>
      <c r="D489" s="4"/>
      <c r="E489" s="3"/>
      <c r="F489" s="3"/>
      <c r="G489" s="16"/>
      <c r="H489" s="3"/>
      <c r="I489" s="3"/>
      <c r="J489" s="3"/>
      <c r="K489" s="3"/>
      <c r="L489" s="3"/>
      <c r="M489" s="3"/>
      <c r="N489" s="3"/>
    </row>
    <row r="490" spans="1:14" ht="13">
      <c r="A490" s="36"/>
      <c r="B490" s="3"/>
      <c r="C490" s="4"/>
      <c r="D490" s="4"/>
      <c r="E490" s="3"/>
      <c r="F490" s="3"/>
      <c r="G490" s="16"/>
      <c r="H490" s="3"/>
      <c r="I490" s="3"/>
      <c r="J490" s="3"/>
      <c r="K490" s="3"/>
      <c r="L490" s="3"/>
      <c r="M490" s="3"/>
      <c r="N490" s="3"/>
    </row>
    <row r="491" spans="1:14" ht="13">
      <c r="A491" s="36"/>
      <c r="B491" s="3"/>
      <c r="C491" s="4"/>
      <c r="D491" s="4"/>
      <c r="E491" s="3"/>
      <c r="F491" s="3"/>
      <c r="G491" s="16"/>
      <c r="H491" s="3"/>
      <c r="I491" s="3"/>
      <c r="J491" s="3"/>
      <c r="K491" s="3"/>
      <c r="L491" s="3"/>
      <c r="M491" s="3"/>
      <c r="N491" s="3"/>
    </row>
    <row r="492" spans="1:14" ht="13">
      <c r="A492" s="36"/>
      <c r="B492" s="3"/>
      <c r="C492" s="4"/>
      <c r="D492" s="4"/>
      <c r="E492" s="3"/>
      <c r="F492" s="3"/>
      <c r="G492" s="16"/>
      <c r="H492" s="3"/>
      <c r="I492" s="3"/>
      <c r="J492" s="3"/>
      <c r="K492" s="3"/>
      <c r="L492" s="3"/>
      <c r="M492" s="3"/>
      <c r="N492" s="3"/>
    </row>
    <row r="493" spans="1:14" ht="13">
      <c r="A493" s="36"/>
      <c r="B493" s="3"/>
      <c r="C493" s="4"/>
      <c r="D493" s="4"/>
      <c r="E493" s="3"/>
      <c r="F493" s="3"/>
      <c r="G493" s="16"/>
      <c r="H493" s="3"/>
      <c r="I493" s="3"/>
      <c r="J493" s="3"/>
      <c r="K493" s="3"/>
      <c r="L493" s="3"/>
      <c r="M493" s="3"/>
      <c r="N493" s="3"/>
    </row>
    <row r="494" spans="1:14" ht="13">
      <c r="A494" s="36"/>
      <c r="B494" s="3"/>
      <c r="C494" s="4"/>
      <c r="D494" s="4"/>
      <c r="E494" s="3"/>
      <c r="F494" s="3"/>
      <c r="G494" s="16"/>
      <c r="H494" s="3"/>
      <c r="I494" s="3"/>
      <c r="J494" s="3"/>
      <c r="K494" s="3"/>
      <c r="L494" s="3"/>
      <c r="M494" s="3"/>
      <c r="N494" s="3"/>
    </row>
    <row r="495" spans="1:14" ht="13">
      <c r="A495" s="36"/>
      <c r="B495" s="3"/>
      <c r="C495" s="4"/>
      <c r="D495" s="4"/>
      <c r="E495" s="3"/>
      <c r="F495" s="3"/>
      <c r="G495" s="16"/>
      <c r="H495" s="3"/>
      <c r="I495" s="3"/>
      <c r="J495" s="3"/>
      <c r="K495" s="3"/>
      <c r="L495" s="3"/>
      <c r="M495" s="3"/>
      <c r="N495" s="3"/>
    </row>
    <row r="496" spans="1:14" ht="13">
      <c r="A496" s="36"/>
      <c r="B496" s="3"/>
      <c r="C496" s="4"/>
      <c r="D496" s="4"/>
      <c r="E496" s="3"/>
      <c r="F496" s="3"/>
      <c r="G496" s="16"/>
      <c r="H496" s="3"/>
      <c r="I496" s="3"/>
      <c r="J496" s="3"/>
      <c r="K496" s="3"/>
      <c r="L496" s="3"/>
      <c r="M496" s="3"/>
      <c r="N496" s="3"/>
    </row>
    <row r="497" spans="1:14" ht="13">
      <c r="A497" s="36"/>
      <c r="B497" s="3"/>
      <c r="C497" s="4"/>
      <c r="D497" s="4"/>
      <c r="E497" s="3"/>
      <c r="F497" s="3"/>
      <c r="G497" s="16"/>
      <c r="H497" s="3"/>
      <c r="I497" s="3"/>
      <c r="J497" s="3"/>
      <c r="K497" s="3"/>
      <c r="L497" s="3"/>
      <c r="M497" s="3"/>
      <c r="N497" s="3"/>
    </row>
    <row r="498" spans="1:14" ht="13">
      <c r="A498" s="36"/>
      <c r="B498" s="3"/>
      <c r="C498" s="4"/>
      <c r="D498" s="4"/>
      <c r="E498" s="3"/>
      <c r="F498" s="3"/>
      <c r="G498" s="16"/>
      <c r="H498" s="3"/>
      <c r="I498" s="3"/>
      <c r="J498" s="3"/>
      <c r="K498" s="3"/>
      <c r="L498" s="3"/>
      <c r="M498" s="3"/>
      <c r="N498" s="3"/>
    </row>
    <row r="499" spans="1:14" ht="13">
      <c r="A499" s="36"/>
      <c r="B499" s="3"/>
      <c r="C499" s="4"/>
      <c r="D499" s="4"/>
      <c r="E499" s="3"/>
      <c r="F499" s="3"/>
      <c r="G499" s="16"/>
      <c r="H499" s="3"/>
      <c r="I499" s="3"/>
      <c r="J499" s="3"/>
      <c r="K499" s="3"/>
      <c r="L499" s="3"/>
      <c r="M499" s="3"/>
      <c r="N499" s="3"/>
    </row>
    <row r="500" spans="1:14" ht="13">
      <c r="A500" s="36"/>
      <c r="B500" s="3"/>
      <c r="C500" s="4"/>
      <c r="D500" s="4"/>
      <c r="E500" s="3"/>
      <c r="F500" s="3"/>
      <c r="G500" s="16"/>
      <c r="H500" s="3"/>
      <c r="I500" s="3"/>
      <c r="J500" s="3"/>
      <c r="K500" s="3"/>
      <c r="L500" s="3"/>
      <c r="M500" s="3"/>
      <c r="N500" s="3"/>
    </row>
    <row r="501" spans="1:14" ht="13">
      <c r="A501" s="36"/>
      <c r="B501" s="3"/>
      <c r="C501" s="4"/>
      <c r="D501" s="4"/>
      <c r="E501" s="3"/>
      <c r="F501" s="3"/>
      <c r="G501" s="16"/>
      <c r="H501" s="3"/>
      <c r="I501" s="3"/>
      <c r="J501" s="3"/>
      <c r="K501" s="3"/>
      <c r="L501" s="3"/>
      <c r="M501" s="3"/>
      <c r="N501" s="3"/>
    </row>
    <row r="502" spans="1:14" ht="13">
      <c r="A502" s="36"/>
      <c r="B502" s="3"/>
      <c r="C502" s="4"/>
      <c r="D502" s="4"/>
      <c r="E502" s="3"/>
      <c r="F502" s="3"/>
      <c r="G502" s="16"/>
      <c r="H502" s="3"/>
      <c r="I502" s="3"/>
      <c r="J502" s="3"/>
      <c r="K502" s="3"/>
      <c r="L502" s="3"/>
      <c r="M502" s="3"/>
      <c r="N502" s="3"/>
    </row>
    <row r="503" spans="1:14" ht="13">
      <c r="A503" s="36"/>
      <c r="B503" s="3"/>
      <c r="C503" s="4"/>
      <c r="D503" s="4"/>
      <c r="E503" s="3"/>
      <c r="F503" s="3"/>
      <c r="G503" s="16"/>
      <c r="H503" s="3"/>
      <c r="I503" s="3"/>
      <c r="J503" s="3"/>
      <c r="K503" s="3"/>
      <c r="L503" s="3"/>
      <c r="M503" s="3"/>
      <c r="N503" s="3"/>
    </row>
    <row r="504" spans="1:14" ht="13">
      <c r="A504" s="36"/>
      <c r="B504" s="3"/>
      <c r="C504" s="4"/>
      <c r="D504" s="4"/>
      <c r="E504" s="3"/>
      <c r="F504" s="3"/>
      <c r="G504" s="16"/>
      <c r="H504" s="3"/>
      <c r="I504" s="3"/>
      <c r="J504" s="3"/>
      <c r="K504" s="3"/>
      <c r="L504" s="3"/>
      <c r="M504" s="3"/>
      <c r="N504" s="3"/>
    </row>
    <row r="505" spans="1:14" ht="13">
      <c r="A505" s="36"/>
      <c r="B505" s="3"/>
      <c r="C505" s="4"/>
      <c r="D505" s="4"/>
      <c r="E505" s="3"/>
      <c r="F505" s="3"/>
      <c r="G505" s="16"/>
      <c r="H505" s="3"/>
      <c r="I505" s="3"/>
      <c r="J505" s="3"/>
      <c r="K505" s="3"/>
      <c r="L505" s="3"/>
      <c r="M505" s="3"/>
      <c r="N505" s="3"/>
    </row>
    <row r="506" spans="1:14" ht="13">
      <c r="A506" s="36"/>
      <c r="B506" s="3"/>
      <c r="C506" s="4"/>
      <c r="D506" s="4"/>
      <c r="E506" s="3"/>
      <c r="F506" s="3"/>
      <c r="G506" s="16"/>
      <c r="H506" s="3"/>
      <c r="I506" s="3"/>
      <c r="J506" s="3"/>
      <c r="K506" s="3"/>
      <c r="L506" s="3"/>
      <c r="M506" s="3"/>
      <c r="N506" s="3"/>
    </row>
    <row r="507" spans="1:14" ht="13">
      <c r="A507" s="36"/>
      <c r="B507" s="3"/>
      <c r="C507" s="4"/>
      <c r="D507" s="4"/>
      <c r="E507" s="3"/>
      <c r="F507" s="3"/>
      <c r="G507" s="16"/>
      <c r="H507" s="3"/>
      <c r="I507" s="3"/>
      <c r="J507" s="3"/>
      <c r="K507" s="3"/>
      <c r="L507" s="3"/>
      <c r="M507" s="3"/>
      <c r="N507" s="3"/>
    </row>
    <row r="508" spans="1:14" ht="13">
      <c r="A508" s="36"/>
      <c r="B508" s="3"/>
      <c r="C508" s="4"/>
      <c r="D508" s="4"/>
      <c r="E508" s="3"/>
      <c r="F508" s="3"/>
      <c r="G508" s="16"/>
      <c r="H508" s="3"/>
      <c r="I508" s="3"/>
      <c r="J508" s="3"/>
      <c r="K508" s="3"/>
      <c r="L508" s="3"/>
      <c r="M508" s="3"/>
      <c r="N508" s="3"/>
    </row>
    <row r="509" spans="1:14" ht="13">
      <c r="A509" s="36"/>
      <c r="B509" s="3"/>
      <c r="C509" s="4"/>
      <c r="D509" s="4"/>
      <c r="E509" s="3"/>
      <c r="F509" s="3"/>
      <c r="G509" s="16"/>
      <c r="H509" s="3"/>
      <c r="I509" s="3"/>
      <c r="J509" s="3"/>
      <c r="K509" s="3"/>
      <c r="L509" s="3"/>
      <c r="M509" s="3"/>
      <c r="N509" s="3"/>
    </row>
    <row r="510" spans="1:14" ht="13">
      <c r="A510" s="36"/>
      <c r="B510" s="3"/>
      <c r="C510" s="4"/>
      <c r="D510" s="4"/>
      <c r="E510" s="3"/>
      <c r="F510" s="3"/>
      <c r="G510" s="16"/>
      <c r="H510" s="3"/>
      <c r="I510" s="3"/>
      <c r="J510" s="3"/>
      <c r="K510" s="3"/>
      <c r="L510" s="3"/>
      <c r="M510" s="3"/>
      <c r="N510" s="3"/>
    </row>
    <row r="511" spans="1:14" ht="13">
      <c r="A511" s="36"/>
      <c r="B511" s="3"/>
      <c r="C511" s="4"/>
      <c r="D511" s="4"/>
      <c r="E511" s="3"/>
      <c r="F511" s="3"/>
      <c r="G511" s="16"/>
      <c r="H511" s="3"/>
      <c r="I511" s="3"/>
      <c r="J511" s="3"/>
      <c r="K511" s="3"/>
      <c r="L511" s="3"/>
      <c r="M511" s="3"/>
      <c r="N511" s="3"/>
    </row>
    <row r="512" spans="1:14" ht="13">
      <c r="A512" s="36"/>
      <c r="B512" s="3"/>
      <c r="C512" s="4"/>
      <c r="D512" s="4"/>
      <c r="E512" s="3"/>
      <c r="F512" s="3"/>
      <c r="G512" s="16"/>
      <c r="H512" s="3"/>
      <c r="I512" s="3"/>
      <c r="J512" s="3"/>
      <c r="K512" s="3"/>
      <c r="L512" s="3"/>
      <c r="M512" s="3"/>
      <c r="N512" s="3"/>
    </row>
    <row r="513" spans="1:14" ht="13">
      <c r="A513" s="36"/>
      <c r="B513" s="3"/>
      <c r="C513" s="4"/>
      <c r="D513" s="4"/>
      <c r="E513" s="3"/>
      <c r="F513" s="3"/>
      <c r="G513" s="16"/>
      <c r="H513" s="3"/>
      <c r="I513" s="3"/>
      <c r="J513" s="3"/>
      <c r="K513" s="3"/>
      <c r="L513" s="3"/>
      <c r="M513" s="3"/>
      <c r="N513" s="3"/>
    </row>
    <row r="514" spans="1:14" ht="13">
      <c r="A514" s="36"/>
      <c r="B514" s="3"/>
      <c r="C514" s="4"/>
      <c r="D514" s="4"/>
      <c r="E514" s="3"/>
      <c r="F514" s="3"/>
      <c r="G514" s="16"/>
      <c r="H514" s="3"/>
      <c r="I514" s="3"/>
      <c r="J514" s="3"/>
      <c r="K514" s="3"/>
      <c r="L514" s="3"/>
      <c r="M514" s="3"/>
      <c r="N514" s="3"/>
    </row>
    <row r="515" spans="1:14" ht="13">
      <c r="A515" s="36"/>
      <c r="B515" s="3"/>
      <c r="C515" s="4"/>
      <c r="D515" s="4"/>
      <c r="E515" s="3"/>
      <c r="F515" s="3"/>
      <c r="G515" s="16"/>
      <c r="H515" s="3"/>
      <c r="I515" s="3"/>
      <c r="J515" s="3"/>
      <c r="K515" s="3"/>
      <c r="L515" s="3"/>
      <c r="M515" s="3"/>
      <c r="N515" s="3"/>
    </row>
    <row r="516" spans="1:14" ht="13">
      <c r="A516" s="36"/>
      <c r="B516" s="3"/>
      <c r="C516" s="4"/>
      <c r="D516" s="4"/>
      <c r="E516" s="3"/>
      <c r="F516" s="3"/>
      <c r="G516" s="16"/>
      <c r="H516" s="3"/>
      <c r="I516" s="3"/>
      <c r="J516" s="3"/>
      <c r="K516" s="3"/>
      <c r="L516" s="3"/>
      <c r="M516" s="3"/>
      <c r="N516" s="3"/>
    </row>
    <row r="517" spans="1:14" ht="13">
      <c r="A517" s="36"/>
      <c r="B517" s="3"/>
      <c r="C517" s="4"/>
      <c r="D517" s="4"/>
      <c r="E517" s="3"/>
      <c r="F517" s="3"/>
      <c r="G517" s="16"/>
      <c r="H517" s="3"/>
      <c r="I517" s="3"/>
      <c r="J517" s="3"/>
      <c r="K517" s="3"/>
      <c r="L517" s="3"/>
      <c r="M517" s="3"/>
      <c r="N517" s="3"/>
    </row>
    <row r="518" spans="1:14" ht="13">
      <c r="A518" s="36"/>
      <c r="B518" s="3"/>
      <c r="C518" s="4"/>
      <c r="D518" s="4"/>
      <c r="E518" s="3"/>
      <c r="F518" s="3"/>
      <c r="G518" s="16"/>
      <c r="H518" s="3"/>
      <c r="I518" s="3"/>
      <c r="J518" s="3"/>
      <c r="K518" s="3"/>
      <c r="L518" s="3"/>
      <c r="M518" s="3"/>
      <c r="N518" s="3"/>
    </row>
    <row r="519" spans="1:14" ht="13">
      <c r="A519" s="36"/>
      <c r="B519" s="3"/>
      <c r="C519" s="4"/>
      <c r="D519" s="4"/>
      <c r="E519" s="3"/>
      <c r="F519" s="3"/>
      <c r="G519" s="16"/>
      <c r="H519" s="3"/>
      <c r="I519" s="3"/>
      <c r="J519" s="3"/>
      <c r="K519" s="3"/>
      <c r="L519" s="3"/>
      <c r="M519" s="3"/>
      <c r="N519" s="3"/>
    </row>
    <row r="520" spans="1:14" ht="13">
      <c r="A520" s="36"/>
      <c r="B520" s="3"/>
      <c r="C520" s="4"/>
      <c r="D520" s="4"/>
      <c r="E520" s="3"/>
      <c r="F520" s="3"/>
      <c r="G520" s="16"/>
      <c r="H520" s="3"/>
      <c r="I520" s="3"/>
      <c r="J520" s="3"/>
      <c r="K520" s="3"/>
      <c r="L520" s="3"/>
      <c r="M520" s="3"/>
      <c r="N520" s="3"/>
    </row>
    <row r="521" spans="1:14" ht="13">
      <c r="A521" s="36"/>
      <c r="B521" s="3"/>
      <c r="C521" s="4"/>
      <c r="D521" s="4"/>
      <c r="E521" s="3"/>
      <c r="F521" s="3"/>
      <c r="G521" s="16"/>
      <c r="H521" s="3"/>
      <c r="I521" s="3"/>
      <c r="J521" s="3"/>
      <c r="K521" s="3"/>
      <c r="L521" s="3"/>
      <c r="M521" s="3"/>
      <c r="N521" s="3"/>
    </row>
    <row r="522" spans="1:14" ht="13">
      <c r="A522" s="36"/>
      <c r="B522" s="3"/>
      <c r="C522" s="4"/>
      <c r="D522" s="4"/>
      <c r="E522" s="3"/>
      <c r="F522" s="3"/>
      <c r="G522" s="16"/>
      <c r="H522" s="3"/>
      <c r="I522" s="3"/>
      <c r="J522" s="3"/>
      <c r="K522" s="3"/>
      <c r="L522" s="3"/>
      <c r="M522" s="3"/>
      <c r="N522" s="3"/>
    </row>
    <row r="523" spans="1:14" ht="13">
      <c r="A523" s="36"/>
      <c r="B523" s="3"/>
      <c r="C523" s="4"/>
      <c r="D523" s="4"/>
      <c r="E523" s="3"/>
      <c r="F523" s="3"/>
      <c r="G523" s="16"/>
      <c r="H523" s="3"/>
      <c r="I523" s="3"/>
      <c r="J523" s="3"/>
      <c r="K523" s="3"/>
      <c r="L523" s="3"/>
      <c r="M523" s="3"/>
      <c r="N523" s="3"/>
    </row>
    <row r="524" spans="1:14" ht="13">
      <c r="A524" s="36"/>
      <c r="B524" s="3"/>
      <c r="C524" s="4"/>
      <c r="D524" s="4"/>
      <c r="E524" s="3"/>
      <c r="F524" s="3"/>
      <c r="G524" s="16"/>
      <c r="H524" s="3"/>
      <c r="I524" s="3"/>
      <c r="J524" s="3"/>
      <c r="K524" s="3"/>
      <c r="L524" s="3"/>
      <c r="M524" s="3"/>
      <c r="N524" s="3"/>
    </row>
    <row r="525" spans="1:14" ht="13">
      <c r="A525" s="36"/>
      <c r="B525" s="3"/>
      <c r="C525" s="4"/>
      <c r="D525" s="4"/>
      <c r="E525" s="3"/>
      <c r="F525" s="3"/>
      <c r="G525" s="16"/>
      <c r="H525" s="3"/>
      <c r="I525" s="3"/>
      <c r="J525" s="3"/>
      <c r="K525" s="3"/>
      <c r="L525" s="3"/>
      <c r="M525" s="3"/>
      <c r="N525" s="3"/>
    </row>
    <row r="526" spans="1:14" ht="13">
      <c r="A526" s="36"/>
      <c r="B526" s="3"/>
      <c r="C526" s="4"/>
      <c r="D526" s="4"/>
      <c r="E526" s="3"/>
      <c r="F526" s="3"/>
      <c r="G526" s="16"/>
      <c r="H526" s="3"/>
      <c r="I526" s="3"/>
      <c r="J526" s="3"/>
      <c r="K526" s="3"/>
      <c r="L526" s="3"/>
      <c r="M526" s="3"/>
      <c r="N526" s="3"/>
    </row>
    <row r="527" spans="1:14" ht="13">
      <c r="A527" s="36"/>
      <c r="B527" s="3"/>
      <c r="C527" s="4"/>
      <c r="D527" s="4"/>
      <c r="E527" s="3"/>
      <c r="F527" s="3"/>
      <c r="G527" s="16"/>
      <c r="H527" s="3"/>
      <c r="I527" s="3"/>
      <c r="J527" s="3"/>
      <c r="K527" s="3"/>
      <c r="L527" s="3"/>
      <c r="M527" s="3"/>
      <c r="N527" s="3"/>
    </row>
    <row r="528" spans="1:14" ht="13">
      <c r="A528" s="36"/>
      <c r="B528" s="3"/>
      <c r="C528" s="4"/>
      <c r="D528" s="4"/>
      <c r="E528" s="3"/>
      <c r="F528" s="3"/>
      <c r="G528" s="16"/>
      <c r="H528" s="3"/>
      <c r="I528" s="3"/>
      <c r="J528" s="3"/>
      <c r="K528" s="3"/>
      <c r="L528" s="3"/>
      <c r="M528" s="3"/>
      <c r="N528" s="3"/>
    </row>
    <row r="529" spans="1:14" ht="13">
      <c r="A529" s="36"/>
      <c r="B529" s="3"/>
      <c r="C529" s="4"/>
      <c r="D529" s="4"/>
      <c r="E529" s="3"/>
      <c r="F529" s="3"/>
      <c r="G529" s="16"/>
      <c r="H529" s="3"/>
      <c r="I529" s="3"/>
      <c r="J529" s="3"/>
      <c r="K529" s="3"/>
      <c r="L529" s="3"/>
      <c r="M529" s="3"/>
      <c r="N529" s="3"/>
    </row>
    <row r="530" spans="1:14" ht="13">
      <c r="A530" s="36"/>
      <c r="B530" s="3"/>
      <c r="C530" s="4"/>
      <c r="D530" s="4"/>
      <c r="E530" s="3"/>
      <c r="F530" s="3"/>
      <c r="G530" s="16"/>
      <c r="H530" s="3"/>
      <c r="I530" s="3"/>
      <c r="J530" s="3"/>
      <c r="K530" s="3"/>
      <c r="L530" s="3"/>
      <c r="M530" s="3"/>
      <c r="N530" s="3"/>
    </row>
    <row r="531" spans="1:14" ht="13">
      <c r="A531" s="36"/>
      <c r="B531" s="3"/>
      <c r="C531" s="4"/>
      <c r="D531" s="4"/>
      <c r="E531" s="3"/>
      <c r="F531" s="3"/>
      <c r="G531" s="16"/>
      <c r="H531" s="3"/>
      <c r="I531" s="3"/>
      <c r="J531" s="3"/>
      <c r="K531" s="3"/>
      <c r="L531" s="3"/>
      <c r="M531" s="3"/>
      <c r="N531" s="3"/>
    </row>
    <row r="532" spans="1:14" ht="13">
      <c r="A532" s="36"/>
      <c r="B532" s="3"/>
      <c r="C532" s="4"/>
      <c r="D532" s="4"/>
      <c r="E532" s="3"/>
      <c r="F532" s="3"/>
      <c r="G532" s="16"/>
      <c r="H532" s="3"/>
      <c r="I532" s="3"/>
      <c r="J532" s="3"/>
      <c r="K532" s="3"/>
      <c r="L532" s="3"/>
      <c r="M532" s="3"/>
      <c r="N532" s="3"/>
    </row>
    <row r="533" spans="1:14" ht="13">
      <c r="A533" s="36"/>
      <c r="B533" s="3"/>
      <c r="C533" s="4"/>
      <c r="D533" s="4"/>
      <c r="E533" s="3"/>
      <c r="F533" s="3"/>
      <c r="G533" s="16"/>
      <c r="H533" s="3"/>
      <c r="I533" s="3"/>
      <c r="J533" s="3"/>
      <c r="K533" s="3"/>
      <c r="L533" s="3"/>
      <c r="M533" s="3"/>
      <c r="N533" s="3"/>
    </row>
    <row r="534" spans="1:14" ht="13">
      <c r="A534" s="36"/>
      <c r="B534" s="3"/>
      <c r="C534" s="4"/>
      <c r="D534" s="4"/>
      <c r="E534" s="3"/>
      <c r="F534" s="3"/>
      <c r="G534" s="16"/>
      <c r="H534" s="3"/>
      <c r="I534" s="3"/>
      <c r="J534" s="3"/>
      <c r="K534" s="3"/>
      <c r="L534" s="3"/>
      <c r="M534" s="3"/>
      <c r="N534" s="3"/>
    </row>
    <row r="535" spans="1:14" ht="13">
      <c r="A535" s="36"/>
      <c r="B535" s="3"/>
      <c r="C535" s="4"/>
      <c r="D535" s="4"/>
      <c r="E535" s="3"/>
      <c r="F535" s="3"/>
      <c r="G535" s="16"/>
      <c r="H535" s="3"/>
      <c r="I535" s="3"/>
      <c r="J535" s="3"/>
      <c r="K535" s="3"/>
      <c r="L535" s="3"/>
      <c r="M535" s="3"/>
      <c r="N535" s="3"/>
    </row>
    <row r="536" spans="1:14" ht="13">
      <c r="A536" s="36"/>
      <c r="B536" s="3"/>
      <c r="C536" s="4"/>
      <c r="D536" s="4"/>
      <c r="E536" s="3"/>
      <c r="F536" s="3"/>
      <c r="G536" s="16"/>
      <c r="H536" s="3"/>
      <c r="I536" s="3"/>
      <c r="J536" s="3"/>
      <c r="K536" s="3"/>
      <c r="L536" s="3"/>
      <c r="M536" s="3"/>
      <c r="N536" s="3"/>
    </row>
    <row r="537" spans="1:14" ht="13">
      <c r="A537" s="36"/>
      <c r="B537" s="3"/>
      <c r="C537" s="4"/>
      <c r="D537" s="4"/>
      <c r="E537" s="3"/>
      <c r="F537" s="3"/>
      <c r="G537" s="16"/>
      <c r="H537" s="3"/>
      <c r="I537" s="3"/>
      <c r="J537" s="3"/>
      <c r="K537" s="3"/>
      <c r="L537" s="3"/>
      <c r="M537" s="3"/>
      <c r="N537" s="3"/>
    </row>
    <row r="538" spans="1:14" ht="13">
      <c r="A538" s="36"/>
      <c r="B538" s="3"/>
      <c r="C538" s="4"/>
      <c r="D538" s="4"/>
      <c r="E538" s="3"/>
      <c r="F538" s="3"/>
      <c r="G538" s="16"/>
      <c r="H538" s="3"/>
      <c r="I538" s="3"/>
      <c r="J538" s="3"/>
      <c r="K538" s="3"/>
      <c r="L538" s="3"/>
      <c r="M538" s="3"/>
      <c r="N538" s="3"/>
    </row>
    <row r="539" spans="1:14" ht="13">
      <c r="A539" s="36"/>
      <c r="B539" s="3"/>
      <c r="C539" s="4"/>
      <c r="D539" s="4"/>
      <c r="E539" s="3"/>
      <c r="F539" s="3"/>
      <c r="G539" s="16"/>
      <c r="H539" s="3"/>
      <c r="I539" s="3"/>
      <c r="J539" s="3"/>
      <c r="K539" s="3"/>
      <c r="L539" s="3"/>
      <c r="M539" s="3"/>
      <c r="N539" s="3"/>
    </row>
    <row r="540" spans="1:14" ht="13">
      <c r="A540" s="36"/>
      <c r="B540" s="3"/>
      <c r="C540" s="4"/>
      <c r="D540" s="4"/>
      <c r="E540" s="3"/>
      <c r="F540" s="3"/>
      <c r="G540" s="16"/>
      <c r="H540" s="3"/>
      <c r="I540" s="3"/>
      <c r="J540" s="3"/>
      <c r="K540" s="3"/>
      <c r="L540" s="3"/>
      <c r="M540" s="3"/>
      <c r="N540" s="3"/>
    </row>
    <row r="541" spans="1:14" ht="13">
      <c r="A541" s="36"/>
      <c r="B541" s="3"/>
      <c r="C541" s="4"/>
      <c r="D541" s="4"/>
      <c r="E541" s="3"/>
      <c r="F541" s="3"/>
      <c r="G541" s="16"/>
      <c r="H541" s="3"/>
      <c r="I541" s="3"/>
      <c r="J541" s="3"/>
      <c r="K541" s="3"/>
      <c r="L541" s="3"/>
      <c r="M541" s="3"/>
      <c r="N541" s="3"/>
    </row>
    <row r="542" spans="1:14" ht="13">
      <c r="A542" s="36"/>
      <c r="B542" s="3"/>
      <c r="C542" s="4"/>
      <c r="D542" s="4"/>
      <c r="E542" s="3"/>
      <c r="F542" s="3"/>
      <c r="G542" s="16"/>
      <c r="H542" s="3"/>
      <c r="I542" s="3"/>
      <c r="J542" s="3"/>
      <c r="K542" s="3"/>
      <c r="L542" s="3"/>
      <c r="M542" s="3"/>
      <c r="N542" s="3"/>
    </row>
    <row r="543" spans="1:14" ht="13">
      <c r="A543" s="36"/>
      <c r="B543" s="3"/>
      <c r="C543" s="4"/>
      <c r="D543" s="4"/>
      <c r="E543" s="3"/>
      <c r="F543" s="3"/>
      <c r="G543" s="16"/>
      <c r="H543" s="3"/>
      <c r="I543" s="3"/>
      <c r="J543" s="3"/>
      <c r="K543" s="3"/>
      <c r="L543" s="3"/>
      <c r="M543" s="3"/>
      <c r="N543" s="3"/>
    </row>
    <row r="544" spans="1:14" ht="13">
      <c r="A544" s="36"/>
      <c r="B544" s="3"/>
      <c r="C544" s="4"/>
      <c r="D544" s="4"/>
      <c r="E544" s="3"/>
      <c r="F544" s="3"/>
      <c r="G544" s="16"/>
      <c r="H544" s="3"/>
      <c r="I544" s="3"/>
      <c r="J544" s="3"/>
      <c r="K544" s="3"/>
      <c r="L544" s="3"/>
      <c r="M544" s="3"/>
      <c r="N544" s="3"/>
    </row>
    <row r="545" spans="1:14" ht="13">
      <c r="A545" s="36"/>
      <c r="B545" s="3"/>
      <c r="C545" s="4"/>
      <c r="D545" s="4"/>
      <c r="E545" s="3"/>
      <c r="F545" s="3"/>
      <c r="G545" s="16"/>
      <c r="H545" s="3"/>
      <c r="I545" s="3"/>
      <c r="J545" s="3"/>
      <c r="K545" s="3"/>
      <c r="L545" s="3"/>
      <c r="M545" s="3"/>
      <c r="N545" s="3"/>
    </row>
    <row r="546" spans="1:14" ht="13">
      <c r="A546" s="36"/>
      <c r="B546" s="3"/>
      <c r="C546" s="4"/>
      <c r="D546" s="4"/>
      <c r="E546" s="3"/>
      <c r="F546" s="3"/>
      <c r="G546" s="16"/>
      <c r="H546" s="3"/>
      <c r="I546" s="3"/>
      <c r="J546" s="3"/>
      <c r="K546" s="3"/>
      <c r="L546" s="3"/>
      <c r="M546" s="3"/>
      <c r="N546" s="3"/>
    </row>
    <row r="547" spans="1:14" ht="13">
      <c r="A547" s="36"/>
      <c r="B547" s="3"/>
      <c r="C547" s="4"/>
      <c r="D547" s="4"/>
      <c r="E547" s="3"/>
      <c r="F547" s="3"/>
      <c r="G547" s="16"/>
      <c r="H547" s="3"/>
      <c r="I547" s="3"/>
      <c r="J547" s="3"/>
      <c r="K547" s="3"/>
      <c r="L547" s="3"/>
      <c r="M547" s="3"/>
      <c r="N547" s="3"/>
    </row>
    <row r="548" spans="1:14" ht="13">
      <c r="A548" s="36"/>
      <c r="B548" s="3"/>
      <c r="C548" s="4"/>
      <c r="D548" s="4"/>
      <c r="E548" s="3"/>
      <c r="F548" s="3"/>
      <c r="G548" s="16"/>
      <c r="H548" s="3"/>
      <c r="I548" s="3"/>
      <c r="J548" s="3"/>
      <c r="K548" s="3"/>
      <c r="L548" s="3"/>
      <c r="M548" s="3"/>
      <c r="N548" s="3"/>
    </row>
    <row r="549" spans="1:14" ht="13">
      <c r="A549" s="36"/>
      <c r="B549" s="3"/>
      <c r="C549" s="4"/>
      <c r="D549" s="4"/>
      <c r="E549" s="3"/>
      <c r="F549" s="3"/>
      <c r="G549" s="16"/>
      <c r="H549" s="3"/>
      <c r="I549" s="3"/>
      <c r="J549" s="3"/>
      <c r="K549" s="3"/>
      <c r="L549" s="3"/>
      <c r="M549" s="3"/>
      <c r="N549" s="3"/>
    </row>
    <row r="550" spans="1:14" ht="13">
      <c r="A550" s="36"/>
      <c r="B550" s="3"/>
      <c r="C550" s="4"/>
      <c r="D550" s="4"/>
      <c r="E550" s="3"/>
      <c r="F550" s="3"/>
      <c r="G550" s="16"/>
      <c r="H550" s="3"/>
      <c r="I550" s="3"/>
      <c r="J550" s="3"/>
      <c r="K550" s="3"/>
      <c r="L550" s="3"/>
      <c r="M550" s="3"/>
      <c r="N550" s="3"/>
    </row>
    <row r="551" spans="1:14" ht="13">
      <c r="A551" s="36"/>
      <c r="B551" s="3"/>
      <c r="C551" s="4"/>
      <c r="D551" s="4"/>
      <c r="E551" s="3"/>
      <c r="F551" s="3"/>
      <c r="G551" s="16"/>
      <c r="H551" s="3"/>
      <c r="I551" s="3"/>
      <c r="J551" s="3"/>
      <c r="K551" s="3"/>
      <c r="L551" s="3"/>
      <c r="M551" s="3"/>
      <c r="N551" s="3"/>
    </row>
    <row r="552" spans="1:14" ht="13">
      <c r="A552" s="36"/>
      <c r="B552" s="3"/>
      <c r="C552" s="4"/>
      <c r="D552" s="4"/>
      <c r="E552" s="3"/>
      <c r="F552" s="3"/>
      <c r="G552" s="16"/>
      <c r="H552" s="3"/>
      <c r="I552" s="3"/>
      <c r="J552" s="3"/>
      <c r="K552" s="3"/>
      <c r="L552" s="3"/>
      <c r="M552" s="3"/>
      <c r="N552" s="3"/>
    </row>
    <row r="553" spans="1:14" ht="13">
      <c r="A553" s="36"/>
      <c r="B553" s="3"/>
      <c r="C553" s="4"/>
      <c r="D553" s="4"/>
      <c r="E553" s="3"/>
      <c r="F553" s="3"/>
      <c r="G553" s="16"/>
      <c r="H553" s="3"/>
      <c r="I553" s="3"/>
      <c r="J553" s="3"/>
      <c r="K553" s="3"/>
      <c r="L553" s="3"/>
      <c r="M553" s="3"/>
      <c r="N553" s="3"/>
    </row>
    <row r="554" spans="1:14" ht="13">
      <c r="A554" s="36"/>
      <c r="B554" s="3"/>
      <c r="C554" s="4"/>
      <c r="D554" s="4"/>
      <c r="E554" s="3"/>
      <c r="F554" s="3"/>
      <c r="G554" s="16"/>
      <c r="H554" s="3"/>
      <c r="I554" s="3"/>
      <c r="J554" s="3"/>
      <c r="K554" s="3"/>
      <c r="L554" s="3"/>
      <c r="M554" s="3"/>
      <c r="N554" s="3"/>
    </row>
    <row r="555" spans="1:14" ht="13">
      <c r="A555" s="36"/>
      <c r="B555" s="3"/>
      <c r="C555" s="4"/>
      <c r="D555" s="4"/>
      <c r="E555" s="3"/>
      <c r="F555" s="3"/>
      <c r="G555" s="16"/>
      <c r="H555" s="3"/>
      <c r="I555" s="3"/>
      <c r="J555" s="3"/>
      <c r="K555" s="3"/>
      <c r="L555" s="3"/>
      <c r="M555" s="3"/>
      <c r="N555" s="3"/>
    </row>
    <row r="556" spans="1:14" ht="13">
      <c r="A556" s="36"/>
      <c r="B556" s="3"/>
      <c r="C556" s="4"/>
      <c r="D556" s="4"/>
      <c r="E556" s="3"/>
      <c r="F556" s="3"/>
      <c r="G556" s="16"/>
      <c r="H556" s="3"/>
      <c r="I556" s="3"/>
      <c r="J556" s="3"/>
      <c r="K556" s="3"/>
      <c r="L556" s="3"/>
      <c r="M556" s="3"/>
      <c r="N556" s="3"/>
    </row>
    <row r="557" spans="1:14" ht="13">
      <c r="A557" s="36"/>
      <c r="B557" s="3"/>
      <c r="C557" s="4"/>
      <c r="D557" s="4"/>
      <c r="E557" s="3"/>
      <c r="F557" s="3"/>
      <c r="G557" s="16"/>
      <c r="H557" s="3"/>
      <c r="I557" s="3"/>
      <c r="J557" s="3"/>
      <c r="K557" s="3"/>
      <c r="L557" s="3"/>
      <c r="M557" s="3"/>
      <c r="N557" s="3"/>
    </row>
    <row r="558" spans="1:14" ht="13">
      <c r="A558" s="36"/>
      <c r="B558" s="3"/>
      <c r="C558" s="4"/>
      <c r="D558" s="4"/>
      <c r="E558" s="3"/>
      <c r="F558" s="3"/>
      <c r="G558" s="16"/>
      <c r="H558" s="3"/>
      <c r="I558" s="3"/>
      <c r="J558" s="3"/>
      <c r="K558" s="3"/>
      <c r="L558" s="3"/>
      <c r="M558" s="3"/>
      <c r="N558" s="3"/>
    </row>
    <row r="559" spans="1:14" ht="13">
      <c r="A559" s="36"/>
      <c r="B559" s="3"/>
      <c r="C559" s="4"/>
      <c r="D559" s="4"/>
      <c r="E559" s="3"/>
      <c r="F559" s="3"/>
      <c r="G559" s="16"/>
      <c r="H559" s="3"/>
      <c r="I559" s="3"/>
      <c r="J559" s="3"/>
      <c r="K559" s="3"/>
      <c r="L559" s="3"/>
      <c r="M559" s="3"/>
      <c r="N559" s="3"/>
    </row>
    <row r="560" spans="1:14" ht="13">
      <c r="A560" s="36"/>
      <c r="B560" s="3"/>
      <c r="C560" s="4"/>
      <c r="D560" s="4"/>
      <c r="E560" s="3"/>
      <c r="F560" s="3"/>
      <c r="G560" s="16"/>
      <c r="H560" s="3"/>
      <c r="I560" s="3"/>
      <c r="J560" s="3"/>
      <c r="K560" s="3"/>
      <c r="L560" s="3"/>
      <c r="M560" s="3"/>
      <c r="N560" s="3"/>
    </row>
    <row r="561" spans="1:14" ht="13">
      <c r="A561" s="36"/>
      <c r="B561" s="3"/>
      <c r="C561" s="4"/>
      <c r="D561" s="4"/>
      <c r="E561" s="3"/>
      <c r="F561" s="3"/>
      <c r="G561" s="16"/>
      <c r="H561" s="3"/>
      <c r="I561" s="3"/>
      <c r="J561" s="3"/>
      <c r="K561" s="3"/>
      <c r="L561" s="3"/>
      <c r="M561" s="3"/>
      <c r="N561" s="3"/>
    </row>
    <row r="562" spans="1:14" ht="13">
      <c r="A562" s="36"/>
      <c r="B562" s="3"/>
      <c r="C562" s="4"/>
      <c r="D562" s="4"/>
      <c r="E562" s="3"/>
      <c r="F562" s="3"/>
      <c r="G562" s="16"/>
      <c r="H562" s="3"/>
      <c r="I562" s="3"/>
      <c r="J562" s="3"/>
      <c r="K562" s="3"/>
      <c r="L562" s="3"/>
      <c r="M562" s="3"/>
      <c r="N562" s="3"/>
    </row>
    <row r="563" spans="1:14" ht="13">
      <c r="A563" s="36"/>
      <c r="B563" s="3"/>
      <c r="C563" s="4"/>
      <c r="D563" s="4"/>
      <c r="E563" s="3"/>
      <c r="F563" s="3"/>
      <c r="G563" s="16"/>
      <c r="H563" s="3"/>
      <c r="I563" s="3"/>
      <c r="J563" s="3"/>
      <c r="K563" s="3"/>
      <c r="L563" s="3"/>
      <c r="M563" s="3"/>
      <c r="N563" s="3"/>
    </row>
    <row r="564" spans="1:14" ht="13">
      <c r="A564" s="36"/>
      <c r="B564" s="3"/>
      <c r="C564" s="4"/>
      <c r="D564" s="4"/>
      <c r="E564" s="3"/>
      <c r="F564" s="3"/>
      <c r="G564" s="16"/>
      <c r="H564" s="3"/>
      <c r="I564" s="3"/>
      <c r="J564" s="3"/>
      <c r="K564" s="3"/>
      <c r="L564" s="3"/>
      <c r="M564" s="3"/>
      <c r="N564" s="3"/>
    </row>
    <row r="565" spans="1:14" ht="13">
      <c r="A565" s="36"/>
      <c r="B565" s="3"/>
      <c r="C565" s="4"/>
      <c r="D565" s="4"/>
      <c r="E565" s="3"/>
      <c r="F565" s="3"/>
      <c r="G565" s="16"/>
      <c r="H565" s="3"/>
      <c r="I565" s="3"/>
      <c r="J565" s="3"/>
      <c r="K565" s="3"/>
      <c r="L565" s="3"/>
      <c r="M565" s="3"/>
      <c r="N565" s="3"/>
    </row>
    <row r="566" spans="1:14" ht="13">
      <c r="A566" s="36"/>
      <c r="B566" s="3"/>
      <c r="C566" s="4"/>
      <c r="D566" s="4"/>
      <c r="E566" s="3"/>
      <c r="F566" s="3"/>
      <c r="G566" s="16"/>
      <c r="H566" s="3"/>
      <c r="I566" s="3"/>
      <c r="J566" s="3"/>
      <c r="K566" s="3"/>
      <c r="L566" s="3"/>
      <c r="M566" s="3"/>
      <c r="N566" s="3"/>
    </row>
    <row r="567" spans="1:14" ht="13">
      <c r="A567" s="36"/>
      <c r="B567" s="3"/>
      <c r="C567" s="4"/>
      <c r="D567" s="4"/>
      <c r="E567" s="3"/>
      <c r="F567" s="3"/>
      <c r="G567" s="16"/>
      <c r="H567" s="3"/>
      <c r="I567" s="3"/>
      <c r="J567" s="3"/>
      <c r="K567" s="3"/>
      <c r="L567" s="3"/>
      <c r="M567" s="3"/>
      <c r="N567" s="3"/>
    </row>
    <row r="568" spans="1:14" ht="13">
      <c r="A568" s="36"/>
      <c r="B568" s="3"/>
      <c r="C568" s="4"/>
      <c r="D568" s="4"/>
      <c r="E568" s="3"/>
      <c r="F568" s="3"/>
      <c r="G568" s="16"/>
      <c r="H568" s="3"/>
      <c r="I568" s="3"/>
      <c r="J568" s="3"/>
      <c r="K568" s="3"/>
      <c r="L568" s="3"/>
      <c r="M568" s="3"/>
      <c r="N568" s="3"/>
    </row>
    <row r="569" spans="1:14" ht="13">
      <c r="A569" s="36"/>
      <c r="B569" s="3"/>
      <c r="C569" s="4"/>
      <c r="D569" s="4"/>
      <c r="E569" s="3"/>
      <c r="F569" s="3"/>
      <c r="G569" s="16"/>
      <c r="H569" s="3"/>
      <c r="I569" s="3"/>
      <c r="J569" s="3"/>
      <c r="K569" s="3"/>
      <c r="L569" s="3"/>
      <c r="M569" s="3"/>
      <c r="N569" s="3"/>
    </row>
    <row r="570" spans="1:14" ht="13">
      <c r="A570" s="36"/>
      <c r="B570" s="3"/>
      <c r="C570" s="4"/>
      <c r="D570" s="4"/>
      <c r="E570" s="3"/>
      <c r="F570" s="3"/>
      <c r="G570" s="16"/>
      <c r="H570" s="3"/>
      <c r="I570" s="3"/>
      <c r="J570" s="3"/>
      <c r="K570" s="3"/>
      <c r="L570" s="3"/>
      <c r="M570" s="3"/>
      <c r="N570" s="3"/>
    </row>
    <row r="571" spans="1:14" ht="13">
      <c r="A571" s="36"/>
      <c r="B571" s="3"/>
      <c r="C571" s="4"/>
      <c r="D571" s="4"/>
      <c r="E571" s="3"/>
      <c r="F571" s="3"/>
      <c r="G571" s="16"/>
      <c r="H571" s="3"/>
      <c r="I571" s="3"/>
      <c r="J571" s="3"/>
      <c r="K571" s="3"/>
      <c r="L571" s="3"/>
      <c r="M571" s="3"/>
      <c r="N571" s="3"/>
    </row>
    <row r="572" spans="1:14" ht="13">
      <c r="A572" s="36"/>
      <c r="B572" s="3"/>
      <c r="C572" s="4"/>
      <c r="D572" s="4"/>
      <c r="E572" s="3"/>
      <c r="F572" s="3"/>
      <c r="G572" s="16"/>
      <c r="H572" s="3"/>
      <c r="I572" s="3"/>
      <c r="J572" s="3"/>
      <c r="K572" s="3"/>
      <c r="L572" s="3"/>
      <c r="M572" s="3"/>
      <c r="N572" s="3"/>
    </row>
    <row r="573" spans="1:14" ht="13">
      <c r="A573" s="36"/>
      <c r="B573" s="3"/>
      <c r="C573" s="4"/>
      <c r="D573" s="4"/>
      <c r="E573" s="3"/>
      <c r="F573" s="3"/>
      <c r="G573" s="16"/>
      <c r="H573" s="3"/>
      <c r="I573" s="3"/>
      <c r="J573" s="3"/>
      <c r="K573" s="3"/>
      <c r="L573" s="3"/>
      <c r="M573" s="3"/>
      <c r="N573" s="3"/>
    </row>
    <row r="574" spans="1:14" ht="13">
      <c r="A574" s="36"/>
      <c r="B574" s="3"/>
      <c r="C574" s="4"/>
      <c r="D574" s="4"/>
      <c r="E574" s="3"/>
      <c r="F574" s="3"/>
      <c r="G574" s="16"/>
      <c r="H574" s="3"/>
      <c r="I574" s="3"/>
      <c r="J574" s="3"/>
      <c r="K574" s="3"/>
      <c r="L574" s="3"/>
      <c r="M574" s="3"/>
      <c r="N574" s="3"/>
    </row>
    <row r="575" spans="1:14" ht="13">
      <c r="A575" s="36"/>
      <c r="B575" s="3"/>
      <c r="C575" s="4"/>
      <c r="D575" s="4"/>
      <c r="E575" s="3"/>
      <c r="F575" s="3"/>
      <c r="G575" s="16"/>
      <c r="H575" s="3"/>
      <c r="I575" s="3"/>
      <c r="J575" s="3"/>
      <c r="K575" s="3"/>
      <c r="L575" s="3"/>
      <c r="M575" s="3"/>
      <c r="N575" s="3"/>
    </row>
    <row r="576" spans="1:14" ht="13">
      <c r="A576" s="36"/>
      <c r="B576" s="3"/>
      <c r="C576" s="4"/>
      <c r="D576" s="4"/>
      <c r="E576" s="3"/>
      <c r="F576" s="3"/>
      <c r="G576" s="16"/>
      <c r="H576" s="3"/>
      <c r="I576" s="3"/>
      <c r="J576" s="3"/>
      <c r="K576" s="3"/>
      <c r="L576" s="3"/>
      <c r="M576" s="3"/>
      <c r="N576" s="3"/>
    </row>
    <row r="577" spans="1:14" ht="13">
      <c r="A577" s="36"/>
      <c r="B577" s="3"/>
      <c r="C577" s="4"/>
      <c r="D577" s="4"/>
      <c r="E577" s="3"/>
      <c r="F577" s="3"/>
      <c r="G577" s="16"/>
      <c r="H577" s="3"/>
      <c r="I577" s="3"/>
      <c r="J577" s="3"/>
      <c r="K577" s="3"/>
      <c r="L577" s="3"/>
      <c r="M577" s="3"/>
      <c r="N577" s="3"/>
    </row>
    <row r="578" spans="1:14" ht="13">
      <c r="A578" s="36"/>
      <c r="B578" s="3"/>
      <c r="C578" s="4"/>
      <c r="D578" s="4"/>
      <c r="E578" s="3"/>
      <c r="F578" s="3"/>
      <c r="G578" s="16"/>
      <c r="H578" s="3"/>
      <c r="I578" s="3"/>
      <c r="J578" s="3"/>
      <c r="K578" s="3"/>
      <c r="L578" s="3"/>
      <c r="M578" s="3"/>
      <c r="N578" s="3"/>
    </row>
    <row r="579" spans="1:14" ht="13">
      <c r="A579" s="36"/>
      <c r="B579" s="3"/>
      <c r="C579" s="4"/>
      <c r="D579" s="4"/>
      <c r="E579" s="3"/>
      <c r="F579" s="3"/>
      <c r="G579" s="16"/>
      <c r="H579" s="3"/>
      <c r="I579" s="3"/>
      <c r="J579" s="3"/>
      <c r="K579" s="3"/>
      <c r="L579" s="3"/>
      <c r="M579" s="3"/>
      <c r="N579" s="3"/>
    </row>
    <row r="580" spans="1:14" ht="13">
      <c r="A580" s="36"/>
      <c r="B580" s="3"/>
      <c r="C580" s="4"/>
      <c r="D580" s="4"/>
      <c r="E580" s="3"/>
      <c r="F580" s="3"/>
      <c r="G580" s="16"/>
      <c r="H580" s="3"/>
      <c r="I580" s="3"/>
      <c r="J580" s="3"/>
      <c r="K580" s="3"/>
      <c r="L580" s="3"/>
      <c r="M580" s="3"/>
      <c r="N580" s="3"/>
    </row>
    <row r="581" spans="1:14" ht="13">
      <c r="A581" s="36"/>
      <c r="B581" s="3"/>
      <c r="C581" s="4"/>
      <c r="D581" s="4"/>
      <c r="E581" s="3"/>
      <c r="F581" s="3"/>
      <c r="G581" s="16"/>
      <c r="H581" s="3"/>
      <c r="I581" s="3"/>
      <c r="J581" s="3"/>
      <c r="K581" s="3"/>
      <c r="L581" s="3"/>
      <c r="M581" s="3"/>
      <c r="N581" s="3"/>
    </row>
    <row r="582" spans="1:14" ht="13">
      <c r="A582" s="36"/>
      <c r="B582" s="3"/>
      <c r="C582" s="4"/>
      <c r="D582" s="4"/>
      <c r="E582" s="3"/>
      <c r="F582" s="3"/>
      <c r="G582" s="16"/>
      <c r="H582" s="3"/>
      <c r="I582" s="3"/>
      <c r="J582" s="3"/>
      <c r="K582" s="3"/>
      <c r="L582" s="3"/>
      <c r="M582" s="3"/>
      <c r="N582" s="3"/>
    </row>
    <row r="583" spans="1:14" ht="13">
      <c r="A583" s="36"/>
      <c r="B583" s="3"/>
      <c r="C583" s="4"/>
      <c r="D583" s="4"/>
      <c r="E583" s="3"/>
      <c r="F583" s="3"/>
      <c r="G583" s="16"/>
      <c r="H583" s="3"/>
      <c r="I583" s="3"/>
      <c r="J583" s="3"/>
      <c r="K583" s="3"/>
      <c r="L583" s="3"/>
      <c r="M583" s="3"/>
      <c r="N583" s="3"/>
    </row>
    <row r="584" spans="1:14" ht="13">
      <c r="A584" s="36"/>
      <c r="B584" s="3"/>
      <c r="C584" s="4"/>
      <c r="D584" s="4"/>
      <c r="E584" s="3"/>
      <c r="F584" s="3"/>
      <c r="G584" s="16"/>
      <c r="H584" s="3"/>
      <c r="I584" s="3"/>
      <c r="J584" s="3"/>
      <c r="K584" s="3"/>
      <c r="L584" s="3"/>
      <c r="M584" s="3"/>
      <c r="N584" s="3"/>
    </row>
    <row r="585" spans="1:14" ht="13">
      <c r="A585" s="36"/>
      <c r="B585" s="3"/>
      <c r="C585" s="4"/>
      <c r="D585" s="4"/>
      <c r="E585" s="3"/>
      <c r="F585" s="3"/>
      <c r="G585" s="16"/>
      <c r="H585" s="3"/>
      <c r="I585" s="3"/>
      <c r="J585" s="3"/>
      <c r="K585" s="3"/>
      <c r="L585" s="3"/>
      <c r="M585" s="3"/>
      <c r="N585" s="3"/>
    </row>
    <row r="586" spans="1:14" ht="13">
      <c r="A586" s="36"/>
      <c r="B586" s="3"/>
      <c r="C586" s="4"/>
      <c r="D586" s="4"/>
      <c r="E586" s="3"/>
      <c r="F586" s="3"/>
      <c r="G586" s="16"/>
      <c r="H586" s="3"/>
      <c r="I586" s="3"/>
      <c r="J586" s="3"/>
      <c r="K586" s="3"/>
      <c r="L586" s="3"/>
      <c r="M586" s="3"/>
      <c r="N586" s="3"/>
    </row>
    <row r="587" spans="1:14" ht="13">
      <c r="A587" s="36"/>
      <c r="B587" s="3"/>
      <c r="C587" s="4"/>
      <c r="D587" s="4"/>
      <c r="E587" s="3"/>
      <c r="F587" s="3"/>
      <c r="G587" s="16"/>
      <c r="H587" s="3"/>
      <c r="I587" s="3"/>
      <c r="J587" s="3"/>
      <c r="K587" s="3"/>
      <c r="L587" s="3"/>
      <c r="M587" s="3"/>
      <c r="N587" s="3"/>
    </row>
    <row r="588" spans="1:14" ht="13">
      <c r="A588" s="36"/>
      <c r="B588" s="3"/>
      <c r="C588" s="4"/>
      <c r="D588" s="4"/>
      <c r="E588" s="3"/>
      <c r="F588" s="3"/>
      <c r="G588" s="16"/>
      <c r="H588" s="3"/>
      <c r="I588" s="3"/>
      <c r="J588" s="3"/>
      <c r="K588" s="3"/>
      <c r="L588" s="3"/>
      <c r="M588" s="3"/>
      <c r="N588" s="3"/>
    </row>
    <row r="589" spans="1:14" ht="13">
      <c r="A589" s="36"/>
      <c r="B589" s="3"/>
      <c r="C589" s="4"/>
      <c r="D589" s="4"/>
      <c r="E589" s="3"/>
      <c r="F589" s="3"/>
      <c r="G589" s="16"/>
      <c r="H589" s="3"/>
      <c r="I589" s="3"/>
      <c r="J589" s="3"/>
      <c r="K589" s="3"/>
      <c r="L589" s="3"/>
      <c r="M589" s="3"/>
      <c r="N589" s="3"/>
    </row>
    <row r="590" spans="1:14" ht="13">
      <c r="A590" s="36"/>
      <c r="B590" s="3"/>
      <c r="C590" s="4"/>
      <c r="D590" s="4"/>
      <c r="E590" s="3"/>
      <c r="F590" s="3"/>
      <c r="G590" s="16"/>
      <c r="H590" s="3"/>
      <c r="I590" s="3"/>
      <c r="J590" s="3"/>
      <c r="K590" s="3"/>
      <c r="L590" s="3"/>
      <c r="M590" s="3"/>
      <c r="N590" s="3"/>
    </row>
    <row r="591" spans="1:14" ht="13">
      <c r="A591" s="36"/>
      <c r="B591" s="3"/>
      <c r="C591" s="4"/>
      <c r="D591" s="4"/>
      <c r="E591" s="3"/>
      <c r="F591" s="3"/>
      <c r="G591" s="16"/>
      <c r="H591" s="3"/>
      <c r="I591" s="3"/>
      <c r="J591" s="3"/>
      <c r="K591" s="3"/>
      <c r="L591" s="3"/>
      <c r="M591" s="3"/>
      <c r="N591" s="3"/>
    </row>
    <row r="592" spans="1:14" ht="13">
      <c r="A592" s="36"/>
      <c r="B592" s="3"/>
      <c r="C592" s="4"/>
      <c r="D592" s="4"/>
      <c r="E592" s="3"/>
      <c r="F592" s="3"/>
      <c r="G592" s="16"/>
      <c r="H592" s="3"/>
      <c r="I592" s="3"/>
      <c r="J592" s="3"/>
      <c r="K592" s="3"/>
      <c r="L592" s="3"/>
      <c r="M592" s="3"/>
      <c r="N592" s="3"/>
    </row>
    <row r="593" spans="1:14" ht="13">
      <c r="A593" s="36"/>
      <c r="B593" s="3"/>
      <c r="C593" s="4"/>
      <c r="D593" s="4"/>
      <c r="E593" s="3"/>
      <c r="F593" s="3"/>
      <c r="G593" s="16"/>
      <c r="H593" s="3"/>
      <c r="I593" s="3"/>
      <c r="J593" s="3"/>
      <c r="K593" s="3"/>
      <c r="L593" s="3"/>
      <c r="M593" s="3"/>
      <c r="N593" s="3"/>
    </row>
    <row r="594" spans="1:14" ht="13">
      <c r="A594" s="36"/>
      <c r="B594" s="3"/>
      <c r="C594" s="4"/>
      <c r="D594" s="4"/>
      <c r="E594" s="3"/>
      <c r="F594" s="3"/>
      <c r="G594" s="16"/>
      <c r="H594" s="3"/>
      <c r="I594" s="3"/>
      <c r="J594" s="3"/>
      <c r="K594" s="3"/>
      <c r="L594" s="3"/>
      <c r="M594" s="3"/>
      <c r="N594" s="3"/>
    </row>
    <row r="595" spans="1:14" ht="13">
      <c r="A595" s="36"/>
      <c r="B595" s="3"/>
      <c r="C595" s="4"/>
      <c r="D595" s="4"/>
      <c r="E595" s="3"/>
      <c r="F595" s="3"/>
      <c r="G595" s="16"/>
      <c r="H595" s="3"/>
      <c r="I595" s="3"/>
      <c r="J595" s="3"/>
      <c r="K595" s="3"/>
      <c r="L595" s="3"/>
      <c r="M595" s="3"/>
      <c r="N595" s="3"/>
    </row>
    <row r="596" spans="1:14" ht="13">
      <c r="A596" s="36"/>
      <c r="B596" s="3"/>
      <c r="C596" s="4"/>
      <c r="D596" s="4"/>
      <c r="E596" s="3"/>
      <c r="F596" s="3"/>
      <c r="G596" s="16"/>
      <c r="H596" s="3"/>
      <c r="I596" s="3"/>
      <c r="J596" s="3"/>
      <c r="K596" s="3"/>
      <c r="L596" s="3"/>
      <c r="M596" s="3"/>
      <c r="N596" s="3"/>
    </row>
    <row r="597" spans="1:14" ht="13">
      <c r="A597" s="36"/>
      <c r="B597" s="3"/>
      <c r="C597" s="4"/>
      <c r="D597" s="4"/>
      <c r="E597" s="3"/>
      <c r="F597" s="3"/>
      <c r="G597" s="16"/>
      <c r="H597" s="3"/>
      <c r="I597" s="3"/>
      <c r="J597" s="3"/>
      <c r="K597" s="3"/>
      <c r="L597" s="3"/>
      <c r="M597" s="3"/>
      <c r="N597" s="3"/>
    </row>
    <row r="598" spans="1:14" ht="13">
      <c r="A598" s="36"/>
      <c r="B598" s="3"/>
      <c r="C598" s="4"/>
      <c r="D598" s="4"/>
      <c r="E598" s="3"/>
      <c r="F598" s="3"/>
      <c r="G598" s="16"/>
      <c r="H598" s="3"/>
      <c r="I598" s="3"/>
      <c r="J598" s="3"/>
      <c r="K598" s="3"/>
      <c r="L598" s="3"/>
      <c r="M598" s="3"/>
      <c r="N598" s="3"/>
    </row>
    <row r="599" spans="1:14" ht="13">
      <c r="A599" s="36"/>
      <c r="B599" s="3"/>
      <c r="C599" s="4"/>
      <c r="D599" s="4"/>
      <c r="E599" s="3"/>
      <c r="F599" s="3"/>
      <c r="G599" s="16"/>
      <c r="H599" s="3"/>
      <c r="I599" s="3"/>
      <c r="J599" s="3"/>
      <c r="K599" s="3"/>
      <c r="L599" s="3"/>
      <c r="M599" s="3"/>
      <c r="N599" s="3"/>
    </row>
    <row r="600" spans="1:14" ht="13">
      <c r="A600" s="36"/>
      <c r="B600" s="3"/>
      <c r="C600" s="4"/>
      <c r="D600" s="4"/>
      <c r="E600" s="3"/>
      <c r="F600" s="3"/>
      <c r="G600" s="16"/>
      <c r="H600" s="3"/>
      <c r="I600" s="3"/>
      <c r="J600" s="3"/>
      <c r="K600" s="3"/>
      <c r="L600" s="3"/>
      <c r="M600" s="3"/>
      <c r="N600" s="3"/>
    </row>
    <row r="601" spans="1:14" ht="13">
      <c r="A601" s="36"/>
      <c r="B601" s="3"/>
      <c r="C601" s="4"/>
      <c r="D601" s="4"/>
      <c r="E601" s="3"/>
      <c r="F601" s="3"/>
      <c r="G601" s="16"/>
      <c r="H601" s="3"/>
      <c r="I601" s="3"/>
      <c r="J601" s="3"/>
      <c r="K601" s="3"/>
      <c r="L601" s="3"/>
      <c r="M601" s="3"/>
      <c r="N601" s="3"/>
    </row>
    <row r="602" spans="1:14" ht="13">
      <c r="A602" s="36"/>
      <c r="B602" s="3"/>
      <c r="C602" s="4"/>
      <c r="D602" s="4"/>
      <c r="E602" s="3"/>
      <c r="F602" s="3"/>
      <c r="G602" s="16"/>
      <c r="H602" s="3"/>
      <c r="I602" s="3"/>
      <c r="J602" s="3"/>
      <c r="K602" s="3"/>
      <c r="L602" s="3"/>
      <c r="M602" s="3"/>
      <c r="N602" s="3"/>
    </row>
    <row r="603" spans="1:14" ht="13">
      <c r="A603" s="36"/>
      <c r="B603" s="3"/>
      <c r="C603" s="4"/>
      <c r="D603" s="4"/>
      <c r="E603" s="3"/>
      <c r="F603" s="3"/>
      <c r="G603" s="16"/>
      <c r="H603" s="3"/>
      <c r="I603" s="3"/>
      <c r="J603" s="3"/>
      <c r="K603" s="3"/>
      <c r="L603" s="3"/>
      <c r="M603" s="3"/>
      <c r="N603" s="3"/>
    </row>
    <row r="604" spans="1:14" ht="13">
      <c r="A604" s="36"/>
      <c r="B604" s="3"/>
      <c r="C604" s="4"/>
      <c r="D604" s="4"/>
      <c r="E604" s="3"/>
      <c r="F604" s="3"/>
      <c r="G604" s="16"/>
      <c r="H604" s="3"/>
      <c r="I604" s="3"/>
      <c r="J604" s="3"/>
      <c r="K604" s="3"/>
      <c r="L604" s="3"/>
      <c r="M604" s="3"/>
      <c r="N604" s="3"/>
    </row>
    <row r="605" spans="1:14" ht="13">
      <c r="A605" s="36"/>
      <c r="B605" s="3"/>
      <c r="C605" s="4"/>
      <c r="D605" s="4"/>
      <c r="E605" s="3"/>
      <c r="F605" s="3"/>
      <c r="G605" s="16"/>
      <c r="H605" s="3"/>
      <c r="I605" s="3"/>
      <c r="J605" s="3"/>
      <c r="K605" s="3"/>
      <c r="L605" s="3"/>
      <c r="M605" s="3"/>
      <c r="N605" s="3"/>
    </row>
    <row r="606" spans="1:14" ht="13">
      <c r="A606" s="36"/>
      <c r="B606" s="3"/>
      <c r="C606" s="4"/>
      <c r="D606" s="4"/>
      <c r="E606" s="3"/>
      <c r="F606" s="3"/>
      <c r="G606" s="16"/>
      <c r="H606" s="3"/>
      <c r="I606" s="3"/>
      <c r="J606" s="3"/>
      <c r="K606" s="3"/>
      <c r="L606" s="3"/>
      <c r="M606" s="3"/>
      <c r="N606" s="3"/>
    </row>
    <row r="607" spans="1:14" ht="13">
      <c r="A607" s="36"/>
      <c r="B607" s="3"/>
      <c r="C607" s="4"/>
      <c r="D607" s="4"/>
      <c r="E607" s="3"/>
      <c r="F607" s="3"/>
      <c r="G607" s="16"/>
      <c r="H607" s="3"/>
      <c r="I607" s="3"/>
      <c r="J607" s="3"/>
      <c r="K607" s="3"/>
      <c r="L607" s="3"/>
      <c r="M607" s="3"/>
      <c r="N607" s="3"/>
    </row>
    <row r="608" spans="1:14" ht="13">
      <c r="A608" s="36"/>
      <c r="B608" s="3"/>
      <c r="C608" s="4"/>
      <c r="D608" s="4"/>
      <c r="E608" s="3"/>
      <c r="F608" s="3"/>
      <c r="G608" s="16"/>
      <c r="H608" s="3"/>
      <c r="I608" s="3"/>
      <c r="J608" s="3"/>
      <c r="K608" s="3"/>
      <c r="L608" s="3"/>
      <c r="M608" s="3"/>
      <c r="N608" s="3"/>
    </row>
    <row r="609" spans="1:14" ht="13">
      <c r="A609" s="36"/>
      <c r="B609" s="3"/>
      <c r="C609" s="4"/>
      <c r="D609" s="4"/>
      <c r="E609" s="3"/>
      <c r="F609" s="3"/>
      <c r="G609" s="16"/>
      <c r="H609" s="3"/>
      <c r="I609" s="3"/>
      <c r="J609" s="3"/>
      <c r="K609" s="3"/>
      <c r="L609" s="3"/>
      <c r="M609" s="3"/>
      <c r="N609" s="3"/>
    </row>
    <row r="610" spans="1:14" ht="13">
      <c r="A610" s="36"/>
      <c r="B610" s="3"/>
      <c r="C610" s="4"/>
      <c r="D610" s="4"/>
      <c r="E610" s="3"/>
      <c r="F610" s="3"/>
      <c r="G610" s="16"/>
      <c r="H610" s="3"/>
      <c r="I610" s="3"/>
      <c r="J610" s="3"/>
      <c r="K610" s="3"/>
      <c r="L610" s="3"/>
      <c r="M610" s="3"/>
      <c r="N610" s="3"/>
    </row>
    <row r="611" spans="1:14" ht="13">
      <c r="A611" s="36"/>
      <c r="B611" s="3"/>
      <c r="C611" s="4"/>
      <c r="D611" s="4"/>
      <c r="E611" s="3"/>
      <c r="F611" s="3"/>
      <c r="G611" s="16"/>
      <c r="H611" s="3"/>
      <c r="I611" s="3"/>
      <c r="J611" s="3"/>
      <c r="K611" s="3"/>
      <c r="L611" s="3"/>
      <c r="M611" s="3"/>
      <c r="N611" s="3"/>
    </row>
    <row r="612" spans="1:14" ht="13">
      <c r="A612" s="36"/>
      <c r="B612" s="3"/>
      <c r="C612" s="4"/>
      <c r="D612" s="4"/>
      <c r="E612" s="3"/>
      <c r="F612" s="3"/>
      <c r="G612" s="16"/>
      <c r="H612" s="3"/>
      <c r="I612" s="3"/>
      <c r="J612" s="3"/>
      <c r="K612" s="3"/>
      <c r="L612" s="3"/>
      <c r="M612" s="3"/>
      <c r="N612" s="3"/>
    </row>
    <row r="613" spans="1:14" ht="13">
      <c r="A613" s="36"/>
      <c r="B613" s="3"/>
      <c r="C613" s="4"/>
      <c r="D613" s="4"/>
      <c r="E613" s="3"/>
      <c r="F613" s="3"/>
      <c r="G613" s="16"/>
      <c r="H613" s="3"/>
      <c r="I613" s="3"/>
      <c r="J613" s="3"/>
      <c r="K613" s="3"/>
      <c r="L613" s="3"/>
      <c r="M613" s="3"/>
      <c r="N613" s="3"/>
    </row>
    <row r="614" spans="1:14" ht="13">
      <c r="A614" s="36"/>
      <c r="B614" s="3"/>
      <c r="C614" s="4"/>
      <c r="D614" s="4"/>
      <c r="E614" s="3"/>
      <c r="F614" s="3"/>
      <c r="G614" s="16"/>
      <c r="H614" s="3"/>
      <c r="I614" s="3"/>
      <c r="J614" s="3"/>
      <c r="K614" s="3"/>
      <c r="L614" s="3"/>
      <c r="M614" s="3"/>
      <c r="N614" s="3"/>
    </row>
    <row r="615" spans="1:14" ht="13">
      <c r="A615" s="36"/>
      <c r="B615" s="3"/>
      <c r="C615" s="4"/>
      <c r="D615" s="4"/>
      <c r="E615" s="3"/>
      <c r="F615" s="3"/>
      <c r="G615" s="16"/>
      <c r="H615" s="3"/>
      <c r="I615" s="3"/>
      <c r="J615" s="3"/>
      <c r="K615" s="3"/>
      <c r="L615" s="3"/>
      <c r="M615" s="3"/>
      <c r="N615" s="3"/>
    </row>
    <row r="616" spans="1:14" ht="13">
      <c r="A616" s="36"/>
      <c r="B616" s="3"/>
      <c r="C616" s="4"/>
      <c r="D616" s="4"/>
      <c r="E616" s="3"/>
      <c r="F616" s="3"/>
      <c r="G616" s="16"/>
      <c r="H616" s="3"/>
      <c r="I616" s="3"/>
      <c r="J616" s="3"/>
      <c r="K616" s="3"/>
      <c r="L616" s="3"/>
      <c r="M616" s="3"/>
      <c r="N616" s="3"/>
    </row>
    <row r="617" spans="1:14" ht="13">
      <c r="A617" s="36"/>
      <c r="B617" s="3"/>
      <c r="C617" s="4"/>
      <c r="D617" s="4"/>
      <c r="E617" s="3"/>
      <c r="F617" s="3"/>
      <c r="G617" s="16"/>
      <c r="H617" s="3"/>
      <c r="I617" s="3"/>
      <c r="J617" s="3"/>
      <c r="K617" s="3"/>
      <c r="L617" s="3"/>
      <c r="M617" s="3"/>
      <c r="N617" s="3"/>
    </row>
    <row r="618" spans="1:14" ht="13">
      <c r="A618" s="36"/>
      <c r="B618" s="3"/>
      <c r="C618" s="4"/>
      <c r="D618" s="4"/>
      <c r="E618" s="3"/>
      <c r="F618" s="3"/>
      <c r="G618" s="16"/>
      <c r="H618" s="3"/>
      <c r="I618" s="3"/>
      <c r="J618" s="3"/>
      <c r="K618" s="3"/>
      <c r="L618" s="3"/>
      <c r="M618" s="3"/>
      <c r="N618" s="3"/>
    </row>
    <row r="619" spans="1:14" ht="13">
      <c r="A619" s="36"/>
      <c r="B619" s="3"/>
      <c r="C619" s="4"/>
      <c r="D619" s="4"/>
      <c r="E619" s="3"/>
      <c r="F619" s="3"/>
      <c r="G619" s="16"/>
      <c r="H619" s="3"/>
      <c r="I619" s="3"/>
      <c r="J619" s="3"/>
      <c r="K619" s="3"/>
      <c r="L619" s="3"/>
      <c r="M619" s="3"/>
      <c r="N619" s="3"/>
    </row>
    <row r="620" spans="1:14" ht="13">
      <c r="A620" s="36"/>
      <c r="B620" s="3"/>
      <c r="C620" s="4"/>
      <c r="D620" s="4"/>
      <c r="E620" s="3"/>
      <c r="F620" s="3"/>
      <c r="G620" s="16"/>
      <c r="H620" s="3"/>
      <c r="I620" s="3"/>
      <c r="J620" s="3"/>
      <c r="K620" s="3"/>
      <c r="L620" s="3"/>
      <c r="M620" s="3"/>
      <c r="N620" s="3"/>
    </row>
    <row r="621" spans="1:14" ht="13">
      <c r="A621" s="36"/>
      <c r="B621" s="3"/>
      <c r="C621" s="4"/>
      <c r="D621" s="4"/>
      <c r="E621" s="3"/>
      <c r="F621" s="3"/>
      <c r="G621" s="16"/>
      <c r="H621" s="3"/>
      <c r="I621" s="3"/>
      <c r="J621" s="3"/>
      <c r="K621" s="3"/>
      <c r="L621" s="3"/>
      <c r="M621" s="3"/>
      <c r="N621" s="3"/>
    </row>
    <row r="622" spans="1:14" ht="13">
      <c r="A622" s="36"/>
      <c r="B622" s="3"/>
      <c r="C622" s="4"/>
      <c r="D622" s="4"/>
      <c r="E622" s="3"/>
      <c r="F622" s="3"/>
      <c r="G622" s="16"/>
      <c r="H622" s="3"/>
      <c r="I622" s="3"/>
      <c r="J622" s="3"/>
      <c r="K622" s="3"/>
      <c r="L622" s="3"/>
      <c r="M622" s="3"/>
      <c r="N622" s="3"/>
    </row>
    <row r="623" spans="1:14" ht="13">
      <c r="A623" s="36"/>
      <c r="B623" s="3"/>
      <c r="C623" s="4"/>
      <c r="D623" s="4"/>
      <c r="E623" s="3"/>
      <c r="F623" s="3"/>
      <c r="G623" s="16"/>
      <c r="H623" s="3"/>
      <c r="I623" s="3"/>
      <c r="J623" s="3"/>
      <c r="K623" s="3"/>
      <c r="L623" s="3"/>
      <c r="M623" s="3"/>
      <c r="N623" s="3"/>
    </row>
    <row r="624" spans="1:14" ht="13">
      <c r="A624" s="36"/>
      <c r="B624" s="3"/>
      <c r="C624" s="4"/>
      <c r="D624" s="4"/>
      <c r="E624" s="3"/>
      <c r="F624" s="3"/>
      <c r="G624" s="16"/>
      <c r="H624" s="3"/>
      <c r="I624" s="3"/>
      <c r="J624" s="3"/>
      <c r="K624" s="3"/>
      <c r="L624" s="3"/>
      <c r="M624" s="3"/>
      <c r="N624" s="3"/>
    </row>
    <row r="625" spans="1:14" ht="13">
      <c r="A625" s="36"/>
      <c r="B625" s="3"/>
      <c r="C625" s="4"/>
      <c r="D625" s="4"/>
      <c r="E625" s="3"/>
      <c r="F625" s="3"/>
      <c r="G625" s="16"/>
      <c r="H625" s="3"/>
      <c r="I625" s="3"/>
      <c r="J625" s="3"/>
      <c r="K625" s="3"/>
      <c r="L625" s="3"/>
      <c r="M625" s="3"/>
      <c r="N625" s="3"/>
    </row>
    <row r="626" spans="1:14" ht="13">
      <c r="A626" s="36"/>
      <c r="B626" s="3"/>
      <c r="C626" s="4"/>
      <c r="D626" s="4"/>
      <c r="E626" s="3"/>
      <c r="F626" s="3"/>
      <c r="G626" s="16"/>
      <c r="H626" s="3"/>
      <c r="I626" s="3"/>
      <c r="J626" s="3"/>
      <c r="K626" s="3"/>
      <c r="L626" s="3"/>
      <c r="M626" s="3"/>
      <c r="N626" s="3"/>
    </row>
    <row r="627" spans="1:14" ht="13">
      <c r="A627" s="36"/>
      <c r="B627" s="3"/>
      <c r="C627" s="4"/>
      <c r="D627" s="4"/>
      <c r="E627" s="3"/>
      <c r="F627" s="3"/>
      <c r="G627" s="16"/>
      <c r="H627" s="3"/>
      <c r="I627" s="3"/>
      <c r="J627" s="3"/>
      <c r="K627" s="3"/>
      <c r="L627" s="3"/>
      <c r="M627" s="3"/>
      <c r="N627" s="3"/>
    </row>
    <row r="628" spans="1:14" ht="13">
      <c r="A628" s="36"/>
      <c r="B628" s="3"/>
      <c r="C628" s="4"/>
      <c r="D628" s="4"/>
      <c r="E628" s="3"/>
      <c r="F628" s="3"/>
      <c r="G628" s="16"/>
      <c r="H628" s="3"/>
      <c r="I628" s="3"/>
      <c r="J628" s="3"/>
      <c r="K628" s="3"/>
      <c r="L628" s="3"/>
      <c r="M628" s="3"/>
      <c r="N628" s="3"/>
    </row>
    <row r="629" spans="1:14" ht="13">
      <c r="A629" s="36"/>
      <c r="B629" s="3"/>
      <c r="C629" s="4"/>
      <c r="D629" s="4"/>
      <c r="E629" s="3"/>
      <c r="F629" s="3"/>
      <c r="G629" s="16"/>
      <c r="H629" s="3"/>
      <c r="I629" s="3"/>
      <c r="J629" s="3"/>
      <c r="K629" s="3"/>
      <c r="L629" s="3"/>
      <c r="M629" s="3"/>
      <c r="N629" s="3"/>
    </row>
    <row r="630" spans="1:14" ht="13">
      <c r="A630" s="36"/>
      <c r="B630" s="3"/>
      <c r="C630" s="4"/>
      <c r="D630" s="4"/>
      <c r="E630" s="3"/>
      <c r="F630" s="3"/>
      <c r="G630" s="16"/>
      <c r="H630" s="3"/>
      <c r="I630" s="3"/>
      <c r="J630" s="3"/>
      <c r="K630" s="3"/>
      <c r="L630" s="3"/>
      <c r="M630" s="3"/>
      <c r="N630" s="3"/>
    </row>
    <row r="631" spans="1:14" ht="13">
      <c r="A631" s="36"/>
      <c r="B631" s="3"/>
      <c r="C631" s="4"/>
      <c r="D631" s="4"/>
      <c r="E631" s="3"/>
      <c r="F631" s="3"/>
      <c r="G631" s="16"/>
      <c r="H631" s="3"/>
      <c r="I631" s="3"/>
      <c r="J631" s="3"/>
      <c r="K631" s="3"/>
      <c r="L631" s="3"/>
      <c r="M631" s="3"/>
      <c r="N631" s="3"/>
    </row>
    <row r="632" spans="1:14" ht="13">
      <c r="A632" s="36"/>
      <c r="B632" s="3"/>
      <c r="C632" s="4"/>
      <c r="D632" s="4"/>
      <c r="E632" s="3"/>
      <c r="F632" s="3"/>
      <c r="G632" s="16"/>
      <c r="H632" s="3"/>
      <c r="I632" s="3"/>
      <c r="J632" s="3"/>
      <c r="K632" s="3"/>
      <c r="L632" s="3"/>
      <c r="M632" s="3"/>
      <c r="N632" s="3"/>
    </row>
    <row r="633" spans="1:14" ht="13">
      <c r="A633" s="36"/>
      <c r="B633" s="3"/>
      <c r="C633" s="4"/>
      <c r="D633" s="4"/>
      <c r="E633" s="3"/>
      <c r="F633" s="3"/>
      <c r="G633" s="16"/>
      <c r="H633" s="3"/>
      <c r="I633" s="3"/>
      <c r="J633" s="3"/>
      <c r="K633" s="3"/>
      <c r="L633" s="3"/>
      <c r="M633" s="3"/>
      <c r="N633" s="3"/>
    </row>
    <row r="634" spans="1:14" ht="13">
      <c r="A634" s="36"/>
      <c r="B634" s="3"/>
      <c r="C634" s="4"/>
      <c r="D634" s="4"/>
      <c r="E634" s="3"/>
      <c r="F634" s="3"/>
      <c r="G634" s="16"/>
      <c r="H634" s="3"/>
      <c r="I634" s="3"/>
      <c r="J634" s="3"/>
      <c r="K634" s="3"/>
      <c r="L634" s="3"/>
      <c r="M634" s="3"/>
      <c r="N634" s="3"/>
    </row>
    <row r="635" spans="1:14" ht="13">
      <c r="A635" s="36"/>
      <c r="B635" s="3"/>
      <c r="C635" s="4"/>
      <c r="D635" s="4"/>
      <c r="E635" s="3"/>
      <c r="F635" s="3"/>
      <c r="G635" s="16"/>
      <c r="H635" s="3"/>
      <c r="I635" s="3"/>
      <c r="J635" s="3"/>
      <c r="K635" s="3"/>
      <c r="L635" s="3"/>
      <c r="M635" s="3"/>
      <c r="N635" s="3"/>
    </row>
    <row r="636" spans="1:14" ht="13">
      <c r="A636" s="36"/>
      <c r="B636" s="3"/>
      <c r="C636" s="4"/>
      <c r="D636" s="4"/>
      <c r="E636" s="3"/>
      <c r="F636" s="3"/>
      <c r="G636" s="16"/>
      <c r="H636" s="3"/>
      <c r="I636" s="3"/>
      <c r="J636" s="3"/>
      <c r="K636" s="3"/>
      <c r="L636" s="3"/>
      <c r="M636" s="3"/>
      <c r="N636" s="3"/>
    </row>
    <row r="637" spans="1:14" ht="13">
      <c r="A637" s="36"/>
      <c r="B637" s="3"/>
      <c r="C637" s="4"/>
      <c r="D637" s="4"/>
      <c r="E637" s="3"/>
      <c r="F637" s="3"/>
      <c r="G637" s="16"/>
      <c r="H637" s="3"/>
      <c r="I637" s="3"/>
      <c r="J637" s="3"/>
      <c r="K637" s="3"/>
      <c r="L637" s="3"/>
      <c r="M637" s="3"/>
      <c r="N637" s="3"/>
    </row>
    <row r="638" spans="1:14" ht="13">
      <c r="A638" s="36"/>
      <c r="B638" s="3"/>
      <c r="C638" s="4"/>
      <c r="D638" s="4"/>
      <c r="E638" s="3"/>
      <c r="F638" s="3"/>
      <c r="G638" s="16"/>
      <c r="H638" s="3"/>
      <c r="I638" s="3"/>
      <c r="J638" s="3"/>
      <c r="K638" s="3"/>
      <c r="L638" s="3"/>
      <c r="M638" s="3"/>
      <c r="N638" s="3"/>
    </row>
    <row r="639" spans="1:14" ht="13">
      <c r="A639" s="36"/>
      <c r="B639" s="3"/>
      <c r="C639" s="4"/>
      <c r="D639" s="4"/>
      <c r="E639" s="3"/>
      <c r="F639" s="3"/>
      <c r="G639" s="16"/>
      <c r="H639" s="3"/>
      <c r="I639" s="3"/>
      <c r="J639" s="3"/>
      <c r="K639" s="3"/>
      <c r="L639" s="3"/>
      <c r="M639" s="3"/>
      <c r="N639" s="3"/>
    </row>
    <row r="640" spans="1:14" ht="13">
      <c r="A640" s="36"/>
      <c r="B640" s="3"/>
      <c r="C640" s="4"/>
      <c r="D640" s="4"/>
      <c r="E640" s="3"/>
      <c r="F640" s="3"/>
      <c r="G640" s="16"/>
      <c r="H640" s="3"/>
      <c r="I640" s="3"/>
      <c r="J640" s="3"/>
      <c r="K640" s="3"/>
      <c r="L640" s="3"/>
      <c r="M640" s="3"/>
      <c r="N640" s="3"/>
    </row>
    <row r="641" spans="1:14" ht="13">
      <c r="A641" s="36"/>
      <c r="B641" s="3"/>
      <c r="C641" s="4"/>
      <c r="D641" s="4"/>
      <c r="E641" s="3"/>
      <c r="F641" s="3"/>
      <c r="G641" s="16"/>
      <c r="H641" s="3"/>
      <c r="I641" s="3"/>
      <c r="J641" s="3"/>
      <c r="K641" s="3"/>
      <c r="L641" s="3"/>
      <c r="M641" s="3"/>
      <c r="N641" s="3"/>
    </row>
    <row r="642" spans="1:14" ht="13">
      <c r="A642" s="36"/>
      <c r="B642" s="3"/>
      <c r="C642" s="4"/>
      <c r="D642" s="4"/>
      <c r="E642" s="3"/>
      <c r="F642" s="3"/>
      <c r="G642" s="16"/>
      <c r="H642" s="3"/>
      <c r="I642" s="3"/>
      <c r="J642" s="3"/>
      <c r="K642" s="3"/>
      <c r="L642" s="3"/>
      <c r="M642" s="3"/>
      <c r="N642" s="3"/>
    </row>
    <row r="643" spans="1:14" ht="13">
      <c r="A643" s="36"/>
      <c r="B643" s="3"/>
      <c r="C643" s="4"/>
      <c r="D643" s="4"/>
      <c r="E643" s="3"/>
      <c r="F643" s="3"/>
      <c r="G643" s="16"/>
      <c r="H643" s="3"/>
      <c r="I643" s="3"/>
      <c r="J643" s="3"/>
      <c r="K643" s="3"/>
      <c r="L643" s="3"/>
      <c r="M643" s="3"/>
      <c r="N643" s="3"/>
    </row>
    <row r="644" spans="1:14" ht="13">
      <c r="A644" s="36"/>
      <c r="B644" s="3"/>
      <c r="C644" s="4"/>
      <c r="D644" s="4"/>
      <c r="E644" s="3"/>
      <c r="F644" s="3"/>
      <c r="G644" s="16"/>
      <c r="H644" s="3"/>
      <c r="I644" s="3"/>
      <c r="J644" s="3"/>
      <c r="K644" s="3"/>
      <c r="L644" s="3"/>
      <c r="M644" s="3"/>
      <c r="N644" s="3"/>
    </row>
    <row r="645" spans="1:14" ht="13">
      <c r="A645" s="36"/>
      <c r="B645" s="3"/>
      <c r="C645" s="4"/>
      <c r="D645" s="4"/>
      <c r="E645" s="3"/>
      <c r="F645" s="3"/>
      <c r="G645" s="16"/>
      <c r="H645" s="3"/>
      <c r="I645" s="3"/>
      <c r="J645" s="3"/>
      <c r="K645" s="3"/>
      <c r="L645" s="3"/>
      <c r="M645" s="3"/>
      <c r="N645" s="3"/>
    </row>
    <row r="646" spans="1:14" ht="13">
      <c r="A646" s="36"/>
      <c r="B646" s="3"/>
      <c r="C646" s="4"/>
      <c r="D646" s="4"/>
      <c r="E646" s="3"/>
      <c r="F646" s="3"/>
      <c r="G646" s="16"/>
      <c r="H646" s="3"/>
      <c r="I646" s="3"/>
      <c r="J646" s="3"/>
      <c r="K646" s="3"/>
      <c r="L646" s="3"/>
      <c r="M646" s="3"/>
      <c r="N646" s="3"/>
    </row>
    <row r="647" spans="1:14" ht="13">
      <c r="A647" s="36"/>
      <c r="B647" s="3"/>
      <c r="C647" s="4"/>
      <c r="D647" s="4"/>
      <c r="E647" s="3"/>
      <c r="F647" s="3"/>
      <c r="G647" s="16"/>
      <c r="H647" s="3"/>
      <c r="I647" s="3"/>
      <c r="J647" s="3"/>
      <c r="K647" s="3"/>
      <c r="L647" s="3"/>
      <c r="M647" s="3"/>
      <c r="N647" s="3"/>
    </row>
    <row r="648" spans="1:14" ht="13">
      <c r="A648" s="36"/>
      <c r="B648" s="3"/>
      <c r="C648" s="4"/>
      <c r="D648" s="4"/>
      <c r="E648" s="3"/>
      <c r="F648" s="3"/>
      <c r="G648" s="16"/>
      <c r="H648" s="3"/>
      <c r="I648" s="3"/>
      <c r="J648" s="3"/>
      <c r="K648" s="3"/>
      <c r="L648" s="3"/>
      <c r="M648" s="3"/>
      <c r="N648" s="3"/>
    </row>
    <row r="649" spans="1:14" ht="13">
      <c r="A649" s="36"/>
      <c r="B649" s="3"/>
      <c r="C649" s="4"/>
      <c r="D649" s="4"/>
      <c r="E649" s="3"/>
      <c r="F649" s="3"/>
      <c r="G649" s="16"/>
      <c r="H649" s="3"/>
      <c r="I649" s="3"/>
      <c r="J649" s="3"/>
      <c r="K649" s="3"/>
      <c r="L649" s="3"/>
      <c r="M649" s="3"/>
      <c r="N649" s="3"/>
    </row>
    <row r="650" spans="1:14" ht="13">
      <c r="A650" s="36"/>
      <c r="B650" s="3"/>
      <c r="C650" s="4"/>
      <c r="D650" s="4"/>
      <c r="E650" s="3"/>
      <c r="F650" s="3"/>
      <c r="G650" s="16"/>
      <c r="H650" s="3"/>
      <c r="I650" s="3"/>
      <c r="J650" s="3"/>
      <c r="K650" s="3"/>
      <c r="L650" s="3"/>
      <c r="M650" s="3"/>
      <c r="N650" s="3"/>
    </row>
    <row r="651" spans="1:14" ht="13">
      <c r="A651" s="36"/>
      <c r="B651" s="3"/>
      <c r="C651" s="4"/>
      <c r="D651" s="4"/>
      <c r="E651" s="3"/>
      <c r="F651" s="3"/>
      <c r="G651" s="16"/>
      <c r="H651" s="3"/>
      <c r="I651" s="3"/>
      <c r="J651" s="3"/>
      <c r="K651" s="3"/>
      <c r="L651" s="3"/>
      <c r="M651" s="3"/>
      <c r="N651" s="3"/>
    </row>
    <row r="652" spans="1:14" ht="13">
      <c r="A652" s="36"/>
      <c r="B652" s="3"/>
      <c r="C652" s="4"/>
      <c r="D652" s="4"/>
      <c r="E652" s="3"/>
      <c r="F652" s="3"/>
      <c r="G652" s="16"/>
      <c r="H652" s="3"/>
      <c r="I652" s="3"/>
      <c r="J652" s="3"/>
      <c r="K652" s="3"/>
      <c r="L652" s="3"/>
      <c r="M652" s="3"/>
      <c r="N652" s="3"/>
    </row>
    <row r="653" spans="1:14" ht="13">
      <c r="A653" s="36"/>
      <c r="B653" s="3"/>
      <c r="C653" s="4"/>
      <c r="D653" s="4"/>
      <c r="E653" s="3"/>
      <c r="F653" s="3"/>
      <c r="G653" s="16"/>
      <c r="H653" s="3"/>
      <c r="I653" s="3"/>
      <c r="J653" s="3"/>
      <c r="K653" s="3"/>
      <c r="L653" s="3"/>
      <c r="M653" s="3"/>
      <c r="N653" s="3"/>
    </row>
    <row r="654" spans="1:14" ht="13">
      <c r="A654" s="36"/>
      <c r="B654" s="3"/>
      <c r="C654" s="4"/>
      <c r="D654" s="4"/>
      <c r="E654" s="3"/>
      <c r="F654" s="3"/>
      <c r="G654" s="16"/>
      <c r="H654" s="3"/>
      <c r="I654" s="3"/>
      <c r="J654" s="3"/>
      <c r="K654" s="3"/>
      <c r="L654" s="3"/>
      <c r="M654" s="3"/>
      <c r="N654" s="3"/>
    </row>
    <row r="655" spans="1:14" ht="13">
      <c r="A655" s="36"/>
      <c r="B655" s="3"/>
      <c r="C655" s="4"/>
      <c r="D655" s="4"/>
      <c r="E655" s="3"/>
      <c r="F655" s="3"/>
      <c r="G655" s="16"/>
      <c r="H655" s="3"/>
      <c r="I655" s="3"/>
      <c r="J655" s="3"/>
      <c r="K655" s="3"/>
      <c r="L655" s="3"/>
      <c r="M655" s="3"/>
      <c r="N655" s="3"/>
    </row>
    <row r="656" spans="1:14" ht="13">
      <c r="A656" s="36"/>
      <c r="B656" s="3"/>
      <c r="C656" s="4"/>
      <c r="D656" s="4"/>
      <c r="E656" s="3"/>
      <c r="F656" s="3"/>
      <c r="G656" s="16"/>
      <c r="H656" s="3"/>
      <c r="I656" s="3"/>
      <c r="J656" s="3"/>
      <c r="K656" s="3"/>
      <c r="L656" s="3"/>
      <c r="M656" s="3"/>
      <c r="N656" s="3"/>
    </row>
    <row r="657" spans="1:14" ht="13">
      <c r="A657" s="36"/>
      <c r="B657" s="3"/>
      <c r="C657" s="4"/>
      <c r="D657" s="4"/>
      <c r="E657" s="3"/>
      <c r="F657" s="3"/>
      <c r="G657" s="16"/>
      <c r="H657" s="3"/>
      <c r="I657" s="3"/>
      <c r="J657" s="3"/>
      <c r="K657" s="3"/>
      <c r="L657" s="3"/>
      <c r="M657" s="3"/>
      <c r="N657" s="3"/>
    </row>
    <row r="658" spans="1:14" ht="13">
      <c r="A658" s="36"/>
      <c r="B658" s="3"/>
      <c r="C658" s="4"/>
      <c r="D658" s="4"/>
      <c r="E658" s="3"/>
      <c r="F658" s="3"/>
      <c r="G658" s="16"/>
      <c r="H658" s="3"/>
      <c r="I658" s="3"/>
      <c r="J658" s="3"/>
      <c r="K658" s="3"/>
      <c r="L658" s="3"/>
      <c r="M658" s="3"/>
      <c r="N658" s="3"/>
    </row>
    <row r="659" spans="1:14" ht="13">
      <c r="A659" s="36"/>
      <c r="B659" s="3"/>
      <c r="C659" s="4"/>
      <c r="D659" s="4"/>
      <c r="E659" s="3"/>
      <c r="F659" s="3"/>
      <c r="G659" s="16"/>
      <c r="H659" s="3"/>
      <c r="I659" s="3"/>
      <c r="J659" s="3"/>
      <c r="K659" s="3"/>
      <c r="L659" s="3"/>
      <c r="M659" s="3"/>
      <c r="N659" s="3"/>
    </row>
    <row r="660" spans="1:14" ht="13">
      <c r="A660" s="36"/>
      <c r="B660" s="3"/>
      <c r="C660" s="4"/>
      <c r="D660" s="4"/>
      <c r="E660" s="3"/>
      <c r="F660" s="3"/>
      <c r="G660" s="16"/>
      <c r="H660" s="3"/>
      <c r="I660" s="3"/>
      <c r="J660" s="3"/>
      <c r="K660" s="3"/>
      <c r="L660" s="3"/>
      <c r="M660" s="3"/>
      <c r="N660" s="3"/>
    </row>
    <row r="661" spans="1:14" ht="13">
      <c r="A661" s="36"/>
      <c r="B661" s="3"/>
      <c r="C661" s="4"/>
      <c r="D661" s="4"/>
      <c r="E661" s="3"/>
      <c r="F661" s="3"/>
      <c r="G661" s="16"/>
      <c r="H661" s="3"/>
      <c r="I661" s="3"/>
      <c r="J661" s="3"/>
      <c r="K661" s="3"/>
      <c r="L661" s="3"/>
      <c r="M661" s="3"/>
      <c r="N661" s="3"/>
    </row>
    <row r="662" spans="1:14" ht="13">
      <c r="A662" s="36"/>
      <c r="B662" s="3"/>
      <c r="C662" s="4"/>
      <c r="D662" s="4"/>
      <c r="E662" s="3"/>
      <c r="F662" s="3"/>
      <c r="G662" s="16"/>
      <c r="H662" s="3"/>
      <c r="I662" s="3"/>
      <c r="J662" s="3"/>
      <c r="K662" s="3"/>
      <c r="L662" s="3"/>
      <c r="M662" s="3"/>
      <c r="N662" s="3"/>
    </row>
    <row r="663" spans="1:14" ht="13">
      <c r="A663" s="36"/>
      <c r="B663" s="3"/>
      <c r="C663" s="4"/>
      <c r="D663" s="4"/>
      <c r="E663" s="3"/>
      <c r="F663" s="3"/>
      <c r="G663" s="16"/>
      <c r="H663" s="3"/>
      <c r="I663" s="3"/>
      <c r="J663" s="3"/>
      <c r="K663" s="3"/>
      <c r="L663" s="3"/>
      <c r="M663" s="3"/>
      <c r="N663" s="3"/>
    </row>
    <row r="664" spans="1:14" ht="13">
      <c r="A664" s="36"/>
      <c r="B664" s="3"/>
      <c r="C664" s="4"/>
      <c r="D664" s="4"/>
      <c r="E664" s="3"/>
      <c r="F664" s="3"/>
      <c r="G664" s="16"/>
      <c r="H664" s="3"/>
      <c r="I664" s="3"/>
      <c r="J664" s="3"/>
      <c r="K664" s="3"/>
      <c r="L664" s="3"/>
      <c r="M664" s="3"/>
      <c r="N664" s="3"/>
    </row>
    <row r="665" spans="1:14" ht="13">
      <c r="A665" s="36"/>
      <c r="B665" s="3"/>
      <c r="C665" s="4"/>
      <c r="D665" s="4"/>
      <c r="E665" s="3"/>
      <c r="F665" s="3"/>
      <c r="G665" s="16"/>
      <c r="H665" s="3"/>
      <c r="I665" s="3"/>
      <c r="J665" s="3"/>
      <c r="K665" s="3"/>
      <c r="L665" s="3"/>
      <c r="M665" s="3"/>
      <c r="N665" s="3"/>
    </row>
    <row r="666" spans="1:14" ht="13">
      <c r="A666" s="36"/>
      <c r="B666" s="3"/>
      <c r="C666" s="4"/>
      <c r="D666" s="4"/>
      <c r="E666" s="3"/>
      <c r="F666" s="3"/>
      <c r="G666" s="16"/>
      <c r="H666" s="3"/>
      <c r="I666" s="3"/>
      <c r="J666" s="3"/>
      <c r="K666" s="3"/>
      <c r="L666" s="3"/>
      <c r="M666" s="3"/>
      <c r="N666" s="3"/>
    </row>
    <row r="667" spans="1:14" ht="13">
      <c r="A667" s="36"/>
      <c r="B667" s="3"/>
      <c r="C667" s="4"/>
      <c r="D667" s="4"/>
      <c r="E667" s="3"/>
      <c r="F667" s="3"/>
      <c r="G667" s="16"/>
      <c r="H667" s="3"/>
      <c r="I667" s="3"/>
      <c r="J667" s="3"/>
      <c r="K667" s="3"/>
      <c r="L667" s="3"/>
      <c r="M667" s="3"/>
      <c r="N667" s="3"/>
    </row>
    <row r="668" spans="1:14" ht="13">
      <c r="A668" s="36"/>
      <c r="B668" s="3"/>
      <c r="C668" s="4"/>
      <c r="D668" s="4"/>
      <c r="E668" s="3"/>
      <c r="F668" s="3"/>
      <c r="G668" s="16"/>
      <c r="H668" s="3"/>
      <c r="I668" s="3"/>
      <c r="J668" s="3"/>
      <c r="K668" s="3"/>
      <c r="L668" s="3"/>
      <c r="M668" s="3"/>
      <c r="N668" s="3"/>
    </row>
    <row r="669" spans="1:14" ht="13">
      <c r="A669" s="36"/>
      <c r="B669" s="3"/>
      <c r="C669" s="4"/>
      <c r="D669" s="4"/>
      <c r="E669" s="3"/>
      <c r="F669" s="3"/>
      <c r="G669" s="16"/>
      <c r="H669" s="3"/>
      <c r="I669" s="3"/>
      <c r="J669" s="3"/>
      <c r="K669" s="3"/>
      <c r="L669" s="3"/>
      <c r="M669" s="3"/>
      <c r="N669" s="3"/>
    </row>
    <row r="670" spans="1:14" ht="13">
      <c r="A670" s="36"/>
      <c r="B670" s="3"/>
      <c r="C670" s="4"/>
      <c r="D670" s="4"/>
      <c r="E670" s="3"/>
      <c r="F670" s="3"/>
      <c r="G670" s="16"/>
      <c r="H670" s="3"/>
      <c r="I670" s="3"/>
      <c r="J670" s="3"/>
      <c r="K670" s="3"/>
      <c r="L670" s="3"/>
      <c r="M670" s="3"/>
      <c r="N670" s="3"/>
    </row>
    <row r="671" spans="1:14" ht="13">
      <c r="A671" s="36"/>
      <c r="B671" s="3"/>
      <c r="C671" s="4"/>
      <c r="D671" s="4"/>
      <c r="E671" s="3"/>
      <c r="F671" s="3"/>
      <c r="G671" s="16"/>
      <c r="H671" s="3"/>
      <c r="I671" s="3"/>
      <c r="J671" s="3"/>
      <c r="K671" s="3"/>
      <c r="L671" s="3"/>
      <c r="M671" s="3"/>
      <c r="N671" s="3"/>
    </row>
    <row r="672" spans="1:14" ht="13">
      <c r="A672" s="36"/>
      <c r="B672" s="3"/>
      <c r="C672" s="4"/>
      <c r="D672" s="4"/>
      <c r="E672" s="3"/>
      <c r="F672" s="3"/>
      <c r="G672" s="16"/>
      <c r="H672" s="3"/>
      <c r="I672" s="3"/>
      <c r="J672" s="3"/>
      <c r="K672" s="3"/>
      <c r="L672" s="3"/>
      <c r="M672" s="3"/>
      <c r="N672" s="3"/>
    </row>
    <row r="673" spans="1:14" ht="13">
      <c r="A673" s="36"/>
      <c r="B673" s="3"/>
      <c r="C673" s="4"/>
      <c r="D673" s="4"/>
      <c r="E673" s="3"/>
      <c r="F673" s="3"/>
      <c r="G673" s="16"/>
      <c r="H673" s="3"/>
      <c r="I673" s="3"/>
      <c r="J673" s="3"/>
      <c r="K673" s="3"/>
      <c r="L673" s="3"/>
      <c r="M673" s="3"/>
      <c r="N673" s="3"/>
    </row>
    <row r="674" spans="1:14" ht="13">
      <c r="A674" s="36"/>
      <c r="B674" s="3"/>
      <c r="C674" s="4"/>
      <c r="D674" s="4"/>
      <c r="E674" s="3"/>
      <c r="F674" s="3"/>
      <c r="G674" s="16"/>
      <c r="H674" s="3"/>
      <c r="I674" s="3"/>
      <c r="J674" s="3"/>
      <c r="K674" s="3"/>
      <c r="L674" s="3"/>
      <c r="M674" s="3"/>
      <c r="N674" s="3"/>
    </row>
    <row r="675" spans="1:14" ht="13">
      <c r="A675" s="36"/>
      <c r="B675" s="3"/>
      <c r="C675" s="4"/>
      <c r="D675" s="4"/>
      <c r="E675" s="3"/>
      <c r="F675" s="3"/>
      <c r="G675" s="16"/>
      <c r="H675" s="3"/>
      <c r="I675" s="3"/>
      <c r="J675" s="3"/>
      <c r="K675" s="3"/>
      <c r="L675" s="3"/>
      <c r="M675" s="3"/>
      <c r="N675" s="3"/>
    </row>
    <row r="676" spans="1:14" ht="13">
      <c r="A676" s="36"/>
      <c r="B676" s="3"/>
      <c r="C676" s="4"/>
      <c r="D676" s="4"/>
      <c r="E676" s="3"/>
      <c r="F676" s="3"/>
      <c r="G676" s="16"/>
      <c r="H676" s="3"/>
      <c r="I676" s="3"/>
      <c r="J676" s="3"/>
      <c r="K676" s="3"/>
      <c r="L676" s="3"/>
      <c r="M676" s="3"/>
      <c r="N676" s="3"/>
    </row>
    <row r="677" spans="1:14" ht="13">
      <c r="A677" s="36"/>
      <c r="B677" s="3"/>
      <c r="C677" s="4"/>
      <c r="D677" s="4"/>
      <c r="E677" s="3"/>
      <c r="F677" s="3"/>
      <c r="G677" s="16"/>
      <c r="H677" s="3"/>
      <c r="I677" s="3"/>
      <c r="J677" s="3"/>
      <c r="K677" s="3"/>
      <c r="L677" s="3"/>
      <c r="M677" s="3"/>
      <c r="N677" s="3"/>
    </row>
    <row r="678" spans="1:14" ht="13">
      <c r="A678" s="36"/>
      <c r="B678" s="3"/>
      <c r="C678" s="4"/>
      <c r="D678" s="4"/>
      <c r="E678" s="3"/>
      <c r="F678" s="3"/>
      <c r="G678" s="16"/>
      <c r="H678" s="3"/>
      <c r="I678" s="3"/>
      <c r="J678" s="3"/>
      <c r="K678" s="3"/>
      <c r="L678" s="3"/>
      <c r="M678" s="3"/>
      <c r="N678" s="3"/>
    </row>
    <row r="679" spans="1:14" ht="13">
      <c r="A679" s="36"/>
      <c r="B679" s="3"/>
      <c r="C679" s="4"/>
      <c r="D679" s="4"/>
      <c r="E679" s="3"/>
      <c r="F679" s="3"/>
      <c r="G679" s="16"/>
      <c r="H679" s="3"/>
      <c r="I679" s="3"/>
      <c r="J679" s="3"/>
      <c r="K679" s="3"/>
      <c r="L679" s="3"/>
      <c r="M679" s="3"/>
      <c r="N679" s="3"/>
    </row>
    <row r="680" spans="1:14" ht="13">
      <c r="A680" s="36"/>
      <c r="B680" s="3"/>
      <c r="C680" s="4"/>
      <c r="D680" s="4"/>
      <c r="E680" s="3"/>
      <c r="F680" s="3"/>
      <c r="G680" s="16"/>
      <c r="H680" s="3"/>
      <c r="I680" s="3"/>
      <c r="J680" s="3"/>
      <c r="K680" s="3"/>
      <c r="L680" s="3"/>
      <c r="M680" s="3"/>
      <c r="N680" s="3"/>
    </row>
    <row r="681" spans="1:14" ht="13">
      <c r="A681" s="36"/>
      <c r="B681" s="3"/>
      <c r="C681" s="4"/>
      <c r="D681" s="4"/>
      <c r="E681" s="3"/>
      <c r="F681" s="3"/>
      <c r="G681" s="16"/>
      <c r="H681" s="3"/>
      <c r="I681" s="3"/>
      <c r="J681" s="3"/>
      <c r="K681" s="3"/>
      <c r="L681" s="3"/>
      <c r="M681" s="3"/>
      <c r="N681" s="3"/>
    </row>
    <row r="682" spans="1:14" ht="13">
      <c r="A682" s="36"/>
      <c r="B682" s="3"/>
      <c r="C682" s="4"/>
      <c r="D682" s="4"/>
      <c r="E682" s="3"/>
      <c r="F682" s="3"/>
      <c r="G682" s="16"/>
      <c r="H682" s="3"/>
      <c r="I682" s="3"/>
      <c r="J682" s="3"/>
      <c r="K682" s="3"/>
      <c r="L682" s="3"/>
      <c r="M682" s="3"/>
      <c r="N682" s="3"/>
    </row>
    <row r="683" spans="1:14" ht="13">
      <c r="A683" s="36"/>
      <c r="B683" s="3"/>
      <c r="C683" s="4"/>
      <c r="D683" s="4"/>
      <c r="E683" s="3"/>
      <c r="F683" s="3"/>
      <c r="G683" s="16"/>
      <c r="H683" s="3"/>
      <c r="I683" s="3"/>
      <c r="J683" s="3"/>
      <c r="K683" s="3"/>
      <c r="L683" s="3"/>
      <c r="M683" s="3"/>
      <c r="N683" s="3"/>
    </row>
    <row r="684" spans="1:14" ht="13">
      <c r="A684" s="36"/>
      <c r="B684" s="3"/>
      <c r="C684" s="4"/>
      <c r="D684" s="4"/>
      <c r="E684" s="3"/>
      <c r="F684" s="3"/>
      <c r="G684" s="16"/>
      <c r="H684" s="3"/>
      <c r="I684" s="3"/>
      <c r="J684" s="3"/>
      <c r="K684" s="3"/>
      <c r="L684" s="3"/>
      <c r="M684" s="3"/>
      <c r="N684" s="3"/>
    </row>
    <row r="685" spans="1:14" ht="13">
      <c r="A685" s="36"/>
      <c r="B685" s="3"/>
      <c r="C685" s="4"/>
      <c r="D685" s="4"/>
      <c r="E685" s="3"/>
      <c r="F685" s="3"/>
      <c r="G685" s="16"/>
      <c r="H685" s="3"/>
      <c r="I685" s="3"/>
      <c r="J685" s="3"/>
      <c r="K685" s="3"/>
      <c r="L685" s="3"/>
      <c r="M685" s="3"/>
      <c r="N685" s="3"/>
    </row>
    <row r="686" spans="1:14" ht="13">
      <c r="A686" s="36"/>
      <c r="B686" s="3"/>
      <c r="C686" s="4"/>
      <c r="D686" s="4"/>
      <c r="E686" s="3"/>
      <c r="F686" s="3"/>
      <c r="G686" s="16"/>
      <c r="H686" s="3"/>
      <c r="I686" s="3"/>
      <c r="J686" s="3"/>
      <c r="K686" s="3"/>
      <c r="L686" s="3"/>
      <c r="M686" s="3"/>
      <c r="N686" s="3"/>
    </row>
    <row r="687" spans="1:14" ht="13">
      <c r="A687" s="36"/>
      <c r="B687" s="3"/>
      <c r="C687" s="4"/>
      <c r="D687" s="4"/>
      <c r="E687" s="3"/>
      <c r="F687" s="3"/>
      <c r="G687" s="16"/>
      <c r="H687" s="3"/>
      <c r="I687" s="3"/>
      <c r="J687" s="3"/>
      <c r="K687" s="3"/>
      <c r="L687" s="3"/>
      <c r="M687" s="3"/>
      <c r="N687" s="3"/>
    </row>
    <row r="688" spans="1:14" ht="13">
      <c r="A688" s="36"/>
      <c r="B688" s="3"/>
      <c r="C688" s="4"/>
      <c r="D688" s="4"/>
      <c r="E688" s="3"/>
      <c r="F688" s="3"/>
      <c r="G688" s="16"/>
      <c r="H688" s="3"/>
      <c r="I688" s="3"/>
      <c r="J688" s="3"/>
      <c r="K688" s="3"/>
      <c r="L688" s="3"/>
      <c r="M688" s="3"/>
      <c r="N688" s="3"/>
    </row>
    <row r="689" spans="1:14" ht="13">
      <c r="A689" s="36"/>
      <c r="B689" s="3"/>
      <c r="C689" s="4"/>
      <c r="D689" s="4"/>
      <c r="E689" s="3"/>
      <c r="F689" s="3"/>
      <c r="G689" s="16"/>
      <c r="H689" s="3"/>
      <c r="I689" s="3"/>
      <c r="J689" s="3"/>
      <c r="K689" s="3"/>
      <c r="L689" s="3"/>
      <c r="M689" s="3"/>
      <c r="N689" s="3"/>
    </row>
    <row r="690" spans="1:14" ht="13">
      <c r="A690" s="36"/>
      <c r="B690" s="3"/>
      <c r="C690" s="4"/>
      <c r="D690" s="4"/>
      <c r="E690" s="3"/>
      <c r="F690" s="3"/>
      <c r="G690" s="16"/>
      <c r="H690" s="3"/>
      <c r="I690" s="3"/>
      <c r="J690" s="3"/>
      <c r="K690" s="3"/>
      <c r="L690" s="3"/>
      <c r="M690" s="3"/>
      <c r="N690" s="3"/>
    </row>
    <row r="691" spans="1:14" ht="13">
      <c r="A691" s="36"/>
      <c r="B691" s="3"/>
      <c r="C691" s="4"/>
      <c r="D691" s="4"/>
      <c r="E691" s="3"/>
      <c r="F691" s="3"/>
      <c r="G691" s="16"/>
      <c r="H691" s="3"/>
      <c r="I691" s="3"/>
      <c r="J691" s="3"/>
      <c r="K691" s="3"/>
      <c r="L691" s="3"/>
      <c r="M691" s="3"/>
      <c r="N691" s="3"/>
    </row>
    <row r="692" spans="1:14" ht="13">
      <c r="A692" s="36"/>
      <c r="B692" s="3"/>
      <c r="C692" s="4"/>
      <c r="D692" s="4"/>
      <c r="E692" s="3"/>
      <c r="F692" s="3"/>
      <c r="G692" s="16"/>
      <c r="H692" s="3"/>
      <c r="I692" s="3"/>
      <c r="J692" s="3"/>
      <c r="K692" s="3"/>
      <c r="L692" s="3"/>
      <c r="M692" s="3"/>
      <c r="N692" s="3"/>
    </row>
    <row r="693" spans="1:14" ht="13">
      <c r="A693" s="36"/>
      <c r="B693" s="3"/>
      <c r="C693" s="4"/>
      <c r="D693" s="4"/>
      <c r="E693" s="3"/>
      <c r="F693" s="3"/>
      <c r="G693" s="16"/>
      <c r="H693" s="3"/>
      <c r="I693" s="3"/>
      <c r="J693" s="3"/>
      <c r="K693" s="3"/>
      <c r="L693" s="3"/>
      <c r="M693" s="3"/>
      <c r="N693" s="3"/>
    </row>
    <row r="694" spans="1:14" ht="13">
      <c r="A694" s="36"/>
      <c r="B694" s="3"/>
      <c r="C694" s="4"/>
      <c r="D694" s="4"/>
      <c r="E694" s="3"/>
      <c r="F694" s="3"/>
      <c r="G694" s="16"/>
      <c r="H694" s="3"/>
      <c r="I694" s="3"/>
      <c r="J694" s="3"/>
      <c r="K694" s="3"/>
      <c r="L694" s="3"/>
      <c r="M694" s="3"/>
      <c r="N694" s="3"/>
    </row>
    <row r="695" spans="1:14" ht="13">
      <c r="A695" s="36"/>
      <c r="B695" s="3"/>
      <c r="C695" s="4"/>
      <c r="D695" s="4"/>
      <c r="E695" s="3"/>
      <c r="F695" s="3"/>
      <c r="G695" s="16"/>
      <c r="H695" s="3"/>
      <c r="I695" s="3"/>
      <c r="J695" s="3"/>
      <c r="K695" s="3"/>
      <c r="L695" s="3"/>
      <c r="M695" s="3"/>
      <c r="N695" s="3"/>
    </row>
    <row r="696" spans="1:14" ht="13">
      <c r="A696" s="36"/>
      <c r="B696" s="3"/>
      <c r="C696" s="4"/>
      <c r="D696" s="4"/>
      <c r="E696" s="3"/>
      <c r="F696" s="3"/>
      <c r="G696" s="16"/>
      <c r="H696" s="3"/>
      <c r="I696" s="3"/>
      <c r="J696" s="3"/>
      <c r="K696" s="3"/>
      <c r="L696" s="3"/>
      <c r="M696" s="3"/>
      <c r="N696" s="3"/>
    </row>
    <row r="697" spans="1:14" ht="13">
      <c r="A697" s="36"/>
      <c r="B697" s="3"/>
      <c r="C697" s="4"/>
      <c r="D697" s="4"/>
      <c r="E697" s="3"/>
      <c r="F697" s="3"/>
      <c r="G697" s="16"/>
      <c r="H697" s="3"/>
      <c r="I697" s="3"/>
      <c r="J697" s="3"/>
      <c r="K697" s="3"/>
      <c r="L697" s="3"/>
      <c r="M697" s="3"/>
      <c r="N697" s="3"/>
    </row>
    <row r="698" spans="1:14" ht="13">
      <c r="A698" s="36"/>
      <c r="B698" s="3"/>
      <c r="C698" s="4"/>
      <c r="D698" s="4"/>
      <c r="E698" s="3"/>
      <c r="F698" s="3"/>
      <c r="G698" s="16"/>
      <c r="H698" s="3"/>
      <c r="I698" s="3"/>
      <c r="J698" s="3"/>
      <c r="K698" s="3"/>
      <c r="L698" s="3"/>
      <c r="M698" s="3"/>
      <c r="N698" s="3"/>
    </row>
    <row r="699" spans="1:14" ht="13">
      <c r="A699" s="36"/>
      <c r="B699" s="3"/>
      <c r="C699" s="4"/>
      <c r="D699" s="4"/>
      <c r="E699" s="3"/>
      <c r="F699" s="3"/>
      <c r="G699" s="16"/>
      <c r="H699" s="3"/>
      <c r="I699" s="3"/>
      <c r="J699" s="3"/>
      <c r="K699" s="3"/>
      <c r="L699" s="3"/>
      <c r="M699" s="3"/>
      <c r="N699" s="3"/>
    </row>
    <row r="700" spans="1:14" ht="13">
      <c r="A700" s="36"/>
      <c r="B700" s="3"/>
      <c r="C700" s="4"/>
      <c r="D700" s="4"/>
      <c r="E700" s="3"/>
      <c r="F700" s="3"/>
      <c r="G700" s="16"/>
      <c r="H700" s="3"/>
      <c r="I700" s="3"/>
      <c r="J700" s="3"/>
      <c r="K700" s="3"/>
      <c r="L700" s="3"/>
      <c r="M700" s="3"/>
      <c r="N700" s="3"/>
    </row>
    <row r="701" spans="1:14" ht="13">
      <c r="A701" s="36"/>
      <c r="B701" s="3"/>
      <c r="C701" s="4"/>
      <c r="D701" s="4"/>
      <c r="E701" s="3"/>
      <c r="F701" s="3"/>
      <c r="G701" s="16"/>
      <c r="H701" s="3"/>
      <c r="I701" s="3"/>
      <c r="J701" s="3"/>
      <c r="K701" s="3"/>
      <c r="L701" s="3"/>
      <c r="M701" s="3"/>
      <c r="N701" s="3"/>
    </row>
    <row r="702" spans="1:14" ht="13">
      <c r="A702" s="36"/>
      <c r="B702" s="3"/>
      <c r="C702" s="4"/>
      <c r="D702" s="4"/>
      <c r="E702" s="3"/>
      <c r="F702" s="3"/>
      <c r="G702" s="16"/>
      <c r="H702" s="3"/>
      <c r="I702" s="3"/>
      <c r="J702" s="3"/>
      <c r="K702" s="3"/>
      <c r="L702" s="3"/>
      <c r="M702" s="3"/>
      <c r="N702" s="3"/>
    </row>
    <row r="703" spans="1:14" ht="13">
      <c r="A703" s="36"/>
      <c r="B703" s="3"/>
      <c r="C703" s="4"/>
      <c r="D703" s="4"/>
      <c r="E703" s="3"/>
      <c r="F703" s="3"/>
      <c r="G703" s="16"/>
      <c r="H703" s="3"/>
      <c r="I703" s="3"/>
      <c r="J703" s="3"/>
      <c r="K703" s="3"/>
      <c r="L703" s="3"/>
      <c r="M703" s="3"/>
      <c r="N703" s="3"/>
    </row>
    <row r="704" spans="1:14" ht="13">
      <c r="A704" s="36"/>
      <c r="B704" s="3"/>
      <c r="C704" s="4"/>
      <c r="D704" s="4"/>
      <c r="E704" s="3"/>
      <c r="F704" s="3"/>
      <c r="G704" s="16"/>
      <c r="H704" s="3"/>
      <c r="I704" s="3"/>
      <c r="J704" s="3"/>
      <c r="K704" s="3"/>
      <c r="L704" s="3"/>
      <c r="M704" s="3"/>
      <c r="N704" s="3"/>
    </row>
    <row r="705" spans="1:14" ht="13">
      <c r="A705" s="36"/>
      <c r="B705" s="3"/>
      <c r="C705" s="4"/>
      <c r="D705" s="4"/>
      <c r="E705" s="3"/>
      <c r="F705" s="3"/>
      <c r="G705" s="16"/>
      <c r="H705" s="3"/>
      <c r="I705" s="3"/>
      <c r="J705" s="3"/>
      <c r="K705" s="3"/>
      <c r="L705" s="3"/>
      <c r="M705" s="3"/>
      <c r="N705" s="3"/>
    </row>
    <row r="706" spans="1:14" ht="13">
      <c r="A706" s="36"/>
      <c r="B706" s="3"/>
      <c r="C706" s="4"/>
      <c r="D706" s="4"/>
      <c r="E706" s="3"/>
      <c r="F706" s="3"/>
      <c r="G706" s="16"/>
      <c r="H706" s="3"/>
      <c r="I706" s="3"/>
      <c r="J706" s="3"/>
      <c r="K706" s="3"/>
      <c r="L706" s="3"/>
      <c r="M706" s="3"/>
      <c r="N706" s="3"/>
    </row>
    <row r="707" spans="1:14" ht="13">
      <c r="A707" s="36"/>
      <c r="B707" s="3"/>
      <c r="C707" s="4"/>
      <c r="D707" s="4"/>
      <c r="E707" s="3"/>
      <c r="F707" s="3"/>
      <c r="G707" s="16"/>
      <c r="H707" s="3"/>
      <c r="I707" s="3"/>
      <c r="J707" s="3"/>
      <c r="K707" s="3"/>
      <c r="L707" s="3"/>
      <c r="M707" s="3"/>
      <c r="N707" s="3"/>
    </row>
    <row r="708" spans="1:14" ht="13">
      <c r="A708" s="36"/>
      <c r="B708" s="3"/>
      <c r="C708" s="4"/>
      <c r="D708" s="4"/>
      <c r="E708" s="3"/>
      <c r="F708" s="3"/>
      <c r="G708" s="16"/>
      <c r="H708" s="3"/>
      <c r="I708" s="3"/>
      <c r="J708" s="3"/>
      <c r="K708" s="3"/>
      <c r="L708" s="3"/>
      <c r="M708" s="3"/>
      <c r="N708" s="3"/>
    </row>
    <row r="709" spans="1:14" ht="13">
      <c r="A709" s="36"/>
      <c r="B709" s="3"/>
      <c r="C709" s="4"/>
      <c r="D709" s="4"/>
      <c r="E709" s="3"/>
      <c r="F709" s="3"/>
      <c r="G709" s="16"/>
      <c r="H709" s="3"/>
      <c r="I709" s="3"/>
      <c r="J709" s="3"/>
      <c r="K709" s="3"/>
      <c r="L709" s="3"/>
      <c r="M709" s="3"/>
      <c r="N709" s="3"/>
    </row>
    <row r="710" spans="1:14" ht="13">
      <c r="A710" s="36"/>
      <c r="B710" s="3"/>
      <c r="C710" s="4"/>
      <c r="D710" s="4"/>
      <c r="E710" s="3"/>
      <c r="F710" s="3"/>
      <c r="G710" s="16"/>
      <c r="H710" s="3"/>
      <c r="I710" s="3"/>
      <c r="J710" s="3"/>
      <c r="K710" s="3"/>
      <c r="L710" s="3"/>
      <c r="M710" s="3"/>
      <c r="N710" s="3"/>
    </row>
    <row r="711" spans="1:14" ht="13">
      <c r="A711" s="36"/>
      <c r="B711" s="3"/>
      <c r="C711" s="4"/>
      <c r="D711" s="4"/>
      <c r="E711" s="3"/>
      <c r="F711" s="3"/>
      <c r="G711" s="16"/>
      <c r="H711" s="3"/>
      <c r="I711" s="3"/>
      <c r="J711" s="3"/>
      <c r="K711" s="3"/>
      <c r="L711" s="3"/>
      <c r="M711" s="3"/>
      <c r="N711" s="3"/>
    </row>
    <row r="712" spans="1:14" ht="13">
      <c r="A712" s="36"/>
      <c r="B712" s="3"/>
      <c r="C712" s="4"/>
      <c r="D712" s="4"/>
      <c r="E712" s="3"/>
      <c r="F712" s="3"/>
      <c r="G712" s="16"/>
      <c r="H712" s="3"/>
      <c r="I712" s="3"/>
      <c r="J712" s="3"/>
      <c r="K712" s="3"/>
      <c r="L712" s="3"/>
      <c r="M712" s="3"/>
      <c r="N712" s="3"/>
    </row>
    <row r="713" spans="1:14" ht="13">
      <c r="A713" s="36"/>
      <c r="B713" s="3"/>
      <c r="C713" s="4"/>
      <c r="D713" s="4"/>
      <c r="E713" s="3"/>
      <c r="F713" s="3"/>
      <c r="G713" s="16"/>
      <c r="H713" s="3"/>
      <c r="I713" s="3"/>
      <c r="J713" s="3"/>
      <c r="K713" s="3"/>
      <c r="L713" s="3"/>
      <c r="M713" s="3"/>
      <c r="N713" s="3"/>
    </row>
    <row r="714" spans="1:14" ht="13">
      <c r="A714" s="36"/>
      <c r="B714" s="3"/>
      <c r="C714" s="4"/>
      <c r="D714" s="4"/>
      <c r="E714" s="3"/>
      <c r="F714" s="3"/>
      <c r="G714" s="16"/>
      <c r="H714" s="3"/>
      <c r="I714" s="3"/>
      <c r="J714" s="3"/>
      <c r="K714" s="3"/>
      <c r="L714" s="3"/>
      <c r="M714" s="3"/>
      <c r="N714" s="3"/>
    </row>
    <row r="715" spans="1:14" ht="13">
      <c r="A715" s="36"/>
      <c r="B715" s="3"/>
      <c r="C715" s="4"/>
      <c r="D715" s="4"/>
      <c r="E715" s="3"/>
      <c r="F715" s="3"/>
      <c r="G715" s="16"/>
      <c r="H715" s="3"/>
      <c r="I715" s="3"/>
      <c r="J715" s="3"/>
      <c r="K715" s="3"/>
      <c r="L715" s="3"/>
      <c r="M715" s="3"/>
      <c r="N715" s="3"/>
    </row>
    <row r="716" spans="1:14" ht="13">
      <c r="A716" s="36"/>
      <c r="B716" s="3"/>
      <c r="C716" s="4"/>
      <c r="D716" s="4"/>
      <c r="E716" s="3"/>
      <c r="F716" s="3"/>
      <c r="G716" s="16"/>
      <c r="H716" s="3"/>
      <c r="I716" s="3"/>
      <c r="J716" s="3"/>
      <c r="K716" s="3"/>
      <c r="L716" s="3"/>
      <c r="M716" s="3"/>
      <c r="N716" s="3"/>
    </row>
    <row r="717" spans="1:14" ht="13">
      <c r="A717" s="36"/>
      <c r="B717" s="3"/>
      <c r="C717" s="4"/>
      <c r="D717" s="4"/>
      <c r="E717" s="3"/>
      <c r="F717" s="3"/>
      <c r="G717" s="16"/>
      <c r="H717" s="3"/>
      <c r="I717" s="3"/>
      <c r="J717" s="3"/>
      <c r="K717" s="3"/>
      <c r="L717" s="3"/>
      <c r="M717" s="3"/>
      <c r="N717" s="3"/>
    </row>
    <row r="718" spans="1:14" ht="13">
      <c r="A718" s="36"/>
      <c r="B718" s="3"/>
      <c r="C718" s="4"/>
      <c r="D718" s="4"/>
      <c r="E718" s="3"/>
      <c r="F718" s="3"/>
      <c r="G718" s="16"/>
      <c r="H718" s="3"/>
      <c r="I718" s="3"/>
      <c r="J718" s="3"/>
      <c r="K718" s="3"/>
      <c r="L718" s="3"/>
      <c r="M718" s="3"/>
      <c r="N718" s="3"/>
    </row>
    <row r="719" spans="1:14" ht="13">
      <c r="A719" s="36"/>
      <c r="B719" s="3"/>
      <c r="C719" s="4"/>
      <c r="D719" s="4"/>
      <c r="E719" s="3"/>
      <c r="F719" s="3"/>
      <c r="G719" s="16"/>
      <c r="H719" s="3"/>
      <c r="I719" s="3"/>
      <c r="J719" s="3"/>
      <c r="K719" s="3"/>
      <c r="L719" s="3"/>
      <c r="M719" s="3"/>
      <c r="N719" s="3"/>
    </row>
    <row r="720" spans="1:14" ht="13">
      <c r="A720" s="36"/>
      <c r="B720" s="3"/>
      <c r="C720" s="4"/>
      <c r="D720" s="4"/>
      <c r="E720" s="3"/>
      <c r="F720" s="3"/>
      <c r="G720" s="16"/>
      <c r="H720" s="3"/>
      <c r="I720" s="3"/>
      <c r="J720" s="3"/>
      <c r="K720" s="3"/>
      <c r="L720" s="3"/>
      <c r="M720" s="3"/>
      <c r="N720" s="3"/>
    </row>
    <row r="721" spans="1:14" ht="13">
      <c r="A721" s="36"/>
      <c r="B721" s="3"/>
      <c r="C721" s="4"/>
      <c r="D721" s="4"/>
      <c r="E721" s="3"/>
      <c r="F721" s="3"/>
      <c r="G721" s="16"/>
      <c r="H721" s="3"/>
      <c r="I721" s="3"/>
      <c r="J721" s="3"/>
      <c r="K721" s="3"/>
      <c r="L721" s="3"/>
      <c r="M721" s="3"/>
      <c r="N721" s="3"/>
    </row>
    <row r="722" spans="1:14" ht="13">
      <c r="A722" s="36"/>
      <c r="B722" s="3"/>
      <c r="C722" s="4"/>
      <c r="D722" s="4"/>
      <c r="E722" s="3"/>
      <c r="F722" s="3"/>
      <c r="G722" s="16"/>
      <c r="H722" s="3"/>
      <c r="I722" s="3"/>
      <c r="J722" s="3"/>
      <c r="K722" s="3"/>
      <c r="L722" s="3"/>
      <c r="M722" s="3"/>
      <c r="N722" s="3"/>
    </row>
    <row r="723" spans="1:14" ht="13">
      <c r="A723" s="36"/>
      <c r="B723" s="3"/>
      <c r="C723" s="4"/>
      <c r="D723" s="4"/>
      <c r="E723" s="3"/>
      <c r="F723" s="3"/>
      <c r="G723" s="16"/>
      <c r="H723" s="3"/>
      <c r="I723" s="3"/>
      <c r="J723" s="3"/>
      <c r="K723" s="3"/>
      <c r="L723" s="3"/>
      <c r="M723" s="3"/>
      <c r="N723" s="3"/>
    </row>
    <row r="724" spans="1:14" ht="13">
      <c r="A724" s="36"/>
      <c r="B724" s="3"/>
      <c r="C724" s="4"/>
      <c r="D724" s="4"/>
      <c r="E724" s="3"/>
      <c r="F724" s="3"/>
      <c r="G724" s="16"/>
      <c r="H724" s="3"/>
      <c r="I724" s="3"/>
      <c r="J724" s="3"/>
      <c r="K724" s="3"/>
      <c r="L724" s="3"/>
      <c r="M724" s="3"/>
      <c r="N724" s="3"/>
    </row>
    <row r="725" spans="1:14" ht="13">
      <c r="A725" s="36"/>
      <c r="B725" s="3"/>
      <c r="C725" s="4"/>
      <c r="D725" s="4"/>
      <c r="E725" s="3"/>
      <c r="F725" s="3"/>
      <c r="G725" s="16"/>
      <c r="H725" s="3"/>
      <c r="I725" s="3"/>
      <c r="J725" s="3"/>
      <c r="K725" s="3"/>
      <c r="L725" s="3"/>
      <c r="M725" s="3"/>
      <c r="N725" s="3"/>
    </row>
    <row r="726" spans="1:14" ht="13">
      <c r="A726" s="36"/>
      <c r="B726" s="3"/>
      <c r="C726" s="4"/>
      <c r="D726" s="4"/>
      <c r="E726" s="3"/>
      <c r="F726" s="3"/>
      <c r="G726" s="16"/>
      <c r="H726" s="3"/>
      <c r="I726" s="3"/>
      <c r="J726" s="3"/>
      <c r="K726" s="3"/>
      <c r="L726" s="3"/>
      <c r="M726" s="3"/>
      <c r="N726" s="3"/>
    </row>
    <row r="727" spans="1:14" ht="13">
      <c r="A727" s="36"/>
      <c r="B727" s="3"/>
      <c r="C727" s="4"/>
      <c r="D727" s="4"/>
      <c r="E727" s="3"/>
      <c r="F727" s="3"/>
      <c r="G727" s="16"/>
      <c r="H727" s="3"/>
      <c r="I727" s="3"/>
      <c r="J727" s="3"/>
      <c r="K727" s="3"/>
      <c r="L727" s="3"/>
      <c r="M727" s="3"/>
      <c r="N727" s="3"/>
    </row>
    <row r="728" spans="1:14" ht="13">
      <c r="A728" s="36"/>
      <c r="B728" s="3"/>
      <c r="C728" s="4"/>
      <c r="D728" s="4"/>
      <c r="E728" s="3"/>
      <c r="F728" s="3"/>
      <c r="G728" s="16"/>
      <c r="H728" s="3"/>
      <c r="I728" s="3"/>
      <c r="J728" s="3"/>
      <c r="K728" s="3"/>
      <c r="L728" s="3"/>
      <c r="M728" s="3"/>
      <c r="N728" s="3"/>
    </row>
    <row r="729" spans="1:14" ht="13">
      <c r="A729" s="36"/>
      <c r="B729" s="3"/>
      <c r="C729" s="4"/>
      <c r="D729" s="4"/>
      <c r="E729" s="3"/>
      <c r="F729" s="3"/>
      <c r="G729" s="16"/>
      <c r="H729" s="3"/>
      <c r="I729" s="3"/>
      <c r="J729" s="3"/>
      <c r="K729" s="3"/>
      <c r="L729" s="3"/>
      <c r="M729" s="3"/>
      <c r="N729" s="3"/>
    </row>
    <row r="730" spans="1:14" ht="13">
      <c r="A730" s="36"/>
      <c r="B730" s="3"/>
      <c r="C730" s="4"/>
      <c r="D730" s="4"/>
      <c r="E730" s="3"/>
      <c r="F730" s="3"/>
      <c r="G730" s="16"/>
      <c r="H730" s="3"/>
      <c r="I730" s="3"/>
      <c r="J730" s="3"/>
      <c r="K730" s="3"/>
      <c r="L730" s="3"/>
      <c r="M730" s="3"/>
      <c r="N730" s="3"/>
    </row>
    <row r="731" spans="1:14" ht="13">
      <c r="A731" s="36"/>
      <c r="B731" s="3"/>
      <c r="C731" s="4"/>
      <c r="D731" s="4"/>
      <c r="E731" s="3"/>
      <c r="F731" s="3"/>
      <c r="G731" s="16"/>
      <c r="H731" s="3"/>
      <c r="I731" s="3"/>
      <c r="J731" s="3"/>
      <c r="K731" s="3"/>
      <c r="L731" s="3"/>
      <c r="M731" s="3"/>
      <c r="N731" s="3"/>
    </row>
    <row r="732" spans="1:14" ht="13">
      <c r="A732" s="36"/>
      <c r="B732" s="3"/>
      <c r="C732" s="4"/>
      <c r="D732" s="4"/>
      <c r="E732" s="3"/>
      <c r="F732" s="3"/>
      <c r="G732" s="16"/>
      <c r="H732" s="3"/>
      <c r="I732" s="3"/>
      <c r="J732" s="3"/>
      <c r="K732" s="3"/>
      <c r="L732" s="3"/>
      <c r="M732" s="3"/>
      <c r="N732" s="3"/>
    </row>
    <row r="733" spans="1:14" ht="13">
      <c r="A733" s="36"/>
      <c r="B733" s="3"/>
      <c r="C733" s="4"/>
      <c r="D733" s="4"/>
      <c r="E733" s="3"/>
      <c r="F733" s="3"/>
      <c r="G733" s="16"/>
      <c r="H733" s="3"/>
      <c r="I733" s="3"/>
      <c r="J733" s="3"/>
      <c r="K733" s="3"/>
      <c r="L733" s="3"/>
      <c r="M733" s="3"/>
      <c r="N733" s="3"/>
    </row>
    <row r="734" spans="1:14" ht="13">
      <c r="A734" s="36"/>
      <c r="B734" s="3"/>
      <c r="C734" s="4"/>
      <c r="D734" s="4"/>
      <c r="E734" s="3"/>
      <c r="F734" s="3"/>
      <c r="G734" s="16"/>
      <c r="H734" s="3"/>
      <c r="I734" s="3"/>
      <c r="J734" s="3"/>
      <c r="K734" s="3"/>
      <c r="L734" s="3"/>
      <c r="M734" s="3"/>
      <c r="N734" s="3"/>
    </row>
    <row r="735" spans="1:14" ht="13">
      <c r="A735" s="36"/>
      <c r="B735" s="3"/>
      <c r="C735" s="4"/>
      <c r="D735" s="4"/>
      <c r="E735" s="3"/>
      <c r="F735" s="3"/>
      <c r="G735" s="16"/>
      <c r="H735" s="3"/>
      <c r="I735" s="3"/>
      <c r="J735" s="3"/>
      <c r="K735" s="3"/>
      <c r="L735" s="3"/>
      <c r="M735" s="3"/>
      <c r="N735" s="3"/>
    </row>
    <row r="736" spans="1:14" ht="13">
      <c r="A736" s="36"/>
      <c r="B736" s="3"/>
      <c r="C736" s="4"/>
      <c r="D736" s="4"/>
      <c r="E736" s="3"/>
      <c r="F736" s="3"/>
      <c r="G736" s="16"/>
      <c r="H736" s="3"/>
      <c r="I736" s="3"/>
      <c r="J736" s="3"/>
      <c r="K736" s="3"/>
      <c r="L736" s="3"/>
      <c r="M736" s="3"/>
      <c r="N736" s="3"/>
    </row>
    <row r="737" spans="1:14" ht="13">
      <c r="A737" s="36"/>
      <c r="B737" s="3"/>
      <c r="C737" s="4"/>
      <c r="D737" s="4"/>
      <c r="E737" s="3"/>
      <c r="F737" s="3"/>
      <c r="G737" s="16"/>
      <c r="H737" s="3"/>
      <c r="I737" s="3"/>
      <c r="J737" s="3"/>
      <c r="K737" s="3"/>
      <c r="L737" s="3"/>
      <c r="M737" s="3"/>
      <c r="N737" s="3"/>
    </row>
    <row r="738" spans="1:14" ht="13">
      <c r="A738" s="36"/>
      <c r="B738" s="3"/>
      <c r="C738" s="4"/>
      <c r="D738" s="4"/>
      <c r="E738" s="3"/>
      <c r="F738" s="3"/>
      <c r="G738" s="16"/>
      <c r="H738" s="3"/>
      <c r="I738" s="3"/>
      <c r="J738" s="3"/>
      <c r="K738" s="3"/>
      <c r="L738" s="3"/>
      <c r="M738" s="3"/>
      <c r="N738" s="3"/>
    </row>
    <row r="739" spans="1:14" ht="13">
      <c r="A739" s="36"/>
      <c r="B739" s="3"/>
      <c r="C739" s="4"/>
      <c r="D739" s="4"/>
      <c r="E739" s="3"/>
      <c r="F739" s="3"/>
      <c r="G739" s="16"/>
      <c r="H739" s="3"/>
      <c r="I739" s="3"/>
      <c r="J739" s="3"/>
      <c r="K739" s="3"/>
      <c r="L739" s="3"/>
      <c r="M739" s="3"/>
      <c r="N739" s="3"/>
    </row>
    <row r="740" spans="1:14" ht="13">
      <c r="A740" s="36"/>
      <c r="B740" s="3"/>
      <c r="C740" s="4"/>
      <c r="D740" s="4"/>
      <c r="E740" s="3"/>
      <c r="F740" s="3"/>
      <c r="G740" s="16"/>
      <c r="H740" s="3"/>
      <c r="I740" s="3"/>
      <c r="J740" s="3"/>
      <c r="K740" s="3"/>
      <c r="L740" s="3"/>
      <c r="M740" s="3"/>
      <c r="N740" s="3"/>
    </row>
    <row r="741" spans="1:14" ht="13">
      <c r="A741" s="36"/>
      <c r="B741" s="3"/>
      <c r="C741" s="4"/>
      <c r="D741" s="4"/>
      <c r="E741" s="3"/>
      <c r="F741" s="3"/>
      <c r="G741" s="16"/>
      <c r="H741" s="3"/>
      <c r="I741" s="3"/>
      <c r="J741" s="3"/>
      <c r="K741" s="3"/>
      <c r="L741" s="3"/>
      <c r="M741" s="3"/>
      <c r="N741" s="3"/>
    </row>
    <row r="742" spans="1:14" ht="13">
      <c r="A742" s="36"/>
      <c r="B742" s="3"/>
      <c r="C742" s="4"/>
      <c r="D742" s="4"/>
      <c r="E742" s="3"/>
      <c r="F742" s="3"/>
      <c r="G742" s="16"/>
      <c r="H742" s="3"/>
      <c r="I742" s="3"/>
      <c r="J742" s="3"/>
      <c r="K742" s="3"/>
      <c r="L742" s="3"/>
      <c r="M742" s="3"/>
      <c r="N742" s="3"/>
    </row>
    <row r="743" spans="1:14" ht="13">
      <c r="A743" s="36"/>
      <c r="B743" s="3"/>
      <c r="C743" s="4"/>
      <c r="D743" s="4"/>
      <c r="E743" s="3"/>
      <c r="F743" s="3"/>
      <c r="G743" s="16"/>
      <c r="H743" s="3"/>
      <c r="I743" s="3"/>
      <c r="J743" s="3"/>
      <c r="K743" s="3"/>
      <c r="L743" s="3"/>
      <c r="M743" s="3"/>
      <c r="N743" s="3"/>
    </row>
    <row r="744" spans="1:14" ht="13">
      <c r="A744" s="36"/>
      <c r="B744" s="3"/>
      <c r="C744" s="4"/>
      <c r="D744" s="4"/>
      <c r="E744" s="3"/>
      <c r="F744" s="3"/>
      <c r="G744" s="16"/>
      <c r="H744" s="3"/>
      <c r="I744" s="3"/>
      <c r="J744" s="3"/>
      <c r="K744" s="3"/>
      <c r="L744" s="3"/>
      <c r="M744" s="3"/>
      <c r="N744" s="3"/>
    </row>
    <row r="745" spans="1:14" ht="13">
      <c r="A745" s="36"/>
      <c r="B745" s="3"/>
      <c r="C745" s="4"/>
      <c r="D745" s="4"/>
      <c r="E745" s="3"/>
      <c r="F745" s="3"/>
      <c r="G745" s="16"/>
      <c r="H745" s="3"/>
      <c r="I745" s="3"/>
      <c r="J745" s="3"/>
      <c r="K745" s="3"/>
      <c r="L745" s="3"/>
      <c r="M745" s="3"/>
      <c r="N745" s="3"/>
    </row>
    <row r="746" spans="1:14" ht="13">
      <c r="A746" s="36"/>
      <c r="B746" s="3"/>
      <c r="C746" s="4"/>
      <c r="D746" s="4"/>
      <c r="E746" s="3"/>
      <c r="F746" s="3"/>
      <c r="G746" s="16"/>
      <c r="H746" s="3"/>
      <c r="I746" s="3"/>
      <c r="J746" s="3"/>
      <c r="K746" s="3"/>
      <c r="L746" s="3"/>
      <c r="M746" s="3"/>
      <c r="N746" s="3"/>
    </row>
    <row r="747" spans="1:14" ht="13">
      <c r="A747" s="36"/>
      <c r="B747" s="3"/>
      <c r="C747" s="4"/>
      <c r="D747" s="4"/>
      <c r="E747" s="3"/>
      <c r="F747" s="3"/>
      <c r="G747" s="16"/>
      <c r="H747" s="3"/>
      <c r="I747" s="3"/>
      <c r="J747" s="3"/>
      <c r="K747" s="3"/>
      <c r="L747" s="3"/>
      <c r="M747" s="3"/>
      <c r="N747" s="3"/>
    </row>
    <row r="748" spans="1:14" ht="13">
      <c r="A748" s="36"/>
      <c r="B748" s="3"/>
      <c r="C748" s="4"/>
      <c r="D748" s="4"/>
      <c r="E748" s="3"/>
      <c r="F748" s="3"/>
      <c r="G748" s="16"/>
      <c r="H748" s="3"/>
      <c r="I748" s="3"/>
      <c r="J748" s="3"/>
      <c r="K748" s="3"/>
      <c r="L748" s="3"/>
      <c r="M748" s="3"/>
      <c r="N748" s="3"/>
    </row>
    <row r="749" spans="1:14" ht="13">
      <c r="A749" s="36"/>
      <c r="B749" s="3"/>
      <c r="C749" s="4"/>
      <c r="D749" s="4"/>
      <c r="E749" s="3"/>
      <c r="F749" s="3"/>
      <c r="G749" s="16"/>
      <c r="H749" s="3"/>
      <c r="I749" s="3"/>
      <c r="J749" s="3"/>
      <c r="K749" s="3"/>
      <c r="L749" s="3"/>
      <c r="M749" s="3"/>
      <c r="N749" s="3"/>
    </row>
    <row r="750" spans="1:14" ht="13">
      <c r="A750" s="36"/>
      <c r="B750" s="3"/>
      <c r="C750" s="4"/>
      <c r="D750" s="4"/>
      <c r="E750" s="3"/>
      <c r="F750" s="3"/>
      <c r="G750" s="16"/>
      <c r="H750" s="3"/>
      <c r="I750" s="3"/>
      <c r="J750" s="3"/>
      <c r="K750" s="3"/>
      <c r="L750" s="3"/>
      <c r="M750" s="3"/>
      <c r="N750" s="3"/>
    </row>
    <row r="751" spans="1:14" ht="13">
      <c r="A751" s="36"/>
      <c r="B751" s="3"/>
      <c r="C751" s="4"/>
      <c r="D751" s="4"/>
      <c r="E751" s="3"/>
      <c r="F751" s="3"/>
      <c r="G751" s="16"/>
      <c r="H751" s="3"/>
      <c r="I751" s="3"/>
      <c r="J751" s="3"/>
      <c r="K751" s="3"/>
      <c r="L751" s="3"/>
      <c r="M751" s="3"/>
      <c r="N751" s="3"/>
    </row>
    <row r="752" spans="1:14" ht="13">
      <c r="A752" s="36"/>
      <c r="B752" s="3"/>
      <c r="C752" s="4"/>
      <c r="D752" s="4"/>
      <c r="E752" s="3"/>
      <c r="F752" s="3"/>
      <c r="G752" s="16"/>
      <c r="H752" s="3"/>
      <c r="I752" s="3"/>
      <c r="J752" s="3"/>
      <c r="K752" s="3"/>
      <c r="L752" s="3"/>
      <c r="M752" s="3"/>
      <c r="N752" s="3"/>
    </row>
    <row r="753" spans="1:14" ht="13">
      <c r="A753" s="36"/>
      <c r="B753" s="3"/>
      <c r="C753" s="4"/>
      <c r="D753" s="4"/>
      <c r="E753" s="3"/>
      <c r="F753" s="3"/>
      <c r="G753" s="16"/>
      <c r="H753" s="3"/>
      <c r="I753" s="3"/>
      <c r="J753" s="3"/>
      <c r="K753" s="3"/>
      <c r="L753" s="3"/>
      <c r="M753" s="3"/>
      <c r="N753" s="3"/>
    </row>
    <row r="754" spans="1:14" ht="13">
      <c r="A754" s="36"/>
      <c r="B754" s="3"/>
      <c r="C754" s="4"/>
      <c r="D754" s="4"/>
      <c r="E754" s="3"/>
      <c r="F754" s="3"/>
      <c r="G754" s="16"/>
      <c r="H754" s="3"/>
      <c r="I754" s="3"/>
      <c r="J754" s="3"/>
      <c r="K754" s="3"/>
      <c r="L754" s="3"/>
      <c r="M754" s="3"/>
      <c r="N754" s="3"/>
    </row>
    <row r="755" spans="1:14" ht="13">
      <c r="A755" s="36"/>
      <c r="B755" s="3"/>
      <c r="C755" s="4"/>
      <c r="D755" s="4"/>
      <c r="E755" s="3"/>
      <c r="F755" s="3"/>
      <c r="G755" s="16"/>
      <c r="H755" s="3"/>
      <c r="I755" s="3"/>
      <c r="J755" s="3"/>
      <c r="K755" s="3"/>
      <c r="L755" s="3"/>
      <c r="M755" s="3"/>
      <c r="N755" s="3"/>
    </row>
    <row r="756" spans="1:14" ht="13">
      <c r="A756" s="36"/>
      <c r="B756" s="3"/>
      <c r="C756" s="4"/>
      <c r="D756" s="4"/>
      <c r="E756" s="3"/>
      <c r="F756" s="3"/>
      <c r="G756" s="16"/>
      <c r="H756" s="3"/>
      <c r="I756" s="3"/>
      <c r="J756" s="3"/>
      <c r="K756" s="3"/>
      <c r="L756" s="3"/>
      <c r="M756" s="3"/>
      <c r="N756" s="3"/>
    </row>
    <row r="757" spans="1:14" ht="13">
      <c r="A757" s="36"/>
      <c r="B757" s="3"/>
      <c r="C757" s="4"/>
      <c r="D757" s="4"/>
      <c r="E757" s="3"/>
      <c r="F757" s="3"/>
      <c r="G757" s="16"/>
      <c r="H757" s="3"/>
      <c r="I757" s="3"/>
      <c r="J757" s="3"/>
      <c r="K757" s="3"/>
      <c r="L757" s="3"/>
      <c r="M757" s="3"/>
      <c r="N757" s="3"/>
    </row>
    <row r="758" spans="1:14" ht="13">
      <c r="A758" s="36"/>
      <c r="B758" s="3"/>
      <c r="C758" s="4"/>
      <c r="D758" s="4"/>
      <c r="E758" s="3"/>
      <c r="F758" s="3"/>
      <c r="G758" s="16"/>
      <c r="H758" s="3"/>
      <c r="I758" s="3"/>
      <c r="J758" s="3"/>
      <c r="K758" s="3"/>
      <c r="L758" s="3"/>
      <c r="M758" s="3"/>
      <c r="N758" s="3"/>
    </row>
    <row r="759" spans="1:14" ht="13">
      <c r="A759" s="36"/>
      <c r="B759" s="3"/>
      <c r="C759" s="4"/>
      <c r="D759" s="4"/>
      <c r="E759" s="3"/>
      <c r="F759" s="3"/>
      <c r="G759" s="16"/>
      <c r="H759" s="3"/>
      <c r="I759" s="3"/>
      <c r="J759" s="3"/>
      <c r="K759" s="3"/>
      <c r="L759" s="3"/>
      <c r="M759" s="3"/>
      <c r="N759" s="3"/>
    </row>
    <row r="760" spans="1:14" ht="13">
      <c r="A760" s="36"/>
      <c r="B760" s="3"/>
      <c r="C760" s="4"/>
      <c r="D760" s="4"/>
      <c r="E760" s="3"/>
      <c r="F760" s="3"/>
      <c r="G760" s="16"/>
      <c r="H760" s="3"/>
      <c r="I760" s="3"/>
      <c r="J760" s="3"/>
      <c r="K760" s="3"/>
      <c r="L760" s="3"/>
      <c r="M760" s="3"/>
      <c r="N760" s="3"/>
    </row>
    <row r="761" spans="1:14" ht="13">
      <c r="A761" s="36"/>
      <c r="B761" s="3"/>
      <c r="C761" s="4"/>
      <c r="D761" s="4"/>
      <c r="E761" s="3"/>
      <c r="F761" s="3"/>
      <c r="G761" s="16"/>
      <c r="H761" s="3"/>
      <c r="I761" s="3"/>
      <c r="J761" s="3"/>
      <c r="K761" s="3"/>
      <c r="L761" s="3"/>
      <c r="M761" s="3"/>
      <c r="N761" s="3"/>
    </row>
    <row r="762" spans="1:14" ht="13">
      <c r="A762" s="36"/>
      <c r="B762" s="3"/>
      <c r="C762" s="4"/>
      <c r="D762" s="4"/>
      <c r="E762" s="3"/>
      <c r="F762" s="3"/>
      <c r="G762" s="16"/>
      <c r="H762" s="3"/>
      <c r="I762" s="3"/>
      <c r="J762" s="3"/>
      <c r="K762" s="3"/>
      <c r="L762" s="3"/>
      <c r="M762" s="3"/>
      <c r="N762" s="3"/>
    </row>
    <row r="763" spans="1:14" ht="13">
      <c r="A763" s="36"/>
      <c r="B763" s="3"/>
      <c r="C763" s="4"/>
      <c r="D763" s="4"/>
      <c r="E763" s="3"/>
      <c r="F763" s="3"/>
      <c r="G763" s="16"/>
      <c r="H763" s="3"/>
      <c r="I763" s="3"/>
      <c r="J763" s="3"/>
      <c r="K763" s="3"/>
      <c r="L763" s="3"/>
      <c r="M763" s="3"/>
      <c r="N763" s="3"/>
    </row>
    <row r="764" spans="1:14" ht="13">
      <c r="A764" s="36"/>
      <c r="B764" s="3"/>
      <c r="C764" s="4"/>
      <c r="D764" s="4"/>
      <c r="E764" s="3"/>
      <c r="F764" s="3"/>
      <c r="G764" s="16"/>
      <c r="H764" s="3"/>
      <c r="I764" s="3"/>
      <c r="J764" s="3"/>
      <c r="K764" s="3"/>
      <c r="L764" s="3"/>
      <c r="M764" s="3"/>
      <c r="N764" s="3"/>
    </row>
    <row r="765" spans="1:14" ht="13">
      <c r="A765" s="36"/>
      <c r="B765" s="3"/>
      <c r="C765" s="4"/>
      <c r="D765" s="4"/>
      <c r="E765" s="3"/>
      <c r="F765" s="3"/>
      <c r="G765" s="16"/>
      <c r="H765" s="3"/>
      <c r="I765" s="3"/>
      <c r="J765" s="3"/>
      <c r="K765" s="3"/>
      <c r="L765" s="3"/>
      <c r="M765" s="3"/>
      <c r="N765" s="3"/>
    </row>
    <row r="766" spans="1:14" ht="13">
      <c r="A766" s="36"/>
      <c r="B766" s="3"/>
      <c r="C766" s="4"/>
      <c r="D766" s="4"/>
      <c r="E766" s="3"/>
      <c r="F766" s="3"/>
      <c r="G766" s="16"/>
      <c r="H766" s="3"/>
      <c r="I766" s="3"/>
      <c r="J766" s="3"/>
      <c r="K766" s="3"/>
      <c r="L766" s="3"/>
      <c r="M766" s="3"/>
      <c r="N766" s="3"/>
    </row>
    <row r="767" spans="1:14" ht="13">
      <c r="A767" s="36"/>
      <c r="B767" s="3"/>
      <c r="C767" s="4"/>
      <c r="D767" s="4"/>
      <c r="E767" s="3"/>
      <c r="F767" s="3"/>
      <c r="G767" s="16"/>
      <c r="H767" s="3"/>
      <c r="I767" s="3"/>
      <c r="J767" s="3"/>
      <c r="K767" s="3"/>
      <c r="L767" s="3"/>
      <c r="M767" s="3"/>
      <c r="N767" s="3"/>
    </row>
    <row r="768" spans="1:14" ht="13">
      <c r="A768" s="36"/>
      <c r="B768" s="3"/>
      <c r="C768" s="4"/>
      <c r="D768" s="4"/>
      <c r="E768" s="3"/>
      <c r="F768" s="3"/>
      <c r="G768" s="16"/>
      <c r="H768" s="3"/>
      <c r="I768" s="3"/>
      <c r="J768" s="3"/>
      <c r="K768" s="3"/>
      <c r="L768" s="3"/>
      <c r="M768" s="3"/>
      <c r="N768" s="3"/>
    </row>
    <row r="769" spans="1:14" ht="13">
      <c r="A769" s="36"/>
      <c r="B769" s="3"/>
      <c r="C769" s="4"/>
      <c r="D769" s="4"/>
      <c r="E769" s="3"/>
      <c r="F769" s="3"/>
      <c r="G769" s="16"/>
      <c r="H769" s="3"/>
      <c r="I769" s="3"/>
      <c r="J769" s="3"/>
      <c r="K769" s="3"/>
      <c r="L769" s="3"/>
      <c r="M769" s="3"/>
      <c r="N769" s="3"/>
    </row>
    <row r="770" spans="1:14" ht="13">
      <c r="A770" s="36"/>
      <c r="B770" s="3"/>
      <c r="C770" s="4"/>
      <c r="D770" s="4"/>
      <c r="E770" s="3"/>
      <c r="F770" s="3"/>
      <c r="G770" s="16"/>
      <c r="H770" s="3"/>
      <c r="I770" s="3"/>
      <c r="J770" s="3"/>
      <c r="K770" s="3"/>
      <c r="L770" s="3"/>
      <c r="M770" s="3"/>
      <c r="N770" s="3"/>
    </row>
    <row r="771" spans="1:14" ht="13">
      <c r="A771" s="36"/>
      <c r="B771" s="3"/>
      <c r="C771" s="4"/>
      <c r="D771" s="4"/>
      <c r="E771" s="3"/>
      <c r="F771" s="3"/>
      <c r="G771" s="16"/>
      <c r="H771" s="3"/>
      <c r="I771" s="3"/>
      <c r="J771" s="3"/>
      <c r="K771" s="3"/>
      <c r="L771" s="3"/>
      <c r="M771" s="3"/>
      <c r="N771" s="3"/>
    </row>
    <row r="772" spans="1:14" ht="13">
      <c r="A772" s="36"/>
      <c r="B772" s="3"/>
      <c r="C772" s="4"/>
      <c r="D772" s="4"/>
      <c r="E772" s="3"/>
      <c r="F772" s="3"/>
      <c r="G772" s="16"/>
      <c r="H772" s="3"/>
      <c r="I772" s="3"/>
      <c r="J772" s="3"/>
      <c r="K772" s="3"/>
      <c r="L772" s="3"/>
      <c r="M772" s="3"/>
      <c r="N772" s="3"/>
    </row>
    <row r="773" spans="1:14" ht="13">
      <c r="A773" s="36"/>
      <c r="B773" s="3"/>
      <c r="C773" s="4"/>
      <c r="D773" s="4"/>
      <c r="E773" s="3"/>
      <c r="F773" s="3"/>
      <c r="G773" s="16"/>
      <c r="H773" s="3"/>
      <c r="I773" s="3"/>
      <c r="J773" s="3"/>
      <c r="K773" s="3"/>
      <c r="L773" s="3"/>
      <c r="M773" s="3"/>
      <c r="N773" s="3"/>
    </row>
    <row r="774" spans="1:14" ht="13">
      <c r="A774" s="36"/>
      <c r="B774" s="3"/>
      <c r="C774" s="4"/>
      <c r="D774" s="4"/>
      <c r="E774" s="3"/>
      <c r="F774" s="3"/>
      <c r="G774" s="16"/>
      <c r="H774" s="3"/>
      <c r="I774" s="3"/>
      <c r="J774" s="3"/>
      <c r="K774" s="3"/>
      <c r="L774" s="3"/>
      <c r="M774" s="3"/>
      <c r="N774" s="3"/>
    </row>
    <row r="775" spans="1:14" ht="13">
      <c r="A775" s="36"/>
      <c r="B775" s="3"/>
      <c r="C775" s="4"/>
      <c r="D775" s="4"/>
      <c r="E775" s="3"/>
      <c r="F775" s="3"/>
      <c r="G775" s="16"/>
      <c r="H775" s="3"/>
      <c r="I775" s="3"/>
      <c r="J775" s="3"/>
      <c r="K775" s="3"/>
      <c r="L775" s="3"/>
      <c r="M775" s="3"/>
      <c r="N775" s="3"/>
    </row>
    <row r="776" spans="1:14" ht="13">
      <c r="A776" s="36"/>
      <c r="B776" s="3"/>
      <c r="C776" s="4"/>
      <c r="D776" s="4"/>
      <c r="E776" s="3"/>
      <c r="F776" s="3"/>
      <c r="G776" s="16"/>
      <c r="H776" s="3"/>
      <c r="I776" s="3"/>
      <c r="J776" s="3"/>
      <c r="K776" s="3"/>
      <c r="L776" s="3"/>
      <c r="M776" s="3"/>
      <c r="N776" s="3"/>
    </row>
    <row r="777" spans="1:14" ht="13">
      <c r="A777" s="36"/>
      <c r="B777" s="3"/>
      <c r="C777" s="4"/>
      <c r="D777" s="4"/>
      <c r="E777" s="3"/>
      <c r="F777" s="3"/>
      <c r="G777" s="16"/>
      <c r="H777" s="3"/>
      <c r="I777" s="3"/>
      <c r="J777" s="3"/>
      <c r="K777" s="3"/>
      <c r="L777" s="3"/>
      <c r="M777" s="3"/>
      <c r="N777" s="3"/>
    </row>
    <row r="778" spans="1:14" ht="13">
      <c r="A778" s="36"/>
      <c r="B778" s="3"/>
      <c r="C778" s="4"/>
      <c r="D778" s="4"/>
      <c r="E778" s="3"/>
      <c r="F778" s="3"/>
      <c r="G778" s="16"/>
      <c r="H778" s="3"/>
      <c r="I778" s="3"/>
      <c r="J778" s="3"/>
      <c r="K778" s="3"/>
      <c r="L778" s="3"/>
      <c r="M778" s="3"/>
      <c r="N778" s="3"/>
    </row>
    <row r="779" spans="1:14" ht="13">
      <c r="A779" s="36"/>
      <c r="B779" s="3"/>
      <c r="C779" s="4"/>
      <c r="D779" s="4"/>
      <c r="E779" s="3"/>
      <c r="F779" s="3"/>
      <c r="G779" s="16"/>
      <c r="H779" s="3"/>
      <c r="I779" s="3"/>
      <c r="J779" s="3"/>
      <c r="K779" s="3"/>
      <c r="L779" s="3"/>
      <c r="M779" s="3"/>
      <c r="N779" s="3"/>
    </row>
    <row r="780" spans="1:14" ht="13">
      <c r="A780" s="36"/>
      <c r="B780" s="3"/>
      <c r="C780" s="4"/>
      <c r="D780" s="4"/>
      <c r="E780" s="3"/>
      <c r="F780" s="3"/>
      <c r="G780" s="16"/>
      <c r="H780" s="3"/>
      <c r="I780" s="3"/>
      <c r="J780" s="3"/>
      <c r="K780" s="3"/>
      <c r="L780" s="3"/>
      <c r="M780" s="3"/>
      <c r="N780" s="3"/>
    </row>
    <row r="781" spans="1:14" ht="13">
      <c r="A781" s="36"/>
      <c r="B781" s="3"/>
      <c r="C781" s="4"/>
      <c r="D781" s="4"/>
      <c r="E781" s="3"/>
      <c r="F781" s="3"/>
      <c r="G781" s="16"/>
      <c r="H781" s="3"/>
      <c r="I781" s="3"/>
      <c r="J781" s="3"/>
      <c r="K781" s="3"/>
      <c r="L781" s="3"/>
      <c r="M781" s="3"/>
      <c r="N781" s="3"/>
    </row>
    <row r="782" spans="1:14" ht="13">
      <c r="A782" s="36"/>
      <c r="B782" s="3"/>
      <c r="C782" s="4"/>
      <c r="D782" s="4"/>
      <c r="E782" s="3"/>
      <c r="F782" s="3"/>
      <c r="G782" s="16"/>
      <c r="H782" s="3"/>
      <c r="I782" s="3"/>
      <c r="J782" s="3"/>
      <c r="K782" s="3"/>
      <c r="L782" s="3"/>
      <c r="M782" s="3"/>
      <c r="N782" s="3"/>
    </row>
    <row r="783" spans="1:14" ht="13">
      <c r="A783" s="36"/>
      <c r="B783" s="3"/>
      <c r="C783" s="4"/>
      <c r="D783" s="4"/>
      <c r="E783" s="3"/>
      <c r="F783" s="3"/>
      <c r="G783" s="16"/>
      <c r="H783" s="3"/>
      <c r="I783" s="3"/>
      <c r="J783" s="3"/>
      <c r="K783" s="3"/>
      <c r="L783" s="3"/>
      <c r="M783" s="3"/>
      <c r="N783" s="3"/>
    </row>
    <row r="784" spans="1:14" ht="13">
      <c r="A784" s="36"/>
      <c r="B784" s="3"/>
      <c r="C784" s="4"/>
      <c r="D784" s="4"/>
      <c r="E784" s="3"/>
      <c r="F784" s="3"/>
      <c r="G784" s="16"/>
      <c r="H784" s="3"/>
      <c r="I784" s="3"/>
      <c r="J784" s="3"/>
      <c r="K784" s="3"/>
      <c r="L784" s="3"/>
      <c r="M784" s="3"/>
      <c r="N784" s="3"/>
    </row>
    <row r="785" spans="1:14" ht="13">
      <c r="A785" s="36"/>
      <c r="B785" s="3"/>
      <c r="C785" s="4"/>
      <c r="D785" s="4"/>
      <c r="E785" s="3"/>
      <c r="F785" s="3"/>
      <c r="G785" s="16"/>
      <c r="H785" s="3"/>
      <c r="I785" s="3"/>
      <c r="J785" s="3"/>
      <c r="K785" s="3"/>
      <c r="L785" s="3"/>
      <c r="M785" s="3"/>
      <c r="N785" s="3"/>
    </row>
    <row r="786" spans="1:14" ht="13">
      <c r="A786" s="36"/>
      <c r="B786" s="3"/>
      <c r="C786" s="4"/>
      <c r="D786" s="4"/>
      <c r="E786" s="3"/>
      <c r="F786" s="3"/>
      <c r="G786" s="16"/>
      <c r="H786" s="3"/>
      <c r="I786" s="3"/>
      <c r="J786" s="3"/>
      <c r="K786" s="3"/>
      <c r="L786" s="3"/>
      <c r="M786" s="3"/>
      <c r="N786" s="3"/>
    </row>
    <row r="787" spans="1:14" ht="13">
      <c r="A787" s="36"/>
      <c r="B787" s="3"/>
      <c r="C787" s="4"/>
      <c r="D787" s="4"/>
      <c r="E787" s="3"/>
      <c r="F787" s="3"/>
      <c r="G787" s="16"/>
      <c r="H787" s="3"/>
      <c r="I787" s="3"/>
      <c r="J787" s="3"/>
      <c r="K787" s="3"/>
      <c r="L787" s="3"/>
      <c r="M787" s="3"/>
      <c r="N787" s="3"/>
    </row>
    <row r="788" spans="1:14" ht="13">
      <c r="A788" s="36"/>
      <c r="B788" s="3"/>
      <c r="C788" s="4"/>
      <c r="D788" s="4"/>
      <c r="E788" s="3"/>
      <c r="F788" s="3"/>
      <c r="G788" s="16"/>
      <c r="H788" s="3"/>
      <c r="I788" s="3"/>
      <c r="J788" s="3"/>
      <c r="K788" s="3"/>
      <c r="L788" s="3"/>
      <c r="M788" s="3"/>
      <c r="N788" s="3"/>
    </row>
    <row r="789" spans="1:14" ht="13">
      <c r="A789" s="36"/>
      <c r="B789" s="3"/>
      <c r="C789" s="4"/>
      <c r="D789" s="4"/>
      <c r="E789" s="3"/>
      <c r="F789" s="3"/>
      <c r="G789" s="16"/>
      <c r="H789" s="3"/>
      <c r="I789" s="3"/>
      <c r="J789" s="3"/>
      <c r="K789" s="3"/>
      <c r="L789" s="3"/>
      <c r="M789" s="3"/>
      <c r="N789" s="3"/>
    </row>
    <row r="790" spans="1:14" ht="13">
      <c r="A790" s="36"/>
      <c r="B790" s="3"/>
      <c r="C790" s="4"/>
      <c r="D790" s="4"/>
      <c r="E790" s="3"/>
      <c r="F790" s="3"/>
      <c r="G790" s="16"/>
      <c r="H790" s="3"/>
      <c r="I790" s="3"/>
      <c r="J790" s="3"/>
      <c r="K790" s="3"/>
      <c r="L790" s="3"/>
      <c r="M790" s="3"/>
      <c r="N790" s="3"/>
    </row>
    <row r="791" spans="1:14" ht="13">
      <c r="A791" s="36"/>
      <c r="B791" s="3"/>
      <c r="C791" s="4"/>
      <c r="D791" s="4"/>
      <c r="E791" s="3"/>
      <c r="F791" s="3"/>
      <c r="G791" s="16"/>
      <c r="H791" s="3"/>
      <c r="I791" s="3"/>
      <c r="J791" s="3"/>
      <c r="K791" s="3"/>
      <c r="L791" s="3"/>
      <c r="M791" s="3"/>
      <c r="N791" s="3"/>
    </row>
    <row r="792" spans="1:14" ht="13">
      <c r="A792" s="36"/>
      <c r="B792" s="3"/>
      <c r="C792" s="4"/>
      <c r="D792" s="4"/>
      <c r="E792" s="3"/>
      <c r="F792" s="3"/>
      <c r="G792" s="16"/>
      <c r="H792" s="3"/>
      <c r="I792" s="3"/>
      <c r="J792" s="3"/>
      <c r="K792" s="3"/>
      <c r="L792" s="3"/>
      <c r="M792" s="3"/>
      <c r="N792" s="3"/>
    </row>
    <row r="793" spans="1:14" ht="13">
      <c r="A793" s="36"/>
      <c r="B793" s="3"/>
      <c r="C793" s="4"/>
      <c r="D793" s="4"/>
      <c r="E793" s="3"/>
      <c r="F793" s="3"/>
      <c r="G793" s="16"/>
      <c r="H793" s="3"/>
      <c r="I793" s="3"/>
      <c r="J793" s="3"/>
      <c r="K793" s="3"/>
      <c r="L793" s="3"/>
      <c r="M793" s="3"/>
      <c r="N793" s="3"/>
    </row>
    <row r="794" spans="1:14" ht="13">
      <c r="A794" s="36"/>
      <c r="B794" s="3"/>
      <c r="C794" s="4"/>
      <c r="D794" s="4"/>
      <c r="E794" s="3"/>
      <c r="F794" s="3"/>
      <c r="G794" s="16"/>
      <c r="H794" s="3"/>
      <c r="I794" s="3"/>
      <c r="J794" s="3"/>
      <c r="K794" s="3"/>
      <c r="L794" s="3"/>
      <c r="M794" s="3"/>
      <c r="N794" s="3"/>
    </row>
    <row r="795" spans="1:14" ht="13">
      <c r="A795" s="36"/>
      <c r="B795" s="3"/>
      <c r="C795" s="4"/>
      <c r="D795" s="4"/>
      <c r="E795" s="3"/>
      <c r="F795" s="3"/>
      <c r="G795" s="16"/>
      <c r="H795" s="3"/>
      <c r="I795" s="3"/>
      <c r="J795" s="3"/>
      <c r="K795" s="3"/>
      <c r="L795" s="3"/>
      <c r="M795" s="3"/>
      <c r="N795" s="3"/>
    </row>
    <row r="796" spans="1:14" ht="13">
      <c r="A796" s="36"/>
      <c r="B796" s="3"/>
      <c r="C796" s="4"/>
      <c r="D796" s="4"/>
      <c r="E796" s="3"/>
      <c r="F796" s="3"/>
      <c r="G796" s="16"/>
      <c r="H796" s="3"/>
      <c r="I796" s="3"/>
      <c r="J796" s="3"/>
      <c r="K796" s="3"/>
      <c r="L796" s="3"/>
      <c r="M796" s="3"/>
      <c r="N796" s="3"/>
    </row>
    <row r="797" spans="1:14" ht="13">
      <c r="A797" s="36"/>
      <c r="B797" s="3"/>
      <c r="C797" s="4"/>
      <c r="D797" s="4"/>
      <c r="E797" s="3"/>
      <c r="F797" s="3"/>
      <c r="G797" s="16"/>
      <c r="H797" s="3"/>
      <c r="I797" s="3"/>
      <c r="J797" s="3"/>
      <c r="K797" s="3"/>
      <c r="L797" s="3"/>
      <c r="M797" s="3"/>
      <c r="N797" s="3"/>
    </row>
    <row r="798" spans="1:14" ht="13">
      <c r="A798" s="36"/>
      <c r="B798" s="3"/>
      <c r="C798" s="4"/>
      <c r="D798" s="4"/>
      <c r="E798" s="3"/>
      <c r="F798" s="3"/>
      <c r="G798" s="16"/>
      <c r="H798" s="3"/>
      <c r="I798" s="3"/>
      <c r="J798" s="3"/>
      <c r="K798" s="3"/>
      <c r="L798" s="3"/>
      <c r="M798" s="3"/>
      <c r="N798" s="3"/>
    </row>
    <row r="799" spans="1:14" ht="13">
      <c r="A799" s="36"/>
      <c r="B799" s="3"/>
      <c r="C799" s="4"/>
      <c r="D799" s="4"/>
      <c r="E799" s="3"/>
      <c r="F799" s="3"/>
      <c r="G799" s="16"/>
      <c r="H799" s="3"/>
      <c r="I799" s="3"/>
      <c r="J799" s="3"/>
      <c r="K799" s="3"/>
      <c r="L799" s="3"/>
      <c r="M799" s="3"/>
      <c r="N799" s="3"/>
    </row>
    <row r="800" spans="1:14" ht="13">
      <c r="A800" s="36"/>
      <c r="B800" s="3"/>
      <c r="C800" s="4"/>
      <c r="D800" s="4"/>
      <c r="E800" s="3"/>
      <c r="F800" s="3"/>
      <c r="G800" s="16"/>
      <c r="H800" s="3"/>
      <c r="I800" s="3"/>
      <c r="J800" s="3"/>
      <c r="K800" s="3"/>
      <c r="L800" s="3"/>
      <c r="M800" s="3"/>
      <c r="N800" s="3"/>
    </row>
    <row r="801" spans="1:14" ht="13">
      <c r="A801" s="36"/>
      <c r="B801" s="3"/>
      <c r="C801" s="4"/>
      <c r="D801" s="4"/>
      <c r="E801" s="3"/>
      <c r="F801" s="3"/>
      <c r="G801" s="16"/>
      <c r="H801" s="3"/>
      <c r="I801" s="3"/>
      <c r="J801" s="3"/>
      <c r="K801" s="3"/>
      <c r="L801" s="3"/>
      <c r="M801" s="3"/>
      <c r="N801" s="3"/>
    </row>
    <row r="802" spans="1:14" ht="13">
      <c r="A802" s="36"/>
      <c r="B802" s="3"/>
      <c r="C802" s="4"/>
      <c r="D802" s="4"/>
      <c r="E802" s="3"/>
      <c r="F802" s="3"/>
      <c r="G802" s="16"/>
      <c r="H802" s="3"/>
      <c r="I802" s="3"/>
      <c r="J802" s="3"/>
      <c r="K802" s="3"/>
      <c r="L802" s="3"/>
      <c r="M802" s="3"/>
      <c r="N802" s="3"/>
    </row>
    <row r="803" spans="1:14" ht="13">
      <c r="A803" s="36"/>
      <c r="B803" s="3"/>
      <c r="C803" s="4"/>
      <c r="D803" s="4"/>
      <c r="E803" s="3"/>
      <c r="F803" s="3"/>
      <c r="G803" s="16"/>
      <c r="H803" s="3"/>
      <c r="I803" s="3"/>
      <c r="J803" s="3"/>
      <c r="K803" s="3"/>
      <c r="L803" s="3"/>
      <c r="M803" s="3"/>
      <c r="N803" s="3"/>
    </row>
    <row r="804" spans="1:14" ht="13">
      <c r="A804" s="36"/>
      <c r="B804" s="3"/>
      <c r="C804" s="4"/>
      <c r="D804" s="4"/>
      <c r="E804" s="3"/>
      <c r="F804" s="3"/>
      <c r="G804" s="16"/>
      <c r="H804" s="3"/>
      <c r="I804" s="3"/>
      <c r="J804" s="3"/>
      <c r="K804" s="3"/>
      <c r="L804" s="3"/>
      <c r="M804" s="3"/>
      <c r="N804" s="3"/>
    </row>
    <row r="805" spans="1:14" ht="13">
      <c r="A805" s="36"/>
      <c r="B805" s="3"/>
      <c r="C805" s="4"/>
      <c r="D805" s="4"/>
      <c r="E805" s="3"/>
      <c r="F805" s="3"/>
      <c r="G805" s="16"/>
      <c r="H805" s="3"/>
      <c r="I805" s="3"/>
      <c r="J805" s="3"/>
      <c r="K805" s="3"/>
      <c r="L805" s="3"/>
      <c r="M805" s="3"/>
      <c r="N805" s="3"/>
    </row>
    <row r="806" spans="1:14" ht="13">
      <c r="A806" s="36"/>
      <c r="B806" s="3"/>
      <c r="C806" s="4"/>
      <c r="D806" s="4"/>
      <c r="E806" s="3"/>
      <c r="F806" s="3"/>
      <c r="G806" s="16"/>
      <c r="H806" s="3"/>
      <c r="I806" s="3"/>
      <c r="J806" s="3"/>
      <c r="K806" s="3"/>
      <c r="L806" s="3"/>
      <c r="M806" s="3"/>
      <c r="N806" s="3"/>
    </row>
    <row r="807" spans="1:14" ht="13">
      <c r="A807" s="36"/>
      <c r="B807" s="3"/>
      <c r="C807" s="4"/>
      <c r="D807" s="4"/>
      <c r="E807" s="3"/>
      <c r="F807" s="3"/>
      <c r="G807" s="16"/>
      <c r="H807" s="3"/>
      <c r="I807" s="3"/>
      <c r="J807" s="3"/>
      <c r="K807" s="3"/>
      <c r="L807" s="3"/>
      <c r="M807" s="3"/>
      <c r="N807" s="3"/>
    </row>
    <row r="808" spans="1:14" ht="13">
      <c r="A808" s="36"/>
      <c r="B808" s="3"/>
      <c r="C808" s="4"/>
      <c r="D808" s="4"/>
      <c r="E808" s="3"/>
      <c r="F808" s="3"/>
      <c r="G808" s="16"/>
      <c r="H808" s="3"/>
      <c r="I808" s="3"/>
      <c r="J808" s="3"/>
      <c r="K808" s="3"/>
      <c r="L808" s="3"/>
      <c r="M808" s="3"/>
      <c r="N808" s="3"/>
    </row>
    <row r="809" spans="1:14" ht="13">
      <c r="A809" s="36"/>
      <c r="B809" s="3"/>
      <c r="C809" s="4"/>
      <c r="D809" s="4"/>
      <c r="E809" s="3"/>
      <c r="F809" s="3"/>
      <c r="G809" s="16"/>
      <c r="H809" s="3"/>
      <c r="I809" s="3"/>
      <c r="J809" s="3"/>
      <c r="K809" s="3"/>
      <c r="L809" s="3"/>
      <c r="M809" s="3"/>
      <c r="N809" s="3"/>
    </row>
    <row r="810" spans="1:14" ht="13">
      <c r="A810" s="36"/>
      <c r="B810" s="3"/>
      <c r="C810" s="4"/>
      <c r="D810" s="4"/>
      <c r="E810" s="3"/>
      <c r="F810" s="3"/>
      <c r="G810" s="16"/>
      <c r="H810" s="3"/>
      <c r="I810" s="3"/>
      <c r="J810" s="3"/>
      <c r="K810" s="3"/>
      <c r="L810" s="3"/>
      <c r="M810" s="3"/>
      <c r="N810" s="3"/>
    </row>
    <row r="811" spans="1:14" ht="13">
      <c r="A811" s="36"/>
      <c r="B811" s="3"/>
      <c r="C811" s="4"/>
      <c r="D811" s="4"/>
      <c r="E811" s="3"/>
      <c r="F811" s="3"/>
      <c r="G811" s="16"/>
      <c r="H811" s="3"/>
      <c r="I811" s="3"/>
      <c r="J811" s="3"/>
      <c r="K811" s="3"/>
      <c r="L811" s="3"/>
      <c r="M811" s="3"/>
      <c r="N811" s="3"/>
    </row>
    <row r="812" spans="1:14" ht="13">
      <c r="A812" s="36"/>
      <c r="B812" s="3"/>
      <c r="C812" s="4"/>
      <c r="D812" s="4"/>
      <c r="E812" s="3"/>
      <c r="F812" s="3"/>
      <c r="G812" s="16"/>
      <c r="H812" s="3"/>
      <c r="I812" s="3"/>
      <c r="J812" s="3"/>
      <c r="K812" s="3"/>
      <c r="L812" s="3"/>
      <c r="M812" s="3"/>
      <c r="N812" s="3"/>
    </row>
    <row r="813" spans="1:14" ht="13">
      <c r="A813" s="36"/>
      <c r="B813" s="3"/>
      <c r="C813" s="4"/>
      <c r="D813" s="4"/>
      <c r="E813" s="3"/>
      <c r="F813" s="3"/>
      <c r="G813" s="16"/>
      <c r="H813" s="3"/>
      <c r="I813" s="3"/>
      <c r="J813" s="3"/>
      <c r="K813" s="3"/>
      <c r="L813" s="3"/>
      <c r="M813" s="3"/>
      <c r="N813" s="3"/>
    </row>
    <row r="814" spans="1:14" ht="13">
      <c r="A814" s="36"/>
      <c r="B814" s="3"/>
      <c r="C814" s="4"/>
      <c r="D814" s="4"/>
      <c r="E814" s="3"/>
      <c r="F814" s="3"/>
      <c r="G814" s="16"/>
      <c r="H814" s="3"/>
      <c r="I814" s="3"/>
      <c r="J814" s="3"/>
      <c r="K814" s="3"/>
      <c r="L814" s="3"/>
      <c r="M814" s="3"/>
      <c r="N814" s="3"/>
    </row>
    <row r="815" spans="1:14" ht="13">
      <c r="A815" s="36"/>
      <c r="B815" s="3"/>
      <c r="C815" s="4"/>
      <c r="D815" s="4"/>
      <c r="E815" s="3"/>
      <c r="F815" s="3"/>
      <c r="G815" s="16"/>
      <c r="H815" s="3"/>
      <c r="I815" s="3"/>
      <c r="J815" s="3"/>
      <c r="K815" s="3"/>
      <c r="L815" s="3"/>
      <c r="M815" s="3"/>
      <c r="N815" s="3"/>
    </row>
    <row r="816" spans="1:14" ht="13">
      <c r="A816" s="36"/>
      <c r="B816" s="3"/>
      <c r="C816" s="4"/>
      <c r="D816" s="4"/>
      <c r="E816" s="3"/>
      <c r="F816" s="3"/>
      <c r="G816" s="16"/>
      <c r="H816" s="3"/>
      <c r="I816" s="3"/>
      <c r="J816" s="3"/>
      <c r="K816" s="3"/>
      <c r="L816" s="3"/>
      <c r="M816" s="3"/>
      <c r="N816" s="3"/>
    </row>
    <row r="817" spans="1:14" ht="13">
      <c r="A817" s="36"/>
      <c r="B817" s="3"/>
      <c r="C817" s="4"/>
      <c r="D817" s="4"/>
      <c r="E817" s="3"/>
      <c r="F817" s="3"/>
      <c r="G817" s="16"/>
      <c r="H817" s="3"/>
      <c r="I817" s="3"/>
      <c r="J817" s="3"/>
      <c r="K817" s="3"/>
      <c r="L817" s="3"/>
      <c r="M817" s="3"/>
      <c r="N817" s="3"/>
    </row>
    <row r="818" spans="1:14" ht="13">
      <c r="A818" s="36"/>
      <c r="B818" s="3"/>
      <c r="C818" s="4"/>
      <c r="D818" s="4"/>
      <c r="E818" s="3"/>
      <c r="F818" s="3"/>
      <c r="G818" s="16"/>
      <c r="H818" s="3"/>
      <c r="I818" s="3"/>
      <c r="J818" s="3"/>
      <c r="K818" s="3"/>
      <c r="L818" s="3"/>
      <c r="M818" s="3"/>
      <c r="N818" s="3"/>
    </row>
    <row r="819" spans="1:14" ht="13">
      <c r="A819" s="36"/>
      <c r="B819" s="3"/>
      <c r="C819" s="4"/>
      <c r="D819" s="4"/>
      <c r="E819" s="3"/>
      <c r="F819" s="3"/>
      <c r="G819" s="16"/>
      <c r="H819" s="3"/>
      <c r="I819" s="3"/>
      <c r="J819" s="3"/>
      <c r="K819" s="3"/>
      <c r="L819" s="3"/>
      <c r="M819" s="3"/>
      <c r="N819" s="3"/>
    </row>
    <row r="820" spans="1:14" ht="13">
      <c r="A820" s="36"/>
      <c r="B820" s="3"/>
      <c r="C820" s="4"/>
      <c r="D820" s="4"/>
      <c r="E820" s="3"/>
      <c r="F820" s="3"/>
      <c r="G820" s="16"/>
      <c r="H820" s="3"/>
      <c r="I820" s="3"/>
      <c r="J820" s="3"/>
      <c r="K820" s="3"/>
      <c r="L820" s="3"/>
      <c r="M820" s="3"/>
      <c r="N820" s="3"/>
    </row>
    <row r="821" spans="1:14" ht="13">
      <c r="A821" s="36"/>
      <c r="B821" s="3"/>
      <c r="C821" s="4"/>
      <c r="D821" s="4"/>
      <c r="E821" s="3"/>
      <c r="F821" s="3"/>
      <c r="G821" s="16"/>
      <c r="H821" s="3"/>
      <c r="I821" s="3"/>
      <c r="J821" s="3"/>
      <c r="K821" s="3"/>
      <c r="L821" s="3"/>
      <c r="M821" s="3"/>
      <c r="N821" s="3"/>
    </row>
    <row r="822" spans="1:14" ht="13">
      <c r="A822" s="36"/>
      <c r="B822" s="3"/>
      <c r="C822" s="4"/>
      <c r="D822" s="4"/>
      <c r="E822" s="3"/>
      <c r="F822" s="3"/>
      <c r="G822" s="16"/>
      <c r="H822" s="3"/>
      <c r="I822" s="3"/>
      <c r="J822" s="3"/>
      <c r="K822" s="3"/>
      <c r="L822" s="3"/>
      <c r="M822" s="3"/>
      <c r="N822" s="3"/>
    </row>
    <row r="823" spans="1:14" ht="13">
      <c r="A823" s="36"/>
      <c r="B823" s="3"/>
      <c r="C823" s="4"/>
      <c r="D823" s="4"/>
      <c r="E823" s="3"/>
      <c r="F823" s="3"/>
      <c r="G823" s="16"/>
      <c r="H823" s="3"/>
      <c r="I823" s="3"/>
      <c r="J823" s="3"/>
      <c r="K823" s="3"/>
      <c r="L823" s="3"/>
      <c r="M823" s="3"/>
      <c r="N823" s="3"/>
    </row>
    <row r="824" spans="1:14" ht="13">
      <c r="A824" s="36"/>
      <c r="B824" s="3"/>
      <c r="C824" s="4"/>
      <c r="D824" s="4"/>
      <c r="E824" s="3"/>
      <c r="F824" s="3"/>
      <c r="G824" s="16"/>
      <c r="H824" s="3"/>
      <c r="I824" s="3"/>
      <c r="J824" s="3"/>
      <c r="K824" s="3"/>
      <c r="L824" s="3"/>
      <c r="M824" s="3"/>
      <c r="N824" s="3"/>
    </row>
    <row r="825" spans="1:14" ht="13">
      <c r="A825" s="36"/>
      <c r="B825" s="3"/>
      <c r="C825" s="4"/>
      <c r="D825" s="4"/>
      <c r="E825" s="3"/>
      <c r="F825" s="3"/>
      <c r="G825" s="16"/>
      <c r="H825" s="3"/>
      <c r="I825" s="3"/>
      <c r="J825" s="3"/>
      <c r="K825" s="3"/>
      <c r="L825" s="3"/>
      <c r="M825" s="3"/>
      <c r="N825" s="3"/>
    </row>
    <row r="826" spans="1:14" ht="13">
      <c r="A826" s="36"/>
      <c r="B826" s="3"/>
      <c r="C826" s="4"/>
      <c r="D826" s="4"/>
      <c r="E826" s="3"/>
      <c r="F826" s="3"/>
      <c r="G826" s="16"/>
      <c r="H826" s="3"/>
      <c r="I826" s="3"/>
      <c r="J826" s="3"/>
      <c r="K826" s="3"/>
      <c r="L826" s="3"/>
      <c r="M826" s="3"/>
      <c r="N826" s="3"/>
    </row>
    <row r="827" spans="1:14" ht="13">
      <c r="A827" s="36"/>
      <c r="B827" s="3"/>
      <c r="C827" s="4"/>
      <c r="D827" s="4"/>
      <c r="E827" s="3"/>
      <c r="F827" s="3"/>
      <c r="G827" s="16"/>
      <c r="H827" s="3"/>
      <c r="I827" s="3"/>
      <c r="J827" s="3"/>
      <c r="K827" s="3"/>
      <c r="L827" s="3"/>
      <c r="M827" s="3"/>
      <c r="N827" s="3"/>
    </row>
    <row r="828" spans="1:14" ht="13">
      <c r="A828" s="36"/>
      <c r="B828" s="3"/>
      <c r="C828" s="4"/>
      <c r="D828" s="4"/>
      <c r="E828" s="3"/>
      <c r="F828" s="3"/>
      <c r="G828" s="16"/>
      <c r="H828" s="3"/>
      <c r="I828" s="3"/>
      <c r="J828" s="3"/>
      <c r="K828" s="3"/>
      <c r="L828" s="3"/>
      <c r="M828" s="3"/>
      <c r="N828" s="3"/>
    </row>
    <row r="829" spans="1:14" ht="13">
      <c r="A829" s="36"/>
      <c r="B829" s="3"/>
      <c r="C829" s="4"/>
      <c r="D829" s="4"/>
      <c r="E829" s="3"/>
      <c r="F829" s="3"/>
      <c r="G829" s="16"/>
      <c r="H829" s="3"/>
      <c r="I829" s="3"/>
      <c r="J829" s="3"/>
      <c r="K829" s="3"/>
      <c r="L829" s="3"/>
      <c r="M829" s="3"/>
      <c r="N829" s="3"/>
    </row>
    <row r="830" spans="1:14" ht="13">
      <c r="A830" s="36"/>
      <c r="B830" s="3"/>
      <c r="C830" s="4"/>
      <c r="D830" s="4"/>
      <c r="E830" s="3"/>
      <c r="F830" s="3"/>
      <c r="G830" s="16"/>
      <c r="H830" s="3"/>
      <c r="I830" s="3"/>
      <c r="J830" s="3"/>
      <c r="K830" s="3"/>
      <c r="L830" s="3"/>
      <c r="M830" s="3"/>
      <c r="N830" s="3"/>
    </row>
    <row r="831" spans="1:14" ht="13">
      <c r="A831" s="36"/>
      <c r="B831" s="3"/>
      <c r="C831" s="4"/>
      <c r="D831" s="4"/>
      <c r="E831" s="3"/>
      <c r="F831" s="3"/>
      <c r="G831" s="16"/>
      <c r="H831" s="3"/>
      <c r="I831" s="3"/>
      <c r="J831" s="3"/>
      <c r="K831" s="3"/>
      <c r="L831" s="3"/>
      <c r="M831" s="3"/>
      <c r="N831" s="3"/>
    </row>
    <row r="832" spans="1:14" ht="13">
      <c r="A832" s="36"/>
      <c r="B832" s="3"/>
      <c r="C832" s="4"/>
      <c r="D832" s="4"/>
      <c r="E832" s="3"/>
      <c r="F832" s="3"/>
      <c r="G832" s="16"/>
      <c r="H832" s="3"/>
      <c r="I832" s="3"/>
      <c r="J832" s="3"/>
      <c r="K832" s="3"/>
      <c r="L832" s="3"/>
      <c r="M832" s="3"/>
      <c r="N832" s="3"/>
    </row>
    <row r="833" spans="1:14" ht="13">
      <c r="A833" s="36"/>
      <c r="B833" s="3"/>
      <c r="C833" s="4"/>
      <c r="D833" s="4"/>
      <c r="E833" s="3"/>
      <c r="F833" s="3"/>
      <c r="G833" s="16"/>
      <c r="H833" s="3"/>
      <c r="I833" s="3"/>
      <c r="J833" s="3"/>
      <c r="K833" s="3"/>
      <c r="L833" s="3"/>
      <c r="M833" s="3"/>
      <c r="N833" s="3"/>
    </row>
    <row r="834" spans="1:14" ht="13">
      <c r="A834" s="36"/>
      <c r="B834" s="3"/>
      <c r="C834" s="4"/>
      <c r="D834" s="4"/>
      <c r="E834" s="3"/>
      <c r="F834" s="3"/>
      <c r="G834" s="16"/>
      <c r="H834" s="3"/>
      <c r="I834" s="3"/>
      <c r="J834" s="3"/>
      <c r="K834" s="3"/>
      <c r="L834" s="3"/>
      <c r="M834" s="3"/>
      <c r="N834" s="3"/>
    </row>
    <row r="835" spans="1:14" ht="13">
      <c r="A835" s="36"/>
      <c r="B835" s="3"/>
      <c r="C835" s="4"/>
      <c r="D835" s="4"/>
      <c r="E835" s="3"/>
      <c r="F835" s="3"/>
      <c r="G835" s="16"/>
      <c r="H835" s="3"/>
      <c r="I835" s="3"/>
      <c r="J835" s="3"/>
      <c r="K835" s="3"/>
      <c r="L835" s="3"/>
      <c r="M835" s="3"/>
      <c r="N835" s="3"/>
    </row>
    <row r="836" spans="1:14" ht="13">
      <c r="A836" s="36"/>
      <c r="B836" s="3"/>
      <c r="C836" s="4"/>
      <c r="D836" s="4"/>
      <c r="E836" s="3"/>
      <c r="F836" s="3"/>
      <c r="G836" s="16"/>
      <c r="H836" s="3"/>
      <c r="I836" s="3"/>
      <c r="J836" s="3"/>
      <c r="K836" s="3"/>
      <c r="L836" s="3"/>
      <c r="M836" s="3"/>
      <c r="N836" s="3"/>
    </row>
    <row r="837" spans="1:14" ht="13">
      <c r="A837" s="36"/>
      <c r="B837" s="3"/>
      <c r="C837" s="4"/>
      <c r="D837" s="4"/>
      <c r="E837" s="3"/>
      <c r="F837" s="3"/>
      <c r="G837" s="16"/>
      <c r="H837" s="3"/>
      <c r="I837" s="3"/>
      <c r="J837" s="3"/>
      <c r="K837" s="3"/>
      <c r="L837" s="3"/>
      <c r="M837" s="3"/>
      <c r="N837" s="3"/>
    </row>
    <row r="838" spans="1:14" ht="13">
      <c r="A838" s="36"/>
      <c r="B838" s="3"/>
      <c r="C838" s="4"/>
      <c r="D838" s="4"/>
      <c r="E838" s="3"/>
      <c r="F838" s="3"/>
      <c r="G838" s="16"/>
      <c r="H838" s="3"/>
      <c r="I838" s="3"/>
      <c r="J838" s="3"/>
      <c r="K838" s="3"/>
      <c r="L838" s="3"/>
      <c r="M838" s="3"/>
      <c r="N838" s="3"/>
    </row>
    <row r="839" spans="1:14" ht="13">
      <c r="A839" s="36"/>
      <c r="B839" s="3"/>
      <c r="C839" s="4"/>
      <c r="D839" s="4"/>
      <c r="E839" s="3"/>
      <c r="F839" s="3"/>
      <c r="G839" s="16"/>
      <c r="H839" s="3"/>
      <c r="I839" s="3"/>
      <c r="J839" s="3"/>
      <c r="K839" s="3"/>
      <c r="L839" s="3"/>
      <c r="M839" s="3"/>
      <c r="N839" s="3"/>
    </row>
    <row r="840" spans="1:14" ht="13">
      <c r="A840" s="36"/>
      <c r="B840" s="3"/>
      <c r="C840" s="4"/>
      <c r="D840" s="4"/>
      <c r="E840" s="3"/>
      <c r="F840" s="3"/>
      <c r="G840" s="16"/>
      <c r="H840" s="3"/>
      <c r="I840" s="3"/>
      <c r="J840" s="3"/>
      <c r="K840" s="3"/>
      <c r="L840" s="3"/>
      <c r="M840" s="3"/>
      <c r="N840" s="3"/>
    </row>
    <row r="841" spans="1:14" ht="13">
      <c r="A841" s="36"/>
      <c r="B841" s="3"/>
      <c r="C841" s="4"/>
      <c r="D841" s="4"/>
      <c r="E841" s="3"/>
      <c r="F841" s="3"/>
      <c r="G841" s="16"/>
      <c r="H841" s="3"/>
      <c r="I841" s="3"/>
      <c r="J841" s="3"/>
      <c r="K841" s="3"/>
      <c r="L841" s="3"/>
      <c r="M841" s="3"/>
      <c r="N841" s="3"/>
    </row>
    <row r="842" spans="1:14" ht="13">
      <c r="A842" s="36"/>
      <c r="B842" s="3"/>
      <c r="C842" s="4"/>
      <c r="D842" s="4"/>
      <c r="E842" s="3"/>
      <c r="F842" s="3"/>
      <c r="G842" s="16"/>
      <c r="H842" s="3"/>
      <c r="I842" s="3"/>
      <c r="J842" s="3"/>
      <c r="K842" s="3"/>
      <c r="L842" s="3"/>
      <c r="M842" s="3"/>
      <c r="N842" s="3"/>
    </row>
    <row r="843" spans="1:14" ht="13">
      <c r="A843" s="36"/>
      <c r="B843" s="3"/>
      <c r="C843" s="4"/>
      <c r="D843" s="4"/>
      <c r="E843" s="3"/>
      <c r="F843" s="3"/>
      <c r="G843" s="16"/>
      <c r="H843" s="3"/>
      <c r="I843" s="3"/>
      <c r="J843" s="3"/>
      <c r="K843" s="3"/>
      <c r="L843" s="3"/>
      <c r="M843" s="3"/>
      <c r="N843" s="3"/>
    </row>
    <row r="844" spans="1:14" ht="13">
      <c r="A844" s="36"/>
      <c r="B844" s="3"/>
      <c r="C844" s="4"/>
      <c r="D844" s="4"/>
      <c r="E844" s="3"/>
      <c r="F844" s="3"/>
      <c r="G844" s="16"/>
      <c r="H844" s="3"/>
      <c r="I844" s="3"/>
      <c r="J844" s="3"/>
      <c r="K844" s="3"/>
      <c r="L844" s="3"/>
      <c r="M844" s="3"/>
      <c r="N844" s="3"/>
    </row>
    <row r="845" spans="1:14" ht="13">
      <c r="A845" s="36"/>
      <c r="B845" s="3"/>
      <c r="C845" s="4"/>
      <c r="D845" s="4"/>
      <c r="E845" s="3"/>
      <c r="F845" s="3"/>
      <c r="G845" s="16"/>
      <c r="H845" s="3"/>
      <c r="I845" s="3"/>
      <c r="J845" s="3"/>
      <c r="K845" s="3"/>
      <c r="L845" s="3"/>
      <c r="M845" s="3"/>
      <c r="N845" s="3"/>
    </row>
    <row r="846" spans="1:14" ht="13">
      <c r="A846" s="36"/>
      <c r="B846" s="3"/>
      <c r="C846" s="4"/>
      <c r="D846" s="4"/>
      <c r="E846" s="3"/>
      <c r="F846" s="3"/>
      <c r="G846" s="16"/>
      <c r="H846" s="3"/>
      <c r="I846" s="3"/>
      <c r="J846" s="3"/>
      <c r="K846" s="3"/>
      <c r="L846" s="3"/>
      <c r="M846" s="3"/>
      <c r="N846" s="3"/>
    </row>
    <row r="847" spans="1:14" ht="13">
      <c r="A847" s="36"/>
      <c r="B847" s="3"/>
      <c r="C847" s="4"/>
      <c r="D847" s="4"/>
      <c r="E847" s="3"/>
      <c r="F847" s="3"/>
      <c r="G847" s="16"/>
      <c r="H847" s="3"/>
      <c r="I847" s="3"/>
      <c r="J847" s="3"/>
      <c r="K847" s="3"/>
      <c r="L847" s="3"/>
      <c r="M847" s="3"/>
      <c r="N847" s="3"/>
    </row>
    <row r="848" spans="1:14" ht="13">
      <c r="A848" s="36"/>
      <c r="B848" s="3"/>
      <c r="C848" s="4"/>
      <c r="D848" s="4"/>
      <c r="E848" s="3"/>
      <c r="F848" s="3"/>
      <c r="G848" s="16"/>
      <c r="H848" s="3"/>
      <c r="I848" s="3"/>
      <c r="J848" s="3"/>
      <c r="K848" s="3"/>
      <c r="L848" s="3"/>
      <c r="M848" s="3"/>
      <c r="N848" s="3"/>
    </row>
    <row r="849" spans="1:14" ht="13">
      <c r="A849" s="36"/>
      <c r="B849" s="3"/>
      <c r="C849" s="4"/>
      <c r="D849" s="4"/>
      <c r="E849" s="3"/>
      <c r="F849" s="3"/>
      <c r="G849" s="16"/>
      <c r="H849" s="3"/>
      <c r="I849" s="3"/>
      <c r="J849" s="3"/>
      <c r="K849" s="3"/>
      <c r="L849" s="3"/>
      <c r="M849" s="3"/>
      <c r="N849" s="3"/>
    </row>
    <row r="850" spans="1:14" ht="13">
      <c r="A850" s="36"/>
      <c r="B850" s="3"/>
      <c r="C850" s="4"/>
      <c r="D850" s="4"/>
      <c r="E850" s="3"/>
      <c r="F850" s="3"/>
      <c r="G850" s="16"/>
      <c r="H850" s="3"/>
      <c r="I850" s="3"/>
      <c r="J850" s="3"/>
      <c r="K850" s="3"/>
      <c r="L850" s="3"/>
      <c r="M850" s="3"/>
      <c r="N850" s="3"/>
    </row>
    <row r="851" spans="1:14" ht="13">
      <c r="A851" s="36"/>
      <c r="B851" s="3"/>
      <c r="C851" s="4"/>
      <c r="D851" s="4"/>
      <c r="E851" s="3"/>
      <c r="F851" s="3"/>
      <c r="G851" s="16"/>
      <c r="H851" s="3"/>
      <c r="I851" s="3"/>
      <c r="J851" s="3"/>
      <c r="K851" s="3"/>
      <c r="L851" s="3"/>
      <c r="M851" s="3"/>
      <c r="N851" s="3"/>
    </row>
    <row r="852" spans="1:14" ht="13">
      <c r="A852" s="36"/>
      <c r="B852" s="3"/>
      <c r="C852" s="4"/>
      <c r="D852" s="4"/>
      <c r="E852" s="3"/>
      <c r="F852" s="3"/>
      <c r="G852" s="16"/>
      <c r="H852" s="3"/>
      <c r="I852" s="3"/>
      <c r="J852" s="3"/>
      <c r="K852" s="3"/>
      <c r="L852" s="3"/>
      <c r="M852" s="3"/>
      <c r="N852" s="3"/>
    </row>
    <row r="853" spans="1:14" ht="13">
      <c r="A853" s="36"/>
      <c r="B853" s="3"/>
      <c r="C853" s="4"/>
      <c r="D853" s="4"/>
      <c r="E853" s="3"/>
      <c r="F853" s="3"/>
      <c r="G853" s="16"/>
      <c r="H853" s="3"/>
      <c r="I853" s="3"/>
      <c r="J853" s="3"/>
      <c r="K853" s="3"/>
      <c r="L853" s="3"/>
      <c r="M853" s="3"/>
      <c r="N853" s="3"/>
    </row>
    <row r="854" spans="1:14" ht="13">
      <c r="A854" s="36"/>
      <c r="B854" s="3"/>
      <c r="C854" s="4"/>
      <c r="D854" s="4"/>
      <c r="E854" s="3"/>
      <c r="F854" s="3"/>
      <c r="G854" s="16"/>
      <c r="H854" s="3"/>
      <c r="I854" s="3"/>
      <c r="J854" s="3"/>
      <c r="K854" s="3"/>
      <c r="L854" s="3"/>
      <c r="M854" s="3"/>
      <c r="N854" s="3"/>
    </row>
    <row r="855" spans="1:14" ht="13">
      <c r="A855" s="36"/>
      <c r="B855" s="3"/>
      <c r="C855" s="4"/>
      <c r="D855" s="4"/>
      <c r="E855" s="3"/>
      <c r="F855" s="3"/>
      <c r="G855" s="16"/>
      <c r="H855" s="3"/>
      <c r="I855" s="3"/>
      <c r="J855" s="3"/>
      <c r="K855" s="3"/>
      <c r="L855" s="3"/>
      <c r="M855" s="3"/>
      <c r="N855" s="3"/>
    </row>
    <row r="856" spans="1:14" ht="13">
      <c r="A856" s="36"/>
      <c r="B856" s="3"/>
      <c r="C856" s="4"/>
      <c r="D856" s="4"/>
      <c r="E856" s="3"/>
      <c r="F856" s="3"/>
      <c r="G856" s="16"/>
      <c r="H856" s="3"/>
      <c r="I856" s="3"/>
      <c r="J856" s="3"/>
      <c r="K856" s="3"/>
      <c r="L856" s="3"/>
      <c r="M856" s="3"/>
      <c r="N856" s="3"/>
    </row>
    <row r="857" spans="1:14" ht="13">
      <c r="A857" s="36"/>
      <c r="B857" s="3"/>
      <c r="C857" s="4"/>
      <c r="D857" s="4"/>
      <c r="E857" s="3"/>
      <c r="F857" s="3"/>
      <c r="G857" s="16"/>
      <c r="H857" s="3"/>
      <c r="I857" s="3"/>
      <c r="J857" s="3"/>
      <c r="K857" s="3"/>
      <c r="L857" s="3"/>
      <c r="M857" s="3"/>
      <c r="N857" s="3"/>
    </row>
    <row r="858" spans="1:14" ht="13">
      <c r="A858" s="36"/>
      <c r="B858" s="3"/>
      <c r="C858" s="4"/>
      <c r="D858" s="4"/>
      <c r="E858" s="3"/>
      <c r="F858" s="3"/>
      <c r="G858" s="16"/>
      <c r="H858" s="3"/>
      <c r="I858" s="3"/>
      <c r="J858" s="3"/>
      <c r="K858" s="3"/>
      <c r="L858" s="3"/>
      <c r="M858" s="3"/>
      <c r="N858" s="3"/>
    </row>
    <row r="859" spans="1:14" ht="13">
      <c r="A859" s="36"/>
      <c r="B859" s="3"/>
      <c r="C859" s="4"/>
      <c r="D859" s="4"/>
      <c r="E859" s="3"/>
      <c r="F859" s="3"/>
      <c r="G859" s="16"/>
      <c r="H859" s="3"/>
      <c r="I859" s="3"/>
      <c r="J859" s="3"/>
      <c r="K859" s="3"/>
      <c r="L859" s="3"/>
      <c r="M859" s="3"/>
      <c r="N859" s="3"/>
    </row>
    <row r="860" spans="1:14" ht="13">
      <c r="A860" s="36"/>
      <c r="B860" s="3"/>
      <c r="C860" s="4"/>
      <c r="D860" s="4"/>
      <c r="E860" s="3"/>
      <c r="F860" s="3"/>
      <c r="G860" s="16"/>
      <c r="H860" s="3"/>
      <c r="I860" s="3"/>
      <c r="J860" s="3"/>
      <c r="K860" s="3"/>
      <c r="L860" s="3"/>
      <c r="M860" s="3"/>
      <c r="N860" s="3"/>
    </row>
    <row r="861" spans="1:14" ht="13">
      <c r="A861" s="36"/>
      <c r="B861" s="3"/>
      <c r="C861" s="4"/>
      <c r="D861" s="4"/>
      <c r="E861" s="3"/>
      <c r="F861" s="3"/>
      <c r="G861" s="16"/>
      <c r="H861" s="3"/>
      <c r="I861" s="3"/>
      <c r="J861" s="3"/>
      <c r="K861" s="3"/>
      <c r="L861" s="3"/>
      <c r="M861" s="3"/>
      <c r="N861" s="3"/>
    </row>
    <row r="862" spans="1:14" ht="13">
      <c r="A862" s="36"/>
      <c r="B862" s="3"/>
      <c r="C862" s="4"/>
      <c r="D862" s="4"/>
      <c r="E862" s="3"/>
      <c r="F862" s="3"/>
      <c r="G862" s="16"/>
      <c r="H862" s="3"/>
      <c r="I862" s="3"/>
      <c r="J862" s="3"/>
      <c r="K862" s="3"/>
      <c r="L862" s="3"/>
      <c r="M862" s="3"/>
      <c r="N862" s="3"/>
    </row>
    <row r="863" spans="1:14" ht="13">
      <c r="A863" s="36"/>
      <c r="B863" s="3"/>
      <c r="C863" s="4"/>
      <c r="D863" s="4"/>
      <c r="E863" s="3"/>
      <c r="F863" s="3"/>
      <c r="G863" s="16"/>
      <c r="H863" s="3"/>
      <c r="I863" s="3"/>
      <c r="J863" s="3"/>
      <c r="K863" s="3"/>
      <c r="L863" s="3"/>
      <c r="M863" s="3"/>
      <c r="N863" s="3"/>
    </row>
    <row r="864" spans="1:14" ht="13">
      <c r="A864" s="36"/>
      <c r="B864" s="3"/>
      <c r="C864" s="4"/>
      <c r="D864" s="4"/>
      <c r="E864" s="3"/>
      <c r="F864" s="3"/>
      <c r="G864" s="16"/>
      <c r="H864" s="3"/>
      <c r="I864" s="3"/>
      <c r="J864" s="3"/>
      <c r="K864" s="3"/>
      <c r="L864" s="3"/>
      <c r="M864" s="3"/>
      <c r="N864" s="3"/>
    </row>
    <row r="865" spans="1:14" ht="13">
      <c r="A865" s="36"/>
      <c r="B865" s="3"/>
      <c r="C865" s="4"/>
      <c r="D865" s="4"/>
      <c r="E865" s="3"/>
      <c r="F865" s="3"/>
      <c r="G865" s="16"/>
      <c r="H865" s="3"/>
      <c r="I865" s="3"/>
      <c r="J865" s="3"/>
      <c r="K865" s="3"/>
      <c r="L865" s="3"/>
      <c r="M865" s="3"/>
      <c r="N865" s="3"/>
    </row>
    <row r="866" spans="1:14" ht="13">
      <c r="A866" s="36"/>
      <c r="B866" s="3"/>
      <c r="C866" s="4"/>
      <c r="D866" s="4"/>
      <c r="E866" s="3"/>
      <c r="F866" s="3"/>
      <c r="G866" s="16"/>
      <c r="H866" s="3"/>
      <c r="I866" s="3"/>
      <c r="J866" s="3"/>
      <c r="K866" s="3"/>
      <c r="L866" s="3"/>
      <c r="M866" s="3"/>
      <c r="N866" s="3"/>
    </row>
    <row r="867" spans="1:14" ht="13">
      <c r="A867" s="36"/>
      <c r="B867" s="3"/>
      <c r="C867" s="4"/>
      <c r="D867" s="4"/>
      <c r="E867" s="3"/>
      <c r="F867" s="3"/>
      <c r="G867" s="16"/>
      <c r="H867" s="3"/>
      <c r="I867" s="3"/>
      <c r="J867" s="3"/>
      <c r="K867" s="3"/>
      <c r="L867" s="3"/>
      <c r="M867" s="3"/>
      <c r="N867" s="3"/>
    </row>
    <row r="868" spans="1:14" ht="13">
      <c r="A868" s="36"/>
      <c r="B868" s="3"/>
      <c r="C868" s="4"/>
      <c r="D868" s="4"/>
      <c r="E868" s="3"/>
      <c r="F868" s="3"/>
      <c r="G868" s="16"/>
      <c r="H868" s="3"/>
      <c r="I868" s="3"/>
      <c r="J868" s="3"/>
      <c r="K868" s="3"/>
      <c r="L868" s="3"/>
      <c r="M868" s="3"/>
      <c r="N868" s="3"/>
    </row>
    <row r="869" spans="1:14" ht="13">
      <c r="A869" s="36"/>
      <c r="B869" s="3"/>
      <c r="C869" s="4"/>
      <c r="D869" s="4"/>
      <c r="E869" s="3"/>
      <c r="F869" s="3"/>
      <c r="G869" s="16"/>
      <c r="H869" s="3"/>
      <c r="I869" s="3"/>
      <c r="J869" s="3"/>
      <c r="K869" s="3"/>
      <c r="L869" s="3"/>
      <c r="M869" s="3"/>
      <c r="N869" s="3"/>
    </row>
    <row r="870" spans="1:14" ht="13">
      <c r="A870" s="36"/>
      <c r="B870" s="3"/>
      <c r="C870" s="4"/>
      <c r="D870" s="4"/>
      <c r="E870" s="3"/>
      <c r="F870" s="3"/>
      <c r="G870" s="16"/>
      <c r="H870" s="3"/>
      <c r="I870" s="3"/>
      <c r="J870" s="3"/>
      <c r="K870" s="3"/>
      <c r="L870" s="3"/>
      <c r="M870" s="3"/>
      <c r="N870" s="3"/>
    </row>
    <row r="871" spans="1:14" ht="13">
      <c r="A871" s="36"/>
      <c r="B871" s="3"/>
      <c r="C871" s="4"/>
      <c r="D871" s="4"/>
      <c r="E871" s="3"/>
      <c r="F871" s="3"/>
      <c r="G871" s="16"/>
      <c r="H871" s="3"/>
      <c r="I871" s="3"/>
      <c r="J871" s="3"/>
      <c r="K871" s="3"/>
      <c r="L871" s="3"/>
      <c r="M871" s="3"/>
      <c r="N871" s="3"/>
    </row>
    <row r="872" spans="1:14" ht="13">
      <c r="A872" s="36"/>
      <c r="B872" s="3"/>
      <c r="C872" s="4"/>
      <c r="D872" s="4"/>
      <c r="E872" s="3"/>
      <c r="F872" s="3"/>
      <c r="G872" s="16"/>
      <c r="H872" s="3"/>
      <c r="I872" s="3"/>
      <c r="J872" s="3"/>
      <c r="K872" s="3"/>
      <c r="L872" s="3"/>
      <c r="M872" s="3"/>
      <c r="N872" s="3"/>
    </row>
    <row r="873" spans="1:14" ht="13">
      <c r="A873" s="36"/>
      <c r="B873" s="3"/>
      <c r="C873" s="4"/>
      <c r="D873" s="4"/>
      <c r="E873" s="3"/>
      <c r="F873" s="3"/>
      <c r="G873" s="16"/>
      <c r="H873" s="3"/>
      <c r="I873" s="3"/>
      <c r="J873" s="3"/>
      <c r="K873" s="3"/>
      <c r="L873" s="3"/>
      <c r="M873" s="3"/>
      <c r="N873" s="3"/>
    </row>
    <row r="874" spans="1:14" ht="13">
      <c r="A874" s="36"/>
      <c r="B874" s="3"/>
      <c r="C874" s="4"/>
      <c r="D874" s="4"/>
      <c r="E874" s="3"/>
      <c r="F874" s="3"/>
      <c r="G874" s="16"/>
      <c r="H874" s="3"/>
      <c r="I874" s="3"/>
      <c r="J874" s="3"/>
      <c r="K874" s="3"/>
      <c r="L874" s="3"/>
      <c r="M874" s="3"/>
      <c r="N874" s="3"/>
    </row>
    <row r="875" spans="1:14" ht="13">
      <c r="A875" s="36"/>
      <c r="B875" s="3"/>
      <c r="C875" s="4"/>
      <c r="D875" s="4"/>
      <c r="E875" s="3"/>
      <c r="F875" s="3"/>
      <c r="G875" s="16"/>
      <c r="H875" s="3"/>
      <c r="I875" s="3"/>
      <c r="J875" s="3"/>
      <c r="K875" s="3"/>
      <c r="L875" s="3"/>
      <c r="M875" s="3"/>
      <c r="N875" s="3"/>
    </row>
    <row r="876" spans="1:14" ht="13">
      <c r="A876" s="36"/>
      <c r="B876" s="3"/>
      <c r="C876" s="4"/>
      <c r="D876" s="4"/>
      <c r="E876" s="3"/>
      <c r="F876" s="3"/>
      <c r="G876" s="16"/>
      <c r="H876" s="3"/>
      <c r="I876" s="3"/>
      <c r="J876" s="3"/>
      <c r="K876" s="3"/>
      <c r="L876" s="3"/>
      <c r="M876" s="3"/>
      <c r="N876" s="3"/>
    </row>
    <row r="877" spans="1:14" ht="13">
      <c r="A877" s="36"/>
      <c r="B877" s="3"/>
      <c r="C877" s="4"/>
      <c r="D877" s="4"/>
      <c r="E877" s="3"/>
      <c r="F877" s="3"/>
      <c r="G877" s="16"/>
      <c r="H877" s="3"/>
      <c r="I877" s="3"/>
      <c r="J877" s="3"/>
      <c r="K877" s="3"/>
      <c r="L877" s="3"/>
      <c r="M877" s="3"/>
      <c r="N877" s="3"/>
    </row>
    <row r="878" spans="1:14" ht="13">
      <c r="A878" s="36"/>
      <c r="B878" s="3"/>
      <c r="C878" s="4"/>
      <c r="D878" s="4"/>
      <c r="E878" s="3"/>
      <c r="F878" s="3"/>
      <c r="G878" s="16"/>
      <c r="H878" s="3"/>
      <c r="I878" s="3"/>
      <c r="J878" s="3"/>
      <c r="K878" s="3"/>
      <c r="L878" s="3"/>
      <c r="M878" s="3"/>
      <c r="N878" s="3"/>
    </row>
    <row r="879" spans="1:14" ht="13">
      <c r="A879" s="36"/>
      <c r="B879" s="3"/>
      <c r="C879" s="4"/>
      <c r="D879" s="4"/>
      <c r="E879" s="3"/>
      <c r="F879" s="3"/>
      <c r="G879" s="16"/>
      <c r="H879" s="3"/>
      <c r="I879" s="3"/>
      <c r="J879" s="3"/>
      <c r="K879" s="3"/>
      <c r="L879" s="3"/>
      <c r="M879" s="3"/>
      <c r="N879" s="3"/>
    </row>
    <row r="880" spans="1:14" ht="13">
      <c r="A880" s="36"/>
      <c r="B880" s="3"/>
      <c r="C880" s="4"/>
      <c r="D880" s="4"/>
      <c r="E880" s="3"/>
      <c r="F880" s="3"/>
      <c r="G880" s="16"/>
      <c r="H880" s="3"/>
      <c r="I880" s="3"/>
      <c r="J880" s="3"/>
      <c r="K880" s="3"/>
      <c r="L880" s="3"/>
      <c r="M880" s="3"/>
      <c r="N880" s="3"/>
    </row>
    <row r="881" spans="1:14" ht="13">
      <c r="A881" s="36"/>
      <c r="B881" s="3"/>
      <c r="C881" s="4"/>
      <c r="D881" s="4"/>
      <c r="E881" s="3"/>
      <c r="F881" s="3"/>
      <c r="G881" s="16"/>
      <c r="H881" s="3"/>
      <c r="I881" s="3"/>
      <c r="J881" s="3"/>
      <c r="K881" s="3"/>
      <c r="L881" s="3"/>
      <c r="M881" s="3"/>
      <c r="N881" s="3"/>
    </row>
    <row r="882" spans="1:14" ht="13">
      <c r="A882" s="36"/>
      <c r="B882" s="3"/>
      <c r="C882" s="4"/>
      <c r="D882" s="4"/>
      <c r="E882" s="3"/>
      <c r="F882" s="3"/>
      <c r="G882" s="16"/>
      <c r="H882" s="3"/>
      <c r="I882" s="3"/>
      <c r="J882" s="3"/>
      <c r="K882" s="3"/>
      <c r="L882" s="3"/>
      <c r="M882" s="3"/>
      <c r="N882" s="3"/>
    </row>
    <row r="883" spans="1:14" ht="13">
      <c r="A883" s="36"/>
      <c r="B883" s="3"/>
      <c r="C883" s="4"/>
      <c r="D883" s="4"/>
      <c r="E883" s="3"/>
      <c r="F883" s="3"/>
      <c r="G883" s="16"/>
      <c r="H883" s="3"/>
      <c r="I883" s="3"/>
      <c r="J883" s="3"/>
      <c r="K883" s="3"/>
      <c r="L883" s="3"/>
      <c r="M883" s="3"/>
      <c r="N883" s="3"/>
    </row>
    <row r="884" spans="1:14" ht="13">
      <c r="A884" s="36"/>
      <c r="B884" s="3"/>
      <c r="C884" s="4"/>
      <c r="D884" s="4"/>
      <c r="E884" s="3"/>
      <c r="F884" s="3"/>
      <c r="G884" s="16"/>
      <c r="H884" s="3"/>
      <c r="I884" s="3"/>
      <c r="J884" s="3"/>
      <c r="K884" s="3"/>
      <c r="L884" s="3"/>
      <c r="M884" s="3"/>
      <c r="N884" s="3"/>
    </row>
    <row r="885" spans="1:14" ht="13">
      <c r="A885" s="36"/>
      <c r="B885" s="3"/>
      <c r="C885" s="4"/>
      <c r="D885" s="4"/>
      <c r="E885" s="3"/>
      <c r="F885" s="3"/>
      <c r="G885" s="16"/>
      <c r="H885" s="3"/>
      <c r="I885" s="3"/>
      <c r="J885" s="3"/>
      <c r="K885" s="3"/>
      <c r="L885" s="3"/>
      <c r="M885" s="3"/>
      <c r="N885" s="3"/>
    </row>
    <row r="886" spans="1:14" ht="13">
      <c r="A886" s="36"/>
      <c r="B886" s="3"/>
      <c r="C886" s="4"/>
      <c r="D886" s="4"/>
      <c r="E886" s="3"/>
      <c r="F886" s="3"/>
      <c r="G886" s="16"/>
      <c r="H886" s="3"/>
      <c r="I886" s="3"/>
      <c r="J886" s="3"/>
      <c r="K886" s="3"/>
      <c r="L886" s="3"/>
      <c r="M886" s="3"/>
      <c r="N886" s="3"/>
    </row>
    <row r="887" spans="1:14" ht="13">
      <c r="A887" s="36"/>
      <c r="B887" s="3"/>
      <c r="C887" s="4"/>
      <c r="D887" s="4"/>
      <c r="E887" s="3"/>
      <c r="F887" s="3"/>
      <c r="G887" s="16"/>
      <c r="H887" s="3"/>
      <c r="I887" s="3"/>
      <c r="J887" s="3"/>
      <c r="K887" s="3"/>
      <c r="L887" s="3"/>
      <c r="M887" s="3"/>
      <c r="N887" s="3"/>
    </row>
    <row r="888" spans="1:14" ht="13">
      <c r="A888" s="36"/>
      <c r="B888" s="3"/>
      <c r="C888" s="4"/>
      <c r="D888" s="4"/>
      <c r="E888" s="3"/>
      <c r="F888" s="3"/>
      <c r="G888" s="16"/>
      <c r="H888" s="3"/>
      <c r="I888" s="3"/>
      <c r="J888" s="3"/>
      <c r="K888" s="3"/>
      <c r="L888" s="3"/>
      <c r="M888" s="3"/>
      <c r="N888" s="3"/>
    </row>
    <row r="889" spans="1:14" ht="13">
      <c r="A889" s="36"/>
      <c r="B889" s="3"/>
      <c r="C889" s="4"/>
      <c r="D889" s="4"/>
      <c r="E889" s="3"/>
      <c r="F889" s="3"/>
      <c r="G889" s="16"/>
      <c r="H889" s="3"/>
      <c r="I889" s="3"/>
      <c r="J889" s="3"/>
      <c r="K889" s="3"/>
      <c r="L889" s="3"/>
      <c r="M889" s="3"/>
      <c r="N889" s="3"/>
    </row>
    <row r="890" spans="1:14" ht="13">
      <c r="A890" s="36"/>
      <c r="B890" s="3"/>
      <c r="C890" s="4"/>
      <c r="D890" s="4"/>
      <c r="E890" s="3"/>
      <c r="F890" s="3"/>
      <c r="G890" s="16"/>
      <c r="H890" s="3"/>
      <c r="I890" s="3"/>
      <c r="J890" s="3"/>
      <c r="K890" s="3"/>
      <c r="L890" s="3"/>
      <c r="M890" s="3"/>
      <c r="N890" s="3"/>
    </row>
    <row r="891" spans="1:14" ht="13">
      <c r="A891" s="36"/>
      <c r="B891" s="3"/>
      <c r="C891" s="4"/>
      <c r="D891" s="4"/>
      <c r="E891" s="3"/>
      <c r="F891" s="3"/>
      <c r="G891" s="16"/>
      <c r="H891" s="3"/>
      <c r="I891" s="3"/>
      <c r="J891" s="3"/>
      <c r="K891" s="3"/>
      <c r="L891" s="3"/>
      <c r="M891" s="3"/>
      <c r="N891" s="3"/>
    </row>
    <row r="892" spans="1:14" ht="13">
      <c r="A892" s="36"/>
      <c r="B892" s="3"/>
      <c r="C892" s="4"/>
      <c r="D892" s="4"/>
      <c r="E892" s="3"/>
      <c r="F892" s="3"/>
      <c r="G892" s="16"/>
      <c r="H892" s="3"/>
      <c r="I892" s="3"/>
      <c r="J892" s="3"/>
      <c r="K892" s="3"/>
      <c r="L892" s="3"/>
      <c r="M892" s="3"/>
      <c r="N892" s="3"/>
    </row>
    <row r="893" spans="1:14" ht="13">
      <c r="A893" s="36"/>
      <c r="B893" s="3"/>
      <c r="C893" s="4"/>
      <c r="D893" s="4"/>
      <c r="E893" s="3"/>
      <c r="F893" s="3"/>
      <c r="G893" s="16"/>
      <c r="H893" s="3"/>
      <c r="I893" s="3"/>
      <c r="J893" s="3"/>
      <c r="K893" s="3"/>
      <c r="L893" s="3"/>
      <c r="M893" s="3"/>
      <c r="N893" s="3"/>
    </row>
    <row r="894" spans="1:14" ht="13">
      <c r="A894" s="36"/>
      <c r="B894" s="3"/>
      <c r="C894" s="4"/>
      <c r="D894" s="4"/>
      <c r="E894" s="3"/>
      <c r="F894" s="3"/>
      <c r="G894" s="16"/>
      <c r="H894" s="3"/>
      <c r="I894" s="3"/>
      <c r="J894" s="3"/>
      <c r="K894" s="3"/>
      <c r="L894" s="3"/>
      <c r="M894" s="3"/>
      <c r="N894" s="3"/>
    </row>
    <row r="895" spans="1:14" ht="13">
      <c r="A895" s="36"/>
      <c r="B895" s="3"/>
      <c r="C895" s="4"/>
      <c r="D895" s="4"/>
      <c r="E895" s="3"/>
      <c r="F895" s="3"/>
      <c r="G895" s="16"/>
      <c r="H895" s="3"/>
      <c r="I895" s="3"/>
      <c r="J895" s="3"/>
      <c r="K895" s="3"/>
      <c r="L895" s="3"/>
      <c r="M895" s="3"/>
      <c r="N895" s="3"/>
    </row>
    <row r="896" spans="1:14" ht="13">
      <c r="A896" s="36"/>
      <c r="B896" s="3"/>
      <c r="C896" s="4"/>
      <c r="D896" s="4"/>
      <c r="E896" s="3"/>
      <c r="F896" s="3"/>
      <c r="G896" s="16"/>
      <c r="H896" s="3"/>
      <c r="I896" s="3"/>
      <c r="J896" s="3"/>
      <c r="K896" s="3"/>
      <c r="L896" s="3"/>
      <c r="M896" s="3"/>
      <c r="N896" s="3"/>
    </row>
    <row r="897" spans="1:14" ht="13">
      <c r="A897" s="36"/>
      <c r="B897" s="3"/>
      <c r="C897" s="4"/>
      <c r="D897" s="4"/>
      <c r="E897" s="3"/>
      <c r="F897" s="3"/>
      <c r="G897" s="16"/>
      <c r="H897" s="3"/>
      <c r="I897" s="3"/>
      <c r="J897" s="3"/>
      <c r="K897" s="3"/>
      <c r="L897" s="3"/>
      <c r="M897" s="3"/>
      <c r="N897" s="3"/>
    </row>
    <row r="898" spans="1:14" ht="13">
      <c r="A898" s="36"/>
      <c r="B898" s="3"/>
      <c r="C898" s="4"/>
      <c r="D898" s="4"/>
      <c r="E898" s="3"/>
      <c r="F898" s="3"/>
      <c r="G898" s="16"/>
      <c r="H898" s="3"/>
      <c r="I898" s="3"/>
      <c r="J898" s="3"/>
      <c r="K898" s="3"/>
      <c r="L898" s="3"/>
      <c r="M898" s="3"/>
      <c r="N898" s="3"/>
    </row>
    <row r="899" spans="1:14" ht="13">
      <c r="A899" s="36"/>
      <c r="B899" s="3"/>
      <c r="C899" s="4"/>
      <c r="D899" s="4"/>
      <c r="E899" s="3"/>
      <c r="F899" s="3"/>
      <c r="G899" s="16"/>
      <c r="H899" s="3"/>
      <c r="I899" s="3"/>
      <c r="J899" s="3"/>
      <c r="K899" s="3"/>
      <c r="L899" s="3"/>
      <c r="M899" s="3"/>
      <c r="N899" s="3"/>
    </row>
    <row r="900" spans="1:14" ht="13">
      <c r="A900" s="36"/>
      <c r="B900" s="3"/>
      <c r="C900" s="4"/>
      <c r="D900" s="4"/>
      <c r="E900" s="3"/>
      <c r="F900" s="3"/>
      <c r="G900" s="16"/>
      <c r="H900" s="3"/>
      <c r="I900" s="3"/>
      <c r="J900" s="3"/>
      <c r="K900" s="3"/>
      <c r="L900" s="3"/>
      <c r="M900" s="3"/>
      <c r="N900" s="3"/>
    </row>
    <row r="901" spans="1:14" ht="13">
      <c r="A901" s="36"/>
      <c r="B901" s="3"/>
      <c r="C901" s="4"/>
      <c r="D901" s="4"/>
      <c r="E901" s="3"/>
      <c r="F901" s="3"/>
      <c r="G901" s="16"/>
      <c r="H901" s="3"/>
      <c r="I901" s="3"/>
      <c r="J901" s="3"/>
      <c r="K901" s="3"/>
      <c r="L901" s="3"/>
      <c r="M901" s="3"/>
      <c r="N901" s="3"/>
    </row>
    <row r="902" spans="1:14" ht="13">
      <c r="A902" s="36"/>
      <c r="B902" s="3"/>
      <c r="C902" s="4"/>
      <c r="D902" s="4"/>
      <c r="E902" s="3"/>
      <c r="F902" s="3"/>
      <c r="G902" s="16"/>
      <c r="H902" s="3"/>
      <c r="I902" s="3"/>
      <c r="J902" s="3"/>
      <c r="K902" s="3"/>
      <c r="L902" s="3"/>
      <c r="M902" s="3"/>
      <c r="N902" s="3"/>
    </row>
    <row r="903" spans="1:14" ht="13">
      <c r="A903" s="36"/>
      <c r="B903" s="3"/>
      <c r="C903" s="4"/>
      <c r="D903" s="4"/>
      <c r="E903" s="3"/>
      <c r="F903" s="3"/>
      <c r="G903" s="16"/>
      <c r="H903" s="3"/>
      <c r="I903" s="3"/>
      <c r="J903" s="3"/>
      <c r="K903" s="3"/>
      <c r="L903" s="3"/>
      <c r="M903" s="3"/>
      <c r="N903" s="3"/>
    </row>
    <row r="904" spans="1:14" ht="13">
      <c r="A904" s="36"/>
      <c r="B904" s="3"/>
      <c r="C904" s="4"/>
      <c r="D904" s="4"/>
      <c r="E904" s="3"/>
      <c r="F904" s="3"/>
      <c r="G904" s="16"/>
      <c r="H904" s="3"/>
      <c r="I904" s="3"/>
      <c r="J904" s="3"/>
      <c r="K904" s="3"/>
      <c r="L904" s="3"/>
      <c r="M904" s="3"/>
      <c r="N904" s="3"/>
    </row>
    <row r="905" spans="1:14" ht="13">
      <c r="A905" s="36"/>
      <c r="B905" s="3"/>
      <c r="C905" s="4"/>
      <c r="D905" s="4"/>
      <c r="E905" s="3"/>
      <c r="F905" s="3"/>
      <c r="G905" s="16"/>
      <c r="H905" s="3"/>
      <c r="I905" s="3"/>
      <c r="J905" s="3"/>
      <c r="K905" s="3"/>
      <c r="L905" s="3"/>
      <c r="M905" s="3"/>
      <c r="N905" s="3"/>
    </row>
    <row r="906" spans="1:14" ht="13">
      <c r="A906" s="36"/>
      <c r="B906" s="3"/>
      <c r="C906" s="4"/>
      <c r="D906" s="4"/>
      <c r="E906" s="3"/>
      <c r="F906" s="3"/>
      <c r="G906" s="16"/>
      <c r="H906" s="3"/>
      <c r="I906" s="3"/>
      <c r="J906" s="3"/>
      <c r="K906" s="3"/>
      <c r="L906" s="3"/>
      <c r="M906" s="3"/>
      <c r="N906" s="3"/>
    </row>
    <row r="907" spans="1:14" ht="13">
      <c r="A907" s="36"/>
      <c r="B907" s="3"/>
      <c r="C907" s="4"/>
      <c r="D907" s="4"/>
      <c r="E907" s="3"/>
      <c r="F907" s="3"/>
      <c r="G907" s="16"/>
      <c r="H907" s="3"/>
      <c r="I907" s="3"/>
      <c r="J907" s="3"/>
      <c r="K907" s="3"/>
      <c r="L907" s="3"/>
      <c r="M907" s="3"/>
      <c r="N907" s="3"/>
    </row>
    <row r="908" spans="1:14" ht="13">
      <c r="A908" s="36"/>
      <c r="B908" s="3"/>
      <c r="C908" s="4"/>
      <c r="D908" s="4"/>
      <c r="E908" s="3"/>
      <c r="F908" s="3"/>
      <c r="G908" s="16"/>
      <c r="H908" s="3"/>
      <c r="I908" s="3"/>
      <c r="J908" s="3"/>
      <c r="K908" s="3"/>
      <c r="L908" s="3"/>
      <c r="M908" s="3"/>
      <c r="N908" s="3"/>
    </row>
    <row r="909" spans="1:14" ht="13">
      <c r="A909" s="36"/>
      <c r="B909" s="3"/>
      <c r="C909" s="4"/>
      <c r="D909" s="4"/>
      <c r="E909" s="3"/>
      <c r="F909" s="3"/>
      <c r="G909" s="16"/>
      <c r="H909" s="3"/>
      <c r="I909" s="3"/>
      <c r="J909" s="3"/>
      <c r="K909" s="3"/>
      <c r="L909" s="3"/>
      <c r="M909" s="3"/>
      <c r="N909" s="3"/>
    </row>
    <row r="910" spans="1:14" ht="13">
      <c r="A910" s="36"/>
      <c r="B910" s="3"/>
      <c r="C910" s="4"/>
      <c r="D910" s="4"/>
      <c r="E910" s="3"/>
      <c r="F910" s="3"/>
      <c r="G910" s="16"/>
      <c r="H910" s="3"/>
      <c r="I910" s="3"/>
      <c r="J910" s="3"/>
      <c r="K910" s="3"/>
      <c r="L910" s="3"/>
      <c r="M910" s="3"/>
      <c r="N910" s="3"/>
    </row>
    <row r="911" spans="1:14" ht="13">
      <c r="A911" s="36"/>
      <c r="B911" s="3"/>
      <c r="C911" s="4"/>
      <c r="D911" s="4"/>
      <c r="E911" s="3"/>
      <c r="F911" s="3"/>
      <c r="G911" s="16"/>
      <c r="H911" s="3"/>
      <c r="I911" s="3"/>
      <c r="J911" s="3"/>
      <c r="K911" s="3"/>
      <c r="L911" s="3"/>
      <c r="M911" s="3"/>
      <c r="N911" s="3"/>
    </row>
    <row r="912" spans="1:14" ht="13">
      <c r="A912" s="36"/>
      <c r="B912" s="3"/>
      <c r="C912" s="4"/>
      <c r="D912" s="4"/>
      <c r="E912" s="3"/>
      <c r="F912" s="3"/>
      <c r="G912" s="16"/>
      <c r="H912" s="3"/>
      <c r="I912" s="3"/>
      <c r="J912" s="3"/>
      <c r="K912" s="3"/>
      <c r="L912" s="3"/>
      <c r="M912" s="3"/>
      <c r="N912" s="3"/>
    </row>
    <row r="913" spans="1:14" ht="13">
      <c r="A913" s="36"/>
      <c r="B913" s="3"/>
      <c r="C913" s="4"/>
      <c r="D913" s="4"/>
      <c r="E913" s="3"/>
      <c r="F913" s="3"/>
      <c r="G913" s="16"/>
      <c r="H913" s="3"/>
      <c r="I913" s="3"/>
      <c r="J913" s="3"/>
      <c r="K913" s="3"/>
      <c r="L913" s="3"/>
      <c r="M913" s="3"/>
      <c r="N913" s="3"/>
    </row>
    <row r="914" spans="1:14" ht="13">
      <c r="A914" s="36"/>
      <c r="B914" s="3"/>
      <c r="C914" s="4"/>
      <c r="D914" s="4"/>
      <c r="E914" s="3"/>
      <c r="F914" s="3"/>
      <c r="G914" s="16"/>
      <c r="H914" s="3"/>
      <c r="I914" s="3"/>
      <c r="J914" s="3"/>
      <c r="K914" s="3"/>
      <c r="L914" s="3"/>
      <c r="M914" s="3"/>
      <c r="N914" s="3"/>
    </row>
    <row r="915" spans="1:14" ht="13">
      <c r="A915" s="36"/>
      <c r="B915" s="3"/>
      <c r="C915" s="4"/>
      <c r="D915" s="4"/>
      <c r="E915" s="3"/>
      <c r="F915" s="3"/>
      <c r="G915" s="16"/>
      <c r="H915" s="3"/>
      <c r="I915" s="3"/>
      <c r="J915" s="3"/>
      <c r="K915" s="3"/>
      <c r="L915" s="3"/>
      <c r="M915" s="3"/>
      <c r="N915" s="3"/>
    </row>
    <row r="916" spans="1:14" ht="13">
      <c r="A916" s="36"/>
      <c r="B916" s="3"/>
      <c r="C916" s="4"/>
      <c r="D916" s="4"/>
      <c r="E916" s="3"/>
      <c r="F916" s="3"/>
      <c r="G916" s="16"/>
      <c r="H916" s="3"/>
      <c r="I916" s="3"/>
      <c r="J916" s="3"/>
      <c r="K916" s="3"/>
      <c r="L916" s="3"/>
      <c r="M916" s="3"/>
      <c r="N916" s="3"/>
    </row>
    <row r="917" spans="1:14" ht="13">
      <c r="A917" s="36"/>
      <c r="B917" s="3"/>
      <c r="C917" s="4"/>
      <c r="D917" s="4"/>
      <c r="E917" s="3"/>
      <c r="F917" s="3"/>
      <c r="G917" s="16"/>
      <c r="H917" s="3"/>
      <c r="I917" s="3"/>
      <c r="J917" s="3"/>
      <c r="K917" s="3"/>
      <c r="L917" s="3"/>
      <c r="M917" s="3"/>
      <c r="N917" s="3"/>
    </row>
    <row r="918" spans="1:14" ht="13">
      <c r="A918" s="36"/>
      <c r="B918" s="3"/>
      <c r="C918" s="4"/>
      <c r="D918" s="4"/>
      <c r="E918" s="3"/>
      <c r="F918" s="3"/>
      <c r="G918" s="16"/>
      <c r="H918" s="3"/>
      <c r="I918" s="3"/>
      <c r="J918" s="3"/>
      <c r="K918" s="3"/>
      <c r="L918" s="3"/>
      <c r="M918" s="3"/>
      <c r="N918" s="3"/>
    </row>
    <row r="919" spans="1:14" ht="13">
      <c r="A919" s="36"/>
      <c r="B919" s="3"/>
      <c r="C919" s="4"/>
      <c r="D919" s="4"/>
      <c r="E919" s="3"/>
      <c r="F919" s="3"/>
      <c r="G919" s="16"/>
      <c r="H919" s="3"/>
      <c r="I919" s="3"/>
      <c r="J919" s="3"/>
      <c r="K919" s="3"/>
      <c r="L919" s="3"/>
      <c r="M919" s="3"/>
      <c r="N919" s="3"/>
    </row>
    <row r="920" spans="1:14" ht="13">
      <c r="A920" s="36"/>
      <c r="B920" s="3"/>
      <c r="C920" s="4"/>
      <c r="D920" s="4"/>
      <c r="E920" s="3"/>
      <c r="F920" s="3"/>
      <c r="G920" s="16"/>
      <c r="H920" s="3"/>
      <c r="I920" s="3"/>
      <c r="J920" s="3"/>
      <c r="K920" s="3"/>
      <c r="L920" s="3"/>
      <c r="M920" s="3"/>
      <c r="N920" s="3"/>
    </row>
    <row r="921" spans="1:14" ht="13">
      <c r="A921" s="36"/>
      <c r="B921" s="3"/>
      <c r="C921" s="4"/>
      <c r="D921" s="4"/>
      <c r="E921" s="3"/>
      <c r="F921" s="3"/>
      <c r="G921" s="16"/>
      <c r="H921" s="3"/>
      <c r="I921" s="3"/>
      <c r="J921" s="3"/>
      <c r="K921" s="3"/>
      <c r="L921" s="3"/>
      <c r="M921" s="3"/>
      <c r="N921" s="3"/>
    </row>
    <row r="922" spans="1:14" ht="13">
      <c r="A922" s="36"/>
      <c r="B922" s="3"/>
      <c r="C922" s="4"/>
      <c r="D922" s="4"/>
      <c r="E922" s="3"/>
      <c r="F922" s="3"/>
      <c r="G922" s="16"/>
      <c r="H922" s="3"/>
      <c r="I922" s="3"/>
      <c r="J922" s="3"/>
      <c r="K922" s="3"/>
      <c r="L922" s="3"/>
      <c r="M922" s="3"/>
      <c r="N922" s="3"/>
    </row>
    <row r="923" spans="1:14" ht="13">
      <c r="A923" s="36"/>
      <c r="B923" s="3"/>
      <c r="C923" s="4"/>
      <c r="D923" s="4"/>
      <c r="E923" s="3"/>
      <c r="F923" s="3"/>
      <c r="G923" s="16"/>
      <c r="H923" s="3"/>
      <c r="I923" s="3"/>
      <c r="J923" s="3"/>
      <c r="K923" s="3"/>
      <c r="L923" s="3"/>
      <c r="M923" s="3"/>
      <c r="N923" s="3"/>
    </row>
    <row r="924" spans="1:14" ht="13">
      <c r="A924" s="36"/>
      <c r="B924" s="3"/>
      <c r="C924" s="4"/>
      <c r="D924" s="4"/>
      <c r="E924" s="3"/>
      <c r="F924" s="3"/>
      <c r="G924" s="16"/>
      <c r="H924" s="3"/>
      <c r="I924" s="3"/>
      <c r="J924" s="3"/>
      <c r="K924" s="3"/>
      <c r="L924" s="3"/>
      <c r="M924" s="3"/>
      <c r="N924" s="3"/>
    </row>
    <row r="925" spans="1:14" ht="13">
      <c r="A925" s="36"/>
      <c r="B925" s="3"/>
      <c r="C925" s="4"/>
      <c r="D925" s="4"/>
      <c r="E925" s="3"/>
      <c r="F925" s="3"/>
      <c r="G925" s="16"/>
      <c r="H925" s="3"/>
      <c r="I925" s="3"/>
      <c r="J925" s="3"/>
      <c r="K925" s="3"/>
      <c r="L925" s="3"/>
      <c r="M925" s="3"/>
      <c r="N925" s="3"/>
    </row>
    <row r="926" spans="1:14" ht="13">
      <c r="A926" s="36"/>
      <c r="B926" s="3"/>
      <c r="C926" s="4"/>
      <c r="D926" s="4"/>
      <c r="E926" s="3"/>
      <c r="F926" s="3"/>
      <c r="G926" s="16"/>
      <c r="H926" s="3"/>
      <c r="I926" s="3"/>
      <c r="J926" s="3"/>
      <c r="K926" s="3"/>
      <c r="L926" s="3"/>
      <c r="M926" s="3"/>
      <c r="N926" s="3"/>
    </row>
    <row r="927" spans="1:14" ht="13">
      <c r="A927" s="36"/>
      <c r="B927" s="3"/>
      <c r="C927" s="4"/>
      <c r="D927" s="4"/>
      <c r="E927" s="3"/>
      <c r="F927" s="3"/>
      <c r="G927" s="16"/>
      <c r="H927" s="3"/>
      <c r="I927" s="3"/>
      <c r="J927" s="3"/>
      <c r="K927" s="3"/>
      <c r="L927" s="3"/>
      <c r="M927" s="3"/>
      <c r="N927" s="3"/>
    </row>
    <row r="928" spans="1:14" ht="13">
      <c r="A928" s="36"/>
      <c r="B928" s="3"/>
      <c r="C928" s="4"/>
      <c r="D928" s="4"/>
      <c r="E928" s="3"/>
      <c r="F928" s="3"/>
      <c r="G928" s="16"/>
      <c r="H928" s="3"/>
      <c r="I928" s="3"/>
      <c r="J928" s="3"/>
      <c r="K928" s="3"/>
      <c r="L928" s="3"/>
      <c r="M928" s="3"/>
      <c r="N928" s="3"/>
    </row>
    <row r="929" spans="1:14" ht="13">
      <c r="A929" s="36"/>
      <c r="B929" s="3"/>
      <c r="C929" s="4"/>
      <c r="D929" s="4"/>
      <c r="E929" s="3"/>
      <c r="F929" s="3"/>
      <c r="G929" s="16"/>
      <c r="H929" s="3"/>
      <c r="I929" s="3"/>
      <c r="J929" s="3"/>
      <c r="K929" s="3"/>
      <c r="L929" s="3"/>
      <c r="M929" s="3"/>
      <c r="N929" s="3"/>
    </row>
    <row r="930" spans="1:14" ht="13">
      <c r="A930" s="36"/>
      <c r="B930" s="3"/>
      <c r="C930" s="4"/>
      <c r="D930" s="4"/>
      <c r="E930" s="3"/>
      <c r="F930" s="3"/>
      <c r="G930" s="16"/>
      <c r="H930" s="3"/>
      <c r="I930" s="3"/>
      <c r="J930" s="3"/>
      <c r="K930" s="3"/>
      <c r="L930" s="3"/>
      <c r="M930" s="3"/>
      <c r="N930" s="3"/>
    </row>
    <row r="931" spans="1:14" ht="13">
      <c r="A931" s="36"/>
      <c r="B931" s="3"/>
      <c r="C931" s="4"/>
      <c r="D931" s="4"/>
      <c r="E931" s="3"/>
      <c r="F931" s="3"/>
      <c r="G931" s="16"/>
      <c r="H931" s="3"/>
      <c r="I931" s="3"/>
      <c r="J931" s="3"/>
      <c r="K931" s="3"/>
      <c r="L931" s="3"/>
      <c r="M931" s="3"/>
      <c r="N931" s="3"/>
    </row>
    <row r="932" spans="1:14" ht="13">
      <c r="A932" s="36"/>
      <c r="B932" s="3"/>
      <c r="C932" s="4"/>
      <c r="D932" s="4"/>
      <c r="E932" s="3"/>
      <c r="F932" s="3"/>
      <c r="G932" s="16"/>
      <c r="H932" s="3"/>
      <c r="I932" s="3"/>
      <c r="J932" s="3"/>
      <c r="K932" s="3"/>
      <c r="L932" s="3"/>
      <c r="M932" s="3"/>
      <c r="N932" s="3"/>
    </row>
    <row r="933" spans="1:14" ht="13">
      <c r="A933" s="36"/>
      <c r="B933" s="3"/>
      <c r="C933" s="4"/>
      <c r="D933" s="4"/>
      <c r="E933" s="3"/>
      <c r="F933" s="3"/>
      <c r="G933" s="16"/>
      <c r="H933" s="3"/>
      <c r="I933" s="3"/>
      <c r="J933" s="3"/>
      <c r="K933" s="3"/>
      <c r="L933" s="3"/>
      <c r="M933" s="3"/>
      <c r="N933" s="3"/>
    </row>
    <row r="934" spans="1:14" ht="13">
      <c r="A934" s="36"/>
      <c r="B934" s="3"/>
      <c r="C934" s="4"/>
      <c r="D934" s="4"/>
      <c r="E934" s="3"/>
      <c r="F934" s="3"/>
      <c r="G934" s="16"/>
      <c r="H934" s="3"/>
      <c r="I934" s="3"/>
      <c r="J934" s="3"/>
      <c r="K934" s="3"/>
      <c r="L934" s="3"/>
      <c r="M934" s="3"/>
      <c r="N934" s="3"/>
    </row>
    <row r="935" spans="1:14" ht="13">
      <c r="A935" s="36"/>
      <c r="B935" s="3"/>
      <c r="C935" s="4"/>
      <c r="D935" s="4"/>
      <c r="E935" s="3"/>
      <c r="F935" s="3"/>
      <c r="G935" s="16"/>
      <c r="H935" s="3"/>
      <c r="I935" s="3"/>
      <c r="J935" s="3"/>
      <c r="K935" s="3"/>
      <c r="L935" s="3"/>
      <c r="M935" s="3"/>
      <c r="N935" s="3"/>
    </row>
    <row r="936" spans="1:14" ht="13">
      <c r="A936" s="36"/>
      <c r="B936" s="3"/>
      <c r="C936" s="4"/>
      <c r="D936" s="4"/>
      <c r="E936" s="3"/>
      <c r="F936" s="3"/>
      <c r="G936" s="16"/>
      <c r="H936" s="3"/>
      <c r="I936" s="3"/>
      <c r="J936" s="3"/>
      <c r="K936" s="3"/>
      <c r="L936" s="3"/>
      <c r="M936" s="3"/>
      <c r="N936" s="3"/>
    </row>
    <row r="937" spans="1:14" ht="13">
      <c r="A937" s="36"/>
      <c r="B937" s="3"/>
      <c r="C937" s="4"/>
      <c r="D937" s="4"/>
      <c r="E937" s="3"/>
      <c r="F937" s="3"/>
      <c r="G937" s="16"/>
      <c r="H937" s="3"/>
      <c r="I937" s="3"/>
      <c r="J937" s="3"/>
      <c r="K937" s="3"/>
      <c r="L937" s="3"/>
      <c r="M937" s="3"/>
      <c r="N937" s="3"/>
    </row>
    <row r="938" spans="1:14" ht="13">
      <c r="A938" s="36"/>
      <c r="B938" s="3"/>
      <c r="C938" s="4"/>
      <c r="D938" s="4"/>
      <c r="E938" s="3"/>
      <c r="F938" s="3"/>
      <c r="G938" s="16"/>
      <c r="H938" s="3"/>
      <c r="I938" s="3"/>
      <c r="J938" s="3"/>
      <c r="K938" s="3"/>
      <c r="L938" s="3"/>
      <c r="M938" s="3"/>
      <c r="N938" s="3"/>
    </row>
    <row r="939" spans="1:14" ht="13">
      <c r="A939" s="36"/>
      <c r="B939" s="3"/>
      <c r="C939" s="4"/>
      <c r="D939" s="4"/>
      <c r="E939" s="3"/>
      <c r="F939" s="3"/>
      <c r="G939" s="16"/>
      <c r="H939" s="3"/>
      <c r="I939" s="3"/>
      <c r="J939" s="3"/>
      <c r="K939" s="3"/>
      <c r="L939" s="3"/>
      <c r="M939" s="3"/>
      <c r="N939" s="3"/>
    </row>
    <row r="940" spans="1:14" ht="13">
      <c r="A940" s="36"/>
      <c r="B940" s="3"/>
      <c r="C940" s="4"/>
      <c r="D940" s="4"/>
      <c r="E940" s="3"/>
      <c r="F940" s="3"/>
      <c r="G940" s="16"/>
      <c r="H940" s="3"/>
      <c r="I940" s="3"/>
      <c r="J940" s="3"/>
      <c r="K940" s="3"/>
      <c r="L940" s="3"/>
      <c r="M940" s="3"/>
      <c r="N940" s="3"/>
    </row>
    <row r="941" spans="1:14" ht="13">
      <c r="A941" s="36"/>
      <c r="B941" s="3"/>
      <c r="C941" s="4"/>
      <c r="D941" s="4"/>
      <c r="E941" s="3"/>
      <c r="F941" s="3"/>
      <c r="G941" s="16"/>
      <c r="H941" s="3"/>
      <c r="I941" s="3"/>
      <c r="J941" s="3"/>
      <c r="K941" s="3"/>
      <c r="L941" s="3"/>
      <c r="M941" s="3"/>
      <c r="N941" s="3"/>
    </row>
    <row r="942" spans="1:14" ht="13">
      <c r="A942" s="36"/>
      <c r="B942" s="3"/>
      <c r="C942" s="4"/>
      <c r="D942" s="4"/>
      <c r="E942" s="3"/>
      <c r="F942" s="3"/>
      <c r="G942" s="16"/>
      <c r="H942" s="3"/>
      <c r="I942" s="3"/>
      <c r="J942" s="3"/>
      <c r="K942" s="3"/>
      <c r="L942" s="3"/>
      <c r="M942" s="3"/>
      <c r="N942" s="3"/>
    </row>
    <row r="943" spans="1:14" ht="13">
      <c r="A943" s="36"/>
      <c r="B943" s="3"/>
      <c r="C943" s="4"/>
      <c r="D943" s="4"/>
      <c r="E943" s="3"/>
      <c r="F943" s="3"/>
      <c r="G943" s="16"/>
      <c r="H943" s="3"/>
      <c r="I943" s="3"/>
      <c r="J943" s="3"/>
      <c r="K943" s="3"/>
      <c r="L943" s="3"/>
      <c r="M943" s="3"/>
      <c r="N943" s="3"/>
    </row>
    <row r="944" spans="1:14" ht="13">
      <c r="A944" s="36"/>
      <c r="B944" s="3"/>
      <c r="C944" s="4"/>
      <c r="D944" s="4"/>
      <c r="E944" s="3"/>
      <c r="F944" s="3"/>
      <c r="G944" s="16"/>
      <c r="H944" s="3"/>
      <c r="I944" s="3"/>
      <c r="J944" s="3"/>
      <c r="K944" s="3"/>
      <c r="L944" s="3"/>
      <c r="M944" s="3"/>
      <c r="N944" s="3"/>
    </row>
    <row r="945" spans="1:14" ht="13">
      <c r="A945" s="36"/>
      <c r="B945" s="3"/>
      <c r="C945" s="4"/>
      <c r="D945" s="4"/>
      <c r="E945" s="3"/>
      <c r="F945" s="3"/>
      <c r="G945" s="16"/>
      <c r="H945" s="3"/>
      <c r="I945" s="3"/>
      <c r="J945" s="3"/>
      <c r="K945" s="3"/>
      <c r="L945" s="3"/>
      <c r="M945" s="3"/>
      <c r="N945" s="3"/>
    </row>
    <row r="946" spans="1:14" ht="13">
      <c r="A946" s="36"/>
      <c r="B946" s="3"/>
      <c r="C946" s="4"/>
      <c r="D946" s="4"/>
      <c r="E946" s="3"/>
      <c r="F946" s="3"/>
      <c r="G946" s="16"/>
      <c r="H946" s="3"/>
      <c r="I946" s="3"/>
      <c r="J946" s="3"/>
      <c r="K946" s="3"/>
      <c r="L946" s="3"/>
      <c r="M946" s="3"/>
      <c r="N946" s="3"/>
    </row>
    <row r="947" spans="1:14" ht="13">
      <c r="A947" s="36"/>
      <c r="B947" s="3"/>
      <c r="C947" s="4"/>
      <c r="D947" s="4"/>
      <c r="E947" s="3"/>
      <c r="F947" s="3"/>
      <c r="G947" s="16"/>
      <c r="H947" s="3"/>
      <c r="I947" s="3"/>
      <c r="J947" s="3"/>
      <c r="K947" s="3"/>
      <c r="L947" s="3"/>
      <c r="M947" s="3"/>
      <c r="N947" s="3"/>
    </row>
    <row r="948" spans="1:14" ht="13">
      <c r="A948" s="36"/>
      <c r="B948" s="3"/>
      <c r="C948" s="4"/>
      <c r="D948" s="4"/>
      <c r="E948" s="3"/>
      <c r="F948" s="3"/>
      <c r="G948" s="16"/>
      <c r="H948" s="3"/>
      <c r="I948" s="3"/>
      <c r="J948" s="3"/>
      <c r="K948" s="3"/>
      <c r="L948" s="3"/>
      <c r="M948" s="3"/>
      <c r="N948" s="3"/>
    </row>
    <row r="949" spans="1:14" ht="13">
      <c r="A949" s="36"/>
      <c r="B949" s="3"/>
      <c r="C949" s="4"/>
      <c r="D949" s="4"/>
      <c r="E949" s="3"/>
      <c r="F949" s="3"/>
      <c r="G949" s="16"/>
      <c r="H949" s="3"/>
      <c r="I949" s="3"/>
      <c r="J949" s="3"/>
      <c r="K949" s="3"/>
      <c r="L949" s="3"/>
      <c r="M949" s="3"/>
      <c r="N949" s="3"/>
    </row>
    <row r="950" spans="1:14" ht="13">
      <c r="A950" s="36"/>
      <c r="B950" s="3"/>
      <c r="C950" s="4"/>
      <c r="D950" s="4"/>
      <c r="E950" s="3"/>
      <c r="F950" s="3"/>
      <c r="G950" s="16"/>
      <c r="H950" s="3"/>
      <c r="I950" s="3"/>
      <c r="J950" s="3"/>
      <c r="K950" s="3"/>
      <c r="L950" s="3"/>
      <c r="M950" s="3"/>
      <c r="N950" s="3"/>
    </row>
    <row r="951" spans="1:14" ht="13">
      <c r="A951" s="36"/>
      <c r="B951" s="3"/>
      <c r="C951" s="4"/>
      <c r="D951" s="4"/>
      <c r="E951" s="3"/>
      <c r="F951" s="3"/>
      <c r="G951" s="16"/>
      <c r="H951" s="3"/>
      <c r="I951" s="3"/>
      <c r="J951" s="3"/>
      <c r="K951" s="3"/>
      <c r="L951" s="3"/>
      <c r="M951" s="3"/>
      <c r="N951" s="3"/>
    </row>
    <row r="952" spans="1:14" ht="13">
      <c r="A952" s="36"/>
      <c r="B952" s="3"/>
      <c r="C952" s="4"/>
      <c r="D952" s="4"/>
      <c r="E952" s="3"/>
      <c r="F952" s="3"/>
      <c r="G952" s="16"/>
      <c r="H952" s="3"/>
      <c r="I952" s="3"/>
      <c r="J952" s="3"/>
      <c r="K952" s="3"/>
      <c r="L952" s="3"/>
      <c r="M952" s="3"/>
      <c r="N952" s="3"/>
    </row>
    <row r="953" spans="1:14" ht="13">
      <c r="A953" s="36"/>
      <c r="B953" s="3"/>
      <c r="C953" s="4"/>
      <c r="D953" s="4"/>
      <c r="E953" s="3"/>
      <c r="F953" s="3"/>
      <c r="G953" s="16"/>
      <c r="H953" s="3"/>
      <c r="I953" s="3"/>
      <c r="J953" s="3"/>
      <c r="K953" s="3"/>
      <c r="L953" s="3"/>
      <c r="M953" s="3"/>
      <c r="N953" s="3"/>
    </row>
    <row r="954" spans="1:14" ht="13">
      <c r="A954" s="36"/>
      <c r="B954" s="3"/>
      <c r="C954" s="4"/>
      <c r="D954" s="4"/>
      <c r="E954" s="3"/>
      <c r="F954" s="3"/>
      <c r="G954" s="16"/>
      <c r="H954" s="3"/>
      <c r="I954" s="3"/>
      <c r="J954" s="3"/>
      <c r="K954" s="3"/>
      <c r="L954" s="3"/>
      <c r="M954" s="3"/>
      <c r="N954" s="3"/>
    </row>
    <row r="955" spans="1:14" ht="13">
      <c r="A955" s="36"/>
      <c r="B955" s="3"/>
      <c r="C955" s="4"/>
      <c r="D955" s="4"/>
      <c r="E955" s="3"/>
      <c r="F955" s="3"/>
      <c r="G955" s="16"/>
      <c r="H955" s="3"/>
      <c r="I955" s="3"/>
      <c r="J955" s="3"/>
      <c r="K955" s="3"/>
      <c r="L955" s="3"/>
      <c r="M955" s="3"/>
      <c r="N955" s="3"/>
    </row>
    <row r="956" spans="1:14" ht="13">
      <c r="A956" s="36"/>
      <c r="B956" s="3"/>
      <c r="C956" s="4"/>
      <c r="D956" s="4"/>
      <c r="E956" s="3"/>
      <c r="F956" s="3"/>
      <c r="G956" s="16"/>
      <c r="H956" s="3"/>
      <c r="I956" s="3"/>
      <c r="J956" s="3"/>
      <c r="K956" s="3"/>
      <c r="L956" s="3"/>
      <c r="M956" s="3"/>
      <c r="N956" s="3"/>
    </row>
    <row r="957" spans="1:14" ht="13">
      <c r="A957" s="36"/>
      <c r="B957" s="3"/>
      <c r="C957" s="4"/>
      <c r="D957" s="4"/>
      <c r="E957" s="3"/>
      <c r="F957" s="3"/>
      <c r="G957" s="16"/>
      <c r="H957" s="3"/>
      <c r="I957" s="3"/>
      <c r="J957" s="3"/>
      <c r="K957" s="3"/>
      <c r="L957" s="3"/>
      <c r="M957" s="3"/>
      <c r="N957" s="3"/>
    </row>
    <row r="958" spans="1:14" ht="13">
      <c r="A958" s="36"/>
      <c r="B958" s="3"/>
      <c r="C958" s="4"/>
      <c r="D958" s="4"/>
      <c r="E958" s="3"/>
      <c r="F958" s="3"/>
      <c r="G958" s="16"/>
      <c r="H958" s="3"/>
      <c r="I958" s="3"/>
      <c r="J958" s="3"/>
      <c r="K958" s="3"/>
      <c r="L958" s="3"/>
      <c r="M958" s="3"/>
      <c r="N958" s="3"/>
    </row>
    <row r="959" spans="1:14" ht="13">
      <c r="A959" s="36"/>
      <c r="B959" s="3"/>
      <c r="C959" s="4"/>
      <c r="D959" s="4"/>
      <c r="E959" s="3"/>
      <c r="F959" s="3"/>
      <c r="G959" s="16"/>
      <c r="H959" s="3"/>
      <c r="I959" s="3"/>
      <c r="J959" s="3"/>
      <c r="K959" s="3"/>
      <c r="L959" s="3"/>
      <c r="M959" s="3"/>
      <c r="N959" s="3"/>
    </row>
    <row r="960" spans="1:14" ht="13">
      <c r="A960" s="36"/>
      <c r="B960" s="3"/>
      <c r="C960" s="4"/>
      <c r="D960" s="4"/>
      <c r="E960" s="3"/>
      <c r="F960" s="3"/>
      <c r="G960" s="16"/>
      <c r="H960" s="3"/>
      <c r="I960" s="3"/>
      <c r="J960" s="3"/>
      <c r="K960" s="3"/>
      <c r="L960" s="3"/>
      <c r="M960" s="3"/>
      <c r="N960" s="3"/>
    </row>
    <row r="961" spans="1:14" ht="13">
      <c r="A961" s="36"/>
      <c r="B961" s="3"/>
      <c r="C961" s="4"/>
      <c r="D961" s="4"/>
      <c r="E961" s="3"/>
      <c r="F961" s="3"/>
      <c r="G961" s="16"/>
      <c r="H961" s="3"/>
      <c r="I961" s="3"/>
      <c r="J961" s="3"/>
      <c r="K961" s="3"/>
      <c r="L961" s="3"/>
      <c r="M961" s="3"/>
      <c r="N961" s="3"/>
    </row>
    <row r="962" spans="1:14" ht="13">
      <c r="A962" s="36"/>
      <c r="B962" s="3"/>
      <c r="C962" s="4"/>
      <c r="D962" s="4"/>
      <c r="E962" s="3"/>
      <c r="F962" s="3"/>
      <c r="G962" s="16"/>
      <c r="H962" s="3"/>
      <c r="I962" s="3"/>
      <c r="J962" s="3"/>
      <c r="K962" s="3"/>
      <c r="L962" s="3"/>
      <c r="M962" s="3"/>
      <c r="N962" s="3"/>
    </row>
    <row r="963" spans="1:14" ht="13">
      <c r="A963" s="36"/>
      <c r="B963" s="3"/>
      <c r="C963" s="4"/>
      <c r="D963" s="4"/>
      <c r="E963" s="3"/>
      <c r="F963" s="3"/>
      <c r="G963" s="16"/>
      <c r="H963" s="3"/>
      <c r="I963" s="3"/>
      <c r="J963" s="3"/>
      <c r="K963" s="3"/>
      <c r="L963" s="3"/>
      <c r="M963" s="3"/>
      <c r="N963" s="3"/>
    </row>
    <row r="964" spans="1:14" ht="13">
      <c r="A964" s="36"/>
      <c r="B964" s="3"/>
      <c r="C964" s="4"/>
      <c r="D964" s="4"/>
      <c r="E964" s="3"/>
      <c r="F964" s="3"/>
      <c r="G964" s="16"/>
      <c r="H964" s="3"/>
      <c r="I964" s="3"/>
      <c r="J964" s="3"/>
      <c r="K964" s="3"/>
      <c r="L964" s="3"/>
      <c r="M964" s="3"/>
      <c r="N964" s="3"/>
    </row>
    <row r="965" spans="1:14" ht="13">
      <c r="A965" s="36"/>
      <c r="B965" s="3"/>
      <c r="C965" s="4"/>
      <c r="D965" s="4"/>
      <c r="E965" s="3"/>
      <c r="F965" s="3"/>
      <c r="G965" s="16"/>
      <c r="H965" s="3"/>
      <c r="I965" s="3"/>
      <c r="J965" s="3"/>
      <c r="K965" s="3"/>
      <c r="L965" s="3"/>
      <c r="M965" s="3"/>
      <c r="N965" s="3"/>
    </row>
    <row r="966" spans="1:14" ht="13">
      <c r="A966" s="36"/>
      <c r="B966" s="3"/>
      <c r="C966" s="4"/>
      <c r="D966" s="4"/>
      <c r="E966" s="3"/>
      <c r="F966" s="3"/>
      <c r="G966" s="16"/>
      <c r="H966" s="3"/>
      <c r="I966" s="3"/>
      <c r="J966" s="3"/>
      <c r="K966" s="3"/>
      <c r="L966" s="3"/>
      <c r="M966" s="3"/>
      <c r="N966" s="3"/>
    </row>
    <row r="967" spans="1:14" ht="13">
      <c r="A967" s="36"/>
      <c r="B967" s="3"/>
      <c r="C967" s="4"/>
      <c r="D967" s="4"/>
      <c r="E967" s="3"/>
      <c r="F967" s="3"/>
      <c r="G967" s="16"/>
      <c r="H967" s="3"/>
      <c r="I967" s="3"/>
      <c r="J967" s="3"/>
      <c r="K967" s="3"/>
      <c r="L967" s="3"/>
      <c r="M967" s="3"/>
      <c r="N967" s="3"/>
    </row>
    <row r="968" spans="1:14" ht="13">
      <c r="A968" s="36"/>
      <c r="B968" s="3"/>
      <c r="C968" s="4"/>
      <c r="D968" s="4"/>
      <c r="E968" s="3"/>
      <c r="F968" s="3"/>
      <c r="G968" s="16"/>
      <c r="H968" s="3"/>
      <c r="I968" s="3"/>
      <c r="J968" s="3"/>
      <c r="K968" s="3"/>
      <c r="L968" s="3"/>
      <c r="M968" s="3"/>
      <c r="N968" s="3"/>
    </row>
    <row r="969" spans="1:14" ht="13">
      <c r="A969" s="36"/>
      <c r="B969" s="3"/>
      <c r="C969" s="4"/>
      <c r="D969" s="4"/>
      <c r="E969" s="3"/>
      <c r="F969" s="3"/>
      <c r="G969" s="16"/>
      <c r="H969" s="3"/>
      <c r="I969" s="3"/>
      <c r="J969" s="3"/>
      <c r="K969" s="3"/>
      <c r="L969" s="3"/>
      <c r="M969" s="3"/>
      <c r="N969" s="3"/>
    </row>
    <row r="970" spans="1:14" ht="13">
      <c r="A970" s="36"/>
      <c r="B970" s="3"/>
      <c r="C970" s="4"/>
      <c r="D970" s="4"/>
      <c r="E970" s="3"/>
      <c r="F970" s="3"/>
      <c r="G970" s="16"/>
      <c r="H970" s="3"/>
      <c r="I970" s="3"/>
      <c r="J970" s="3"/>
      <c r="K970" s="3"/>
      <c r="L970" s="3"/>
      <c r="M970" s="3"/>
      <c r="N970" s="3"/>
    </row>
    <row r="971" spans="1:14" ht="13">
      <c r="A971" s="36"/>
      <c r="B971" s="3"/>
      <c r="C971" s="4"/>
      <c r="D971" s="4"/>
      <c r="E971" s="3"/>
      <c r="F971" s="3"/>
      <c r="G971" s="16"/>
      <c r="H971" s="3"/>
      <c r="I971" s="3"/>
      <c r="J971" s="3"/>
      <c r="K971" s="3"/>
      <c r="L971" s="3"/>
      <c r="M971" s="3"/>
      <c r="N971" s="3"/>
    </row>
    <row r="972" spans="1:14" ht="13">
      <c r="A972" s="36"/>
      <c r="B972" s="3"/>
      <c r="C972" s="4"/>
      <c r="D972" s="4"/>
      <c r="E972" s="3"/>
      <c r="F972" s="3"/>
      <c r="G972" s="16"/>
      <c r="H972" s="3"/>
      <c r="I972" s="3"/>
      <c r="J972" s="3"/>
      <c r="K972" s="3"/>
      <c r="L972" s="3"/>
      <c r="M972" s="3"/>
      <c r="N972" s="3"/>
    </row>
    <row r="973" spans="1:14" ht="13">
      <c r="A973" s="36"/>
      <c r="B973" s="3"/>
      <c r="C973" s="4"/>
      <c r="D973" s="4"/>
      <c r="E973" s="3"/>
      <c r="F973" s="3"/>
      <c r="G973" s="16"/>
      <c r="H973" s="3"/>
      <c r="I973" s="3"/>
      <c r="J973" s="3"/>
      <c r="K973" s="3"/>
      <c r="L973" s="3"/>
      <c r="M973" s="3"/>
      <c r="N973" s="3"/>
    </row>
    <row r="974" spans="1:14" ht="13">
      <c r="A974" s="36"/>
      <c r="B974" s="3"/>
      <c r="C974" s="4"/>
      <c r="D974" s="4"/>
      <c r="E974" s="3"/>
      <c r="F974" s="3"/>
      <c r="G974" s="16"/>
      <c r="H974" s="3"/>
      <c r="I974" s="3"/>
      <c r="J974" s="3"/>
      <c r="K974" s="3"/>
      <c r="L974" s="3"/>
      <c r="M974" s="3"/>
      <c r="N974" s="3"/>
    </row>
    <row r="975" spans="1:14" ht="13">
      <c r="A975" s="36"/>
      <c r="B975" s="3"/>
      <c r="C975" s="4"/>
      <c r="D975" s="4"/>
      <c r="E975" s="3"/>
      <c r="F975" s="3"/>
      <c r="G975" s="16"/>
      <c r="H975" s="3"/>
      <c r="I975" s="3"/>
      <c r="J975" s="3"/>
      <c r="K975" s="3"/>
      <c r="L975" s="3"/>
      <c r="M975" s="3"/>
      <c r="N975" s="3"/>
    </row>
    <row r="976" spans="1:14" ht="13">
      <c r="A976" s="36"/>
      <c r="B976" s="3"/>
      <c r="C976" s="4"/>
      <c r="D976" s="4"/>
      <c r="E976" s="3"/>
      <c r="F976" s="3"/>
      <c r="G976" s="16"/>
      <c r="H976" s="3"/>
      <c r="I976" s="3"/>
      <c r="J976" s="3"/>
      <c r="K976" s="3"/>
      <c r="L976" s="3"/>
      <c r="M976" s="3"/>
      <c r="N976" s="3"/>
    </row>
    <row r="977" spans="1:14" ht="13">
      <c r="A977" s="36"/>
      <c r="B977" s="3"/>
      <c r="C977" s="4"/>
      <c r="D977" s="4"/>
      <c r="E977" s="3"/>
      <c r="F977" s="3"/>
      <c r="G977" s="16"/>
      <c r="H977" s="3"/>
      <c r="I977" s="3"/>
      <c r="J977" s="3"/>
      <c r="K977" s="3"/>
      <c r="L977" s="3"/>
      <c r="M977" s="3"/>
      <c r="N977" s="3"/>
    </row>
    <row r="978" spans="1:14" ht="13">
      <c r="A978" s="36"/>
      <c r="B978" s="3"/>
      <c r="C978" s="4"/>
      <c r="D978" s="4"/>
      <c r="E978" s="3"/>
      <c r="F978" s="3"/>
      <c r="G978" s="16"/>
      <c r="H978" s="3"/>
      <c r="I978" s="3"/>
      <c r="J978" s="3"/>
      <c r="K978" s="3"/>
      <c r="L978" s="3"/>
      <c r="M978" s="3"/>
      <c r="N978" s="3"/>
    </row>
    <row r="979" spans="1:14" ht="13">
      <c r="A979" s="36"/>
      <c r="B979" s="3"/>
      <c r="C979" s="4"/>
      <c r="D979" s="4"/>
      <c r="E979" s="3"/>
      <c r="F979" s="3"/>
      <c r="G979" s="16"/>
      <c r="H979" s="3"/>
      <c r="I979" s="3"/>
      <c r="J979" s="3"/>
      <c r="K979" s="3"/>
      <c r="L979" s="3"/>
      <c r="M979" s="3"/>
      <c r="N979" s="3"/>
    </row>
    <row r="980" spans="1:14" ht="13">
      <c r="A980" s="36"/>
      <c r="B980" s="3"/>
      <c r="C980" s="4"/>
      <c r="D980" s="4"/>
      <c r="E980" s="3"/>
      <c r="F980" s="3"/>
      <c r="G980" s="16"/>
      <c r="H980" s="3"/>
      <c r="I980" s="3"/>
      <c r="J980" s="3"/>
      <c r="K980" s="3"/>
      <c r="L980" s="3"/>
      <c r="M980" s="3"/>
      <c r="N980" s="3"/>
    </row>
    <row r="981" spans="1:14" ht="13">
      <c r="A981" s="36"/>
      <c r="B981" s="3"/>
      <c r="C981" s="4"/>
      <c r="D981" s="4"/>
      <c r="E981" s="3"/>
      <c r="F981" s="3"/>
      <c r="G981" s="16"/>
      <c r="H981" s="3"/>
      <c r="I981" s="3"/>
      <c r="J981" s="3"/>
      <c r="K981" s="3"/>
      <c r="L981" s="3"/>
      <c r="M981" s="3"/>
      <c r="N981" s="3"/>
    </row>
    <row r="982" spans="1:14" ht="13">
      <c r="A982" s="36"/>
      <c r="B982" s="3"/>
      <c r="C982" s="4"/>
      <c r="D982" s="4"/>
      <c r="E982" s="3"/>
      <c r="F982" s="3"/>
      <c r="G982" s="16"/>
      <c r="H982" s="3"/>
      <c r="I982" s="3"/>
      <c r="J982" s="3"/>
      <c r="K982" s="3"/>
      <c r="L982" s="3"/>
      <c r="M982" s="3"/>
      <c r="N982" s="3"/>
    </row>
    <row r="983" spans="1:14" ht="13">
      <c r="A983" s="36"/>
      <c r="B983" s="3"/>
      <c r="C983" s="4"/>
      <c r="D983" s="4"/>
      <c r="E983" s="3"/>
      <c r="F983" s="3"/>
      <c r="G983" s="16"/>
      <c r="H983" s="3"/>
      <c r="I983" s="3"/>
      <c r="J983" s="3"/>
      <c r="K983" s="3"/>
      <c r="L983" s="3"/>
      <c r="M983" s="3"/>
      <c r="N983" s="3"/>
    </row>
    <row r="984" spans="1:14" ht="13">
      <c r="A984" s="36"/>
      <c r="B984" s="3"/>
      <c r="C984" s="4"/>
      <c r="D984" s="4"/>
      <c r="E984" s="3"/>
      <c r="F984" s="3"/>
      <c r="G984" s="16"/>
      <c r="H984" s="3"/>
      <c r="I984" s="3"/>
      <c r="J984" s="3"/>
      <c r="K984" s="3"/>
      <c r="L984" s="3"/>
      <c r="M984" s="3"/>
      <c r="N984" s="3"/>
    </row>
    <row r="985" spans="1:14" ht="13">
      <c r="A985" s="36"/>
      <c r="B985" s="3"/>
      <c r="C985" s="4"/>
      <c r="D985" s="4"/>
      <c r="E985" s="3"/>
      <c r="F985" s="3"/>
      <c r="G985" s="16"/>
      <c r="H985" s="3"/>
      <c r="I985" s="3"/>
      <c r="J985" s="3"/>
      <c r="K985" s="3"/>
      <c r="L985" s="3"/>
      <c r="M985" s="3"/>
      <c r="N985" s="3"/>
    </row>
    <row r="986" spans="1:14" ht="13">
      <c r="A986" s="36"/>
      <c r="B986" s="3"/>
      <c r="C986" s="4"/>
      <c r="D986" s="4"/>
      <c r="E986" s="3"/>
      <c r="F986" s="3"/>
      <c r="G986" s="16"/>
      <c r="H986" s="3"/>
      <c r="I986" s="3"/>
      <c r="J986" s="3"/>
      <c r="K986" s="3"/>
      <c r="L986" s="3"/>
      <c r="M986" s="3"/>
      <c r="N986" s="3"/>
    </row>
    <row r="987" spans="1:14" ht="13">
      <c r="A987" s="36"/>
      <c r="B987" s="3"/>
      <c r="C987" s="4"/>
      <c r="D987" s="4"/>
      <c r="E987" s="3"/>
      <c r="F987" s="3"/>
      <c r="G987" s="16"/>
      <c r="H987" s="3"/>
      <c r="I987" s="3"/>
      <c r="J987" s="3"/>
      <c r="K987" s="3"/>
      <c r="L987" s="3"/>
      <c r="M987" s="3"/>
      <c r="N987" s="3"/>
    </row>
    <row r="988" spans="1:14" ht="13">
      <c r="A988" s="36"/>
      <c r="B988" s="3"/>
      <c r="C988" s="4"/>
      <c r="D988" s="4"/>
      <c r="E988" s="3"/>
      <c r="F988" s="3"/>
      <c r="G988" s="16"/>
      <c r="H988" s="3"/>
      <c r="I988" s="3"/>
      <c r="J988" s="3"/>
      <c r="K988" s="3"/>
      <c r="L988" s="3"/>
      <c r="M988" s="3"/>
      <c r="N988" s="3"/>
    </row>
    <row r="989" spans="1:14" ht="13">
      <c r="A989" s="36"/>
      <c r="B989" s="3"/>
      <c r="C989" s="4"/>
      <c r="D989" s="4"/>
      <c r="E989" s="3"/>
      <c r="F989" s="3"/>
      <c r="G989" s="16"/>
      <c r="H989" s="3"/>
      <c r="I989" s="3"/>
      <c r="J989" s="3"/>
      <c r="K989" s="3"/>
      <c r="L989" s="3"/>
      <c r="M989" s="3"/>
      <c r="N989" s="3"/>
    </row>
    <row r="990" spans="1:14" ht="13">
      <c r="A990" s="36"/>
      <c r="B990" s="3"/>
      <c r="C990" s="4"/>
      <c r="D990" s="4"/>
      <c r="E990" s="3"/>
      <c r="F990" s="3"/>
      <c r="G990" s="16"/>
      <c r="H990" s="3"/>
      <c r="I990" s="3"/>
      <c r="J990" s="3"/>
      <c r="K990" s="3"/>
      <c r="L990" s="3"/>
      <c r="M990" s="3"/>
      <c r="N990" s="3"/>
    </row>
  </sheetData>
  <autoFilter ref="A1:P990" xr:uid="{00000000-0009-0000-0000-00001A000000}"/>
  <customSheetViews>
    <customSheetView guid="{01185B4F-FE60-45DB-AE62-FC7050C41E24}" filter="1" showAutoFilter="1">
      <pageMargins left="0.7" right="0.7" top="0.75" bottom="0.75" header="0.3" footer="0.3"/>
      <autoFilter ref="A1:P990" xr:uid="{476CA4C2-64DC-2940-9775-F71AF52BC5D3}">
        <filterColumn colId="5">
          <filters>
            <filter val="zh"/>
          </filters>
        </filterColumn>
      </autoFilter>
    </customSheetView>
    <customSheetView guid="{C6D8AC44-BC03-4E7B-80FF-BEBAE45ADEEA}" filter="1" showAutoFilter="1">
      <pageMargins left="0.7" right="0.7" top="0.75" bottom="0.75" header="0.3" footer="0.3"/>
      <autoFilter ref="A1:M979" xr:uid="{738D3033-1C35-504C-BA7D-A9803CEC894A}">
        <filterColumn colId="4">
          <filters blank="1">
            <filter val="Chatham Sq"/>
            <filter val="Online"/>
            <filter val="Seward Park"/>
          </filters>
        </filterColumn>
        <filterColumn colId="5">
          <filters>
            <filter val="en"/>
          </filters>
        </filterColumn>
      </autoFilter>
    </customSheetView>
  </customSheetViews>
  <conditionalFormatting sqref="A1:H990">
    <cfRule type="expression" dxfId="15" priority="1">
      <formula>($M:$M = 1)</formula>
    </cfRule>
    <cfRule type="expression" dxfId="14" priority="2">
      <formula>COUNTIF($R:$R, $A1) &gt; 0</formula>
    </cfRule>
  </conditionalFormatting>
  <conditionalFormatting sqref="A2:H990">
    <cfRule type="expression" dxfId="13" priority="3">
      <formula>($A:$A=TODAY())</formula>
    </cfRule>
  </conditionalFormatting>
  <conditionalFormatting sqref="C2:C990">
    <cfRule type="cellIs" dxfId="12" priority="10" operator="lessThan">
      <formula>"12:00:00 PM"</formula>
    </cfRule>
  </conditionalFormatting>
  <conditionalFormatting sqref="E2:E990">
    <cfRule type="containsText" dxfId="11" priority="4" operator="containsText" text="SNFL">
      <formula>NOT(ISERROR(SEARCH(("SNFL"),(E2))))</formula>
    </cfRule>
    <cfRule type="containsText" dxfId="10" priority="5" operator="containsText" text="Chatham Sq">
      <formula>NOT(ISERROR(SEARCH(("Chatham Sq"),(E2))))</formula>
    </cfRule>
    <cfRule type="containsText" dxfId="9" priority="6" operator="containsText" text="Seward Park">
      <formula>NOT(ISERROR(SEARCH(("Seward Park"),(E2))))</formula>
    </cfRule>
  </conditionalFormatting>
  <conditionalFormatting sqref="F2:F990">
    <cfRule type="containsText" dxfId="8" priority="7" operator="containsText" text="zh">
      <formula>NOT(ISERROR(SEARCH(("zh"),(F2))))</formula>
    </cfRule>
  </conditionalFormatting>
  <conditionalFormatting sqref="R1">
    <cfRule type="expression" dxfId="7" priority="11">
      <formula>ISERROR(R2)</formula>
    </cfRule>
  </conditionalFormatting>
  <conditionalFormatting sqref="R2">
    <cfRule type="expression" dxfId="6" priority="9">
      <formula>ISERROR(R2)</formula>
    </cfRule>
  </conditionalFormatting>
  <conditionalFormatting sqref="R2:R990">
    <cfRule type="notContainsBlanks" dxfId="5" priority="8">
      <formula>LEN(TRIM(R2))&gt;0</formula>
    </cfRule>
  </conditionalFormatting>
  <dataValidations count="1">
    <dataValidation type="custom" allowBlank="1" showDropDown="1" showInputMessage="1" showErrorMessage="1" prompt="Enter a valid date" sqref="A2:A990" xr:uid="{00000000-0002-0000-1A00-000000000000}">
      <formula1>OR(NOT(ISERROR(DATEVALUE(A2))), AND(ISNUMBER(A2), LEFT(CELL("format", A2))="D"))</formula1>
    </dataValidation>
  </dataValidations>
  <hyperlinks>
    <hyperlink ref="L2" r:id="rId2" xr:uid="{00000000-0004-0000-1A00-000000000000}"/>
    <hyperlink ref="L3" r:id="rId3" xr:uid="{00000000-0004-0000-1A00-000001000000}"/>
    <hyperlink ref="L4" r:id="rId4" xr:uid="{00000000-0004-0000-1A00-000002000000}"/>
    <hyperlink ref="L5" r:id="rId5" xr:uid="{00000000-0004-0000-1A00-000003000000}"/>
    <hyperlink ref="L6" r:id="rId6" xr:uid="{00000000-0004-0000-1A00-000004000000}"/>
    <hyperlink ref="L7" r:id="rId7" xr:uid="{00000000-0004-0000-1A00-000005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DropDown="1" showInputMessage="1" showErrorMessage="1" prompt="Put in valid class title or choose from dropdown" xr:uid="{00000000-0002-0000-1A00-000001000000}">
          <x14:formula1>
            <xm:f>'classes-lookup'!$A$2:$A$1000</xm:f>
          </x14:formula1>
          <xm:sqref>H2:H990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E69138"/>
    <outlinePr summaryBelow="0" summaryRight="0"/>
  </sheetPr>
  <dimension ref="A1:X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14.5" customWidth="1"/>
    <col min="3" max="3" width="19.33203125" customWidth="1"/>
    <col min="4" max="4" width="15.5" customWidth="1"/>
    <col min="5" max="5" width="18.1640625" customWidth="1"/>
    <col min="6" max="6" width="17.33203125" customWidth="1"/>
    <col min="7" max="7" width="16.1640625" customWidth="1"/>
    <col min="8" max="8" width="19.1640625" customWidth="1"/>
    <col min="9" max="9" width="16.33203125" customWidth="1"/>
    <col min="11" max="11" width="15.1640625" customWidth="1"/>
    <col min="12" max="12" width="13.1640625" customWidth="1"/>
    <col min="13" max="13" width="18.1640625" customWidth="1"/>
    <col min="14" max="15" width="13.6640625" customWidth="1"/>
    <col min="16" max="16" width="17" customWidth="1"/>
    <col min="17" max="17" width="16.33203125" customWidth="1"/>
    <col min="18" max="18" width="20.1640625" customWidth="1"/>
    <col min="19" max="19" width="19" customWidth="1"/>
    <col min="20" max="20" width="18.1640625" customWidth="1"/>
  </cols>
  <sheetData>
    <row r="1" spans="1:24" ht="15.75" customHeight="1">
      <c r="A1" s="40" t="s">
        <v>696</v>
      </c>
      <c r="B1" s="41" t="s">
        <v>697</v>
      </c>
      <c r="C1" s="41" t="s">
        <v>698</v>
      </c>
      <c r="D1" s="41" t="s">
        <v>699</v>
      </c>
      <c r="E1" s="41" t="s">
        <v>700</v>
      </c>
      <c r="F1" s="41" t="s">
        <v>701</v>
      </c>
      <c r="G1" s="41" t="s">
        <v>702</v>
      </c>
      <c r="H1" s="41" t="s">
        <v>703</v>
      </c>
      <c r="I1" s="41" t="s">
        <v>704</v>
      </c>
      <c r="J1" s="41" t="s">
        <v>35</v>
      </c>
      <c r="K1" s="41" t="s">
        <v>38</v>
      </c>
      <c r="L1" s="41" t="s">
        <v>31</v>
      </c>
      <c r="M1" s="41" t="s">
        <v>705</v>
      </c>
      <c r="N1" s="41" t="s">
        <v>706</v>
      </c>
      <c r="O1" s="41" t="s">
        <v>707</v>
      </c>
      <c r="P1" s="41" t="s">
        <v>708</v>
      </c>
      <c r="Q1" s="41" t="s">
        <v>709</v>
      </c>
      <c r="R1" s="41" t="s">
        <v>710</v>
      </c>
      <c r="S1" s="41" t="s">
        <v>711</v>
      </c>
      <c r="T1" s="42" t="s">
        <v>712</v>
      </c>
    </row>
    <row r="2" spans="1:24" ht="15.75" customHeight="1">
      <c r="A2" s="43" t="s">
        <v>713</v>
      </c>
      <c r="B2" s="44" t="e">
        <f t="shared" ref="B2:B256" ca="1" si="0">IF(ISBLANK($A2),,SUM(INDIRECT($A2&amp;"!$G$2:$G$1000")))</f>
        <v>#REF!</v>
      </c>
      <c r="C2" s="45" t="e">
        <f t="shared" ref="C2:C256" ca="1" si="1">IF(ISBLANK($A2),,SUMIF(INDIRECT($A2&amp;"!$E$2:$E$1000"),"chatham sq",INDIRECT($A2&amp;"!$G$2:$G$1000")))</f>
        <v>#REF!</v>
      </c>
      <c r="D2" s="45" t="e">
        <f t="shared" ref="D2:D256" ca="1" si="2">IF(ISBLANK($A2),,SUMIF(INDIRECT($A2&amp;"!$E$2:$E$1000"),"snfl",INDIRECT($A2&amp;"!$G$2:$G$1000")))</f>
        <v>#REF!</v>
      </c>
      <c r="E2" s="45" t="e">
        <f t="shared" ref="E2:E256" ca="1" si="3">IF(ISBLANK($A2),,SUMIF(INDIRECT($A2&amp;"!$E$2:$E$1000"),"seward park",INDIRECT($A2&amp;"!$G$2:$G$1000")))</f>
        <v>#REF!</v>
      </c>
      <c r="F2" s="46" t="e">
        <f t="shared" ref="F2:F256" ca="1" si="4">IF(ISBLANK($A2),,SUMIF(INDIRECT($A2&amp;"!$E$2:$E$1000"),"online",INDIRECT($A2&amp;"!$G$2:$G$1000")))</f>
        <v>#REF!</v>
      </c>
      <c r="G2" s="47">
        <f t="shared" ref="G2:G3" ca="1" si="5">IF(ISBLANK($A2),,COUNTA(INDIRECT(A2&amp;"!$E$2:$E$1000")))</f>
        <v>1</v>
      </c>
      <c r="H2" s="48">
        <f ca="1">IFERROR(__xludf.DUMMYFUNCTION("IF(ISBLANK($A2),,PERCENTIF(INDIRECT($A2&amp;""!$E$2""):INDIRECT($A2&amp;""!$E""&amp;COUNTA(INDIRECT($A2&amp;""!$E:$E""))),""&lt;&gt;online""))"),0.461538461538461)</f>
        <v>0.46153846153846101</v>
      </c>
      <c r="I2" s="48">
        <f ca="1">IFERROR(__xludf.DUMMYFUNCTION("IF(ISBLANK($A2),,PERCENTIF(INDIRECT($A2&amp;""!$E$2""):INDIRECT($A2&amp;""!$E""&amp;COUNTA(INDIRECT($A2&amp;""!$E:$E""))),""online""))"),0.538461538461538)</f>
        <v>0.53846153846153799</v>
      </c>
      <c r="J2" s="45" t="e">
        <f t="shared" ref="J2:J3" ca="1" si="6">IF(ISBLANK($A2),,COUNTIF(INDIRECT($A2&amp;"!$E$2:$E$1000"),"snfl"))</f>
        <v>#REF!</v>
      </c>
      <c r="K2" s="45" t="e">
        <f t="shared" ref="K2:K3" ca="1" si="7">IF(ISBLANK($A2),,COUNTIF(INDIRECT($A2&amp;"!$E$2:$E$1000"),"chatham sq"))</f>
        <v>#REF!</v>
      </c>
      <c r="L2" s="45" t="e">
        <f t="shared" ref="L2:L3" ca="1" si="8">IF(ISBLANK($A2),,COUNTIF(INDIRECT($A2&amp;"!$E$2:$E$1000"),"online"))</f>
        <v>#REF!</v>
      </c>
      <c r="M2" s="45" t="e">
        <f t="shared" ref="M2:M256" ca="1" si="9">IF(ISBLANK($A2),,COUNTIF(INDIRECT($A2&amp;"!$E$2:$E$1000"),"seward park") - SUMIF(INDIRECT($A2&amp;"!$E$2:$E$1000"),"seward park",INDIRECT($A2&amp;"!$M$2:$M$1000")))</f>
        <v>#REF!</v>
      </c>
      <c r="N2" s="48">
        <f ca="1">IFERROR(__xludf.DUMMYFUNCTION("IF(ISBLANK($A2),,PERCENTIF(INDIRECT($A2&amp;""!$F$2""):INDIRECT($A2&amp;""!$F""&amp;COUNTA(INDIRECT($A2&amp;""!$F:$F""))),""en""))"),0.538461538461538)</f>
        <v>0.53846153846153799</v>
      </c>
      <c r="O2" s="48">
        <f ca="1">IFERROR(__xludf.DUMMYFUNCTION("IF(ISBLANK($A2),,PERCENTIF(INDIRECT($A2&amp;""!$F$2""):INDIRECT($A2&amp;""!$F""&amp;COUNTA(INDIRECT($A2&amp;""!$F:$F""))),""zh""))"),0.461538461538461)</f>
        <v>0.46153846153846101</v>
      </c>
      <c r="P2" s="49">
        <f t="shared" ref="P2:P256" ca="1" si="10">IF(ISBLANK($A2),,ROUND(IFERROR($B2/$G2,0),2))</f>
        <v>0</v>
      </c>
      <c r="Q2" s="45">
        <f t="shared" ref="Q2:Q256" ca="1" si="11">IF(ISBLANK($A2),,ROUND(IFERROR($D2/$J2,0),2))</f>
        <v>0</v>
      </c>
      <c r="R2" s="45">
        <f t="shared" ref="R2:R256" ca="1" si="12">IF(ISBLANK($A2),,ROUND(IFERROR($C2/$K2,0),2))</f>
        <v>0</v>
      </c>
      <c r="S2" s="45">
        <f t="shared" ref="S2:S256" ca="1" si="13">IF(ISBLANK($A2),,ROUND(IFERROR($E2/$M2,0),2))</f>
        <v>0</v>
      </c>
      <c r="T2" s="50">
        <f t="shared" ref="T2:T256" ca="1" si="14">IF(ISBLANK($A2),,ROUND(IFERROR($F2/$L2,0),2))</f>
        <v>0</v>
      </c>
      <c r="W2" s="134" t="s">
        <v>1403</v>
      </c>
      <c r="X2" s="135"/>
    </row>
    <row r="3" spans="1:24" ht="15.75" customHeight="1">
      <c r="A3" s="51" t="s">
        <v>714</v>
      </c>
      <c r="B3" s="52" t="e">
        <f t="shared" ca="1" si="0"/>
        <v>#REF!</v>
      </c>
      <c r="C3" s="53" t="e">
        <f t="shared" ca="1" si="1"/>
        <v>#REF!</v>
      </c>
      <c r="D3" s="53" t="e">
        <f t="shared" ca="1" si="2"/>
        <v>#REF!</v>
      </c>
      <c r="E3" s="53" t="e">
        <f t="shared" ca="1" si="3"/>
        <v>#REF!</v>
      </c>
      <c r="F3" s="54" t="e">
        <f t="shared" ca="1" si="4"/>
        <v>#REF!</v>
      </c>
      <c r="G3" s="55">
        <f t="shared" ca="1" si="5"/>
        <v>1</v>
      </c>
      <c r="H3" s="56">
        <f ca="1">IFERROR(__xludf.DUMMYFUNCTION("IF(ISBLANK($A3),,PERCENTIF(INDIRECT($A3&amp;""!$E$2""):INDIRECT($A3&amp;""!$E""&amp;COUNTA(INDIRECT($A3&amp;""!$E:$E""))),""&lt;&gt;online""))"),0.733333333333333)</f>
        <v>0.73333333333333295</v>
      </c>
      <c r="I3" s="56">
        <f ca="1">IFERROR(__xludf.DUMMYFUNCTION("IF(ISBLANK($A3),,PERCENTIF(INDIRECT($A3&amp;""!$E$2""):INDIRECT($A3&amp;""!$E""&amp;COUNTA(INDIRECT($A3&amp;""!$E:$E""))),""online""))"),0.266666666666666)</f>
        <v>0.266666666666666</v>
      </c>
      <c r="J3" s="53" t="e">
        <f t="shared" ca="1" si="6"/>
        <v>#REF!</v>
      </c>
      <c r="K3" s="53" t="e">
        <f t="shared" ca="1" si="7"/>
        <v>#REF!</v>
      </c>
      <c r="L3" s="53" t="e">
        <f t="shared" ca="1" si="8"/>
        <v>#REF!</v>
      </c>
      <c r="M3" s="53" t="e">
        <f t="shared" ca="1" si="9"/>
        <v>#REF!</v>
      </c>
      <c r="N3" s="56">
        <f ca="1">IFERROR(__xludf.DUMMYFUNCTION("IF(ISBLANK($A3),,PERCENTIF(INDIRECT($A3&amp;""!$F$2""):INDIRECT($A3&amp;""!$F""&amp;COUNTA(INDIRECT($A3&amp;""!$F:$F""))),""en""))"),0.666666666666666)</f>
        <v>0.66666666666666596</v>
      </c>
      <c r="O3" s="56">
        <f ca="1">IFERROR(__xludf.DUMMYFUNCTION("IF(ISBLANK($A3),,PERCENTIF(INDIRECT($A3&amp;""!$F$2""):INDIRECT($A3&amp;""!$F""&amp;COUNTA(INDIRECT($A3&amp;""!$F:$F""))),""zh""))"),0.333333333333333)</f>
        <v>0.33333333333333298</v>
      </c>
      <c r="P3" s="57">
        <f t="shared" ca="1" si="10"/>
        <v>0</v>
      </c>
      <c r="Q3" s="53">
        <f t="shared" ca="1" si="11"/>
        <v>0</v>
      </c>
      <c r="R3" s="53">
        <f t="shared" ca="1" si="12"/>
        <v>0</v>
      </c>
      <c r="S3" s="53">
        <f t="shared" ca="1" si="13"/>
        <v>0</v>
      </c>
      <c r="T3" s="58">
        <f t="shared" ca="1" si="14"/>
        <v>0</v>
      </c>
      <c r="W3" s="136" t="s">
        <v>137</v>
      </c>
      <c r="X3" s="137" t="s">
        <v>135</v>
      </c>
    </row>
    <row r="4" spans="1:24" ht="15.75" customHeight="1">
      <c r="A4" s="43" t="s">
        <v>715</v>
      </c>
      <c r="B4" s="59" t="e">
        <f t="shared" ca="1" si="0"/>
        <v>#REF!</v>
      </c>
      <c r="C4" s="45" t="e">
        <f t="shared" ca="1" si="1"/>
        <v>#REF!</v>
      </c>
      <c r="D4" s="45" t="e">
        <f t="shared" ca="1" si="2"/>
        <v>#REF!</v>
      </c>
      <c r="E4" s="45" t="e">
        <f t="shared" ca="1" si="3"/>
        <v>#REF!</v>
      </c>
      <c r="F4" s="46" t="e">
        <f t="shared" ca="1" si="4"/>
        <v>#REF!</v>
      </c>
      <c r="G4" s="60" t="e">
        <f t="shared" ref="G4:G258" ca="1" si="15">IF(ISBLANK($A4),,COUNTA(INDIRECT($A4&amp;"!$E$2:$E$1000")) - SUM(INDIRECT($A4&amp;"!$M$2:$M$1000")))</f>
        <v>#REF!</v>
      </c>
      <c r="H4" s="48" t="e">
        <f t="shared" ref="H4:H258" ca="1" si="16">IF(ISBLANK($A4),,(COUNTIF(INDIRECT($A4&amp;"!$E$2"):INDIRECT($A4&amp;"!$E"&amp;COUNTA(INDIRECT($A4&amp;"!$E:$E"))),"&lt;&gt;online")  - SUMIF(INDIRECT($A4&amp;"!$E$2:$E$1000"),"&lt;&gt;online",INDIRECT($A4&amp;"!$M$2:$M$1000"))) / $G4)</f>
        <v>#REF!</v>
      </c>
      <c r="I4" s="48" t="e">
        <f t="shared" ref="I4:I258" ca="1" si="17">IF(ISBLANK($A4),,(COUNTIF(INDIRECT($A4&amp;"!$E$2"):INDIRECT($A4&amp;"!$E"&amp;COUNTA(INDIRECT($A4&amp;"!$E:$E"))),"online")  - SUMIF(INDIRECT($A4&amp;"!$E$2:$E$1000"),"online",INDIRECT($A4&amp;"!$M$2:$M$1000"))) / $G4)</f>
        <v>#REF!</v>
      </c>
      <c r="J4" s="45" t="e">
        <f t="shared" ref="J4:J258" ca="1" si="18">IF(ISBLANK($A4),,COUNTIF(INDIRECT($A4&amp;"!$E$2:$E$1000"),"snfl") - SUMIF(INDIRECT($A4&amp;"!$E$2:$E$1000"),"snfl",INDIRECT($A4&amp;"!$M$2:$M$1000")))</f>
        <v>#REF!</v>
      </c>
      <c r="K4" s="45" t="e">
        <f t="shared" ref="K4:K258" ca="1" si="19">IF(ISBLANK($A4),,COUNTIF(INDIRECT($A4&amp;"!$E$2:$E$1000"),"chatham sq") - SUMIF(INDIRECT($A4&amp;"!$E$2:$E$1000"),"chatham sq",INDIRECT($A4&amp;"!$M$2:$M$1000")))</f>
        <v>#REF!</v>
      </c>
      <c r="L4" s="45" t="e">
        <f t="shared" ref="L4:L258" ca="1" si="20">IF(ISBLANK($A4),,COUNTIF(INDIRECT($A4&amp;"!$E$2:$E$1000"),"online") - SUMIF(INDIRECT($A4&amp;"!$E$2:$E$1000"),"online",INDIRECT($A4&amp;"!$M$2:$M$1000")))</f>
        <v>#REF!</v>
      </c>
      <c r="M4" s="45" t="e">
        <f t="shared" ca="1" si="9"/>
        <v>#REF!</v>
      </c>
      <c r="N4" s="48" t="e">
        <f t="shared" ref="N4:N258" ca="1" si="21">IF(ISBLANK($A4),,(COUNTIF(INDIRECT($A4&amp;"!$F$2"):INDIRECT($A4&amp;"!$F"&amp;COUNTA(INDIRECT($A4&amp;"!$F:$F"))),"en")  - SUMIF(INDIRECT($A4&amp;"!$F$2:$F$1000"),"en",INDIRECT($A4&amp;"!$M$2:$M$1000"))) / $G4)</f>
        <v>#REF!</v>
      </c>
      <c r="O4" s="48" t="e">
        <f t="shared" ref="O4:O15" ca="1" si="22">IF(ISBLANK($A4),,(COUNTIF(INDIRECT($A4&amp;"!$F$2"):INDIRECT($A4&amp;"!$F"&amp;COUNTA(INDIRECT($A4&amp;"!$F:$F"))),"zh")  - SUMIF(INDIRECT($A4&amp;"!$F$2:$F$1000"),"zh",INDIRECT($A4&amp;"!$M$2:$M$1000"))) / $G4)</f>
        <v>#REF!</v>
      </c>
      <c r="P4" s="61">
        <f t="shared" ca="1" si="10"/>
        <v>0</v>
      </c>
      <c r="Q4" s="45">
        <f t="shared" ca="1" si="11"/>
        <v>0</v>
      </c>
      <c r="R4" s="45">
        <f t="shared" ca="1" si="12"/>
        <v>0</v>
      </c>
      <c r="S4" s="45">
        <f t="shared" ca="1" si="13"/>
        <v>0</v>
      </c>
      <c r="T4" s="50">
        <f t="shared" ca="1" si="14"/>
        <v>0</v>
      </c>
      <c r="V4" s="62"/>
      <c r="W4" s="138" t="e">
        <v>#REF!</v>
      </c>
      <c r="X4" s="139" t="e">
        <v>#REF!</v>
      </c>
    </row>
    <row r="5" spans="1:24" ht="15.75" customHeight="1">
      <c r="A5" s="51" t="s">
        <v>716</v>
      </c>
      <c r="B5" s="63" t="e">
        <f t="shared" ca="1" si="0"/>
        <v>#REF!</v>
      </c>
      <c r="C5" s="53" t="e">
        <f t="shared" ca="1" si="1"/>
        <v>#REF!</v>
      </c>
      <c r="D5" s="53" t="e">
        <f t="shared" ca="1" si="2"/>
        <v>#REF!</v>
      </c>
      <c r="E5" s="53" t="e">
        <f t="shared" ca="1" si="3"/>
        <v>#REF!</v>
      </c>
      <c r="F5" s="54" t="e">
        <f t="shared" ca="1" si="4"/>
        <v>#REF!</v>
      </c>
      <c r="G5" s="64" t="e">
        <f t="shared" ca="1" si="15"/>
        <v>#REF!</v>
      </c>
      <c r="H5" s="56" t="e">
        <f t="shared" ca="1" si="16"/>
        <v>#REF!</v>
      </c>
      <c r="I5" s="56" t="e">
        <f t="shared" ca="1" si="17"/>
        <v>#REF!</v>
      </c>
      <c r="J5" s="53" t="e">
        <f t="shared" ca="1" si="18"/>
        <v>#REF!</v>
      </c>
      <c r="K5" s="53" t="e">
        <f t="shared" ca="1" si="19"/>
        <v>#REF!</v>
      </c>
      <c r="L5" s="53" t="e">
        <f t="shared" ca="1" si="20"/>
        <v>#REF!</v>
      </c>
      <c r="M5" s="53" t="e">
        <f t="shared" ca="1" si="9"/>
        <v>#REF!</v>
      </c>
      <c r="N5" s="56" t="e">
        <f t="shared" ca="1" si="21"/>
        <v>#REF!</v>
      </c>
      <c r="O5" s="56" t="e">
        <f t="shared" ca="1" si="22"/>
        <v>#REF!</v>
      </c>
      <c r="P5" s="65">
        <f t="shared" ca="1" si="10"/>
        <v>0</v>
      </c>
      <c r="Q5" s="53">
        <f t="shared" ca="1" si="11"/>
        <v>0</v>
      </c>
      <c r="R5" s="53">
        <f t="shared" ca="1" si="12"/>
        <v>0</v>
      </c>
      <c r="S5" s="53">
        <f t="shared" ca="1" si="13"/>
        <v>0</v>
      </c>
      <c r="T5" s="58">
        <f t="shared" ca="1" si="14"/>
        <v>0</v>
      </c>
    </row>
    <row r="6" spans="1:24" ht="15.75" customHeight="1">
      <c r="A6" s="43" t="s">
        <v>717</v>
      </c>
      <c r="B6" s="66" t="e">
        <f t="shared" ca="1" si="0"/>
        <v>#REF!</v>
      </c>
      <c r="C6" s="45" t="e">
        <f t="shared" ca="1" si="1"/>
        <v>#REF!</v>
      </c>
      <c r="D6" s="45" t="e">
        <f t="shared" ca="1" si="2"/>
        <v>#REF!</v>
      </c>
      <c r="E6" s="45" t="e">
        <f t="shared" ca="1" si="3"/>
        <v>#REF!</v>
      </c>
      <c r="F6" s="46" t="e">
        <f t="shared" ca="1" si="4"/>
        <v>#REF!</v>
      </c>
      <c r="G6" s="67" t="e">
        <f t="shared" ca="1" si="15"/>
        <v>#REF!</v>
      </c>
      <c r="H6" s="48" t="e">
        <f t="shared" ca="1" si="16"/>
        <v>#REF!</v>
      </c>
      <c r="I6" s="48" t="e">
        <f t="shared" ca="1" si="17"/>
        <v>#REF!</v>
      </c>
      <c r="J6" s="45" t="e">
        <f t="shared" ca="1" si="18"/>
        <v>#REF!</v>
      </c>
      <c r="K6" s="45" t="e">
        <f t="shared" ca="1" si="19"/>
        <v>#REF!</v>
      </c>
      <c r="L6" s="45" t="e">
        <f t="shared" ca="1" si="20"/>
        <v>#REF!</v>
      </c>
      <c r="M6" s="45" t="e">
        <f t="shared" ca="1" si="9"/>
        <v>#REF!</v>
      </c>
      <c r="N6" s="48" t="e">
        <f t="shared" ca="1" si="21"/>
        <v>#REF!</v>
      </c>
      <c r="O6" s="48" t="e">
        <f t="shared" ca="1" si="22"/>
        <v>#REF!</v>
      </c>
      <c r="P6" s="68">
        <f t="shared" ca="1" si="10"/>
        <v>0</v>
      </c>
      <c r="Q6" s="45">
        <f t="shared" ca="1" si="11"/>
        <v>0</v>
      </c>
      <c r="R6" s="45">
        <f t="shared" ca="1" si="12"/>
        <v>0</v>
      </c>
      <c r="S6" s="45">
        <f t="shared" ca="1" si="13"/>
        <v>0</v>
      </c>
      <c r="T6" s="50">
        <f t="shared" ca="1" si="14"/>
        <v>0</v>
      </c>
    </row>
    <row r="7" spans="1:24" ht="15.75" customHeight="1">
      <c r="A7" s="51" t="s">
        <v>718</v>
      </c>
      <c r="B7" s="66" t="e">
        <f t="shared" ca="1" si="0"/>
        <v>#REF!</v>
      </c>
      <c r="C7" s="53" t="e">
        <f t="shared" ca="1" si="1"/>
        <v>#REF!</v>
      </c>
      <c r="D7" s="53" t="e">
        <f t="shared" ca="1" si="2"/>
        <v>#REF!</v>
      </c>
      <c r="E7" s="53" t="e">
        <f t="shared" ca="1" si="3"/>
        <v>#REF!</v>
      </c>
      <c r="F7" s="54" t="e">
        <f t="shared" ca="1" si="4"/>
        <v>#REF!</v>
      </c>
      <c r="G7" s="69" t="e">
        <f t="shared" ca="1" si="15"/>
        <v>#REF!</v>
      </c>
      <c r="H7" s="56" t="e">
        <f t="shared" ca="1" si="16"/>
        <v>#REF!</v>
      </c>
      <c r="I7" s="56" t="e">
        <f t="shared" ca="1" si="17"/>
        <v>#REF!</v>
      </c>
      <c r="J7" s="53" t="e">
        <f t="shared" ca="1" si="18"/>
        <v>#REF!</v>
      </c>
      <c r="K7" s="53" t="e">
        <f t="shared" ca="1" si="19"/>
        <v>#REF!</v>
      </c>
      <c r="L7" s="53" t="e">
        <f t="shared" ca="1" si="20"/>
        <v>#REF!</v>
      </c>
      <c r="M7" s="53" t="e">
        <f t="shared" ca="1" si="9"/>
        <v>#REF!</v>
      </c>
      <c r="N7" s="56" t="e">
        <f t="shared" ca="1" si="21"/>
        <v>#REF!</v>
      </c>
      <c r="O7" s="56" t="e">
        <f t="shared" ca="1" si="22"/>
        <v>#REF!</v>
      </c>
      <c r="P7" s="70">
        <f t="shared" ca="1" si="10"/>
        <v>0</v>
      </c>
      <c r="Q7" s="53">
        <f t="shared" ca="1" si="11"/>
        <v>0</v>
      </c>
      <c r="R7" s="53">
        <f t="shared" ca="1" si="12"/>
        <v>0</v>
      </c>
      <c r="S7" s="53">
        <f t="shared" ca="1" si="13"/>
        <v>0</v>
      </c>
      <c r="T7" s="58">
        <f t="shared" ca="1" si="14"/>
        <v>0</v>
      </c>
    </row>
    <row r="8" spans="1:24" ht="15.75" customHeight="1">
      <c r="A8" s="43" t="s">
        <v>719</v>
      </c>
      <c r="B8" s="71" t="e">
        <f t="shared" ca="1" si="0"/>
        <v>#REF!</v>
      </c>
      <c r="C8" s="45" t="e">
        <f t="shared" ca="1" si="1"/>
        <v>#REF!</v>
      </c>
      <c r="D8" s="45" t="e">
        <f t="shared" ca="1" si="2"/>
        <v>#REF!</v>
      </c>
      <c r="E8" s="45" t="e">
        <f t="shared" ca="1" si="3"/>
        <v>#REF!</v>
      </c>
      <c r="F8" s="46" t="e">
        <f t="shared" ca="1" si="4"/>
        <v>#REF!</v>
      </c>
      <c r="G8" s="67" t="e">
        <f t="shared" ca="1" si="15"/>
        <v>#REF!</v>
      </c>
      <c r="H8" s="48" t="e">
        <f t="shared" ca="1" si="16"/>
        <v>#REF!</v>
      </c>
      <c r="I8" s="48" t="e">
        <f t="shared" ca="1" si="17"/>
        <v>#REF!</v>
      </c>
      <c r="J8" s="45" t="e">
        <f t="shared" ca="1" si="18"/>
        <v>#REF!</v>
      </c>
      <c r="K8" s="45" t="e">
        <f t="shared" ca="1" si="19"/>
        <v>#REF!</v>
      </c>
      <c r="L8" s="45" t="e">
        <f t="shared" ca="1" si="20"/>
        <v>#REF!</v>
      </c>
      <c r="M8" s="45" t="e">
        <f t="shared" ca="1" si="9"/>
        <v>#REF!</v>
      </c>
      <c r="N8" s="48" t="e">
        <f t="shared" ca="1" si="21"/>
        <v>#REF!</v>
      </c>
      <c r="O8" s="48" t="e">
        <f t="shared" ca="1" si="22"/>
        <v>#REF!</v>
      </c>
      <c r="P8" s="72">
        <f t="shared" ca="1" si="10"/>
        <v>0</v>
      </c>
      <c r="Q8" s="45">
        <f t="shared" ca="1" si="11"/>
        <v>0</v>
      </c>
      <c r="R8" s="45">
        <f t="shared" ca="1" si="12"/>
        <v>0</v>
      </c>
      <c r="S8" s="45">
        <f t="shared" ca="1" si="13"/>
        <v>0</v>
      </c>
      <c r="T8" s="50">
        <f t="shared" ca="1" si="14"/>
        <v>0</v>
      </c>
    </row>
    <row r="9" spans="1:24" ht="15.75" customHeight="1">
      <c r="A9" s="51" t="s">
        <v>720</v>
      </c>
      <c r="B9" s="73" t="e">
        <f t="shared" ca="1" si="0"/>
        <v>#REF!</v>
      </c>
      <c r="C9" s="53" t="e">
        <f t="shared" ca="1" si="1"/>
        <v>#REF!</v>
      </c>
      <c r="D9" s="53" t="e">
        <f t="shared" ca="1" si="2"/>
        <v>#REF!</v>
      </c>
      <c r="E9" s="53" t="e">
        <f t="shared" ca="1" si="3"/>
        <v>#REF!</v>
      </c>
      <c r="F9" s="54" t="e">
        <f t="shared" ca="1" si="4"/>
        <v>#REF!</v>
      </c>
      <c r="G9" s="74" t="e">
        <f t="shared" ca="1" si="15"/>
        <v>#REF!</v>
      </c>
      <c r="H9" s="56" t="e">
        <f t="shared" ca="1" si="16"/>
        <v>#REF!</v>
      </c>
      <c r="I9" s="56" t="e">
        <f t="shared" ca="1" si="17"/>
        <v>#REF!</v>
      </c>
      <c r="J9" s="53" t="e">
        <f t="shared" ca="1" si="18"/>
        <v>#REF!</v>
      </c>
      <c r="K9" s="53" t="e">
        <f t="shared" ca="1" si="19"/>
        <v>#REF!</v>
      </c>
      <c r="L9" s="53" t="e">
        <f t="shared" ca="1" si="20"/>
        <v>#REF!</v>
      </c>
      <c r="M9" s="53" t="e">
        <f t="shared" ca="1" si="9"/>
        <v>#REF!</v>
      </c>
      <c r="N9" s="56" t="e">
        <f t="shared" ca="1" si="21"/>
        <v>#REF!</v>
      </c>
      <c r="O9" s="56" t="e">
        <f t="shared" ca="1" si="22"/>
        <v>#REF!</v>
      </c>
      <c r="P9" s="75">
        <f t="shared" ca="1" si="10"/>
        <v>0</v>
      </c>
      <c r="Q9" s="53">
        <f t="shared" ca="1" si="11"/>
        <v>0</v>
      </c>
      <c r="R9" s="53">
        <f t="shared" ca="1" si="12"/>
        <v>0</v>
      </c>
      <c r="S9" s="53">
        <f t="shared" ca="1" si="13"/>
        <v>0</v>
      </c>
      <c r="T9" s="58">
        <f t="shared" ca="1" si="14"/>
        <v>0</v>
      </c>
    </row>
    <row r="10" spans="1:24" ht="15.75" customHeight="1">
      <c r="A10" s="43" t="s">
        <v>721</v>
      </c>
      <c r="B10" s="76" t="e">
        <f t="shared" ca="1" si="0"/>
        <v>#REF!</v>
      </c>
      <c r="C10" s="45" t="e">
        <f t="shared" ca="1" si="1"/>
        <v>#REF!</v>
      </c>
      <c r="D10" s="45" t="e">
        <f t="shared" ca="1" si="2"/>
        <v>#REF!</v>
      </c>
      <c r="E10" s="45" t="e">
        <f t="shared" ca="1" si="3"/>
        <v>#REF!</v>
      </c>
      <c r="F10" s="46" t="e">
        <f t="shared" ca="1" si="4"/>
        <v>#REF!</v>
      </c>
      <c r="G10" s="77" t="e">
        <f t="shared" ca="1" si="15"/>
        <v>#REF!</v>
      </c>
      <c r="H10" s="48" t="e">
        <f t="shared" ca="1" si="16"/>
        <v>#REF!</v>
      </c>
      <c r="I10" s="48" t="e">
        <f t="shared" ca="1" si="17"/>
        <v>#REF!</v>
      </c>
      <c r="J10" s="45" t="e">
        <f t="shared" ca="1" si="18"/>
        <v>#REF!</v>
      </c>
      <c r="K10" s="45" t="e">
        <f t="shared" ca="1" si="19"/>
        <v>#REF!</v>
      </c>
      <c r="L10" s="45" t="e">
        <f t="shared" ca="1" si="20"/>
        <v>#REF!</v>
      </c>
      <c r="M10" s="45" t="e">
        <f t="shared" ca="1" si="9"/>
        <v>#REF!</v>
      </c>
      <c r="N10" s="48" t="e">
        <f t="shared" ca="1" si="21"/>
        <v>#REF!</v>
      </c>
      <c r="O10" s="48" t="e">
        <f t="shared" ca="1" si="22"/>
        <v>#REF!</v>
      </c>
      <c r="P10" s="78">
        <f t="shared" ca="1" si="10"/>
        <v>0</v>
      </c>
      <c r="Q10" s="45">
        <f t="shared" ca="1" si="11"/>
        <v>0</v>
      </c>
      <c r="R10" s="45">
        <f t="shared" ca="1" si="12"/>
        <v>0</v>
      </c>
      <c r="S10" s="45">
        <f t="shared" ca="1" si="13"/>
        <v>0</v>
      </c>
      <c r="T10" s="50">
        <f t="shared" ca="1" si="14"/>
        <v>0</v>
      </c>
    </row>
    <row r="11" spans="1:24" ht="15.75" customHeight="1">
      <c r="A11" s="51" t="s">
        <v>722</v>
      </c>
      <c r="B11" s="79" t="e">
        <f t="shared" ca="1" si="0"/>
        <v>#REF!</v>
      </c>
      <c r="C11" s="53" t="e">
        <f t="shared" ca="1" si="1"/>
        <v>#REF!</v>
      </c>
      <c r="D11" s="53" t="e">
        <f t="shared" ca="1" si="2"/>
        <v>#REF!</v>
      </c>
      <c r="E11" s="53" t="e">
        <f t="shared" ca="1" si="3"/>
        <v>#REF!</v>
      </c>
      <c r="F11" s="54" t="e">
        <f t="shared" ca="1" si="4"/>
        <v>#REF!</v>
      </c>
      <c r="G11" s="80" t="e">
        <f t="shared" ca="1" si="15"/>
        <v>#REF!</v>
      </c>
      <c r="H11" s="56" t="e">
        <f t="shared" ca="1" si="16"/>
        <v>#REF!</v>
      </c>
      <c r="I11" s="56" t="e">
        <f t="shared" ca="1" si="17"/>
        <v>#REF!</v>
      </c>
      <c r="J11" s="53" t="e">
        <f t="shared" ca="1" si="18"/>
        <v>#REF!</v>
      </c>
      <c r="K11" s="53" t="e">
        <f t="shared" ca="1" si="19"/>
        <v>#REF!</v>
      </c>
      <c r="L11" s="53" t="e">
        <f t="shared" ca="1" si="20"/>
        <v>#REF!</v>
      </c>
      <c r="M11" s="53" t="e">
        <f t="shared" ca="1" si="9"/>
        <v>#REF!</v>
      </c>
      <c r="N11" s="56" t="e">
        <f t="shared" ca="1" si="21"/>
        <v>#REF!</v>
      </c>
      <c r="O11" s="56" t="e">
        <f t="shared" ca="1" si="22"/>
        <v>#REF!</v>
      </c>
      <c r="P11" s="81">
        <f t="shared" ca="1" si="10"/>
        <v>0</v>
      </c>
      <c r="Q11" s="53">
        <f t="shared" ca="1" si="11"/>
        <v>0</v>
      </c>
      <c r="R11" s="53">
        <f t="shared" ca="1" si="12"/>
        <v>0</v>
      </c>
      <c r="S11" s="53">
        <f t="shared" ca="1" si="13"/>
        <v>0</v>
      </c>
      <c r="T11" s="58">
        <f t="shared" ca="1" si="14"/>
        <v>0</v>
      </c>
    </row>
    <row r="12" spans="1:24" ht="15.75" customHeight="1">
      <c r="A12" s="43" t="s">
        <v>723</v>
      </c>
      <c r="B12" s="82" t="e">
        <f t="shared" ca="1" si="0"/>
        <v>#REF!</v>
      </c>
      <c r="C12" s="45" t="e">
        <f t="shared" ca="1" si="1"/>
        <v>#REF!</v>
      </c>
      <c r="D12" s="45" t="e">
        <f t="shared" ca="1" si="2"/>
        <v>#REF!</v>
      </c>
      <c r="E12" s="45" t="e">
        <f t="shared" ca="1" si="3"/>
        <v>#REF!</v>
      </c>
      <c r="F12" s="46" t="e">
        <f t="shared" ca="1" si="4"/>
        <v>#REF!</v>
      </c>
      <c r="G12" s="83" t="e">
        <f t="shared" ca="1" si="15"/>
        <v>#REF!</v>
      </c>
      <c r="H12" s="48" t="e">
        <f t="shared" ca="1" si="16"/>
        <v>#REF!</v>
      </c>
      <c r="I12" s="48" t="e">
        <f t="shared" ca="1" si="17"/>
        <v>#REF!</v>
      </c>
      <c r="J12" s="45" t="e">
        <f t="shared" ca="1" si="18"/>
        <v>#REF!</v>
      </c>
      <c r="K12" s="45" t="e">
        <f t="shared" ca="1" si="19"/>
        <v>#REF!</v>
      </c>
      <c r="L12" s="45" t="e">
        <f t="shared" ca="1" si="20"/>
        <v>#REF!</v>
      </c>
      <c r="M12" s="45" t="e">
        <f t="shared" ca="1" si="9"/>
        <v>#REF!</v>
      </c>
      <c r="N12" s="48" t="e">
        <f t="shared" ca="1" si="21"/>
        <v>#REF!</v>
      </c>
      <c r="O12" s="48" t="e">
        <f t="shared" ca="1" si="22"/>
        <v>#REF!</v>
      </c>
      <c r="P12" s="84">
        <f t="shared" ca="1" si="10"/>
        <v>0</v>
      </c>
      <c r="Q12" s="45">
        <f t="shared" ca="1" si="11"/>
        <v>0</v>
      </c>
      <c r="R12" s="45">
        <f t="shared" ca="1" si="12"/>
        <v>0</v>
      </c>
      <c r="S12" s="45">
        <f t="shared" ca="1" si="13"/>
        <v>0</v>
      </c>
      <c r="T12" s="50">
        <f t="shared" ca="1" si="14"/>
        <v>0</v>
      </c>
    </row>
    <row r="13" spans="1:24" ht="15.75" customHeight="1">
      <c r="A13" s="51" t="s">
        <v>724</v>
      </c>
      <c r="B13" s="73" t="e">
        <f t="shared" ca="1" si="0"/>
        <v>#REF!</v>
      </c>
      <c r="C13" s="53" t="e">
        <f t="shared" ca="1" si="1"/>
        <v>#REF!</v>
      </c>
      <c r="D13" s="53" t="e">
        <f t="shared" ca="1" si="2"/>
        <v>#REF!</v>
      </c>
      <c r="E13" s="53" t="e">
        <f t="shared" ca="1" si="3"/>
        <v>#REF!</v>
      </c>
      <c r="F13" s="54" t="e">
        <f t="shared" ca="1" si="4"/>
        <v>#REF!</v>
      </c>
      <c r="G13" s="85" t="e">
        <f t="shared" ca="1" si="15"/>
        <v>#REF!</v>
      </c>
      <c r="H13" s="56" t="e">
        <f t="shared" ca="1" si="16"/>
        <v>#REF!</v>
      </c>
      <c r="I13" s="56" t="e">
        <f t="shared" ca="1" si="17"/>
        <v>#REF!</v>
      </c>
      <c r="J13" s="53" t="e">
        <f t="shared" ca="1" si="18"/>
        <v>#REF!</v>
      </c>
      <c r="K13" s="53" t="e">
        <f t="shared" ca="1" si="19"/>
        <v>#REF!</v>
      </c>
      <c r="L13" s="53" t="e">
        <f t="shared" ca="1" si="20"/>
        <v>#REF!</v>
      </c>
      <c r="M13" s="53" t="e">
        <f t="shared" ca="1" si="9"/>
        <v>#REF!</v>
      </c>
      <c r="N13" s="56" t="e">
        <f t="shared" ca="1" si="21"/>
        <v>#REF!</v>
      </c>
      <c r="O13" s="56" t="e">
        <f t="shared" ca="1" si="22"/>
        <v>#REF!</v>
      </c>
      <c r="P13" s="86">
        <f t="shared" ca="1" si="10"/>
        <v>0</v>
      </c>
      <c r="Q13" s="53">
        <f t="shared" ca="1" si="11"/>
        <v>0</v>
      </c>
      <c r="R13" s="53">
        <f t="shared" ca="1" si="12"/>
        <v>0</v>
      </c>
      <c r="S13" s="53">
        <f t="shared" ca="1" si="13"/>
        <v>0</v>
      </c>
      <c r="T13" s="58">
        <f t="shared" ca="1" si="14"/>
        <v>0</v>
      </c>
    </row>
    <row r="14" spans="1:24" ht="15.75" customHeight="1">
      <c r="A14" s="43" t="s">
        <v>725</v>
      </c>
      <c r="B14" s="73" t="e">
        <f t="shared" ca="1" si="0"/>
        <v>#REF!</v>
      </c>
      <c r="C14" s="45" t="e">
        <f t="shared" ca="1" si="1"/>
        <v>#REF!</v>
      </c>
      <c r="D14" s="45" t="e">
        <f t="shared" ca="1" si="2"/>
        <v>#REF!</v>
      </c>
      <c r="E14" s="45" t="e">
        <f t="shared" ca="1" si="3"/>
        <v>#REF!</v>
      </c>
      <c r="F14" s="46" t="e">
        <f t="shared" ca="1" si="4"/>
        <v>#REF!</v>
      </c>
      <c r="G14" s="69" t="e">
        <f t="shared" ca="1" si="15"/>
        <v>#REF!</v>
      </c>
      <c r="H14" s="48" t="e">
        <f t="shared" ca="1" si="16"/>
        <v>#REF!</v>
      </c>
      <c r="I14" s="48" t="e">
        <f t="shared" ca="1" si="17"/>
        <v>#REF!</v>
      </c>
      <c r="J14" s="45" t="e">
        <f t="shared" ca="1" si="18"/>
        <v>#REF!</v>
      </c>
      <c r="K14" s="45" t="e">
        <f t="shared" ca="1" si="19"/>
        <v>#REF!</v>
      </c>
      <c r="L14" s="45" t="e">
        <f t="shared" ca="1" si="20"/>
        <v>#REF!</v>
      </c>
      <c r="M14" s="45" t="e">
        <f t="shared" ca="1" si="9"/>
        <v>#REF!</v>
      </c>
      <c r="N14" s="48" t="e">
        <f t="shared" ca="1" si="21"/>
        <v>#REF!</v>
      </c>
      <c r="O14" s="48" t="e">
        <f t="shared" ca="1" si="22"/>
        <v>#REF!</v>
      </c>
      <c r="P14" s="87">
        <f t="shared" ca="1" si="10"/>
        <v>0</v>
      </c>
      <c r="Q14" s="45">
        <f t="shared" ca="1" si="11"/>
        <v>0</v>
      </c>
      <c r="R14" s="45">
        <f t="shared" ca="1" si="12"/>
        <v>0</v>
      </c>
      <c r="S14" s="45">
        <f t="shared" ca="1" si="13"/>
        <v>0</v>
      </c>
      <c r="T14" s="50">
        <f t="shared" ca="1" si="14"/>
        <v>0</v>
      </c>
    </row>
    <row r="15" spans="1:24" ht="15.75" customHeight="1">
      <c r="A15" s="51" t="s">
        <v>726</v>
      </c>
      <c r="B15" s="73" t="e">
        <f t="shared" ca="1" si="0"/>
        <v>#REF!</v>
      </c>
      <c r="C15" s="53" t="e">
        <f t="shared" ca="1" si="1"/>
        <v>#REF!</v>
      </c>
      <c r="D15" s="53" t="e">
        <f t="shared" ca="1" si="2"/>
        <v>#REF!</v>
      </c>
      <c r="E15" s="53" t="e">
        <f t="shared" ca="1" si="3"/>
        <v>#REF!</v>
      </c>
      <c r="F15" s="54" t="e">
        <f t="shared" ca="1" si="4"/>
        <v>#REF!</v>
      </c>
      <c r="G15" s="69" t="e">
        <f t="shared" ca="1" si="15"/>
        <v>#REF!</v>
      </c>
      <c r="H15" s="56" t="e">
        <f t="shared" ca="1" si="16"/>
        <v>#REF!</v>
      </c>
      <c r="I15" s="56" t="e">
        <f t="shared" ca="1" si="17"/>
        <v>#REF!</v>
      </c>
      <c r="J15" s="53" t="e">
        <f t="shared" ca="1" si="18"/>
        <v>#REF!</v>
      </c>
      <c r="K15" s="53" t="e">
        <f t="shared" ca="1" si="19"/>
        <v>#REF!</v>
      </c>
      <c r="L15" s="53" t="e">
        <f t="shared" ca="1" si="20"/>
        <v>#REF!</v>
      </c>
      <c r="M15" s="53" t="e">
        <f t="shared" ca="1" si="9"/>
        <v>#REF!</v>
      </c>
      <c r="N15" s="56" t="e">
        <f t="shared" ca="1" si="21"/>
        <v>#REF!</v>
      </c>
      <c r="O15" s="56" t="e">
        <f t="shared" ca="1" si="22"/>
        <v>#REF!</v>
      </c>
      <c r="P15" s="45">
        <f t="shared" ca="1" si="10"/>
        <v>0</v>
      </c>
      <c r="Q15" s="53">
        <f t="shared" ca="1" si="11"/>
        <v>0</v>
      </c>
      <c r="R15" s="53">
        <f t="shared" ca="1" si="12"/>
        <v>0</v>
      </c>
      <c r="S15" s="53">
        <f t="shared" ca="1" si="13"/>
        <v>0</v>
      </c>
      <c r="T15" s="58">
        <f t="shared" ca="1" si="14"/>
        <v>0</v>
      </c>
    </row>
    <row r="16" spans="1:24" ht="15.75" customHeight="1">
      <c r="A16" s="43" t="s">
        <v>727</v>
      </c>
      <c r="B16" s="88" t="e">
        <f t="shared" ca="1" si="0"/>
        <v>#REF!</v>
      </c>
      <c r="C16" s="45" t="e">
        <f t="shared" ca="1" si="1"/>
        <v>#REF!</v>
      </c>
      <c r="D16" s="45" t="e">
        <f t="shared" ca="1" si="2"/>
        <v>#REF!</v>
      </c>
      <c r="E16" s="45" t="e">
        <f t="shared" ca="1" si="3"/>
        <v>#REF!</v>
      </c>
      <c r="F16" s="46" t="e">
        <f t="shared" ca="1" si="4"/>
        <v>#REF!</v>
      </c>
      <c r="G16" s="83" t="e">
        <f t="shared" ca="1" si="15"/>
        <v>#REF!</v>
      </c>
      <c r="H16" s="48" t="e">
        <f t="shared" ca="1" si="16"/>
        <v>#REF!</v>
      </c>
      <c r="I16" s="48" t="e">
        <f t="shared" ca="1" si="17"/>
        <v>#REF!</v>
      </c>
      <c r="J16" s="45" t="e">
        <f t="shared" ca="1" si="18"/>
        <v>#REF!</v>
      </c>
      <c r="K16" s="45" t="e">
        <f t="shared" ca="1" si="19"/>
        <v>#REF!</v>
      </c>
      <c r="L16" s="45" t="e">
        <f t="shared" ca="1" si="20"/>
        <v>#REF!</v>
      </c>
      <c r="M16" s="45" t="e">
        <f t="shared" ca="1" si="9"/>
        <v>#REF!</v>
      </c>
      <c r="N16" s="48" t="e">
        <f t="shared" ca="1" si="21"/>
        <v>#REF!</v>
      </c>
      <c r="O16" s="48" t="e">
        <f t="array" aca="1" ref="O16" ca="1">IF(ISBLANK($A16),,(COUNTIF(INDIRECT($A16&amp;"!$F$2"):INDIRECT($A16&amp;"!$F"&amp;COUNTA(INDIRECT($A16&amp;"!$F:$F"))),"en")  - SUMIF(INDIRECT($A16&amp;"!$F$2:$F$1000"),"en",INDIRECT($A16&amp;"!$M$2:$M$1000"))) / $G16)</f>
        <v>#REF!</v>
      </c>
      <c r="P16" s="89">
        <f t="shared" ca="1" si="10"/>
        <v>0</v>
      </c>
      <c r="Q16" s="45">
        <f t="shared" ca="1" si="11"/>
        <v>0</v>
      </c>
      <c r="R16" s="45">
        <f t="shared" ca="1" si="12"/>
        <v>0</v>
      </c>
      <c r="S16" s="45">
        <f t="shared" ca="1" si="13"/>
        <v>0</v>
      </c>
      <c r="T16" s="50">
        <f t="shared" ca="1" si="14"/>
        <v>0</v>
      </c>
    </row>
    <row r="17" spans="1:20" ht="15.75" customHeight="1">
      <c r="A17" s="51" t="s">
        <v>728</v>
      </c>
      <c r="B17" s="90" t="e">
        <f t="shared" ca="1" si="0"/>
        <v>#REF!</v>
      </c>
      <c r="C17" s="53" t="e">
        <f t="shared" ca="1" si="1"/>
        <v>#REF!</v>
      </c>
      <c r="D17" s="53" t="e">
        <f t="shared" ca="1" si="2"/>
        <v>#REF!</v>
      </c>
      <c r="E17" s="53" t="e">
        <f t="shared" ca="1" si="3"/>
        <v>#REF!</v>
      </c>
      <c r="F17" s="54" t="e">
        <f t="shared" ca="1" si="4"/>
        <v>#REF!</v>
      </c>
      <c r="G17" s="91" t="e">
        <f t="shared" ca="1" si="15"/>
        <v>#REF!</v>
      </c>
      <c r="H17" s="56" t="e">
        <f t="shared" ca="1" si="16"/>
        <v>#REF!</v>
      </c>
      <c r="I17" s="56" t="e">
        <f t="shared" ca="1" si="17"/>
        <v>#REF!</v>
      </c>
      <c r="J17" s="53" t="e">
        <f t="shared" ca="1" si="18"/>
        <v>#REF!</v>
      </c>
      <c r="K17" s="53" t="e">
        <f t="shared" ca="1" si="19"/>
        <v>#REF!</v>
      </c>
      <c r="L17" s="53" t="e">
        <f t="shared" ca="1" si="20"/>
        <v>#REF!</v>
      </c>
      <c r="M17" s="53" t="e">
        <f t="shared" ca="1" si="9"/>
        <v>#REF!</v>
      </c>
      <c r="N17" s="56" t="e">
        <f t="shared" ca="1" si="21"/>
        <v>#REF!</v>
      </c>
      <c r="O17" s="56" t="e">
        <f t="shared" ref="O17:O271" ca="1" si="23">IF(ISBLANK($A17),,(COUNTIF(INDIRECT($A17&amp;"!$F$2"):INDIRECT($A17&amp;"!$F"&amp;COUNTA(INDIRECT($A17&amp;"!$F:$F"))),"zh")  - SUMIF(INDIRECT($A17&amp;"!$F$2:$F$1000"),"zh",INDIRECT($A17&amp;"!$M$2:$M$1000"))) / $G17)</f>
        <v>#REF!</v>
      </c>
      <c r="P17" s="86">
        <f t="shared" ca="1" si="10"/>
        <v>0</v>
      </c>
      <c r="Q17" s="53">
        <f t="shared" ca="1" si="11"/>
        <v>0</v>
      </c>
      <c r="R17" s="53">
        <f t="shared" ca="1" si="12"/>
        <v>0</v>
      </c>
      <c r="S17" s="53">
        <f t="shared" ca="1" si="13"/>
        <v>0</v>
      </c>
      <c r="T17" s="58">
        <f t="shared" ca="1" si="14"/>
        <v>0</v>
      </c>
    </row>
    <row r="18" spans="1:20" ht="15.75" customHeight="1">
      <c r="A18" s="43" t="s">
        <v>729</v>
      </c>
      <c r="B18" s="92" t="e">
        <f t="shared" ca="1" si="0"/>
        <v>#REF!</v>
      </c>
      <c r="C18" s="45" t="e">
        <f t="shared" ca="1" si="1"/>
        <v>#REF!</v>
      </c>
      <c r="D18" s="45" t="e">
        <f t="shared" ca="1" si="2"/>
        <v>#REF!</v>
      </c>
      <c r="E18" s="45" t="e">
        <f t="shared" ca="1" si="3"/>
        <v>#REF!</v>
      </c>
      <c r="F18" s="46" t="e">
        <f t="shared" ca="1" si="4"/>
        <v>#REF!</v>
      </c>
      <c r="G18" s="64" t="e">
        <f t="shared" ca="1" si="15"/>
        <v>#REF!</v>
      </c>
      <c r="H18" s="48" t="e">
        <f t="shared" ca="1" si="16"/>
        <v>#REF!</v>
      </c>
      <c r="I18" s="48" t="e">
        <f t="shared" ca="1" si="17"/>
        <v>#REF!</v>
      </c>
      <c r="J18" s="45" t="e">
        <f t="shared" ca="1" si="18"/>
        <v>#REF!</v>
      </c>
      <c r="K18" s="45" t="e">
        <f t="shared" ca="1" si="19"/>
        <v>#REF!</v>
      </c>
      <c r="L18" s="45" t="e">
        <f t="shared" ca="1" si="20"/>
        <v>#REF!</v>
      </c>
      <c r="M18" s="45" t="e">
        <f t="shared" ca="1" si="9"/>
        <v>#REF!</v>
      </c>
      <c r="N18" s="48" t="e">
        <f t="shared" ca="1" si="21"/>
        <v>#REF!</v>
      </c>
      <c r="O18" s="48" t="e">
        <f t="shared" ca="1" si="23"/>
        <v>#REF!</v>
      </c>
      <c r="P18" s="93">
        <f t="shared" ca="1" si="10"/>
        <v>0</v>
      </c>
      <c r="Q18" s="45">
        <f t="shared" ca="1" si="11"/>
        <v>0</v>
      </c>
      <c r="R18" s="45">
        <f t="shared" ca="1" si="12"/>
        <v>0</v>
      </c>
      <c r="S18" s="45">
        <f t="shared" ca="1" si="13"/>
        <v>0</v>
      </c>
      <c r="T18" s="50">
        <f t="shared" ca="1" si="14"/>
        <v>0</v>
      </c>
    </row>
    <row r="19" spans="1:20" ht="15.75" customHeight="1">
      <c r="A19" s="51" t="s">
        <v>730</v>
      </c>
      <c r="B19" s="94" t="e">
        <f t="shared" ca="1" si="0"/>
        <v>#REF!</v>
      </c>
      <c r="C19" s="53" t="e">
        <f t="shared" ca="1" si="1"/>
        <v>#REF!</v>
      </c>
      <c r="D19" s="53" t="e">
        <f t="shared" ca="1" si="2"/>
        <v>#REF!</v>
      </c>
      <c r="E19" s="53" t="e">
        <f t="shared" ca="1" si="3"/>
        <v>#REF!</v>
      </c>
      <c r="F19" s="54" t="e">
        <f t="shared" ca="1" si="4"/>
        <v>#REF!</v>
      </c>
      <c r="G19" s="95" t="e">
        <f t="shared" ca="1" si="15"/>
        <v>#REF!</v>
      </c>
      <c r="H19" s="56" t="e">
        <f t="shared" ca="1" si="16"/>
        <v>#REF!</v>
      </c>
      <c r="I19" s="56" t="e">
        <f t="shared" ca="1" si="17"/>
        <v>#REF!</v>
      </c>
      <c r="J19" s="53" t="e">
        <f t="shared" ca="1" si="18"/>
        <v>#REF!</v>
      </c>
      <c r="K19" s="53" t="e">
        <f t="shared" ca="1" si="19"/>
        <v>#REF!</v>
      </c>
      <c r="L19" s="53" t="e">
        <f t="shared" ca="1" si="20"/>
        <v>#REF!</v>
      </c>
      <c r="M19" s="53" t="e">
        <f t="shared" ca="1" si="9"/>
        <v>#REF!</v>
      </c>
      <c r="N19" s="56" t="e">
        <f t="shared" ca="1" si="21"/>
        <v>#REF!</v>
      </c>
      <c r="O19" s="56" t="e">
        <f t="shared" ca="1" si="23"/>
        <v>#REF!</v>
      </c>
      <c r="P19" s="96">
        <f t="shared" ca="1" si="10"/>
        <v>0</v>
      </c>
      <c r="Q19" s="53">
        <f t="shared" ca="1" si="11"/>
        <v>0</v>
      </c>
      <c r="R19" s="53">
        <f t="shared" ca="1" si="12"/>
        <v>0</v>
      </c>
      <c r="S19" s="53">
        <f t="shared" ca="1" si="13"/>
        <v>0</v>
      </c>
      <c r="T19" s="58">
        <f t="shared" ca="1" si="14"/>
        <v>0</v>
      </c>
    </row>
    <row r="20" spans="1:20" ht="15.75" customHeight="1">
      <c r="A20" s="43" t="s">
        <v>731</v>
      </c>
      <c r="B20" s="73" t="e">
        <f t="shared" ca="1" si="0"/>
        <v>#REF!</v>
      </c>
      <c r="C20" s="45" t="e">
        <f t="shared" ca="1" si="1"/>
        <v>#REF!</v>
      </c>
      <c r="D20" s="45" t="e">
        <f t="shared" ca="1" si="2"/>
        <v>#REF!</v>
      </c>
      <c r="E20" s="45" t="e">
        <f t="shared" ca="1" si="3"/>
        <v>#REF!</v>
      </c>
      <c r="F20" s="46" t="e">
        <f t="shared" ca="1" si="4"/>
        <v>#REF!</v>
      </c>
      <c r="G20" s="97" t="e">
        <f t="shared" ca="1" si="15"/>
        <v>#REF!</v>
      </c>
      <c r="H20" s="48" t="e">
        <f t="shared" ca="1" si="16"/>
        <v>#REF!</v>
      </c>
      <c r="I20" s="48" t="e">
        <f t="shared" ca="1" si="17"/>
        <v>#REF!</v>
      </c>
      <c r="J20" s="45" t="e">
        <f t="shared" ca="1" si="18"/>
        <v>#REF!</v>
      </c>
      <c r="K20" s="45" t="e">
        <f t="shared" ca="1" si="19"/>
        <v>#REF!</v>
      </c>
      <c r="L20" s="45" t="e">
        <f t="shared" ca="1" si="20"/>
        <v>#REF!</v>
      </c>
      <c r="M20" s="45" t="e">
        <f t="shared" ca="1" si="9"/>
        <v>#REF!</v>
      </c>
      <c r="N20" s="48" t="e">
        <f t="shared" ca="1" si="21"/>
        <v>#REF!</v>
      </c>
      <c r="O20" s="48" t="e">
        <f t="shared" ca="1" si="23"/>
        <v>#REF!</v>
      </c>
      <c r="P20" s="98">
        <f t="shared" ca="1" si="10"/>
        <v>0</v>
      </c>
      <c r="Q20" s="45">
        <f t="shared" ca="1" si="11"/>
        <v>0</v>
      </c>
      <c r="R20" s="45">
        <f t="shared" ca="1" si="12"/>
        <v>0</v>
      </c>
      <c r="S20" s="45">
        <f t="shared" ca="1" si="13"/>
        <v>0</v>
      </c>
      <c r="T20" s="50">
        <f t="shared" ca="1" si="14"/>
        <v>0</v>
      </c>
    </row>
    <row r="21" spans="1:20" ht="15.75" customHeight="1">
      <c r="A21" s="51" t="s">
        <v>732</v>
      </c>
      <c r="B21" s="73" t="e">
        <f t="shared" ca="1" si="0"/>
        <v>#REF!</v>
      </c>
      <c r="C21" s="53" t="e">
        <f t="shared" ca="1" si="1"/>
        <v>#REF!</v>
      </c>
      <c r="D21" s="53" t="e">
        <f t="shared" ca="1" si="2"/>
        <v>#REF!</v>
      </c>
      <c r="E21" s="53" t="e">
        <f t="shared" ca="1" si="3"/>
        <v>#REF!</v>
      </c>
      <c r="F21" s="54" t="e">
        <f t="shared" ca="1" si="4"/>
        <v>#REF!</v>
      </c>
      <c r="G21" s="99" t="e">
        <f t="shared" ca="1" si="15"/>
        <v>#REF!</v>
      </c>
      <c r="H21" s="56" t="e">
        <f t="shared" ca="1" si="16"/>
        <v>#REF!</v>
      </c>
      <c r="I21" s="56" t="e">
        <f t="shared" ca="1" si="17"/>
        <v>#REF!</v>
      </c>
      <c r="J21" s="53" t="e">
        <f t="shared" ca="1" si="18"/>
        <v>#REF!</v>
      </c>
      <c r="K21" s="53" t="e">
        <f t="shared" ca="1" si="19"/>
        <v>#REF!</v>
      </c>
      <c r="L21" s="53" t="e">
        <f t="shared" ca="1" si="20"/>
        <v>#REF!</v>
      </c>
      <c r="M21" s="53" t="e">
        <f t="shared" ca="1" si="9"/>
        <v>#REF!</v>
      </c>
      <c r="N21" s="56" t="e">
        <f t="shared" ca="1" si="21"/>
        <v>#REF!</v>
      </c>
      <c r="O21" s="56" t="e">
        <f t="shared" ca="1" si="23"/>
        <v>#REF!</v>
      </c>
      <c r="P21" s="100">
        <f t="shared" ca="1" si="10"/>
        <v>0</v>
      </c>
      <c r="Q21" s="53">
        <f t="shared" ca="1" si="11"/>
        <v>0</v>
      </c>
      <c r="R21" s="53">
        <f t="shared" ca="1" si="12"/>
        <v>0</v>
      </c>
      <c r="S21" s="53">
        <f t="shared" ca="1" si="13"/>
        <v>0</v>
      </c>
      <c r="T21" s="58">
        <f t="shared" ca="1" si="14"/>
        <v>0</v>
      </c>
    </row>
    <row r="22" spans="1:20" ht="15.75" customHeight="1">
      <c r="A22" s="43" t="s">
        <v>733</v>
      </c>
      <c r="B22" s="73" t="e">
        <f t="shared" ca="1" si="0"/>
        <v>#REF!</v>
      </c>
      <c r="C22" s="45" t="e">
        <f t="shared" ca="1" si="1"/>
        <v>#REF!</v>
      </c>
      <c r="D22" s="45" t="e">
        <f t="shared" ca="1" si="2"/>
        <v>#REF!</v>
      </c>
      <c r="E22" s="45" t="e">
        <f t="shared" ca="1" si="3"/>
        <v>#REF!</v>
      </c>
      <c r="F22" s="45" t="e">
        <f t="shared" ca="1" si="4"/>
        <v>#REF!</v>
      </c>
      <c r="G22" s="101" t="e">
        <f t="shared" ca="1" si="15"/>
        <v>#REF!</v>
      </c>
      <c r="H22" s="48" t="e">
        <f t="shared" ca="1" si="16"/>
        <v>#REF!</v>
      </c>
      <c r="I22" s="48" t="e">
        <f t="shared" ca="1" si="17"/>
        <v>#REF!</v>
      </c>
      <c r="J22" s="45" t="e">
        <f t="shared" ca="1" si="18"/>
        <v>#REF!</v>
      </c>
      <c r="K22" s="45" t="e">
        <f t="shared" ca="1" si="19"/>
        <v>#REF!</v>
      </c>
      <c r="L22" s="45" t="e">
        <f t="shared" ca="1" si="20"/>
        <v>#REF!</v>
      </c>
      <c r="M22" s="45" t="e">
        <f t="shared" ca="1" si="9"/>
        <v>#REF!</v>
      </c>
      <c r="N22" s="48" t="e">
        <f t="shared" ca="1" si="21"/>
        <v>#REF!</v>
      </c>
      <c r="O22" s="48" t="e">
        <f t="shared" ca="1" si="23"/>
        <v>#REF!</v>
      </c>
      <c r="P22" s="102">
        <f t="shared" ca="1" si="10"/>
        <v>0</v>
      </c>
      <c r="Q22" s="45">
        <f t="shared" ca="1" si="11"/>
        <v>0</v>
      </c>
      <c r="R22" s="45">
        <f t="shared" ca="1" si="12"/>
        <v>0</v>
      </c>
      <c r="S22" s="45">
        <f t="shared" ca="1" si="13"/>
        <v>0</v>
      </c>
      <c r="T22" s="50">
        <f t="shared" ca="1" si="14"/>
        <v>0</v>
      </c>
    </row>
    <row r="23" spans="1:20" ht="15.75" customHeight="1">
      <c r="A23" s="51" t="s">
        <v>734</v>
      </c>
      <c r="B23" s="73" t="e">
        <f t="shared" ca="1" si="0"/>
        <v>#REF!</v>
      </c>
      <c r="C23" s="53" t="e">
        <f t="shared" ca="1" si="1"/>
        <v>#REF!</v>
      </c>
      <c r="D23" s="53" t="e">
        <f t="shared" ca="1" si="2"/>
        <v>#REF!</v>
      </c>
      <c r="E23" s="53" t="e">
        <f t="shared" ca="1" si="3"/>
        <v>#REF!</v>
      </c>
      <c r="F23" s="53" t="e">
        <f t="shared" ca="1" si="4"/>
        <v>#REF!</v>
      </c>
      <c r="G23" s="103" t="e">
        <f t="shared" ca="1" si="15"/>
        <v>#REF!</v>
      </c>
      <c r="H23" s="56" t="e">
        <f t="shared" ca="1" si="16"/>
        <v>#REF!</v>
      </c>
      <c r="I23" s="56" t="e">
        <f t="shared" ca="1" si="17"/>
        <v>#REF!</v>
      </c>
      <c r="J23" s="53" t="e">
        <f t="shared" ca="1" si="18"/>
        <v>#REF!</v>
      </c>
      <c r="K23" s="53" t="e">
        <f t="shared" ca="1" si="19"/>
        <v>#REF!</v>
      </c>
      <c r="L23" s="53" t="e">
        <f t="shared" ca="1" si="20"/>
        <v>#REF!</v>
      </c>
      <c r="M23" s="53" t="e">
        <f t="shared" ca="1" si="9"/>
        <v>#REF!</v>
      </c>
      <c r="N23" s="56" t="e">
        <f t="shared" ca="1" si="21"/>
        <v>#REF!</v>
      </c>
      <c r="O23" s="56" t="e">
        <f t="shared" ca="1" si="23"/>
        <v>#REF!</v>
      </c>
      <c r="P23" s="104">
        <f t="shared" ca="1" si="10"/>
        <v>0</v>
      </c>
      <c r="Q23" s="53">
        <f t="shared" ca="1" si="11"/>
        <v>0</v>
      </c>
      <c r="R23" s="53">
        <f t="shared" ca="1" si="12"/>
        <v>0</v>
      </c>
      <c r="S23" s="53">
        <f t="shared" ca="1" si="13"/>
        <v>0</v>
      </c>
      <c r="T23" s="58">
        <f t="shared" ca="1" si="14"/>
        <v>0</v>
      </c>
    </row>
    <row r="24" spans="1:20" ht="15.75" customHeight="1">
      <c r="A24" s="43" t="s">
        <v>735</v>
      </c>
      <c r="B24" s="92" t="e">
        <f t="shared" ca="1" si="0"/>
        <v>#REF!</v>
      </c>
      <c r="C24" s="45" t="e">
        <f t="shared" ca="1" si="1"/>
        <v>#REF!</v>
      </c>
      <c r="D24" s="45" t="e">
        <f t="shared" ca="1" si="2"/>
        <v>#REF!</v>
      </c>
      <c r="E24" s="45" t="e">
        <f t="shared" ca="1" si="3"/>
        <v>#REF!</v>
      </c>
      <c r="F24" s="45" t="e">
        <f t="shared" ca="1" si="4"/>
        <v>#REF!</v>
      </c>
      <c r="G24" s="105" t="e">
        <f t="shared" ca="1" si="15"/>
        <v>#REF!</v>
      </c>
      <c r="H24" s="48" t="e">
        <f t="shared" ca="1" si="16"/>
        <v>#REF!</v>
      </c>
      <c r="I24" s="48" t="e">
        <f t="shared" ca="1" si="17"/>
        <v>#REF!</v>
      </c>
      <c r="J24" s="45" t="e">
        <f t="shared" ca="1" si="18"/>
        <v>#REF!</v>
      </c>
      <c r="K24" s="45" t="e">
        <f t="shared" ca="1" si="19"/>
        <v>#REF!</v>
      </c>
      <c r="L24" s="45" t="e">
        <f t="shared" ca="1" si="20"/>
        <v>#REF!</v>
      </c>
      <c r="M24" s="45" t="e">
        <f t="shared" ca="1" si="9"/>
        <v>#REF!</v>
      </c>
      <c r="N24" s="48" t="e">
        <f t="shared" ca="1" si="21"/>
        <v>#REF!</v>
      </c>
      <c r="O24" s="48" t="e">
        <f t="shared" ca="1" si="23"/>
        <v>#REF!</v>
      </c>
      <c r="P24" s="106">
        <f t="shared" ca="1" si="10"/>
        <v>0</v>
      </c>
      <c r="Q24" s="45">
        <f t="shared" ca="1" si="11"/>
        <v>0</v>
      </c>
      <c r="R24" s="45">
        <f t="shared" ca="1" si="12"/>
        <v>0</v>
      </c>
      <c r="S24" s="45">
        <f t="shared" ca="1" si="13"/>
        <v>0</v>
      </c>
      <c r="T24" s="50">
        <f t="shared" ca="1" si="14"/>
        <v>0</v>
      </c>
    </row>
    <row r="25" spans="1:20" ht="15.75" customHeight="1">
      <c r="A25" s="51" t="s">
        <v>736</v>
      </c>
      <c r="B25" s="73" t="e">
        <f t="shared" ca="1" si="0"/>
        <v>#REF!</v>
      </c>
      <c r="C25" s="53" t="e">
        <f t="shared" ca="1" si="1"/>
        <v>#REF!</v>
      </c>
      <c r="D25" s="53" t="e">
        <f t="shared" ca="1" si="2"/>
        <v>#REF!</v>
      </c>
      <c r="E25" s="53" t="e">
        <f t="shared" ca="1" si="3"/>
        <v>#REF!</v>
      </c>
      <c r="F25" s="53" t="e">
        <f t="shared" ca="1" si="4"/>
        <v>#REF!</v>
      </c>
      <c r="G25" s="107" t="e">
        <f t="shared" ca="1" si="15"/>
        <v>#REF!</v>
      </c>
      <c r="H25" s="56" t="e">
        <f t="shared" ca="1" si="16"/>
        <v>#REF!</v>
      </c>
      <c r="I25" s="56" t="e">
        <f t="shared" ca="1" si="17"/>
        <v>#REF!</v>
      </c>
      <c r="J25" s="53" t="e">
        <f t="shared" ca="1" si="18"/>
        <v>#REF!</v>
      </c>
      <c r="K25" s="53" t="e">
        <f t="shared" ca="1" si="19"/>
        <v>#REF!</v>
      </c>
      <c r="L25" s="53" t="e">
        <f t="shared" ca="1" si="20"/>
        <v>#REF!</v>
      </c>
      <c r="M25" s="53" t="e">
        <f t="shared" ca="1" si="9"/>
        <v>#REF!</v>
      </c>
      <c r="N25" s="56" t="e">
        <f t="shared" ca="1" si="21"/>
        <v>#REF!</v>
      </c>
      <c r="O25" s="56" t="e">
        <f t="shared" ca="1" si="23"/>
        <v>#REF!</v>
      </c>
      <c r="P25" s="108">
        <f t="shared" ca="1" si="10"/>
        <v>0</v>
      </c>
      <c r="Q25" s="53">
        <f t="shared" ca="1" si="11"/>
        <v>0</v>
      </c>
      <c r="R25" s="53">
        <f t="shared" ca="1" si="12"/>
        <v>0</v>
      </c>
      <c r="S25" s="53">
        <f t="shared" ca="1" si="13"/>
        <v>0</v>
      </c>
      <c r="T25" s="58">
        <f t="shared" ca="1" si="14"/>
        <v>0</v>
      </c>
    </row>
    <row r="26" spans="1:20" ht="15.75" customHeight="1">
      <c r="A26" s="43" t="s">
        <v>737</v>
      </c>
      <c r="B26" s="73" t="e">
        <f t="shared" ca="1" si="0"/>
        <v>#REF!</v>
      </c>
      <c r="C26" s="45" t="e">
        <f t="shared" ca="1" si="1"/>
        <v>#REF!</v>
      </c>
      <c r="D26" s="45" t="e">
        <f t="shared" ca="1" si="2"/>
        <v>#REF!</v>
      </c>
      <c r="E26" s="45" t="e">
        <f t="shared" ca="1" si="3"/>
        <v>#REF!</v>
      </c>
      <c r="F26" s="45" t="e">
        <f t="shared" ca="1" si="4"/>
        <v>#REF!</v>
      </c>
      <c r="G26" s="109" t="e">
        <f t="shared" ca="1" si="15"/>
        <v>#REF!</v>
      </c>
      <c r="H26" s="48" t="e">
        <f t="shared" ca="1" si="16"/>
        <v>#REF!</v>
      </c>
      <c r="I26" s="48" t="e">
        <f t="shared" ca="1" si="17"/>
        <v>#REF!</v>
      </c>
      <c r="J26" s="45" t="e">
        <f t="shared" ca="1" si="18"/>
        <v>#REF!</v>
      </c>
      <c r="K26" s="45" t="e">
        <f t="shared" ca="1" si="19"/>
        <v>#REF!</v>
      </c>
      <c r="L26" s="45" t="e">
        <f t="shared" ca="1" si="20"/>
        <v>#REF!</v>
      </c>
      <c r="M26" s="45" t="e">
        <f t="shared" ca="1" si="9"/>
        <v>#REF!</v>
      </c>
      <c r="N26" s="48" t="e">
        <f t="shared" ca="1" si="21"/>
        <v>#REF!</v>
      </c>
      <c r="O26" s="48" t="e">
        <f t="shared" ca="1" si="23"/>
        <v>#REF!</v>
      </c>
      <c r="P26" s="110">
        <f t="shared" ca="1" si="10"/>
        <v>0</v>
      </c>
      <c r="Q26" s="45">
        <f t="shared" ca="1" si="11"/>
        <v>0</v>
      </c>
      <c r="R26" s="45">
        <f t="shared" ca="1" si="12"/>
        <v>0</v>
      </c>
      <c r="S26" s="45">
        <f t="shared" ca="1" si="13"/>
        <v>0</v>
      </c>
      <c r="T26" s="50">
        <f t="shared" ca="1" si="14"/>
        <v>0</v>
      </c>
    </row>
    <row r="27" spans="1:20" ht="15.75" customHeight="1">
      <c r="A27" s="51" t="s">
        <v>738</v>
      </c>
      <c r="B27" s="73" t="e">
        <f t="shared" ca="1" si="0"/>
        <v>#REF!</v>
      </c>
      <c r="C27" s="53" t="e">
        <f t="shared" ca="1" si="1"/>
        <v>#REF!</v>
      </c>
      <c r="D27" s="53" t="e">
        <f t="shared" ca="1" si="2"/>
        <v>#REF!</v>
      </c>
      <c r="E27" s="53" t="e">
        <f t="shared" ca="1" si="3"/>
        <v>#REF!</v>
      </c>
      <c r="F27" s="53" t="e">
        <f t="shared" ca="1" si="4"/>
        <v>#REF!</v>
      </c>
      <c r="G27" s="111" t="e">
        <f t="shared" ca="1" si="15"/>
        <v>#REF!</v>
      </c>
      <c r="H27" s="56" t="e">
        <f t="shared" ca="1" si="16"/>
        <v>#REF!</v>
      </c>
      <c r="I27" s="56" t="e">
        <f t="shared" ca="1" si="17"/>
        <v>#REF!</v>
      </c>
      <c r="J27" s="53" t="e">
        <f t="shared" ca="1" si="18"/>
        <v>#REF!</v>
      </c>
      <c r="K27" s="53" t="e">
        <f t="shared" ca="1" si="19"/>
        <v>#REF!</v>
      </c>
      <c r="L27" s="53" t="e">
        <f t="shared" ca="1" si="20"/>
        <v>#REF!</v>
      </c>
      <c r="M27" s="53" t="e">
        <f t="shared" ca="1" si="9"/>
        <v>#REF!</v>
      </c>
      <c r="N27" s="56" t="e">
        <f t="shared" ca="1" si="21"/>
        <v>#REF!</v>
      </c>
      <c r="O27" s="56" t="e">
        <f t="shared" ca="1" si="23"/>
        <v>#REF!</v>
      </c>
      <c r="P27" s="112">
        <f t="shared" ca="1" si="10"/>
        <v>0</v>
      </c>
      <c r="Q27" s="53">
        <f t="shared" ca="1" si="11"/>
        <v>0</v>
      </c>
      <c r="R27" s="53">
        <f t="shared" ca="1" si="12"/>
        <v>0</v>
      </c>
      <c r="S27" s="53">
        <f t="shared" ca="1" si="13"/>
        <v>0</v>
      </c>
      <c r="T27" s="58">
        <f t="shared" ca="1" si="14"/>
        <v>0</v>
      </c>
    </row>
    <row r="28" spans="1:20" ht="15.75" customHeight="1">
      <c r="A28" s="43" t="s">
        <v>739</v>
      </c>
      <c r="B28" s="73" t="e">
        <f t="shared" ca="1" si="0"/>
        <v>#REF!</v>
      </c>
      <c r="C28" s="45" t="e">
        <f t="shared" ca="1" si="1"/>
        <v>#REF!</v>
      </c>
      <c r="D28" s="45" t="e">
        <f t="shared" ca="1" si="2"/>
        <v>#REF!</v>
      </c>
      <c r="E28" s="45" t="e">
        <f t="shared" ca="1" si="3"/>
        <v>#REF!</v>
      </c>
      <c r="F28" s="45" t="e">
        <f t="shared" ca="1" si="4"/>
        <v>#REF!</v>
      </c>
      <c r="G28" s="113" t="e">
        <f t="shared" ca="1" si="15"/>
        <v>#REF!</v>
      </c>
      <c r="H28" s="48" t="e">
        <f t="shared" ca="1" si="16"/>
        <v>#REF!</v>
      </c>
      <c r="I28" s="48" t="e">
        <f t="shared" ca="1" si="17"/>
        <v>#REF!</v>
      </c>
      <c r="J28" s="45" t="e">
        <f t="shared" ca="1" si="18"/>
        <v>#REF!</v>
      </c>
      <c r="K28" s="45" t="e">
        <f t="shared" ca="1" si="19"/>
        <v>#REF!</v>
      </c>
      <c r="L28" s="45" t="e">
        <f t="shared" ca="1" si="20"/>
        <v>#REF!</v>
      </c>
      <c r="M28" s="45" t="e">
        <f t="shared" ca="1" si="9"/>
        <v>#REF!</v>
      </c>
      <c r="N28" s="48" t="e">
        <f t="shared" ca="1" si="21"/>
        <v>#REF!</v>
      </c>
      <c r="O28" s="48" t="e">
        <f t="shared" ca="1" si="23"/>
        <v>#REF!</v>
      </c>
      <c r="P28" s="114">
        <f t="shared" ca="1" si="10"/>
        <v>0</v>
      </c>
      <c r="Q28" s="45">
        <f t="shared" ca="1" si="11"/>
        <v>0</v>
      </c>
      <c r="R28" s="45">
        <f t="shared" ca="1" si="12"/>
        <v>0</v>
      </c>
      <c r="S28" s="45">
        <f t="shared" ca="1" si="13"/>
        <v>0</v>
      </c>
      <c r="T28" s="50">
        <f t="shared" ca="1" si="14"/>
        <v>0</v>
      </c>
    </row>
    <row r="29" spans="1:20" ht="15.75" customHeight="1">
      <c r="A29" s="51"/>
      <c r="B29" s="115">
        <f t="shared" ca="1" si="0"/>
        <v>0</v>
      </c>
      <c r="C29" s="53">
        <f t="shared" ca="1" si="1"/>
        <v>0</v>
      </c>
      <c r="D29" s="53">
        <f t="shared" ca="1" si="2"/>
        <v>0</v>
      </c>
      <c r="E29" s="53">
        <f t="shared" ca="1" si="3"/>
        <v>0</v>
      </c>
      <c r="F29" s="53">
        <f t="shared" ca="1" si="4"/>
        <v>0</v>
      </c>
      <c r="G29" s="53">
        <f t="shared" ca="1" si="15"/>
        <v>0</v>
      </c>
      <c r="H29" s="56">
        <f t="shared" ca="1" si="16"/>
        <v>0</v>
      </c>
      <c r="I29" s="56">
        <f t="shared" ca="1" si="17"/>
        <v>0</v>
      </c>
      <c r="J29" s="53">
        <f t="shared" ca="1" si="18"/>
        <v>0</v>
      </c>
      <c r="K29" s="53">
        <f t="shared" ca="1" si="19"/>
        <v>0</v>
      </c>
      <c r="L29" s="53">
        <f t="shared" ca="1" si="20"/>
        <v>0</v>
      </c>
      <c r="M29" s="53">
        <f t="shared" ca="1" si="9"/>
        <v>0</v>
      </c>
      <c r="N29" s="56">
        <f t="shared" ca="1" si="21"/>
        <v>0</v>
      </c>
      <c r="O29" s="56">
        <f t="shared" ca="1" si="23"/>
        <v>0</v>
      </c>
      <c r="P29" s="53">
        <f t="shared" si="10"/>
        <v>0</v>
      </c>
      <c r="Q29" s="53">
        <f t="shared" si="11"/>
        <v>0</v>
      </c>
      <c r="R29" s="53">
        <f t="shared" si="12"/>
        <v>0</v>
      </c>
      <c r="S29" s="53">
        <f t="shared" si="13"/>
        <v>0</v>
      </c>
      <c r="T29" s="58">
        <f t="shared" si="14"/>
        <v>0</v>
      </c>
    </row>
    <row r="30" spans="1:20" ht="15.75" customHeight="1">
      <c r="A30" s="43"/>
      <c r="B30" s="116">
        <f t="shared" ca="1" si="0"/>
        <v>0</v>
      </c>
      <c r="C30" s="45">
        <f t="shared" ca="1" si="1"/>
        <v>0</v>
      </c>
      <c r="D30" s="45">
        <f t="shared" ca="1" si="2"/>
        <v>0</v>
      </c>
      <c r="E30" s="45">
        <f t="shared" ca="1" si="3"/>
        <v>0</v>
      </c>
      <c r="F30" s="45">
        <f t="shared" ca="1" si="4"/>
        <v>0</v>
      </c>
      <c r="G30" s="45">
        <f t="shared" ca="1" si="15"/>
        <v>0</v>
      </c>
      <c r="H30" s="48">
        <f t="shared" ca="1" si="16"/>
        <v>0</v>
      </c>
      <c r="I30" s="48">
        <f t="shared" ca="1" si="17"/>
        <v>0</v>
      </c>
      <c r="J30" s="45">
        <f t="shared" ca="1" si="18"/>
        <v>0</v>
      </c>
      <c r="K30" s="45">
        <f t="shared" ca="1" si="19"/>
        <v>0</v>
      </c>
      <c r="L30" s="45">
        <f t="shared" ca="1" si="20"/>
        <v>0</v>
      </c>
      <c r="M30" s="45">
        <f t="shared" ca="1" si="9"/>
        <v>0</v>
      </c>
      <c r="N30" s="48">
        <f t="shared" ca="1" si="21"/>
        <v>0</v>
      </c>
      <c r="O30" s="48">
        <f t="shared" ca="1" si="23"/>
        <v>0</v>
      </c>
      <c r="P30" s="45">
        <f t="shared" si="10"/>
        <v>0</v>
      </c>
      <c r="Q30" s="45">
        <f t="shared" si="11"/>
        <v>0</v>
      </c>
      <c r="R30" s="45">
        <f t="shared" si="12"/>
        <v>0</v>
      </c>
      <c r="S30" s="45">
        <f t="shared" si="13"/>
        <v>0</v>
      </c>
      <c r="T30" s="50">
        <f t="shared" si="14"/>
        <v>0</v>
      </c>
    </row>
    <row r="31" spans="1:20" ht="15.75" customHeight="1">
      <c r="A31" s="51"/>
      <c r="B31" s="115">
        <f t="shared" ca="1" si="0"/>
        <v>0</v>
      </c>
      <c r="C31" s="53">
        <f t="shared" ca="1" si="1"/>
        <v>0</v>
      </c>
      <c r="D31" s="53">
        <f t="shared" ca="1" si="2"/>
        <v>0</v>
      </c>
      <c r="E31" s="53">
        <f t="shared" ca="1" si="3"/>
        <v>0</v>
      </c>
      <c r="F31" s="53">
        <f t="shared" ca="1" si="4"/>
        <v>0</v>
      </c>
      <c r="G31" s="53">
        <f t="shared" ca="1" si="15"/>
        <v>0</v>
      </c>
      <c r="H31" s="56">
        <f t="shared" ca="1" si="16"/>
        <v>0</v>
      </c>
      <c r="I31" s="56">
        <f t="shared" ca="1" si="17"/>
        <v>0</v>
      </c>
      <c r="J31" s="53">
        <f t="shared" ca="1" si="18"/>
        <v>0</v>
      </c>
      <c r="K31" s="53">
        <f t="shared" ca="1" si="19"/>
        <v>0</v>
      </c>
      <c r="L31" s="53">
        <f t="shared" ca="1" si="20"/>
        <v>0</v>
      </c>
      <c r="M31" s="53">
        <f t="shared" ca="1" si="9"/>
        <v>0</v>
      </c>
      <c r="N31" s="56">
        <f t="shared" ca="1" si="21"/>
        <v>0</v>
      </c>
      <c r="O31" s="56">
        <f t="shared" ca="1" si="23"/>
        <v>0</v>
      </c>
      <c r="P31" s="53">
        <f t="shared" si="10"/>
        <v>0</v>
      </c>
      <c r="Q31" s="53">
        <f t="shared" si="11"/>
        <v>0</v>
      </c>
      <c r="R31" s="53">
        <f t="shared" si="12"/>
        <v>0</v>
      </c>
      <c r="S31" s="53">
        <f t="shared" si="13"/>
        <v>0</v>
      </c>
      <c r="T31" s="58">
        <f t="shared" si="14"/>
        <v>0</v>
      </c>
    </row>
    <row r="32" spans="1:20" ht="15.75" customHeight="1">
      <c r="A32" s="43"/>
      <c r="B32" s="116">
        <f t="shared" ca="1" si="0"/>
        <v>0</v>
      </c>
      <c r="C32" s="45">
        <f t="shared" ca="1" si="1"/>
        <v>0</v>
      </c>
      <c r="D32" s="45">
        <f t="shared" ca="1" si="2"/>
        <v>0</v>
      </c>
      <c r="E32" s="45">
        <f t="shared" ca="1" si="3"/>
        <v>0</v>
      </c>
      <c r="F32" s="45">
        <f t="shared" ca="1" si="4"/>
        <v>0</v>
      </c>
      <c r="G32" s="45">
        <f t="shared" ca="1" si="15"/>
        <v>0</v>
      </c>
      <c r="H32" s="48">
        <f t="shared" ca="1" si="16"/>
        <v>0</v>
      </c>
      <c r="I32" s="48">
        <f t="shared" ca="1" si="17"/>
        <v>0</v>
      </c>
      <c r="J32" s="45">
        <f t="shared" ca="1" si="18"/>
        <v>0</v>
      </c>
      <c r="K32" s="45">
        <f t="shared" ca="1" si="19"/>
        <v>0</v>
      </c>
      <c r="L32" s="45">
        <f t="shared" ca="1" si="20"/>
        <v>0</v>
      </c>
      <c r="M32" s="45">
        <f t="shared" ca="1" si="9"/>
        <v>0</v>
      </c>
      <c r="N32" s="48">
        <f t="shared" ca="1" si="21"/>
        <v>0</v>
      </c>
      <c r="O32" s="48">
        <f t="shared" ca="1" si="23"/>
        <v>0</v>
      </c>
      <c r="P32" s="45">
        <f t="shared" si="10"/>
        <v>0</v>
      </c>
      <c r="Q32" s="45">
        <f t="shared" si="11"/>
        <v>0</v>
      </c>
      <c r="R32" s="45">
        <f t="shared" si="12"/>
        <v>0</v>
      </c>
      <c r="S32" s="45">
        <f t="shared" si="13"/>
        <v>0</v>
      </c>
      <c r="T32" s="50">
        <f t="shared" si="14"/>
        <v>0</v>
      </c>
    </row>
    <row r="33" spans="1:20" ht="15.75" customHeight="1">
      <c r="A33" s="51"/>
      <c r="B33" s="115">
        <f t="shared" ca="1" si="0"/>
        <v>0</v>
      </c>
      <c r="C33" s="53">
        <f t="shared" ca="1" si="1"/>
        <v>0</v>
      </c>
      <c r="D33" s="53">
        <f t="shared" ca="1" si="2"/>
        <v>0</v>
      </c>
      <c r="E33" s="53">
        <f t="shared" ca="1" si="3"/>
        <v>0</v>
      </c>
      <c r="F33" s="53">
        <f t="shared" ca="1" si="4"/>
        <v>0</v>
      </c>
      <c r="G33" s="53">
        <f t="shared" ca="1" si="15"/>
        <v>0</v>
      </c>
      <c r="H33" s="56">
        <f t="shared" ca="1" si="16"/>
        <v>0</v>
      </c>
      <c r="I33" s="56">
        <f t="shared" ca="1" si="17"/>
        <v>0</v>
      </c>
      <c r="J33" s="53">
        <f t="shared" ca="1" si="18"/>
        <v>0</v>
      </c>
      <c r="K33" s="53">
        <f t="shared" ca="1" si="19"/>
        <v>0</v>
      </c>
      <c r="L33" s="53">
        <f t="shared" ca="1" si="20"/>
        <v>0</v>
      </c>
      <c r="M33" s="53">
        <f t="shared" ca="1" si="9"/>
        <v>0</v>
      </c>
      <c r="N33" s="56">
        <f t="shared" ca="1" si="21"/>
        <v>0</v>
      </c>
      <c r="O33" s="56">
        <f t="shared" ca="1" si="23"/>
        <v>0</v>
      </c>
      <c r="P33" s="53">
        <f t="shared" si="10"/>
        <v>0</v>
      </c>
      <c r="Q33" s="53">
        <f t="shared" si="11"/>
        <v>0</v>
      </c>
      <c r="R33" s="53">
        <f t="shared" si="12"/>
        <v>0</v>
      </c>
      <c r="S33" s="53">
        <f t="shared" si="13"/>
        <v>0</v>
      </c>
      <c r="T33" s="58">
        <f t="shared" si="14"/>
        <v>0</v>
      </c>
    </row>
    <row r="34" spans="1:20" ht="15.75" customHeight="1">
      <c r="A34" s="43"/>
      <c r="B34" s="116">
        <f t="shared" ca="1" si="0"/>
        <v>0</v>
      </c>
      <c r="C34" s="45">
        <f t="shared" ca="1" si="1"/>
        <v>0</v>
      </c>
      <c r="D34" s="45">
        <f t="shared" ca="1" si="2"/>
        <v>0</v>
      </c>
      <c r="E34" s="45">
        <f t="shared" ca="1" si="3"/>
        <v>0</v>
      </c>
      <c r="F34" s="45">
        <f t="shared" ca="1" si="4"/>
        <v>0</v>
      </c>
      <c r="G34" s="45">
        <f t="shared" ca="1" si="15"/>
        <v>0</v>
      </c>
      <c r="H34" s="48">
        <f t="shared" ca="1" si="16"/>
        <v>0</v>
      </c>
      <c r="I34" s="48">
        <f t="shared" ca="1" si="17"/>
        <v>0</v>
      </c>
      <c r="J34" s="45">
        <f t="shared" ca="1" si="18"/>
        <v>0</v>
      </c>
      <c r="K34" s="45">
        <f t="shared" ca="1" si="19"/>
        <v>0</v>
      </c>
      <c r="L34" s="45">
        <f t="shared" ca="1" si="20"/>
        <v>0</v>
      </c>
      <c r="M34" s="45">
        <f t="shared" ca="1" si="9"/>
        <v>0</v>
      </c>
      <c r="N34" s="48">
        <f t="shared" ca="1" si="21"/>
        <v>0</v>
      </c>
      <c r="O34" s="48">
        <f t="shared" ca="1" si="23"/>
        <v>0</v>
      </c>
      <c r="P34" s="45">
        <f t="shared" si="10"/>
        <v>0</v>
      </c>
      <c r="Q34" s="45">
        <f t="shared" si="11"/>
        <v>0</v>
      </c>
      <c r="R34" s="45">
        <f t="shared" si="12"/>
        <v>0</v>
      </c>
      <c r="S34" s="45">
        <f t="shared" si="13"/>
        <v>0</v>
      </c>
      <c r="T34" s="50">
        <f t="shared" si="14"/>
        <v>0</v>
      </c>
    </row>
    <row r="35" spans="1:20" ht="15.75" customHeight="1">
      <c r="A35" s="51"/>
      <c r="B35" s="115">
        <f t="shared" ca="1" si="0"/>
        <v>0</v>
      </c>
      <c r="C35" s="53">
        <f t="shared" ca="1" si="1"/>
        <v>0</v>
      </c>
      <c r="D35" s="53">
        <f t="shared" ca="1" si="2"/>
        <v>0</v>
      </c>
      <c r="E35" s="53">
        <f t="shared" ca="1" si="3"/>
        <v>0</v>
      </c>
      <c r="F35" s="53">
        <f t="shared" ca="1" si="4"/>
        <v>0</v>
      </c>
      <c r="G35" s="53">
        <f t="shared" ca="1" si="15"/>
        <v>0</v>
      </c>
      <c r="H35" s="56">
        <f t="shared" ca="1" si="16"/>
        <v>0</v>
      </c>
      <c r="I35" s="56">
        <f t="shared" ca="1" si="17"/>
        <v>0</v>
      </c>
      <c r="J35" s="53">
        <f t="shared" ca="1" si="18"/>
        <v>0</v>
      </c>
      <c r="K35" s="53">
        <f t="shared" ca="1" si="19"/>
        <v>0</v>
      </c>
      <c r="L35" s="53">
        <f t="shared" ca="1" si="20"/>
        <v>0</v>
      </c>
      <c r="M35" s="53">
        <f t="shared" ca="1" si="9"/>
        <v>0</v>
      </c>
      <c r="N35" s="56">
        <f t="shared" ca="1" si="21"/>
        <v>0</v>
      </c>
      <c r="O35" s="56">
        <f t="shared" ca="1" si="23"/>
        <v>0</v>
      </c>
      <c r="P35" s="53">
        <f t="shared" si="10"/>
        <v>0</v>
      </c>
      <c r="Q35" s="53">
        <f t="shared" si="11"/>
        <v>0</v>
      </c>
      <c r="R35" s="53">
        <f t="shared" si="12"/>
        <v>0</v>
      </c>
      <c r="S35" s="53">
        <f t="shared" si="13"/>
        <v>0</v>
      </c>
      <c r="T35" s="58">
        <f t="shared" si="14"/>
        <v>0</v>
      </c>
    </row>
    <row r="36" spans="1:20" ht="15.75" customHeight="1">
      <c r="A36" s="43"/>
      <c r="B36" s="116">
        <f t="shared" ca="1" si="0"/>
        <v>0</v>
      </c>
      <c r="C36" s="45">
        <f t="shared" ca="1" si="1"/>
        <v>0</v>
      </c>
      <c r="D36" s="45">
        <f t="shared" ca="1" si="2"/>
        <v>0</v>
      </c>
      <c r="E36" s="45">
        <f t="shared" ca="1" si="3"/>
        <v>0</v>
      </c>
      <c r="F36" s="45">
        <f t="shared" ca="1" si="4"/>
        <v>0</v>
      </c>
      <c r="G36" s="45">
        <f t="shared" ca="1" si="15"/>
        <v>0</v>
      </c>
      <c r="H36" s="48">
        <f t="shared" ca="1" si="16"/>
        <v>0</v>
      </c>
      <c r="I36" s="48">
        <f t="shared" ca="1" si="17"/>
        <v>0</v>
      </c>
      <c r="J36" s="45">
        <f t="shared" ca="1" si="18"/>
        <v>0</v>
      </c>
      <c r="K36" s="45">
        <f t="shared" ca="1" si="19"/>
        <v>0</v>
      </c>
      <c r="L36" s="45">
        <f t="shared" ca="1" si="20"/>
        <v>0</v>
      </c>
      <c r="M36" s="45">
        <f t="shared" ca="1" si="9"/>
        <v>0</v>
      </c>
      <c r="N36" s="48">
        <f t="shared" ca="1" si="21"/>
        <v>0</v>
      </c>
      <c r="O36" s="48">
        <f t="shared" ca="1" si="23"/>
        <v>0</v>
      </c>
      <c r="P36" s="45">
        <f t="shared" si="10"/>
        <v>0</v>
      </c>
      <c r="Q36" s="45">
        <f t="shared" si="11"/>
        <v>0</v>
      </c>
      <c r="R36" s="45">
        <f t="shared" si="12"/>
        <v>0</v>
      </c>
      <c r="S36" s="45">
        <f t="shared" si="13"/>
        <v>0</v>
      </c>
      <c r="T36" s="50">
        <f t="shared" si="14"/>
        <v>0</v>
      </c>
    </row>
    <row r="37" spans="1:20" ht="15.75" customHeight="1">
      <c r="A37" s="51"/>
      <c r="B37" s="115">
        <f t="shared" ca="1" si="0"/>
        <v>0</v>
      </c>
      <c r="C37" s="53">
        <f t="shared" ca="1" si="1"/>
        <v>0</v>
      </c>
      <c r="D37" s="53">
        <f t="shared" ca="1" si="2"/>
        <v>0</v>
      </c>
      <c r="E37" s="53">
        <f t="shared" ca="1" si="3"/>
        <v>0</v>
      </c>
      <c r="F37" s="53">
        <f t="shared" ca="1" si="4"/>
        <v>0</v>
      </c>
      <c r="G37" s="53">
        <f t="shared" ca="1" si="15"/>
        <v>0</v>
      </c>
      <c r="H37" s="56">
        <f t="shared" ca="1" si="16"/>
        <v>0</v>
      </c>
      <c r="I37" s="56">
        <f t="shared" ca="1" si="17"/>
        <v>0</v>
      </c>
      <c r="J37" s="53">
        <f t="shared" ca="1" si="18"/>
        <v>0</v>
      </c>
      <c r="K37" s="53">
        <f t="shared" ca="1" si="19"/>
        <v>0</v>
      </c>
      <c r="L37" s="53">
        <f t="shared" ca="1" si="20"/>
        <v>0</v>
      </c>
      <c r="M37" s="53">
        <f t="shared" ca="1" si="9"/>
        <v>0</v>
      </c>
      <c r="N37" s="56">
        <f t="shared" ca="1" si="21"/>
        <v>0</v>
      </c>
      <c r="O37" s="56">
        <f t="shared" ca="1" si="23"/>
        <v>0</v>
      </c>
      <c r="P37" s="53">
        <f t="shared" si="10"/>
        <v>0</v>
      </c>
      <c r="Q37" s="53">
        <f t="shared" si="11"/>
        <v>0</v>
      </c>
      <c r="R37" s="53">
        <f t="shared" si="12"/>
        <v>0</v>
      </c>
      <c r="S37" s="53">
        <f t="shared" si="13"/>
        <v>0</v>
      </c>
      <c r="T37" s="58">
        <f t="shared" si="14"/>
        <v>0</v>
      </c>
    </row>
    <row r="38" spans="1:20" ht="15.75" customHeight="1">
      <c r="A38" s="43"/>
      <c r="B38" s="116">
        <f t="shared" ca="1" si="0"/>
        <v>0</v>
      </c>
      <c r="C38" s="45">
        <f t="shared" ca="1" si="1"/>
        <v>0</v>
      </c>
      <c r="D38" s="45">
        <f t="shared" ca="1" si="2"/>
        <v>0</v>
      </c>
      <c r="E38" s="45">
        <f t="shared" ca="1" si="3"/>
        <v>0</v>
      </c>
      <c r="F38" s="45">
        <f t="shared" ca="1" si="4"/>
        <v>0</v>
      </c>
      <c r="G38" s="45">
        <f t="shared" ca="1" si="15"/>
        <v>0</v>
      </c>
      <c r="H38" s="48">
        <f t="shared" ca="1" si="16"/>
        <v>0</v>
      </c>
      <c r="I38" s="48">
        <f t="shared" ca="1" si="17"/>
        <v>0</v>
      </c>
      <c r="J38" s="45">
        <f t="shared" ca="1" si="18"/>
        <v>0</v>
      </c>
      <c r="K38" s="45">
        <f t="shared" ca="1" si="19"/>
        <v>0</v>
      </c>
      <c r="L38" s="45">
        <f t="shared" ca="1" si="20"/>
        <v>0</v>
      </c>
      <c r="M38" s="45">
        <f t="shared" ca="1" si="9"/>
        <v>0</v>
      </c>
      <c r="N38" s="48">
        <f t="shared" ca="1" si="21"/>
        <v>0</v>
      </c>
      <c r="O38" s="48">
        <f t="shared" ca="1" si="23"/>
        <v>0</v>
      </c>
      <c r="P38" s="45">
        <f t="shared" si="10"/>
        <v>0</v>
      </c>
      <c r="Q38" s="45">
        <f t="shared" si="11"/>
        <v>0</v>
      </c>
      <c r="R38" s="45">
        <f t="shared" si="12"/>
        <v>0</v>
      </c>
      <c r="S38" s="45">
        <f t="shared" si="13"/>
        <v>0</v>
      </c>
      <c r="T38" s="50">
        <f t="shared" si="14"/>
        <v>0</v>
      </c>
    </row>
    <row r="39" spans="1:20" ht="15.75" customHeight="1">
      <c r="A39" s="51"/>
      <c r="B39" s="115">
        <f t="shared" ca="1" si="0"/>
        <v>0</v>
      </c>
      <c r="C39" s="53">
        <f t="shared" ca="1" si="1"/>
        <v>0</v>
      </c>
      <c r="D39" s="53">
        <f t="shared" ca="1" si="2"/>
        <v>0</v>
      </c>
      <c r="E39" s="53">
        <f t="shared" ca="1" si="3"/>
        <v>0</v>
      </c>
      <c r="F39" s="53">
        <f t="shared" ca="1" si="4"/>
        <v>0</v>
      </c>
      <c r="G39" s="53">
        <f t="shared" ca="1" si="15"/>
        <v>0</v>
      </c>
      <c r="H39" s="56">
        <f t="shared" ca="1" si="16"/>
        <v>0</v>
      </c>
      <c r="I39" s="56">
        <f t="shared" ca="1" si="17"/>
        <v>0</v>
      </c>
      <c r="J39" s="53">
        <f t="shared" ca="1" si="18"/>
        <v>0</v>
      </c>
      <c r="K39" s="53">
        <f t="shared" ca="1" si="19"/>
        <v>0</v>
      </c>
      <c r="L39" s="53">
        <f t="shared" ca="1" si="20"/>
        <v>0</v>
      </c>
      <c r="M39" s="53">
        <f t="shared" ca="1" si="9"/>
        <v>0</v>
      </c>
      <c r="N39" s="56">
        <f t="shared" ca="1" si="21"/>
        <v>0</v>
      </c>
      <c r="O39" s="56">
        <f t="shared" ca="1" si="23"/>
        <v>0</v>
      </c>
      <c r="P39" s="53">
        <f t="shared" si="10"/>
        <v>0</v>
      </c>
      <c r="Q39" s="53">
        <f t="shared" si="11"/>
        <v>0</v>
      </c>
      <c r="R39" s="53">
        <f t="shared" si="12"/>
        <v>0</v>
      </c>
      <c r="S39" s="53">
        <f t="shared" si="13"/>
        <v>0</v>
      </c>
      <c r="T39" s="58">
        <f t="shared" si="14"/>
        <v>0</v>
      </c>
    </row>
    <row r="40" spans="1:20" ht="15.75" customHeight="1">
      <c r="A40" s="43"/>
      <c r="B40" s="116">
        <f t="shared" ca="1" si="0"/>
        <v>0</v>
      </c>
      <c r="C40" s="45">
        <f t="shared" ca="1" si="1"/>
        <v>0</v>
      </c>
      <c r="D40" s="45">
        <f t="shared" ca="1" si="2"/>
        <v>0</v>
      </c>
      <c r="E40" s="45">
        <f t="shared" ca="1" si="3"/>
        <v>0</v>
      </c>
      <c r="F40" s="45">
        <f t="shared" ca="1" si="4"/>
        <v>0</v>
      </c>
      <c r="G40" s="45">
        <f t="shared" ca="1" si="15"/>
        <v>0</v>
      </c>
      <c r="H40" s="48">
        <f t="shared" ca="1" si="16"/>
        <v>0</v>
      </c>
      <c r="I40" s="48">
        <f t="shared" ca="1" si="17"/>
        <v>0</v>
      </c>
      <c r="J40" s="45">
        <f t="shared" ca="1" si="18"/>
        <v>0</v>
      </c>
      <c r="K40" s="45">
        <f t="shared" ca="1" si="19"/>
        <v>0</v>
      </c>
      <c r="L40" s="45">
        <f t="shared" ca="1" si="20"/>
        <v>0</v>
      </c>
      <c r="M40" s="45">
        <f t="shared" ca="1" si="9"/>
        <v>0</v>
      </c>
      <c r="N40" s="48">
        <f t="shared" ca="1" si="21"/>
        <v>0</v>
      </c>
      <c r="O40" s="48">
        <f t="shared" ca="1" si="23"/>
        <v>0</v>
      </c>
      <c r="P40" s="45">
        <f t="shared" si="10"/>
        <v>0</v>
      </c>
      <c r="Q40" s="45">
        <f t="shared" si="11"/>
        <v>0</v>
      </c>
      <c r="R40" s="45">
        <f t="shared" si="12"/>
        <v>0</v>
      </c>
      <c r="S40" s="45">
        <f t="shared" si="13"/>
        <v>0</v>
      </c>
      <c r="T40" s="50">
        <f t="shared" si="14"/>
        <v>0</v>
      </c>
    </row>
    <row r="41" spans="1:20" ht="15.75" customHeight="1">
      <c r="A41" s="51"/>
      <c r="B41" s="115">
        <f t="shared" ca="1" si="0"/>
        <v>0</v>
      </c>
      <c r="C41" s="53">
        <f t="shared" ca="1" si="1"/>
        <v>0</v>
      </c>
      <c r="D41" s="53">
        <f t="shared" ca="1" si="2"/>
        <v>0</v>
      </c>
      <c r="E41" s="53">
        <f t="shared" ca="1" si="3"/>
        <v>0</v>
      </c>
      <c r="F41" s="53">
        <f t="shared" ca="1" si="4"/>
        <v>0</v>
      </c>
      <c r="G41" s="53">
        <f t="shared" ca="1" si="15"/>
        <v>0</v>
      </c>
      <c r="H41" s="56">
        <f t="shared" ca="1" si="16"/>
        <v>0</v>
      </c>
      <c r="I41" s="56">
        <f t="shared" ca="1" si="17"/>
        <v>0</v>
      </c>
      <c r="J41" s="53">
        <f t="shared" ca="1" si="18"/>
        <v>0</v>
      </c>
      <c r="K41" s="53">
        <f t="shared" ca="1" si="19"/>
        <v>0</v>
      </c>
      <c r="L41" s="53">
        <f t="shared" ca="1" si="20"/>
        <v>0</v>
      </c>
      <c r="M41" s="53">
        <f t="shared" ca="1" si="9"/>
        <v>0</v>
      </c>
      <c r="N41" s="56">
        <f t="shared" ca="1" si="21"/>
        <v>0</v>
      </c>
      <c r="O41" s="56">
        <f t="shared" ca="1" si="23"/>
        <v>0</v>
      </c>
      <c r="P41" s="53">
        <f t="shared" si="10"/>
        <v>0</v>
      </c>
      <c r="Q41" s="53">
        <f t="shared" si="11"/>
        <v>0</v>
      </c>
      <c r="R41" s="53">
        <f t="shared" si="12"/>
        <v>0</v>
      </c>
      <c r="S41" s="53">
        <f t="shared" si="13"/>
        <v>0</v>
      </c>
      <c r="T41" s="58">
        <f t="shared" si="14"/>
        <v>0</v>
      </c>
    </row>
    <row r="42" spans="1:20" ht="15.75" customHeight="1">
      <c r="A42" s="43"/>
      <c r="B42" s="116">
        <f t="shared" ca="1" si="0"/>
        <v>0</v>
      </c>
      <c r="C42" s="45">
        <f t="shared" ca="1" si="1"/>
        <v>0</v>
      </c>
      <c r="D42" s="45">
        <f t="shared" ca="1" si="2"/>
        <v>0</v>
      </c>
      <c r="E42" s="45">
        <f t="shared" ca="1" si="3"/>
        <v>0</v>
      </c>
      <c r="F42" s="45">
        <f t="shared" ca="1" si="4"/>
        <v>0</v>
      </c>
      <c r="G42" s="45">
        <f t="shared" ca="1" si="15"/>
        <v>0</v>
      </c>
      <c r="H42" s="48">
        <f t="shared" ca="1" si="16"/>
        <v>0</v>
      </c>
      <c r="I42" s="48">
        <f t="shared" ca="1" si="17"/>
        <v>0</v>
      </c>
      <c r="J42" s="45">
        <f t="shared" ca="1" si="18"/>
        <v>0</v>
      </c>
      <c r="K42" s="45">
        <f t="shared" ca="1" si="19"/>
        <v>0</v>
      </c>
      <c r="L42" s="45">
        <f t="shared" ca="1" si="20"/>
        <v>0</v>
      </c>
      <c r="M42" s="45">
        <f t="shared" ca="1" si="9"/>
        <v>0</v>
      </c>
      <c r="N42" s="48">
        <f t="shared" ca="1" si="21"/>
        <v>0</v>
      </c>
      <c r="O42" s="48">
        <f t="shared" ca="1" si="23"/>
        <v>0</v>
      </c>
      <c r="P42" s="45">
        <f t="shared" si="10"/>
        <v>0</v>
      </c>
      <c r="Q42" s="45">
        <f t="shared" si="11"/>
        <v>0</v>
      </c>
      <c r="R42" s="45">
        <f t="shared" si="12"/>
        <v>0</v>
      </c>
      <c r="S42" s="45">
        <f t="shared" si="13"/>
        <v>0</v>
      </c>
      <c r="T42" s="50">
        <f t="shared" si="14"/>
        <v>0</v>
      </c>
    </row>
    <row r="43" spans="1:20" ht="15.75" customHeight="1">
      <c r="A43" s="51"/>
      <c r="B43" s="115">
        <f t="shared" ca="1" si="0"/>
        <v>0</v>
      </c>
      <c r="C43" s="53">
        <f t="shared" ca="1" si="1"/>
        <v>0</v>
      </c>
      <c r="D43" s="53">
        <f t="shared" ca="1" si="2"/>
        <v>0</v>
      </c>
      <c r="E43" s="53">
        <f t="shared" ca="1" si="3"/>
        <v>0</v>
      </c>
      <c r="F43" s="53">
        <f t="shared" ca="1" si="4"/>
        <v>0</v>
      </c>
      <c r="G43" s="53">
        <f t="shared" ca="1" si="15"/>
        <v>0</v>
      </c>
      <c r="H43" s="56">
        <f t="shared" ca="1" si="16"/>
        <v>0</v>
      </c>
      <c r="I43" s="56">
        <f t="shared" ca="1" si="17"/>
        <v>0</v>
      </c>
      <c r="J43" s="53">
        <f t="shared" ca="1" si="18"/>
        <v>0</v>
      </c>
      <c r="K43" s="53">
        <f t="shared" ca="1" si="19"/>
        <v>0</v>
      </c>
      <c r="L43" s="53">
        <f t="shared" ca="1" si="20"/>
        <v>0</v>
      </c>
      <c r="M43" s="53">
        <f t="shared" ca="1" si="9"/>
        <v>0</v>
      </c>
      <c r="N43" s="56">
        <f t="shared" ca="1" si="21"/>
        <v>0</v>
      </c>
      <c r="O43" s="56">
        <f t="shared" ca="1" si="23"/>
        <v>0</v>
      </c>
      <c r="P43" s="53">
        <f t="shared" si="10"/>
        <v>0</v>
      </c>
      <c r="Q43" s="53">
        <f t="shared" si="11"/>
        <v>0</v>
      </c>
      <c r="R43" s="53">
        <f t="shared" si="12"/>
        <v>0</v>
      </c>
      <c r="S43" s="53">
        <f t="shared" si="13"/>
        <v>0</v>
      </c>
      <c r="T43" s="58">
        <f t="shared" si="14"/>
        <v>0</v>
      </c>
    </row>
    <row r="44" spans="1:20" ht="15.75" customHeight="1">
      <c r="A44" s="43"/>
      <c r="B44" s="116">
        <f t="shared" ca="1" si="0"/>
        <v>0</v>
      </c>
      <c r="C44" s="45">
        <f t="shared" ca="1" si="1"/>
        <v>0</v>
      </c>
      <c r="D44" s="45">
        <f t="shared" ca="1" si="2"/>
        <v>0</v>
      </c>
      <c r="E44" s="45">
        <f t="shared" ca="1" si="3"/>
        <v>0</v>
      </c>
      <c r="F44" s="45">
        <f t="shared" ca="1" si="4"/>
        <v>0</v>
      </c>
      <c r="G44" s="45">
        <f t="shared" ca="1" si="15"/>
        <v>0</v>
      </c>
      <c r="H44" s="48">
        <f t="shared" ca="1" si="16"/>
        <v>0</v>
      </c>
      <c r="I44" s="48">
        <f t="shared" ca="1" si="17"/>
        <v>0</v>
      </c>
      <c r="J44" s="45">
        <f t="shared" ca="1" si="18"/>
        <v>0</v>
      </c>
      <c r="K44" s="45">
        <f t="shared" ca="1" si="19"/>
        <v>0</v>
      </c>
      <c r="L44" s="45">
        <f t="shared" ca="1" si="20"/>
        <v>0</v>
      </c>
      <c r="M44" s="45">
        <f t="shared" ca="1" si="9"/>
        <v>0</v>
      </c>
      <c r="N44" s="48">
        <f t="shared" ca="1" si="21"/>
        <v>0</v>
      </c>
      <c r="O44" s="48">
        <f t="shared" ca="1" si="23"/>
        <v>0</v>
      </c>
      <c r="P44" s="45">
        <f t="shared" si="10"/>
        <v>0</v>
      </c>
      <c r="Q44" s="45">
        <f t="shared" si="11"/>
        <v>0</v>
      </c>
      <c r="R44" s="45">
        <f t="shared" si="12"/>
        <v>0</v>
      </c>
      <c r="S44" s="45">
        <f t="shared" si="13"/>
        <v>0</v>
      </c>
      <c r="T44" s="50">
        <f t="shared" si="14"/>
        <v>0</v>
      </c>
    </row>
    <row r="45" spans="1:20" ht="15.75" customHeight="1">
      <c r="A45" s="51"/>
      <c r="B45" s="115">
        <f t="shared" ca="1" si="0"/>
        <v>0</v>
      </c>
      <c r="C45" s="53">
        <f t="shared" ca="1" si="1"/>
        <v>0</v>
      </c>
      <c r="D45" s="53">
        <f t="shared" ca="1" si="2"/>
        <v>0</v>
      </c>
      <c r="E45" s="53">
        <f t="shared" ca="1" si="3"/>
        <v>0</v>
      </c>
      <c r="F45" s="53">
        <f t="shared" ca="1" si="4"/>
        <v>0</v>
      </c>
      <c r="G45" s="53">
        <f t="shared" ca="1" si="15"/>
        <v>0</v>
      </c>
      <c r="H45" s="56">
        <f t="shared" ca="1" si="16"/>
        <v>0</v>
      </c>
      <c r="I45" s="56">
        <f t="shared" ca="1" si="17"/>
        <v>0</v>
      </c>
      <c r="J45" s="53">
        <f t="shared" ca="1" si="18"/>
        <v>0</v>
      </c>
      <c r="K45" s="53">
        <f t="shared" ca="1" si="19"/>
        <v>0</v>
      </c>
      <c r="L45" s="53">
        <f t="shared" ca="1" si="20"/>
        <v>0</v>
      </c>
      <c r="M45" s="53">
        <f t="shared" ca="1" si="9"/>
        <v>0</v>
      </c>
      <c r="N45" s="56">
        <f t="shared" ca="1" si="21"/>
        <v>0</v>
      </c>
      <c r="O45" s="56">
        <f t="shared" ca="1" si="23"/>
        <v>0</v>
      </c>
      <c r="P45" s="53">
        <f t="shared" si="10"/>
        <v>0</v>
      </c>
      <c r="Q45" s="53">
        <f t="shared" si="11"/>
        <v>0</v>
      </c>
      <c r="R45" s="53">
        <f t="shared" si="12"/>
        <v>0</v>
      </c>
      <c r="S45" s="53">
        <f t="shared" si="13"/>
        <v>0</v>
      </c>
      <c r="T45" s="58">
        <f t="shared" si="14"/>
        <v>0</v>
      </c>
    </row>
    <row r="46" spans="1:20" ht="15.75" customHeight="1">
      <c r="A46" s="43"/>
      <c r="B46" s="116">
        <f t="shared" ca="1" si="0"/>
        <v>0</v>
      </c>
      <c r="C46" s="45">
        <f t="shared" ca="1" si="1"/>
        <v>0</v>
      </c>
      <c r="D46" s="45">
        <f t="shared" ca="1" si="2"/>
        <v>0</v>
      </c>
      <c r="E46" s="45">
        <f t="shared" ca="1" si="3"/>
        <v>0</v>
      </c>
      <c r="F46" s="45">
        <f t="shared" ca="1" si="4"/>
        <v>0</v>
      </c>
      <c r="G46" s="45">
        <f t="shared" ca="1" si="15"/>
        <v>0</v>
      </c>
      <c r="H46" s="48">
        <f t="shared" ca="1" si="16"/>
        <v>0</v>
      </c>
      <c r="I46" s="48">
        <f t="shared" ca="1" si="17"/>
        <v>0</v>
      </c>
      <c r="J46" s="45">
        <f t="shared" ca="1" si="18"/>
        <v>0</v>
      </c>
      <c r="K46" s="45">
        <f t="shared" ca="1" si="19"/>
        <v>0</v>
      </c>
      <c r="L46" s="45">
        <f t="shared" ca="1" si="20"/>
        <v>0</v>
      </c>
      <c r="M46" s="45">
        <f t="shared" ca="1" si="9"/>
        <v>0</v>
      </c>
      <c r="N46" s="48">
        <f t="shared" ca="1" si="21"/>
        <v>0</v>
      </c>
      <c r="O46" s="48">
        <f t="shared" ca="1" si="23"/>
        <v>0</v>
      </c>
      <c r="P46" s="45">
        <f t="shared" si="10"/>
        <v>0</v>
      </c>
      <c r="Q46" s="45">
        <f t="shared" si="11"/>
        <v>0</v>
      </c>
      <c r="R46" s="45">
        <f t="shared" si="12"/>
        <v>0</v>
      </c>
      <c r="S46" s="45">
        <f t="shared" si="13"/>
        <v>0</v>
      </c>
      <c r="T46" s="50">
        <f t="shared" si="14"/>
        <v>0</v>
      </c>
    </row>
    <row r="47" spans="1:20" ht="15.75" customHeight="1">
      <c r="A47" s="51"/>
      <c r="B47" s="115">
        <f t="shared" ca="1" si="0"/>
        <v>0</v>
      </c>
      <c r="C47" s="53">
        <f t="shared" ca="1" si="1"/>
        <v>0</v>
      </c>
      <c r="D47" s="53">
        <f t="shared" ca="1" si="2"/>
        <v>0</v>
      </c>
      <c r="E47" s="53">
        <f t="shared" ca="1" si="3"/>
        <v>0</v>
      </c>
      <c r="F47" s="53">
        <f t="shared" ca="1" si="4"/>
        <v>0</v>
      </c>
      <c r="G47" s="53">
        <f t="shared" ca="1" si="15"/>
        <v>0</v>
      </c>
      <c r="H47" s="56">
        <f t="shared" ca="1" si="16"/>
        <v>0</v>
      </c>
      <c r="I47" s="56">
        <f t="shared" ca="1" si="17"/>
        <v>0</v>
      </c>
      <c r="J47" s="53">
        <f t="shared" ca="1" si="18"/>
        <v>0</v>
      </c>
      <c r="K47" s="53">
        <f t="shared" ca="1" si="19"/>
        <v>0</v>
      </c>
      <c r="L47" s="53">
        <f t="shared" ca="1" si="20"/>
        <v>0</v>
      </c>
      <c r="M47" s="53">
        <f t="shared" ca="1" si="9"/>
        <v>0</v>
      </c>
      <c r="N47" s="56">
        <f t="shared" ca="1" si="21"/>
        <v>0</v>
      </c>
      <c r="O47" s="56">
        <f t="shared" ca="1" si="23"/>
        <v>0</v>
      </c>
      <c r="P47" s="53">
        <f t="shared" si="10"/>
        <v>0</v>
      </c>
      <c r="Q47" s="53">
        <f t="shared" si="11"/>
        <v>0</v>
      </c>
      <c r="R47" s="53">
        <f t="shared" si="12"/>
        <v>0</v>
      </c>
      <c r="S47" s="53">
        <f t="shared" si="13"/>
        <v>0</v>
      </c>
      <c r="T47" s="58">
        <f t="shared" si="14"/>
        <v>0</v>
      </c>
    </row>
    <row r="48" spans="1:20" ht="15.75" customHeight="1">
      <c r="A48" s="43"/>
      <c r="B48" s="116">
        <f t="shared" ca="1" si="0"/>
        <v>0</v>
      </c>
      <c r="C48" s="45">
        <f t="shared" ca="1" si="1"/>
        <v>0</v>
      </c>
      <c r="D48" s="45">
        <f t="shared" ca="1" si="2"/>
        <v>0</v>
      </c>
      <c r="E48" s="45">
        <f t="shared" ca="1" si="3"/>
        <v>0</v>
      </c>
      <c r="F48" s="45">
        <f t="shared" ca="1" si="4"/>
        <v>0</v>
      </c>
      <c r="G48" s="45">
        <f t="shared" ca="1" si="15"/>
        <v>0</v>
      </c>
      <c r="H48" s="48">
        <f t="shared" ca="1" si="16"/>
        <v>0</v>
      </c>
      <c r="I48" s="48">
        <f t="shared" ca="1" si="17"/>
        <v>0</v>
      </c>
      <c r="J48" s="45">
        <f t="shared" ca="1" si="18"/>
        <v>0</v>
      </c>
      <c r="K48" s="45">
        <f t="shared" ca="1" si="19"/>
        <v>0</v>
      </c>
      <c r="L48" s="45">
        <f t="shared" ca="1" si="20"/>
        <v>0</v>
      </c>
      <c r="M48" s="45">
        <f t="shared" ca="1" si="9"/>
        <v>0</v>
      </c>
      <c r="N48" s="48">
        <f t="shared" ca="1" si="21"/>
        <v>0</v>
      </c>
      <c r="O48" s="48">
        <f t="shared" ca="1" si="23"/>
        <v>0</v>
      </c>
      <c r="P48" s="45">
        <f t="shared" si="10"/>
        <v>0</v>
      </c>
      <c r="Q48" s="45">
        <f t="shared" si="11"/>
        <v>0</v>
      </c>
      <c r="R48" s="45">
        <f t="shared" si="12"/>
        <v>0</v>
      </c>
      <c r="S48" s="45">
        <f t="shared" si="13"/>
        <v>0</v>
      </c>
      <c r="T48" s="50">
        <f t="shared" si="14"/>
        <v>0</v>
      </c>
    </row>
    <row r="49" spans="1:20" ht="15.75" customHeight="1">
      <c r="A49" s="51"/>
      <c r="B49" s="115">
        <f t="shared" ca="1" si="0"/>
        <v>0</v>
      </c>
      <c r="C49" s="53">
        <f t="shared" ca="1" si="1"/>
        <v>0</v>
      </c>
      <c r="D49" s="53">
        <f t="shared" ca="1" si="2"/>
        <v>0</v>
      </c>
      <c r="E49" s="53">
        <f t="shared" ca="1" si="3"/>
        <v>0</v>
      </c>
      <c r="F49" s="53">
        <f t="shared" ca="1" si="4"/>
        <v>0</v>
      </c>
      <c r="G49" s="53">
        <f t="shared" ca="1" si="15"/>
        <v>0</v>
      </c>
      <c r="H49" s="56">
        <f t="shared" ca="1" si="16"/>
        <v>0</v>
      </c>
      <c r="I49" s="56">
        <f t="shared" ca="1" si="17"/>
        <v>0</v>
      </c>
      <c r="J49" s="53">
        <f t="shared" ca="1" si="18"/>
        <v>0</v>
      </c>
      <c r="K49" s="53">
        <f t="shared" ca="1" si="19"/>
        <v>0</v>
      </c>
      <c r="L49" s="53">
        <f t="shared" ca="1" si="20"/>
        <v>0</v>
      </c>
      <c r="M49" s="53">
        <f t="shared" ca="1" si="9"/>
        <v>0</v>
      </c>
      <c r="N49" s="56">
        <f t="shared" ca="1" si="21"/>
        <v>0</v>
      </c>
      <c r="O49" s="56">
        <f t="shared" ca="1" si="23"/>
        <v>0</v>
      </c>
      <c r="P49" s="53">
        <f t="shared" si="10"/>
        <v>0</v>
      </c>
      <c r="Q49" s="53">
        <f t="shared" si="11"/>
        <v>0</v>
      </c>
      <c r="R49" s="53">
        <f t="shared" si="12"/>
        <v>0</v>
      </c>
      <c r="S49" s="53">
        <f t="shared" si="13"/>
        <v>0</v>
      </c>
      <c r="T49" s="58">
        <f t="shared" si="14"/>
        <v>0</v>
      </c>
    </row>
    <row r="50" spans="1:20" ht="15.75" customHeight="1">
      <c r="A50" s="43"/>
      <c r="B50" s="116">
        <f t="shared" ca="1" si="0"/>
        <v>0</v>
      </c>
      <c r="C50" s="45">
        <f t="shared" ca="1" si="1"/>
        <v>0</v>
      </c>
      <c r="D50" s="45">
        <f t="shared" ca="1" si="2"/>
        <v>0</v>
      </c>
      <c r="E50" s="45">
        <f t="shared" ca="1" si="3"/>
        <v>0</v>
      </c>
      <c r="F50" s="45">
        <f t="shared" ca="1" si="4"/>
        <v>0</v>
      </c>
      <c r="G50" s="45">
        <f t="shared" ca="1" si="15"/>
        <v>0</v>
      </c>
      <c r="H50" s="48">
        <f t="shared" ca="1" si="16"/>
        <v>0</v>
      </c>
      <c r="I50" s="48">
        <f t="shared" ca="1" si="17"/>
        <v>0</v>
      </c>
      <c r="J50" s="45">
        <f t="shared" ca="1" si="18"/>
        <v>0</v>
      </c>
      <c r="K50" s="45">
        <f t="shared" ca="1" si="19"/>
        <v>0</v>
      </c>
      <c r="L50" s="45">
        <f t="shared" ca="1" si="20"/>
        <v>0</v>
      </c>
      <c r="M50" s="45">
        <f t="shared" ca="1" si="9"/>
        <v>0</v>
      </c>
      <c r="N50" s="48">
        <f t="shared" ca="1" si="21"/>
        <v>0</v>
      </c>
      <c r="O50" s="48">
        <f t="shared" ca="1" si="23"/>
        <v>0</v>
      </c>
      <c r="P50" s="45">
        <f t="shared" si="10"/>
        <v>0</v>
      </c>
      <c r="Q50" s="45">
        <f t="shared" si="11"/>
        <v>0</v>
      </c>
      <c r="R50" s="45">
        <f t="shared" si="12"/>
        <v>0</v>
      </c>
      <c r="S50" s="45">
        <f t="shared" si="13"/>
        <v>0</v>
      </c>
      <c r="T50" s="50">
        <f t="shared" si="14"/>
        <v>0</v>
      </c>
    </row>
    <row r="51" spans="1:20" ht="15.75" customHeight="1">
      <c r="A51" s="51"/>
      <c r="B51" s="115">
        <f t="shared" ca="1" si="0"/>
        <v>0</v>
      </c>
      <c r="C51" s="53">
        <f t="shared" ca="1" si="1"/>
        <v>0</v>
      </c>
      <c r="D51" s="53">
        <f t="shared" ca="1" si="2"/>
        <v>0</v>
      </c>
      <c r="E51" s="53">
        <f t="shared" ca="1" si="3"/>
        <v>0</v>
      </c>
      <c r="F51" s="53">
        <f t="shared" ca="1" si="4"/>
        <v>0</v>
      </c>
      <c r="G51" s="53">
        <f t="shared" ca="1" si="15"/>
        <v>0</v>
      </c>
      <c r="H51" s="56">
        <f t="shared" ca="1" si="16"/>
        <v>0</v>
      </c>
      <c r="I51" s="56">
        <f t="shared" ca="1" si="17"/>
        <v>0</v>
      </c>
      <c r="J51" s="53">
        <f t="shared" ca="1" si="18"/>
        <v>0</v>
      </c>
      <c r="K51" s="53">
        <f t="shared" ca="1" si="19"/>
        <v>0</v>
      </c>
      <c r="L51" s="53">
        <f t="shared" ca="1" si="20"/>
        <v>0</v>
      </c>
      <c r="M51" s="53">
        <f t="shared" ca="1" si="9"/>
        <v>0</v>
      </c>
      <c r="N51" s="56">
        <f t="shared" ca="1" si="21"/>
        <v>0</v>
      </c>
      <c r="O51" s="56">
        <f t="shared" ca="1" si="23"/>
        <v>0</v>
      </c>
      <c r="P51" s="53">
        <f t="shared" si="10"/>
        <v>0</v>
      </c>
      <c r="Q51" s="53">
        <f t="shared" si="11"/>
        <v>0</v>
      </c>
      <c r="R51" s="53">
        <f t="shared" si="12"/>
        <v>0</v>
      </c>
      <c r="S51" s="53">
        <f t="shared" si="13"/>
        <v>0</v>
      </c>
      <c r="T51" s="58">
        <f t="shared" si="14"/>
        <v>0</v>
      </c>
    </row>
    <row r="52" spans="1:20" ht="15.75" customHeight="1">
      <c r="A52" s="43"/>
      <c r="B52" s="116">
        <f t="shared" ca="1" si="0"/>
        <v>0</v>
      </c>
      <c r="C52" s="45">
        <f t="shared" ca="1" si="1"/>
        <v>0</v>
      </c>
      <c r="D52" s="45">
        <f t="shared" ca="1" si="2"/>
        <v>0</v>
      </c>
      <c r="E52" s="45">
        <f t="shared" ca="1" si="3"/>
        <v>0</v>
      </c>
      <c r="F52" s="45">
        <f t="shared" ca="1" si="4"/>
        <v>0</v>
      </c>
      <c r="G52" s="45">
        <f t="shared" ca="1" si="15"/>
        <v>0</v>
      </c>
      <c r="H52" s="48">
        <f t="shared" ca="1" si="16"/>
        <v>0</v>
      </c>
      <c r="I52" s="48">
        <f t="shared" ca="1" si="17"/>
        <v>0</v>
      </c>
      <c r="J52" s="45">
        <f t="shared" ca="1" si="18"/>
        <v>0</v>
      </c>
      <c r="K52" s="45">
        <f t="shared" ca="1" si="19"/>
        <v>0</v>
      </c>
      <c r="L52" s="45">
        <f t="shared" ca="1" si="20"/>
        <v>0</v>
      </c>
      <c r="M52" s="45">
        <f t="shared" ca="1" si="9"/>
        <v>0</v>
      </c>
      <c r="N52" s="48">
        <f t="shared" ca="1" si="21"/>
        <v>0</v>
      </c>
      <c r="O52" s="48">
        <f t="shared" ca="1" si="23"/>
        <v>0</v>
      </c>
      <c r="P52" s="45">
        <f t="shared" si="10"/>
        <v>0</v>
      </c>
      <c r="Q52" s="45">
        <f t="shared" si="11"/>
        <v>0</v>
      </c>
      <c r="R52" s="45">
        <f t="shared" si="12"/>
        <v>0</v>
      </c>
      <c r="S52" s="45">
        <f t="shared" si="13"/>
        <v>0</v>
      </c>
      <c r="T52" s="50">
        <f t="shared" si="14"/>
        <v>0</v>
      </c>
    </row>
    <row r="53" spans="1:20" ht="15.75" customHeight="1">
      <c r="A53" s="51"/>
      <c r="B53" s="115">
        <f t="shared" ca="1" si="0"/>
        <v>0</v>
      </c>
      <c r="C53" s="53">
        <f t="shared" ca="1" si="1"/>
        <v>0</v>
      </c>
      <c r="D53" s="53">
        <f t="shared" ca="1" si="2"/>
        <v>0</v>
      </c>
      <c r="E53" s="53">
        <f t="shared" ca="1" si="3"/>
        <v>0</v>
      </c>
      <c r="F53" s="53">
        <f t="shared" ca="1" si="4"/>
        <v>0</v>
      </c>
      <c r="G53" s="53">
        <f t="shared" ca="1" si="15"/>
        <v>0</v>
      </c>
      <c r="H53" s="56">
        <f t="shared" ca="1" si="16"/>
        <v>0</v>
      </c>
      <c r="I53" s="56">
        <f t="shared" ca="1" si="17"/>
        <v>0</v>
      </c>
      <c r="J53" s="53">
        <f t="shared" ca="1" si="18"/>
        <v>0</v>
      </c>
      <c r="K53" s="53">
        <f t="shared" ca="1" si="19"/>
        <v>0</v>
      </c>
      <c r="L53" s="53">
        <f t="shared" ca="1" si="20"/>
        <v>0</v>
      </c>
      <c r="M53" s="53">
        <f t="shared" ca="1" si="9"/>
        <v>0</v>
      </c>
      <c r="N53" s="56">
        <f t="shared" ca="1" si="21"/>
        <v>0</v>
      </c>
      <c r="O53" s="56">
        <f t="shared" ca="1" si="23"/>
        <v>0</v>
      </c>
      <c r="P53" s="53">
        <f t="shared" si="10"/>
        <v>0</v>
      </c>
      <c r="Q53" s="53">
        <f t="shared" si="11"/>
        <v>0</v>
      </c>
      <c r="R53" s="53">
        <f t="shared" si="12"/>
        <v>0</v>
      </c>
      <c r="S53" s="53">
        <f t="shared" si="13"/>
        <v>0</v>
      </c>
      <c r="T53" s="58">
        <f t="shared" si="14"/>
        <v>0</v>
      </c>
    </row>
    <row r="54" spans="1:20" ht="15.75" customHeight="1">
      <c r="A54" s="43"/>
      <c r="B54" s="116">
        <f t="shared" ca="1" si="0"/>
        <v>0</v>
      </c>
      <c r="C54" s="45">
        <f t="shared" ca="1" si="1"/>
        <v>0</v>
      </c>
      <c r="D54" s="45">
        <f t="shared" ca="1" si="2"/>
        <v>0</v>
      </c>
      <c r="E54" s="45">
        <f t="shared" ca="1" si="3"/>
        <v>0</v>
      </c>
      <c r="F54" s="45">
        <f t="shared" ca="1" si="4"/>
        <v>0</v>
      </c>
      <c r="G54" s="45">
        <f t="shared" ca="1" si="15"/>
        <v>0</v>
      </c>
      <c r="H54" s="48">
        <f t="shared" ca="1" si="16"/>
        <v>0</v>
      </c>
      <c r="I54" s="48">
        <f t="shared" ca="1" si="17"/>
        <v>0</v>
      </c>
      <c r="J54" s="45">
        <f t="shared" ca="1" si="18"/>
        <v>0</v>
      </c>
      <c r="K54" s="45">
        <f t="shared" ca="1" si="19"/>
        <v>0</v>
      </c>
      <c r="L54" s="45">
        <f t="shared" ca="1" si="20"/>
        <v>0</v>
      </c>
      <c r="M54" s="45">
        <f t="shared" ca="1" si="9"/>
        <v>0</v>
      </c>
      <c r="N54" s="48">
        <f t="shared" ca="1" si="21"/>
        <v>0</v>
      </c>
      <c r="O54" s="48">
        <f t="shared" ca="1" si="23"/>
        <v>0</v>
      </c>
      <c r="P54" s="45">
        <f t="shared" si="10"/>
        <v>0</v>
      </c>
      <c r="Q54" s="45">
        <f t="shared" si="11"/>
        <v>0</v>
      </c>
      <c r="R54" s="45">
        <f t="shared" si="12"/>
        <v>0</v>
      </c>
      <c r="S54" s="45">
        <f t="shared" si="13"/>
        <v>0</v>
      </c>
      <c r="T54" s="50">
        <f t="shared" si="14"/>
        <v>0</v>
      </c>
    </row>
    <row r="55" spans="1:20" ht="15.75" customHeight="1">
      <c r="A55" s="51"/>
      <c r="B55" s="115">
        <f t="shared" ca="1" si="0"/>
        <v>0</v>
      </c>
      <c r="C55" s="53">
        <f t="shared" ca="1" si="1"/>
        <v>0</v>
      </c>
      <c r="D55" s="53">
        <f t="shared" ca="1" si="2"/>
        <v>0</v>
      </c>
      <c r="E55" s="53">
        <f t="shared" ca="1" si="3"/>
        <v>0</v>
      </c>
      <c r="F55" s="53">
        <f t="shared" ca="1" si="4"/>
        <v>0</v>
      </c>
      <c r="G55" s="53">
        <f t="shared" ca="1" si="15"/>
        <v>0</v>
      </c>
      <c r="H55" s="56">
        <f t="shared" ca="1" si="16"/>
        <v>0</v>
      </c>
      <c r="I55" s="56">
        <f t="shared" ca="1" si="17"/>
        <v>0</v>
      </c>
      <c r="J55" s="53">
        <f t="shared" ca="1" si="18"/>
        <v>0</v>
      </c>
      <c r="K55" s="53">
        <f t="shared" ca="1" si="19"/>
        <v>0</v>
      </c>
      <c r="L55" s="53">
        <f t="shared" ca="1" si="20"/>
        <v>0</v>
      </c>
      <c r="M55" s="53">
        <f t="shared" ca="1" si="9"/>
        <v>0</v>
      </c>
      <c r="N55" s="56">
        <f t="shared" ca="1" si="21"/>
        <v>0</v>
      </c>
      <c r="O55" s="56">
        <f t="shared" ca="1" si="23"/>
        <v>0</v>
      </c>
      <c r="P55" s="53">
        <f t="shared" si="10"/>
        <v>0</v>
      </c>
      <c r="Q55" s="53">
        <f t="shared" si="11"/>
        <v>0</v>
      </c>
      <c r="R55" s="53">
        <f t="shared" si="12"/>
        <v>0</v>
      </c>
      <c r="S55" s="53">
        <f t="shared" si="13"/>
        <v>0</v>
      </c>
      <c r="T55" s="58">
        <f t="shared" si="14"/>
        <v>0</v>
      </c>
    </row>
    <row r="56" spans="1:20" ht="15.75" customHeight="1">
      <c r="A56" s="43"/>
      <c r="B56" s="116">
        <f t="shared" ca="1" si="0"/>
        <v>0</v>
      </c>
      <c r="C56" s="45">
        <f t="shared" ca="1" si="1"/>
        <v>0</v>
      </c>
      <c r="D56" s="45">
        <f t="shared" ca="1" si="2"/>
        <v>0</v>
      </c>
      <c r="E56" s="45">
        <f t="shared" ca="1" si="3"/>
        <v>0</v>
      </c>
      <c r="F56" s="45">
        <f t="shared" ca="1" si="4"/>
        <v>0</v>
      </c>
      <c r="G56" s="45">
        <f t="shared" ca="1" si="15"/>
        <v>0</v>
      </c>
      <c r="H56" s="48">
        <f t="shared" ca="1" si="16"/>
        <v>0</v>
      </c>
      <c r="I56" s="48">
        <f t="shared" ca="1" si="17"/>
        <v>0</v>
      </c>
      <c r="J56" s="45">
        <f t="shared" ca="1" si="18"/>
        <v>0</v>
      </c>
      <c r="K56" s="45">
        <f t="shared" ca="1" si="19"/>
        <v>0</v>
      </c>
      <c r="L56" s="45">
        <f t="shared" ca="1" si="20"/>
        <v>0</v>
      </c>
      <c r="M56" s="45">
        <f t="shared" ca="1" si="9"/>
        <v>0</v>
      </c>
      <c r="N56" s="48">
        <f t="shared" ca="1" si="21"/>
        <v>0</v>
      </c>
      <c r="O56" s="48">
        <f t="shared" ca="1" si="23"/>
        <v>0</v>
      </c>
      <c r="P56" s="45">
        <f t="shared" si="10"/>
        <v>0</v>
      </c>
      <c r="Q56" s="45">
        <f t="shared" si="11"/>
        <v>0</v>
      </c>
      <c r="R56" s="45">
        <f t="shared" si="12"/>
        <v>0</v>
      </c>
      <c r="S56" s="45">
        <f t="shared" si="13"/>
        <v>0</v>
      </c>
      <c r="T56" s="50">
        <f t="shared" si="14"/>
        <v>0</v>
      </c>
    </row>
    <row r="57" spans="1:20" ht="15.75" customHeight="1">
      <c r="A57" s="51"/>
      <c r="B57" s="115">
        <f t="shared" ca="1" si="0"/>
        <v>0</v>
      </c>
      <c r="C57" s="53">
        <f t="shared" ca="1" si="1"/>
        <v>0</v>
      </c>
      <c r="D57" s="53">
        <f t="shared" ca="1" si="2"/>
        <v>0</v>
      </c>
      <c r="E57" s="53">
        <f t="shared" ca="1" si="3"/>
        <v>0</v>
      </c>
      <c r="F57" s="53">
        <f t="shared" ca="1" si="4"/>
        <v>0</v>
      </c>
      <c r="G57" s="53">
        <f t="shared" ca="1" si="15"/>
        <v>0</v>
      </c>
      <c r="H57" s="56">
        <f t="shared" ca="1" si="16"/>
        <v>0</v>
      </c>
      <c r="I57" s="56">
        <f t="shared" ca="1" si="17"/>
        <v>0</v>
      </c>
      <c r="J57" s="53">
        <f t="shared" ca="1" si="18"/>
        <v>0</v>
      </c>
      <c r="K57" s="53">
        <f t="shared" ca="1" si="19"/>
        <v>0</v>
      </c>
      <c r="L57" s="53">
        <f t="shared" ca="1" si="20"/>
        <v>0</v>
      </c>
      <c r="M57" s="53">
        <f t="shared" ca="1" si="9"/>
        <v>0</v>
      </c>
      <c r="N57" s="56">
        <f t="shared" ca="1" si="21"/>
        <v>0</v>
      </c>
      <c r="O57" s="56">
        <f t="shared" ca="1" si="23"/>
        <v>0</v>
      </c>
      <c r="P57" s="53">
        <f t="shared" si="10"/>
        <v>0</v>
      </c>
      <c r="Q57" s="53">
        <f t="shared" si="11"/>
        <v>0</v>
      </c>
      <c r="R57" s="53">
        <f t="shared" si="12"/>
        <v>0</v>
      </c>
      <c r="S57" s="53">
        <f t="shared" si="13"/>
        <v>0</v>
      </c>
      <c r="T57" s="58">
        <f t="shared" si="14"/>
        <v>0</v>
      </c>
    </row>
    <row r="58" spans="1:20" ht="15.75" customHeight="1">
      <c r="A58" s="43"/>
      <c r="B58" s="116">
        <f t="shared" ca="1" si="0"/>
        <v>0</v>
      </c>
      <c r="C58" s="45">
        <f t="shared" ca="1" si="1"/>
        <v>0</v>
      </c>
      <c r="D58" s="45">
        <f t="shared" ca="1" si="2"/>
        <v>0</v>
      </c>
      <c r="E58" s="45">
        <f t="shared" ca="1" si="3"/>
        <v>0</v>
      </c>
      <c r="F58" s="45">
        <f t="shared" ca="1" si="4"/>
        <v>0</v>
      </c>
      <c r="G58" s="45">
        <f t="shared" ca="1" si="15"/>
        <v>0</v>
      </c>
      <c r="H58" s="48">
        <f t="shared" ca="1" si="16"/>
        <v>0</v>
      </c>
      <c r="I58" s="48">
        <f t="shared" ca="1" si="17"/>
        <v>0</v>
      </c>
      <c r="J58" s="45">
        <f t="shared" ca="1" si="18"/>
        <v>0</v>
      </c>
      <c r="K58" s="45">
        <f t="shared" ca="1" si="19"/>
        <v>0</v>
      </c>
      <c r="L58" s="45">
        <f t="shared" ca="1" si="20"/>
        <v>0</v>
      </c>
      <c r="M58" s="45">
        <f t="shared" ca="1" si="9"/>
        <v>0</v>
      </c>
      <c r="N58" s="48">
        <f t="shared" ca="1" si="21"/>
        <v>0</v>
      </c>
      <c r="O58" s="48">
        <f t="shared" ca="1" si="23"/>
        <v>0</v>
      </c>
      <c r="P58" s="45">
        <f t="shared" si="10"/>
        <v>0</v>
      </c>
      <c r="Q58" s="45">
        <f t="shared" si="11"/>
        <v>0</v>
      </c>
      <c r="R58" s="45">
        <f t="shared" si="12"/>
        <v>0</v>
      </c>
      <c r="S58" s="45">
        <f t="shared" si="13"/>
        <v>0</v>
      </c>
      <c r="T58" s="50">
        <f t="shared" si="14"/>
        <v>0</v>
      </c>
    </row>
    <row r="59" spans="1:20" ht="15.75" customHeight="1">
      <c r="A59" s="51"/>
      <c r="B59" s="115">
        <f t="shared" ca="1" si="0"/>
        <v>0</v>
      </c>
      <c r="C59" s="53">
        <f t="shared" ca="1" si="1"/>
        <v>0</v>
      </c>
      <c r="D59" s="53">
        <f t="shared" ca="1" si="2"/>
        <v>0</v>
      </c>
      <c r="E59" s="53">
        <f t="shared" ca="1" si="3"/>
        <v>0</v>
      </c>
      <c r="F59" s="53">
        <f t="shared" ca="1" si="4"/>
        <v>0</v>
      </c>
      <c r="G59" s="53">
        <f t="shared" ca="1" si="15"/>
        <v>0</v>
      </c>
      <c r="H59" s="56">
        <f t="shared" ca="1" si="16"/>
        <v>0</v>
      </c>
      <c r="I59" s="56">
        <f t="shared" ca="1" si="17"/>
        <v>0</v>
      </c>
      <c r="J59" s="53">
        <f t="shared" ca="1" si="18"/>
        <v>0</v>
      </c>
      <c r="K59" s="53">
        <f t="shared" ca="1" si="19"/>
        <v>0</v>
      </c>
      <c r="L59" s="53">
        <f t="shared" ca="1" si="20"/>
        <v>0</v>
      </c>
      <c r="M59" s="53">
        <f t="shared" ca="1" si="9"/>
        <v>0</v>
      </c>
      <c r="N59" s="56">
        <f t="shared" ca="1" si="21"/>
        <v>0</v>
      </c>
      <c r="O59" s="56">
        <f t="shared" ca="1" si="23"/>
        <v>0</v>
      </c>
      <c r="P59" s="53">
        <f t="shared" si="10"/>
        <v>0</v>
      </c>
      <c r="Q59" s="53">
        <f t="shared" si="11"/>
        <v>0</v>
      </c>
      <c r="R59" s="53">
        <f t="shared" si="12"/>
        <v>0</v>
      </c>
      <c r="S59" s="53">
        <f t="shared" si="13"/>
        <v>0</v>
      </c>
      <c r="T59" s="58">
        <f t="shared" si="14"/>
        <v>0</v>
      </c>
    </row>
    <row r="60" spans="1:20" ht="15.75" customHeight="1">
      <c r="A60" s="43"/>
      <c r="B60" s="116">
        <f t="shared" ca="1" si="0"/>
        <v>0</v>
      </c>
      <c r="C60" s="45">
        <f t="shared" ca="1" si="1"/>
        <v>0</v>
      </c>
      <c r="D60" s="45">
        <f t="shared" ca="1" si="2"/>
        <v>0</v>
      </c>
      <c r="E60" s="45">
        <f t="shared" ca="1" si="3"/>
        <v>0</v>
      </c>
      <c r="F60" s="45">
        <f t="shared" ca="1" si="4"/>
        <v>0</v>
      </c>
      <c r="G60" s="45">
        <f t="shared" ca="1" si="15"/>
        <v>0</v>
      </c>
      <c r="H60" s="48">
        <f t="shared" ca="1" si="16"/>
        <v>0</v>
      </c>
      <c r="I60" s="48">
        <f t="shared" ca="1" si="17"/>
        <v>0</v>
      </c>
      <c r="J60" s="45">
        <f t="shared" ca="1" si="18"/>
        <v>0</v>
      </c>
      <c r="K60" s="45">
        <f t="shared" ca="1" si="19"/>
        <v>0</v>
      </c>
      <c r="L60" s="45">
        <f t="shared" ca="1" si="20"/>
        <v>0</v>
      </c>
      <c r="M60" s="45">
        <f t="shared" ca="1" si="9"/>
        <v>0</v>
      </c>
      <c r="N60" s="48">
        <f t="shared" ca="1" si="21"/>
        <v>0</v>
      </c>
      <c r="O60" s="48">
        <f t="shared" ca="1" si="23"/>
        <v>0</v>
      </c>
      <c r="P60" s="45">
        <f t="shared" si="10"/>
        <v>0</v>
      </c>
      <c r="Q60" s="45">
        <f t="shared" si="11"/>
        <v>0</v>
      </c>
      <c r="R60" s="45">
        <f t="shared" si="12"/>
        <v>0</v>
      </c>
      <c r="S60" s="45">
        <f t="shared" si="13"/>
        <v>0</v>
      </c>
      <c r="T60" s="50">
        <f t="shared" si="14"/>
        <v>0</v>
      </c>
    </row>
    <row r="61" spans="1:20" ht="15.75" customHeight="1">
      <c r="A61" s="51"/>
      <c r="B61" s="115">
        <f t="shared" ca="1" si="0"/>
        <v>0</v>
      </c>
      <c r="C61" s="53">
        <f t="shared" ca="1" si="1"/>
        <v>0</v>
      </c>
      <c r="D61" s="53">
        <f t="shared" ca="1" si="2"/>
        <v>0</v>
      </c>
      <c r="E61" s="53">
        <f t="shared" ca="1" si="3"/>
        <v>0</v>
      </c>
      <c r="F61" s="53">
        <f t="shared" ca="1" si="4"/>
        <v>0</v>
      </c>
      <c r="G61" s="53">
        <f t="shared" ca="1" si="15"/>
        <v>0</v>
      </c>
      <c r="H61" s="56">
        <f t="shared" ca="1" si="16"/>
        <v>0</v>
      </c>
      <c r="I61" s="56">
        <f t="shared" ca="1" si="17"/>
        <v>0</v>
      </c>
      <c r="J61" s="53">
        <f t="shared" ca="1" si="18"/>
        <v>0</v>
      </c>
      <c r="K61" s="53">
        <f t="shared" ca="1" si="19"/>
        <v>0</v>
      </c>
      <c r="L61" s="53">
        <f t="shared" ca="1" si="20"/>
        <v>0</v>
      </c>
      <c r="M61" s="53">
        <f t="shared" ca="1" si="9"/>
        <v>0</v>
      </c>
      <c r="N61" s="56">
        <f t="shared" ca="1" si="21"/>
        <v>0</v>
      </c>
      <c r="O61" s="56">
        <f t="shared" ca="1" si="23"/>
        <v>0</v>
      </c>
      <c r="P61" s="53">
        <f t="shared" si="10"/>
        <v>0</v>
      </c>
      <c r="Q61" s="53">
        <f t="shared" si="11"/>
        <v>0</v>
      </c>
      <c r="R61" s="53">
        <f t="shared" si="12"/>
        <v>0</v>
      </c>
      <c r="S61" s="53">
        <f t="shared" si="13"/>
        <v>0</v>
      </c>
      <c r="T61" s="58">
        <f t="shared" si="14"/>
        <v>0</v>
      </c>
    </row>
    <row r="62" spans="1:20" ht="15.75" customHeight="1">
      <c r="A62" s="43"/>
      <c r="B62" s="116">
        <f t="shared" ca="1" si="0"/>
        <v>0</v>
      </c>
      <c r="C62" s="45">
        <f t="shared" ca="1" si="1"/>
        <v>0</v>
      </c>
      <c r="D62" s="45">
        <f t="shared" ca="1" si="2"/>
        <v>0</v>
      </c>
      <c r="E62" s="45">
        <f t="shared" ca="1" si="3"/>
        <v>0</v>
      </c>
      <c r="F62" s="45">
        <f t="shared" ca="1" si="4"/>
        <v>0</v>
      </c>
      <c r="G62" s="45">
        <f t="shared" ca="1" si="15"/>
        <v>0</v>
      </c>
      <c r="H62" s="48">
        <f t="shared" ca="1" si="16"/>
        <v>0</v>
      </c>
      <c r="I62" s="48">
        <f t="shared" ca="1" si="17"/>
        <v>0</v>
      </c>
      <c r="J62" s="45">
        <f t="shared" ca="1" si="18"/>
        <v>0</v>
      </c>
      <c r="K62" s="45">
        <f t="shared" ca="1" si="19"/>
        <v>0</v>
      </c>
      <c r="L62" s="45">
        <f t="shared" ca="1" si="20"/>
        <v>0</v>
      </c>
      <c r="M62" s="45">
        <f t="shared" ca="1" si="9"/>
        <v>0</v>
      </c>
      <c r="N62" s="48">
        <f t="shared" ca="1" si="21"/>
        <v>0</v>
      </c>
      <c r="O62" s="48">
        <f t="shared" ca="1" si="23"/>
        <v>0</v>
      </c>
      <c r="P62" s="45">
        <f t="shared" si="10"/>
        <v>0</v>
      </c>
      <c r="Q62" s="45">
        <f t="shared" si="11"/>
        <v>0</v>
      </c>
      <c r="R62" s="45">
        <f t="shared" si="12"/>
        <v>0</v>
      </c>
      <c r="S62" s="45">
        <f t="shared" si="13"/>
        <v>0</v>
      </c>
      <c r="T62" s="50">
        <f t="shared" si="14"/>
        <v>0</v>
      </c>
    </row>
    <row r="63" spans="1:20" ht="15.75" customHeight="1">
      <c r="A63" s="51"/>
      <c r="B63" s="115">
        <f t="shared" ca="1" si="0"/>
        <v>0</v>
      </c>
      <c r="C63" s="53">
        <f t="shared" ca="1" si="1"/>
        <v>0</v>
      </c>
      <c r="D63" s="53">
        <f t="shared" ca="1" si="2"/>
        <v>0</v>
      </c>
      <c r="E63" s="53">
        <f t="shared" ca="1" si="3"/>
        <v>0</v>
      </c>
      <c r="F63" s="53">
        <f t="shared" ca="1" si="4"/>
        <v>0</v>
      </c>
      <c r="G63" s="53">
        <f t="shared" ca="1" si="15"/>
        <v>0</v>
      </c>
      <c r="H63" s="56">
        <f t="shared" ca="1" si="16"/>
        <v>0</v>
      </c>
      <c r="I63" s="56">
        <f t="shared" ca="1" si="17"/>
        <v>0</v>
      </c>
      <c r="J63" s="53">
        <f t="shared" ca="1" si="18"/>
        <v>0</v>
      </c>
      <c r="K63" s="53">
        <f t="shared" ca="1" si="19"/>
        <v>0</v>
      </c>
      <c r="L63" s="53">
        <f t="shared" ca="1" si="20"/>
        <v>0</v>
      </c>
      <c r="M63" s="53">
        <f t="shared" ca="1" si="9"/>
        <v>0</v>
      </c>
      <c r="N63" s="56">
        <f t="shared" ca="1" si="21"/>
        <v>0</v>
      </c>
      <c r="O63" s="56">
        <f t="shared" ca="1" si="23"/>
        <v>0</v>
      </c>
      <c r="P63" s="53">
        <f t="shared" si="10"/>
        <v>0</v>
      </c>
      <c r="Q63" s="53">
        <f t="shared" si="11"/>
        <v>0</v>
      </c>
      <c r="R63" s="53">
        <f t="shared" si="12"/>
        <v>0</v>
      </c>
      <c r="S63" s="53">
        <f t="shared" si="13"/>
        <v>0</v>
      </c>
      <c r="T63" s="58">
        <f t="shared" si="14"/>
        <v>0</v>
      </c>
    </row>
    <row r="64" spans="1:20" ht="15.75" customHeight="1">
      <c r="A64" s="43"/>
      <c r="B64" s="116">
        <f t="shared" ca="1" si="0"/>
        <v>0</v>
      </c>
      <c r="C64" s="45">
        <f t="shared" ca="1" si="1"/>
        <v>0</v>
      </c>
      <c r="D64" s="45">
        <f t="shared" ca="1" si="2"/>
        <v>0</v>
      </c>
      <c r="E64" s="45">
        <f t="shared" ca="1" si="3"/>
        <v>0</v>
      </c>
      <c r="F64" s="45">
        <f t="shared" ca="1" si="4"/>
        <v>0</v>
      </c>
      <c r="G64" s="45">
        <f t="shared" ca="1" si="15"/>
        <v>0</v>
      </c>
      <c r="H64" s="48">
        <f t="shared" ca="1" si="16"/>
        <v>0</v>
      </c>
      <c r="I64" s="48">
        <f t="shared" ca="1" si="17"/>
        <v>0</v>
      </c>
      <c r="J64" s="45">
        <f t="shared" ca="1" si="18"/>
        <v>0</v>
      </c>
      <c r="K64" s="45">
        <f t="shared" ca="1" si="19"/>
        <v>0</v>
      </c>
      <c r="L64" s="45">
        <f t="shared" ca="1" si="20"/>
        <v>0</v>
      </c>
      <c r="M64" s="45">
        <f t="shared" ca="1" si="9"/>
        <v>0</v>
      </c>
      <c r="N64" s="48">
        <f t="shared" ca="1" si="21"/>
        <v>0</v>
      </c>
      <c r="O64" s="48">
        <f t="shared" ca="1" si="23"/>
        <v>0</v>
      </c>
      <c r="P64" s="45">
        <f t="shared" si="10"/>
        <v>0</v>
      </c>
      <c r="Q64" s="45">
        <f t="shared" si="11"/>
        <v>0</v>
      </c>
      <c r="R64" s="45">
        <f t="shared" si="12"/>
        <v>0</v>
      </c>
      <c r="S64" s="45">
        <f t="shared" si="13"/>
        <v>0</v>
      </c>
      <c r="T64" s="50">
        <f t="shared" si="14"/>
        <v>0</v>
      </c>
    </row>
    <row r="65" spans="1:20" ht="13">
      <c r="A65" s="51"/>
      <c r="B65" s="115">
        <f t="shared" ca="1" si="0"/>
        <v>0</v>
      </c>
      <c r="C65" s="53">
        <f t="shared" ca="1" si="1"/>
        <v>0</v>
      </c>
      <c r="D65" s="53">
        <f t="shared" ca="1" si="2"/>
        <v>0</v>
      </c>
      <c r="E65" s="53">
        <f t="shared" ca="1" si="3"/>
        <v>0</v>
      </c>
      <c r="F65" s="53">
        <f t="shared" ca="1" si="4"/>
        <v>0</v>
      </c>
      <c r="G65" s="53">
        <f t="shared" ca="1" si="15"/>
        <v>0</v>
      </c>
      <c r="H65" s="56">
        <f t="shared" ca="1" si="16"/>
        <v>0</v>
      </c>
      <c r="I65" s="56">
        <f t="shared" ca="1" si="17"/>
        <v>0</v>
      </c>
      <c r="J65" s="53">
        <f t="shared" ca="1" si="18"/>
        <v>0</v>
      </c>
      <c r="K65" s="53">
        <f t="shared" ca="1" si="19"/>
        <v>0</v>
      </c>
      <c r="L65" s="53">
        <f t="shared" ca="1" si="20"/>
        <v>0</v>
      </c>
      <c r="M65" s="53">
        <f t="shared" ca="1" si="9"/>
        <v>0</v>
      </c>
      <c r="N65" s="56">
        <f t="shared" ca="1" si="21"/>
        <v>0</v>
      </c>
      <c r="O65" s="56">
        <f t="shared" ca="1" si="23"/>
        <v>0</v>
      </c>
      <c r="P65" s="53">
        <f t="shared" si="10"/>
        <v>0</v>
      </c>
      <c r="Q65" s="53">
        <f t="shared" si="11"/>
        <v>0</v>
      </c>
      <c r="R65" s="53">
        <f t="shared" si="12"/>
        <v>0</v>
      </c>
      <c r="S65" s="53">
        <f t="shared" si="13"/>
        <v>0</v>
      </c>
      <c r="T65" s="58">
        <f t="shared" si="14"/>
        <v>0</v>
      </c>
    </row>
    <row r="66" spans="1:20" ht="13">
      <c r="A66" s="43"/>
      <c r="B66" s="116">
        <f t="shared" ca="1" si="0"/>
        <v>0</v>
      </c>
      <c r="C66" s="45">
        <f t="shared" ca="1" si="1"/>
        <v>0</v>
      </c>
      <c r="D66" s="45">
        <f t="shared" ca="1" si="2"/>
        <v>0</v>
      </c>
      <c r="E66" s="45">
        <f t="shared" ca="1" si="3"/>
        <v>0</v>
      </c>
      <c r="F66" s="45">
        <f t="shared" ca="1" si="4"/>
        <v>0</v>
      </c>
      <c r="G66" s="45">
        <f t="shared" ca="1" si="15"/>
        <v>0</v>
      </c>
      <c r="H66" s="48">
        <f t="shared" ca="1" si="16"/>
        <v>0</v>
      </c>
      <c r="I66" s="48">
        <f t="shared" ca="1" si="17"/>
        <v>0</v>
      </c>
      <c r="J66" s="45">
        <f t="shared" ca="1" si="18"/>
        <v>0</v>
      </c>
      <c r="K66" s="45">
        <f t="shared" ca="1" si="19"/>
        <v>0</v>
      </c>
      <c r="L66" s="45">
        <f t="shared" ca="1" si="20"/>
        <v>0</v>
      </c>
      <c r="M66" s="45">
        <f t="shared" ca="1" si="9"/>
        <v>0</v>
      </c>
      <c r="N66" s="48">
        <f t="shared" ca="1" si="21"/>
        <v>0</v>
      </c>
      <c r="O66" s="48">
        <f t="shared" ca="1" si="23"/>
        <v>0</v>
      </c>
      <c r="P66" s="45">
        <f t="shared" si="10"/>
        <v>0</v>
      </c>
      <c r="Q66" s="45">
        <f t="shared" si="11"/>
        <v>0</v>
      </c>
      <c r="R66" s="45">
        <f t="shared" si="12"/>
        <v>0</v>
      </c>
      <c r="S66" s="45">
        <f t="shared" si="13"/>
        <v>0</v>
      </c>
      <c r="T66" s="50">
        <f t="shared" si="14"/>
        <v>0</v>
      </c>
    </row>
    <row r="67" spans="1:20" ht="13">
      <c r="A67" s="51"/>
      <c r="B67" s="115">
        <f t="shared" ca="1" si="0"/>
        <v>0</v>
      </c>
      <c r="C67" s="53">
        <f t="shared" ca="1" si="1"/>
        <v>0</v>
      </c>
      <c r="D67" s="53">
        <f t="shared" ca="1" si="2"/>
        <v>0</v>
      </c>
      <c r="E67" s="53">
        <f t="shared" ca="1" si="3"/>
        <v>0</v>
      </c>
      <c r="F67" s="53">
        <f t="shared" ca="1" si="4"/>
        <v>0</v>
      </c>
      <c r="G67" s="53">
        <f t="shared" ca="1" si="15"/>
        <v>0</v>
      </c>
      <c r="H67" s="56">
        <f t="shared" ca="1" si="16"/>
        <v>0</v>
      </c>
      <c r="I67" s="56">
        <f t="shared" ca="1" si="17"/>
        <v>0</v>
      </c>
      <c r="J67" s="53">
        <f t="shared" ca="1" si="18"/>
        <v>0</v>
      </c>
      <c r="K67" s="53">
        <f t="shared" ca="1" si="19"/>
        <v>0</v>
      </c>
      <c r="L67" s="53">
        <f t="shared" ca="1" si="20"/>
        <v>0</v>
      </c>
      <c r="M67" s="53">
        <f t="shared" ca="1" si="9"/>
        <v>0</v>
      </c>
      <c r="N67" s="56">
        <f t="shared" ca="1" si="21"/>
        <v>0</v>
      </c>
      <c r="O67" s="56">
        <f t="shared" ca="1" si="23"/>
        <v>0</v>
      </c>
      <c r="P67" s="53">
        <f t="shared" si="10"/>
        <v>0</v>
      </c>
      <c r="Q67" s="53">
        <f t="shared" si="11"/>
        <v>0</v>
      </c>
      <c r="R67" s="53">
        <f t="shared" si="12"/>
        <v>0</v>
      </c>
      <c r="S67" s="53">
        <f t="shared" si="13"/>
        <v>0</v>
      </c>
      <c r="T67" s="58">
        <f t="shared" si="14"/>
        <v>0</v>
      </c>
    </row>
    <row r="68" spans="1:20" ht="13">
      <c r="A68" s="43"/>
      <c r="B68" s="116">
        <f t="shared" ca="1" si="0"/>
        <v>0</v>
      </c>
      <c r="C68" s="45">
        <f t="shared" ca="1" si="1"/>
        <v>0</v>
      </c>
      <c r="D68" s="45">
        <f t="shared" ca="1" si="2"/>
        <v>0</v>
      </c>
      <c r="E68" s="45">
        <f t="shared" ca="1" si="3"/>
        <v>0</v>
      </c>
      <c r="F68" s="45">
        <f t="shared" ca="1" si="4"/>
        <v>0</v>
      </c>
      <c r="G68" s="45">
        <f t="shared" ca="1" si="15"/>
        <v>0</v>
      </c>
      <c r="H68" s="48">
        <f t="shared" ca="1" si="16"/>
        <v>0</v>
      </c>
      <c r="I68" s="48">
        <f t="shared" ca="1" si="17"/>
        <v>0</v>
      </c>
      <c r="J68" s="45">
        <f t="shared" ca="1" si="18"/>
        <v>0</v>
      </c>
      <c r="K68" s="45">
        <f t="shared" ca="1" si="19"/>
        <v>0</v>
      </c>
      <c r="L68" s="45">
        <f t="shared" ca="1" si="20"/>
        <v>0</v>
      </c>
      <c r="M68" s="45">
        <f t="shared" ca="1" si="9"/>
        <v>0</v>
      </c>
      <c r="N68" s="48">
        <f t="shared" ca="1" si="21"/>
        <v>0</v>
      </c>
      <c r="O68" s="48">
        <f t="shared" ca="1" si="23"/>
        <v>0</v>
      </c>
      <c r="P68" s="45">
        <f t="shared" si="10"/>
        <v>0</v>
      </c>
      <c r="Q68" s="45">
        <f t="shared" si="11"/>
        <v>0</v>
      </c>
      <c r="R68" s="45">
        <f t="shared" si="12"/>
        <v>0</v>
      </c>
      <c r="S68" s="45">
        <f t="shared" si="13"/>
        <v>0</v>
      </c>
      <c r="T68" s="50">
        <f t="shared" si="14"/>
        <v>0</v>
      </c>
    </row>
    <row r="69" spans="1:20" ht="13">
      <c r="A69" s="51"/>
      <c r="B69" s="115">
        <f t="shared" ca="1" si="0"/>
        <v>0</v>
      </c>
      <c r="C69" s="53">
        <f t="shared" ca="1" si="1"/>
        <v>0</v>
      </c>
      <c r="D69" s="53">
        <f t="shared" ca="1" si="2"/>
        <v>0</v>
      </c>
      <c r="E69" s="53">
        <f t="shared" ca="1" si="3"/>
        <v>0</v>
      </c>
      <c r="F69" s="53">
        <f t="shared" ca="1" si="4"/>
        <v>0</v>
      </c>
      <c r="G69" s="53">
        <f t="shared" ca="1" si="15"/>
        <v>0</v>
      </c>
      <c r="H69" s="56">
        <f t="shared" ca="1" si="16"/>
        <v>0</v>
      </c>
      <c r="I69" s="56">
        <f t="shared" ca="1" si="17"/>
        <v>0</v>
      </c>
      <c r="J69" s="53">
        <f t="shared" ca="1" si="18"/>
        <v>0</v>
      </c>
      <c r="K69" s="53">
        <f t="shared" ca="1" si="19"/>
        <v>0</v>
      </c>
      <c r="L69" s="53">
        <f t="shared" ca="1" si="20"/>
        <v>0</v>
      </c>
      <c r="M69" s="53">
        <f t="shared" ca="1" si="9"/>
        <v>0</v>
      </c>
      <c r="N69" s="56">
        <f t="shared" ca="1" si="21"/>
        <v>0</v>
      </c>
      <c r="O69" s="56">
        <f t="shared" ca="1" si="23"/>
        <v>0</v>
      </c>
      <c r="P69" s="53">
        <f t="shared" si="10"/>
        <v>0</v>
      </c>
      <c r="Q69" s="53">
        <f t="shared" si="11"/>
        <v>0</v>
      </c>
      <c r="R69" s="53">
        <f t="shared" si="12"/>
        <v>0</v>
      </c>
      <c r="S69" s="53">
        <f t="shared" si="13"/>
        <v>0</v>
      </c>
      <c r="T69" s="58">
        <f t="shared" si="14"/>
        <v>0</v>
      </c>
    </row>
    <row r="70" spans="1:20" ht="13">
      <c r="A70" s="43"/>
      <c r="B70" s="116">
        <f t="shared" ca="1" si="0"/>
        <v>0</v>
      </c>
      <c r="C70" s="45">
        <f t="shared" ca="1" si="1"/>
        <v>0</v>
      </c>
      <c r="D70" s="45">
        <f t="shared" ca="1" si="2"/>
        <v>0</v>
      </c>
      <c r="E70" s="45">
        <f t="shared" ca="1" si="3"/>
        <v>0</v>
      </c>
      <c r="F70" s="45">
        <f t="shared" ca="1" si="4"/>
        <v>0</v>
      </c>
      <c r="G70" s="45">
        <f t="shared" ca="1" si="15"/>
        <v>0</v>
      </c>
      <c r="H70" s="48">
        <f t="shared" ca="1" si="16"/>
        <v>0</v>
      </c>
      <c r="I70" s="48">
        <f t="shared" ca="1" si="17"/>
        <v>0</v>
      </c>
      <c r="J70" s="45">
        <f t="shared" ca="1" si="18"/>
        <v>0</v>
      </c>
      <c r="K70" s="45">
        <f t="shared" ca="1" si="19"/>
        <v>0</v>
      </c>
      <c r="L70" s="45">
        <f t="shared" ca="1" si="20"/>
        <v>0</v>
      </c>
      <c r="M70" s="45">
        <f t="shared" ca="1" si="9"/>
        <v>0</v>
      </c>
      <c r="N70" s="48">
        <f t="shared" ca="1" si="21"/>
        <v>0</v>
      </c>
      <c r="O70" s="48">
        <f t="shared" ca="1" si="23"/>
        <v>0</v>
      </c>
      <c r="P70" s="45">
        <f t="shared" si="10"/>
        <v>0</v>
      </c>
      <c r="Q70" s="45">
        <f t="shared" si="11"/>
        <v>0</v>
      </c>
      <c r="R70" s="45">
        <f t="shared" si="12"/>
        <v>0</v>
      </c>
      <c r="S70" s="45">
        <f t="shared" si="13"/>
        <v>0</v>
      </c>
      <c r="T70" s="50">
        <f t="shared" si="14"/>
        <v>0</v>
      </c>
    </row>
    <row r="71" spans="1:20" ht="13">
      <c r="A71" s="51"/>
      <c r="B71" s="115">
        <f t="shared" ca="1" si="0"/>
        <v>0</v>
      </c>
      <c r="C71" s="53">
        <f t="shared" ca="1" si="1"/>
        <v>0</v>
      </c>
      <c r="D71" s="53">
        <f t="shared" ca="1" si="2"/>
        <v>0</v>
      </c>
      <c r="E71" s="53">
        <f t="shared" ca="1" si="3"/>
        <v>0</v>
      </c>
      <c r="F71" s="53">
        <f t="shared" ca="1" si="4"/>
        <v>0</v>
      </c>
      <c r="G71" s="53">
        <f t="shared" ca="1" si="15"/>
        <v>0</v>
      </c>
      <c r="H71" s="56">
        <f t="shared" ca="1" si="16"/>
        <v>0</v>
      </c>
      <c r="I71" s="56">
        <f t="shared" ca="1" si="17"/>
        <v>0</v>
      </c>
      <c r="J71" s="53">
        <f t="shared" ca="1" si="18"/>
        <v>0</v>
      </c>
      <c r="K71" s="53">
        <f t="shared" ca="1" si="19"/>
        <v>0</v>
      </c>
      <c r="L71" s="53">
        <f t="shared" ca="1" si="20"/>
        <v>0</v>
      </c>
      <c r="M71" s="53">
        <f t="shared" ca="1" si="9"/>
        <v>0</v>
      </c>
      <c r="N71" s="56">
        <f t="shared" ca="1" si="21"/>
        <v>0</v>
      </c>
      <c r="O71" s="56">
        <f t="shared" ca="1" si="23"/>
        <v>0</v>
      </c>
      <c r="P71" s="53">
        <f t="shared" si="10"/>
        <v>0</v>
      </c>
      <c r="Q71" s="53">
        <f t="shared" si="11"/>
        <v>0</v>
      </c>
      <c r="R71" s="53">
        <f t="shared" si="12"/>
        <v>0</v>
      </c>
      <c r="S71" s="53">
        <f t="shared" si="13"/>
        <v>0</v>
      </c>
      <c r="T71" s="58">
        <f t="shared" si="14"/>
        <v>0</v>
      </c>
    </row>
    <row r="72" spans="1:20" ht="13">
      <c r="A72" s="43"/>
      <c r="B72" s="116">
        <f t="shared" ca="1" si="0"/>
        <v>0</v>
      </c>
      <c r="C72" s="45">
        <f t="shared" ca="1" si="1"/>
        <v>0</v>
      </c>
      <c r="D72" s="45">
        <f t="shared" ca="1" si="2"/>
        <v>0</v>
      </c>
      <c r="E72" s="45">
        <f t="shared" ca="1" si="3"/>
        <v>0</v>
      </c>
      <c r="F72" s="45">
        <f t="shared" ca="1" si="4"/>
        <v>0</v>
      </c>
      <c r="G72" s="45">
        <f t="shared" ca="1" si="15"/>
        <v>0</v>
      </c>
      <c r="H72" s="48">
        <f t="shared" ca="1" si="16"/>
        <v>0</v>
      </c>
      <c r="I72" s="48">
        <f t="shared" ca="1" si="17"/>
        <v>0</v>
      </c>
      <c r="J72" s="45">
        <f t="shared" ca="1" si="18"/>
        <v>0</v>
      </c>
      <c r="K72" s="45">
        <f t="shared" ca="1" si="19"/>
        <v>0</v>
      </c>
      <c r="L72" s="45">
        <f t="shared" ca="1" si="20"/>
        <v>0</v>
      </c>
      <c r="M72" s="45">
        <f t="shared" ca="1" si="9"/>
        <v>0</v>
      </c>
      <c r="N72" s="48">
        <f t="shared" ca="1" si="21"/>
        <v>0</v>
      </c>
      <c r="O72" s="48">
        <f t="shared" ca="1" si="23"/>
        <v>0</v>
      </c>
      <c r="P72" s="45">
        <f t="shared" si="10"/>
        <v>0</v>
      </c>
      <c r="Q72" s="45">
        <f t="shared" si="11"/>
        <v>0</v>
      </c>
      <c r="R72" s="45">
        <f t="shared" si="12"/>
        <v>0</v>
      </c>
      <c r="S72" s="45">
        <f t="shared" si="13"/>
        <v>0</v>
      </c>
      <c r="T72" s="50">
        <f t="shared" si="14"/>
        <v>0</v>
      </c>
    </row>
    <row r="73" spans="1:20" ht="13">
      <c r="A73" s="51"/>
      <c r="B73" s="115">
        <f t="shared" ca="1" si="0"/>
        <v>0</v>
      </c>
      <c r="C73" s="53">
        <f t="shared" ca="1" si="1"/>
        <v>0</v>
      </c>
      <c r="D73" s="53">
        <f t="shared" ca="1" si="2"/>
        <v>0</v>
      </c>
      <c r="E73" s="53">
        <f t="shared" ca="1" si="3"/>
        <v>0</v>
      </c>
      <c r="F73" s="53">
        <f t="shared" ca="1" si="4"/>
        <v>0</v>
      </c>
      <c r="G73" s="53">
        <f t="shared" ca="1" si="15"/>
        <v>0</v>
      </c>
      <c r="H73" s="56">
        <f t="shared" ca="1" si="16"/>
        <v>0</v>
      </c>
      <c r="I73" s="56">
        <f t="shared" ca="1" si="17"/>
        <v>0</v>
      </c>
      <c r="J73" s="53">
        <f t="shared" ca="1" si="18"/>
        <v>0</v>
      </c>
      <c r="K73" s="53">
        <f t="shared" ca="1" si="19"/>
        <v>0</v>
      </c>
      <c r="L73" s="53">
        <f t="shared" ca="1" si="20"/>
        <v>0</v>
      </c>
      <c r="M73" s="53">
        <f t="shared" ca="1" si="9"/>
        <v>0</v>
      </c>
      <c r="N73" s="56">
        <f t="shared" ca="1" si="21"/>
        <v>0</v>
      </c>
      <c r="O73" s="56">
        <f t="shared" ca="1" si="23"/>
        <v>0</v>
      </c>
      <c r="P73" s="53">
        <f t="shared" si="10"/>
        <v>0</v>
      </c>
      <c r="Q73" s="53">
        <f t="shared" si="11"/>
        <v>0</v>
      </c>
      <c r="R73" s="53">
        <f t="shared" si="12"/>
        <v>0</v>
      </c>
      <c r="S73" s="53">
        <f t="shared" si="13"/>
        <v>0</v>
      </c>
      <c r="T73" s="58">
        <f t="shared" si="14"/>
        <v>0</v>
      </c>
    </row>
    <row r="74" spans="1:20" ht="13">
      <c r="A74" s="43"/>
      <c r="B74" s="116">
        <f t="shared" ca="1" si="0"/>
        <v>0</v>
      </c>
      <c r="C74" s="45">
        <f t="shared" ca="1" si="1"/>
        <v>0</v>
      </c>
      <c r="D74" s="45">
        <f t="shared" ca="1" si="2"/>
        <v>0</v>
      </c>
      <c r="E74" s="45">
        <f t="shared" ca="1" si="3"/>
        <v>0</v>
      </c>
      <c r="F74" s="45">
        <f t="shared" ca="1" si="4"/>
        <v>0</v>
      </c>
      <c r="G74" s="45">
        <f t="shared" ca="1" si="15"/>
        <v>0</v>
      </c>
      <c r="H74" s="48">
        <f t="shared" ca="1" si="16"/>
        <v>0</v>
      </c>
      <c r="I74" s="48">
        <f t="shared" ca="1" si="17"/>
        <v>0</v>
      </c>
      <c r="J74" s="45">
        <f t="shared" ca="1" si="18"/>
        <v>0</v>
      </c>
      <c r="K74" s="45">
        <f t="shared" ca="1" si="19"/>
        <v>0</v>
      </c>
      <c r="L74" s="45">
        <f t="shared" ca="1" si="20"/>
        <v>0</v>
      </c>
      <c r="M74" s="45">
        <f t="shared" ca="1" si="9"/>
        <v>0</v>
      </c>
      <c r="N74" s="48">
        <f t="shared" ca="1" si="21"/>
        <v>0</v>
      </c>
      <c r="O74" s="48">
        <f t="shared" ca="1" si="23"/>
        <v>0</v>
      </c>
      <c r="P74" s="45">
        <f t="shared" si="10"/>
        <v>0</v>
      </c>
      <c r="Q74" s="45">
        <f t="shared" si="11"/>
        <v>0</v>
      </c>
      <c r="R74" s="45">
        <f t="shared" si="12"/>
        <v>0</v>
      </c>
      <c r="S74" s="45">
        <f t="shared" si="13"/>
        <v>0</v>
      </c>
      <c r="T74" s="50">
        <f t="shared" si="14"/>
        <v>0</v>
      </c>
    </row>
    <row r="75" spans="1:20" ht="13">
      <c r="A75" s="51"/>
      <c r="B75" s="115">
        <f t="shared" ca="1" si="0"/>
        <v>0</v>
      </c>
      <c r="C75" s="53">
        <f t="shared" ca="1" si="1"/>
        <v>0</v>
      </c>
      <c r="D75" s="53">
        <f t="shared" ca="1" si="2"/>
        <v>0</v>
      </c>
      <c r="E75" s="53">
        <f t="shared" ca="1" si="3"/>
        <v>0</v>
      </c>
      <c r="F75" s="53">
        <f t="shared" ca="1" si="4"/>
        <v>0</v>
      </c>
      <c r="G75" s="53">
        <f t="shared" ca="1" si="15"/>
        <v>0</v>
      </c>
      <c r="H75" s="56">
        <f t="shared" ca="1" si="16"/>
        <v>0</v>
      </c>
      <c r="I75" s="56">
        <f t="shared" ca="1" si="17"/>
        <v>0</v>
      </c>
      <c r="J75" s="53">
        <f t="shared" ca="1" si="18"/>
        <v>0</v>
      </c>
      <c r="K75" s="53">
        <f t="shared" ca="1" si="19"/>
        <v>0</v>
      </c>
      <c r="L75" s="53">
        <f t="shared" ca="1" si="20"/>
        <v>0</v>
      </c>
      <c r="M75" s="53">
        <f t="shared" ca="1" si="9"/>
        <v>0</v>
      </c>
      <c r="N75" s="56">
        <f t="shared" ca="1" si="21"/>
        <v>0</v>
      </c>
      <c r="O75" s="56">
        <f t="shared" ca="1" si="23"/>
        <v>0</v>
      </c>
      <c r="P75" s="53">
        <f t="shared" si="10"/>
        <v>0</v>
      </c>
      <c r="Q75" s="53">
        <f t="shared" si="11"/>
        <v>0</v>
      </c>
      <c r="R75" s="53">
        <f t="shared" si="12"/>
        <v>0</v>
      </c>
      <c r="S75" s="53">
        <f t="shared" si="13"/>
        <v>0</v>
      </c>
      <c r="T75" s="58">
        <f t="shared" si="14"/>
        <v>0</v>
      </c>
    </row>
    <row r="76" spans="1:20" ht="13">
      <c r="A76" s="43"/>
      <c r="B76" s="116">
        <f t="shared" ca="1" si="0"/>
        <v>0</v>
      </c>
      <c r="C76" s="45">
        <f t="shared" ca="1" si="1"/>
        <v>0</v>
      </c>
      <c r="D76" s="45">
        <f t="shared" ca="1" si="2"/>
        <v>0</v>
      </c>
      <c r="E76" s="45">
        <f t="shared" ca="1" si="3"/>
        <v>0</v>
      </c>
      <c r="F76" s="45">
        <f t="shared" ca="1" si="4"/>
        <v>0</v>
      </c>
      <c r="G76" s="45">
        <f t="shared" ca="1" si="15"/>
        <v>0</v>
      </c>
      <c r="H76" s="48">
        <f t="shared" ca="1" si="16"/>
        <v>0</v>
      </c>
      <c r="I76" s="48">
        <f t="shared" ca="1" si="17"/>
        <v>0</v>
      </c>
      <c r="J76" s="45">
        <f t="shared" ca="1" si="18"/>
        <v>0</v>
      </c>
      <c r="K76" s="45">
        <f t="shared" ca="1" si="19"/>
        <v>0</v>
      </c>
      <c r="L76" s="45">
        <f t="shared" ca="1" si="20"/>
        <v>0</v>
      </c>
      <c r="M76" s="45">
        <f t="shared" ca="1" si="9"/>
        <v>0</v>
      </c>
      <c r="N76" s="48">
        <f t="shared" ca="1" si="21"/>
        <v>0</v>
      </c>
      <c r="O76" s="48">
        <f t="shared" ca="1" si="23"/>
        <v>0</v>
      </c>
      <c r="P76" s="45">
        <f t="shared" si="10"/>
        <v>0</v>
      </c>
      <c r="Q76" s="45">
        <f t="shared" si="11"/>
        <v>0</v>
      </c>
      <c r="R76" s="45">
        <f t="shared" si="12"/>
        <v>0</v>
      </c>
      <c r="S76" s="45">
        <f t="shared" si="13"/>
        <v>0</v>
      </c>
      <c r="T76" s="50">
        <f t="shared" si="14"/>
        <v>0</v>
      </c>
    </row>
    <row r="77" spans="1:20" ht="13">
      <c r="A77" s="51"/>
      <c r="B77" s="115">
        <f t="shared" ca="1" si="0"/>
        <v>0</v>
      </c>
      <c r="C77" s="53">
        <f t="shared" ca="1" si="1"/>
        <v>0</v>
      </c>
      <c r="D77" s="53">
        <f t="shared" ca="1" si="2"/>
        <v>0</v>
      </c>
      <c r="E77" s="53">
        <f t="shared" ca="1" si="3"/>
        <v>0</v>
      </c>
      <c r="F77" s="53">
        <f t="shared" ca="1" si="4"/>
        <v>0</v>
      </c>
      <c r="G77" s="53">
        <f t="shared" ca="1" si="15"/>
        <v>0</v>
      </c>
      <c r="H77" s="56">
        <f t="shared" ca="1" si="16"/>
        <v>0</v>
      </c>
      <c r="I77" s="56">
        <f t="shared" ca="1" si="17"/>
        <v>0</v>
      </c>
      <c r="J77" s="53">
        <f t="shared" ca="1" si="18"/>
        <v>0</v>
      </c>
      <c r="K77" s="53">
        <f t="shared" ca="1" si="19"/>
        <v>0</v>
      </c>
      <c r="L77" s="53">
        <f t="shared" ca="1" si="20"/>
        <v>0</v>
      </c>
      <c r="M77" s="53">
        <f t="shared" ca="1" si="9"/>
        <v>0</v>
      </c>
      <c r="N77" s="56">
        <f t="shared" ca="1" si="21"/>
        <v>0</v>
      </c>
      <c r="O77" s="56">
        <f t="shared" ca="1" si="23"/>
        <v>0</v>
      </c>
      <c r="P77" s="53">
        <f t="shared" si="10"/>
        <v>0</v>
      </c>
      <c r="Q77" s="53">
        <f t="shared" si="11"/>
        <v>0</v>
      </c>
      <c r="R77" s="53">
        <f t="shared" si="12"/>
        <v>0</v>
      </c>
      <c r="S77" s="53">
        <f t="shared" si="13"/>
        <v>0</v>
      </c>
      <c r="T77" s="58">
        <f t="shared" si="14"/>
        <v>0</v>
      </c>
    </row>
    <row r="78" spans="1:20" ht="13">
      <c r="A78" s="43"/>
      <c r="B78" s="116">
        <f t="shared" ca="1" si="0"/>
        <v>0</v>
      </c>
      <c r="C78" s="45">
        <f t="shared" ca="1" si="1"/>
        <v>0</v>
      </c>
      <c r="D78" s="45">
        <f t="shared" ca="1" si="2"/>
        <v>0</v>
      </c>
      <c r="E78" s="45">
        <f t="shared" ca="1" si="3"/>
        <v>0</v>
      </c>
      <c r="F78" s="45">
        <f t="shared" ca="1" si="4"/>
        <v>0</v>
      </c>
      <c r="G78" s="45">
        <f t="shared" ca="1" si="15"/>
        <v>0</v>
      </c>
      <c r="H78" s="48">
        <f t="shared" ca="1" si="16"/>
        <v>0</v>
      </c>
      <c r="I78" s="48">
        <f t="shared" ca="1" si="17"/>
        <v>0</v>
      </c>
      <c r="J78" s="45">
        <f t="shared" ca="1" si="18"/>
        <v>0</v>
      </c>
      <c r="K78" s="45">
        <f t="shared" ca="1" si="19"/>
        <v>0</v>
      </c>
      <c r="L78" s="45">
        <f t="shared" ca="1" si="20"/>
        <v>0</v>
      </c>
      <c r="M78" s="45">
        <f t="shared" ca="1" si="9"/>
        <v>0</v>
      </c>
      <c r="N78" s="48">
        <f t="shared" ca="1" si="21"/>
        <v>0</v>
      </c>
      <c r="O78" s="48">
        <f t="shared" ca="1" si="23"/>
        <v>0</v>
      </c>
      <c r="P78" s="45">
        <f t="shared" si="10"/>
        <v>0</v>
      </c>
      <c r="Q78" s="45">
        <f t="shared" si="11"/>
        <v>0</v>
      </c>
      <c r="R78" s="45">
        <f t="shared" si="12"/>
        <v>0</v>
      </c>
      <c r="S78" s="45">
        <f t="shared" si="13"/>
        <v>0</v>
      </c>
      <c r="T78" s="50">
        <f t="shared" si="14"/>
        <v>0</v>
      </c>
    </row>
    <row r="79" spans="1:20" ht="13">
      <c r="A79" s="51"/>
      <c r="B79" s="115">
        <f t="shared" ca="1" si="0"/>
        <v>0</v>
      </c>
      <c r="C79" s="53">
        <f t="shared" ca="1" si="1"/>
        <v>0</v>
      </c>
      <c r="D79" s="53">
        <f t="shared" ca="1" si="2"/>
        <v>0</v>
      </c>
      <c r="E79" s="53">
        <f t="shared" ca="1" si="3"/>
        <v>0</v>
      </c>
      <c r="F79" s="53">
        <f t="shared" ca="1" si="4"/>
        <v>0</v>
      </c>
      <c r="G79" s="53">
        <f t="shared" ca="1" si="15"/>
        <v>0</v>
      </c>
      <c r="H79" s="56">
        <f t="shared" ca="1" si="16"/>
        <v>0</v>
      </c>
      <c r="I79" s="56">
        <f t="shared" ca="1" si="17"/>
        <v>0</v>
      </c>
      <c r="J79" s="53">
        <f t="shared" ca="1" si="18"/>
        <v>0</v>
      </c>
      <c r="K79" s="53">
        <f t="shared" ca="1" si="19"/>
        <v>0</v>
      </c>
      <c r="L79" s="53">
        <f t="shared" ca="1" si="20"/>
        <v>0</v>
      </c>
      <c r="M79" s="53">
        <f t="shared" ca="1" si="9"/>
        <v>0</v>
      </c>
      <c r="N79" s="56">
        <f t="shared" ca="1" si="21"/>
        <v>0</v>
      </c>
      <c r="O79" s="56">
        <f t="shared" ca="1" si="23"/>
        <v>0</v>
      </c>
      <c r="P79" s="53">
        <f t="shared" si="10"/>
        <v>0</v>
      </c>
      <c r="Q79" s="53">
        <f t="shared" si="11"/>
        <v>0</v>
      </c>
      <c r="R79" s="53">
        <f t="shared" si="12"/>
        <v>0</v>
      </c>
      <c r="S79" s="53">
        <f t="shared" si="13"/>
        <v>0</v>
      </c>
      <c r="T79" s="58">
        <f t="shared" si="14"/>
        <v>0</v>
      </c>
    </row>
    <row r="80" spans="1:20" ht="13">
      <c r="A80" s="43"/>
      <c r="B80" s="116">
        <f t="shared" ca="1" si="0"/>
        <v>0</v>
      </c>
      <c r="C80" s="45">
        <f t="shared" ca="1" si="1"/>
        <v>0</v>
      </c>
      <c r="D80" s="45">
        <f t="shared" ca="1" si="2"/>
        <v>0</v>
      </c>
      <c r="E80" s="45">
        <f t="shared" ca="1" si="3"/>
        <v>0</v>
      </c>
      <c r="F80" s="45">
        <f t="shared" ca="1" si="4"/>
        <v>0</v>
      </c>
      <c r="G80" s="45">
        <f t="shared" ca="1" si="15"/>
        <v>0</v>
      </c>
      <c r="H80" s="48">
        <f t="shared" ca="1" si="16"/>
        <v>0</v>
      </c>
      <c r="I80" s="48">
        <f t="shared" ca="1" si="17"/>
        <v>0</v>
      </c>
      <c r="J80" s="45">
        <f t="shared" ca="1" si="18"/>
        <v>0</v>
      </c>
      <c r="K80" s="45">
        <f t="shared" ca="1" si="19"/>
        <v>0</v>
      </c>
      <c r="L80" s="45">
        <f t="shared" ca="1" si="20"/>
        <v>0</v>
      </c>
      <c r="M80" s="45">
        <f t="shared" ca="1" si="9"/>
        <v>0</v>
      </c>
      <c r="N80" s="48">
        <f t="shared" ca="1" si="21"/>
        <v>0</v>
      </c>
      <c r="O80" s="48">
        <f t="shared" ca="1" si="23"/>
        <v>0</v>
      </c>
      <c r="P80" s="45">
        <f t="shared" si="10"/>
        <v>0</v>
      </c>
      <c r="Q80" s="45">
        <f t="shared" si="11"/>
        <v>0</v>
      </c>
      <c r="R80" s="45">
        <f t="shared" si="12"/>
        <v>0</v>
      </c>
      <c r="S80" s="45">
        <f t="shared" si="13"/>
        <v>0</v>
      </c>
      <c r="T80" s="50">
        <f t="shared" si="14"/>
        <v>0</v>
      </c>
    </row>
    <row r="81" spans="1:20" ht="13">
      <c r="A81" s="51"/>
      <c r="B81" s="115">
        <f t="shared" ca="1" si="0"/>
        <v>0</v>
      </c>
      <c r="C81" s="53">
        <f t="shared" ca="1" si="1"/>
        <v>0</v>
      </c>
      <c r="D81" s="53">
        <f t="shared" ca="1" si="2"/>
        <v>0</v>
      </c>
      <c r="E81" s="53">
        <f t="shared" ca="1" si="3"/>
        <v>0</v>
      </c>
      <c r="F81" s="53">
        <f t="shared" ca="1" si="4"/>
        <v>0</v>
      </c>
      <c r="G81" s="53">
        <f t="shared" ca="1" si="15"/>
        <v>0</v>
      </c>
      <c r="H81" s="56">
        <f t="shared" ca="1" si="16"/>
        <v>0</v>
      </c>
      <c r="I81" s="56">
        <f t="shared" ca="1" si="17"/>
        <v>0</v>
      </c>
      <c r="J81" s="53">
        <f t="shared" ca="1" si="18"/>
        <v>0</v>
      </c>
      <c r="K81" s="53">
        <f t="shared" ca="1" si="19"/>
        <v>0</v>
      </c>
      <c r="L81" s="53">
        <f t="shared" ca="1" si="20"/>
        <v>0</v>
      </c>
      <c r="M81" s="53">
        <f t="shared" ca="1" si="9"/>
        <v>0</v>
      </c>
      <c r="N81" s="56">
        <f t="shared" ca="1" si="21"/>
        <v>0</v>
      </c>
      <c r="O81" s="56">
        <f t="shared" ca="1" si="23"/>
        <v>0</v>
      </c>
      <c r="P81" s="53">
        <f t="shared" si="10"/>
        <v>0</v>
      </c>
      <c r="Q81" s="53">
        <f t="shared" si="11"/>
        <v>0</v>
      </c>
      <c r="R81" s="53">
        <f t="shared" si="12"/>
        <v>0</v>
      </c>
      <c r="S81" s="53">
        <f t="shared" si="13"/>
        <v>0</v>
      </c>
      <c r="T81" s="58">
        <f t="shared" si="14"/>
        <v>0</v>
      </c>
    </row>
    <row r="82" spans="1:20" ht="13">
      <c r="A82" s="43"/>
      <c r="B82" s="116">
        <f t="shared" ca="1" si="0"/>
        <v>0</v>
      </c>
      <c r="C82" s="45">
        <f t="shared" ca="1" si="1"/>
        <v>0</v>
      </c>
      <c r="D82" s="45">
        <f t="shared" ca="1" si="2"/>
        <v>0</v>
      </c>
      <c r="E82" s="45">
        <f t="shared" ca="1" si="3"/>
        <v>0</v>
      </c>
      <c r="F82" s="45">
        <f t="shared" ca="1" si="4"/>
        <v>0</v>
      </c>
      <c r="G82" s="45">
        <f t="shared" ca="1" si="15"/>
        <v>0</v>
      </c>
      <c r="H82" s="48">
        <f t="shared" ca="1" si="16"/>
        <v>0</v>
      </c>
      <c r="I82" s="48">
        <f t="shared" ca="1" si="17"/>
        <v>0</v>
      </c>
      <c r="J82" s="45">
        <f t="shared" ca="1" si="18"/>
        <v>0</v>
      </c>
      <c r="K82" s="45">
        <f t="shared" ca="1" si="19"/>
        <v>0</v>
      </c>
      <c r="L82" s="45">
        <f t="shared" ca="1" si="20"/>
        <v>0</v>
      </c>
      <c r="M82" s="45">
        <f t="shared" ca="1" si="9"/>
        <v>0</v>
      </c>
      <c r="N82" s="48">
        <f t="shared" ca="1" si="21"/>
        <v>0</v>
      </c>
      <c r="O82" s="48">
        <f t="shared" ca="1" si="23"/>
        <v>0</v>
      </c>
      <c r="P82" s="45">
        <f t="shared" si="10"/>
        <v>0</v>
      </c>
      <c r="Q82" s="45">
        <f t="shared" si="11"/>
        <v>0</v>
      </c>
      <c r="R82" s="45">
        <f t="shared" si="12"/>
        <v>0</v>
      </c>
      <c r="S82" s="45">
        <f t="shared" si="13"/>
        <v>0</v>
      </c>
      <c r="T82" s="50">
        <f t="shared" si="14"/>
        <v>0</v>
      </c>
    </row>
    <row r="83" spans="1:20" ht="13">
      <c r="A83" s="51"/>
      <c r="B83" s="115">
        <f t="shared" ca="1" si="0"/>
        <v>0</v>
      </c>
      <c r="C83" s="53">
        <f t="shared" ca="1" si="1"/>
        <v>0</v>
      </c>
      <c r="D83" s="53">
        <f t="shared" ca="1" si="2"/>
        <v>0</v>
      </c>
      <c r="E83" s="53">
        <f t="shared" ca="1" si="3"/>
        <v>0</v>
      </c>
      <c r="F83" s="53">
        <f t="shared" ca="1" si="4"/>
        <v>0</v>
      </c>
      <c r="G83" s="53">
        <f t="shared" ca="1" si="15"/>
        <v>0</v>
      </c>
      <c r="H83" s="56">
        <f t="shared" ca="1" si="16"/>
        <v>0</v>
      </c>
      <c r="I83" s="56">
        <f t="shared" ca="1" si="17"/>
        <v>0</v>
      </c>
      <c r="J83" s="53">
        <f t="shared" ca="1" si="18"/>
        <v>0</v>
      </c>
      <c r="K83" s="53">
        <f t="shared" ca="1" si="19"/>
        <v>0</v>
      </c>
      <c r="L83" s="53">
        <f t="shared" ca="1" si="20"/>
        <v>0</v>
      </c>
      <c r="M83" s="53">
        <f t="shared" ca="1" si="9"/>
        <v>0</v>
      </c>
      <c r="N83" s="56">
        <f t="shared" ca="1" si="21"/>
        <v>0</v>
      </c>
      <c r="O83" s="56">
        <f t="shared" ca="1" si="23"/>
        <v>0</v>
      </c>
      <c r="P83" s="53">
        <f t="shared" si="10"/>
        <v>0</v>
      </c>
      <c r="Q83" s="53">
        <f t="shared" si="11"/>
        <v>0</v>
      </c>
      <c r="R83" s="53">
        <f t="shared" si="12"/>
        <v>0</v>
      </c>
      <c r="S83" s="53">
        <f t="shared" si="13"/>
        <v>0</v>
      </c>
      <c r="T83" s="58">
        <f t="shared" si="14"/>
        <v>0</v>
      </c>
    </row>
    <row r="84" spans="1:20" ht="13">
      <c r="A84" s="43"/>
      <c r="B84" s="116">
        <f t="shared" ca="1" si="0"/>
        <v>0</v>
      </c>
      <c r="C84" s="45">
        <f t="shared" ca="1" si="1"/>
        <v>0</v>
      </c>
      <c r="D84" s="45">
        <f t="shared" ca="1" si="2"/>
        <v>0</v>
      </c>
      <c r="E84" s="45">
        <f t="shared" ca="1" si="3"/>
        <v>0</v>
      </c>
      <c r="F84" s="45">
        <f t="shared" ca="1" si="4"/>
        <v>0</v>
      </c>
      <c r="G84" s="45">
        <f t="shared" ca="1" si="15"/>
        <v>0</v>
      </c>
      <c r="H84" s="48">
        <f t="shared" ca="1" si="16"/>
        <v>0</v>
      </c>
      <c r="I84" s="48">
        <f t="shared" ca="1" si="17"/>
        <v>0</v>
      </c>
      <c r="J84" s="45">
        <f t="shared" ca="1" si="18"/>
        <v>0</v>
      </c>
      <c r="K84" s="45">
        <f t="shared" ca="1" si="19"/>
        <v>0</v>
      </c>
      <c r="L84" s="45">
        <f t="shared" ca="1" si="20"/>
        <v>0</v>
      </c>
      <c r="M84" s="45">
        <f t="shared" ca="1" si="9"/>
        <v>0</v>
      </c>
      <c r="N84" s="48">
        <f t="shared" ca="1" si="21"/>
        <v>0</v>
      </c>
      <c r="O84" s="48">
        <f t="shared" ca="1" si="23"/>
        <v>0</v>
      </c>
      <c r="P84" s="45">
        <f t="shared" si="10"/>
        <v>0</v>
      </c>
      <c r="Q84" s="45">
        <f t="shared" si="11"/>
        <v>0</v>
      </c>
      <c r="R84" s="45">
        <f t="shared" si="12"/>
        <v>0</v>
      </c>
      <c r="S84" s="45">
        <f t="shared" si="13"/>
        <v>0</v>
      </c>
      <c r="T84" s="50">
        <f t="shared" si="14"/>
        <v>0</v>
      </c>
    </row>
    <row r="85" spans="1:20" ht="13">
      <c r="A85" s="51"/>
      <c r="B85" s="115">
        <f t="shared" ca="1" si="0"/>
        <v>0</v>
      </c>
      <c r="C85" s="53">
        <f t="shared" ca="1" si="1"/>
        <v>0</v>
      </c>
      <c r="D85" s="53">
        <f t="shared" ca="1" si="2"/>
        <v>0</v>
      </c>
      <c r="E85" s="53">
        <f t="shared" ca="1" si="3"/>
        <v>0</v>
      </c>
      <c r="F85" s="53">
        <f t="shared" ca="1" si="4"/>
        <v>0</v>
      </c>
      <c r="G85" s="53">
        <f t="shared" ca="1" si="15"/>
        <v>0</v>
      </c>
      <c r="H85" s="56">
        <f t="shared" ca="1" si="16"/>
        <v>0</v>
      </c>
      <c r="I85" s="56">
        <f t="shared" ca="1" si="17"/>
        <v>0</v>
      </c>
      <c r="J85" s="53">
        <f t="shared" ca="1" si="18"/>
        <v>0</v>
      </c>
      <c r="K85" s="53">
        <f t="shared" ca="1" si="19"/>
        <v>0</v>
      </c>
      <c r="L85" s="53">
        <f t="shared" ca="1" si="20"/>
        <v>0</v>
      </c>
      <c r="M85" s="53">
        <f t="shared" ca="1" si="9"/>
        <v>0</v>
      </c>
      <c r="N85" s="56">
        <f t="shared" ca="1" si="21"/>
        <v>0</v>
      </c>
      <c r="O85" s="56">
        <f t="shared" ca="1" si="23"/>
        <v>0</v>
      </c>
      <c r="P85" s="53">
        <f t="shared" si="10"/>
        <v>0</v>
      </c>
      <c r="Q85" s="53">
        <f t="shared" si="11"/>
        <v>0</v>
      </c>
      <c r="R85" s="53">
        <f t="shared" si="12"/>
        <v>0</v>
      </c>
      <c r="S85" s="53">
        <f t="shared" si="13"/>
        <v>0</v>
      </c>
      <c r="T85" s="58">
        <f t="shared" si="14"/>
        <v>0</v>
      </c>
    </row>
    <row r="86" spans="1:20" ht="13">
      <c r="A86" s="43"/>
      <c r="B86" s="116">
        <f t="shared" ca="1" si="0"/>
        <v>0</v>
      </c>
      <c r="C86" s="45">
        <f t="shared" ca="1" si="1"/>
        <v>0</v>
      </c>
      <c r="D86" s="45">
        <f t="shared" ca="1" si="2"/>
        <v>0</v>
      </c>
      <c r="E86" s="45">
        <f t="shared" ca="1" si="3"/>
        <v>0</v>
      </c>
      <c r="F86" s="45">
        <f t="shared" ca="1" si="4"/>
        <v>0</v>
      </c>
      <c r="G86" s="45">
        <f t="shared" ca="1" si="15"/>
        <v>0</v>
      </c>
      <c r="H86" s="48">
        <f t="shared" ca="1" si="16"/>
        <v>0</v>
      </c>
      <c r="I86" s="48">
        <f t="shared" ca="1" si="17"/>
        <v>0</v>
      </c>
      <c r="J86" s="45">
        <f t="shared" ca="1" si="18"/>
        <v>0</v>
      </c>
      <c r="K86" s="45">
        <f t="shared" ca="1" si="19"/>
        <v>0</v>
      </c>
      <c r="L86" s="45">
        <f t="shared" ca="1" si="20"/>
        <v>0</v>
      </c>
      <c r="M86" s="45">
        <f t="shared" ca="1" si="9"/>
        <v>0</v>
      </c>
      <c r="N86" s="48">
        <f t="shared" ca="1" si="21"/>
        <v>0</v>
      </c>
      <c r="O86" s="48">
        <f t="shared" ca="1" si="23"/>
        <v>0</v>
      </c>
      <c r="P86" s="45">
        <f t="shared" si="10"/>
        <v>0</v>
      </c>
      <c r="Q86" s="45">
        <f t="shared" si="11"/>
        <v>0</v>
      </c>
      <c r="R86" s="45">
        <f t="shared" si="12"/>
        <v>0</v>
      </c>
      <c r="S86" s="45">
        <f t="shared" si="13"/>
        <v>0</v>
      </c>
      <c r="T86" s="50">
        <f t="shared" si="14"/>
        <v>0</v>
      </c>
    </row>
    <row r="87" spans="1:20" ht="13">
      <c r="A87" s="51"/>
      <c r="B87" s="115">
        <f t="shared" ca="1" si="0"/>
        <v>0</v>
      </c>
      <c r="C87" s="53">
        <f t="shared" ca="1" si="1"/>
        <v>0</v>
      </c>
      <c r="D87" s="53">
        <f t="shared" ca="1" si="2"/>
        <v>0</v>
      </c>
      <c r="E87" s="53">
        <f t="shared" ca="1" si="3"/>
        <v>0</v>
      </c>
      <c r="F87" s="53">
        <f t="shared" ca="1" si="4"/>
        <v>0</v>
      </c>
      <c r="G87" s="53">
        <f t="shared" ca="1" si="15"/>
        <v>0</v>
      </c>
      <c r="H87" s="56">
        <f t="shared" ca="1" si="16"/>
        <v>0</v>
      </c>
      <c r="I87" s="56">
        <f t="shared" ca="1" si="17"/>
        <v>0</v>
      </c>
      <c r="J87" s="53">
        <f t="shared" ca="1" si="18"/>
        <v>0</v>
      </c>
      <c r="K87" s="53">
        <f t="shared" ca="1" si="19"/>
        <v>0</v>
      </c>
      <c r="L87" s="53">
        <f t="shared" ca="1" si="20"/>
        <v>0</v>
      </c>
      <c r="M87" s="53">
        <f t="shared" ca="1" si="9"/>
        <v>0</v>
      </c>
      <c r="N87" s="56">
        <f t="shared" ca="1" si="21"/>
        <v>0</v>
      </c>
      <c r="O87" s="56">
        <f t="shared" ca="1" si="23"/>
        <v>0</v>
      </c>
      <c r="P87" s="53">
        <f t="shared" si="10"/>
        <v>0</v>
      </c>
      <c r="Q87" s="53">
        <f t="shared" si="11"/>
        <v>0</v>
      </c>
      <c r="R87" s="53">
        <f t="shared" si="12"/>
        <v>0</v>
      </c>
      <c r="S87" s="53">
        <f t="shared" si="13"/>
        <v>0</v>
      </c>
      <c r="T87" s="58">
        <f t="shared" si="14"/>
        <v>0</v>
      </c>
    </row>
    <row r="88" spans="1:20" ht="13">
      <c r="A88" s="43"/>
      <c r="B88" s="116">
        <f t="shared" ca="1" si="0"/>
        <v>0</v>
      </c>
      <c r="C88" s="45">
        <f t="shared" ca="1" si="1"/>
        <v>0</v>
      </c>
      <c r="D88" s="45">
        <f t="shared" ca="1" si="2"/>
        <v>0</v>
      </c>
      <c r="E88" s="45">
        <f t="shared" ca="1" si="3"/>
        <v>0</v>
      </c>
      <c r="F88" s="45">
        <f t="shared" ca="1" si="4"/>
        <v>0</v>
      </c>
      <c r="G88" s="45">
        <f t="shared" ca="1" si="15"/>
        <v>0</v>
      </c>
      <c r="H88" s="48">
        <f t="shared" ca="1" si="16"/>
        <v>0</v>
      </c>
      <c r="I88" s="48">
        <f t="shared" ca="1" si="17"/>
        <v>0</v>
      </c>
      <c r="J88" s="45">
        <f t="shared" ca="1" si="18"/>
        <v>0</v>
      </c>
      <c r="K88" s="45">
        <f t="shared" ca="1" si="19"/>
        <v>0</v>
      </c>
      <c r="L88" s="45">
        <f t="shared" ca="1" si="20"/>
        <v>0</v>
      </c>
      <c r="M88" s="45">
        <f t="shared" ca="1" si="9"/>
        <v>0</v>
      </c>
      <c r="N88" s="48">
        <f t="shared" ca="1" si="21"/>
        <v>0</v>
      </c>
      <c r="O88" s="48">
        <f t="shared" ca="1" si="23"/>
        <v>0</v>
      </c>
      <c r="P88" s="45">
        <f t="shared" si="10"/>
        <v>0</v>
      </c>
      <c r="Q88" s="45">
        <f t="shared" si="11"/>
        <v>0</v>
      </c>
      <c r="R88" s="45">
        <f t="shared" si="12"/>
        <v>0</v>
      </c>
      <c r="S88" s="45">
        <f t="shared" si="13"/>
        <v>0</v>
      </c>
      <c r="T88" s="50">
        <f t="shared" si="14"/>
        <v>0</v>
      </c>
    </row>
    <row r="89" spans="1:20" ht="13">
      <c r="A89" s="51"/>
      <c r="B89" s="115">
        <f t="shared" ca="1" si="0"/>
        <v>0</v>
      </c>
      <c r="C89" s="53">
        <f t="shared" ca="1" si="1"/>
        <v>0</v>
      </c>
      <c r="D89" s="53">
        <f t="shared" ca="1" si="2"/>
        <v>0</v>
      </c>
      <c r="E89" s="53">
        <f t="shared" ca="1" si="3"/>
        <v>0</v>
      </c>
      <c r="F89" s="53">
        <f t="shared" ca="1" si="4"/>
        <v>0</v>
      </c>
      <c r="G89" s="53">
        <f t="shared" ca="1" si="15"/>
        <v>0</v>
      </c>
      <c r="H89" s="56">
        <f t="shared" ca="1" si="16"/>
        <v>0</v>
      </c>
      <c r="I89" s="56">
        <f t="shared" ca="1" si="17"/>
        <v>0</v>
      </c>
      <c r="J89" s="53">
        <f t="shared" ca="1" si="18"/>
        <v>0</v>
      </c>
      <c r="K89" s="53">
        <f t="shared" ca="1" si="19"/>
        <v>0</v>
      </c>
      <c r="L89" s="53">
        <f t="shared" ca="1" si="20"/>
        <v>0</v>
      </c>
      <c r="M89" s="53">
        <f t="shared" ca="1" si="9"/>
        <v>0</v>
      </c>
      <c r="N89" s="56">
        <f t="shared" ca="1" si="21"/>
        <v>0</v>
      </c>
      <c r="O89" s="56">
        <f t="shared" ca="1" si="23"/>
        <v>0</v>
      </c>
      <c r="P89" s="53">
        <f t="shared" si="10"/>
        <v>0</v>
      </c>
      <c r="Q89" s="53">
        <f t="shared" si="11"/>
        <v>0</v>
      </c>
      <c r="R89" s="53">
        <f t="shared" si="12"/>
        <v>0</v>
      </c>
      <c r="S89" s="53">
        <f t="shared" si="13"/>
        <v>0</v>
      </c>
      <c r="T89" s="58">
        <f t="shared" si="14"/>
        <v>0</v>
      </c>
    </row>
    <row r="90" spans="1:20" ht="13">
      <c r="A90" s="43"/>
      <c r="B90" s="116">
        <f t="shared" ca="1" si="0"/>
        <v>0</v>
      </c>
      <c r="C90" s="45">
        <f t="shared" ca="1" si="1"/>
        <v>0</v>
      </c>
      <c r="D90" s="45">
        <f t="shared" ca="1" si="2"/>
        <v>0</v>
      </c>
      <c r="E90" s="45">
        <f t="shared" ca="1" si="3"/>
        <v>0</v>
      </c>
      <c r="F90" s="45">
        <f t="shared" ca="1" si="4"/>
        <v>0</v>
      </c>
      <c r="G90" s="45">
        <f t="shared" ca="1" si="15"/>
        <v>0</v>
      </c>
      <c r="H90" s="48">
        <f t="shared" ca="1" si="16"/>
        <v>0</v>
      </c>
      <c r="I90" s="48">
        <f t="shared" ca="1" si="17"/>
        <v>0</v>
      </c>
      <c r="J90" s="45">
        <f t="shared" ca="1" si="18"/>
        <v>0</v>
      </c>
      <c r="K90" s="45">
        <f t="shared" ca="1" si="19"/>
        <v>0</v>
      </c>
      <c r="L90" s="45">
        <f t="shared" ca="1" si="20"/>
        <v>0</v>
      </c>
      <c r="M90" s="45">
        <f t="shared" ca="1" si="9"/>
        <v>0</v>
      </c>
      <c r="N90" s="48">
        <f t="shared" ca="1" si="21"/>
        <v>0</v>
      </c>
      <c r="O90" s="48">
        <f t="shared" ca="1" si="23"/>
        <v>0</v>
      </c>
      <c r="P90" s="45">
        <f t="shared" si="10"/>
        <v>0</v>
      </c>
      <c r="Q90" s="45">
        <f t="shared" si="11"/>
        <v>0</v>
      </c>
      <c r="R90" s="45">
        <f t="shared" si="12"/>
        <v>0</v>
      </c>
      <c r="S90" s="45">
        <f t="shared" si="13"/>
        <v>0</v>
      </c>
      <c r="T90" s="50">
        <f t="shared" si="14"/>
        <v>0</v>
      </c>
    </row>
    <row r="91" spans="1:20" ht="13">
      <c r="A91" s="51"/>
      <c r="B91" s="115">
        <f t="shared" ca="1" si="0"/>
        <v>0</v>
      </c>
      <c r="C91" s="53">
        <f t="shared" ca="1" si="1"/>
        <v>0</v>
      </c>
      <c r="D91" s="53">
        <f t="shared" ca="1" si="2"/>
        <v>0</v>
      </c>
      <c r="E91" s="53">
        <f t="shared" ca="1" si="3"/>
        <v>0</v>
      </c>
      <c r="F91" s="53">
        <f t="shared" ca="1" si="4"/>
        <v>0</v>
      </c>
      <c r="G91" s="53">
        <f t="shared" ca="1" si="15"/>
        <v>0</v>
      </c>
      <c r="H91" s="56">
        <f t="shared" ca="1" si="16"/>
        <v>0</v>
      </c>
      <c r="I91" s="56">
        <f t="shared" ca="1" si="17"/>
        <v>0</v>
      </c>
      <c r="J91" s="53">
        <f t="shared" ca="1" si="18"/>
        <v>0</v>
      </c>
      <c r="K91" s="53">
        <f t="shared" ca="1" si="19"/>
        <v>0</v>
      </c>
      <c r="L91" s="53">
        <f t="shared" ca="1" si="20"/>
        <v>0</v>
      </c>
      <c r="M91" s="53">
        <f t="shared" ca="1" si="9"/>
        <v>0</v>
      </c>
      <c r="N91" s="56">
        <f t="shared" ca="1" si="21"/>
        <v>0</v>
      </c>
      <c r="O91" s="56">
        <f t="shared" ca="1" si="23"/>
        <v>0</v>
      </c>
      <c r="P91" s="53">
        <f t="shared" si="10"/>
        <v>0</v>
      </c>
      <c r="Q91" s="53">
        <f t="shared" si="11"/>
        <v>0</v>
      </c>
      <c r="R91" s="53">
        <f t="shared" si="12"/>
        <v>0</v>
      </c>
      <c r="S91" s="53">
        <f t="shared" si="13"/>
        <v>0</v>
      </c>
      <c r="T91" s="58">
        <f t="shared" si="14"/>
        <v>0</v>
      </c>
    </row>
    <row r="92" spans="1:20" ht="13">
      <c r="A92" s="43"/>
      <c r="B92" s="116">
        <f t="shared" ca="1" si="0"/>
        <v>0</v>
      </c>
      <c r="C92" s="45">
        <f t="shared" ca="1" si="1"/>
        <v>0</v>
      </c>
      <c r="D92" s="45">
        <f t="shared" ca="1" si="2"/>
        <v>0</v>
      </c>
      <c r="E92" s="45">
        <f t="shared" ca="1" si="3"/>
        <v>0</v>
      </c>
      <c r="F92" s="45">
        <f t="shared" ca="1" si="4"/>
        <v>0</v>
      </c>
      <c r="G92" s="45">
        <f t="shared" ca="1" si="15"/>
        <v>0</v>
      </c>
      <c r="H92" s="48">
        <f t="shared" ca="1" si="16"/>
        <v>0</v>
      </c>
      <c r="I92" s="48">
        <f t="shared" ca="1" si="17"/>
        <v>0</v>
      </c>
      <c r="J92" s="45">
        <f t="shared" ca="1" si="18"/>
        <v>0</v>
      </c>
      <c r="K92" s="45">
        <f t="shared" ca="1" si="19"/>
        <v>0</v>
      </c>
      <c r="L92" s="45">
        <f t="shared" ca="1" si="20"/>
        <v>0</v>
      </c>
      <c r="M92" s="45">
        <f t="shared" ca="1" si="9"/>
        <v>0</v>
      </c>
      <c r="N92" s="48">
        <f t="shared" ca="1" si="21"/>
        <v>0</v>
      </c>
      <c r="O92" s="48">
        <f t="shared" ca="1" si="23"/>
        <v>0</v>
      </c>
      <c r="P92" s="45">
        <f t="shared" si="10"/>
        <v>0</v>
      </c>
      <c r="Q92" s="45">
        <f t="shared" si="11"/>
        <v>0</v>
      </c>
      <c r="R92" s="45">
        <f t="shared" si="12"/>
        <v>0</v>
      </c>
      <c r="S92" s="45">
        <f t="shared" si="13"/>
        <v>0</v>
      </c>
      <c r="T92" s="50">
        <f t="shared" si="14"/>
        <v>0</v>
      </c>
    </row>
    <row r="93" spans="1:20" ht="13">
      <c r="A93" s="51"/>
      <c r="B93" s="115">
        <f t="shared" ca="1" si="0"/>
        <v>0</v>
      </c>
      <c r="C93" s="53">
        <f t="shared" ca="1" si="1"/>
        <v>0</v>
      </c>
      <c r="D93" s="53">
        <f t="shared" ca="1" si="2"/>
        <v>0</v>
      </c>
      <c r="E93" s="53">
        <f t="shared" ca="1" si="3"/>
        <v>0</v>
      </c>
      <c r="F93" s="53">
        <f t="shared" ca="1" si="4"/>
        <v>0</v>
      </c>
      <c r="G93" s="53">
        <f t="shared" ca="1" si="15"/>
        <v>0</v>
      </c>
      <c r="H93" s="56">
        <f t="shared" ca="1" si="16"/>
        <v>0</v>
      </c>
      <c r="I93" s="56">
        <f t="shared" ca="1" si="17"/>
        <v>0</v>
      </c>
      <c r="J93" s="53">
        <f t="shared" ca="1" si="18"/>
        <v>0</v>
      </c>
      <c r="K93" s="53">
        <f t="shared" ca="1" si="19"/>
        <v>0</v>
      </c>
      <c r="L93" s="53">
        <f t="shared" ca="1" si="20"/>
        <v>0</v>
      </c>
      <c r="M93" s="53">
        <f t="shared" ca="1" si="9"/>
        <v>0</v>
      </c>
      <c r="N93" s="56">
        <f t="shared" ca="1" si="21"/>
        <v>0</v>
      </c>
      <c r="O93" s="56">
        <f t="shared" ca="1" si="23"/>
        <v>0</v>
      </c>
      <c r="P93" s="53">
        <f t="shared" si="10"/>
        <v>0</v>
      </c>
      <c r="Q93" s="53">
        <f t="shared" si="11"/>
        <v>0</v>
      </c>
      <c r="R93" s="53">
        <f t="shared" si="12"/>
        <v>0</v>
      </c>
      <c r="S93" s="53">
        <f t="shared" si="13"/>
        <v>0</v>
      </c>
      <c r="T93" s="58">
        <f t="shared" si="14"/>
        <v>0</v>
      </c>
    </row>
    <row r="94" spans="1:20" ht="13">
      <c r="A94" s="43"/>
      <c r="B94" s="116">
        <f t="shared" ca="1" si="0"/>
        <v>0</v>
      </c>
      <c r="C94" s="45">
        <f t="shared" ca="1" si="1"/>
        <v>0</v>
      </c>
      <c r="D94" s="45">
        <f t="shared" ca="1" si="2"/>
        <v>0</v>
      </c>
      <c r="E94" s="45">
        <f t="shared" ca="1" si="3"/>
        <v>0</v>
      </c>
      <c r="F94" s="45">
        <f t="shared" ca="1" si="4"/>
        <v>0</v>
      </c>
      <c r="G94" s="45">
        <f t="shared" ca="1" si="15"/>
        <v>0</v>
      </c>
      <c r="H94" s="48">
        <f t="shared" ca="1" si="16"/>
        <v>0</v>
      </c>
      <c r="I94" s="48">
        <f t="shared" ca="1" si="17"/>
        <v>0</v>
      </c>
      <c r="J94" s="45">
        <f t="shared" ca="1" si="18"/>
        <v>0</v>
      </c>
      <c r="K94" s="45">
        <f t="shared" ca="1" si="19"/>
        <v>0</v>
      </c>
      <c r="L94" s="45">
        <f t="shared" ca="1" si="20"/>
        <v>0</v>
      </c>
      <c r="M94" s="45">
        <f t="shared" ca="1" si="9"/>
        <v>0</v>
      </c>
      <c r="N94" s="48">
        <f t="shared" ca="1" si="21"/>
        <v>0</v>
      </c>
      <c r="O94" s="48">
        <f t="shared" ca="1" si="23"/>
        <v>0</v>
      </c>
      <c r="P94" s="45">
        <f t="shared" si="10"/>
        <v>0</v>
      </c>
      <c r="Q94" s="45">
        <f t="shared" si="11"/>
        <v>0</v>
      </c>
      <c r="R94" s="45">
        <f t="shared" si="12"/>
        <v>0</v>
      </c>
      <c r="S94" s="45">
        <f t="shared" si="13"/>
        <v>0</v>
      </c>
      <c r="T94" s="50">
        <f t="shared" si="14"/>
        <v>0</v>
      </c>
    </row>
    <row r="95" spans="1:20" ht="13">
      <c r="A95" s="51"/>
      <c r="B95" s="115">
        <f t="shared" ca="1" si="0"/>
        <v>0</v>
      </c>
      <c r="C95" s="53">
        <f t="shared" ca="1" si="1"/>
        <v>0</v>
      </c>
      <c r="D95" s="53">
        <f t="shared" ca="1" si="2"/>
        <v>0</v>
      </c>
      <c r="E95" s="53">
        <f t="shared" ca="1" si="3"/>
        <v>0</v>
      </c>
      <c r="F95" s="53">
        <f t="shared" ca="1" si="4"/>
        <v>0</v>
      </c>
      <c r="G95" s="53">
        <f t="shared" ca="1" si="15"/>
        <v>0</v>
      </c>
      <c r="H95" s="56">
        <f t="shared" ca="1" si="16"/>
        <v>0</v>
      </c>
      <c r="I95" s="56">
        <f t="shared" ca="1" si="17"/>
        <v>0</v>
      </c>
      <c r="J95" s="53">
        <f t="shared" ca="1" si="18"/>
        <v>0</v>
      </c>
      <c r="K95" s="53">
        <f t="shared" ca="1" si="19"/>
        <v>0</v>
      </c>
      <c r="L95" s="53">
        <f t="shared" ca="1" si="20"/>
        <v>0</v>
      </c>
      <c r="M95" s="53">
        <f t="shared" ca="1" si="9"/>
        <v>0</v>
      </c>
      <c r="N95" s="56">
        <f t="shared" ca="1" si="21"/>
        <v>0</v>
      </c>
      <c r="O95" s="56">
        <f t="shared" ca="1" si="23"/>
        <v>0</v>
      </c>
      <c r="P95" s="53">
        <f t="shared" si="10"/>
        <v>0</v>
      </c>
      <c r="Q95" s="53">
        <f t="shared" si="11"/>
        <v>0</v>
      </c>
      <c r="R95" s="53">
        <f t="shared" si="12"/>
        <v>0</v>
      </c>
      <c r="S95" s="53">
        <f t="shared" si="13"/>
        <v>0</v>
      </c>
      <c r="T95" s="58">
        <f t="shared" si="14"/>
        <v>0</v>
      </c>
    </row>
    <row r="96" spans="1:20" ht="13">
      <c r="A96" s="43"/>
      <c r="B96" s="116">
        <f t="shared" ca="1" si="0"/>
        <v>0</v>
      </c>
      <c r="C96" s="45">
        <f t="shared" ca="1" si="1"/>
        <v>0</v>
      </c>
      <c r="D96" s="45">
        <f t="shared" ca="1" si="2"/>
        <v>0</v>
      </c>
      <c r="E96" s="45">
        <f t="shared" ca="1" si="3"/>
        <v>0</v>
      </c>
      <c r="F96" s="45">
        <f t="shared" ca="1" si="4"/>
        <v>0</v>
      </c>
      <c r="G96" s="45">
        <f t="shared" ca="1" si="15"/>
        <v>0</v>
      </c>
      <c r="H96" s="48">
        <f t="shared" ca="1" si="16"/>
        <v>0</v>
      </c>
      <c r="I96" s="48">
        <f t="shared" ca="1" si="17"/>
        <v>0</v>
      </c>
      <c r="J96" s="45">
        <f t="shared" ca="1" si="18"/>
        <v>0</v>
      </c>
      <c r="K96" s="45">
        <f t="shared" ca="1" si="19"/>
        <v>0</v>
      </c>
      <c r="L96" s="45">
        <f t="shared" ca="1" si="20"/>
        <v>0</v>
      </c>
      <c r="M96" s="45">
        <f t="shared" ca="1" si="9"/>
        <v>0</v>
      </c>
      <c r="N96" s="48">
        <f t="shared" ca="1" si="21"/>
        <v>0</v>
      </c>
      <c r="O96" s="48">
        <f t="shared" ca="1" si="23"/>
        <v>0</v>
      </c>
      <c r="P96" s="45">
        <f t="shared" si="10"/>
        <v>0</v>
      </c>
      <c r="Q96" s="45">
        <f t="shared" si="11"/>
        <v>0</v>
      </c>
      <c r="R96" s="45">
        <f t="shared" si="12"/>
        <v>0</v>
      </c>
      <c r="S96" s="45">
        <f t="shared" si="13"/>
        <v>0</v>
      </c>
      <c r="T96" s="50">
        <f t="shared" si="14"/>
        <v>0</v>
      </c>
    </row>
    <row r="97" spans="1:20" ht="13">
      <c r="A97" s="51"/>
      <c r="B97" s="115">
        <f t="shared" ca="1" si="0"/>
        <v>0</v>
      </c>
      <c r="C97" s="53">
        <f t="shared" ca="1" si="1"/>
        <v>0</v>
      </c>
      <c r="D97" s="53">
        <f t="shared" ca="1" si="2"/>
        <v>0</v>
      </c>
      <c r="E97" s="53">
        <f t="shared" ca="1" si="3"/>
        <v>0</v>
      </c>
      <c r="F97" s="53">
        <f t="shared" ca="1" si="4"/>
        <v>0</v>
      </c>
      <c r="G97" s="53">
        <f t="shared" ca="1" si="15"/>
        <v>0</v>
      </c>
      <c r="H97" s="56">
        <f t="shared" ca="1" si="16"/>
        <v>0</v>
      </c>
      <c r="I97" s="56">
        <f t="shared" ca="1" si="17"/>
        <v>0</v>
      </c>
      <c r="J97" s="53">
        <f t="shared" ca="1" si="18"/>
        <v>0</v>
      </c>
      <c r="K97" s="53">
        <f t="shared" ca="1" si="19"/>
        <v>0</v>
      </c>
      <c r="L97" s="53">
        <f t="shared" ca="1" si="20"/>
        <v>0</v>
      </c>
      <c r="M97" s="53">
        <f t="shared" ca="1" si="9"/>
        <v>0</v>
      </c>
      <c r="N97" s="56">
        <f t="shared" ca="1" si="21"/>
        <v>0</v>
      </c>
      <c r="O97" s="56">
        <f t="shared" ca="1" si="23"/>
        <v>0</v>
      </c>
      <c r="P97" s="53">
        <f t="shared" si="10"/>
        <v>0</v>
      </c>
      <c r="Q97" s="53">
        <f t="shared" si="11"/>
        <v>0</v>
      </c>
      <c r="R97" s="53">
        <f t="shared" si="12"/>
        <v>0</v>
      </c>
      <c r="S97" s="53">
        <f t="shared" si="13"/>
        <v>0</v>
      </c>
      <c r="T97" s="58">
        <f t="shared" si="14"/>
        <v>0</v>
      </c>
    </row>
    <row r="98" spans="1:20" ht="13">
      <c r="A98" s="43"/>
      <c r="B98" s="116">
        <f t="shared" ca="1" si="0"/>
        <v>0</v>
      </c>
      <c r="C98" s="45">
        <f t="shared" ca="1" si="1"/>
        <v>0</v>
      </c>
      <c r="D98" s="45">
        <f t="shared" ca="1" si="2"/>
        <v>0</v>
      </c>
      <c r="E98" s="45">
        <f t="shared" ca="1" si="3"/>
        <v>0</v>
      </c>
      <c r="F98" s="45">
        <f t="shared" ca="1" si="4"/>
        <v>0</v>
      </c>
      <c r="G98" s="45">
        <f t="shared" ca="1" si="15"/>
        <v>0</v>
      </c>
      <c r="H98" s="48">
        <f t="shared" ca="1" si="16"/>
        <v>0</v>
      </c>
      <c r="I98" s="48">
        <f t="shared" ca="1" si="17"/>
        <v>0</v>
      </c>
      <c r="J98" s="45">
        <f t="shared" ca="1" si="18"/>
        <v>0</v>
      </c>
      <c r="K98" s="45">
        <f t="shared" ca="1" si="19"/>
        <v>0</v>
      </c>
      <c r="L98" s="45">
        <f t="shared" ca="1" si="20"/>
        <v>0</v>
      </c>
      <c r="M98" s="45">
        <f t="shared" ca="1" si="9"/>
        <v>0</v>
      </c>
      <c r="N98" s="48">
        <f t="shared" ca="1" si="21"/>
        <v>0</v>
      </c>
      <c r="O98" s="48">
        <f t="shared" ca="1" si="23"/>
        <v>0</v>
      </c>
      <c r="P98" s="45">
        <f t="shared" si="10"/>
        <v>0</v>
      </c>
      <c r="Q98" s="45">
        <f t="shared" si="11"/>
        <v>0</v>
      </c>
      <c r="R98" s="45">
        <f t="shared" si="12"/>
        <v>0</v>
      </c>
      <c r="S98" s="45">
        <f t="shared" si="13"/>
        <v>0</v>
      </c>
      <c r="T98" s="50">
        <f t="shared" si="14"/>
        <v>0</v>
      </c>
    </row>
    <row r="99" spans="1:20" ht="13">
      <c r="A99" s="51"/>
      <c r="B99" s="115">
        <f t="shared" ca="1" si="0"/>
        <v>0</v>
      </c>
      <c r="C99" s="53">
        <f t="shared" ca="1" si="1"/>
        <v>0</v>
      </c>
      <c r="D99" s="53">
        <f t="shared" ca="1" si="2"/>
        <v>0</v>
      </c>
      <c r="E99" s="53">
        <f t="shared" ca="1" si="3"/>
        <v>0</v>
      </c>
      <c r="F99" s="53">
        <f t="shared" ca="1" si="4"/>
        <v>0</v>
      </c>
      <c r="G99" s="53">
        <f t="shared" ca="1" si="15"/>
        <v>0</v>
      </c>
      <c r="H99" s="56">
        <f t="shared" ca="1" si="16"/>
        <v>0</v>
      </c>
      <c r="I99" s="56">
        <f t="shared" ca="1" si="17"/>
        <v>0</v>
      </c>
      <c r="J99" s="53">
        <f t="shared" ca="1" si="18"/>
        <v>0</v>
      </c>
      <c r="K99" s="53">
        <f t="shared" ca="1" si="19"/>
        <v>0</v>
      </c>
      <c r="L99" s="53">
        <f t="shared" ca="1" si="20"/>
        <v>0</v>
      </c>
      <c r="M99" s="53">
        <f t="shared" ca="1" si="9"/>
        <v>0</v>
      </c>
      <c r="N99" s="56">
        <f t="shared" ca="1" si="21"/>
        <v>0</v>
      </c>
      <c r="O99" s="56">
        <f t="shared" ca="1" si="23"/>
        <v>0</v>
      </c>
      <c r="P99" s="53">
        <f t="shared" si="10"/>
        <v>0</v>
      </c>
      <c r="Q99" s="53">
        <f t="shared" si="11"/>
        <v>0</v>
      </c>
      <c r="R99" s="53">
        <f t="shared" si="12"/>
        <v>0</v>
      </c>
      <c r="S99" s="53">
        <f t="shared" si="13"/>
        <v>0</v>
      </c>
      <c r="T99" s="58">
        <f t="shared" si="14"/>
        <v>0</v>
      </c>
    </row>
    <row r="100" spans="1:20" ht="13">
      <c r="A100" s="43"/>
      <c r="B100" s="116">
        <f t="shared" ca="1" si="0"/>
        <v>0</v>
      </c>
      <c r="C100" s="45">
        <f t="shared" ca="1" si="1"/>
        <v>0</v>
      </c>
      <c r="D100" s="45">
        <f t="shared" ca="1" si="2"/>
        <v>0</v>
      </c>
      <c r="E100" s="45">
        <f t="shared" ca="1" si="3"/>
        <v>0</v>
      </c>
      <c r="F100" s="45">
        <f t="shared" ca="1" si="4"/>
        <v>0</v>
      </c>
      <c r="G100" s="45">
        <f t="shared" ca="1" si="15"/>
        <v>0</v>
      </c>
      <c r="H100" s="48">
        <f t="shared" ca="1" si="16"/>
        <v>0</v>
      </c>
      <c r="I100" s="48">
        <f t="shared" ca="1" si="17"/>
        <v>0</v>
      </c>
      <c r="J100" s="45">
        <f t="shared" ca="1" si="18"/>
        <v>0</v>
      </c>
      <c r="K100" s="45">
        <f t="shared" ca="1" si="19"/>
        <v>0</v>
      </c>
      <c r="L100" s="45">
        <f t="shared" ca="1" si="20"/>
        <v>0</v>
      </c>
      <c r="M100" s="45">
        <f t="shared" ca="1" si="9"/>
        <v>0</v>
      </c>
      <c r="N100" s="48">
        <f t="shared" ca="1" si="21"/>
        <v>0</v>
      </c>
      <c r="O100" s="48">
        <f t="shared" ca="1" si="23"/>
        <v>0</v>
      </c>
      <c r="P100" s="45">
        <f t="shared" si="10"/>
        <v>0</v>
      </c>
      <c r="Q100" s="45">
        <f t="shared" si="11"/>
        <v>0</v>
      </c>
      <c r="R100" s="45">
        <f t="shared" si="12"/>
        <v>0</v>
      </c>
      <c r="S100" s="45">
        <f t="shared" si="13"/>
        <v>0</v>
      </c>
      <c r="T100" s="50">
        <f t="shared" si="14"/>
        <v>0</v>
      </c>
    </row>
    <row r="101" spans="1:20" ht="13">
      <c r="A101" s="51"/>
      <c r="B101" s="115">
        <f t="shared" ca="1" si="0"/>
        <v>0</v>
      </c>
      <c r="C101" s="53">
        <f t="shared" ca="1" si="1"/>
        <v>0</v>
      </c>
      <c r="D101" s="53">
        <f t="shared" ca="1" si="2"/>
        <v>0</v>
      </c>
      <c r="E101" s="53">
        <f t="shared" ca="1" si="3"/>
        <v>0</v>
      </c>
      <c r="F101" s="53">
        <f t="shared" ca="1" si="4"/>
        <v>0</v>
      </c>
      <c r="G101" s="53">
        <f t="shared" ca="1" si="15"/>
        <v>0</v>
      </c>
      <c r="H101" s="56">
        <f t="shared" ca="1" si="16"/>
        <v>0</v>
      </c>
      <c r="I101" s="56">
        <f t="shared" ca="1" si="17"/>
        <v>0</v>
      </c>
      <c r="J101" s="53">
        <f t="shared" ca="1" si="18"/>
        <v>0</v>
      </c>
      <c r="K101" s="53">
        <f t="shared" ca="1" si="19"/>
        <v>0</v>
      </c>
      <c r="L101" s="53">
        <f t="shared" ca="1" si="20"/>
        <v>0</v>
      </c>
      <c r="M101" s="53">
        <f t="shared" ca="1" si="9"/>
        <v>0</v>
      </c>
      <c r="N101" s="56">
        <f t="shared" ca="1" si="21"/>
        <v>0</v>
      </c>
      <c r="O101" s="56">
        <f t="shared" ca="1" si="23"/>
        <v>0</v>
      </c>
      <c r="P101" s="53">
        <f t="shared" si="10"/>
        <v>0</v>
      </c>
      <c r="Q101" s="53">
        <f t="shared" si="11"/>
        <v>0</v>
      </c>
      <c r="R101" s="53">
        <f t="shared" si="12"/>
        <v>0</v>
      </c>
      <c r="S101" s="53">
        <f t="shared" si="13"/>
        <v>0</v>
      </c>
      <c r="T101" s="58">
        <f t="shared" si="14"/>
        <v>0</v>
      </c>
    </row>
    <row r="102" spans="1:20" ht="13">
      <c r="A102" s="43"/>
      <c r="B102" s="116">
        <f t="shared" ca="1" si="0"/>
        <v>0</v>
      </c>
      <c r="C102" s="45">
        <f t="shared" ca="1" si="1"/>
        <v>0</v>
      </c>
      <c r="D102" s="45">
        <f t="shared" ca="1" si="2"/>
        <v>0</v>
      </c>
      <c r="E102" s="45">
        <f t="shared" ca="1" si="3"/>
        <v>0</v>
      </c>
      <c r="F102" s="45">
        <f t="shared" ca="1" si="4"/>
        <v>0</v>
      </c>
      <c r="G102" s="45">
        <f t="shared" ca="1" si="15"/>
        <v>0</v>
      </c>
      <c r="H102" s="48">
        <f t="shared" ca="1" si="16"/>
        <v>0</v>
      </c>
      <c r="I102" s="48">
        <f t="shared" ca="1" si="17"/>
        <v>0</v>
      </c>
      <c r="J102" s="45">
        <f t="shared" ca="1" si="18"/>
        <v>0</v>
      </c>
      <c r="K102" s="45">
        <f t="shared" ca="1" si="19"/>
        <v>0</v>
      </c>
      <c r="L102" s="45">
        <f t="shared" ca="1" si="20"/>
        <v>0</v>
      </c>
      <c r="M102" s="45">
        <f t="shared" ca="1" si="9"/>
        <v>0</v>
      </c>
      <c r="N102" s="48">
        <f t="shared" ca="1" si="21"/>
        <v>0</v>
      </c>
      <c r="O102" s="48">
        <f t="shared" ca="1" si="23"/>
        <v>0</v>
      </c>
      <c r="P102" s="45">
        <f t="shared" si="10"/>
        <v>0</v>
      </c>
      <c r="Q102" s="45">
        <f t="shared" si="11"/>
        <v>0</v>
      </c>
      <c r="R102" s="45">
        <f t="shared" si="12"/>
        <v>0</v>
      </c>
      <c r="S102" s="45">
        <f t="shared" si="13"/>
        <v>0</v>
      </c>
      <c r="T102" s="50">
        <f t="shared" si="14"/>
        <v>0</v>
      </c>
    </row>
    <row r="103" spans="1:20" ht="13">
      <c r="A103" s="51"/>
      <c r="B103" s="115">
        <f t="shared" ca="1" si="0"/>
        <v>0</v>
      </c>
      <c r="C103" s="53">
        <f t="shared" ca="1" si="1"/>
        <v>0</v>
      </c>
      <c r="D103" s="53">
        <f t="shared" ca="1" si="2"/>
        <v>0</v>
      </c>
      <c r="E103" s="53">
        <f t="shared" ca="1" si="3"/>
        <v>0</v>
      </c>
      <c r="F103" s="53">
        <f t="shared" ca="1" si="4"/>
        <v>0</v>
      </c>
      <c r="G103" s="53">
        <f t="shared" ca="1" si="15"/>
        <v>0</v>
      </c>
      <c r="H103" s="56">
        <f t="shared" ca="1" si="16"/>
        <v>0</v>
      </c>
      <c r="I103" s="56">
        <f t="shared" ca="1" si="17"/>
        <v>0</v>
      </c>
      <c r="J103" s="53">
        <f t="shared" ca="1" si="18"/>
        <v>0</v>
      </c>
      <c r="K103" s="53">
        <f t="shared" ca="1" si="19"/>
        <v>0</v>
      </c>
      <c r="L103" s="53">
        <f t="shared" ca="1" si="20"/>
        <v>0</v>
      </c>
      <c r="M103" s="53">
        <f t="shared" ca="1" si="9"/>
        <v>0</v>
      </c>
      <c r="N103" s="56">
        <f t="shared" ca="1" si="21"/>
        <v>0</v>
      </c>
      <c r="O103" s="56">
        <f t="shared" ca="1" si="23"/>
        <v>0</v>
      </c>
      <c r="P103" s="53">
        <f t="shared" si="10"/>
        <v>0</v>
      </c>
      <c r="Q103" s="53">
        <f t="shared" si="11"/>
        <v>0</v>
      </c>
      <c r="R103" s="53">
        <f t="shared" si="12"/>
        <v>0</v>
      </c>
      <c r="S103" s="53">
        <f t="shared" si="13"/>
        <v>0</v>
      </c>
      <c r="T103" s="58">
        <f t="shared" si="14"/>
        <v>0</v>
      </c>
    </row>
    <row r="104" spans="1:20" ht="13">
      <c r="A104" s="43"/>
      <c r="B104" s="116">
        <f t="shared" ca="1" si="0"/>
        <v>0</v>
      </c>
      <c r="C104" s="45">
        <f t="shared" ca="1" si="1"/>
        <v>0</v>
      </c>
      <c r="D104" s="45">
        <f t="shared" ca="1" si="2"/>
        <v>0</v>
      </c>
      <c r="E104" s="45">
        <f t="shared" ca="1" si="3"/>
        <v>0</v>
      </c>
      <c r="F104" s="45">
        <f t="shared" ca="1" si="4"/>
        <v>0</v>
      </c>
      <c r="G104" s="45">
        <f t="shared" ca="1" si="15"/>
        <v>0</v>
      </c>
      <c r="H104" s="48">
        <f t="shared" ca="1" si="16"/>
        <v>0</v>
      </c>
      <c r="I104" s="48">
        <f t="shared" ca="1" si="17"/>
        <v>0</v>
      </c>
      <c r="J104" s="45">
        <f t="shared" ca="1" si="18"/>
        <v>0</v>
      </c>
      <c r="K104" s="45">
        <f t="shared" ca="1" si="19"/>
        <v>0</v>
      </c>
      <c r="L104" s="45">
        <f t="shared" ca="1" si="20"/>
        <v>0</v>
      </c>
      <c r="M104" s="45">
        <f t="shared" ca="1" si="9"/>
        <v>0</v>
      </c>
      <c r="N104" s="48">
        <f t="shared" ca="1" si="21"/>
        <v>0</v>
      </c>
      <c r="O104" s="48">
        <f t="shared" ca="1" si="23"/>
        <v>0</v>
      </c>
      <c r="P104" s="45">
        <f t="shared" si="10"/>
        <v>0</v>
      </c>
      <c r="Q104" s="45">
        <f t="shared" si="11"/>
        <v>0</v>
      </c>
      <c r="R104" s="45">
        <f t="shared" si="12"/>
        <v>0</v>
      </c>
      <c r="S104" s="45">
        <f t="shared" si="13"/>
        <v>0</v>
      </c>
      <c r="T104" s="50">
        <f t="shared" si="14"/>
        <v>0</v>
      </c>
    </row>
    <row r="105" spans="1:20" ht="13">
      <c r="A105" s="51"/>
      <c r="B105" s="115">
        <f t="shared" ca="1" si="0"/>
        <v>0</v>
      </c>
      <c r="C105" s="53">
        <f t="shared" ca="1" si="1"/>
        <v>0</v>
      </c>
      <c r="D105" s="53">
        <f t="shared" ca="1" si="2"/>
        <v>0</v>
      </c>
      <c r="E105" s="53">
        <f t="shared" ca="1" si="3"/>
        <v>0</v>
      </c>
      <c r="F105" s="53">
        <f t="shared" ca="1" si="4"/>
        <v>0</v>
      </c>
      <c r="G105" s="53">
        <f t="shared" ca="1" si="15"/>
        <v>0</v>
      </c>
      <c r="H105" s="56">
        <f t="shared" ca="1" si="16"/>
        <v>0</v>
      </c>
      <c r="I105" s="56">
        <f t="shared" ca="1" si="17"/>
        <v>0</v>
      </c>
      <c r="J105" s="53">
        <f t="shared" ca="1" si="18"/>
        <v>0</v>
      </c>
      <c r="K105" s="53">
        <f t="shared" ca="1" si="19"/>
        <v>0</v>
      </c>
      <c r="L105" s="53">
        <f t="shared" ca="1" si="20"/>
        <v>0</v>
      </c>
      <c r="M105" s="53">
        <f t="shared" ca="1" si="9"/>
        <v>0</v>
      </c>
      <c r="N105" s="56">
        <f t="shared" ca="1" si="21"/>
        <v>0</v>
      </c>
      <c r="O105" s="56">
        <f t="shared" ca="1" si="23"/>
        <v>0</v>
      </c>
      <c r="P105" s="53">
        <f t="shared" si="10"/>
        <v>0</v>
      </c>
      <c r="Q105" s="53">
        <f t="shared" si="11"/>
        <v>0</v>
      </c>
      <c r="R105" s="53">
        <f t="shared" si="12"/>
        <v>0</v>
      </c>
      <c r="S105" s="53">
        <f t="shared" si="13"/>
        <v>0</v>
      </c>
      <c r="T105" s="58">
        <f t="shared" si="14"/>
        <v>0</v>
      </c>
    </row>
    <row r="106" spans="1:20" ht="13">
      <c r="A106" s="43"/>
      <c r="B106" s="116">
        <f t="shared" ca="1" si="0"/>
        <v>0</v>
      </c>
      <c r="C106" s="45">
        <f t="shared" ca="1" si="1"/>
        <v>0</v>
      </c>
      <c r="D106" s="45">
        <f t="shared" ca="1" si="2"/>
        <v>0</v>
      </c>
      <c r="E106" s="45">
        <f t="shared" ca="1" si="3"/>
        <v>0</v>
      </c>
      <c r="F106" s="45">
        <f t="shared" ca="1" si="4"/>
        <v>0</v>
      </c>
      <c r="G106" s="45">
        <f t="shared" ca="1" si="15"/>
        <v>0</v>
      </c>
      <c r="H106" s="48">
        <f t="shared" ca="1" si="16"/>
        <v>0</v>
      </c>
      <c r="I106" s="48">
        <f t="shared" ca="1" si="17"/>
        <v>0</v>
      </c>
      <c r="J106" s="45">
        <f t="shared" ca="1" si="18"/>
        <v>0</v>
      </c>
      <c r="K106" s="45">
        <f t="shared" ca="1" si="19"/>
        <v>0</v>
      </c>
      <c r="L106" s="45">
        <f t="shared" ca="1" si="20"/>
        <v>0</v>
      </c>
      <c r="M106" s="45">
        <f t="shared" ca="1" si="9"/>
        <v>0</v>
      </c>
      <c r="N106" s="48">
        <f t="shared" ca="1" si="21"/>
        <v>0</v>
      </c>
      <c r="O106" s="48">
        <f t="shared" ca="1" si="23"/>
        <v>0</v>
      </c>
      <c r="P106" s="45">
        <f t="shared" si="10"/>
        <v>0</v>
      </c>
      <c r="Q106" s="45">
        <f t="shared" si="11"/>
        <v>0</v>
      </c>
      <c r="R106" s="45">
        <f t="shared" si="12"/>
        <v>0</v>
      </c>
      <c r="S106" s="45">
        <f t="shared" si="13"/>
        <v>0</v>
      </c>
      <c r="T106" s="50">
        <f t="shared" si="14"/>
        <v>0</v>
      </c>
    </row>
    <row r="107" spans="1:20" ht="13">
      <c r="A107" s="51"/>
      <c r="B107" s="115">
        <f t="shared" ca="1" si="0"/>
        <v>0</v>
      </c>
      <c r="C107" s="53">
        <f t="shared" ca="1" si="1"/>
        <v>0</v>
      </c>
      <c r="D107" s="53">
        <f t="shared" ca="1" si="2"/>
        <v>0</v>
      </c>
      <c r="E107" s="53">
        <f t="shared" ca="1" si="3"/>
        <v>0</v>
      </c>
      <c r="F107" s="53">
        <f t="shared" ca="1" si="4"/>
        <v>0</v>
      </c>
      <c r="G107" s="53">
        <f t="shared" ca="1" si="15"/>
        <v>0</v>
      </c>
      <c r="H107" s="56">
        <f t="shared" ca="1" si="16"/>
        <v>0</v>
      </c>
      <c r="I107" s="56">
        <f t="shared" ca="1" si="17"/>
        <v>0</v>
      </c>
      <c r="J107" s="53">
        <f t="shared" ca="1" si="18"/>
        <v>0</v>
      </c>
      <c r="K107" s="53">
        <f t="shared" ca="1" si="19"/>
        <v>0</v>
      </c>
      <c r="L107" s="53">
        <f t="shared" ca="1" si="20"/>
        <v>0</v>
      </c>
      <c r="M107" s="53">
        <f t="shared" ca="1" si="9"/>
        <v>0</v>
      </c>
      <c r="N107" s="56">
        <f t="shared" ca="1" si="21"/>
        <v>0</v>
      </c>
      <c r="O107" s="56">
        <f t="shared" ca="1" si="23"/>
        <v>0</v>
      </c>
      <c r="P107" s="53">
        <f t="shared" si="10"/>
        <v>0</v>
      </c>
      <c r="Q107" s="53">
        <f t="shared" si="11"/>
        <v>0</v>
      </c>
      <c r="R107" s="53">
        <f t="shared" si="12"/>
        <v>0</v>
      </c>
      <c r="S107" s="53">
        <f t="shared" si="13"/>
        <v>0</v>
      </c>
      <c r="T107" s="58">
        <f t="shared" si="14"/>
        <v>0</v>
      </c>
    </row>
    <row r="108" spans="1:20" ht="13">
      <c r="A108" s="43"/>
      <c r="B108" s="116">
        <f t="shared" ca="1" si="0"/>
        <v>0</v>
      </c>
      <c r="C108" s="45">
        <f t="shared" ca="1" si="1"/>
        <v>0</v>
      </c>
      <c r="D108" s="45">
        <f t="shared" ca="1" si="2"/>
        <v>0</v>
      </c>
      <c r="E108" s="45">
        <f t="shared" ca="1" si="3"/>
        <v>0</v>
      </c>
      <c r="F108" s="45">
        <f t="shared" ca="1" si="4"/>
        <v>0</v>
      </c>
      <c r="G108" s="45">
        <f t="shared" ca="1" si="15"/>
        <v>0</v>
      </c>
      <c r="H108" s="48">
        <f t="shared" ca="1" si="16"/>
        <v>0</v>
      </c>
      <c r="I108" s="48">
        <f t="shared" ca="1" si="17"/>
        <v>0</v>
      </c>
      <c r="J108" s="45">
        <f t="shared" ca="1" si="18"/>
        <v>0</v>
      </c>
      <c r="K108" s="45">
        <f t="shared" ca="1" si="19"/>
        <v>0</v>
      </c>
      <c r="L108" s="45">
        <f t="shared" ca="1" si="20"/>
        <v>0</v>
      </c>
      <c r="M108" s="45">
        <f t="shared" ca="1" si="9"/>
        <v>0</v>
      </c>
      <c r="N108" s="48">
        <f t="shared" ca="1" si="21"/>
        <v>0</v>
      </c>
      <c r="O108" s="48">
        <f t="shared" ca="1" si="23"/>
        <v>0</v>
      </c>
      <c r="P108" s="45">
        <f t="shared" si="10"/>
        <v>0</v>
      </c>
      <c r="Q108" s="45">
        <f t="shared" si="11"/>
        <v>0</v>
      </c>
      <c r="R108" s="45">
        <f t="shared" si="12"/>
        <v>0</v>
      </c>
      <c r="S108" s="45">
        <f t="shared" si="13"/>
        <v>0</v>
      </c>
      <c r="T108" s="50">
        <f t="shared" si="14"/>
        <v>0</v>
      </c>
    </row>
    <row r="109" spans="1:20" ht="13">
      <c r="A109" s="51"/>
      <c r="B109" s="115">
        <f t="shared" ca="1" si="0"/>
        <v>0</v>
      </c>
      <c r="C109" s="53">
        <f t="shared" ca="1" si="1"/>
        <v>0</v>
      </c>
      <c r="D109" s="53">
        <f t="shared" ca="1" si="2"/>
        <v>0</v>
      </c>
      <c r="E109" s="53">
        <f t="shared" ca="1" si="3"/>
        <v>0</v>
      </c>
      <c r="F109" s="53">
        <f t="shared" ca="1" si="4"/>
        <v>0</v>
      </c>
      <c r="G109" s="53">
        <f t="shared" ca="1" si="15"/>
        <v>0</v>
      </c>
      <c r="H109" s="56">
        <f t="shared" ca="1" si="16"/>
        <v>0</v>
      </c>
      <c r="I109" s="56">
        <f t="shared" ca="1" si="17"/>
        <v>0</v>
      </c>
      <c r="J109" s="53">
        <f t="shared" ca="1" si="18"/>
        <v>0</v>
      </c>
      <c r="K109" s="53">
        <f t="shared" ca="1" si="19"/>
        <v>0</v>
      </c>
      <c r="L109" s="53">
        <f t="shared" ca="1" si="20"/>
        <v>0</v>
      </c>
      <c r="M109" s="53">
        <f t="shared" ca="1" si="9"/>
        <v>0</v>
      </c>
      <c r="N109" s="56">
        <f t="shared" ca="1" si="21"/>
        <v>0</v>
      </c>
      <c r="O109" s="56">
        <f t="shared" ca="1" si="23"/>
        <v>0</v>
      </c>
      <c r="P109" s="53">
        <f t="shared" si="10"/>
        <v>0</v>
      </c>
      <c r="Q109" s="53">
        <f t="shared" si="11"/>
        <v>0</v>
      </c>
      <c r="R109" s="53">
        <f t="shared" si="12"/>
        <v>0</v>
      </c>
      <c r="S109" s="53">
        <f t="shared" si="13"/>
        <v>0</v>
      </c>
      <c r="T109" s="58">
        <f t="shared" si="14"/>
        <v>0</v>
      </c>
    </row>
    <row r="110" spans="1:20" ht="13">
      <c r="A110" s="43"/>
      <c r="B110" s="116">
        <f t="shared" ca="1" si="0"/>
        <v>0</v>
      </c>
      <c r="C110" s="45">
        <f t="shared" ca="1" si="1"/>
        <v>0</v>
      </c>
      <c r="D110" s="45">
        <f t="shared" ca="1" si="2"/>
        <v>0</v>
      </c>
      <c r="E110" s="45">
        <f t="shared" ca="1" si="3"/>
        <v>0</v>
      </c>
      <c r="F110" s="45">
        <f t="shared" ca="1" si="4"/>
        <v>0</v>
      </c>
      <c r="G110" s="45">
        <f t="shared" ca="1" si="15"/>
        <v>0</v>
      </c>
      <c r="H110" s="48">
        <f t="shared" ca="1" si="16"/>
        <v>0</v>
      </c>
      <c r="I110" s="48">
        <f t="shared" ca="1" si="17"/>
        <v>0</v>
      </c>
      <c r="J110" s="45">
        <f t="shared" ca="1" si="18"/>
        <v>0</v>
      </c>
      <c r="K110" s="45">
        <f t="shared" ca="1" si="19"/>
        <v>0</v>
      </c>
      <c r="L110" s="45">
        <f t="shared" ca="1" si="20"/>
        <v>0</v>
      </c>
      <c r="M110" s="45">
        <f t="shared" ca="1" si="9"/>
        <v>0</v>
      </c>
      <c r="N110" s="48">
        <f t="shared" ca="1" si="21"/>
        <v>0</v>
      </c>
      <c r="O110" s="48">
        <f t="shared" ca="1" si="23"/>
        <v>0</v>
      </c>
      <c r="P110" s="45">
        <f t="shared" si="10"/>
        <v>0</v>
      </c>
      <c r="Q110" s="45">
        <f t="shared" si="11"/>
        <v>0</v>
      </c>
      <c r="R110" s="45">
        <f t="shared" si="12"/>
        <v>0</v>
      </c>
      <c r="S110" s="45">
        <f t="shared" si="13"/>
        <v>0</v>
      </c>
      <c r="T110" s="50">
        <f t="shared" si="14"/>
        <v>0</v>
      </c>
    </row>
    <row r="111" spans="1:20" ht="13">
      <c r="A111" s="51"/>
      <c r="B111" s="115">
        <f t="shared" ca="1" si="0"/>
        <v>0</v>
      </c>
      <c r="C111" s="53">
        <f t="shared" ca="1" si="1"/>
        <v>0</v>
      </c>
      <c r="D111" s="53">
        <f t="shared" ca="1" si="2"/>
        <v>0</v>
      </c>
      <c r="E111" s="53">
        <f t="shared" ca="1" si="3"/>
        <v>0</v>
      </c>
      <c r="F111" s="53">
        <f t="shared" ca="1" si="4"/>
        <v>0</v>
      </c>
      <c r="G111" s="53">
        <f t="shared" ca="1" si="15"/>
        <v>0</v>
      </c>
      <c r="H111" s="56">
        <f t="shared" ca="1" si="16"/>
        <v>0</v>
      </c>
      <c r="I111" s="56">
        <f t="shared" ca="1" si="17"/>
        <v>0</v>
      </c>
      <c r="J111" s="53">
        <f t="shared" ca="1" si="18"/>
        <v>0</v>
      </c>
      <c r="K111" s="53">
        <f t="shared" ca="1" si="19"/>
        <v>0</v>
      </c>
      <c r="L111" s="53">
        <f t="shared" ca="1" si="20"/>
        <v>0</v>
      </c>
      <c r="M111" s="53">
        <f t="shared" ca="1" si="9"/>
        <v>0</v>
      </c>
      <c r="N111" s="56">
        <f t="shared" ca="1" si="21"/>
        <v>0</v>
      </c>
      <c r="O111" s="56">
        <f t="shared" ca="1" si="23"/>
        <v>0</v>
      </c>
      <c r="P111" s="53">
        <f t="shared" si="10"/>
        <v>0</v>
      </c>
      <c r="Q111" s="53">
        <f t="shared" si="11"/>
        <v>0</v>
      </c>
      <c r="R111" s="53">
        <f t="shared" si="12"/>
        <v>0</v>
      </c>
      <c r="S111" s="53">
        <f t="shared" si="13"/>
        <v>0</v>
      </c>
      <c r="T111" s="58">
        <f t="shared" si="14"/>
        <v>0</v>
      </c>
    </row>
    <row r="112" spans="1:20" ht="13">
      <c r="A112" s="43"/>
      <c r="B112" s="116">
        <f t="shared" ca="1" si="0"/>
        <v>0</v>
      </c>
      <c r="C112" s="45">
        <f t="shared" ca="1" si="1"/>
        <v>0</v>
      </c>
      <c r="D112" s="45">
        <f t="shared" ca="1" si="2"/>
        <v>0</v>
      </c>
      <c r="E112" s="45">
        <f t="shared" ca="1" si="3"/>
        <v>0</v>
      </c>
      <c r="F112" s="45">
        <f t="shared" ca="1" si="4"/>
        <v>0</v>
      </c>
      <c r="G112" s="45">
        <f t="shared" ca="1" si="15"/>
        <v>0</v>
      </c>
      <c r="H112" s="48">
        <f t="shared" ca="1" si="16"/>
        <v>0</v>
      </c>
      <c r="I112" s="48">
        <f t="shared" ca="1" si="17"/>
        <v>0</v>
      </c>
      <c r="J112" s="45">
        <f t="shared" ca="1" si="18"/>
        <v>0</v>
      </c>
      <c r="K112" s="45">
        <f t="shared" ca="1" si="19"/>
        <v>0</v>
      </c>
      <c r="L112" s="45">
        <f t="shared" ca="1" si="20"/>
        <v>0</v>
      </c>
      <c r="M112" s="45">
        <f t="shared" ca="1" si="9"/>
        <v>0</v>
      </c>
      <c r="N112" s="48">
        <f t="shared" ca="1" si="21"/>
        <v>0</v>
      </c>
      <c r="O112" s="48">
        <f t="shared" ca="1" si="23"/>
        <v>0</v>
      </c>
      <c r="P112" s="45">
        <f t="shared" si="10"/>
        <v>0</v>
      </c>
      <c r="Q112" s="45">
        <f t="shared" si="11"/>
        <v>0</v>
      </c>
      <c r="R112" s="45">
        <f t="shared" si="12"/>
        <v>0</v>
      </c>
      <c r="S112" s="45">
        <f t="shared" si="13"/>
        <v>0</v>
      </c>
      <c r="T112" s="50">
        <f t="shared" si="14"/>
        <v>0</v>
      </c>
    </row>
    <row r="113" spans="1:20" ht="13">
      <c r="A113" s="51"/>
      <c r="B113" s="115">
        <f t="shared" ca="1" si="0"/>
        <v>0</v>
      </c>
      <c r="C113" s="53">
        <f t="shared" ca="1" si="1"/>
        <v>0</v>
      </c>
      <c r="D113" s="53">
        <f t="shared" ca="1" si="2"/>
        <v>0</v>
      </c>
      <c r="E113" s="53">
        <f t="shared" ca="1" si="3"/>
        <v>0</v>
      </c>
      <c r="F113" s="53">
        <f t="shared" ca="1" si="4"/>
        <v>0</v>
      </c>
      <c r="G113" s="53">
        <f t="shared" ca="1" si="15"/>
        <v>0</v>
      </c>
      <c r="H113" s="56">
        <f t="shared" ca="1" si="16"/>
        <v>0</v>
      </c>
      <c r="I113" s="56">
        <f t="shared" ca="1" si="17"/>
        <v>0</v>
      </c>
      <c r="J113" s="53">
        <f t="shared" ca="1" si="18"/>
        <v>0</v>
      </c>
      <c r="K113" s="53">
        <f t="shared" ca="1" si="19"/>
        <v>0</v>
      </c>
      <c r="L113" s="53">
        <f t="shared" ca="1" si="20"/>
        <v>0</v>
      </c>
      <c r="M113" s="53">
        <f t="shared" ca="1" si="9"/>
        <v>0</v>
      </c>
      <c r="N113" s="56">
        <f t="shared" ca="1" si="21"/>
        <v>0</v>
      </c>
      <c r="O113" s="56">
        <f t="shared" ca="1" si="23"/>
        <v>0</v>
      </c>
      <c r="P113" s="53">
        <f t="shared" si="10"/>
        <v>0</v>
      </c>
      <c r="Q113" s="53">
        <f t="shared" si="11"/>
        <v>0</v>
      </c>
      <c r="R113" s="53">
        <f t="shared" si="12"/>
        <v>0</v>
      </c>
      <c r="S113" s="53">
        <f t="shared" si="13"/>
        <v>0</v>
      </c>
      <c r="T113" s="58">
        <f t="shared" si="14"/>
        <v>0</v>
      </c>
    </row>
    <row r="114" spans="1:20" ht="13">
      <c r="A114" s="43"/>
      <c r="B114" s="116">
        <f t="shared" ca="1" si="0"/>
        <v>0</v>
      </c>
      <c r="C114" s="45">
        <f t="shared" ca="1" si="1"/>
        <v>0</v>
      </c>
      <c r="D114" s="45">
        <f t="shared" ca="1" si="2"/>
        <v>0</v>
      </c>
      <c r="E114" s="45">
        <f t="shared" ca="1" si="3"/>
        <v>0</v>
      </c>
      <c r="F114" s="45">
        <f t="shared" ca="1" si="4"/>
        <v>0</v>
      </c>
      <c r="G114" s="45">
        <f t="shared" ca="1" si="15"/>
        <v>0</v>
      </c>
      <c r="H114" s="48">
        <f t="shared" ca="1" si="16"/>
        <v>0</v>
      </c>
      <c r="I114" s="48">
        <f t="shared" ca="1" si="17"/>
        <v>0</v>
      </c>
      <c r="J114" s="45">
        <f t="shared" ca="1" si="18"/>
        <v>0</v>
      </c>
      <c r="K114" s="45">
        <f t="shared" ca="1" si="19"/>
        <v>0</v>
      </c>
      <c r="L114" s="45">
        <f t="shared" ca="1" si="20"/>
        <v>0</v>
      </c>
      <c r="M114" s="45">
        <f t="shared" ca="1" si="9"/>
        <v>0</v>
      </c>
      <c r="N114" s="48">
        <f t="shared" ca="1" si="21"/>
        <v>0</v>
      </c>
      <c r="O114" s="48">
        <f t="shared" ca="1" si="23"/>
        <v>0</v>
      </c>
      <c r="P114" s="45">
        <f t="shared" si="10"/>
        <v>0</v>
      </c>
      <c r="Q114" s="45">
        <f t="shared" si="11"/>
        <v>0</v>
      </c>
      <c r="R114" s="45">
        <f t="shared" si="12"/>
        <v>0</v>
      </c>
      <c r="S114" s="45">
        <f t="shared" si="13"/>
        <v>0</v>
      </c>
      <c r="T114" s="50">
        <f t="shared" si="14"/>
        <v>0</v>
      </c>
    </row>
    <row r="115" spans="1:20" ht="13">
      <c r="A115" s="51"/>
      <c r="B115" s="115">
        <f t="shared" ca="1" si="0"/>
        <v>0</v>
      </c>
      <c r="C115" s="53">
        <f t="shared" ca="1" si="1"/>
        <v>0</v>
      </c>
      <c r="D115" s="53">
        <f t="shared" ca="1" si="2"/>
        <v>0</v>
      </c>
      <c r="E115" s="53">
        <f t="shared" ca="1" si="3"/>
        <v>0</v>
      </c>
      <c r="F115" s="53">
        <f t="shared" ca="1" si="4"/>
        <v>0</v>
      </c>
      <c r="G115" s="53">
        <f t="shared" ca="1" si="15"/>
        <v>0</v>
      </c>
      <c r="H115" s="56">
        <f t="shared" ca="1" si="16"/>
        <v>0</v>
      </c>
      <c r="I115" s="56">
        <f t="shared" ca="1" si="17"/>
        <v>0</v>
      </c>
      <c r="J115" s="53">
        <f t="shared" ca="1" si="18"/>
        <v>0</v>
      </c>
      <c r="K115" s="53">
        <f t="shared" ca="1" si="19"/>
        <v>0</v>
      </c>
      <c r="L115" s="53">
        <f t="shared" ca="1" si="20"/>
        <v>0</v>
      </c>
      <c r="M115" s="53">
        <f t="shared" ca="1" si="9"/>
        <v>0</v>
      </c>
      <c r="N115" s="56">
        <f t="shared" ca="1" si="21"/>
        <v>0</v>
      </c>
      <c r="O115" s="56">
        <f t="shared" ca="1" si="23"/>
        <v>0</v>
      </c>
      <c r="P115" s="53">
        <f t="shared" si="10"/>
        <v>0</v>
      </c>
      <c r="Q115" s="53">
        <f t="shared" si="11"/>
        <v>0</v>
      </c>
      <c r="R115" s="53">
        <f t="shared" si="12"/>
        <v>0</v>
      </c>
      <c r="S115" s="53">
        <f t="shared" si="13"/>
        <v>0</v>
      </c>
      <c r="T115" s="58">
        <f t="shared" si="14"/>
        <v>0</v>
      </c>
    </row>
    <row r="116" spans="1:20" ht="13">
      <c r="A116" s="43"/>
      <c r="B116" s="116">
        <f t="shared" ca="1" si="0"/>
        <v>0</v>
      </c>
      <c r="C116" s="45">
        <f t="shared" ca="1" si="1"/>
        <v>0</v>
      </c>
      <c r="D116" s="45">
        <f t="shared" ca="1" si="2"/>
        <v>0</v>
      </c>
      <c r="E116" s="45">
        <f t="shared" ca="1" si="3"/>
        <v>0</v>
      </c>
      <c r="F116" s="45">
        <f t="shared" ca="1" si="4"/>
        <v>0</v>
      </c>
      <c r="G116" s="45">
        <f t="shared" ca="1" si="15"/>
        <v>0</v>
      </c>
      <c r="H116" s="48">
        <f t="shared" ca="1" si="16"/>
        <v>0</v>
      </c>
      <c r="I116" s="48">
        <f t="shared" ca="1" si="17"/>
        <v>0</v>
      </c>
      <c r="J116" s="45">
        <f t="shared" ca="1" si="18"/>
        <v>0</v>
      </c>
      <c r="K116" s="45">
        <f t="shared" ca="1" si="19"/>
        <v>0</v>
      </c>
      <c r="L116" s="45">
        <f t="shared" ca="1" si="20"/>
        <v>0</v>
      </c>
      <c r="M116" s="45">
        <f t="shared" ca="1" si="9"/>
        <v>0</v>
      </c>
      <c r="N116" s="48">
        <f t="shared" ca="1" si="21"/>
        <v>0</v>
      </c>
      <c r="O116" s="48">
        <f t="shared" ca="1" si="23"/>
        <v>0</v>
      </c>
      <c r="P116" s="45">
        <f t="shared" si="10"/>
        <v>0</v>
      </c>
      <c r="Q116" s="45">
        <f t="shared" si="11"/>
        <v>0</v>
      </c>
      <c r="R116" s="45">
        <f t="shared" si="12"/>
        <v>0</v>
      </c>
      <c r="S116" s="45">
        <f t="shared" si="13"/>
        <v>0</v>
      </c>
      <c r="T116" s="50">
        <f t="shared" si="14"/>
        <v>0</v>
      </c>
    </row>
    <row r="117" spans="1:20" ht="13">
      <c r="A117" s="51"/>
      <c r="B117" s="115">
        <f t="shared" ca="1" si="0"/>
        <v>0</v>
      </c>
      <c r="C117" s="53">
        <f t="shared" ca="1" si="1"/>
        <v>0</v>
      </c>
      <c r="D117" s="53">
        <f t="shared" ca="1" si="2"/>
        <v>0</v>
      </c>
      <c r="E117" s="53">
        <f t="shared" ca="1" si="3"/>
        <v>0</v>
      </c>
      <c r="F117" s="53">
        <f t="shared" ca="1" si="4"/>
        <v>0</v>
      </c>
      <c r="G117" s="53">
        <f t="shared" ca="1" si="15"/>
        <v>0</v>
      </c>
      <c r="H117" s="56">
        <f t="shared" ca="1" si="16"/>
        <v>0</v>
      </c>
      <c r="I117" s="56">
        <f t="shared" ca="1" si="17"/>
        <v>0</v>
      </c>
      <c r="J117" s="53">
        <f t="shared" ca="1" si="18"/>
        <v>0</v>
      </c>
      <c r="K117" s="53">
        <f t="shared" ca="1" si="19"/>
        <v>0</v>
      </c>
      <c r="L117" s="53">
        <f t="shared" ca="1" si="20"/>
        <v>0</v>
      </c>
      <c r="M117" s="53">
        <f t="shared" ca="1" si="9"/>
        <v>0</v>
      </c>
      <c r="N117" s="56">
        <f t="shared" ca="1" si="21"/>
        <v>0</v>
      </c>
      <c r="O117" s="56">
        <f t="shared" ca="1" si="23"/>
        <v>0</v>
      </c>
      <c r="P117" s="53">
        <f t="shared" si="10"/>
        <v>0</v>
      </c>
      <c r="Q117" s="53">
        <f t="shared" si="11"/>
        <v>0</v>
      </c>
      <c r="R117" s="53">
        <f t="shared" si="12"/>
        <v>0</v>
      </c>
      <c r="S117" s="53">
        <f t="shared" si="13"/>
        <v>0</v>
      </c>
      <c r="T117" s="58">
        <f t="shared" si="14"/>
        <v>0</v>
      </c>
    </row>
    <row r="118" spans="1:20" ht="13">
      <c r="A118" s="43"/>
      <c r="B118" s="116">
        <f t="shared" ca="1" si="0"/>
        <v>0</v>
      </c>
      <c r="C118" s="45">
        <f t="shared" ca="1" si="1"/>
        <v>0</v>
      </c>
      <c r="D118" s="45">
        <f t="shared" ca="1" si="2"/>
        <v>0</v>
      </c>
      <c r="E118" s="45">
        <f t="shared" ca="1" si="3"/>
        <v>0</v>
      </c>
      <c r="F118" s="45">
        <f t="shared" ca="1" si="4"/>
        <v>0</v>
      </c>
      <c r="G118" s="45">
        <f t="shared" ca="1" si="15"/>
        <v>0</v>
      </c>
      <c r="H118" s="48">
        <f t="shared" ca="1" si="16"/>
        <v>0</v>
      </c>
      <c r="I118" s="48">
        <f t="shared" ca="1" si="17"/>
        <v>0</v>
      </c>
      <c r="J118" s="45">
        <f t="shared" ca="1" si="18"/>
        <v>0</v>
      </c>
      <c r="K118" s="45">
        <f t="shared" ca="1" si="19"/>
        <v>0</v>
      </c>
      <c r="L118" s="45">
        <f t="shared" ca="1" si="20"/>
        <v>0</v>
      </c>
      <c r="M118" s="45">
        <f t="shared" ca="1" si="9"/>
        <v>0</v>
      </c>
      <c r="N118" s="48">
        <f t="shared" ca="1" si="21"/>
        <v>0</v>
      </c>
      <c r="O118" s="48">
        <f t="shared" ca="1" si="23"/>
        <v>0</v>
      </c>
      <c r="P118" s="45">
        <f t="shared" si="10"/>
        <v>0</v>
      </c>
      <c r="Q118" s="45">
        <f t="shared" si="11"/>
        <v>0</v>
      </c>
      <c r="R118" s="45">
        <f t="shared" si="12"/>
        <v>0</v>
      </c>
      <c r="S118" s="45">
        <f t="shared" si="13"/>
        <v>0</v>
      </c>
      <c r="T118" s="50">
        <f t="shared" si="14"/>
        <v>0</v>
      </c>
    </row>
    <row r="119" spans="1:20" ht="13">
      <c r="A119" s="51"/>
      <c r="B119" s="115">
        <f t="shared" ca="1" si="0"/>
        <v>0</v>
      </c>
      <c r="C119" s="53">
        <f t="shared" ca="1" si="1"/>
        <v>0</v>
      </c>
      <c r="D119" s="53">
        <f t="shared" ca="1" si="2"/>
        <v>0</v>
      </c>
      <c r="E119" s="53">
        <f t="shared" ca="1" si="3"/>
        <v>0</v>
      </c>
      <c r="F119" s="53">
        <f t="shared" ca="1" si="4"/>
        <v>0</v>
      </c>
      <c r="G119" s="53">
        <f t="shared" ca="1" si="15"/>
        <v>0</v>
      </c>
      <c r="H119" s="56">
        <f t="shared" ca="1" si="16"/>
        <v>0</v>
      </c>
      <c r="I119" s="56">
        <f t="shared" ca="1" si="17"/>
        <v>0</v>
      </c>
      <c r="J119" s="53">
        <f t="shared" ca="1" si="18"/>
        <v>0</v>
      </c>
      <c r="K119" s="53">
        <f t="shared" ca="1" si="19"/>
        <v>0</v>
      </c>
      <c r="L119" s="53">
        <f t="shared" ca="1" si="20"/>
        <v>0</v>
      </c>
      <c r="M119" s="53">
        <f t="shared" ca="1" si="9"/>
        <v>0</v>
      </c>
      <c r="N119" s="56">
        <f t="shared" ca="1" si="21"/>
        <v>0</v>
      </c>
      <c r="O119" s="56">
        <f t="shared" ca="1" si="23"/>
        <v>0</v>
      </c>
      <c r="P119" s="53">
        <f t="shared" si="10"/>
        <v>0</v>
      </c>
      <c r="Q119" s="53">
        <f t="shared" si="11"/>
        <v>0</v>
      </c>
      <c r="R119" s="53">
        <f t="shared" si="12"/>
        <v>0</v>
      </c>
      <c r="S119" s="53">
        <f t="shared" si="13"/>
        <v>0</v>
      </c>
      <c r="T119" s="58">
        <f t="shared" si="14"/>
        <v>0</v>
      </c>
    </row>
    <row r="120" spans="1:20" ht="13">
      <c r="A120" s="43"/>
      <c r="B120" s="116">
        <f t="shared" ca="1" si="0"/>
        <v>0</v>
      </c>
      <c r="C120" s="45">
        <f t="shared" ca="1" si="1"/>
        <v>0</v>
      </c>
      <c r="D120" s="45">
        <f t="shared" ca="1" si="2"/>
        <v>0</v>
      </c>
      <c r="E120" s="45">
        <f t="shared" ca="1" si="3"/>
        <v>0</v>
      </c>
      <c r="F120" s="45">
        <f t="shared" ca="1" si="4"/>
        <v>0</v>
      </c>
      <c r="G120" s="45">
        <f t="shared" ca="1" si="15"/>
        <v>0</v>
      </c>
      <c r="H120" s="48">
        <f t="shared" ca="1" si="16"/>
        <v>0</v>
      </c>
      <c r="I120" s="48">
        <f t="shared" ca="1" si="17"/>
        <v>0</v>
      </c>
      <c r="J120" s="45">
        <f t="shared" ca="1" si="18"/>
        <v>0</v>
      </c>
      <c r="K120" s="45">
        <f t="shared" ca="1" si="19"/>
        <v>0</v>
      </c>
      <c r="L120" s="45">
        <f t="shared" ca="1" si="20"/>
        <v>0</v>
      </c>
      <c r="M120" s="45">
        <f t="shared" ca="1" si="9"/>
        <v>0</v>
      </c>
      <c r="N120" s="48">
        <f t="shared" ca="1" si="21"/>
        <v>0</v>
      </c>
      <c r="O120" s="48">
        <f t="shared" ca="1" si="23"/>
        <v>0</v>
      </c>
      <c r="P120" s="45">
        <f t="shared" si="10"/>
        <v>0</v>
      </c>
      <c r="Q120" s="45">
        <f t="shared" si="11"/>
        <v>0</v>
      </c>
      <c r="R120" s="45">
        <f t="shared" si="12"/>
        <v>0</v>
      </c>
      <c r="S120" s="45">
        <f t="shared" si="13"/>
        <v>0</v>
      </c>
      <c r="T120" s="50">
        <f t="shared" si="14"/>
        <v>0</v>
      </c>
    </row>
    <row r="121" spans="1:20" ht="13">
      <c r="A121" s="51"/>
      <c r="B121" s="115">
        <f t="shared" ca="1" si="0"/>
        <v>0</v>
      </c>
      <c r="C121" s="53">
        <f t="shared" ca="1" si="1"/>
        <v>0</v>
      </c>
      <c r="D121" s="53">
        <f t="shared" ca="1" si="2"/>
        <v>0</v>
      </c>
      <c r="E121" s="53">
        <f t="shared" ca="1" si="3"/>
        <v>0</v>
      </c>
      <c r="F121" s="53">
        <f t="shared" ca="1" si="4"/>
        <v>0</v>
      </c>
      <c r="G121" s="53">
        <f t="shared" ca="1" si="15"/>
        <v>0</v>
      </c>
      <c r="H121" s="56">
        <f t="shared" ca="1" si="16"/>
        <v>0</v>
      </c>
      <c r="I121" s="56">
        <f t="shared" ca="1" si="17"/>
        <v>0</v>
      </c>
      <c r="J121" s="53">
        <f t="shared" ca="1" si="18"/>
        <v>0</v>
      </c>
      <c r="K121" s="53">
        <f t="shared" ca="1" si="19"/>
        <v>0</v>
      </c>
      <c r="L121" s="53">
        <f t="shared" ca="1" si="20"/>
        <v>0</v>
      </c>
      <c r="M121" s="53">
        <f t="shared" ca="1" si="9"/>
        <v>0</v>
      </c>
      <c r="N121" s="56">
        <f t="shared" ca="1" si="21"/>
        <v>0</v>
      </c>
      <c r="O121" s="56">
        <f t="shared" ca="1" si="23"/>
        <v>0</v>
      </c>
      <c r="P121" s="53">
        <f t="shared" si="10"/>
        <v>0</v>
      </c>
      <c r="Q121" s="53">
        <f t="shared" si="11"/>
        <v>0</v>
      </c>
      <c r="R121" s="53">
        <f t="shared" si="12"/>
        <v>0</v>
      </c>
      <c r="S121" s="53">
        <f t="shared" si="13"/>
        <v>0</v>
      </c>
      <c r="T121" s="58">
        <f t="shared" si="14"/>
        <v>0</v>
      </c>
    </row>
    <row r="122" spans="1:20" ht="13">
      <c r="A122" s="43"/>
      <c r="B122" s="116">
        <f t="shared" ca="1" si="0"/>
        <v>0</v>
      </c>
      <c r="C122" s="45">
        <f t="shared" ca="1" si="1"/>
        <v>0</v>
      </c>
      <c r="D122" s="45">
        <f t="shared" ca="1" si="2"/>
        <v>0</v>
      </c>
      <c r="E122" s="45">
        <f t="shared" ca="1" si="3"/>
        <v>0</v>
      </c>
      <c r="F122" s="45">
        <f t="shared" ca="1" si="4"/>
        <v>0</v>
      </c>
      <c r="G122" s="45">
        <f t="shared" ca="1" si="15"/>
        <v>0</v>
      </c>
      <c r="H122" s="48">
        <f t="shared" ca="1" si="16"/>
        <v>0</v>
      </c>
      <c r="I122" s="48">
        <f t="shared" ca="1" si="17"/>
        <v>0</v>
      </c>
      <c r="J122" s="45">
        <f t="shared" ca="1" si="18"/>
        <v>0</v>
      </c>
      <c r="K122" s="45">
        <f t="shared" ca="1" si="19"/>
        <v>0</v>
      </c>
      <c r="L122" s="45">
        <f t="shared" ca="1" si="20"/>
        <v>0</v>
      </c>
      <c r="M122" s="45">
        <f t="shared" ca="1" si="9"/>
        <v>0</v>
      </c>
      <c r="N122" s="48">
        <f t="shared" ca="1" si="21"/>
        <v>0</v>
      </c>
      <c r="O122" s="48">
        <f t="shared" ca="1" si="23"/>
        <v>0</v>
      </c>
      <c r="P122" s="45">
        <f t="shared" si="10"/>
        <v>0</v>
      </c>
      <c r="Q122" s="45">
        <f t="shared" si="11"/>
        <v>0</v>
      </c>
      <c r="R122" s="45">
        <f t="shared" si="12"/>
        <v>0</v>
      </c>
      <c r="S122" s="45">
        <f t="shared" si="13"/>
        <v>0</v>
      </c>
      <c r="T122" s="50">
        <f t="shared" si="14"/>
        <v>0</v>
      </c>
    </row>
    <row r="123" spans="1:20" ht="13">
      <c r="A123" s="51"/>
      <c r="B123" s="115">
        <f t="shared" ca="1" si="0"/>
        <v>0</v>
      </c>
      <c r="C123" s="53">
        <f t="shared" ca="1" si="1"/>
        <v>0</v>
      </c>
      <c r="D123" s="53">
        <f t="shared" ca="1" si="2"/>
        <v>0</v>
      </c>
      <c r="E123" s="53">
        <f t="shared" ca="1" si="3"/>
        <v>0</v>
      </c>
      <c r="F123" s="53">
        <f t="shared" ca="1" si="4"/>
        <v>0</v>
      </c>
      <c r="G123" s="53">
        <f t="shared" ca="1" si="15"/>
        <v>0</v>
      </c>
      <c r="H123" s="56">
        <f t="shared" ca="1" si="16"/>
        <v>0</v>
      </c>
      <c r="I123" s="56">
        <f t="shared" ca="1" si="17"/>
        <v>0</v>
      </c>
      <c r="J123" s="53">
        <f t="shared" ca="1" si="18"/>
        <v>0</v>
      </c>
      <c r="K123" s="53">
        <f t="shared" ca="1" si="19"/>
        <v>0</v>
      </c>
      <c r="L123" s="53">
        <f t="shared" ca="1" si="20"/>
        <v>0</v>
      </c>
      <c r="M123" s="53">
        <f t="shared" ca="1" si="9"/>
        <v>0</v>
      </c>
      <c r="N123" s="56">
        <f t="shared" ca="1" si="21"/>
        <v>0</v>
      </c>
      <c r="O123" s="56">
        <f t="shared" ca="1" si="23"/>
        <v>0</v>
      </c>
      <c r="P123" s="53">
        <f t="shared" si="10"/>
        <v>0</v>
      </c>
      <c r="Q123" s="53">
        <f t="shared" si="11"/>
        <v>0</v>
      </c>
      <c r="R123" s="53">
        <f t="shared" si="12"/>
        <v>0</v>
      </c>
      <c r="S123" s="53">
        <f t="shared" si="13"/>
        <v>0</v>
      </c>
      <c r="T123" s="58">
        <f t="shared" si="14"/>
        <v>0</v>
      </c>
    </row>
    <row r="124" spans="1:20" ht="13">
      <c r="A124" s="43"/>
      <c r="B124" s="116">
        <f t="shared" ca="1" si="0"/>
        <v>0</v>
      </c>
      <c r="C124" s="45">
        <f t="shared" ca="1" si="1"/>
        <v>0</v>
      </c>
      <c r="D124" s="45">
        <f t="shared" ca="1" si="2"/>
        <v>0</v>
      </c>
      <c r="E124" s="45">
        <f t="shared" ca="1" si="3"/>
        <v>0</v>
      </c>
      <c r="F124" s="45">
        <f t="shared" ca="1" si="4"/>
        <v>0</v>
      </c>
      <c r="G124" s="45">
        <f t="shared" ca="1" si="15"/>
        <v>0</v>
      </c>
      <c r="H124" s="48">
        <f t="shared" ca="1" si="16"/>
        <v>0</v>
      </c>
      <c r="I124" s="48">
        <f t="shared" ca="1" si="17"/>
        <v>0</v>
      </c>
      <c r="J124" s="45">
        <f t="shared" ca="1" si="18"/>
        <v>0</v>
      </c>
      <c r="K124" s="45">
        <f t="shared" ca="1" si="19"/>
        <v>0</v>
      </c>
      <c r="L124" s="45">
        <f t="shared" ca="1" si="20"/>
        <v>0</v>
      </c>
      <c r="M124" s="45">
        <f t="shared" ca="1" si="9"/>
        <v>0</v>
      </c>
      <c r="N124" s="48">
        <f t="shared" ca="1" si="21"/>
        <v>0</v>
      </c>
      <c r="O124" s="48">
        <f t="shared" ca="1" si="23"/>
        <v>0</v>
      </c>
      <c r="P124" s="45">
        <f t="shared" si="10"/>
        <v>0</v>
      </c>
      <c r="Q124" s="45">
        <f t="shared" si="11"/>
        <v>0</v>
      </c>
      <c r="R124" s="45">
        <f t="shared" si="12"/>
        <v>0</v>
      </c>
      <c r="S124" s="45">
        <f t="shared" si="13"/>
        <v>0</v>
      </c>
      <c r="T124" s="50">
        <f t="shared" si="14"/>
        <v>0</v>
      </c>
    </row>
    <row r="125" spans="1:20" ht="13">
      <c r="A125" s="51"/>
      <c r="B125" s="115">
        <f t="shared" ca="1" si="0"/>
        <v>0</v>
      </c>
      <c r="C125" s="53">
        <f t="shared" ca="1" si="1"/>
        <v>0</v>
      </c>
      <c r="D125" s="53">
        <f t="shared" ca="1" si="2"/>
        <v>0</v>
      </c>
      <c r="E125" s="53">
        <f t="shared" ca="1" si="3"/>
        <v>0</v>
      </c>
      <c r="F125" s="53">
        <f t="shared" ca="1" si="4"/>
        <v>0</v>
      </c>
      <c r="G125" s="53">
        <f t="shared" ca="1" si="15"/>
        <v>0</v>
      </c>
      <c r="H125" s="56">
        <f t="shared" ca="1" si="16"/>
        <v>0</v>
      </c>
      <c r="I125" s="56">
        <f t="shared" ca="1" si="17"/>
        <v>0</v>
      </c>
      <c r="J125" s="53">
        <f t="shared" ca="1" si="18"/>
        <v>0</v>
      </c>
      <c r="K125" s="53">
        <f t="shared" ca="1" si="19"/>
        <v>0</v>
      </c>
      <c r="L125" s="53">
        <f t="shared" ca="1" si="20"/>
        <v>0</v>
      </c>
      <c r="M125" s="53">
        <f t="shared" ca="1" si="9"/>
        <v>0</v>
      </c>
      <c r="N125" s="56">
        <f t="shared" ca="1" si="21"/>
        <v>0</v>
      </c>
      <c r="O125" s="56">
        <f t="shared" ca="1" si="23"/>
        <v>0</v>
      </c>
      <c r="P125" s="53">
        <f t="shared" si="10"/>
        <v>0</v>
      </c>
      <c r="Q125" s="53">
        <f t="shared" si="11"/>
        <v>0</v>
      </c>
      <c r="R125" s="53">
        <f t="shared" si="12"/>
        <v>0</v>
      </c>
      <c r="S125" s="53">
        <f t="shared" si="13"/>
        <v>0</v>
      </c>
      <c r="T125" s="58">
        <f t="shared" si="14"/>
        <v>0</v>
      </c>
    </row>
    <row r="126" spans="1:20" ht="13">
      <c r="A126" s="43"/>
      <c r="B126" s="116">
        <f t="shared" ca="1" si="0"/>
        <v>0</v>
      </c>
      <c r="C126" s="45">
        <f t="shared" ca="1" si="1"/>
        <v>0</v>
      </c>
      <c r="D126" s="45">
        <f t="shared" ca="1" si="2"/>
        <v>0</v>
      </c>
      <c r="E126" s="45">
        <f t="shared" ca="1" si="3"/>
        <v>0</v>
      </c>
      <c r="F126" s="45">
        <f t="shared" ca="1" si="4"/>
        <v>0</v>
      </c>
      <c r="G126" s="45">
        <f t="shared" ca="1" si="15"/>
        <v>0</v>
      </c>
      <c r="H126" s="48">
        <f t="shared" ca="1" si="16"/>
        <v>0</v>
      </c>
      <c r="I126" s="48">
        <f t="shared" ca="1" si="17"/>
        <v>0</v>
      </c>
      <c r="J126" s="45">
        <f t="shared" ca="1" si="18"/>
        <v>0</v>
      </c>
      <c r="K126" s="45">
        <f t="shared" ca="1" si="19"/>
        <v>0</v>
      </c>
      <c r="L126" s="45">
        <f t="shared" ca="1" si="20"/>
        <v>0</v>
      </c>
      <c r="M126" s="45">
        <f t="shared" ca="1" si="9"/>
        <v>0</v>
      </c>
      <c r="N126" s="48">
        <f t="shared" ca="1" si="21"/>
        <v>0</v>
      </c>
      <c r="O126" s="48">
        <f t="shared" ca="1" si="23"/>
        <v>0</v>
      </c>
      <c r="P126" s="45">
        <f t="shared" si="10"/>
        <v>0</v>
      </c>
      <c r="Q126" s="45">
        <f t="shared" si="11"/>
        <v>0</v>
      </c>
      <c r="R126" s="45">
        <f t="shared" si="12"/>
        <v>0</v>
      </c>
      <c r="S126" s="45">
        <f t="shared" si="13"/>
        <v>0</v>
      </c>
      <c r="T126" s="50">
        <f t="shared" si="14"/>
        <v>0</v>
      </c>
    </row>
    <row r="127" spans="1:20" ht="13">
      <c r="A127" s="51"/>
      <c r="B127" s="115">
        <f t="shared" ca="1" si="0"/>
        <v>0</v>
      </c>
      <c r="C127" s="53">
        <f t="shared" ca="1" si="1"/>
        <v>0</v>
      </c>
      <c r="D127" s="53">
        <f t="shared" ca="1" si="2"/>
        <v>0</v>
      </c>
      <c r="E127" s="53">
        <f t="shared" ca="1" si="3"/>
        <v>0</v>
      </c>
      <c r="F127" s="53">
        <f t="shared" ca="1" si="4"/>
        <v>0</v>
      </c>
      <c r="G127" s="53">
        <f t="shared" ca="1" si="15"/>
        <v>0</v>
      </c>
      <c r="H127" s="56">
        <f t="shared" ca="1" si="16"/>
        <v>0</v>
      </c>
      <c r="I127" s="56">
        <f t="shared" ca="1" si="17"/>
        <v>0</v>
      </c>
      <c r="J127" s="53">
        <f t="shared" ca="1" si="18"/>
        <v>0</v>
      </c>
      <c r="K127" s="53">
        <f t="shared" ca="1" si="19"/>
        <v>0</v>
      </c>
      <c r="L127" s="53">
        <f t="shared" ca="1" si="20"/>
        <v>0</v>
      </c>
      <c r="M127" s="53">
        <f t="shared" ca="1" si="9"/>
        <v>0</v>
      </c>
      <c r="N127" s="56">
        <f t="shared" ca="1" si="21"/>
        <v>0</v>
      </c>
      <c r="O127" s="56">
        <f t="shared" ca="1" si="23"/>
        <v>0</v>
      </c>
      <c r="P127" s="53">
        <f t="shared" si="10"/>
        <v>0</v>
      </c>
      <c r="Q127" s="53">
        <f t="shared" si="11"/>
        <v>0</v>
      </c>
      <c r="R127" s="53">
        <f t="shared" si="12"/>
        <v>0</v>
      </c>
      <c r="S127" s="53">
        <f t="shared" si="13"/>
        <v>0</v>
      </c>
      <c r="T127" s="58">
        <f t="shared" si="14"/>
        <v>0</v>
      </c>
    </row>
    <row r="128" spans="1:20" ht="13">
      <c r="A128" s="43"/>
      <c r="B128" s="116">
        <f t="shared" ca="1" si="0"/>
        <v>0</v>
      </c>
      <c r="C128" s="45">
        <f t="shared" ca="1" si="1"/>
        <v>0</v>
      </c>
      <c r="D128" s="45">
        <f t="shared" ca="1" si="2"/>
        <v>0</v>
      </c>
      <c r="E128" s="45">
        <f t="shared" ca="1" si="3"/>
        <v>0</v>
      </c>
      <c r="F128" s="45">
        <f t="shared" ca="1" si="4"/>
        <v>0</v>
      </c>
      <c r="G128" s="45">
        <f t="shared" ca="1" si="15"/>
        <v>0</v>
      </c>
      <c r="H128" s="48">
        <f t="shared" ca="1" si="16"/>
        <v>0</v>
      </c>
      <c r="I128" s="48">
        <f t="shared" ca="1" si="17"/>
        <v>0</v>
      </c>
      <c r="J128" s="45">
        <f t="shared" ca="1" si="18"/>
        <v>0</v>
      </c>
      <c r="K128" s="45">
        <f t="shared" ca="1" si="19"/>
        <v>0</v>
      </c>
      <c r="L128" s="45">
        <f t="shared" ca="1" si="20"/>
        <v>0</v>
      </c>
      <c r="M128" s="45">
        <f t="shared" ca="1" si="9"/>
        <v>0</v>
      </c>
      <c r="N128" s="48">
        <f t="shared" ca="1" si="21"/>
        <v>0</v>
      </c>
      <c r="O128" s="48">
        <f t="shared" ca="1" si="23"/>
        <v>0</v>
      </c>
      <c r="P128" s="45">
        <f t="shared" si="10"/>
        <v>0</v>
      </c>
      <c r="Q128" s="45">
        <f t="shared" si="11"/>
        <v>0</v>
      </c>
      <c r="R128" s="45">
        <f t="shared" si="12"/>
        <v>0</v>
      </c>
      <c r="S128" s="45">
        <f t="shared" si="13"/>
        <v>0</v>
      </c>
      <c r="T128" s="50">
        <f t="shared" si="14"/>
        <v>0</v>
      </c>
    </row>
    <row r="129" spans="1:20" ht="13">
      <c r="A129" s="51"/>
      <c r="B129" s="115">
        <f t="shared" ca="1" si="0"/>
        <v>0</v>
      </c>
      <c r="C129" s="53">
        <f t="shared" ca="1" si="1"/>
        <v>0</v>
      </c>
      <c r="D129" s="53">
        <f t="shared" ca="1" si="2"/>
        <v>0</v>
      </c>
      <c r="E129" s="53">
        <f t="shared" ca="1" si="3"/>
        <v>0</v>
      </c>
      <c r="F129" s="53">
        <f t="shared" ca="1" si="4"/>
        <v>0</v>
      </c>
      <c r="G129" s="53">
        <f t="shared" ca="1" si="15"/>
        <v>0</v>
      </c>
      <c r="H129" s="56">
        <f t="shared" ca="1" si="16"/>
        <v>0</v>
      </c>
      <c r="I129" s="56">
        <f t="shared" ca="1" si="17"/>
        <v>0</v>
      </c>
      <c r="J129" s="53">
        <f t="shared" ca="1" si="18"/>
        <v>0</v>
      </c>
      <c r="K129" s="53">
        <f t="shared" ca="1" si="19"/>
        <v>0</v>
      </c>
      <c r="L129" s="53">
        <f t="shared" ca="1" si="20"/>
        <v>0</v>
      </c>
      <c r="M129" s="53">
        <f t="shared" ca="1" si="9"/>
        <v>0</v>
      </c>
      <c r="N129" s="56">
        <f t="shared" ca="1" si="21"/>
        <v>0</v>
      </c>
      <c r="O129" s="56">
        <f t="shared" ca="1" si="23"/>
        <v>0</v>
      </c>
      <c r="P129" s="53">
        <f t="shared" si="10"/>
        <v>0</v>
      </c>
      <c r="Q129" s="53">
        <f t="shared" si="11"/>
        <v>0</v>
      </c>
      <c r="R129" s="53">
        <f t="shared" si="12"/>
        <v>0</v>
      </c>
      <c r="S129" s="53">
        <f t="shared" si="13"/>
        <v>0</v>
      </c>
      <c r="T129" s="58">
        <f t="shared" si="14"/>
        <v>0</v>
      </c>
    </row>
    <row r="130" spans="1:20" ht="13">
      <c r="A130" s="43"/>
      <c r="B130" s="116">
        <f t="shared" ca="1" si="0"/>
        <v>0</v>
      </c>
      <c r="C130" s="45">
        <f t="shared" ca="1" si="1"/>
        <v>0</v>
      </c>
      <c r="D130" s="45">
        <f t="shared" ca="1" si="2"/>
        <v>0</v>
      </c>
      <c r="E130" s="45">
        <f t="shared" ca="1" si="3"/>
        <v>0</v>
      </c>
      <c r="F130" s="45">
        <f t="shared" ca="1" si="4"/>
        <v>0</v>
      </c>
      <c r="G130" s="45">
        <f t="shared" ca="1" si="15"/>
        <v>0</v>
      </c>
      <c r="H130" s="48">
        <f t="shared" ca="1" si="16"/>
        <v>0</v>
      </c>
      <c r="I130" s="48">
        <f t="shared" ca="1" si="17"/>
        <v>0</v>
      </c>
      <c r="J130" s="45">
        <f t="shared" ca="1" si="18"/>
        <v>0</v>
      </c>
      <c r="K130" s="45">
        <f t="shared" ca="1" si="19"/>
        <v>0</v>
      </c>
      <c r="L130" s="45">
        <f t="shared" ca="1" si="20"/>
        <v>0</v>
      </c>
      <c r="M130" s="45">
        <f t="shared" ca="1" si="9"/>
        <v>0</v>
      </c>
      <c r="N130" s="48">
        <f t="shared" ca="1" si="21"/>
        <v>0</v>
      </c>
      <c r="O130" s="48">
        <f t="shared" ca="1" si="23"/>
        <v>0</v>
      </c>
      <c r="P130" s="45">
        <f t="shared" si="10"/>
        <v>0</v>
      </c>
      <c r="Q130" s="45">
        <f t="shared" si="11"/>
        <v>0</v>
      </c>
      <c r="R130" s="45">
        <f t="shared" si="12"/>
        <v>0</v>
      </c>
      <c r="S130" s="45">
        <f t="shared" si="13"/>
        <v>0</v>
      </c>
      <c r="T130" s="50">
        <f t="shared" si="14"/>
        <v>0</v>
      </c>
    </row>
    <row r="131" spans="1:20" ht="13">
      <c r="A131" s="51"/>
      <c r="B131" s="115">
        <f t="shared" ca="1" si="0"/>
        <v>0</v>
      </c>
      <c r="C131" s="53">
        <f t="shared" ca="1" si="1"/>
        <v>0</v>
      </c>
      <c r="D131" s="53">
        <f t="shared" ca="1" si="2"/>
        <v>0</v>
      </c>
      <c r="E131" s="53">
        <f t="shared" ca="1" si="3"/>
        <v>0</v>
      </c>
      <c r="F131" s="53">
        <f t="shared" ca="1" si="4"/>
        <v>0</v>
      </c>
      <c r="G131" s="53">
        <f t="shared" ca="1" si="15"/>
        <v>0</v>
      </c>
      <c r="H131" s="56">
        <f t="shared" ca="1" si="16"/>
        <v>0</v>
      </c>
      <c r="I131" s="56">
        <f t="shared" ca="1" si="17"/>
        <v>0</v>
      </c>
      <c r="J131" s="53">
        <f t="shared" ca="1" si="18"/>
        <v>0</v>
      </c>
      <c r="K131" s="53">
        <f t="shared" ca="1" si="19"/>
        <v>0</v>
      </c>
      <c r="L131" s="53">
        <f t="shared" ca="1" si="20"/>
        <v>0</v>
      </c>
      <c r="M131" s="53">
        <f t="shared" ca="1" si="9"/>
        <v>0</v>
      </c>
      <c r="N131" s="56">
        <f t="shared" ca="1" si="21"/>
        <v>0</v>
      </c>
      <c r="O131" s="56">
        <f t="shared" ca="1" si="23"/>
        <v>0</v>
      </c>
      <c r="P131" s="53">
        <f t="shared" si="10"/>
        <v>0</v>
      </c>
      <c r="Q131" s="53">
        <f t="shared" si="11"/>
        <v>0</v>
      </c>
      <c r="R131" s="53">
        <f t="shared" si="12"/>
        <v>0</v>
      </c>
      <c r="S131" s="53">
        <f t="shared" si="13"/>
        <v>0</v>
      </c>
      <c r="T131" s="58">
        <f t="shared" si="14"/>
        <v>0</v>
      </c>
    </row>
    <row r="132" spans="1:20" ht="13">
      <c r="A132" s="43"/>
      <c r="B132" s="116">
        <f t="shared" ca="1" si="0"/>
        <v>0</v>
      </c>
      <c r="C132" s="45">
        <f t="shared" ca="1" si="1"/>
        <v>0</v>
      </c>
      <c r="D132" s="45">
        <f t="shared" ca="1" si="2"/>
        <v>0</v>
      </c>
      <c r="E132" s="45">
        <f t="shared" ca="1" si="3"/>
        <v>0</v>
      </c>
      <c r="F132" s="45">
        <f t="shared" ca="1" si="4"/>
        <v>0</v>
      </c>
      <c r="G132" s="45">
        <f t="shared" ca="1" si="15"/>
        <v>0</v>
      </c>
      <c r="H132" s="48">
        <f t="shared" ca="1" si="16"/>
        <v>0</v>
      </c>
      <c r="I132" s="48">
        <f t="shared" ca="1" si="17"/>
        <v>0</v>
      </c>
      <c r="J132" s="45">
        <f t="shared" ca="1" si="18"/>
        <v>0</v>
      </c>
      <c r="K132" s="45">
        <f t="shared" ca="1" si="19"/>
        <v>0</v>
      </c>
      <c r="L132" s="45">
        <f t="shared" ca="1" si="20"/>
        <v>0</v>
      </c>
      <c r="M132" s="45">
        <f t="shared" ca="1" si="9"/>
        <v>0</v>
      </c>
      <c r="N132" s="48">
        <f t="shared" ca="1" si="21"/>
        <v>0</v>
      </c>
      <c r="O132" s="48">
        <f t="shared" ca="1" si="23"/>
        <v>0</v>
      </c>
      <c r="P132" s="45">
        <f t="shared" si="10"/>
        <v>0</v>
      </c>
      <c r="Q132" s="45">
        <f t="shared" si="11"/>
        <v>0</v>
      </c>
      <c r="R132" s="45">
        <f t="shared" si="12"/>
        <v>0</v>
      </c>
      <c r="S132" s="45">
        <f t="shared" si="13"/>
        <v>0</v>
      </c>
      <c r="T132" s="50">
        <f t="shared" si="14"/>
        <v>0</v>
      </c>
    </row>
    <row r="133" spans="1:20" ht="13">
      <c r="A133" s="51"/>
      <c r="B133" s="115">
        <f t="shared" ca="1" si="0"/>
        <v>0</v>
      </c>
      <c r="C133" s="53">
        <f t="shared" ca="1" si="1"/>
        <v>0</v>
      </c>
      <c r="D133" s="53">
        <f t="shared" ca="1" si="2"/>
        <v>0</v>
      </c>
      <c r="E133" s="53">
        <f t="shared" ca="1" si="3"/>
        <v>0</v>
      </c>
      <c r="F133" s="53">
        <f t="shared" ca="1" si="4"/>
        <v>0</v>
      </c>
      <c r="G133" s="53">
        <f t="shared" ca="1" si="15"/>
        <v>0</v>
      </c>
      <c r="H133" s="56">
        <f t="shared" ca="1" si="16"/>
        <v>0</v>
      </c>
      <c r="I133" s="56">
        <f t="shared" ca="1" si="17"/>
        <v>0</v>
      </c>
      <c r="J133" s="53">
        <f t="shared" ca="1" si="18"/>
        <v>0</v>
      </c>
      <c r="K133" s="53">
        <f t="shared" ca="1" si="19"/>
        <v>0</v>
      </c>
      <c r="L133" s="53">
        <f t="shared" ca="1" si="20"/>
        <v>0</v>
      </c>
      <c r="M133" s="53">
        <f t="shared" ca="1" si="9"/>
        <v>0</v>
      </c>
      <c r="N133" s="56">
        <f t="shared" ca="1" si="21"/>
        <v>0</v>
      </c>
      <c r="O133" s="56">
        <f t="shared" ca="1" si="23"/>
        <v>0</v>
      </c>
      <c r="P133" s="53">
        <f t="shared" si="10"/>
        <v>0</v>
      </c>
      <c r="Q133" s="53">
        <f t="shared" si="11"/>
        <v>0</v>
      </c>
      <c r="R133" s="53">
        <f t="shared" si="12"/>
        <v>0</v>
      </c>
      <c r="S133" s="53">
        <f t="shared" si="13"/>
        <v>0</v>
      </c>
      <c r="T133" s="58">
        <f t="shared" si="14"/>
        <v>0</v>
      </c>
    </row>
    <row r="134" spans="1:20" ht="13">
      <c r="A134" s="43"/>
      <c r="B134" s="116">
        <f t="shared" ca="1" si="0"/>
        <v>0</v>
      </c>
      <c r="C134" s="45">
        <f t="shared" ca="1" si="1"/>
        <v>0</v>
      </c>
      <c r="D134" s="45">
        <f t="shared" ca="1" si="2"/>
        <v>0</v>
      </c>
      <c r="E134" s="45">
        <f t="shared" ca="1" si="3"/>
        <v>0</v>
      </c>
      <c r="F134" s="45">
        <f t="shared" ca="1" si="4"/>
        <v>0</v>
      </c>
      <c r="G134" s="45">
        <f t="shared" ca="1" si="15"/>
        <v>0</v>
      </c>
      <c r="H134" s="48">
        <f t="shared" ca="1" si="16"/>
        <v>0</v>
      </c>
      <c r="I134" s="48">
        <f t="shared" ca="1" si="17"/>
        <v>0</v>
      </c>
      <c r="J134" s="45">
        <f t="shared" ca="1" si="18"/>
        <v>0</v>
      </c>
      <c r="K134" s="45">
        <f t="shared" ca="1" si="19"/>
        <v>0</v>
      </c>
      <c r="L134" s="45">
        <f t="shared" ca="1" si="20"/>
        <v>0</v>
      </c>
      <c r="M134" s="45">
        <f t="shared" ca="1" si="9"/>
        <v>0</v>
      </c>
      <c r="N134" s="48">
        <f t="shared" ca="1" si="21"/>
        <v>0</v>
      </c>
      <c r="O134" s="48">
        <f t="shared" ca="1" si="23"/>
        <v>0</v>
      </c>
      <c r="P134" s="45">
        <f t="shared" si="10"/>
        <v>0</v>
      </c>
      <c r="Q134" s="45">
        <f t="shared" si="11"/>
        <v>0</v>
      </c>
      <c r="R134" s="45">
        <f t="shared" si="12"/>
        <v>0</v>
      </c>
      <c r="S134" s="45">
        <f t="shared" si="13"/>
        <v>0</v>
      </c>
      <c r="T134" s="50">
        <f t="shared" si="14"/>
        <v>0</v>
      </c>
    </row>
    <row r="135" spans="1:20" ht="13">
      <c r="A135" s="51"/>
      <c r="B135" s="115">
        <f t="shared" ca="1" si="0"/>
        <v>0</v>
      </c>
      <c r="C135" s="53">
        <f t="shared" ca="1" si="1"/>
        <v>0</v>
      </c>
      <c r="D135" s="53">
        <f t="shared" ca="1" si="2"/>
        <v>0</v>
      </c>
      <c r="E135" s="53">
        <f t="shared" ca="1" si="3"/>
        <v>0</v>
      </c>
      <c r="F135" s="53">
        <f t="shared" ca="1" si="4"/>
        <v>0</v>
      </c>
      <c r="G135" s="53">
        <f t="shared" ca="1" si="15"/>
        <v>0</v>
      </c>
      <c r="H135" s="56">
        <f t="shared" ca="1" si="16"/>
        <v>0</v>
      </c>
      <c r="I135" s="56">
        <f t="shared" ca="1" si="17"/>
        <v>0</v>
      </c>
      <c r="J135" s="53">
        <f t="shared" ca="1" si="18"/>
        <v>0</v>
      </c>
      <c r="K135" s="53">
        <f t="shared" ca="1" si="19"/>
        <v>0</v>
      </c>
      <c r="L135" s="53">
        <f t="shared" ca="1" si="20"/>
        <v>0</v>
      </c>
      <c r="M135" s="53">
        <f t="shared" ca="1" si="9"/>
        <v>0</v>
      </c>
      <c r="N135" s="56">
        <f t="shared" ca="1" si="21"/>
        <v>0</v>
      </c>
      <c r="O135" s="56">
        <f t="shared" ca="1" si="23"/>
        <v>0</v>
      </c>
      <c r="P135" s="53">
        <f t="shared" si="10"/>
        <v>0</v>
      </c>
      <c r="Q135" s="53">
        <f t="shared" si="11"/>
        <v>0</v>
      </c>
      <c r="R135" s="53">
        <f t="shared" si="12"/>
        <v>0</v>
      </c>
      <c r="S135" s="53">
        <f t="shared" si="13"/>
        <v>0</v>
      </c>
      <c r="T135" s="58">
        <f t="shared" si="14"/>
        <v>0</v>
      </c>
    </row>
    <row r="136" spans="1:20" ht="13">
      <c r="A136" s="43"/>
      <c r="B136" s="116">
        <f t="shared" ca="1" si="0"/>
        <v>0</v>
      </c>
      <c r="C136" s="45">
        <f t="shared" ca="1" si="1"/>
        <v>0</v>
      </c>
      <c r="D136" s="45">
        <f t="shared" ca="1" si="2"/>
        <v>0</v>
      </c>
      <c r="E136" s="45">
        <f t="shared" ca="1" si="3"/>
        <v>0</v>
      </c>
      <c r="F136" s="45">
        <f t="shared" ca="1" si="4"/>
        <v>0</v>
      </c>
      <c r="G136" s="45">
        <f t="shared" ca="1" si="15"/>
        <v>0</v>
      </c>
      <c r="H136" s="48">
        <f t="shared" ca="1" si="16"/>
        <v>0</v>
      </c>
      <c r="I136" s="48">
        <f t="shared" ca="1" si="17"/>
        <v>0</v>
      </c>
      <c r="J136" s="45">
        <f t="shared" ca="1" si="18"/>
        <v>0</v>
      </c>
      <c r="K136" s="45">
        <f t="shared" ca="1" si="19"/>
        <v>0</v>
      </c>
      <c r="L136" s="45">
        <f t="shared" ca="1" si="20"/>
        <v>0</v>
      </c>
      <c r="M136" s="45">
        <f t="shared" ca="1" si="9"/>
        <v>0</v>
      </c>
      <c r="N136" s="48">
        <f t="shared" ca="1" si="21"/>
        <v>0</v>
      </c>
      <c r="O136" s="48">
        <f t="shared" ca="1" si="23"/>
        <v>0</v>
      </c>
      <c r="P136" s="45">
        <f t="shared" si="10"/>
        <v>0</v>
      </c>
      <c r="Q136" s="45">
        <f t="shared" si="11"/>
        <v>0</v>
      </c>
      <c r="R136" s="45">
        <f t="shared" si="12"/>
        <v>0</v>
      </c>
      <c r="S136" s="45">
        <f t="shared" si="13"/>
        <v>0</v>
      </c>
      <c r="T136" s="50">
        <f t="shared" si="14"/>
        <v>0</v>
      </c>
    </row>
    <row r="137" spans="1:20" ht="13">
      <c r="A137" s="51"/>
      <c r="B137" s="115">
        <f t="shared" ca="1" si="0"/>
        <v>0</v>
      </c>
      <c r="C137" s="53">
        <f t="shared" ca="1" si="1"/>
        <v>0</v>
      </c>
      <c r="D137" s="53">
        <f t="shared" ca="1" si="2"/>
        <v>0</v>
      </c>
      <c r="E137" s="53">
        <f t="shared" ca="1" si="3"/>
        <v>0</v>
      </c>
      <c r="F137" s="53">
        <f t="shared" ca="1" si="4"/>
        <v>0</v>
      </c>
      <c r="G137" s="53">
        <f t="shared" ca="1" si="15"/>
        <v>0</v>
      </c>
      <c r="H137" s="56">
        <f t="shared" ca="1" si="16"/>
        <v>0</v>
      </c>
      <c r="I137" s="56">
        <f t="shared" ca="1" si="17"/>
        <v>0</v>
      </c>
      <c r="J137" s="53">
        <f t="shared" ca="1" si="18"/>
        <v>0</v>
      </c>
      <c r="K137" s="53">
        <f t="shared" ca="1" si="19"/>
        <v>0</v>
      </c>
      <c r="L137" s="53">
        <f t="shared" ca="1" si="20"/>
        <v>0</v>
      </c>
      <c r="M137" s="53">
        <f t="shared" ca="1" si="9"/>
        <v>0</v>
      </c>
      <c r="N137" s="56">
        <f t="shared" ca="1" si="21"/>
        <v>0</v>
      </c>
      <c r="O137" s="56">
        <f t="shared" ca="1" si="23"/>
        <v>0</v>
      </c>
      <c r="P137" s="53">
        <f t="shared" si="10"/>
        <v>0</v>
      </c>
      <c r="Q137" s="53">
        <f t="shared" si="11"/>
        <v>0</v>
      </c>
      <c r="R137" s="53">
        <f t="shared" si="12"/>
        <v>0</v>
      </c>
      <c r="S137" s="53">
        <f t="shared" si="13"/>
        <v>0</v>
      </c>
      <c r="T137" s="58">
        <f t="shared" si="14"/>
        <v>0</v>
      </c>
    </row>
    <row r="138" spans="1:20" ht="13">
      <c r="A138" s="43"/>
      <c r="B138" s="116">
        <f t="shared" ca="1" si="0"/>
        <v>0</v>
      </c>
      <c r="C138" s="45">
        <f t="shared" ca="1" si="1"/>
        <v>0</v>
      </c>
      <c r="D138" s="45">
        <f t="shared" ca="1" si="2"/>
        <v>0</v>
      </c>
      <c r="E138" s="45">
        <f t="shared" ca="1" si="3"/>
        <v>0</v>
      </c>
      <c r="F138" s="45">
        <f t="shared" ca="1" si="4"/>
        <v>0</v>
      </c>
      <c r="G138" s="45">
        <f t="shared" ca="1" si="15"/>
        <v>0</v>
      </c>
      <c r="H138" s="48">
        <f t="shared" ca="1" si="16"/>
        <v>0</v>
      </c>
      <c r="I138" s="48">
        <f t="shared" ca="1" si="17"/>
        <v>0</v>
      </c>
      <c r="J138" s="45">
        <f t="shared" ca="1" si="18"/>
        <v>0</v>
      </c>
      <c r="K138" s="45">
        <f t="shared" ca="1" si="19"/>
        <v>0</v>
      </c>
      <c r="L138" s="45">
        <f t="shared" ca="1" si="20"/>
        <v>0</v>
      </c>
      <c r="M138" s="45">
        <f t="shared" ca="1" si="9"/>
        <v>0</v>
      </c>
      <c r="N138" s="48">
        <f t="shared" ca="1" si="21"/>
        <v>0</v>
      </c>
      <c r="O138" s="48">
        <f t="shared" ca="1" si="23"/>
        <v>0</v>
      </c>
      <c r="P138" s="45">
        <f t="shared" si="10"/>
        <v>0</v>
      </c>
      <c r="Q138" s="45">
        <f t="shared" si="11"/>
        <v>0</v>
      </c>
      <c r="R138" s="45">
        <f t="shared" si="12"/>
        <v>0</v>
      </c>
      <c r="S138" s="45">
        <f t="shared" si="13"/>
        <v>0</v>
      </c>
      <c r="T138" s="50">
        <f t="shared" si="14"/>
        <v>0</v>
      </c>
    </row>
    <row r="139" spans="1:20" ht="13">
      <c r="A139" s="51"/>
      <c r="B139" s="115">
        <f t="shared" ca="1" si="0"/>
        <v>0</v>
      </c>
      <c r="C139" s="53">
        <f t="shared" ca="1" si="1"/>
        <v>0</v>
      </c>
      <c r="D139" s="53">
        <f t="shared" ca="1" si="2"/>
        <v>0</v>
      </c>
      <c r="E139" s="53">
        <f t="shared" ca="1" si="3"/>
        <v>0</v>
      </c>
      <c r="F139" s="53">
        <f t="shared" ca="1" si="4"/>
        <v>0</v>
      </c>
      <c r="G139" s="53">
        <f t="shared" ca="1" si="15"/>
        <v>0</v>
      </c>
      <c r="H139" s="56">
        <f t="shared" ca="1" si="16"/>
        <v>0</v>
      </c>
      <c r="I139" s="56">
        <f t="shared" ca="1" si="17"/>
        <v>0</v>
      </c>
      <c r="J139" s="53">
        <f t="shared" ca="1" si="18"/>
        <v>0</v>
      </c>
      <c r="K139" s="53">
        <f t="shared" ca="1" si="19"/>
        <v>0</v>
      </c>
      <c r="L139" s="53">
        <f t="shared" ca="1" si="20"/>
        <v>0</v>
      </c>
      <c r="M139" s="53">
        <f t="shared" ca="1" si="9"/>
        <v>0</v>
      </c>
      <c r="N139" s="56">
        <f t="shared" ca="1" si="21"/>
        <v>0</v>
      </c>
      <c r="O139" s="56">
        <f t="shared" ca="1" si="23"/>
        <v>0</v>
      </c>
      <c r="P139" s="53">
        <f t="shared" si="10"/>
        <v>0</v>
      </c>
      <c r="Q139" s="53">
        <f t="shared" si="11"/>
        <v>0</v>
      </c>
      <c r="R139" s="53">
        <f t="shared" si="12"/>
        <v>0</v>
      </c>
      <c r="S139" s="53">
        <f t="shared" si="13"/>
        <v>0</v>
      </c>
      <c r="T139" s="58">
        <f t="shared" si="14"/>
        <v>0</v>
      </c>
    </row>
    <row r="140" spans="1:20" ht="13">
      <c r="A140" s="43"/>
      <c r="B140" s="116">
        <f t="shared" ca="1" si="0"/>
        <v>0</v>
      </c>
      <c r="C140" s="45">
        <f t="shared" ca="1" si="1"/>
        <v>0</v>
      </c>
      <c r="D140" s="45">
        <f t="shared" ca="1" si="2"/>
        <v>0</v>
      </c>
      <c r="E140" s="45">
        <f t="shared" ca="1" si="3"/>
        <v>0</v>
      </c>
      <c r="F140" s="45">
        <f t="shared" ca="1" si="4"/>
        <v>0</v>
      </c>
      <c r="G140" s="45">
        <f t="shared" ca="1" si="15"/>
        <v>0</v>
      </c>
      <c r="H140" s="48">
        <f t="shared" ca="1" si="16"/>
        <v>0</v>
      </c>
      <c r="I140" s="48">
        <f t="shared" ca="1" si="17"/>
        <v>0</v>
      </c>
      <c r="J140" s="45">
        <f t="shared" ca="1" si="18"/>
        <v>0</v>
      </c>
      <c r="K140" s="45">
        <f t="shared" ca="1" si="19"/>
        <v>0</v>
      </c>
      <c r="L140" s="45">
        <f t="shared" ca="1" si="20"/>
        <v>0</v>
      </c>
      <c r="M140" s="45">
        <f t="shared" ca="1" si="9"/>
        <v>0</v>
      </c>
      <c r="N140" s="48">
        <f t="shared" ca="1" si="21"/>
        <v>0</v>
      </c>
      <c r="O140" s="48">
        <f t="shared" ca="1" si="23"/>
        <v>0</v>
      </c>
      <c r="P140" s="45">
        <f t="shared" si="10"/>
        <v>0</v>
      </c>
      <c r="Q140" s="45">
        <f t="shared" si="11"/>
        <v>0</v>
      </c>
      <c r="R140" s="45">
        <f t="shared" si="12"/>
        <v>0</v>
      </c>
      <c r="S140" s="45">
        <f t="shared" si="13"/>
        <v>0</v>
      </c>
      <c r="T140" s="50">
        <f t="shared" si="14"/>
        <v>0</v>
      </c>
    </row>
    <row r="141" spans="1:20" ht="13">
      <c r="A141" s="51"/>
      <c r="B141" s="115">
        <f t="shared" ca="1" si="0"/>
        <v>0</v>
      </c>
      <c r="C141" s="53">
        <f t="shared" ca="1" si="1"/>
        <v>0</v>
      </c>
      <c r="D141" s="53">
        <f t="shared" ca="1" si="2"/>
        <v>0</v>
      </c>
      <c r="E141" s="53">
        <f t="shared" ca="1" si="3"/>
        <v>0</v>
      </c>
      <c r="F141" s="53">
        <f t="shared" ca="1" si="4"/>
        <v>0</v>
      </c>
      <c r="G141" s="53">
        <f t="shared" ca="1" si="15"/>
        <v>0</v>
      </c>
      <c r="H141" s="56">
        <f t="shared" ca="1" si="16"/>
        <v>0</v>
      </c>
      <c r="I141" s="56">
        <f t="shared" ca="1" si="17"/>
        <v>0</v>
      </c>
      <c r="J141" s="53">
        <f t="shared" ca="1" si="18"/>
        <v>0</v>
      </c>
      <c r="K141" s="53">
        <f t="shared" ca="1" si="19"/>
        <v>0</v>
      </c>
      <c r="L141" s="53">
        <f t="shared" ca="1" si="20"/>
        <v>0</v>
      </c>
      <c r="M141" s="53">
        <f t="shared" ca="1" si="9"/>
        <v>0</v>
      </c>
      <c r="N141" s="56">
        <f t="shared" ca="1" si="21"/>
        <v>0</v>
      </c>
      <c r="O141" s="56">
        <f t="shared" ca="1" si="23"/>
        <v>0</v>
      </c>
      <c r="P141" s="53">
        <f t="shared" si="10"/>
        <v>0</v>
      </c>
      <c r="Q141" s="53">
        <f t="shared" si="11"/>
        <v>0</v>
      </c>
      <c r="R141" s="53">
        <f t="shared" si="12"/>
        <v>0</v>
      </c>
      <c r="S141" s="53">
        <f t="shared" si="13"/>
        <v>0</v>
      </c>
      <c r="T141" s="58">
        <f t="shared" si="14"/>
        <v>0</v>
      </c>
    </row>
    <row r="142" spans="1:20" ht="13">
      <c r="A142" s="43"/>
      <c r="B142" s="116">
        <f t="shared" ca="1" si="0"/>
        <v>0</v>
      </c>
      <c r="C142" s="45">
        <f t="shared" ca="1" si="1"/>
        <v>0</v>
      </c>
      <c r="D142" s="45">
        <f t="shared" ca="1" si="2"/>
        <v>0</v>
      </c>
      <c r="E142" s="45">
        <f t="shared" ca="1" si="3"/>
        <v>0</v>
      </c>
      <c r="F142" s="45">
        <f t="shared" ca="1" si="4"/>
        <v>0</v>
      </c>
      <c r="G142" s="45">
        <f t="shared" ca="1" si="15"/>
        <v>0</v>
      </c>
      <c r="H142" s="48">
        <f t="shared" ca="1" si="16"/>
        <v>0</v>
      </c>
      <c r="I142" s="48">
        <f t="shared" ca="1" si="17"/>
        <v>0</v>
      </c>
      <c r="J142" s="45">
        <f t="shared" ca="1" si="18"/>
        <v>0</v>
      </c>
      <c r="K142" s="45">
        <f t="shared" ca="1" si="19"/>
        <v>0</v>
      </c>
      <c r="L142" s="45">
        <f t="shared" ca="1" si="20"/>
        <v>0</v>
      </c>
      <c r="M142" s="45">
        <f t="shared" ca="1" si="9"/>
        <v>0</v>
      </c>
      <c r="N142" s="48">
        <f t="shared" ca="1" si="21"/>
        <v>0</v>
      </c>
      <c r="O142" s="48">
        <f t="shared" ca="1" si="23"/>
        <v>0</v>
      </c>
      <c r="P142" s="45">
        <f t="shared" si="10"/>
        <v>0</v>
      </c>
      <c r="Q142" s="45">
        <f t="shared" si="11"/>
        <v>0</v>
      </c>
      <c r="R142" s="45">
        <f t="shared" si="12"/>
        <v>0</v>
      </c>
      <c r="S142" s="45">
        <f t="shared" si="13"/>
        <v>0</v>
      </c>
      <c r="T142" s="50">
        <f t="shared" si="14"/>
        <v>0</v>
      </c>
    </row>
    <row r="143" spans="1:20" ht="13">
      <c r="A143" s="51"/>
      <c r="B143" s="115">
        <f t="shared" ca="1" si="0"/>
        <v>0</v>
      </c>
      <c r="C143" s="53">
        <f t="shared" ca="1" si="1"/>
        <v>0</v>
      </c>
      <c r="D143" s="53">
        <f t="shared" ca="1" si="2"/>
        <v>0</v>
      </c>
      <c r="E143" s="53">
        <f t="shared" ca="1" si="3"/>
        <v>0</v>
      </c>
      <c r="F143" s="53">
        <f t="shared" ca="1" si="4"/>
        <v>0</v>
      </c>
      <c r="G143" s="53">
        <f t="shared" ca="1" si="15"/>
        <v>0</v>
      </c>
      <c r="H143" s="56">
        <f t="shared" ca="1" si="16"/>
        <v>0</v>
      </c>
      <c r="I143" s="56">
        <f t="shared" ca="1" si="17"/>
        <v>0</v>
      </c>
      <c r="J143" s="53">
        <f t="shared" ca="1" si="18"/>
        <v>0</v>
      </c>
      <c r="K143" s="53">
        <f t="shared" ca="1" si="19"/>
        <v>0</v>
      </c>
      <c r="L143" s="53">
        <f t="shared" ca="1" si="20"/>
        <v>0</v>
      </c>
      <c r="M143" s="53">
        <f t="shared" ca="1" si="9"/>
        <v>0</v>
      </c>
      <c r="N143" s="56">
        <f t="shared" ca="1" si="21"/>
        <v>0</v>
      </c>
      <c r="O143" s="56">
        <f t="shared" ca="1" si="23"/>
        <v>0</v>
      </c>
      <c r="P143" s="53">
        <f t="shared" si="10"/>
        <v>0</v>
      </c>
      <c r="Q143" s="53">
        <f t="shared" si="11"/>
        <v>0</v>
      </c>
      <c r="R143" s="53">
        <f t="shared" si="12"/>
        <v>0</v>
      </c>
      <c r="S143" s="53">
        <f t="shared" si="13"/>
        <v>0</v>
      </c>
      <c r="T143" s="58">
        <f t="shared" si="14"/>
        <v>0</v>
      </c>
    </row>
    <row r="144" spans="1:20" ht="13">
      <c r="A144" s="43"/>
      <c r="B144" s="116">
        <f t="shared" ca="1" si="0"/>
        <v>0</v>
      </c>
      <c r="C144" s="45">
        <f t="shared" ca="1" si="1"/>
        <v>0</v>
      </c>
      <c r="D144" s="45">
        <f t="shared" ca="1" si="2"/>
        <v>0</v>
      </c>
      <c r="E144" s="45">
        <f t="shared" ca="1" si="3"/>
        <v>0</v>
      </c>
      <c r="F144" s="45">
        <f t="shared" ca="1" si="4"/>
        <v>0</v>
      </c>
      <c r="G144" s="45">
        <f t="shared" ca="1" si="15"/>
        <v>0</v>
      </c>
      <c r="H144" s="48">
        <f t="shared" ca="1" si="16"/>
        <v>0</v>
      </c>
      <c r="I144" s="48">
        <f t="shared" ca="1" si="17"/>
        <v>0</v>
      </c>
      <c r="J144" s="45">
        <f t="shared" ca="1" si="18"/>
        <v>0</v>
      </c>
      <c r="K144" s="45">
        <f t="shared" ca="1" si="19"/>
        <v>0</v>
      </c>
      <c r="L144" s="45">
        <f t="shared" ca="1" si="20"/>
        <v>0</v>
      </c>
      <c r="M144" s="45">
        <f t="shared" ca="1" si="9"/>
        <v>0</v>
      </c>
      <c r="N144" s="48">
        <f t="shared" ca="1" si="21"/>
        <v>0</v>
      </c>
      <c r="O144" s="48">
        <f t="shared" ca="1" si="23"/>
        <v>0</v>
      </c>
      <c r="P144" s="45">
        <f t="shared" si="10"/>
        <v>0</v>
      </c>
      <c r="Q144" s="45">
        <f t="shared" si="11"/>
        <v>0</v>
      </c>
      <c r="R144" s="45">
        <f t="shared" si="12"/>
        <v>0</v>
      </c>
      <c r="S144" s="45">
        <f t="shared" si="13"/>
        <v>0</v>
      </c>
      <c r="T144" s="50">
        <f t="shared" si="14"/>
        <v>0</v>
      </c>
    </row>
    <row r="145" spans="1:20" ht="13">
      <c r="A145" s="51"/>
      <c r="B145" s="115">
        <f t="shared" ca="1" si="0"/>
        <v>0</v>
      </c>
      <c r="C145" s="53">
        <f t="shared" ca="1" si="1"/>
        <v>0</v>
      </c>
      <c r="D145" s="53">
        <f t="shared" ca="1" si="2"/>
        <v>0</v>
      </c>
      <c r="E145" s="53">
        <f t="shared" ca="1" si="3"/>
        <v>0</v>
      </c>
      <c r="F145" s="53">
        <f t="shared" ca="1" si="4"/>
        <v>0</v>
      </c>
      <c r="G145" s="53">
        <f t="shared" ca="1" si="15"/>
        <v>0</v>
      </c>
      <c r="H145" s="56">
        <f t="shared" ca="1" si="16"/>
        <v>0</v>
      </c>
      <c r="I145" s="56">
        <f t="shared" ca="1" si="17"/>
        <v>0</v>
      </c>
      <c r="J145" s="53">
        <f t="shared" ca="1" si="18"/>
        <v>0</v>
      </c>
      <c r="K145" s="53">
        <f t="shared" ca="1" si="19"/>
        <v>0</v>
      </c>
      <c r="L145" s="53">
        <f t="shared" ca="1" si="20"/>
        <v>0</v>
      </c>
      <c r="M145" s="53">
        <f t="shared" ca="1" si="9"/>
        <v>0</v>
      </c>
      <c r="N145" s="56">
        <f t="shared" ca="1" si="21"/>
        <v>0</v>
      </c>
      <c r="O145" s="56">
        <f t="shared" ca="1" si="23"/>
        <v>0</v>
      </c>
      <c r="P145" s="53">
        <f t="shared" si="10"/>
        <v>0</v>
      </c>
      <c r="Q145" s="53">
        <f t="shared" si="11"/>
        <v>0</v>
      </c>
      <c r="R145" s="53">
        <f t="shared" si="12"/>
        <v>0</v>
      </c>
      <c r="S145" s="53">
        <f t="shared" si="13"/>
        <v>0</v>
      </c>
      <c r="T145" s="58">
        <f t="shared" si="14"/>
        <v>0</v>
      </c>
    </row>
    <row r="146" spans="1:20" ht="13">
      <c r="A146" s="43"/>
      <c r="B146" s="116">
        <f t="shared" ca="1" si="0"/>
        <v>0</v>
      </c>
      <c r="C146" s="45">
        <f t="shared" ca="1" si="1"/>
        <v>0</v>
      </c>
      <c r="D146" s="45">
        <f t="shared" ca="1" si="2"/>
        <v>0</v>
      </c>
      <c r="E146" s="45">
        <f t="shared" ca="1" si="3"/>
        <v>0</v>
      </c>
      <c r="F146" s="45">
        <f t="shared" ca="1" si="4"/>
        <v>0</v>
      </c>
      <c r="G146" s="45">
        <f t="shared" ca="1" si="15"/>
        <v>0</v>
      </c>
      <c r="H146" s="48">
        <f t="shared" ca="1" si="16"/>
        <v>0</v>
      </c>
      <c r="I146" s="48">
        <f t="shared" ca="1" si="17"/>
        <v>0</v>
      </c>
      <c r="J146" s="45">
        <f t="shared" ca="1" si="18"/>
        <v>0</v>
      </c>
      <c r="K146" s="45">
        <f t="shared" ca="1" si="19"/>
        <v>0</v>
      </c>
      <c r="L146" s="45">
        <f t="shared" ca="1" si="20"/>
        <v>0</v>
      </c>
      <c r="M146" s="45">
        <f t="shared" ca="1" si="9"/>
        <v>0</v>
      </c>
      <c r="N146" s="48">
        <f t="shared" ca="1" si="21"/>
        <v>0</v>
      </c>
      <c r="O146" s="48">
        <f t="shared" ca="1" si="23"/>
        <v>0</v>
      </c>
      <c r="P146" s="45">
        <f t="shared" si="10"/>
        <v>0</v>
      </c>
      <c r="Q146" s="45">
        <f t="shared" si="11"/>
        <v>0</v>
      </c>
      <c r="R146" s="45">
        <f t="shared" si="12"/>
        <v>0</v>
      </c>
      <c r="S146" s="45">
        <f t="shared" si="13"/>
        <v>0</v>
      </c>
      <c r="T146" s="50">
        <f t="shared" si="14"/>
        <v>0</v>
      </c>
    </row>
    <row r="147" spans="1:20" ht="13">
      <c r="A147" s="51"/>
      <c r="B147" s="115">
        <f t="shared" ca="1" si="0"/>
        <v>0</v>
      </c>
      <c r="C147" s="53">
        <f t="shared" ca="1" si="1"/>
        <v>0</v>
      </c>
      <c r="D147" s="53">
        <f t="shared" ca="1" si="2"/>
        <v>0</v>
      </c>
      <c r="E147" s="53">
        <f t="shared" ca="1" si="3"/>
        <v>0</v>
      </c>
      <c r="F147" s="53">
        <f t="shared" ca="1" si="4"/>
        <v>0</v>
      </c>
      <c r="G147" s="53">
        <f t="shared" ca="1" si="15"/>
        <v>0</v>
      </c>
      <c r="H147" s="56">
        <f t="shared" ca="1" si="16"/>
        <v>0</v>
      </c>
      <c r="I147" s="56">
        <f t="shared" ca="1" si="17"/>
        <v>0</v>
      </c>
      <c r="J147" s="53">
        <f t="shared" ca="1" si="18"/>
        <v>0</v>
      </c>
      <c r="K147" s="53">
        <f t="shared" ca="1" si="19"/>
        <v>0</v>
      </c>
      <c r="L147" s="53">
        <f t="shared" ca="1" si="20"/>
        <v>0</v>
      </c>
      <c r="M147" s="53">
        <f t="shared" ca="1" si="9"/>
        <v>0</v>
      </c>
      <c r="N147" s="56">
        <f t="shared" ca="1" si="21"/>
        <v>0</v>
      </c>
      <c r="O147" s="56">
        <f t="shared" ca="1" si="23"/>
        <v>0</v>
      </c>
      <c r="P147" s="53">
        <f t="shared" si="10"/>
        <v>0</v>
      </c>
      <c r="Q147" s="53">
        <f t="shared" si="11"/>
        <v>0</v>
      </c>
      <c r="R147" s="53">
        <f t="shared" si="12"/>
        <v>0</v>
      </c>
      <c r="S147" s="53">
        <f t="shared" si="13"/>
        <v>0</v>
      </c>
      <c r="T147" s="58">
        <f t="shared" si="14"/>
        <v>0</v>
      </c>
    </row>
    <row r="148" spans="1:20" ht="13">
      <c r="A148" s="43"/>
      <c r="B148" s="116">
        <f t="shared" ca="1" si="0"/>
        <v>0</v>
      </c>
      <c r="C148" s="45">
        <f t="shared" ca="1" si="1"/>
        <v>0</v>
      </c>
      <c r="D148" s="45">
        <f t="shared" ca="1" si="2"/>
        <v>0</v>
      </c>
      <c r="E148" s="45">
        <f t="shared" ca="1" si="3"/>
        <v>0</v>
      </c>
      <c r="F148" s="45">
        <f t="shared" ca="1" si="4"/>
        <v>0</v>
      </c>
      <c r="G148" s="45">
        <f t="shared" ca="1" si="15"/>
        <v>0</v>
      </c>
      <c r="H148" s="48">
        <f t="shared" ca="1" si="16"/>
        <v>0</v>
      </c>
      <c r="I148" s="48">
        <f t="shared" ca="1" si="17"/>
        <v>0</v>
      </c>
      <c r="J148" s="45">
        <f t="shared" ca="1" si="18"/>
        <v>0</v>
      </c>
      <c r="K148" s="45">
        <f t="shared" ca="1" si="19"/>
        <v>0</v>
      </c>
      <c r="L148" s="45">
        <f t="shared" ca="1" si="20"/>
        <v>0</v>
      </c>
      <c r="M148" s="45">
        <f t="shared" ca="1" si="9"/>
        <v>0</v>
      </c>
      <c r="N148" s="48">
        <f t="shared" ca="1" si="21"/>
        <v>0</v>
      </c>
      <c r="O148" s="48">
        <f t="shared" ca="1" si="23"/>
        <v>0</v>
      </c>
      <c r="P148" s="45">
        <f t="shared" si="10"/>
        <v>0</v>
      </c>
      <c r="Q148" s="45">
        <f t="shared" si="11"/>
        <v>0</v>
      </c>
      <c r="R148" s="45">
        <f t="shared" si="12"/>
        <v>0</v>
      </c>
      <c r="S148" s="45">
        <f t="shared" si="13"/>
        <v>0</v>
      </c>
      <c r="T148" s="50">
        <f t="shared" si="14"/>
        <v>0</v>
      </c>
    </row>
    <row r="149" spans="1:20" ht="13">
      <c r="A149" s="51"/>
      <c r="B149" s="115">
        <f t="shared" ca="1" si="0"/>
        <v>0</v>
      </c>
      <c r="C149" s="53">
        <f t="shared" ca="1" si="1"/>
        <v>0</v>
      </c>
      <c r="D149" s="53">
        <f t="shared" ca="1" si="2"/>
        <v>0</v>
      </c>
      <c r="E149" s="53">
        <f t="shared" ca="1" si="3"/>
        <v>0</v>
      </c>
      <c r="F149" s="53">
        <f t="shared" ca="1" si="4"/>
        <v>0</v>
      </c>
      <c r="G149" s="53">
        <f t="shared" ca="1" si="15"/>
        <v>0</v>
      </c>
      <c r="H149" s="56">
        <f t="shared" ca="1" si="16"/>
        <v>0</v>
      </c>
      <c r="I149" s="56">
        <f t="shared" ca="1" si="17"/>
        <v>0</v>
      </c>
      <c r="J149" s="53">
        <f t="shared" ca="1" si="18"/>
        <v>0</v>
      </c>
      <c r="K149" s="53">
        <f t="shared" ca="1" si="19"/>
        <v>0</v>
      </c>
      <c r="L149" s="53">
        <f t="shared" ca="1" si="20"/>
        <v>0</v>
      </c>
      <c r="M149" s="53">
        <f t="shared" ca="1" si="9"/>
        <v>0</v>
      </c>
      <c r="N149" s="56">
        <f t="shared" ca="1" si="21"/>
        <v>0</v>
      </c>
      <c r="O149" s="56">
        <f t="shared" ca="1" si="23"/>
        <v>0</v>
      </c>
      <c r="P149" s="53">
        <f t="shared" si="10"/>
        <v>0</v>
      </c>
      <c r="Q149" s="53">
        <f t="shared" si="11"/>
        <v>0</v>
      </c>
      <c r="R149" s="53">
        <f t="shared" si="12"/>
        <v>0</v>
      </c>
      <c r="S149" s="53">
        <f t="shared" si="13"/>
        <v>0</v>
      </c>
      <c r="T149" s="58">
        <f t="shared" si="14"/>
        <v>0</v>
      </c>
    </row>
    <row r="150" spans="1:20" ht="13">
      <c r="A150" s="43"/>
      <c r="B150" s="116">
        <f t="shared" ca="1" si="0"/>
        <v>0</v>
      </c>
      <c r="C150" s="45">
        <f t="shared" ca="1" si="1"/>
        <v>0</v>
      </c>
      <c r="D150" s="45">
        <f t="shared" ca="1" si="2"/>
        <v>0</v>
      </c>
      <c r="E150" s="45">
        <f t="shared" ca="1" si="3"/>
        <v>0</v>
      </c>
      <c r="F150" s="45">
        <f t="shared" ca="1" si="4"/>
        <v>0</v>
      </c>
      <c r="G150" s="45">
        <f t="shared" ca="1" si="15"/>
        <v>0</v>
      </c>
      <c r="H150" s="48">
        <f t="shared" ca="1" si="16"/>
        <v>0</v>
      </c>
      <c r="I150" s="48">
        <f t="shared" ca="1" si="17"/>
        <v>0</v>
      </c>
      <c r="J150" s="45">
        <f t="shared" ca="1" si="18"/>
        <v>0</v>
      </c>
      <c r="K150" s="45">
        <f t="shared" ca="1" si="19"/>
        <v>0</v>
      </c>
      <c r="L150" s="45">
        <f t="shared" ca="1" si="20"/>
        <v>0</v>
      </c>
      <c r="M150" s="45">
        <f t="shared" ca="1" si="9"/>
        <v>0</v>
      </c>
      <c r="N150" s="48">
        <f t="shared" ca="1" si="21"/>
        <v>0</v>
      </c>
      <c r="O150" s="48">
        <f t="shared" ca="1" si="23"/>
        <v>0</v>
      </c>
      <c r="P150" s="45">
        <f t="shared" si="10"/>
        <v>0</v>
      </c>
      <c r="Q150" s="45">
        <f t="shared" si="11"/>
        <v>0</v>
      </c>
      <c r="R150" s="45">
        <f t="shared" si="12"/>
        <v>0</v>
      </c>
      <c r="S150" s="45">
        <f t="shared" si="13"/>
        <v>0</v>
      </c>
      <c r="T150" s="50">
        <f t="shared" si="14"/>
        <v>0</v>
      </c>
    </row>
    <row r="151" spans="1:20" ht="13">
      <c r="A151" s="51"/>
      <c r="B151" s="115">
        <f t="shared" ca="1" si="0"/>
        <v>0</v>
      </c>
      <c r="C151" s="53">
        <f t="shared" ca="1" si="1"/>
        <v>0</v>
      </c>
      <c r="D151" s="53">
        <f t="shared" ca="1" si="2"/>
        <v>0</v>
      </c>
      <c r="E151" s="53">
        <f t="shared" ca="1" si="3"/>
        <v>0</v>
      </c>
      <c r="F151" s="53">
        <f t="shared" ca="1" si="4"/>
        <v>0</v>
      </c>
      <c r="G151" s="53">
        <f t="shared" ca="1" si="15"/>
        <v>0</v>
      </c>
      <c r="H151" s="56">
        <f t="shared" ca="1" si="16"/>
        <v>0</v>
      </c>
      <c r="I151" s="56">
        <f t="shared" ca="1" si="17"/>
        <v>0</v>
      </c>
      <c r="J151" s="53">
        <f t="shared" ca="1" si="18"/>
        <v>0</v>
      </c>
      <c r="K151" s="53">
        <f t="shared" ca="1" si="19"/>
        <v>0</v>
      </c>
      <c r="L151" s="53">
        <f t="shared" ca="1" si="20"/>
        <v>0</v>
      </c>
      <c r="M151" s="53">
        <f t="shared" ca="1" si="9"/>
        <v>0</v>
      </c>
      <c r="N151" s="56">
        <f t="shared" ca="1" si="21"/>
        <v>0</v>
      </c>
      <c r="O151" s="56">
        <f t="shared" ca="1" si="23"/>
        <v>0</v>
      </c>
      <c r="P151" s="53">
        <f t="shared" si="10"/>
        <v>0</v>
      </c>
      <c r="Q151" s="53">
        <f t="shared" si="11"/>
        <v>0</v>
      </c>
      <c r="R151" s="53">
        <f t="shared" si="12"/>
        <v>0</v>
      </c>
      <c r="S151" s="53">
        <f t="shared" si="13"/>
        <v>0</v>
      </c>
      <c r="T151" s="58">
        <f t="shared" si="14"/>
        <v>0</v>
      </c>
    </row>
    <row r="152" spans="1:20" ht="13">
      <c r="A152" s="43"/>
      <c r="B152" s="116">
        <f t="shared" ca="1" si="0"/>
        <v>0</v>
      </c>
      <c r="C152" s="45">
        <f t="shared" ca="1" si="1"/>
        <v>0</v>
      </c>
      <c r="D152" s="45">
        <f t="shared" ca="1" si="2"/>
        <v>0</v>
      </c>
      <c r="E152" s="45">
        <f t="shared" ca="1" si="3"/>
        <v>0</v>
      </c>
      <c r="F152" s="45">
        <f t="shared" ca="1" si="4"/>
        <v>0</v>
      </c>
      <c r="G152" s="45">
        <f t="shared" ca="1" si="15"/>
        <v>0</v>
      </c>
      <c r="H152" s="48">
        <f t="shared" ca="1" si="16"/>
        <v>0</v>
      </c>
      <c r="I152" s="48">
        <f t="shared" ca="1" si="17"/>
        <v>0</v>
      </c>
      <c r="J152" s="45">
        <f t="shared" ca="1" si="18"/>
        <v>0</v>
      </c>
      <c r="K152" s="45">
        <f t="shared" ca="1" si="19"/>
        <v>0</v>
      </c>
      <c r="L152" s="45">
        <f t="shared" ca="1" si="20"/>
        <v>0</v>
      </c>
      <c r="M152" s="45">
        <f t="shared" ca="1" si="9"/>
        <v>0</v>
      </c>
      <c r="N152" s="48">
        <f t="shared" ca="1" si="21"/>
        <v>0</v>
      </c>
      <c r="O152" s="48">
        <f t="shared" ca="1" si="23"/>
        <v>0</v>
      </c>
      <c r="P152" s="45">
        <f t="shared" si="10"/>
        <v>0</v>
      </c>
      <c r="Q152" s="45">
        <f t="shared" si="11"/>
        <v>0</v>
      </c>
      <c r="R152" s="45">
        <f t="shared" si="12"/>
        <v>0</v>
      </c>
      <c r="S152" s="45">
        <f t="shared" si="13"/>
        <v>0</v>
      </c>
      <c r="T152" s="50">
        <f t="shared" si="14"/>
        <v>0</v>
      </c>
    </row>
    <row r="153" spans="1:20" ht="13">
      <c r="A153" s="51"/>
      <c r="B153" s="115">
        <f t="shared" ca="1" si="0"/>
        <v>0</v>
      </c>
      <c r="C153" s="53">
        <f t="shared" ca="1" si="1"/>
        <v>0</v>
      </c>
      <c r="D153" s="53">
        <f t="shared" ca="1" si="2"/>
        <v>0</v>
      </c>
      <c r="E153" s="53">
        <f t="shared" ca="1" si="3"/>
        <v>0</v>
      </c>
      <c r="F153" s="53">
        <f t="shared" ca="1" si="4"/>
        <v>0</v>
      </c>
      <c r="G153" s="53">
        <f t="shared" ca="1" si="15"/>
        <v>0</v>
      </c>
      <c r="H153" s="56">
        <f t="shared" ca="1" si="16"/>
        <v>0</v>
      </c>
      <c r="I153" s="56">
        <f t="shared" ca="1" si="17"/>
        <v>0</v>
      </c>
      <c r="J153" s="53">
        <f t="shared" ca="1" si="18"/>
        <v>0</v>
      </c>
      <c r="K153" s="53">
        <f t="shared" ca="1" si="19"/>
        <v>0</v>
      </c>
      <c r="L153" s="53">
        <f t="shared" ca="1" si="20"/>
        <v>0</v>
      </c>
      <c r="M153" s="53">
        <f t="shared" ca="1" si="9"/>
        <v>0</v>
      </c>
      <c r="N153" s="56">
        <f t="shared" ca="1" si="21"/>
        <v>0</v>
      </c>
      <c r="O153" s="56">
        <f t="shared" ca="1" si="23"/>
        <v>0</v>
      </c>
      <c r="P153" s="53">
        <f t="shared" si="10"/>
        <v>0</v>
      </c>
      <c r="Q153" s="53">
        <f t="shared" si="11"/>
        <v>0</v>
      </c>
      <c r="R153" s="53">
        <f t="shared" si="12"/>
        <v>0</v>
      </c>
      <c r="S153" s="53">
        <f t="shared" si="13"/>
        <v>0</v>
      </c>
      <c r="T153" s="58">
        <f t="shared" si="14"/>
        <v>0</v>
      </c>
    </row>
    <row r="154" spans="1:20" ht="13">
      <c r="A154" s="43"/>
      <c r="B154" s="116">
        <f t="shared" ca="1" si="0"/>
        <v>0</v>
      </c>
      <c r="C154" s="45">
        <f t="shared" ca="1" si="1"/>
        <v>0</v>
      </c>
      <c r="D154" s="45">
        <f t="shared" ca="1" si="2"/>
        <v>0</v>
      </c>
      <c r="E154" s="45">
        <f t="shared" ca="1" si="3"/>
        <v>0</v>
      </c>
      <c r="F154" s="45">
        <f t="shared" ca="1" si="4"/>
        <v>0</v>
      </c>
      <c r="G154" s="45">
        <f t="shared" ca="1" si="15"/>
        <v>0</v>
      </c>
      <c r="H154" s="48">
        <f t="shared" ca="1" si="16"/>
        <v>0</v>
      </c>
      <c r="I154" s="48">
        <f t="shared" ca="1" si="17"/>
        <v>0</v>
      </c>
      <c r="J154" s="45">
        <f t="shared" ca="1" si="18"/>
        <v>0</v>
      </c>
      <c r="K154" s="45">
        <f t="shared" ca="1" si="19"/>
        <v>0</v>
      </c>
      <c r="L154" s="45">
        <f t="shared" ca="1" si="20"/>
        <v>0</v>
      </c>
      <c r="M154" s="45">
        <f t="shared" ca="1" si="9"/>
        <v>0</v>
      </c>
      <c r="N154" s="48">
        <f t="shared" ca="1" si="21"/>
        <v>0</v>
      </c>
      <c r="O154" s="48">
        <f t="shared" ca="1" si="23"/>
        <v>0</v>
      </c>
      <c r="P154" s="45">
        <f t="shared" si="10"/>
        <v>0</v>
      </c>
      <c r="Q154" s="45">
        <f t="shared" si="11"/>
        <v>0</v>
      </c>
      <c r="R154" s="45">
        <f t="shared" si="12"/>
        <v>0</v>
      </c>
      <c r="S154" s="45">
        <f t="shared" si="13"/>
        <v>0</v>
      </c>
      <c r="T154" s="50">
        <f t="shared" si="14"/>
        <v>0</v>
      </c>
    </row>
    <row r="155" spans="1:20" ht="13">
      <c r="A155" s="51"/>
      <c r="B155" s="115">
        <f t="shared" ca="1" si="0"/>
        <v>0</v>
      </c>
      <c r="C155" s="53">
        <f t="shared" ca="1" si="1"/>
        <v>0</v>
      </c>
      <c r="D155" s="53">
        <f t="shared" ca="1" si="2"/>
        <v>0</v>
      </c>
      <c r="E155" s="53">
        <f t="shared" ca="1" si="3"/>
        <v>0</v>
      </c>
      <c r="F155" s="53">
        <f t="shared" ca="1" si="4"/>
        <v>0</v>
      </c>
      <c r="G155" s="53">
        <f t="shared" ca="1" si="15"/>
        <v>0</v>
      </c>
      <c r="H155" s="56">
        <f t="shared" ca="1" si="16"/>
        <v>0</v>
      </c>
      <c r="I155" s="56">
        <f t="shared" ca="1" si="17"/>
        <v>0</v>
      </c>
      <c r="J155" s="53">
        <f t="shared" ca="1" si="18"/>
        <v>0</v>
      </c>
      <c r="K155" s="53">
        <f t="shared" ca="1" si="19"/>
        <v>0</v>
      </c>
      <c r="L155" s="53">
        <f t="shared" ca="1" si="20"/>
        <v>0</v>
      </c>
      <c r="M155" s="53">
        <f t="shared" ca="1" si="9"/>
        <v>0</v>
      </c>
      <c r="N155" s="56">
        <f t="shared" ca="1" si="21"/>
        <v>0</v>
      </c>
      <c r="O155" s="56">
        <f t="shared" ca="1" si="23"/>
        <v>0</v>
      </c>
      <c r="P155" s="53">
        <f t="shared" si="10"/>
        <v>0</v>
      </c>
      <c r="Q155" s="53">
        <f t="shared" si="11"/>
        <v>0</v>
      </c>
      <c r="R155" s="53">
        <f t="shared" si="12"/>
        <v>0</v>
      </c>
      <c r="S155" s="53">
        <f t="shared" si="13"/>
        <v>0</v>
      </c>
      <c r="T155" s="58">
        <f t="shared" si="14"/>
        <v>0</v>
      </c>
    </row>
    <row r="156" spans="1:20" ht="13">
      <c r="A156" s="43"/>
      <c r="B156" s="116">
        <f t="shared" ca="1" si="0"/>
        <v>0</v>
      </c>
      <c r="C156" s="45">
        <f t="shared" ca="1" si="1"/>
        <v>0</v>
      </c>
      <c r="D156" s="45">
        <f t="shared" ca="1" si="2"/>
        <v>0</v>
      </c>
      <c r="E156" s="45">
        <f t="shared" ca="1" si="3"/>
        <v>0</v>
      </c>
      <c r="F156" s="45">
        <f t="shared" ca="1" si="4"/>
        <v>0</v>
      </c>
      <c r="G156" s="45">
        <f t="shared" ca="1" si="15"/>
        <v>0</v>
      </c>
      <c r="H156" s="48">
        <f t="shared" ca="1" si="16"/>
        <v>0</v>
      </c>
      <c r="I156" s="48">
        <f t="shared" ca="1" si="17"/>
        <v>0</v>
      </c>
      <c r="J156" s="45">
        <f t="shared" ca="1" si="18"/>
        <v>0</v>
      </c>
      <c r="K156" s="45">
        <f t="shared" ca="1" si="19"/>
        <v>0</v>
      </c>
      <c r="L156" s="45">
        <f t="shared" ca="1" si="20"/>
        <v>0</v>
      </c>
      <c r="M156" s="45">
        <f t="shared" ca="1" si="9"/>
        <v>0</v>
      </c>
      <c r="N156" s="48">
        <f t="shared" ca="1" si="21"/>
        <v>0</v>
      </c>
      <c r="O156" s="48">
        <f t="shared" ca="1" si="23"/>
        <v>0</v>
      </c>
      <c r="P156" s="45">
        <f t="shared" si="10"/>
        <v>0</v>
      </c>
      <c r="Q156" s="45">
        <f t="shared" si="11"/>
        <v>0</v>
      </c>
      <c r="R156" s="45">
        <f t="shared" si="12"/>
        <v>0</v>
      </c>
      <c r="S156" s="45">
        <f t="shared" si="13"/>
        <v>0</v>
      </c>
      <c r="T156" s="50">
        <f t="shared" si="14"/>
        <v>0</v>
      </c>
    </row>
    <row r="157" spans="1:20" ht="13">
      <c r="A157" s="51"/>
      <c r="B157" s="115">
        <f t="shared" ca="1" si="0"/>
        <v>0</v>
      </c>
      <c r="C157" s="53">
        <f t="shared" ca="1" si="1"/>
        <v>0</v>
      </c>
      <c r="D157" s="53">
        <f t="shared" ca="1" si="2"/>
        <v>0</v>
      </c>
      <c r="E157" s="53">
        <f t="shared" ca="1" si="3"/>
        <v>0</v>
      </c>
      <c r="F157" s="53">
        <f t="shared" ca="1" si="4"/>
        <v>0</v>
      </c>
      <c r="G157" s="53">
        <f t="shared" ca="1" si="15"/>
        <v>0</v>
      </c>
      <c r="H157" s="56">
        <f t="shared" ca="1" si="16"/>
        <v>0</v>
      </c>
      <c r="I157" s="56">
        <f t="shared" ca="1" si="17"/>
        <v>0</v>
      </c>
      <c r="J157" s="53">
        <f t="shared" ca="1" si="18"/>
        <v>0</v>
      </c>
      <c r="K157" s="53">
        <f t="shared" ca="1" si="19"/>
        <v>0</v>
      </c>
      <c r="L157" s="53">
        <f t="shared" ca="1" si="20"/>
        <v>0</v>
      </c>
      <c r="M157" s="53">
        <f t="shared" ca="1" si="9"/>
        <v>0</v>
      </c>
      <c r="N157" s="56">
        <f t="shared" ca="1" si="21"/>
        <v>0</v>
      </c>
      <c r="O157" s="56">
        <f t="shared" ca="1" si="23"/>
        <v>0</v>
      </c>
      <c r="P157" s="53">
        <f t="shared" si="10"/>
        <v>0</v>
      </c>
      <c r="Q157" s="53">
        <f t="shared" si="11"/>
        <v>0</v>
      </c>
      <c r="R157" s="53">
        <f t="shared" si="12"/>
        <v>0</v>
      </c>
      <c r="S157" s="53">
        <f t="shared" si="13"/>
        <v>0</v>
      </c>
      <c r="T157" s="58">
        <f t="shared" si="14"/>
        <v>0</v>
      </c>
    </row>
    <row r="158" spans="1:20" ht="13">
      <c r="A158" s="43"/>
      <c r="B158" s="116">
        <f t="shared" ca="1" si="0"/>
        <v>0</v>
      </c>
      <c r="C158" s="45">
        <f t="shared" ca="1" si="1"/>
        <v>0</v>
      </c>
      <c r="D158" s="45">
        <f t="shared" ca="1" si="2"/>
        <v>0</v>
      </c>
      <c r="E158" s="45">
        <f t="shared" ca="1" si="3"/>
        <v>0</v>
      </c>
      <c r="F158" s="45">
        <f t="shared" ca="1" si="4"/>
        <v>0</v>
      </c>
      <c r="G158" s="45">
        <f t="shared" ca="1" si="15"/>
        <v>0</v>
      </c>
      <c r="H158" s="48">
        <f t="shared" ca="1" si="16"/>
        <v>0</v>
      </c>
      <c r="I158" s="48">
        <f t="shared" ca="1" si="17"/>
        <v>0</v>
      </c>
      <c r="J158" s="45">
        <f t="shared" ca="1" si="18"/>
        <v>0</v>
      </c>
      <c r="K158" s="45">
        <f t="shared" ca="1" si="19"/>
        <v>0</v>
      </c>
      <c r="L158" s="45">
        <f t="shared" ca="1" si="20"/>
        <v>0</v>
      </c>
      <c r="M158" s="45">
        <f t="shared" ca="1" si="9"/>
        <v>0</v>
      </c>
      <c r="N158" s="48">
        <f t="shared" ca="1" si="21"/>
        <v>0</v>
      </c>
      <c r="O158" s="48">
        <f t="shared" ca="1" si="23"/>
        <v>0</v>
      </c>
      <c r="P158" s="45">
        <f t="shared" si="10"/>
        <v>0</v>
      </c>
      <c r="Q158" s="45">
        <f t="shared" si="11"/>
        <v>0</v>
      </c>
      <c r="R158" s="45">
        <f t="shared" si="12"/>
        <v>0</v>
      </c>
      <c r="S158" s="45">
        <f t="shared" si="13"/>
        <v>0</v>
      </c>
      <c r="T158" s="50">
        <f t="shared" si="14"/>
        <v>0</v>
      </c>
    </row>
    <row r="159" spans="1:20" ht="13">
      <c r="A159" s="51"/>
      <c r="B159" s="115">
        <f t="shared" ca="1" si="0"/>
        <v>0</v>
      </c>
      <c r="C159" s="53">
        <f t="shared" ca="1" si="1"/>
        <v>0</v>
      </c>
      <c r="D159" s="53">
        <f t="shared" ca="1" si="2"/>
        <v>0</v>
      </c>
      <c r="E159" s="53">
        <f t="shared" ca="1" si="3"/>
        <v>0</v>
      </c>
      <c r="F159" s="53">
        <f t="shared" ca="1" si="4"/>
        <v>0</v>
      </c>
      <c r="G159" s="53">
        <f t="shared" ca="1" si="15"/>
        <v>0</v>
      </c>
      <c r="H159" s="56">
        <f t="shared" ca="1" si="16"/>
        <v>0</v>
      </c>
      <c r="I159" s="56">
        <f t="shared" ca="1" si="17"/>
        <v>0</v>
      </c>
      <c r="J159" s="53">
        <f t="shared" ca="1" si="18"/>
        <v>0</v>
      </c>
      <c r="K159" s="53">
        <f t="shared" ca="1" si="19"/>
        <v>0</v>
      </c>
      <c r="L159" s="53">
        <f t="shared" ca="1" si="20"/>
        <v>0</v>
      </c>
      <c r="M159" s="53">
        <f t="shared" ca="1" si="9"/>
        <v>0</v>
      </c>
      <c r="N159" s="56">
        <f t="shared" ca="1" si="21"/>
        <v>0</v>
      </c>
      <c r="O159" s="56">
        <f t="shared" ca="1" si="23"/>
        <v>0</v>
      </c>
      <c r="P159" s="53">
        <f t="shared" si="10"/>
        <v>0</v>
      </c>
      <c r="Q159" s="53">
        <f t="shared" si="11"/>
        <v>0</v>
      </c>
      <c r="R159" s="53">
        <f t="shared" si="12"/>
        <v>0</v>
      </c>
      <c r="S159" s="53">
        <f t="shared" si="13"/>
        <v>0</v>
      </c>
      <c r="T159" s="58">
        <f t="shared" si="14"/>
        <v>0</v>
      </c>
    </row>
    <row r="160" spans="1:20" ht="13">
      <c r="A160" s="43"/>
      <c r="B160" s="116">
        <f t="shared" ca="1" si="0"/>
        <v>0</v>
      </c>
      <c r="C160" s="45">
        <f t="shared" ca="1" si="1"/>
        <v>0</v>
      </c>
      <c r="D160" s="45">
        <f t="shared" ca="1" si="2"/>
        <v>0</v>
      </c>
      <c r="E160" s="45">
        <f t="shared" ca="1" si="3"/>
        <v>0</v>
      </c>
      <c r="F160" s="45">
        <f t="shared" ca="1" si="4"/>
        <v>0</v>
      </c>
      <c r="G160" s="45">
        <f t="shared" ca="1" si="15"/>
        <v>0</v>
      </c>
      <c r="H160" s="48">
        <f t="shared" ca="1" si="16"/>
        <v>0</v>
      </c>
      <c r="I160" s="48">
        <f t="shared" ca="1" si="17"/>
        <v>0</v>
      </c>
      <c r="J160" s="45">
        <f t="shared" ca="1" si="18"/>
        <v>0</v>
      </c>
      <c r="K160" s="45">
        <f t="shared" ca="1" si="19"/>
        <v>0</v>
      </c>
      <c r="L160" s="45">
        <f t="shared" ca="1" si="20"/>
        <v>0</v>
      </c>
      <c r="M160" s="45">
        <f t="shared" ca="1" si="9"/>
        <v>0</v>
      </c>
      <c r="N160" s="48">
        <f t="shared" ca="1" si="21"/>
        <v>0</v>
      </c>
      <c r="O160" s="48">
        <f t="shared" ca="1" si="23"/>
        <v>0</v>
      </c>
      <c r="P160" s="45">
        <f t="shared" si="10"/>
        <v>0</v>
      </c>
      <c r="Q160" s="45">
        <f t="shared" si="11"/>
        <v>0</v>
      </c>
      <c r="R160" s="45">
        <f t="shared" si="12"/>
        <v>0</v>
      </c>
      <c r="S160" s="45">
        <f t="shared" si="13"/>
        <v>0</v>
      </c>
      <c r="T160" s="50">
        <f t="shared" si="14"/>
        <v>0</v>
      </c>
    </row>
    <row r="161" spans="1:20" ht="13">
      <c r="A161" s="51"/>
      <c r="B161" s="115">
        <f t="shared" ca="1" si="0"/>
        <v>0</v>
      </c>
      <c r="C161" s="53">
        <f t="shared" ca="1" si="1"/>
        <v>0</v>
      </c>
      <c r="D161" s="53">
        <f t="shared" ca="1" si="2"/>
        <v>0</v>
      </c>
      <c r="E161" s="53">
        <f t="shared" ca="1" si="3"/>
        <v>0</v>
      </c>
      <c r="F161" s="53">
        <f t="shared" ca="1" si="4"/>
        <v>0</v>
      </c>
      <c r="G161" s="53">
        <f t="shared" ca="1" si="15"/>
        <v>0</v>
      </c>
      <c r="H161" s="56">
        <f t="shared" ca="1" si="16"/>
        <v>0</v>
      </c>
      <c r="I161" s="56">
        <f t="shared" ca="1" si="17"/>
        <v>0</v>
      </c>
      <c r="J161" s="53">
        <f t="shared" ca="1" si="18"/>
        <v>0</v>
      </c>
      <c r="K161" s="53">
        <f t="shared" ca="1" si="19"/>
        <v>0</v>
      </c>
      <c r="L161" s="53">
        <f t="shared" ca="1" si="20"/>
        <v>0</v>
      </c>
      <c r="M161" s="53">
        <f t="shared" ca="1" si="9"/>
        <v>0</v>
      </c>
      <c r="N161" s="56">
        <f t="shared" ca="1" si="21"/>
        <v>0</v>
      </c>
      <c r="O161" s="56">
        <f t="shared" ca="1" si="23"/>
        <v>0</v>
      </c>
      <c r="P161" s="53">
        <f t="shared" si="10"/>
        <v>0</v>
      </c>
      <c r="Q161" s="53">
        <f t="shared" si="11"/>
        <v>0</v>
      </c>
      <c r="R161" s="53">
        <f t="shared" si="12"/>
        <v>0</v>
      </c>
      <c r="S161" s="53">
        <f t="shared" si="13"/>
        <v>0</v>
      </c>
      <c r="T161" s="58">
        <f t="shared" si="14"/>
        <v>0</v>
      </c>
    </row>
    <row r="162" spans="1:20" ht="13">
      <c r="A162" s="43"/>
      <c r="B162" s="116">
        <f t="shared" ca="1" si="0"/>
        <v>0</v>
      </c>
      <c r="C162" s="45">
        <f t="shared" ca="1" si="1"/>
        <v>0</v>
      </c>
      <c r="D162" s="45">
        <f t="shared" ca="1" si="2"/>
        <v>0</v>
      </c>
      <c r="E162" s="45">
        <f t="shared" ca="1" si="3"/>
        <v>0</v>
      </c>
      <c r="F162" s="45">
        <f t="shared" ca="1" si="4"/>
        <v>0</v>
      </c>
      <c r="G162" s="45">
        <f t="shared" ca="1" si="15"/>
        <v>0</v>
      </c>
      <c r="H162" s="48">
        <f t="shared" ca="1" si="16"/>
        <v>0</v>
      </c>
      <c r="I162" s="48">
        <f t="shared" ca="1" si="17"/>
        <v>0</v>
      </c>
      <c r="J162" s="45">
        <f t="shared" ca="1" si="18"/>
        <v>0</v>
      </c>
      <c r="K162" s="45">
        <f t="shared" ca="1" si="19"/>
        <v>0</v>
      </c>
      <c r="L162" s="45">
        <f t="shared" ca="1" si="20"/>
        <v>0</v>
      </c>
      <c r="M162" s="45">
        <f t="shared" ca="1" si="9"/>
        <v>0</v>
      </c>
      <c r="N162" s="48">
        <f t="shared" ca="1" si="21"/>
        <v>0</v>
      </c>
      <c r="O162" s="48">
        <f t="shared" ca="1" si="23"/>
        <v>0</v>
      </c>
      <c r="P162" s="45">
        <f t="shared" si="10"/>
        <v>0</v>
      </c>
      <c r="Q162" s="45">
        <f t="shared" si="11"/>
        <v>0</v>
      </c>
      <c r="R162" s="45">
        <f t="shared" si="12"/>
        <v>0</v>
      </c>
      <c r="S162" s="45">
        <f t="shared" si="13"/>
        <v>0</v>
      </c>
      <c r="T162" s="50">
        <f t="shared" si="14"/>
        <v>0</v>
      </c>
    </row>
    <row r="163" spans="1:20" ht="13">
      <c r="A163" s="51"/>
      <c r="B163" s="115">
        <f t="shared" ca="1" si="0"/>
        <v>0</v>
      </c>
      <c r="C163" s="53">
        <f t="shared" ca="1" si="1"/>
        <v>0</v>
      </c>
      <c r="D163" s="53">
        <f t="shared" ca="1" si="2"/>
        <v>0</v>
      </c>
      <c r="E163" s="53">
        <f t="shared" ca="1" si="3"/>
        <v>0</v>
      </c>
      <c r="F163" s="53">
        <f t="shared" ca="1" si="4"/>
        <v>0</v>
      </c>
      <c r="G163" s="53">
        <f t="shared" ca="1" si="15"/>
        <v>0</v>
      </c>
      <c r="H163" s="56">
        <f t="shared" ca="1" si="16"/>
        <v>0</v>
      </c>
      <c r="I163" s="56">
        <f t="shared" ca="1" si="17"/>
        <v>0</v>
      </c>
      <c r="J163" s="53">
        <f t="shared" ca="1" si="18"/>
        <v>0</v>
      </c>
      <c r="K163" s="53">
        <f t="shared" ca="1" si="19"/>
        <v>0</v>
      </c>
      <c r="L163" s="53">
        <f t="shared" ca="1" si="20"/>
        <v>0</v>
      </c>
      <c r="M163" s="53">
        <f t="shared" ca="1" si="9"/>
        <v>0</v>
      </c>
      <c r="N163" s="56">
        <f t="shared" ca="1" si="21"/>
        <v>0</v>
      </c>
      <c r="O163" s="56">
        <f t="shared" ca="1" si="23"/>
        <v>0</v>
      </c>
      <c r="P163" s="53">
        <f t="shared" si="10"/>
        <v>0</v>
      </c>
      <c r="Q163" s="53">
        <f t="shared" si="11"/>
        <v>0</v>
      </c>
      <c r="R163" s="53">
        <f t="shared" si="12"/>
        <v>0</v>
      </c>
      <c r="S163" s="53">
        <f t="shared" si="13"/>
        <v>0</v>
      </c>
      <c r="T163" s="58">
        <f t="shared" si="14"/>
        <v>0</v>
      </c>
    </row>
    <row r="164" spans="1:20" ht="13">
      <c r="A164" s="43"/>
      <c r="B164" s="116">
        <f t="shared" ca="1" si="0"/>
        <v>0</v>
      </c>
      <c r="C164" s="45">
        <f t="shared" ca="1" si="1"/>
        <v>0</v>
      </c>
      <c r="D164" s="45">
        <f t="shared" ca="1" si="2"/>
        <v>0</v>
      </c>
      <c r="E164" s="45">
        <f t="shared" ca="1" si="3"/>
        <v>0</v>
      </c>
      <c r="F164" s="45">
        <f t="shared" ca="1" si="4"/>
        <v>0</v>
      </c>
      <c r="G164" s="45">
        <f t="shared" ca="1" si="15"/>
        <v>0</v>
      </c>
      <c r="H164" s="48">
        <f t="shared" ca="1" si="16"/>
        <v>0</v>
      </c>
      <c r="I164" s="48">
        <f t="shared" ca="1" si="17"/>
        <v>0</v>
      </c>
      <c r="J164" s="45">
        <f t="shared" ca="1" si="18"/>
        <v>0</v>
      </c>
      <c r="K164" s="45">
        <f t="shared" ca="1" si="19"/>
        <v>0</v>
      </c>
      <c r="L164" s="45">
        <f t="shared" ca="1" si="20"/>
        <v>0</v>
      </c>
      <c r="M164" s="45">
        <f t="shared" ca="1" si="9"/>
        <v>0</v>
      </c>
      <c r="N164" s="48">
        <f t="shared" ca="1" si="21"/>
        <v>0</v>
      </c>
      <c r="O164" s="48">
        <f t="shared" ca="1" si="23"/>
        <v>0</v>
      </c>
      <c r="P164" s="45">
        <f t="shared" si="10"/>
        <v>0</v>
      </c>
      <c r="Q164" s="45">
        <f t="shared" si="11"/>
        <v>0</v>
      </c>
      <c r="R164" s="45">
        <f t="shared" si="12"/>
        <v>0</v>
      </c>
      <c r="S164" s="45">
        <f t="shared" si="13"/>
        <v>0</v>
      </c>
      <c r="T164" s="50">
        <f t="shared" si="14"/>
        <v>0</v>
      </c>
    </row>
    <row r="165" spans="1:20" ht="13">
      <c r="A165" s="51"/>
      <c r="B165" s="115">
        <f t="shared" ca="1" si="0"/>
        <v>0</v>
      </c>
      <c r="C165" s="53">
        <f t="shared" ca="1" si="1"/>
        <v>0</v>
      </c>
      <c r="D165" s="53">
        <f t="shared" ca="1" si="2"/>
        <v>0</v>
      </c>
      <c r="E165" s="53">
        <f t="shared" ca="1" si="3"/>
        <v>0</v>
      </c>
      <c r="F165" s="53">
        <f t="shared" ca="1" si="4"/>
        <v>0</v>
      </c>
      <c r="G165" s="53">
        <f t="shared" ca="1" si="15"/>
        <v>0</v>
      </c>
      <c r="H165" s="56">
        <f t="shared" ca="1" si="16"/>
        <v>0</v>
      </c>
      <c r="I165" s="56">
        <f t="shared" ca="1" si="17"/>
        <v>0</v>
      </c>
      <c r="J165" s="53">
        <f t="shared" ca="1" si="18"/>
        <v>0</v>
      </c>
      <c r="K165" s="53">
        <f t="shared" ca="1" si="19"/>
        <v>0</v>
      </c>
      <c r="L165" s="53">
        <f t="shared" ca="1" si="20"/>
        <v>0</v>
      </c>
      <c r="M165" s="53">
        <f t="shared" ca="1" si="9"/>
        <v>0</v>
      </c>
      <c r="N165" s="56">
        <f t="shared" ca="1" si="21"/>
        <v>0</v>
      </c>
      <c r="O165" s="56">
        <f t="shared" ca="1" si="23"/>
        <v>0</v>
      </c>
      <c r="P165" s="53">
        <f t="shared" si="10"/>
        <v>0</v>
      </c>
      <c r="Q165" s="53">
        <f t="shared" si="11"/>
        <v>0</v>
      </c>
      <c r="R165" s="53">
        <f t="shared" si="12"/>
        <v>0</v>
      </c>
      <c r="S165" s="53">
        <f t="shared" si="13"/>
        <v>0</v>
      </c>
      <c r="T165" s="58">
        <f t="shared" si="14"/>
        <v>0</v>
      </c>
    </row>
    <row r="166" spans="1:20" ht="13">
      <c r="A166" s="43"/>
      <c r="B166" s="116">
        <f t="shared" ca="1" si="0"/>
        <v>0</v>
      </c>
      <c r="C166" s="45">
        <f t="shared" ca="1" si="1"/>
        <v>0</v>
      </c>
      <c r="D166" s="45">
        <f t="shared" ca="1" si="2"/>
        <v>0</v>
      </c>
      <c r="E166" s="45">
        <f t="shared" ca="1" si="3"/>
        <v>0</v>
      </c>
      <c r="F166" s="45">
        <f t="shared" ca="1" si="4"/>
        <v>0</v>
      </c>
      <c r="G166" s="45">
        <f t="shared" ca="1" si="15"/>
        <v>0</v>
      </c>
      <c r="H166" s="48">
        <f t="shared" ca="1" si="16"/>
        <v>0</v>
      </c>
      <c r="I166" s="48">
        <f t="shared" ca="1" si="17"/>
        <v>0</v>
      </c>
      <c r="J166" s="45">
        <f t="shared" ca="1" si="18"/>
        <v>0</v>
      </c>
      <c r="K166" s="45">
        <f t="shared" ca="1" si="19"/>
        <v>0</v>
      </c>
      <c r="L166" s="45">
        <f t="shared" ca="1" si="20"/>
        <v>0</v>
      </c>
      <c r="M166" s="45">
        <f t="shared" ca="1" si="9"/>
        <v>0</v>
      </c>
      <c r="N166" s="48">
        <f t="shared" ca="1" si="21"/>
        <v>0</v>
      </c>
      <c r="O166" s="48">
        <f t="shared" ca="1" si="23"/>
        <v>0</v>
      </c>
      <c r="P166" s="45">
        <f t="shared" si="10"/>
        <v>0</v>
      </c>
      <c r="Q166" s="45">
        <f t="shared" si="11"/>
        <v>0</v>
      </c>
      <c r="R166" s="45">
        <f t="shared" si="12"/>
        <v>0</v>
      </c>
      <c r="S166" s="45">
        <f t="shared" si="13"/>
        <v>0</v>
      </c>
      <c r="T166" s="50">
        <f t="shared" si="14"/>
        <v>0</v>
      </c>
    </row>
    <row r="167" spans="1:20" ht="13">
      <c r="A167" s="51"/>
      <c r="B167" s="115">
        <f t="shared" ca="1" si="0"/>
        <v>0</v>
      </c>
      <c r="C167" s="53">
        <f t="shared" ca="1" si="1"/>
        <v>0</v>
      </c>
      <c r="D167" s="53">
        <f t="shared" ca="1" si="2"/>
        <v>0</v>
      </c>
      <c r="E167" s="53">
        <f t="shared" ca="1" si="3"/>
        <v>0</v>
      </c>
      <c r="F167" s="53">
        <f t="shared" ca="1" si="4"/>
        <v>0</v>
      </c>
      <c r="G167" s="53">
        <f t="shared" ca="1" si="15"/>
        <v>0</v>
      </c>
      <c r="H167" s="56">
        <f t="shared" ca="1" si="16"/>
        <v>0</v>
      </c>
      <c r="I167" s="56">
        <f t="shared" ca="1" si="17"/>
        <v>0</v>
      </c>
      <c r="J167" s="53">
        <f t="shared" ca="1" si="18"/>
        <v>0</v>
      </c>
      <c r="K167" s="53">
        <f t="shared" ca="1" si="19"/>
        <v>0</v>
      </c>
      <c r="L167" s="53">
        <f t="shared" ca="1" si="20"/>
        <v>0</v>
      </c>
      <c r="M167" s="53">
        <f t="shared" ca="1" si="9"/>
        <v>0</v>
      </c>
      <c r="N167" s="56">
        <f t="shared" ca="1" si="21"/>
        <v>0</v>
      </c>
      <c r="O167" s="56">
        <f t="shared" ca="1" si="23"/>
        <v>0</v>
      </c>
      <c r="P167" s="53">
        <f t="shared" si="10"/>
        <v>0</v>
      </c>
      <c r="Q167" s="53">
        <f t="shared" si="11"/>
        <v>0</v>
      </c>
      <c r="R167" s="53">
        <f t="shared" si="12"/>
        <v>0</v>
      </c>
      <c r="S167" s="53">
        <f t="shared" si="13"/>
        <v>0</v>
      </c>
      <c r="T167" s="58">
        <f t="shared" si="14"/>
        <v>0</v>
      </c>
    </row>
    <row r="168" spans="1:20" ht="13">
      <c r="A168" s="43"/>
      <c r="B168" s="116">
        <f t="shared" ca="1" si="0"/>
        <v>0</v>
      </c>
      <c r="C168" s="45">
        <f t="shared" ca="1" si="1"/>
        <v>0</v>
      </c>
      <c r="D168" s="45">
        <f t="shared" ca="1" si="2"/>
        <v>0</v>
      </c>
      <c r="E168" s="45">
        <f t="shared" ca="1" si="3"/>
        <v>0</v>
      </c>
      <c r="F168" s="45">
        <f t="shared" ca="1" si="4"/>
        <v>0</v>
      </c>
      <c r="G168" s="45">
        <f t="shared" ca="1" si="15"/>
        <v>0</v>
      </c>
      <c r="H168" s="48">
        <f t="shared" ca="1" si="16"/>
        <v>0</v>
      </c>
      <c r="I168" s="48">
        <f t="shared" ca="1" si="17"/>
        <v>0</v>
      </c>
      <c r="J168" s="45">
        <f t="shared" ca="1" si="18"/>
        <v>0</v>
      </c>
      <c r="K168" s="45">
        <f t="shared" ca="1" si="19"/>
        <v>0</v>
      </c>
      <c r="L168" s="45">
        <f t="shared" ca="1" si="20"/>
        <v>0</v>
      </c>
      <c r="M168" s="45">
        <f t="shared" ca="1" si="9"/>
        <v>0</v>
      </c>
      <c r="N168" s="48">
        <f t="shared" ca="1" si="21"/>
        <v>0</v>
      </c>
      <c r="O168" s="48">
        <f t="shared" ca="1" si="23"/>
        <v>0</v>
      </c>
      <c r="P168" s="45">
        <f t="shared" si="10"/>
        <v>0</v>
      </c>
      <c r="Q168" s="45">
        <f t="shared" si="11"/>
        <v>0</v>
      </c>
      <c r="R168" s="45">
        <f t="shared" si="12"/>
        <v>0</v>
      </c>
      <c r="S168" s="45">
        <f t="shared" si="13"/>
        <v>0</v>
      </c>
      <c r="T168" s="50">
        <f t="shared" si="14"/>
        <v>0</v>
      </c>
    </row>
    <row r="169" spans="1:20" ht="13">
      <c r="A169" s="51"/>
      <c r="B169" s="115">
        <f t="shared" ca="1" si="0"/>
        <v>0</v>
      </c>
      <c r="C169" s="53">
        <f t="shared" ca="1" si="1"/>
        <v>0</v>
      </c>
      <c r="D169" s="53">
        <f t="shared" ca="1" si="2"/>
        <v>0</v>
      </c>
      <c r="E169" s="53">
        <f t="shared" ca="1" si="3"/>
        <v>0</v>
      </c>
      <c r="F169" s="53">
        <f t="shared" ca="1" si="4"/>
        <v>0</v>
      </c>
      <c r="G169" s="53">
        <f t="shared" ca="1" si="15"/>
        <v>0</v>
      </c>
      <c r="H169" s="56">
        <f t="shared" ca="1" si="16"/>
        <v>0</v>
      </c>
      <c r="I169" s="56">
        <f t="shared" ca="1" si="17"/>
        <v>0</v>
      </c>
      <c r="J169" s="53">
        <f t="shared" ca="1" si="18"/>
        <v>0</v>
      </c>
      <c r="K169" s="53">
        <f t="shared" ca="1" si="19"/>
        <v>0</v>
      </c>
      <c r="L169" s="53">
        <f t="shared" ca="1" si="20"/>
        <v>0</v>
      </c>
      <c r="M169" s="53">
        <f t="shared" ca="1" si="9"/>
        <v>0</v>
      </c>
      <c r="N169" s="56">
        <f t="shared" ca="1" si="21"/>
        <v>0</v>
      </c>
      <c r="O169" s="56">
        <f t="shared" ca="1" si="23"/>
        <v>0</v>
      </c>
      <c r="P169" s="53">
        <f t="shared" si="10"/>
        <v>0</v>
      </c>
      <c r="Q169" s="53">
        <f t="shared" si="11"/>
        <v>0</v>
      </c>
      <c r="R169" s="53">
        <f t="shared" si="12"/>
        <v>0</v>
      </c>
      <c r="S169" s="53">
        <f t="shared" si="13"/>
        <v>0</v>
      </c>
      <c r="T169" s="58">
        <f t="shared" si="14"/>
        <v>0</v>
      </c>
    </row>
    <row r="170" spans="1:20" ht="13">
      <c r="A170" s="43"/>
      <c r="B170" s="116">
        <f t="shared" ca="1" si="0"/>
        <v>0</v>
      </c>
      <c r="C170" s="45">
        <f t="shared" ca="1" si="1"/>
        <v>0</v>
      </c>
      <c r="D170" s="45">
        <f t="shared" ca="1" si="2"/>
        <v>0</v>
      </c>
      <c r="E170" s="45">
        <f t="shared" ca="1" si="3"/>
        <v>0</v>
      </c>
      <c r="F170" s="45">
        <f t="shared" ca="1" si="4"/>
        <v>0</v>
      </c>
      <c r="G170" s="45">
        <f t="shared" ca="1" si="15"/>
        <v>0</v>
      </c>
      <c r="H170" s="48">
        <f t="shared" ca="1" si="16"/>
        <v>0</v>
      </c>
      <c r="I170" s="48">
        <f t="shared" ca="1" si="17"/>
        <v>0</v>
      </c>
      <c r="J170" s="45">
        <f t="shared" ca="1" si="18"/>
        <v>0</v>
      </c>
      <c r="K170" s="45">
        <f t="shared" ca="1" si="19"/>
        <v>0</v>
      </c>
      <c r="L170" s="45">
        <f t="shared" ca="1" si="20"/>
        <v>0</v>
      </c>
      <c r="M170" s="45">
        <f t="shared" ca="1" si="9"/>
        <v>0</v>
      </c>
      <c r="N170" s="48">
        <f t="shared" ca="1" si="21"/>
        <v>0</v>
      </c>
      <c r="O170" s="48">
        <f t="shared" ca="1" si="23"/>
        <v>0</v>
      </c>
      <c r="P170" s="45">
        <f t="shared" si="10"/>
        <v>0</v>
      </c>
      <c r="Q170" s="45">
        <f t="shared" si="11"/>
        <v>0</v>
      </c>
      <c r="R170" s="45">
        <f t="shared" si="12"/>
        <v>0</v>
      </c>
      <c r="S170" s="45">
        <f t="shared" si="13"/>
        <v>0</v>
      </c>
      <c r="T170" s="50">
        <f t="shared" si="14"/>
        <v>0</v>
      </c>
    </row>
    <row r="171" spans="1:20" ht="13">
      <c r="A171" s="51"/>
      <c r="B171" s="115">
        <f t="shared" ca="1" si="0"/>
        <v>0</v>
      </c>
      <c r="C171" s="53">
        <f t="shared" ca="1" si="1"/>
        <v>0</v>
      </c>
      <c r="D171" s="53">
        <f t="shared" ca="1" si="2"/>
        <v>0</v>
      </c>
      <c r="E171" s="53">
        <f t="shared" ca="1" si="3"/>
        <v>0</v>
      </c>
      <c r="F171" s="53">
        <f t="shared" ca="1" si="4"/>
        <v>0</v>
      </c>
      <c r="G171" s="53">
        <f t="shared" ca="1" si="15"/>
        <v>0</v>
      </c>
      <c r="H171" s="56">
        <f t="shared" ca="1" si="16"/>
        <v>0</v>
      </c>
      <c r="I171" s="56">
        <f t="shared" ca="1" si="17"/>
        <v>0</v>
      </c>
      <c r="J171" s="53">
        <f t="shared" ca="1" si="18"/>
        <v>0</v>
      </c>
      <c r="K171" s="53">
        <f t="shared" ca="1" si="19"/>
        <v>0</v>
      </c>
      <c r="L171" s="53">
        <f t="shared" ca="1" si="20"/>
        <v>0</v>
      </c>
      <c r="M171" s="53">
        <f t="shared" ca="1" si="9"/>
        <v>0</v>
      </c>
      <c r="N171" s="56">
        <f t="shared" ca="1" si="21"/>
        <v>0</v>
      </c>
      <c r="O171" s="56">
        <f t="shared" ca="1" si="23"/>
        <v>0</v>
      </c>
      <c r="P171" s="53">
        <f t="shared" si="10"/>
        <v>0</v>
      </c>
      <c r="Q171" s="53">
        <f t="shared" si="11"/>
        <v>0</v>
      </c>
      <c r="R171" s="53">
        <f t="shared" si="12"/>
        <v>0</v>
      </c>
      <c r="S171" s="53">
        <f t="shared" si="13"/>
        <v>0</v>
      </c>
      <c r="T171" s="58">
        <f t="shared" si="14"/>
        <v>0</v>
      </c>
    </row>
    <row r="172" spans="1:20" ht="13">
      <c r="A172" s="43"/>
      <c r="B172" s="116">
        <f t="shared" ca="1" si="0"/>
        <v>0</v>
      </c>
      <c r="C172" s="45">
        <f t="shared" ca="1" si="1"/>
        <v>0</v>
      </c>
      <c r="D172" s="45">
        <f t="shared" ca="1" si="2"/>
        <v>0</v>
      </c>
      <c r="E172" s="45">
        <f t="shared" ca="1" si="3"/>
        <v>0</v>
      </c>
      <c r="F172" s="45">
        <f t="shared" ca="1" si="4"/>
        <v>0</v>
      </c>
      <c r="G172" s="45">
        <f t="shared" ca="1" si="15"/>
        <v>0</v>
      </c>
      <c r="H172" s="48">
        <f t="shared" ca="1" si="16"/>
        <v>0</v>
      </c>
      <c r="I172" s="48">
        <f t="shared" ca="1" si="17"/>
        <v>0</v>
      </c>
      <c r="J172" s="45">
        <f t="shared" ca="1" si="18"/>
        <v>0</v>
      </c>
      <c r="K172" s="45">
        <f t="shared" ca="1" si="19"/>
        <v>0</v>
      </c>
      <c r="L172" s="45">
        <f t="shared" ca="1" si="20"/>
        <v>0</v>
      </c>
      <c r="M172" s="45">
        <f t="shared" ca="1" si="9"/>
        <v>0</v>
      </c>
      <c r="N172" s="48">
        <f t="shared" ca="1" si="21"/>
        <v>0</v>
      </c>
      <c r="O172" s="48">
        <f t="shared" ca="1" si="23"/>
        <v>0</v>
      </c>
      <c r="P172" s="45">
        <f t="shared" si="10"/>
        <v>0</v>
      </c>
      <c r="Q172" s="45">
        <f t="shared" si="11"/>
        <v>0</v>
      </c>
      <c r="R172" s="45">
        <f t="shared" si="12"/>
        <v>0</v>
      </c>
      <c r="S172" s="45">
        <f t="shared" si="13"/>
        <v>0</v>
      </c>
      <c r="T172" s="50">
        <f t="shared" si="14"/>
        <v>0</v>
      </c>
    </row>
    <row r="173" spans="1:20" ht="13">
      <c r="A173" s="51"/>
      <c r="B173" s="115">
        <f t="shared" ca="1" si="0"/>
        <v>0</v>
      </c>
      <c r="C173" s="53">
        <f t="shared" ca="1" si="1"/>
        <v>0</v>
      </c>
      <c r="D173" s="53">
        <f t="shared" ca="1" si="2"/>
        <v>0</v>
      </c>
      <c r="E173" s="53">
        <f t="shared" ca="1" si="3"/>
        <v>0</v>
      </c>
      <c r="F173" s="53">
        <f t="shared" ca="1" si="4"/>
        <v>0</v>
      </c>
      <c r="G173" s="53">
        <f t="shared" ca="1" si="15"/>
        <v>0</v>
      </c>
      <c r="H173" s="56">
        <f t="shared" ca="1" si="16"/>
        <v>0</v>
      </c>
      <c r="I173" s="56">
        <f t="shared" ca="1" si="17"/>
        <v>0</v>
      </c>
      <c r="J173" s="53">
        <f t="shared" ca="1" si="18"/>
        <v>0</v>
      </c>
      <c r="K173" s="53">
        <f t="shared" ca="1" si="19"/>
        <v>0</v>
      </c>
      <c r="L173" s="53">
        <f t="shared" ca="1" si="20"/>
        <v>0</v>
      </c>
      <c r="M173" s="53">
        <f t="shared" ca="1" si="9"/>
        <v>0</v>
      </c>
      <c r="N173" s="56">
        <f t="shared" ca="1" si="21"/>
        <v>0</v>
      </c>
      <c r="O173" s="56">
        <f t="shared" ca="1" si="23"/>
        <v>0</v>
      </c>
      <c r="P173" s="53">
        <f t="shared" si="10"/>
        <v>0</v>
      </c>
      <c r="Q173" s="53">
        <f t="shared" si="11"/>
        <v>0</v>
      </c>
      <c r="R173" s="53">
        <f t="shared" si="12"/>
        <v>0</v>
      </c>
      <c r="S173" s="53">
        <f t="shared" si="13"/>
        <v>0</v>
      </c>
      <c r="T173" s="58">
        <f t="shared" si="14"/>
        <v>0</v>
      </c>
    </row>
    <row r="174" spans="1:20" ht="13">
      <c r="A174" s="43"/>
      <c r="B174" s="116">
        <f t="shared" ca="1" si="0"/>
        <v>0</v>
      </c>
      <c r="C174" s="45">
        <f t="shared" ca="1" si="1"/>
        <v>0</v>
      </c>
      <c r="D174" s="45">
        <f t="shared" ca="1" si="2"/>
        <v>0</v>
      </c>
      <c r="E174" s="45">
        <f t="shared" ca="1" si="3"/>
        <v>0</v>
      </c>
      <c r="F174" s="45">
        <f t="shared" ca="1" si="4"/>
        <v>0</v>
      </c>
      <c r="G174" s="45">
        <f t="shared" ca="1" si="15"/>
        <v>0</v>
      </c>
      <c r="H174" s="48">
        <f t="shared" ca="1" si="16"/>
        <v>0</v>
      </c>
      <c r="I174" s="48">
        <f t="shared" ca="1" si="17"/>
        <v>0</v>
      </c>
      <c r="J174" s="45">
        <f t="shared" ca="1" si="18"/>
        <v>0</v>
      </c>
      <c r="K174" s="45">
        <f t="shared" ca="1" si="19"/>
        <v>0</v>
      </c>
      <c r="L174" s="45">
        <f t="shared" ca="1" si="20"/>
        <v>0</v>
      </c>
      <c r="M174" s="45">
        <f t="shared" ca="1" si="9"/>
        <v>0</v>
      </c>
      <c r="N174" s="48">
        <f t="shared" ca="1" si="21"/>
        <v>0</v>
      </c>
      <c r="O174" s="48">
        <f t="shared" ca="1" si="23"/>
        <v>0</v>
      </c>
      <c r="P174" s="45">
        <f t="shared" si="10"/>
        <v>0</v>
      </c>
      <c r="Q174" s="45">
        <f t="shared" si="11"/>
        <v>0</v>
      </c>
      <c r="R174" s="45">
        <f t="shared" si="12"/>
        <v>0</v>
      </c>
      <c r="S174" s="45">
        <f t="shared" si="13"/>
        <v>0</v>
      </c>
      <c r="T174" s="50">
        <f t="shared" si="14"/>
        <v>0</v>
      </c>
    </row>
    <row r="175" spans="1:20" ht="13">
      <c r="A175" s="51"/>
      <c r="B175" s="115">
        <f t="shared" ca="1" si="0"/>
        <v>0</v>
      </c>
      <c r="C175" s="53">
        <f t="shared" ca="1" si="1"/>
        <v>0</v>
      </c>
      <c r="D175" s="53">
        <f t="shared" ca="1" si="2"/>
        <v>0</v>
      </c>
      <c r="E175" s="53">
        <f t="shared" ca="1" si="3"/>
        <v>0</v>
      </c>
      <c r="F175" s="53">
        <f t="shared" ca="1" si="4"/>
        <v>0</v>
      </c>
      <c r="G175" s="53">
        <f t="shared" ca="1" si="15"/>
        <v>0</v>
      </c>
      <c r="H175" s="56">
        <f t="shared" ca="1" si="16"/>
        <v>0</v>
      </c>
      <c r="I175" s="56">
        <f t="shared" ca="1" si="17"/>
        <v>0</v>
      </c>
      <c r="J175" s="53">
        <f t="shared" ca="1" si="18"/>
        <v>0</v>
      </c>
      <c r="K175" s="53">
        <f t="shared" ca="1" si="19"/>
        <v>0</v>
      </c>
      <c r="L175" s="53">
        <f t="shared" ca="1" si="20"/>
        <v>0</v>
      </c>
      <c r="M175" s="53">
        <f t="shared" ca="1" si="9"/>
        <v>0</v>
      </c>
      <c r="N175" s="56">
        <f t="shared" ca="1" si="21"/>
        <v>0</v>
      </c>
      <c r="O175" s="56">
        <f t="shared" ca="1" si="23"/>
        <v>0</v>
      </c>
      <c r="P175" s="53">
        <f t="shared" si="10"/>
        <v>0</v>
      </c>
      <c r="Q175" s="53">
        <f t="shared" si="11"/>
        <v>0</v>
      </c>
      <c r="R175" s="53">
        <f t="shared" si="12"/>
        <v>0</v>
      </c>
      <c r="S175" s="53">
        <f t="shared" si="13"/>
        <v>0</v>
      </c>
      <c r="T175" s="58">
        <f t="shared" si="14"/>
        <v>0</v>
      </c>
    </row>
    <row r="176" spans="1:20" ht="13">
      <c r="A176" s="43"/>
      <c r="B176" s="116">
        <f t="shared" ca="1" si="0"/>
        <v>0</v>
      </c>
      <c r="C176" s="45">
        <f t="shared" ca="1" si="1"/>
        <v>0</v>
      </c>
      <c r="D176" s="45">
        <f t="shared" ca="1" si="2"/>
        <v>0</v>
      </c>
      <c r="E176" s="45">
        <f t="shared" ca="1" si="3"/>
        <v>0</v>
      </c>
      <c r="F176" s="45">
        <f t="shared" ca="1" si="4"/>
        <v>0</v>
      </c>
      <c r="G176" s="45">
        <f t="shared" ca="1" si="15"/>
        <v>0</v>
      </c>
      <c r="H176" s="48">
        <f t="shared" ca="1" si="16"/>
        <v>0</v>
      </c>
      <c r="I176" s="48">
        <f t="shared" ca="1" si="17"/>
        <v>0</v>
      </c>
      <c r="J176" s="45">
        <f t="shared" ca="1" si="18"/>
        <v>0</v>
      </c>
      <c r="K176" s="45">
        <f t="shared" ca="1" si="19"/>
        <v>0</v>
      </c>
      <c r="L176" s="45">
        <f t="shared" ca="1" si="20"/>
        <v>0</v>
      </c>
      <c r="M176" s="45">
        <f t="shared" ca="1" si="9"/>
        <v>0</v>
      </c>
      <c r="N176" s="48">
        <f t="shared" ca="1" si="21"/>
        <v>0</v>
      </c>
      <c r="O176" s="48">
        <f t="shared" ca="1" si="23"/>
        <v>0</v>
      </c>
      <c r="P176" s="45">
        <f t="shared" si="10"/>
        <v>0</v>
      </c>
      <c r="Q176" s="45">
        <f t="shared" si="11"/>
        <v>0</v>
      </c>
      <c r="R176" s="45">
        <f t="shared" si="12"/>
        <v>0</v>
      </c>
      <c r="S176" s="45">
        <f t="shared" si="13"/>
        <v>0</v>
      </c>
      <c r="T176" s="50">
        <f t="shared" si="14"/>
        <v>0</v>
      </c>
    </row>
    <row r="177" spans="1:20" ht="13">
      <c r="A177" s="51"/>
      <c r="B177" s="115">
        <f t="shared" ca="1" si="0"/>
        <v>0</v>
      </c>
      <c r="C177" s="53">
        <f t="shared" ca="1" si="1"/>
        <v>0</v>
      </c>
      <c r="D177" s="53">
        <f t="shared" ca="1" si="2"/>
        <v>0</v>
      </c>
      <c r="E177" s="53">
        <f t="shared" ca="1" si="3"/>
        <v>0</v>
      </c>
      <c r="F177" s="53">
        <f t="shared" ca="1" si="4"/>
        <v>0</v>
      </c>
      <c r="G177" s="53">
        <f t="shared" ca="1" si="15"/>
        <v>0</v>
      </c>
      <c r="H177" s="56">
        <f t="shared" ca="1" si="16"/>
        <v>0</v>
      </c>
      <c r="I177" s="56">
        <f t="shared" ca="1" si="17"/>
        <v>0</v>
      </c>
      <c r="J177" s="53">
        <f t="shared" ca="1" si="18"/>
        <v>0</v>
      </c>
      <c r="K177" s="53">
        <f t="shared" ca="1" si="19"/>
        <v>0</v>
      </c>
      <c r="L177" s="53">
        <f t="shared" ca="1" si="20"/>
        <v>0</v>
      </c>
      <c r="M177" s="53">
        <f t="shared" ca="1" si="9"/>
        <v>0</v>
      </c>
      <c r="N177" s="56">
        <f t="shared" ca="1" si="21"/>
        <v>0</v>
      </c>
      <c r="O177" s="56">
        <f t="shared" ca="1" si="23"/>
        <v>0</v>
      </c>
      <c r="P177" s="53">
        <f t="shared" si="10"/>
        <v>0</v>
      </c>
      <c r="Q177" s="53">
        <f t="shared" si="11"/>
        <v>0</v>
      </c>
      <c r="R177" s="53">
        <f t="shared" si="12"/>
        <v>0</v>
      </c>
      <c r="S177" s="53">
        <f t="shared" si="13"/>
        <v>0</v>
      </c>
      <c r="T177" s="58">
        <f t="shared" si="14"/>
        <v>0</v>
      </c>
    </row>
    <row r="178" spans="1:20" ht="13">
      <c r="A178" s="43"/>
      <c r="B178" s="116">
        <f t="shared" ca="1" si="0"/>
        <v>0</v>
      </c>
      <c r="C178" s="45">
        <f t="shared" ca="1" si="1"/>
        <v>0</v>
      </c>
      <c r="D178" s="45">
        <f t="shared" ca="1" si="2"/>
        <v>0</v>
      </c>
      <c r="E178" s="45">
        <f t="shared" ca="1" si="3"/>
        <v>0</v>
      </c>
      <c r="F178" s="45">
        <f t="shared" ca="1" si="4"/>
        <v>0</v>
      </c>
      <c r="G178" s="45">
        <f t="shared" ca="1" si="15"/>
        <v>0</v>
      </c>
      <c r="H178" s="48">
        <f t="shared" ca="1" si="16"/>
        <v>0</v>
      </c>
      <c r="I178" s="48">
        <f t="shared" ca="1" si="17"/>
        <v>0</v>
      </c>
      <c r="J178" s="45">
        <f t="shared" ca="1" si="18"/>
        <v>0</v>
      </c>
      <c r="K178" s="45">
        <f t="shared" ca="1" si="19"/>
        <v>0</v>
      </c>
      <c r="L178" s="45">
        <f t="shared" ca="1" si="20"/>
        <v>0</v>
      </c>
      <c r="M178" s="45">
        <f t="shared" ca="1" si="9"/>
        <v>0</v>
      </c>
      <c r="N178" s="48">
        <f t="shared" ca="1" si="21"/>
        <v>0</v>
      </c>
      <c r="O178" s="48">
        <f t="shared" ca="1" si="23"/>
        <v>0</v>
      </c>
      <c r="P178" s="45">
        <f t="shared" si="10"/>
        <v>0</v>
      </c>
      <c r="Q178" s="45">
        <f t="shared" si="11"/>
        <v>0</v>
      </c>
      <c r="R178" s="45">
        <f t="shared" si="12"/>
        <v>0</v>
      </c>
      <c r="S178" s="45">
        <f t="shared" si="13"/>
        <v>0</v>
      </c>
      <c r="T178" s="50">
        <f t="shared" si="14"/>
        <v>0</v>
      </c>
    </row>
    <row r="179" spans="1:20" ht="13">
      <c r="A179" s="51"/>
      <c r="B179" s="115">
        <f t="shared" ca="1" si="0"/>
        <v>0</v>
      </c>
      <c r="C179" s="53">
        <f t="shared" ca="1" si="1"/>
        <v>0</v>
      </c>
      <c r="D179" s="53">
        <f t="shared" ca="1" si="2"/>
        <v>0</v>
      </c>
      <c r="E179" s="53">
        <f t="shared" ca="1" si="3"/>
        <v>0</v>
      </c>
      <c r="F179" s="53">
        <f t="shared" ca="1" si="4"/>
        <v>0</v>
      </c>
      <c r="G179" s="53">
        <f t="shared" ca="1" si="15"/>
        <v>0</v>
      </c>
      <c r="H179" s="56">
        <f t="shared" ca="1" si="16"/>
        <v>0</v>
      </c>
      <c r="I179" s="56">
        <f t="shared" ca="1" si="17"/>
        <v>0</v>
      </c>
      <c r="J179" s="53">
        <f t="shared" ca="1" si="18"/>
        <v>0</v>
      </c>
      <c r="K179" s="53">
        <f t="shared" ca="1" si="19"/>
        <v>0</v>
      </c>
      <c r="L179" s="53">
        <f t="shared" ca="1" si="20"/>
        <v>0</v>
      </c>
      <c r="M179" s="53">
        <f t="shared" ca="1" si="9"/>
        <v>0</v>
      </c>
      <c r="N179" s="56">
        <f t="shared" ca="1" si="21"/>
        <v>0</v>
      </c>
      <c r="O179" s="56">
        <f t="shared" ca="1" si="23"/>
        <v>0</v>
      </c>
      <c r="P179" s="53">
        <f t="shared" si="10"/>
        <v>0</v>
      </c>
      <c r="Q179" s="53">
        <f t="shared" si="11"/>
        <v>0</v>
      </c>
      <c r="R179" s="53">
        <f t="shared" si="12"/>
        <v>0</v>
      </c>
      <c r="S179" s="53">
        <f t="shared" si="13"/>
        <v>0</v>
      </c>
      <c r="T179" s="58">
        <f t="shared" si="14"/>
        <v>0</v>
      </c>
    </row>
    <row r="180" spans="1:20" ht="13">
      <c r="A180" s="43"/>
      <c r="B180" s="116">
        <f t="shared" ca="1" si="0"/>
        <v>0</v>
      </c>
      <c r="C180" s="45">
        <f t="shared" ca="1" si="1"/>
        <v>0</v>
      </c>
      <c r="D180" s="45">
        <f t="shared" ca="1" si="2"/>
        <v>0</v>
      </c>
      <c r="E180" s="45">
        <f t="shared" ca="1" si="3"/>
        <v>0</v>
      </c>
      <c r="F180" s="45">
        <f t="shared" ca="1" si="4"/>
        <v>0</v>
      </c>
      <c r="G180" s="45">
        <f t="shared" ca="1" si="15"/>
        <v>0</v>
      </c>
      <c r="H180" s="48">
        <f t="shared" ca="1" si="16"/>
        <v>0</v>
      </c>
      <c r="I180" s="48">
        <f t="shared" ca="1" si="17"/>
        <v>0</v>
      </c>
      <c r="J180" s="45">
        <f t="shared" ca="1" si="18"/>
        <v>0</v>
      </c>
      <c r="K180" s="45">
        <f t="shared" ca="1" si="19"/>
        <v>0</v>
      </c>
      <c r="L180" s="45">
        <f t="shared" ca="1" si="20"/>
        <v>0</v>
      </c>
      <c r="M180" s="45">
        <f t="shared" ca="1" si="9"/>
        <v>0</v>
      </c>
      <c r="N180" s="48">
        <f t="shared" ca="1" si="21"/>
        <v>0</v>
      </c>
      <c r="O180" s="48">
        <f t="shared" ca="1" si="23"/>
        <v>0</v>
      </c>
      <c r="P180" s="45">
        <f t="shared" si="10"/>
        <v>0</v>
      </c>
      <c r="Q180" s="45">
        <f t="shared" si="11"/>
        <v>0</v>
      </c>
      <c r="R180" s="45">
        <f t="shared" si="12"/>
        <v>0</v>
      </c>
      <c r="S180" s="45">
        <f t="shared" si="13"/>
        <v>0</v>
      </c>
      <c r="T180" s="50">
        <f t="shared" si="14"/>
        <v>0</v>
      </c>
    </row>
    <row r="181" spans="1:20" ht="13">
      <c r="A181" s="51"/>
      <c r="B181" s="115">
        <f t="shared" ca="1" si="0"/>
        <v>0</v>
      </c>
      <c r="C181" s="53">
        <f t="shared" ca="1" si="1"/>
        <v>0</v>
      </c>
      <c r="D181" s="53">
        <f t="shared" ca="1" si="2"/>
        <v>0</v>
      </c>
      <c r="E181" s="53">
        <f t="shared" ca="1" si="3"/>
        <v>0</v>
      </c>
      <c r="F181" s="53">
        <f t="shared" ca="1" si="4"/>
        <v>0</v>
      </c>
      <c r="G181" s="53">
        <f t="shared" ca="1" si="15"/>
        <v>0</v>
      </c>
      <c r="H181" s="56">
        <f t="shared" ca="1" si="16"/>
        <v>0</v>
      </c>
      <c r="I181" s="56">
        <f t="shared" ca="1" si="17"/>
        <v>0</v>
      </c>
      <c r="J181" s="53">
        <f t="shared" ca="1" si="18"/>
        <v>0</v>
      </c>
      <c r="K181" s="53">
        <f t="shared" ca="1" si="19"/>
        <v>0</v>
      </c>
      <c r="L181" s="53">
        <f t="shared" ca="1" si="20"/>
        <v>0</v>
      </c>
      <c r="M181" s="53">
        <f t="shared" ca="1" si="9"/>
        <v>0</v>
      </c>
      <c r="N181" s="56">
        <f t="shared" ca="1" si="21"/>
        <v>0</v>
      </c>
      <c r="O181" s="56">
        <f t="shared" ca="1" si="23"/>
        <v>0</v>
      </c>
      <c r="P181" s="53">
        <f t="shared" si="10"/>
        <v>0</v>
      </c>
      <c r="Q181" s="53">
        <f t="shared" si="11"/>
        <v>0</v>
      </c>
      <c r="R181" s="53">
        <f t="shared" si="12"/>
        <v>0</v>
      </c>
      <c r="S181" s="53">
        <f t="shared" si="13"/>
        <v>0</v>
      </c>
      <c r="T181" s="58">
        <f t="shared" si="14"/>
        <v>0</v>
      </c>
    </row>
    <row r="182" spans="1:20" ht="13">
      <c r="A182" s="43"/>
      <c r="B182" s="116">
        <f t="shared" ca="1" si="0"/>
        <v>0</v>
      </c>
      <c r="C182" s="45">
        <f t="shared" ca="1" si="1"/>
        <v>0</v>
      </c>
      <c r="D182" s="45">
        <f t="shared" ca="1" si="2"/>
        <v>0</v>
      </c>
      <c r="E182" s="45">
        <f t="shared" ca="1" si="3"/>
        <v>0</v>
      </c>
      <c r="F182" s="45">
        <f t="shared" ca="1" si="4"/>
        <v>0</v>
      </c>
      <c r="G182" s="45">
        <f t="shared" ca="1" si="15"/>
        <v>0</v>
      </c>
      <c r="H182" s="48">
        <f t="shared" ca="1" si="16"/>
        <v>0</v>
      </c>
      <c r="I182" s="48">
        <f t="shared" ca="1" si="17"/>
        <v>0</v>
      </c>
      <c r="J182" s="45">
        <f t="shared" ca="1" si="18"/>
        <v>0</v>
      </c>
      <c r="K182" s="45">
        <f t="shared" ca="1" si="19"/>
        <v>0</v>
      </c>
      <c r="L182" s="45">
        <f t="shared" ca="1" si="20"/>
        <v>0</v>
      </c>
      <c r="M182" s="45">
        <f t="shared" ca="1" si="9"/>
        <v>0</v>
      </c>
      <c r="N182" s="48">
        <f t="shared" ca="1" si="21"/>
        <v>0</v>
      </c>
      <c r="O182" s="48">
        <f t="shared" ca="1" si="23"/>
        <v>0</v>
      </c>
      <c r="P182" s="45">
        <f t="shared" si="10"/>
        <v>0</v>
      </c>
      <c r="Q182" s="45">
        <f t="shared" si="11"/>
        <v>0</v>
      </c>
      <c r="R182" s="45">
        <f t="shared" si="12"/>
        <v>0</v>
      </c>
      <c r="S182" s="45">
        <f t="shared" si="13"/>
        <v>0</v>
      </c>
      <c r="T182" s="50">
        <f t="shared" si="14"/>
        <v>0</v>
      </c>
    </row>
    <row r="183" spans="1:20" ht="13">
      <c r="A183" s="51"/>
      <c r="B183" s="115">
        <f t="shared" ca="1" si="0"/>
        <v>0</v>
      </c>
      <c r="C183" s="53">
        <f t="shared" ca="1" si="1"/>
        <v>0</v>
      </c>
      <c r="D183" s="53">
        <f t="shared" ca="1" si="2"/>
        <v>0</v>
      </c>
      <c r="E183" s="53">
        <f t="shared" ca="1" si="3"/>
        <v>0</v>
      </c>
      <c r="F183" s="53">
        <f t="shared" ca="1" si="4"/>
        <v>0</v>
      </c>
      <c r="G183" s="53">
        <f t="shared" ca="1" si="15"/>
        <v>0</v>
      </c>
      <c r="H183" s="56">
        <f t="shared" ca="1" si="16"/>
        <v>0</v>
      </c>
      <c r="I183" s="56">
        <f t="shared" ca="1" si="17"/>
        <v>0</v>
      </c>
      <c r="J183" s="53">
        <f t="shared" ca="1" si="18"/>
        <v>0</v>
      </c>
      <c r="K183" s="53">
        <f t="shared" ca="1" si="19"/>
        <v>0</v>
      </c>
      <c r="L183" s="53">
        <f t="shared" ca="1" si="20"/>
        <v>0</v>
      </c>
      <c r="M183" s="53">
        <f t="shared" ca="1" si="9"/>
        <v>0</v>
      </c>
      <c r="N183" s="56">
        <f t="shared" ca="1" si="21"/>
        <v>0</v>
      </c>
      <c r="O183" s="56">
        <f t="shared" ca="1" si="23"/>
        <v>0</v>
      </c>
      <c r="P183" s="53">
        <f t="shared" si="10"/>
        <v>0</v>
      </c>
      <c r="Q183" s="53">
        <f t="shared" si="11"/>
        <v>0</v>
      </c>
      <c r="R183" s="53">
        <f t="shared" si="12"/>
        <v>0</v>
      </c>
      <c r="S183" s="53">
        <f t="shared" si="13"/>
        <v>0</v>
      </c>
      <c r="T183" s="58">
        <f t="shared" si="14"/>
        <v>0</v>
      </c>
    </row>
    <row r="184" spans="1:20" ht="13">
      <c r="A184" s="43"/>
      <c r="B184" s="116">
        <f t="shared" ca="1" si="0"/>
        <v>0</v>
      </c>
      <c r="C184" s="45">
        <f t="shared" ca="1" si="1"/>
        <v>0</v>
      </c>
      <c r="D184" s="45">
        <f t="shared" ca="1" si="2"/>
        <v>0</v>
      </c>
      <c r="E184" s="45">
        <f t="shared" ca="1" si="3"/>
        <v>0</v>
      </c>
      <c r="F184" s="45">
        <f t="shared" ca="1" si="4"/>
        <v>0</v>
      </c>
      <c r="G184" s="45">
        <f t="shared" ca="1" si="15"/>
        <v>0</v>
      </c>
      <c r="H184" s="48">
        <f t="shared" ca="1" si="16"/>
        <v>0</v>
      </c>
      <c r="I184" s="48">
        <f t="shared" ca="1" si="17"/>
        <v>0</v>
      </c>
      <c r="J184" s="45">
        <f t="shared" ca="1" si="18"/>
        <v>0</v>
      </c>
      <c r="K184" s="45">
        <f t="shared" ca="1" si="19"/>
        <v>0</v>
      </c>
      <c r="L184" s="45">
        <f t="shared" ca="1" si="20"/>
        <v>0</v>
      </c>
      <c r="M184" s="45">
        <f t="shared" ca="1" si="9"/>
        <v>0</v>
      </c>
      <c r="N184" s="48">
        <f t="shared" ca="1" si="21"/>
        <v>0</v>
      </c>
      <c r="O184" s="48">
        <f t="shared" ca="1" si="23"/>
        <v>0</v>
      </c>
      <c r="P184" s="45">
        <f t="shared" si="10"/>
        <v>0</v>
      </c>
      <c r="Q184" s="45">
        <f t="shared" si="11"/>
        <v>0</v>
      </c>
      <c r="R184" s="45">
        <f t="shared" si="12"/>
        <v>0</v>
      </c>
      <c r="S184" s="45">
        <f t="shared" si="13"/>
        <v>0</v>
      </c>
      <c r="T184" s="50">
        <f t="shared" si="14"/>
        <v>0</v>
      </c>
    </row>
    <row r="185" spans="1:20" ht="13">
      <c r="A185" s="51"/>
      <c r="B185" s="115">
        <f t="shared" ca="1" si="0"/>
        <v>0</v>
      </c>
      <c r="C185" s="53">
        <f t="shared" ca="1" si="1"/>
        <v>0</v>
      </c>
      <c r="D185" s="53">
        <f t="shared" ca="1" si="2"/>
        <v>0</v>
      </c>
      <c r="E185" s="53">
        <f t="shared" ca="1" si="3"/>
        <v>0</v>
      </c>
      <c r="F185" s="53">
        <f t="shared" ca="1" si="4"/>
        <v>0</v>
      </c>
      <c r="G185" s="53">
        <f t="shared" ca="1" si="15"/>
        <v>0</v>
      </c>
      <c r="H185" s="56">
        <f t="shared" ca="1" si="16"/>
        <v>0</v>
      </c>
      <c r="I185" s="56">
        <f t="shared" ca="1" si="17"/>
        <v>0</v>
      </c>
      <c r="J185" s="53">
        <f t="shared" ca="1" si="18"/>
        <v>0</v>
      </c>
      <c r="K185" s="53">
        <f t="shared" ca="1" si="19"/>
        <v>0</v>
      </c>
      <c r="L185" s="53">
        <f t="shared" ca="1" si="20"/>
        <v>0</v>
      </c>
      <c r="M185" s="53">
        <f t="shared" ca="1" si="9"/>
        <v>0</v>
      </c>
      <c r="N185" s="56">
        <f t="shared" ca="1" si="21"/>
        <v>0</v>
      </c>
      <c r="O185" s="56">
        <f t="shared" ca="1" si="23"/>
        <v>0</v>
      </c>
      <c r="P185" s="53">
        <f t="shared" si="10"/>
        <v>0</v>
      </c>
      <c r="Q185" s="53">
        <f t="shared" si="11"/>
        <v>0</v>
      </c>
      <c r="R185" s="53">
        <f t="shared" si="12"/>
        <v>0</v>
      </c>
      <c r="S185" s="53">
        <f t="shared" si="13"/>
        <v>0</v>
      </c>
      <c r="T185" s="58">
        <f t="shared" si="14"/>
        <v>0</v>
      </c>
    </row>
    <row r="186" spans="1:20" ht="13">
      <c r="A186" s="43"/>
      <c r="B186" s="116">
        <f t="shared" ca="1" si="0"/>
        <v>0</v>
      </c>
      <c r="C186" s="45">
        <f t="shared" ca="1" si="1"/>
        <v>0</v>
      </c>
      <c r="D186" s="45">
        <f t="shared" ca="1" si="2"/>
        <v>0</v>
      </c>
      <c r="E186" s="45">
        <f t="shared" ca="1" si="3"/>
        <v>0</v>
      </c>
      <c r="F186" s="45">
        <f t="shared" ca="1" si="4"/>
        <v>0</v>
      </c>
      <c r="G186" s="45">
        <f t="shared" ca="1" si="15"/>
        <v>0</v>
      </c>
      <c r="H186" s="48">
        <f t="shared" ca="1" si="16"/>
        <v>0</v>
      </c>
      <c r="I186" s="48">
        <f t="shared" ca="1" si="17"/>
        <v>0</v>
      </c>
      <c r="J186" s="45">
        <f t="shared" ca="1" si="18"/>
        <v>0</v>
      </c>
      <c r="K186" s="45">
        <f t="shared" ca="1" si="19"/>
        <v>0</v>
      </c>
      <c r="L186" s="45">
        <f t="shared" ca="1" si="20"/>
        <v>0</v>
      </c>
      <c r="M186" s="45">
        <f t="shared" ca="1" si="9"/>
        <v>0</v>
      </c>
      <c r="N186" s="48">
        <f t="shared" ca="1" si="21"/>
        <v>0</v>
      </c>
      <c r="O186" s="48">
        <f t="shared" ca="1" si="23"/>
        <v>0</v>
      </c>
      <c r="P186" s="45">
        <f t="shared" si="10"/>
        <v>0</v>
      </c>
      <c r="Q186" s="45">
        <f t="shared" si="11"/>
        <v>0</v>
      </c>
      <c r="R186" s="45">
        <f t="shared" si="12"/>
        <v>0</v>
      </c>
      <c r="S186" s="45">
        <f t="shared" si="13"/>
        <v>0</v>
      </c>
      <c r="T186" s="50">
        <f t="shared" si="14"/>
        <v>0</v>
      </c>
    </row>
    <row r="187" spans="1:20" ht="13">
      <c r="A187" s="51"/>
      <c r="B187" s="115">
        <f t="shared" ca="1" si="0"/>
        <v>0</v>
      </c>
      <c r="C187" s="53">
        <f t="shared" ca="1" si="1"/>
        <v>0</v>
      </c>
      <c r="D187" s="53">
        <f t="shared" ca="1" si="2"/>
        <v>0</v>
      </c>
      <c r="E187" s="53">
        <f t="shared" ca="1" si="3"/>
        <v>0</v>
      </c>
      <c r="F187" s="53">
        <f t="shared" ca="1" si="4"/>
        <v>0</v>
      </c>
      <c r="G187" s="53">
        <f t="shared" ca="1" si="15"/>
        <v>0</v>
      </c>
      <c r="H187" s="56">
        <f t="shared" ca="1" si="16"/>
        <v>0</v>
      </c>
      <c r="I187" s="56">
        <f t="shared" ca="1" si="17"/>
        <v>0</v>
      </c>
      <c r="J187" s="53">
        <f t="shared" ca="1" si="18"/>
        <v>0</v>
      </c>
      <c r="K187" s="53">
        <f t="shared" ca="1" si="19"/>
        <v>0</v>
      </c>
      <c r="L187" s="53">
        <f t="shared" ca="1" si="20"/>
        <v>0</v>
      </c>
      <c r="M187" s="53">
        <f t="shared" ca="1" si="9"/>
        <v>0</v>
      </c>
      <c r="N187" s="56">
        <f t="shared" ca="1" si="21"/>
        <v>0</v>
      </c>
      <c r="O187" s="56">
        <f t="shared" ca="1" si="23"/>
        <v>0</v>
      </c>
      <c r="P187" s="53">
        <f t="shared" si="10"/>
        <v>0</v>
      </c>
      <c r="Q187" s="53">
        <f t="shared" si="11"/>
        <v>0</v>
      </c>
      <c r="R187" s="53">
        <f t="shared" si="12"/>
        <v>0</v>
      </c>
      <c r="S187" s="53">
        <f t="shared" si="13"/>
        <v>0</v>
      </c>
      <c r="T187" s="58">
        <f t="shared" si="14"/>
        <v>0</v>
      </c>
    </row>
    <row r="188" spans="1:20" ht="13">
      <c r="A188" s="43"/>
      <c r="B188" s="116">
        <f t="shared" ca="1" si="0"/>
        <v>0</v>
      </c>
      <c r="C188" s="45">
        <f t="shared" ca="1" si="1"/>
        <v>0</v>
      </c>
      <c r="D188" s="45">
        <f t="shared" ca="1" si="2"/>
        <v>0</v>
      </c>
      <c r="E188" s="45">
        <f t="shared" ca="1" si="3"/>
        <v>0</v>
      </c>
      <c r="F188" s="45">
        <f t="shared" ca="1" si="4"/>
        <v>0</v>
      </c>
      <c r="G188" s="45">
        <f t="shared" ca="1" si="15"/>
        <v>0</v>
      </c>
      <c r="H188" s="48">
        <f t="shared" ca="1" si="16"/>
        <v>0</v>
      </c>
      <c r="I188" s="48">
        <f t="shared" ca="1" si="17"/>
        <v>0</v>
      </c>
      <c r="J188" s="45">
        <f t="shared" ca="1" si="18"/>
        <v>0</v>
      </c>
      <c r="K188" s="45">
        <f t="shared" ca="1" si="19"/>
        <v>0</v>
      </c>
      <c r="L188" s="45">
        <f t="shared" ca="1" si="20"/>
        <v>0</v>
      </c>
      <c r="M188" s="45">
        <f t="shared" ca="1" si="9"/>
        <v>0</v>
      </c>
      <c r="N188" s="48">
        <f t="shared" ca="1" si="21"/>
        <v>0</v>
      </c>
      <c r="O188" s="48">
        <f t="shared" ca="1" si="23"/>
        <v>0</v>
      </c>
      <c r="P188" s="45">
        <f t="shared" si="10"/>
        <v>0</v>
      </c>
      <c r="Q188" s="45">
        <f t="shared" si="11"/>
        <v>0</v>
      </c>
      <c r="R188" s="45">
        <f t="shared" si="12"/>
        <v>0</v>
      </c>
      <c r="S188" s="45">
        <f t="shared" si="13"/>
        <v>0</v>
      </c>
      <c r="T188" s="50">
        <f t="shared" si="14"/>
        <v>0</v>
      </c>
    </row>
    <row r="189" spans="1:20" ht="13">
      <c r="A189" s="51"/>
      <c r="B189" s="115">
        <f t="shared" ca="1" si="0"/>
        <v>0</v>
      </c>
      <c r="C189" s="53">
        <f t="shared" ca="1" si="1"/>
        <v>0</v>
      </c>
      <c r="D189" s="53">
        <f t="shared" ca="1" si="2"/>
        <v>0</v>
      </c>
      <c r="E189" s="53">
        <f t="shared" ca="1" si="3"/>
        <v>0</v>
      </c>
      <c r="F189" s="53">
        <f t="shared" ca="1" si="4"/>
        <v>0</v>
      </c>
      <c r="G189" s="53">
        <f t="shared" ca="1" si="15"/>
        <v>0</v>
      </c>
      <c r="H189" s="56">
        <f t="shared" ca="1" si="16"/>
        <v>0</v>
      </c>
      <c r="I189" s="56">
        <f t="shared" ca="1" si="17"/>
        <v>0</v>
      </c>
      <c r="J189" s="53">
        <f t="shared" ca="1" si="18"/>
        <v>0</v>
      </c>
      <c r="K189" s="53">
        <f t="shared" ca="1" si="19"/>
        <v>0</v>
      </c>
      <c r="L189" s="53">
        <f t="shared" ca="1" si="20"/>
        <v>0</v>
      </c>
      <c r="M189" s="53">
        <f t="shared" ca="1" si="9"/>
        <v>0</v>
      </c>
      <c r="N189" s="56">
        <f t="shared" ca="1" si="21"/>
        <v>0</v>
      </c>
      <c r="O189" s="56">
        <f t="shared" ca="1" si="23"/>
        <v>0</v>
      </c>
      <c r="P189" s="53">
        <f t="shared" si="10"/>
        <v>0</v>
      </c>
      <c r="Q189" s="53">
        <f t="shared" si="11"/>
        <v>0</v>
      </c>
      <c r="R189" s="53">
        <f t="shared" si="12"/>
        <v>0</v>
      </c>
      <c r="S189" s="53">
        <f t="shared" si="13"/>
        <v>0</v>
      </c>
      <c r="T189" s="58">
        <f t="shared" si="14"/>
        <v>0</v>
      </c>
    </row>
    <row r="190" spans="1:20" ht="13">
      <c r="A190" s="43"/>
      <c r="B190" s="116">
        <f t="shared" ca="1" si="0"/>
        <v>0</v>
      </c>
      <c r="C190" s="45">
        <f t="shared" ca="1" si="1"/>
        <v>0</v>
      </c>
      <c r="D190" s="45">
        <f t="shared" ca="1" si="2"/>
        <v>0</v>
      </c>
      <c r="E190" s="45">
        <f t="shared" ca="1" si="3"/>
        <v>0</v>
      </c>
      <c r="F190" s="45">
        <f t="shared" ca="1" si="4"/>
        <v>0</v>
      </c>
      <c r="G190" s="45">
        <f t="shared" ca="1" si="15"/>
        <v>0</v>
      </c>
      <c r="H190" s="48">
        <f t="shared" ca="1" si="16"/>
        <v>0</v>
      </c>
      <c r="I190" s="48">
        <f t="shared" ca="1" si="17"/>
        <v>0</v>
      </c>
      <c r="J190" s="45">
        <f t="shared" ca="1" si="18"/>
        <v>0</v>
      </c>
      <c r="K190" s="45">
        <f t="shared" ca="1" si="19"/>
        <v>0</v>
      </c>
      <c r="L190" s="45">
        <f t="shared" ca="1" si="20"/>
        <v>0</v>
      </c>
      <c r="M190" s="45">
        <f t="shared" ca="1" si="9"/>
        <v>0</v>
      </c>
      <c r="N190" s="48">
        <f t="shared" ca="1" si="21"/>
        <v>0</v>
      </c>
      <c r="O190" s="48">
        <f t="shared" ca="1" si="23"/>
        <v>0</v>
      </c>
      <c r="P190" s="45">
        <f t="shared" si="10"/>
        <v>0</v>
      </c>
      <c r="Q190" s="45">
        <f t="shared" si="11"/>
        <v>0</v>
      </c>
      <c r="R190" s="45">
        <f t="shared" si="12"/>
        <v>0</v>
      </c>
      <c r="S190" s="45">
        <f t="shared" si="13"/>
        <v>0</v>
      </c>
      <c r="T190" s="50">
        <f t="shared" si="14"/>
        <v>0</v>
      </c>
    </row>
    <row r="191" spans="1:20" ht="13">
      <c r="A191" s="51"/>
      <c r="B191" s="115">
        <f t="shared" ca="1" si="0"/>
        <v>0</v>
      </c>
      <c r="C191" s="53">
        <f t="shared" ca="1" si="1"/>
        <v>0</v>
      </c>
      <c r="D191" s="53">
        <f t="shared" ca="1" si="2"/>
        <v>0</v>
      </c>
      <c r="E191" s="53">
        <f t="shared" ca="1" si="3"/>
        <v>0</v>
      </c>
      <c r="F191" s="53">
        <f t="shared" ca="1" si="4"/>
        <v>0</v>
      </c>
      <c r="G191" s="53">
        <f t="shared" ca="1" si="15"/>
        <v>0</v>
      </c>
      <c r="H191" s="56">
        <f t="shared" ca="1" si="16"/>
        <v>0</v>
      </c>
      <c r="I191" s="56">
        <f t="shared" ca="1" si="17"/>
        <v>0</v>
      </c>
      <c r="J191" s="53">
        <f t="shared" ca="1" si="18"/>
        <v>0</v>
      </c>
      <c r="K191" s="53">
        <f t="shared" ca="1" si="19"/>
        <v>0</v>
      </c>
      <c r="L191" s="53">
        <f t="shared" ca="1" si="20"/>
        <v>0</v>
      </c>
      <c r="M191" s="53">
        <f t="shared" ca="1" si="9"/>
        <v>0</v>
      </c>
      <c r="N191" s="56">
        <f t="shared" ca="1" si="21"/>
        <v>0</v>
      </c>
      <c r="O191" s="56">
        <f t="shared" ca="1" si="23"/>
        <v>0</v>
      </c>
      <c r="P191" s="53">
        <f t="shared" si="10"/>
        <v>0</v>
      </c>
      <c r="Q191" s="53">
        <f t="shared" si="11"/>
        <v>0</v>
      </c>
      <c r="R191" s="53">
        <f t="shared" si="12"/>
        <v>0</v>
      </c>
      <c r="S191" s="53">
        <f t="shared" si="13"/>
        <v>0</v>
      </c>
      <c r="T191" s="58">
        <f t="shared" si="14"/>
        <v>0</v>
      </c>
    </row>
    <row r="192" spans="1:20" ht="13">
      <c r="A192" s="43"/>
      <c r="B192" s="116">
        <f t="shared" ca="1" si="0"/>
        <v>0</v>
      </c>
      <c r="C192" s="45">
        <f t="shared" ca="1" si="1"/>
        <v>0</v>
      </c>
      <c r="D192" s="45">
        <f t="shared" ca="1" si="2"/>
        <v>0</v>
      </c>
      <c r="E192" s="45">
        <f t="shared" ca="1" si="3"/>
        <v>0</v>
      </c>
      <c r="F192" s="45">
        <f t="shared" ca="1" si="4"/>
        <v>0</v>
      </c>
      <c r="G192" s="45">
        <f t="shared" ca="1" si="15"/>
        <v>0</v>
      </c>
      <c r="H192" s="48">
        <f t="shared" ca="1" si="16"/>
        <v>0</v>
      </c>
      <c r="I192" s="48">
        <f t="shared" ca="1" si="17"/>
        <v>0</v>
      </c>
      <c r="J192" s="45">
        <f t="shared" ca="1" si="18"/>
        <v>0</v>
      </c>
      <c r="K192" s="45">
        <f t="shared" ca="1" si="19"/>
        <v>0</v>
      </c>
      <c r="L192" s="45">
        <f t="shared" ca="1" si="20"/>
        <v>0</v>
      </c>
      <c r="M192" s="45">
        <f t="shared" ca="1" si="9"/>
        <v>0</v>
      </c>
      <c r="N192" s="48">
        <f t="shared" ca="1" si="21"/>
        <v>0</v>
      </c>
      <c r="O192" s="48">
        <f t="shared" ca="1" si="23"/>
        <v>0</v>
      </c>
      <c r="P192" s="45">
        <f t="shared" si="10"/>
        <v>0</v>
      </c>
      <c r="Q192" s="45">
        <f t="shared" si="11"/>
        <v>0</v>
      </c>
      <c r="R192" s="45">
        <f t="shared" si="12"/>
        <v>0</v>
      </c>
      <c r="S192" s="45">
        <f t="shared" si="13"/>
        <v>0</v>
      </c>
      <c r="T192" s="50">
        <f t="shared" si="14"/>
        <v>0</v>
      </c>
    </row>
    <row r="193" spans="1:20" ht="13">
      <c r="A193" s="51"/>
      <c r="B193" s="115">
        <f t="shared" ca="1" si="0"/>
        <v>0</v>
      </c>
      <c r="C193" s="53">
        <f t="shared" ca="1" si="1"/>
        <v>0</v>
      </c>
      <c r="D193" s="53">
        <f t="shared" ca="1" si="2"/>
        <v>0</v>
      </c>
      <c r="E193" s="53">
        <f t="shared" ca="1" si="3"/>
        <v>0</v>
      </c>
      <c r="F193" s="53">
        <f t="shared" ca="1" si="4"/>
        <v>0</v>
      </c>
      <c r="G193" s="53">
        <f t="shared" ca="1" si="15"/>
        <v>0</v>
      </c>
      <c r="H193" s="56">
        <f t="shared" ca="1" si="16"/>
        <v>0</v>
      </c>
      <c r="I193" s="56">
        <f t="shared" ca="1" si="17"/>
        <v>0</v>
      </c>
      <c r="J193" s="53">
        <f t="shared" ca="1" si="18"/>
        <v>0</v>
      </c>
      <c r="K193" s="53">
        <f t="shared" ca="1" si="19"/>
        <v>0</v>
      </c>
      <c r="L193" s="53">
        <f t="shared" ca="1" si="20"/>
        <v>0</v>
      </c>
      <c r="M193" s="53">
        <f t="shared" ca="1" si="9"/>
        <v>0</v>
      </c>
      <c r="N193" s="56">
        <f t="shared" ca="1" si="21"/>
        <v>0</v>
      </c>
      <c r="O193" s="56">
        <f t="shared" ca="1" si="23"/>
        <v>0</v>
      </c>
      <c r="P193" s="53">
        <f t="shared" si="10"/>
        <v>0</v>
      </c>
      <c r="Q193" s="53">
        <f t="shared" si="11"/>
        <v>0</v>
      </c>
      <c r="R193" s="53">
        <f t="shared" si="12"/>
        <v>0</v>
      </c>
      <c r="S193" s="53">
        <f t="shared" si="13"/>
        <v>0</v>
      </c>
      <c r="T193" s="58">
        <f t="shared" si="14"/>
        <v>0</v>
      </c>
    </row>
    <row r="194" spans="1:20" ht="13">
      <c r="A194" s="43"/>
      <c r="B194" s="116">
        <f t="shared" ca="1" si="0"/>
        <v>0</v>
      </c>
      <c r="C194" s="45">
        <f t="shared" ca="1" si="1"/>
        <v>0</v>
      </c>
      <c r="D194" s="45">
        <f t="shared" ca="1" si="2"/>
        <v>0</v>
      </c>
      <c r="E194" s="45">
        <f t="shared" ca="1" si="3"/>
        <v>0</v>
      </c>
      <c r="F194" s="45">
        <f t="shared" ca="1" si="4"/>
        <v>0</v>
      </c>
      <c r="G194" s="45">
        <f t="shared" ca="1" si="15"/>
        <v>0</v>
      </c>
      <c r="H194" s="48">
        <f t="shared" ca="1" si="16"/>
        <v>0</v>
      </c>
      <c r="I194" s="48">
        <f t="shared" ca="1" si="17"/>
        <v>0</v>
      </c>
      <c r="J194" s="45">
        <f t="shared" ca="1" si="18"/>
        <v>0</v>
      </c>
      <c r="K194" s="45">
        <f t="shared" ca="1" si="19"/>
        <v>0</v>
      </c>
      <c r="L194" s="45">
        <f t="shared" ca="1" si="20"/>
        <v>0</v>
      </c>
      <c r="M194" s="45">
        <f t="shared" ca="1" si="9"/>
        <v>0</v>
      </c>
      <c r="N194" s="48">
        <f t="shared" ca="1" si="21"/>
        <v>0</v>
      </c>
      <c r="O194" s="48">
        <f t="shared" ca="1" si="23"/>
        <v>0</v>
      </c>
      <c r="P194" s="45">
        <f t="shared" si="10"/>
        <v>0</v>
      </c>
      <c r="Q194" s="45">
        <f t="shared" si="11"/>
        <v>0</v>
      </c>
      <c r="R194" s="45">
        <f t="shared" si="12"/>
        <v>0</v>
      </c>
      <c r="S194" s="45">
        <f t="shared" si="13"/>
        <v>0</v>
      </c>
      <c r="T194" s="50">
        <f t="shared" si="14"/>
        <v>0</v>
      </c>
    </row>
    <row r="195" spans="1:20" ht="13">
      <c r="A195" s="51"/>
      <c r="B195" s="115">
        <f t="shared" ca="1" si="0"/>
        <v>0</v>
      </c>
      <c r="C195" s="53">
        <f t="shared" ca="1" si="1"/>
        <v>0</v>
      </c>
      <c r="D195" s="53">
        <f t="shared" ca="1" si="2"/>
        <v>0</v>
      </c>
      <c r="E195" s="53">
        <f t="shared" ca="1" si="3"/>
        <v>0</v>
      </c>
      <c r="F195" s="53">
        <f t="shared" ca="1" si="4"/>
        <v>0</v>
      </c>
      <c r="G195" s="53">
        <f t="shared" ca="1" si="15"/>
        <v>0</v>
      </c>
      <c r="H195" s="56">
        <f t="shared" ca="1" si="16"/>
        <v>0</v>
      </c>
      <c r="I195" s="56">
        <f t="shared" ca="1" si="17"/>
        <v>0</v>
      </c>
      <c r="J195" s="53">
        <f t="shared" ca="1" si="18"/>
        <v>0</v>
      </c>
      <c r="K195" s="53">
        <f t="shared" ca="1" si="19"/>
        <v>0</v>
      </c>
      <c r="L195" s="53">
        <f t="shared" ca="1" si="20"/>
        <v>0</v>
      </c>
      <c r="M195" s="53">
        <f t="shared" ca="1" si="9"/>
        <v>0</v>
      </c>
      <c r="N195" s="56">
        <f t="shared" ca="1" si="21"/>
        <v>0</v>
      </c>
      <c r="O195" s="56">
        <f t="shared" ca="1" si="23"/>
        <v>0</v>
      </c>
      <c r="P195" s="53">
        <f t="shared" si="10"/>
        <v>0</v>
      </c>
      <c r="Q195" s="53">
        <f t="shared" si="11"/>
        <v>0</v>
      </c>
      <c r="R195" s="53">
        <f t="shared" si="12"/>
        <v>0</v>
      </c>
      <c r="S195" s="53">
        <f t="shared" si="13"/>
        <v>0</v>
      </c>
      <c r="T195" s="58">
        <f t="shared" si="14"/>
        <v>0</v>
      </c>
    </row>
    <row r="196" spans="1:20" ht="13">
      <c r="A196" s="43"/>
      <c r="B196" s="116">
        <f t="shared" ca="1" si="0"/>
        <v>0</v>
      </c>
      <c r="C196" s="45">
        <f t="shared" ca="1" si="1"/>
        <v>0</v>
      </c>
      <c r="D196" s="45">
        <f t="shared" ca="1" si="2"/>
        <v>0</v>
      </c>
      <c r="E196" s="45">
        <f t="shared" ca="1" si="3"/>
        <v>0</v>
      </c>
      <c r="F196" s="45">
        <f t="shared" ca="1" si="4"/>
        <v>0</v>
      </c>
      <c r="G196" s="45">
        <f t="shared" ca="1" si="15"/>
        <v>0</v>
      </c>
      <c r="H196" s="48">
        <f t="shared" ca="1" si="16"/>
        <v>0</v>
      </c>
      <c r="I196" s="48">
        <f t="shared" ca="1" si="17"/>
        <v>0</v>
      </c>
      <c r="J196" s="45">
        <f t="shared" ca="1" si="18"/>
        <v>0</v>
      </c>
      <c r="K196" s="45">
        <f t="shared" ca="1" si="19"/>
        <v>0</v>
      </c>
      <c r="L196" s="45">
        <f t="shared" ca="1" si="20"/>
        <v>0</v>
      </c>
      <c r="M196" s="45">
        <f t="shared" ca="1" si="9"/>
        <v>0</v>
      </c>
      <c r="N196" s="48">
        <f t="shared" ca="1" si="21"/>
        <v>0</v>
      </c>
      <c r="O196" s="48">
        <f t="shared" ca="1" si="23"/>
        <v>0</v>
      </c>
      <c r="P196" s="45">
        <f t="shared" si="10"/>
        <v>0</v>
      </c>
      <c r="Q196" s="45">
        <f t="shared" si="11"/>
        <v>0</v>
      </c>
      <c r="R196" s="45">
        <f t="shared" si="12"/>
        <v>0</v>
      </c>
      <c r="S196" s="45">
        <f t="shared" si="13"/>
        <v>0</v>
      </c>
      <c r="T196" s="50">
        <f t="shared" si="14"/>
        <v>0</v>
      </c>
    </row>
    <row r="197" spans="1:20" ht="13">
      <c r="A197" s="51"/>
      <c r="B197" s="115">
        <f t="shared" ca="1" si="0"/>
        <v>0</v>
      </c>
      <c r="C197" s="53">
        <f t="shared" ca="1" si="1"/>
        <v>0</v>
      </c>
      <c r="D197" s="53">
        <f t="shared" ca="1" si="2"/>
        <v>0</v>
      </c>
      <c r="E197" s="53">
        <f t="shared" ca="1" si="3"/>
        <v>0</v>
      </c>
      <c r="F197" s="53">
        <f t="shared" ca="1" si="4"/>
        <v>0</v>
      </c>
      <c r="G197" s="53">
        <f t="shared" ca="1" si="15"/>
        <v>0</v>
      </c>
      <c r="H197" s="56">
        <f t="shared" ca="1" si="16"/>
        <v>0</v>
      </c>
      <c r="I197" s="56">
        <f t="shared" ca="1" si="17"/>
        <v>0</v>
      </c>
      <c r="J197" s="53">
        <f t="shared" ca="1" si="18"/>
        <v>0</v>
      </c>
      <c r="K197" s="53">
        <f t="shared" ca="1" si="19"/>
        <v>0</v>
      </c>
      <c r="L197" s="53">
        <f t="shared" ca="1" si="20"/>
        <v>0</v>
      </c>
      <c r="M197" s="53">
        <f t="shared" ca="1" si="9"/>
        <v>0</v>
      </c>
      <c r="N197" s="56">
        <f t="shared" ca="1" si="21"/>
        <v>0</v>
      </c>
      <c r="O197" s="56">
        <f t="shared" ca="1" si="23"/>
        <v>0</v>
      </c>
      <c r="P197" s="53">
        <f t="shared" si="10"/>
        <v>0</v>
      </c>
      <c r="Q197" s="53">
        <f t="shared" si="11"/>
        <v>0</v>
      </c>
      <c r="R197" s="53">
        <f t="shared" si="12"/>
        <v>0</v>
      </c>
      <c r="S197" s="53">
        <f t="shared" si="13"/>
        <v>0</v>
      </c>
      <c r="T197" s="58">
        <f t="shared" si="14"/>
        <v>0</v>
      </c>
    </row>
    <row r="198" spans="1:20" ht="13">
      <c r="A198" s="43"/>
      <c r="B198" s="116">
        <f t="shared" ca="1" si="0"/>
        <v>0</v>
      </c>
      <c r="C198" s="45">
        <f t="shared" ca="1" si="1"/>
        <v>0</v>
      </c>
      <c r="D198" s="45">
        <f t="shared" ca="1" si="2"/>
        <v>0</v>
      </c>
      <c r="E198" s="45">
        <f t="shared" ca="1" si="3"/>
        <v>0</v>
      </c>
      <c r="F198" s="45">
        <f t="shared" ca="1" si="4"/>
        <v>0</v>
      </c>
      <c r="G198" s="45">
        <f t="shared" ca="1" si="15"/>
        <v>0</v>
      </c>
      <c r="H198" s="48">
        <f t="shared" ca="1" si="16"/>
        <v>0</v>
      </c>
      <c r="I198" s="48">
        <f t="shared" ca="1" si="17"/>
        <v>0</v>
      </c>
      <c r="J198" s="45">
        <f t="shared" ca="1" si="18"/>
        <v>0</v>
      </c>
      <c r="K198" s="45">
        <f t="shared" ca="1" si="19"/>
        <v>0</v>
      </c>
      <c r="L198" s="45">
        <f t="shared" ca="1" si="20"/>
        <v>0</v>
      </c>
      <c r="M198" s="45">
        <f t="shared" ca="1" si="9"/>
        <v>0</v>
      </c>
      <c r="N198" s="48">
        <f t="shared" ca="1" si="21"/>
        <v>0</v>
      </c>
      <c r="O198" s="48">
        <f t="shared" ca="1" si="23"/>
        <v>0</v>
      </c>
      <c r="P198" s="45">
        <f t="shared" si="10"/>
        <v>0</v>
      </c>
      <c r="Q198" s="45">
        <f t="shared" si="11"/>
        <v>0</v>
      </c>
      <c r="R198" s="45">
        <f t="shared" si="12"/>
        <v>0</v>
      </c>
      <c r="S198" s="45">
        <f t="shared" si="13"/>
        <v>0</v>
      </c>
      <c r="T198" s="50">
        <f t="shared" si="14"/>
        <v>0</v>
      </c>
    </row>
    <row r="199" spans="1:20" ht="13">
      <c r="A199" s="51"/>
      <c r="B199" s="115">
        <f t="shared" ca="1" si="0"/>
        <v>0</v>
      </c>
      <c r="C199" s="53">
        <f t="shared" ca="1" si="1"/>
        <v>0</v>
      </c>
      <c r="D199" s="53">
        <f t="shared" ca="1" si="2"/>
        <v>0</v>
      </c>
      <c r="E199" s="53">
        <f t="shared" ca="1" si="3"/>
        <v>0</v>
      </c>
      <c r="F199" s="53">
        <f t="shared" ca="1" si="4"/>
        <v>0</v>
      </c>
      <c r="G199" s="53">
        <f t="shared" ca="1" si="15"/>
        <v>0</v>
      </c>
      <c r="H199" s="56">
        <f t="shared" ca="1" si="16"/>
        <v>0</v>
      </c>
      <c r="I199" s="56">
        <f t="shared" ca="1" si="17"/>
        <v>0</v>
      </c>
      <c r="J199" s="53">
        <f t="shared" ca="1" si="18"/>
        <v>0</v>
      </c>
      <c r="K199" s="53">
        <f t="shared" ca="1" si="19"/>
        <v>0</v>
      </c>
      <c r="L199" s="53">
        <f t="shared" ca="1" si="20"/>
        <v>0</v>
      </c>
      <c r="M199" s="53">
        <f t="shared" ca="1" si="9"/>
        <v>0</v>
      </c>
      <c r="N199" s="56">
        <f t="shared" ca="1" si="21"/>
        <v>0</v>
      </c>
      <c r="O199" s="56">
        <f t="shared" ca="1" si="23"/>
        <v>0</v>
      </c>
      <c r="P199" s="53">
        <f t="shared" si="10"/>
        <v>0</v>
      </c>
      <c r="Q199" s="53">
        <f t="shared" si="11"/>
        <v>0</v>
      </c>
      <c r="R199" s="53">
        <f t="shared" si="12"/>
        <v>0</v>
      </c>
      <c r="S199" s="53">
        <f t="shared" si="13"/>
        <v>0</v>
      </c>
      <c r="T199" s="58">
        <f t="shared" si="14"/>
        <v>0</v>
      </c>
    </row>
    <row r="200" spans="1:20" ht="13">
      <c r="A200" s="43"/>
      <c r="B200" s="116">
        <f t="shared" ca="1" si="0"/>
        <v>0</v>
      </c>
      <c r="C200" s="45">
        <f t="shared" ca="1" si="1"/>
        <v>0</v>
      </c>
      <c r="D200" s="45">
        <f t="shared" ca="1" si="2"/>
        <v>0</v>
      </c>
      <c r="E200" s="45">
        <f t="shared" ca="1" si="3"/>
        <v>0</v>
      </c>
      <c r="F200" s="45">
        <f t="shared" ca="1" si="4"/>
        <v>0</v>
      </c>
      <c r="G200" s="45">
        <f t="shared" ca="1" si="15"/>
        <v>0</v>
      </c>
      <c r="H200" s="48">
        <f t="shared" ca="1" si="16"/>
        <v>0</v>
      </c>
      <c r="I200" s="48">
        <f t="shared" ca="1" si="17"/>
        <v>0</v>
      </c>
      <c r="J200" s="45">
        <f t="shared" ca="1" si="18"/>
        <v>0</v>
      </c>
      <c r="K200" s="45">
        <f t="shared" ca="1" si="19"/>
        <v>0</v>
      </c>
      <c r="L200" s="45">
        <f t="shared" ca="1" si="20"/>
        <v>0</v>
      </c>
      <c r="M200" s="45">
        <f t="shared" ca="1" si="9"/>
        <v>0</v>
      </c>
      <c r="N200" s="48">
        <f t="shared" ca="1" si="21"/>
        <v>0</v>
      </c>
      <c r="O200" s="48">
        <f t="shared" ca="1" si="23"/>
        <v>0</v>
      </c>
      <c r="P200" s="45">
        <f t="shared" si="10"/>
        <v>0</v>
      </c>
      <c r="Q200" s="45">
        <f t="shared" si="11"/>
        <v>0</v>
      </c>
      <c r="R200" s="45">
        <f t="shared" si="12"/>
        <v>0</v>
      </c>
      <c r="S200" s="45">
        <f t="shared" si="13"/>
        <v>0</v>
      </c>
      <c r="T200" s="50">
        <f t="shared" si="14"/>
        <v>0</v>
      </c>
    </row>
    <row r="201" spans="1:20" ht="13">
      <c r="A201" s="51"/>
      <c r="B201" s="115">
        <f t="shared" ca="1" si="0"/>
        <v>0</v>
      </c>
      <c r="C201" s="53">
        <f t="shared" ca="1" si="1"/>
        <v>0</v>
      </c>
      <c r="D201" s="53">
        <f t="shared" ca="1" si="2"/>
        <v>0</v>
      </c>
      <c r="E201" s="53">
        <f t="shared" ca="1" si="3"/>
        <v>0</v>
      </c>
      <c r="F201" s="53">
        <f t="shared" ca="1" si="4"/>
        <v>0</v>
      </c>
      <c r="G201" s="53">
        <f t="shared" ca="1" si="15"/>
        <v>0</v>
      </c>
      <c r="H201" s="56">
        <f t="shared" ca="1" si="16"/>
        <v>0</v>
      </c>
      <c r="I201" s="56">
        <f t="shared" ca="1" si="17"/>
        <v>0</v>
      </c>
      <c r="J201" s="53">
        <f t="shared" ca="1" si="18"/>
        <v>0</v>
      </c>
      <c r="K201" s="53">
        <f t="shared" ca="1" si="19"/>
        <v>0</v>
      </c>
      <c r="L201" s="53">
        <f t="shared" ca="1" si="20"/>
        <v>0</v>
      </c>
      <c r="M201" s="53">
        <f t="shared" ca="1" si="9"/>
        <v>0</v>
      </c>
      <c r="N201" s="56">
        <f t="shared" ca="1" si="21"/>
        <v>0</v>
      </c>
      <c r="O201" s="56">
        <f t="shared" ca="1" si="23"/>
        <v>0</v>
      </c>
      <c r="P201" s="53">
        <f t="shared" si="10"/>
        <v>0</v>
      </c>
      <c r="Q201" s="53">
        <f t="shared" si="11"/>
        <v>0</v>
      </c>
      <c r="R201" s="53">
        <f t="shared" si="12"/>
        <v>0</v>
      </c>
      <c r="S201" s="53">
        <f t="shared" si="13"/>
        <v>0</v>
      </c>
      <c r="T201" s="58">
        <f t="shared" si="14"/>
        <v>0</v>
      </c>
    </row>
    <row r="202" spans="1:20" ht="13">
      <c r="A202" s="43"/>
      <c r="B202" s="116">
        <f t="shared" ca="1" si="0"/>
        <v>0</v>
      </c>
      <c r="C202" s="45">
        <f t="shared" ca="1" si="1"/>
        <v>0</v>
      </c>
      <c r="D202" s="45">
        <f t="shared" ca="1" si="2"/>
        <v>0</v>
      </c>
      <c r="E202" s="45">
        <f t="shared" ca="1" si="3"/>
        <v>0</v>
      </c>
      <c r="F202" s="45">
        <f t="shared" ca="1" si="4"/>
        <v>0</v>
      </c>
      <c r="G202" s="45">
        <f t="shared" ca="1" si="15"/>
        <v>0</v>
      </c>
      <c r="H202" s="48">
        <f t="shared" ca="1" si="16"/>
        <v>0</v>
      </c>
      <c r="I202" s="48">
        <f t="shared" ca="1" si="17"/>
        <v>0</v>
      </c>
      <c r="J202" s="45">
        <f t="shared" ca="1" si="18"/>
        <v>0</v>
      </c>
      <c r="K202" s="45">
        <f t="shared" ca="1" si="19"/>
        <v>0</v>
      </c>
      <c r="L202" s="45">
        <f t="shared" ca="1" si="20"/>
        <v>0</v>
      </c>
      <c r="M202" s="45">
        <f t="shared" ca="1" si="9"/>
        <v>0</v>
      </c>
      <c r="N202" s="48">
        <f t="shared" ca="1" si="21"/>
        <v>0</v>
      </c>
      <c r="O202" s="48">
        <f t="shared" ca="1" si="23"/>
        <v>0</v>
      </c>
      <c r="P202" s="45">
        <f t="shared" si="10"/>
        <v>0</v>
      </c>
      <c r="Q202" s="45">
        <f t="shared" si="11"/>
        <v>0</v>
      </c>
      <c r="R202" s="45">
        <f t="shared" si="12"/>
        <v>0</v>
      </c>
      <c r="S202" s="45">
        <f t="shared" si="13"/>
        <v>0</v>
      </c>
      <c r="T202" s="50">
        <f t="shared" si="14"/>
        <v>0</v>
      </c>
    </row>
    <row r="203" spans="1:20" ht="13">
      <c r="A203" s="51"/>
      <c r="B203" s="115">
        <f t="shared" ca="1" si="0"/>
        <v>0</v>
      </c>
      <c r="C203" s="53">
        <f t="shared" ca="1" si="1"/>
        <v>0</v>
      </c>
      <c r="D203" s="53">
        <f t="shared" ca="1" si="2"/>
        <v>0</v>
      </c>
      <c r="E203" s="53">
        <f t="shared" ca="1" si="3"/>
        <v>0</v>
      </c>
      <c r="F203" s="53">
        <f t="shared" ca="1" si="4"/>
        <v>0</v>
      </c>
      <c r="G203" s="53">
        <f t="shared" ca="1" si="15"/>
        <v>0</v>
      </c>
      <c r="H203" s="56">
        <f t="shared" ca="1" si="16"/>
        <v>0</v>
      </c>
      <c r="I203" s="56">
        <f t="shared" ca="1" si="17"/>
        <v>0</v>
      </c>
      <c r="J203" s="53">
        <f t="shared" ca="1" si="18"/>
        <v>0</v>
      </c>
      <c r="K203" s="53">
        <f t="shared" ca="1" si="19"/>
        <v>0</v>
      </c>
      <c r="L203" s="53">
        <f t="shared" ca="1" si="20"/>
        <v>0</v>
      </c>
      <c r="M203" s="53">
        <f t="shared" ca="1" si="9"/>
        <v>0</v>
      </c>
      <c r="N203" s="56">
        <f t="shared" ca="1" si="21"/>
        <v>0</v>
      </c>
      <c r="O203" s="56">
        <f t="shared" ca="1" si="23"/>
        <v>0</v>
      </c>
      <c r="P203" s="53">
        <f t="shared" si="10"/>
        <v>0</v>
      </c>
      <c r="Q203" s="53">
        <f t="shared" si="11"/>
        <v>0</v>
      </c>
      <c r="R203" s="53">
        <f t="shared" si="12"/>
        <v>0</v>
      </c>
      <c r="S203" s="53">
        <f t="shared" si="13"/>
        <v>0</v>
      </c>
      <c r="T203" s="58">
        <f t="shared" si="14"/>
        <v>0</v>
      </c>
    </row>
    <row r="204" spans="1:20" ht="13">
      <c r="A204" s="43"/>
      <c r="B204" s="116">
        <f t="shared" ca="1" si="0"/>
        <v>0</v>
      </c>
      <c r="C204" s="45">
        <f t="shared" ca="1" si="1"/>
        <v>0</v>
      </c>
      <c r="D204" s="45">
        <f t="shared" ca="1" si="2"/>
        <v>0</v>
      </c>
      <c r="E204" s="45">
        <f t="shared" ca="1" si="3"/>
        <v>0</v>
      </c>
      <c r="F204" s="45">
        <f t="shared" ca="1" si="4"/>
        <v>0</v>
      </c>
      <c r="G204" s="45">
        <f t="shared" ca="1" si="15"/>
        <v>0</v>
      </c>
      <c r="H204" s="48">
        <f t="shared" ca="1" si="16"/>
        <v>0</v>
      </c>
      <c r="I204" s="48">
        <f t="shared" ca="1" si="17"/>
        <v>0</v>
      </c>
      <c r="J204" s="45">
        <f t="shared" ca="1" si="18"/>
        <v>0</v>
      </c>
      <c r="K204" s="45">
        <f t="shared" ca="1" si="19"/>
        <v>0</v>
      </c>
      <c r="L204" s="45">
        <f t="shared" ca="1" si="20"/>
        <v>0</v>
      </c>
      <c r="M204" s="45">
        <f t="shared" ca="1" si="9"/>
        <v>0</v>
      </c>
      <c r="N204" s="48">
        <f t="shared" ca="1" si="21"/>
        <v>0</v>
      </c>
      <c r="O204" s="48">
        <f t="shared" ca="1" si="23"/>
        <v>0</v>
      </c>
      <c r="P204" s="45">
        <f t="shared" si="10"/>
        <v>0</v>
      </c>
      <c r="Q204" s="45">
        <f t="shared" si="11"/>
        <v>0</v>
      </c>
      <c r="R204" s="45">
        <f t="shared" si="12"/>
        <v>0</v>
      </c>
      <c r="S204" s="45">
        <f t="shared" si="13"/>
        <v>0</v>
      </c>
      <c r="T204" s="50">
        <f t="shared" si="14"/>
        <v>0</v>
      </c>
    </row>
    <row r="205" spans="1:20" ht="13">
      <c r="A205" s="51"/>
      <c r="B205" s="115">
        <f t="shared" ca="1" si="0"/>
        <v>0</v>
      </c>
      <c r="C205" s="53">
        <f t="shared" ca="1" si="1"/>
        <v>0</v>
      </c>
      <c r="D205" s="53">
        <f t="shared" ca="1" si="2"/>
        <v>0</v>
      </c>
      <c r="E205" s="53">
        <f t="shared" ca="1" si="3"/>
        <v>0</v>
      </c>
      <c r="F205" s="53">
        <f t="shared" ca="1" si="4"/>
        <v>0</v>
      </c>
      <c r="G205" s="53">
        <f t="shared" ca="1" si="15"/>
        <v>0</v>
      </c>
      <c r="H205" s="56">
        <f t="shared" ca="1" si="16"/>
        <v>0</v>
      </c>
      <c r="I205" s="56">
        <f t="shared" ca="1" si="17"/>
        <v>0</v>
      </c>
      <c r="J205" s="53">
        <f t="shared" ca="1" si="18"/>
        <v>0</v>
      </c>
      <c r="K205" s="53">
        <f t="shared" ca="1" si="19"/>
        <v>0</v>
      </c>
      <c r="L205" s="53">
        <f t="shared" ca="1" si="20"/>
        <v>0</v>
      </c>
      <c r="M205" s="53">
        <f t="shared" ca="1" si="9"/>
        <v>0</v>
      </c>
      <c r="N205" s="56">
        <f t="shared" ca="1" si="21"/>
        <v>0</v>
      </c>
      <c r="O205" s="56">
        <f t="shared" ca="1" si="23"/>
        <v>0</v>
      </c>
      <c r="P205" s="53">
        <f t="shared" si="10"/>
        <v>0</v>
      </c>
      <c r="Q205" s="53">
        <f t="shared" si="11"/>
        <v>0</v>
      </c>
      <c r="R205" s="53">
        <f t="shared" si="12"/>
        <v>0</v>
      </c>
      <c r="S205" s="53">
        <f t="shared" si="13"/>
        <v>0</v>
      </c>
      <c r="T205" s="58">
        <f t="shared" si="14"/>
        <v>0</v>
      </c>
    </row>
    <row r="206" spans="1:20" ht="13">
      <c r="A206" s="43"/>
      <c r="B206" s="116">
        <f t="shared" ca="1" si="0"/>
        <v>0</v>
      </c>
      <c r="C206" s="45">
        <f t="shared" ca="1" si="1"/>
        <v>0</v>
      </c>
      <c r="D206" s="45">
        <f t="shared" ca="1" si="2"/>
        <v>0</v>
      </c>
      <c r="E206" s="45">
        <f t="shared" ca="1" si="3"/>
        <v>0</v>
      </c>
      <c r="F206" s="45">
        <f t="shared" ca="1" si="4"/>
        <v>0</v>
      </c>
      <c r="G206" s="45">
        <f t="shared" ca="1" si="15"/>
        <v>0</v>
      </c>
      <c r="H206" s="48">
        <f t="shared" ca="1" si="16"/>
        <v>0</v>
      </c>
      <c r="I206" s="48">
        <f t="shared" ca="1" si="17"/>
        <v>0</v>
      </c>
      <c r="J206" s="45">
        <f t="shared" ca="1" si="18"/>
        <v>0</v>
      </c>
      <c r="K206" s="45">
        <f t="shared" ca="1" si="19"/>
        <v>0</v>
      </c>
      <c r="L206" s="45">
        <f t="shared" ca="1" si="20"/>
        <v>0</v>
      </c>
      <c r="M206" s="45">
        <f t="shared" ca="1" si="9"/>
        <v>0</v>
      </c>
      <c r="N206" s="48">
        <f t="shared" ca="1" si="21"/>
        <v>0</v>
      </c>
      <c r="O206" s="48">
        <f t="shared" ca="1" si="23"/>
        <v>0</v>
      </c>
      <c r="P206" s="45">
        <f t="shared" si="10"/>
        <v>0</v>
      </c>
      <c r="Q206" s="45">
        <f t="shared" si="11"/>
        <v>0</v>
      </c>
      <c r="R206" s="45">
        <f t="shared" si="12"/>
        <v>0</v>
      </c>
      <c r="S206" s="45">
        <f t="shared" si="13"/>
        <v>0</v>
      </c>
      <c r="T206" s="50">
        <f t="shared" si="14"/>
        <v>0</v>
      </c>
    </row>
    <row r="207" spans="1:20" ht="13">
      <c r="A207" s="51"/>
      <c r="B207" s="115">
        <f t="shared" ca="1" si="0"/>
        <v>0</v>
      </c>
      <c r="C207" s="53">
        <f t="shared" ca="1" si="1"/>
        <v>0</v>
      </c>
      <c r="D207" s="53">
        <f t="shared" ca="1" si="2"/>
        <v>0</v>
      </c>
      <c r="E207" s="53">
        <f t="shared" ca="1" si="3"/>
        <v>0</v>
      </c>
      <c r="F207" s="53">
        <f t="shared" ca="1" si="4"/>
        <v>0</v>
      </c>
      <c r="G207" s="53">
        <f t="shared" ca="1" si="15"/>
        <v>0</v>
      </c>
      <c r="H207" s="56">
        <f t="shared" ca="1" si="16"/>
        <v>0</v>
      </c>
      <c r="I207" s="56">
        <f t="shared" ca="1" si="17"/>
        <v>0</v>
      </c>
      <c r="J207" s="53">
        <f t="shared" ca="1" si="18"/>
        <v>0</v>
      </c>
      <c r="K207" s="53">
        <f t="shared" ca="1" si="19"/>
        <v>0</v>
      </c>
      <c r="L207" s="53">
        <f t="shared" ca="1" si="20"/>
        <v>0</v>
      </c>
      <c r="M207" s="53">
        <f t="shared" ca="1" si="9"/>
        <v>0</v>
      </c>
      <c r="N207" s="56">
        <f t="shared" ca="1" si="21"/>
        <v>0</v>
      </c>
      <c r="O207" s="56">
        <f t="shared" ca="1" si="23"/>
        <v>0</v>
      </c>
      <c r="P207" s="53">
        <f t="shared" si="10"/>
        <v>0</v>
      </c>
      <c r="Q207" s="53">
        <f t="shared" si="11"/>
        <v>0</v>
      </c>
      <c r="R207" s="53">
        <f t="shared" si="12"/>
        <v>0</v>
      </c>
      <c r="S207" s="53">
        <f t="shared" si="13"/>
        <v>0</v>
      </c>
      <c r="T207" s="58">
        <f t="shared" si="14"/>
        <v>0</v>
      </c>
    </row>
    <row r="208" spans="1:20" ht="13">
      <c r="A208" s="43"/>
      <c r="B208" s="116">
        <f t="shared" ca="1" si="0"/>
        <v>0</v>
      </c>
      <c r="C208" s="45">
        <f t="shared" ca="1" si="1"/>
        <v>0</v>
      </c>
      <c r="D208" s="45">
        <f t="shared" ca="1" si="2"/>
        <v>0</v>
      </c>
      <c r="E208" s="45">
        <f t="shared" ca="1" si="3"/>
        <v>0</v>
      </c>
      <c r="F208" s="45">
        <f t="shared" ca="1" si="4"/>
        <v>0</v>
      </c>
      <c r="G208" s="45">
        <f t="shared" ca="1" si="15"/>
        <v>0</v>
      </c>
      <c r="H208" s="48">
        <f t="shared" ca="1" si="16"/>
        <v>0</v>
      </c>
      <c r="I208" s="48">
        <f t="shared" ca="1" si="17"/>
        <v>0</v>
      </c>
      <c r="J208" s="45">
        <f t="shared" ca="1" si="18"/>
        <v>0</v>
      </c>
      <c r="K208" s="45">
        <f t="shared" ca="1" si="19"/>
        <v>0</v>
      </c>
      <c r="L208" s="45">
        <f t="shared" ca="1" si="20"/>
        <v>0</v>
      </c>
      <c r="M208" s="45">
        <f t="shared" ca="1" si="9"/>
        <v>0</v>
      </c>
      <c r="N208" s="48">
        <f t="shared" ca="1" si="21"/>
        <v>0</v>
      </c>
      <c r="O208" s="48">
        <f t="shared" ca="1" si="23"/>
        <v>0</v>
      </c>
      <c r="P208" s="45">
        <f t="shared" si="10"/>
        <v>0</v>
      </c>
      <c r="Q208" s="45">
        <f t="shared" si="11"/>
        <v>0</v>
      </c>
      <c r="R208" s="45">
        <f t="shared" si="12"/>
        <v>0</v>
      </c>
      <c r="S208" s="45">
        <f t="shared" si="13"/>
        <v>0</v>
      </c>
      <c r="T208" s="50">
        <f t="shared" si="14"/>
        <v>0</v>
      </c>
    </row>
    <row r="209" spans="1:20" ht="13">
      <c r="A209" s="51"/>
      <c r="B209" s="115">
        <f t="shared" ca="1" si="0"/>
        <v>0</v>
      </c>
      <c r="C209" s="53">
        <f t="shared" ca="1" si="1"/>
        <v>0</v>
      </c>
      <c r="D209" s="53">
        <f t="shared" ca="1" si="2"/>
        <v>0</v>
      </c>
      <c r="E209" s="53">
        <f t="shared" ca="1" si="3"/>
        <v>0</v>
      </c>
      <c r="F209" s="53">
        <f t="shared" ca="1" si="4"/>
        <v>0</v>
      </c>
      <c r="G209" s="53">
        <f t="shared" ca="1" si="15"/>
        <v>0</v>
      </c>
      <c r="H209" s="56">
        <f t="shared" ca="1" si="16"/>
        <v>0</v>
      </c>
      <c r="I209" s="56">
        <f t="shared" ca="1" si="17"/>
        <v>0</v>
      </c>
      <c r="J209" s="53">
        <f t="shared" ca="1" si="18"/>
        <v>0</v>
      </c>
      <c r="K209" s="53">
        <f t="shared" ca="1" si="19"/>
        <v>0</v>
      </c>
      <c r="L209" s="53">
        <f t="shared" ca="1" si="20"/>
        <v>0</v>
      </c>
      <c r="M209" s="53">
        <f t="shared" ca="1" si="9"/>
        <v>0</v>
      </c>
      <c r="N209" s="56">
        <f t="shared" ca="1" si="21"/>
        <v>0</v>
      </c>
      <c r="O209" s="56">
        <f t="shared" ca="1" si="23"/>
        <v>0</v>
      </c>
      <c r="P209" s="53">
        <f t="shared" si="10"/>
        <v>0</v>
      </c>
      <c r="Q209" s="53">
        <f t="shared" si="11"/>
        <v>0</v>
      </c>
      <c r="R209" s="53">
        <f t="shared" si="12"/>
        <v>0</v>
      </c>
      <c r="S209" s="53">
        <f t="shared" si="13"/>
        <v>0</v>
      </c>
      <c r="T209" s="58">
        <f t="shared" si="14"/>
        <v>0</v>
      </c>
    </row>
    <row r="210" spans="1:20" ht="13">
      <c r="A210" s="43"/>
      <c r="B210" s="116">
        <f t="shared" ca="1" si="0"/>
        <v>0</v>
      </c>
      <c r="C210" s="45">
        <f t="shared" ca="1" si="1"/>
        <v>0</v>
      </c>
      <c r="D210" s="45">
        <f t="shared" ca="1" si="2"/>
        <v>0</v>
      </c>
      <c r="E210" s="45">
        <f t="shared" ca="1" si="3"/>
        <v>0</v>
      </c>
      <c r="F210" s="45">
        <f t="shared" ca="1" si="4"/>
        <v>0</v>
      </c>
      <c r="G210" s="45">
        <f t="shared" ca="1" si="15"/>
        <v>0</v>
      </c>
      <c r="H210" s="48">
        <f t="shared" ca="1" si="16"/>
        <v>0</v>
      </c>
      <c r="I210" s="48">
        <f t="shared" ca="1" si="17"/>
        <v>0</v>
      </c>
      <c r="J210" s="45">
        <f t="shared" ca="1" si="18"/>
        <v>0</v>
      </c>
      <c r="K210" s="45">
        <f t="shared" ca="1" si="19"/>
        <v>0</v>
      </c>
      <c r="L210" s="45">
        <f t="shared" ca="1" si="20"/>
        <v>0</v>
      </c>
      <c r="M210" s="45">
        <f t="shared" ca="1" si="9"/>
        <v>0</v>
      </c>
      <c r="N210" s="48">
        <f t="shared" ca="1" si="21"/>
        <v>0</v>
      </c>
      <c r="O210" s="48">
        <f t="shared" ca="1" si="23"/>
        <v>0</v>
      </c>
      <c r="P210" s="45">
        <f t="shared" si="10"/>
        <v>0</v>
      </c>
      <c r="Q210" s="45">
        <f t="shared" si="11"/>
        <v>0</v>
      </c>
      <c r="R210" s="45">
        <f t="shared" si="12"/>
        <v>0</v>
      </c>
      <c r="S210" s="45">
        <f t="shared" si="13"/>
        <v>0</v>
      </c>
      <c r="T210" s="50">
        <f t="shared" si="14"/>
        <v>0</v>
      </c>
    </row>
    <row r="211" spans="1:20" ht="13">
      <c r="A211" s="51"/>
      <c r="B211" s="115">
        <f t="shared" ca="1" si="0"/>
        <v>0</v>
      </c>
      <c r="C211" s="53">
        <f t="shared" ca="1" si="1"/>
        <v>0</v>
      </c>
      <c r="D211" s="53">
        <f t="shared" ca="1" si="2"/>
        <v>0</v>
      </c>
      <c r="E211" s="53">
        <f t="shared" ca="1" si="3"/>
        <v>0</v>
      </c>
      <c r="F211" s="53">
        <f t="shared" ca="1" si="4"/>
        <v>0</v>
      </c>
      <c r="G211" s="53">
        <f t="shared" ca="1" si="15"/>
        <v>0</v>
      </c>
      <c r="H211" s="56">
        <f t="shared" ca="1" si="16"/>
        <v>0</v>
      </c>
      <c r="I211" s="56">
        <f t="shared" ca="1" si="17"/>
        <v>0</v>
      </c>
      <c r="J211" s="53">
        <f t="shared" ca="1" si="18"/>
        <v>0</v>
      </c>
      <c r="K211" s="53">
        <f t="shared" ca="1" si="19"/>
        <v>0</v>
      </c>
      <c r="L211" s="53">
        <f t="shared" ca="1" si="20"/>
        <v>0</v>
      </c>
      <c r="M211" s="53">
        <f t="shared" ca="1" si="9"/>
        <v>0</v>
      </c>
      <c r="N211" s="56">
        <f t="shared" ca="1" si="21"/>
        <v>0</v>
      </c>
      <c r="O211" s="56">
        <f t="shared" ca="1" si="23"/>
        <v>0</v>
      </c>
      <c r="P211" s="53">
        <f t="shared" si="10"/>
        <v>0</v>
      </c>
      <c r="Q211" s="53">
        <f t="shared" si="11"/>
        <v>0</v>
      </c>
      <c r="R211" s="53">
        <f t="shared" si="12"/>
        <v>0</v>
      </c>
      <c r="S211" s="53">
        <f t="shared" si="13"/>
        <v>0</v>
      </c>
      <c r="T211" s="58">
        <f t="shared" si="14"/>
        <v>0</v>
      </c>
    </row>
    <row r="212" spans="1:20" ht="13">
      <c r="A212" s="43"/>
      <c r="B212" s="116">
        <f t="shared" ca="1" si="0"/>
        <v>0</v>
      </c>
      <c r="C212" s="45">
        <f t="shared" ca="1" si="1"/>
        <v>0</v>
      </c>
      <c r="D212" s="45">
        <f t="shared" ca="1" si="2"/>
        <v>0</v>
      </c>
      <c r="E212" s="45">
        <f t="shared" ca="1" si="3"/>
        <v>0</v>
      </c>
      <c r="F212" s="45">
        <f t="shared" ca="1" si="4"/>
        <v>0</v>
      </c>
      <c r="G212" s="45">
        <f t="shared" ca="1" si="15"/>
        <v>0</v>
      </c>
      <c r="H212" s="48">
        <f t="shared" ca="1" si="16"/>
        <v>0</v>
      </c>
      <c r="I212" s="48">
        <f t="shared" ca="1" si="17"/>
        <v>0</v>
      </c>
      <c r="J212" s="45">
        <f t="shared" ca="1" si="18"/>
        <v>0</v>
      </c>
      <c r="K212" s="45">
        <f t="shared" ca="1" si="19"/>
        <v>0</v>
      </c>
      <c r="L212" s="45">
        <f t="shared" ca="1" si="20"/>
        <v>0</v>
      </c>
      <c r="M212" s="45">
        <f t="shared" ca="1" si="9"/>
        <v>0</v>
      </c>
      <c r="N212" s="48">
        <f t="shared" ca="1" si="21"/>
        <v>0</v>
      </c>
      <c r="O212" s="48">
        <f t="shared" ca="1" si="23"/>
        <v>0</v>
      </c>
      <c r="P212" s="45">
        <f t="shared" si="10"/>
        <v>0</v>
      </c>
      <c r="Q212" s="45">
        <f t="shared" si="11"/>
        <v>0</v>
      </c>
      <c r="R212" s="45">
        <f t="shared" si="12"/>
        <v>0</v>
      </c>
      <c r="S212" s="45">
        <f t="shared" si="13"/>
        <v>0</v>
      </c>
      <c r="T212" s="50">
        <f t="shared" si="14"/>
        <v>0</v>
      </c>
    </row>
    <row r="213" spans="1:20" ht="13">
      <c r="A213" s="51"/>
      <c r="B213" s="115">
        <f t="shared" ca="1" si="0"/>
        <v>0</v>
      </c>
      <c r="C213" s="53">
        <f t="shared" ca="1" si="1"/>
        <v>0</v>
      </c>
      <c r="D213" s="53">
        <f t="shared" ca="1" si="2"/>
        <v>0</v>
      </c>
      <c r="E213" s="53">
        <f t="shared" ca="1" si="3"/>
        <v>0</v>
      </c>
      <c r="F213" s="53">
        <f t="shared" ca="1" si="4"/>
        <v>0</v>
      </c>
      <c r="G213" s="53">
        <f t="shared" ca="1" si="15"/>
        <v>0</v>
      </c>
      <c r="H213" s="56">
        <f t="shared" ca="1" si="16"/>
        <v>0</v>
      </c>
      <c r="I213" s="56">
        <f t="shared" ca="1" si="17"/>
        <v>0</v>
      </c>
      <c r="J213" s="53">
        <f t="shared" ca="1" si="18"/>
        <v>0</v>
      </c>
      <c r="K213" s="53">
        <f t="shared" ca="1" si="19"/>
        <v>0</v>
      </c>
      <c r="L213" s="53">
        <f t="shared" ca="1" si="20"/>
        <v>0</v>
      </c>
      <c r="M213" s="53">
        <f t="shared" ca="1" si="9"/>
        <v>0</v>
      </c>
      <c r="N213" s="56">
        <f t="shared" ca="1" si="21"/>
        <v>0</v>
      </c>
      <c r="O213" s="56">
        <f t="shared" ca="1" si="23"/>
        <v>0</v>
      </c>
      <c r="P213" s="53">
        <f t="shared" si="10"/>
        <v>0</v>
      </c>
      <c r="Q213" s="53">
        <f t="shared" si="11"/>
        <v>0</v>
      </c>
      <c r="R213" s="53">
        <f t="shared" si="12"/>
        <v>0</v>
      </c>
      <c r="S213" s="53">
        <f t="shared" si="13"/>
        <v>0</v>
      </c>
      <c r="T213" s="58">
        <f t="shared" si="14"/>
        <v>0</v>
      </c>
    </row>
    <row r="214" spans="1:20" ht="13">
      <c r="A214" s="43"/>
      <c r="B214" s="116">
        <f t="shared" ca="1" si="0"/>
        <v>0</v>
      </c>
      <c r="C214" s="45">
        <f t="shared" ca="1" si="1"/>
        <v>0</v>
      </c>
      <c r="D214" s="45">
        <f t="shared" ca="1" si="2"/>
        <v>0</v>
      </c>
      <c r="E214" s="45">
        <f t="shared" ca="1" si="3"/>
        <v>0</v>
      </c>
      <c r="F214" s="45">
        <f t="shared" ca="1" si="4"/>
        <v>0</v>
      </c>
      <c r="G214" s="45">
        <f t="shared" ca="1" si="15"/>
        <v>0</v>
      </c>
      <c r="H214" s="48">
        <f t="shared" ca="1" si="16"/>
        <v>0</v>
      </c>
      <c r="I214" s="48">
        <f t="shared" ca="1" si="17"/>
        <v>0</v>
      </c>
      <c r="J214" s="45">
        <f t="shared" ca="1" si="18"/>
        <v>0</v>
      </c>
      <c r="K214" s="45">
        <f t="shared" ca="1" si="19"/>
        <v>0</v>
      </c>
      <c r="L214" s="45">
        <f t="shared" ca="1" si="20"/>
        <v>0</v>
      </c>
      <c r="M214" s="45">
        <f t="shared" ca="1" si="9"/>
        <v>0</v>
      </c>
      <c r="N214" s="48">
        <f t="shared" ca="1" si="21"/>
        <v>0</v>
      </c>
      <c r="O214" s="48">
        <f t="shared" ca="1" si="23"/>
        <v>0</v>
      </c>
      <c r="P214" s="45">
        <f t="shared" si="10"/>
        <v>0</v>
      </c>
      <c r="Q214" s="45">
        <f t="shared" si="11"/>
        <v>0</v>
      </c>
      <c r="R214" s="45">
        <f t="shared" si="12"/>
        <v>0</v>
      </c>
      <c r="S214" s="45">
        <f t="shared" si="13"/>
        <v>0</v>
      </c>
      <c r="T214" s="50">
        <f t="shared" si="14"/>
        <v>0</v>
      </c>
    </row>
    <row r="215" spans="1:20" ht="13">
      <c r="A215" s="51"/>
      <c r="B215" s="115">
        <f t="shared" ca="1" si="0"/>
        <v>0</v>
      </c>
      <c r="C215" s="53">
        <f t="shared" ca="1" si="1"/>
        <v>0</v>
      </c>
      <c r="D215" s="53">
        <f t="shared" ca="1" si="2"/>
        <v>0</v>
      </c>
      <c r="E215" s="53">
        <f t="shared" ca="1" si="3"/>
        <v>0</v>
      </c>
      <c r="F215" s="53">
        <f t="shared" ca="1" si="4"/>
        <v>0</v>
      </c>
      <c r="G215" s="53">
        <f t="shared" ca="1" si="15"/>
        <v>0</v>
      </c>
      <c r="H215" s="56">
        <f t="shared" ca="1" si="16"/>
        <v>0</v>
      </c>
      <c r="I215" s="56">
        <f t="shared" ca="1" si="17"/>
        <v>0</v>
      </c>
      <c r="J215" s="53">
        <f t="shared" ca="1" si="18"/>
        <v>0</v>
      </c>
      <c r="K215" s="53">
        <f t="shared" ca="1" si="19"/>
        <v>0</v>
      </c>
      <c r="L215" s="53">
        <f t="shared" ca="1" si="20"/>
        <v>0</v>
      </c>
      <c r="M215" s="53">
        <f t="shared" ca="1" si="9"/>
        <v>0</v>
      </c>
      <c r="N215" s="56">
        <f t="shared" ca="1" si="21"/>
        <v>0</v>
      </c>
      <c r="O215" s="56">
        <f t="shared" ca="1" si="23"/>
        <v>0</v>
      </c>
      <c r="P215" s="53">
        <f t="shared" si="10"/>
        <v>0</v>
      </c>
      <c r="Q215" s="53">
        <f t="shared" si="11"/>
        <v>0</v>
      </c>
      <c r="R215" s="53">
        <f t="shared" si="12"/>
        <v>0</v>
      </c>
      <c r="S215" s="53">
        <f t="shared" si="13"/>
        <v>0</v>
      </c>
      <c r="T215" s="58">
        <f t="shared" si="14"/>
        <v>0</v>
      </c>
    </row>
    <row r="216" spans="1:20" ht="13">
      <c r="A216" s="43"/>
      <c r="B216" s="116">
        <f t="shared" ca="1" si="0"/>
        <v>0</v>
      </c>
      <c r="C216" s="45">
        <f t="shared" ca="1" si="1"/>
        <v>0</v>
      </c>
      <c r="D216" s="45">
        <f t="shared" ca="1" si="2"/>
        <v>0</v>
      </c>
      <c r="E216" s="45">
        <f t="shared" ca="1" si="3"/>
        <v>0</v>
      </c>
      <c r="F216" s="45">
        <f t="shared" ca="1" si="4"/>
        <v>0</v>
      </c>
      <c r="G216" s="45">
        <f t="shared" ca="1" si="15"/>
        <v>0</v>
      </c>
      <c r="H216" s="48">
        <f t="shared" ca="1" si="16"/>
        <v>0</v>
      </c>
      <c r="I216" s="48">
        <f t="shared" ca="1" si="17"/>
        <v>0</v>
      </c>
      <c r="J216" s="45">
        <f t="shared" ca="1" si="18"/>
        <v>0</v>
      </c>
      <c r="K216" s="45">
        <f t="shared" ca="1" si="19"/>
        <v>0</v>
      </c>
      <c r="L216" s="45">
        <f t="shared" ca="1" si="20"/>
        <v>0</v>
      </c>
      <c r="M216" s="45">
        <f t="shared" ca="1" si="9"/>
        <v>0</v>
      </c>
      <c r="N216" s="48">
        <f t="shared" ca="1" si="21"/>
        <v>0</v>
      </c>
      <c r="O216" s="48">
        <f t="shared" ca="1" si="23"/>
        <v>0</v>
      </c>
      <c r="P216" s="45">
        <f t="shared" si="10"/>
        <v>0</v>
      </c>
      <c r="Q216" s="45">
        <f t="shared" si="11"/>
        <v>0</v>
      </c>
      <c r="R216" s="45">
        <f t="shared" si="12"/>
        <v>0</v>
      </c>
      <c r="S216" s="45">
        <f t="shared" si="13"/>
        <v>0</v>
      </c>
      <c r="T216" s="50">
        <f t="shared" si="14"/>
        <v>0</v>
      </c>
    </row>
    <row r="217" spans="1:20" ht="13">
      <c r="A217" s="51"/>
      <c r="B217" s="115">
        <f t="shared" ca="1" si="0"/>
        <v>0</v>
      </c>
      <c r="C217" s="53">
        <f t="shared" ca="1" si="1"/>
        <v>0</v>
      </c>
      <c r="D217" s="53">
        <f t="shared" ca="1" si="2"/>
        <v>0</v>
      </c>
      <c r="E217" s="53">
        <f t="shared" ca="1" si="3"/>
        <v>0</v>
      </c>
      <c r="F217" s="53">
        <f t="shared" ca="1" si="4"/>
        <v>0</v>
      </c>
      <c r="G217" s="53">
        <f t="shared" ca="1" si="15"/>
        <v>0</v>
      </c>
      <c r="H217" s="56">
        <f t="shared" ca="1" si="16"/>
        <v>0</v>
      </c>
      <c r="I217" s="56">
        <f t="shared" ca="1" si="17"/>
        <v>0</v>
      </c>
      <c r="J217" s="53">
        <f t="shared" ca="1" si="18"/>
        <v>0</v>
      </c>
      <c r="K217" s="53">
        <f t="shared" ca="1" si="19"/>
        <v>0</v>
      </c>
      <c r="L217" s="53">
        <f t="shared" ca="1" si="20"/>
        <v>0</v>
      </c>
      <c r="M217" s="53">
        <f t="shared" ca="1" si="9"/>
        <v>0</v>
      </c>
      <c r="N217" s="56">
        <f t="shared" ca="1" si="21"/>
        <v>0</v>
      </c>
      <c r="O217" s="56">
        <f t="shared" ca="1" si="23"/>
        <v>0</v>
      </c>
      <c r="P217" s="53">
        <f t="shared" si="10"/>
        <v>0</v>
      </c>
      <c r="Q217" s="53">
        <f t="shared" si="11"/>
        <v>0</v>
      </c>
      <c r="R217" s="53">
        <f t="shared" si="12"/>
        <v>0</v>
      </c>
      <c r="S217" s="53">
        <f t="shared" si="13"/>
        <v>0</v>
      </c>
      <c r="T217" s="58">
        <f t="shared" si="14"/>
        <v>0</v>
      </c>
    </row>
    <row r="218" spans="1:20" ht="13">
      <c r="A218" s="43"/>
      <c r="B218" s="116">
        <f t="shared" ca="1" si="0"/>
        <v>0</v>
      </c>
      <c r="C218" s="45">
        <f t="shared" ca="1" si="1"/>
        <v>0</v>
      </c>
      <c r="D218" s="45">
        <f t="shared" ca="1" si="2"/>
        <v>0</v>
      </c>
      <c r="E218" s="45">
        <f t="shared" ca="1" si="3"/>
        <v>0</v>
      </c>
      <c r="F218" s="45">
        <f t="shared" ca="1" si="4"/>
        <v>0</v>
      </c>
      <c r="G218" s="45">
        <f t="shared" ca="1" si="15"/>
        <v>0</v>
      </c>
      <c r="H218" s="48">
        <f t="shared" ca="1" si="16"/>
        <v>0</v>
      </c>
      <c r="I218" s="48">
        <f t="shared" ca="1" si="17"/>
        <v>0</v>
      </c>
      <c r="J218" s="45">
        <f t="shared" ca="1" si="18"/>
        <v>0</v>
      </c>
      <c r="K218" s="45">
        <f t="shared" ca="1" si="19"/>
        <v>0</v>
      </c>
      <c r="L218" s="45">
        <f t="shared" ca="1" si="20"/>
        <v>0</v>
      </c>
      <c r="M218" s="45">
        <f t="shared" ca="1" si="9"/>
        <v>0</v>
      </c>
      <c r="N218" s="48">
        <f t="shared" ca="1" si="21"/>
        <v>0</v>
      </c>
      <c r="O218" s="48">
        <f t="shared" ca="1" si="23"/>
        <v>0</v>
      </c>
      <c r="P218" s="45">
        <f t="shared" si="10"/>
        <v>0</v>
      </c>
      <c r="Q218" s="45">
        <f t="shared" si="11"/>
        <v>0</v>
      </c>
      <c r="R218" s="45">
        <f t="shared" si="12"/>
        <v>0</v>
      </c>
      <c r="S218" s="45">
        <f t="shared" si="13"/>
        <v>0</v>
      </c>
      <c r="T218" s="50">
        <f t="shared" si="14"/>
        <v>0</v>
      </c>
    </row>
    <row r="219" spans="1:20" ht="13">
      <c r="A219" s="51"/>
      <c r="B219" s="115">
        <f t="shared" ca="1" si="0"/>
        <v>0</v>
      </c>
      <c r="C219" s="53">
        <f t="shared" ca="1" si="1"/>
        <v>0</v>
      </c>
      <c r="D219" s="53">
        <f t="shared" ca="1" si="2"/>
        <v>0</v>
      </c>
      <c r="E219" s="53">
        <f t="shared" ca="1" si="3"/>
        <v>0</v>
      </c>
      <c r="F219" s="53">
        <f t="shared" ca="1" si="4"/>
        <v>0</v>
      </c>
      <c r="G219" s="53">
        <f t="shared" ca="1" si="15"/>
        <v>0</v>
      </c>
      <c r="H219" s="56">
        <f t="shared" ca="1" si="16"/>
        <v>0</v>
      </c>
      <c r="I219" s="56">
        <f t="shared" ca="1" si="17"/>
        <v>0</v>
      </c>
      <c r="J219" s="53">
        <f t="shared" ca="1" si="18"/>
        <v>0</v>
      </c>
      <c r="K219" s="53">
        <f t="shared" ca="1" si="19"/>
        <v>0</v>
      </c>
      <c r="L219" s="53">
        <f t="shared" ca="1" si="20"/>
        <v>0</v>
      </c>
      <c r="M219" s="53">
        <f t="shared" ca="1" si="9"/>
        <v>0</v>
      </c>
      <c r="N219" s="56">
        <f t="shared" ca="1" si="21"/>
        <v>0</v>
      </c>
      <c r="O219" s="56">
        <f t="shared" ca="1" si="23"/>
        <v>0</v>
      </c>
      <c r="P219" s="53">
        <f t="shared" si="10"/>
        <v>0</v>
      </c>
      <c r="Q219" s="53">
        <f t="shared" si="11"/>
        <v>0</v>
      </c>
      <c r="R219" s="53">
        <f t="shared" si="12"/>
        <v>0</v>
      </c>
      <c r="S219" s="53">
        <f t="shared" si="13"/>
        <v>0</v>
      </c>
      <c r="T219" s="58">
        <f t="shared" si="14"/>
        <v>0</v>
      </c>
    </row>
    <row r="220" spans="1:20" ht="13">
      <c r="A220" s="43"/>
      <c r="B220" s="116">
        <f t="shared" ca="1" si="0"/>
        <v>0</v>
      </c>
      <c r="C220" s="45">
        <f t="shared" ca="1" si="1"/>
        <v>0</v>
      </c>
      <c r="D220" s="45">
        <f t="shared" ca="1" si="2"/>
        <v>0</v>
      </c>
      <c r="E220" s="45">
        <f t="shared" ca="1" si="3"/>
        <v>0</v>
      </c>
      <c r="F220" s="45">
        <f t="shared" ca="1" si="4"/>
        <v>0</v>
      </c>
      <c r="G220" s="45">
        <f t="shared" ca="1" si="15"/>
        <v>0</v>
      </c>
      <c r="H220" s="48">
        <f t="shared" ca="1" si="16"/>
        <v>0</v>
      </c>
      <c r="I220" s="48">
        <f t="shared" ca="1" si="17"/>
        <v>0</v>
      </c>
      <c r="J220" s="45">
        <f t="shared" ca="1" si="18"/>
        <v>0</v>
      </c>
      <c r="K220" s="45">
        <f t="shared" ca="1" si="19"/>
        <v>0</v>
      </c>
      <c r="L220" s="45">
        <f t="shared" ca="1" si="20"/>
        <v>0</v>
      </c>
      <c r="M220" s="45">
        <f t="shared" ca="1" si="9"/>
        <v>0</v>
      </c>
      <c r="N220" s="48">
        <f t="shared" ca="1" si="21"/>
        <v>0</v>
      </c>
      <c r="O220" s="48">
        <f t="shared" ca="1" si="23"/>
        <v>0</v>
      </c>
      <c r="P220" s="45">
        <f t="shared" si="10"/>
        <v>0</v>
      </c>
      <c r="Q220" s="45">
        <f t="shared" si="11"/>
        <v>0</v>
      </c>
      <c r="R220" s="45">
        <f t="shared" si="12"/>
        <v>0</v>
      </c>
      <c r="S220" s="45">
        <f t="shared" si="13"/>
        <v>0</v>
      </c>
      <c r="T220" s="50">
        <f t="shared" si="14"/>
        <v>0</v>
      </c>
    </row>
    <row r="221" spans="1:20" ht="13">
      <c r="A221" s="51"/>
      <c r="B221" s="115">
        <f t="shared" ca="1" si="0"/>
        <v>0</v>
      </c>
      <c r="C221" s="53">
        <f t="shared" ca="1" si="1"/>
        <v>0</v>
      </c>
      <c r="D221" s="53">
        <f t="shared" ca="1" si="2"/>
        <v>0</v>
      </c>
      <c r="E221" s="53">
        <f t="shared" ca="1" si="3"/>
        <v>0</v>
      </c>
      <c r="F221" s="53">
        <f t="shared" ca="1" si="4"/>
        <v>0</v>
      </c>
      <c r="G221" s="53">
        <f t="shared" ca="1" si="15"/>
        <v>0</v>
      </c>
      <c r="H221" s="56">
        <f t="shared" ca="1" si="16"/>
        <v>0</v>
      </c>
      <c r="I221" s="56">
        <f t="shared" ca="1" si="17"/>
        <v>0</v>
      </c>
      <c r="J221" s="53">
        <f t="shared" ca="1" si="18"/>
        <v>0</v>
      </c>
      <c r="K221" s="53">
        <f t="shared" ca="1" si="19"/>
        <v>0</v>
      </c>
      <c r="L221" s="53">
        <f t="shared" ca="1" si="20"/>
        <v>0</v>
      </c>
      <c r="M221" s="53">
        <f t="shared" ca="1" si="9"/>
        <v>0</v>
      </c>
      <c r="N221" s="56">
        <f t="shared" ca="1" si="21"/>
        <v>0</v>
      </c>
      <c r="O221" s="56">
        <f t="shared" ca="1" si="23"/>
        <v>0</v>
      </c>
      <c r="P221" s="53">
        <f t="shared" si="10"/>
        <v>0</v>
      </c>
      <c r="Q221" s="53">
        <f t="shared" si="11"/>
        <v>0</v>
      </c>
      <c r="R221" s="53">
        <f t="shared" si="12"/>
        <v>0</v>
      </c>
      <c r="S221" s="53">
        <f t="shared" si="13"/>
        <v>0</v>
      </c>
      <c r="T221" s="58">
        <f t="shared" si="14"/>
        <v>0</v>
      </c>
    </row>
    <row r="222" spans="1:20" ht="13">
      <c r="A222" s="43"/>
      <c r="B222" s="116">
        <f t="shared" ca="1" si="0"/>
        <v>0</v>
      </c>
      <c r="C222" s="45">
        <f t="shared" ca="1" si="1"/>
        <v>0</v>
      </c>
      <c r="D222" s="45">
        <f t="shared" ca="1" si="2"/>
        <v>0</v>
      </c>
      <c r="E222" s="45">
        <f t="shared" ca="1" si="3"/>
        <v>0</v>
      </c>
      <c r="F222" s="45">
        <f t="shared" ca="1" si="4"/>
        <v>0</v>
      </c>
      <c r="G222" s="45">
        <f t="shared" ca="1" si="15"/>
        <v>0</v>
      </c>
      <c r="H222" s="48">
        <f t="shared" ca="1" si="16"/>
        <v>0</v>
      </c>
      <c r="I222" s="48">
        <f t="shared" ca="1" si="17"/>
        <v>0</v>
      </c>
      <c r="J222" s="45">
        <f t="shared" ca="1" si="18"/>
        <v>0</v>
      </c>
      <c r="K222" s="45">
        <f t="shared" ca="1" si="19"/>
        <v>0</v>
      </c>
      <c r="L222" s="45">
        <f t="shared" ca="1" si="20"/>
        <v>0</v>
      </c>
      <c r="M222" s="45">
        <f t="shared" ca="1" si="9"/>
        <v>0</v>
      </c>
      <c r="N222" s="48">
        <f t="shared" ca="1" si="21"/>
        <v>0</v>
      </c>
      <c r="O222" s="48">
        <f t="shared" ca="1" si="23"/>
        <v>0</v>
      </c>
      <c r="P222" s="45">
        <f t="shared" si="10"/>
        <v>0</v>
      </c>
      <c r="Q222" s="45">
        <f t="shared" si="11"/>
        <v>0</v>
      </c>
      <c r="R222" s="45">
        <f t="shared" si="12"/>
        <v>0</v>
      </c>
      <c r="S222" s="45">
        <f t="shared" si="13"/>
        <v>0</v>
      </c>
      <c r="T222" s="50">
        <f t="shared" si="14"/>
        <v>0</v>
      </c>
    </row>
    <row r="223" spans="1:20" ht="13">
      <c r="A223" s="51"/>
      <c r="B223" s="115">
        <f t="shared" ca="1" si="0"/>
        <v>0</v>
      </c>
      <c r="C223" s="53">
        <f t="shared" ca="1" si="1"/>
        <v>0</v>
      </c>
      <c r="D223" s="53">
        <f t="shared" ca="1" si="2"/>
        <v>0</v>
      </c>
      <c r="E223" s="53">
        <f t="shared" ca="1" si="3"/>
        <v>0</v>
      </c>
      <c r="F223" s="53">
        <f t="shared" ca="1" si="4"/>
        <v>0</v>
      </c>
      <c r="G223" s="53">
        <f t="shared" ca="1" si="15"/>
        <v>0</v>
      </c>
      <c r="H223" s="56">
        <f t="shared" ca="1" si="16"/>
        <v>0</v>
      </c>
      <c r="I223" s="56">
        <f t="shared" ca="1" si="17"/>
        <v>0</v>
      </c>
      <c r="J223" s="53">
        <f t="shared" ca="1" si="18"/>
        <v>0</v>
      </c>
      <c r="K223" s="53">
        <f t="shared" ca="1" si="19"/>
        <v>0</v>
      </c>
      <c r="L223" s="53">
        <f t="shared" ca="1" si="20"/>
        <v>0</v>
      </c>
      <c r="M223" s="53">
        <f t="shared" ca="1" si="9"/>
        <v>0</v>
      </c>
      <c r="N223" s="56">
        <f t="shared" ca="1" si="21"/>
        <v>0</v>
      </c>
      <c r="O223" s="56">
        <f t="shared" ca="1" si="23"/>
        <v>0</v>
      </c>
      <c r="P223" s="53">
        <f t="shared" si="10"/>
        <v>0</v>
      </c>
      <c r="Q223" s="53">
        <f t="shared" si="11"/>
        <v>0</v>
      </c>
      <c r="R223" s="53">
        <f t="shared" si="12"/>
        <v>0</v>
      </c>
      <c r="S223" s="53">
        <f t="shared" si="13"/>
        <v>0</v>
      </c>
      <c r="T223" s="58">
        <f t="shared" si="14"/>
        <v>0</v>
      </c>
    </row>
    <row r="224" spans="1:20" ht="13">
      <c r="A224" s="43"/>
      <c r="B224" s="116">
        <f t="shared" ca="1" si="0"/>
        <v>0</v>
      </c>
      <c r="C224" s="45">
        <f t="shared" ca="1" si="1"/>
        <v>0</v>
      </c>
      <c r="D224" s="45">
        <f t="shared" ca="1" si="2"/>
        <v>0</v>
      </c>
      <c r="E224" s="45">
        <f t="shared" ca="1" si="3"/>
        <v>0</v>
      </c>
      <c r="F224" s="45">
        <f t="shared" ca="1" si="4"/>
        <v>0</v>
      </c>
      <c r="G224" s="45">
        <f t="shared" ca="1" si="15"/>
        <v>0</v>
      </c>
      <c r="H224" s="48">
        <f t="shared" ca="1" si="16"/>
        <v>0</v>
      </c>
      <c r="I224" s="48">
        <f t="shared" ca="1" si="17"/>
        <v>0</v>
      </c>
      <c r="J224" s="45">
        <f t="shared" ca="1" si="18"/>
        <v>0</v>
      </c>
      <c r="K224" s="45">
        <f t="shared" ca="1" si="19"/>
        <v>0</v>
      </c>
      <c r="L224" s="45">
        <f t="shared" ca="1" si="20"/>
        <v>0</v>
      </c>
      <c r="M224" s="45">
        <f t="shared" ca="1" si="9"/>
        <v>0</v>
      </c>
      <c r="N224" s="48">
        <f t="shared" ca="1" si="21"/>
        <v>0</v>
      </c>
      <c r="O224" s="48">
        <f t="shared" ca="1" si="23"/>
        <v>0</v>
      </c>
      <c r="P224" s="45">
        <f t="shared" si="10"/>
        <v>0</v>
      </c>
      <c r="Q224" s="45">
        <f t="shared" si="11"/>
        <v>0</v>
      </c>
      <c r="R224" s="45">
        <f t="shared" si="12"/>
        <v>0</v>
      </c>
      <c r="S224" s="45">
        <f t="shared" si="13"/>
        <v>0</v>
      </c>
      <c r="T224" s="50">
        <f t="shared" si="14"/>
        <v>0</v>
      </c>
    </row>
    <row r="225" spans="1:20" ht="13">
      <c r="A225" s="51"/>
      <c r="B225" s="115">
        <f t="shared" ca="1" si="0"/>
        <v>0</v>
      </c>
      <c r="C225" s="53">
        <f t="shared" ca="1" si="1"/>
        <v>0</v>
      </c>
      <c r="D225" s="53">
        <f t="shared" ca="1" si="2"/>
        <v>0</v>
      </c>
      <c r="E225" s="53">
        <f t="shared" ca="1" si="3"/>
        <v>0</v>
      </c>
      <c r="F225" s="53">
        <f t="shared" ca="1" si="4"/>
        <v>0</v>
      </c>
      <c r="G225" s="53">
        <f t="shared" ca="1" si="15"/>
        <v>0</v>
      </c>
      <c r="H225" s="56">
        <f t="shared" ca="1" si="16"/>
        <v>0</v>
      </c>
      <c r="I225" s="56">
        <f t="shared" ca="1" si="17"/>
        <v>0</v>
      </c>
      <c r="J225" s="53">
        <f t="shared" ca="1" si="18"/>
        <v>0</v>
      </c>
      <c r="K225" s="53">
        <f t="shared" ca="1" si="19"/>
        <v>0</v>
      </c>
      <c r="L225" s="53">
        <f t="shared" ca="1" si="20"/>
        <v>0</v>
      </c>
      <c r="M225" s="53">
        <f t="shared" ca="1" si="9"/>
        <v>0</v>
      </c>
      <c r="N225" s="56">
        <f t="shared" ca="1" si="21"/>
        <v>0</v>
      </c>
      <c r="O225" s="56">
        <f t="shared" ca="1" si="23"/>
        <v>0</v>
      </c>
      <c r="P225" s="53">
        <f t="shared" si="10"/>
        <v>0</v>
      </c>
      <c r="Q225" s="53">
        <f t="shared" si="11"/>
        <v>0</v>
      </c>
      <c r="R225" s="53">
        <f t="shared" si="12"/>
        <v>0</v>
      </c>
      <c r="S225" s="53">
        <f t="shared" si="13"/>
        <v>0</v>
      </c>
      <c r="T225" s="58">
        <f t="shared" si="14"/>
        <v>0</v>
      </c>
    </row>
    <row r="226" spans="1:20" ht="13">
      <c r="A226" s="43"/>
      <c r="B226" s="116">
        <f t="shared" ca="1" si="0"/>
        <v>0</v>
      </c>
      <c r="C226" s="45">
        <f t="shared" ca="1" si="1"/>
        <v>0</v>
      </c>
      <c r="D226" s="45">
        <f t="shared" ca="1" si="2"/>
        <v>0</v>
      </c>
      <c r="E226" s="45">
        <f t="shared" ca="1" si="3"/>
        <v>0</v>
      </c>
      <c r="F226" s="45">
        <f t="shared" ca="1" si="4"/>
        <v>0</v>
      </c>
      <c r="G226" s="45">
        <f t="shared" ca="1" si="15"/>
        <v>0</v>
      </c>
      <c r="H226" s="48">
        <f t="shared" ca="1" si="16"/>
        <v>0</v>
      </c>
      <c r="I226" s="48">
        <f t="shared" ca="1" si="17"/>
        <v>0</v>
      </c>
      <c r="J226" s="45">
        <f t="shared" ca="1" si="18"/>
        <v>0</v>
      </c>
      <c r="K226" s="45">
        <f t="shared" ca="1" si="19"/>
        <v>0</v>
      </c>
      <c r="L226" s="45">
        <f t="shared" ca="1" si="20"/>
        <v>0</v>
      </c>
      <c r="M226" s="45">
        <f t="shared" ca="1" si="9"/>
        <v>0</v>
      </c>
      <c r="N226" s="48">
        <f t="shared" ca="1" si="21"/>
        <v>0</v>
      </c>
      <c r="O226" s="48">
        <f t="shared" ca="1" si="23"/>
        <v>0</v>
      </c>
      <c r="P226" s="45">
        <f t="shared" si="10"/>
        <v>0</v>
      </c>
      <c r="Q226" s="45">
        <f t="shared" si="11"/>
        <v>0</v>
      </c>
      <c r="R226" s="45">
        <f t="shared" si="12"/>
        <v>0</v>
      </c>
      <c r="S226" s="45">
        <f t="shared" si="13"/>
        <v>0</v>
      </c>
      <c r="T226" s="50">
        <f t="shared" si="14"/>
        <v>0</v>
      </c>
    </row>
    <row r="227" spans="1:20" ht="13">
      <c r="A227" s="51"/>
      <c r="B227" s="115">
        <f t="shared" ca="1" si="0"/>
        <v>0</v>
      </c>
      <c r="C227" s="53">
        <f t="shared" ca="1" si="1"/>
        <v>0</v>
      </c>
      <c r="D227" s="53">
        <f t="shared" ca="1" si="2"/>
        <v>0</v>
      </c>
      <c r="E227" s="53">
        <f t="shared" ca="1" si="3"/>
        <v>0</v>
      </c>
      <c r="F227" s="53">
        <f t="shared" ca="1" si="4"/>
        <v>0</v>
      </c>
      <c r="G227" s="53">
        <f t="shared" ca="1" si="15"/>
        <v>0</v>
      </c>
      <c r="H227" s="56">
        <f t="shared" ca="1" si="16"/>
        <v>0</v>
      </c>
      <c r="I227" s="56">
        <f t="shared" ca="1" si="17"/>
        <v>0</v>
      </c>
      <c r="J227" s="53">
        <f t="shared" ca="1" si="18"/>
        <v>0</v>
      </c>
      <c r="K227" s="53">
        <f t="shared" ca="1" si="19"/>
        <v>0</v>
      </c>
      <c r="L227" s="53">
        <f t="shared" ca="1" si="20"/>
        <v>0</v>
      </c>
      <c r="M227" s="53">
        <f t="shared" ca="1" si="9"/>
        <v>0</v>
      </c>
      <c r="N227" s="56">
        <f t="shared" ca="1" si="21"/>
        <v>0</v>
      </c>
      <c r="O227" s="56">
        <f t="shared" ca="1" si="23"/>
        <v>0</v>
      </c>
      <c r="P227" s="53">
        <f t="shared" si="10"/>
        <v>0</v>
      </c>
      <c r="Q227" s="53">
        <f t="shared" si="11"/>
        <v>0</v>
      </c>
      <c r="R227" s="53">
        <f t="shared" si="12"/>
        <v>0</v>
      </c>
      <c r="S227" s="53">
        <f t="shared" si="13"/>
        <v>0</v>
      </c>
      <c r="T227" s="58">
        <f t="shared" si="14"/>
        <v>0</v>
      </c>
    </row>
    <row r="228" spans="1:20" ht="13">
      <c r="A228" s="43"/>
      <c r="B228" s="116">
        <f t="shared" ca="1" si="0"/>
        <v>0</v>
      </c>
      <c r="C228" s="45">
        <f t="shared" ca="1" si="1"/>
        <v>0</v>
      </c>
      <c r="D228" s="45">
        <f t="shared" ca="1" si="2"/>
        <v>0</v>
      </c>
      <c r="E228" s="45">
        <f t="shared" ca="1" si="3"/>
        <v>0</v>
      </c>
      <c r="F228" s="45">
        <f t="shared" ca="1" si="4"/>
        <v>0</v>
      </c>
      <c r="G228" s="45">
        <f t="shared" ca="1" si="15"/>
        <v>0</v>
      </c>
      <c r="H228" s="48">
        <f t="shared" ca="1" si="16"/>
        <v>0</v>
      </c>
      <c r="I228" s="48">
        <f t="shared" ca="1" si="17"/>
        <v>0</v>
      </c>
      <c r="J228" s="45">
        <f t="shared" ca="1" si="18"/>
        <v>0</v>
      </c>
      <c r="K228" s="45">
        <f t="shared" ca="1" si="19"/>
        <v>0</v>
      </c>
      <c r="L228" s="45">
        <f t="shared" ca="1" si="20"/>
        <v>0</v>
      </c>
      <c r="M228" s="45">
        <f t="shared" ca="1" si="9"/>
        <v>0</v>
      </c>
      <c r="N228" s="48">
        <f t="shared" ca="1" si="21"/>
        <v>0</v>
      </c>
      <c r="O228" s="48">
        <f t="shared" ca="1" si="23"/>
        <v>0</v>
      </c>
      <c r="P228" s="45">
        <f t="shared" si="10"/>
        <v>0</v>
      </c>
      <c r="Q228" s="45">
        <f t="shared" si="11"/>
        <v>0</v>
      </c>
      <c r="R228" s="45">
        <f t="shared" si="12"/>
        <v>0</v>
      </c>
      <c r="S228" s="45">
        <f t="shared" si="13"/>
        <v>0</v>
      </c>
      <c r="T228" s="50">
        <f t="shared" si="14"/>
        <v>0</v>
      </c>
    </row>
    <row r="229" spans="1:20" ht="13">
      <c r="A229" s="51"/>
      <c r="B229" s="115">
        <f t="shared" ca="1" si="0"/>
        <v>0</v>
      </c>
      <c r="C229" s="53">
        <f t="shared" ca="1" si="1"/>
        <v>0</v>
      </c>
      <c r="D229" s="53">
        <f t="shared" ca="1" si="2"/>
        <v>0</v>
      </c>
      <c r="E229" s="53">
        <f t="shared" ca="1" si="3"/>
        <v>0</v>
      </c>
      <c r="F229" s="53">
        <f t="shared" ca="1" si="4"/>
        <v>0</v>
      </c>
      <c r="G229" s="53">
        <f t="shared" ca="1" si="15"/>
        <v>0</v>
      </c>
      <c r="H229" s="56">
        <f t="shared" ca="1" si="16"/>
        <v>0</v>
      </c>
      <c r="I229" s="56">
        <f t="shared" ca="1" si="17"/>
        <v>0</v>
      </c>
      <c r="J229" s="53">
        <f t="shared" ca="1" si="18"/>
        <v>0</v>
      </c>
      <c r="K229" s="53">
        <f t="shared" ca="1" si="19"/>
        <v>0</v>
      </c>
      <c r="L229" s="53">
        <f t="shared" ca="1" si="20"/>
        <v>0</v>
      </c>
      <c r="M229" s="53">
        <f t="shared" ca="1" si="9"/>
        <v>0</v>
      </c>
      <c r="N229" s="56">
        <f t="shared" ca="1" si="21"/>
        <v>0</v>
      </c>
      <c r="O229" s="56">
        <f t="shared" ca="1" si="23"/>
        <v>0</v>
      </c>
      <c r="P229" s="53">
        <f t="shared" si="10"/>
        <v>0</v>
      </c>
      <c r="Q229" s="53">
        <f t="shared" si="11"/>
        <v>0</v>
      </c>
      <c r="R229" s="53">
        <f t="shared" si="12"/>
        <v>0</v>
      </c>
      <c r="S229" s="53">
        <f t="shared" si="13"/>
        <v>0</v>
      </c>
      <c r="T229" s="58">
        <f t="shared" si="14"/>
        <v>0</v>
      </c>
    </row>
    <row r="230" spans="1:20" ht="13">
      <c r="A230" s="43"/>
      <c r="B230" s="116">
        <f t="shared" ca="1" si="0"/>
        <v>0</v>
      </c>
      <c r="C230" s="45">
        <f t="shared" ca="1" si="1"/>
        <v>0</v>
      </c>
      <c r="D230" s="45">
        <f t="shared" ca="1" si="2"/>
        <v>0</v>
      </c>
      <c r="E230" s="45">
        <f t="shared" ca="1" si="3"/>
        <v>0</v>
      </c>
      <c r="F230" s="45">
        <f t="shared" ca="1" si="4"/>
        <v>0</v>
      </c>
      <c r="G230" s="45">
        <f t="shared" ca="1" si="15"/>
        <v>0</v>
      </c>
      <c r="H230" s="48">
        <f t="shared" ca="1" si="16"/>
        <v>0</v>
      </c>
      <c r="I230" s="48">
        <f t="shared" ca="1" si="17"/>
        <v>0</v>
      </c>
      <c r="J230" s="45">
        <f t="shared" ca="1" si="18"/>
        <v>0</v>
      </c>
      <c r="K230" s="45">
        <f t="shared" ca="1" si="19"/>
        <v>0</v>
      </c>
      <c r="L230" s="45">
        <f t="shared" ca="1" si="20"/>
        <v>0</v>
      </c>
      <c r="M230" s="45">
        <f t="shared" ca="1" si="9"/>
        <v>0</v>
      </c>
      <c r="N230" s="48">
        <f t="shared" ca="1" si="21"/>
        <v>0</v>
      </c>
      <c r="O230" s="48">
        <f t="shared" ca="1" si="23"/>
        <v>0</v>
      </c>
      <c r="P230" s="45">
        <f t="shared" si="10"/>
        <v>0</v>
      </c>
      <c r="Q230" s="45">
        <f t="shared" si="11"/>
        <v>0</v>
      </c>
      <c r="R230" s="45">
        <f t="shared" si="12"/>
        <v>0</v>
      </c>
      <c r="S230" s="45">
        <f t="shared" si="13"/>
        <v>0</v>
      </c>
      <c r="T230" s="50">
        <f t="shared" si="14"/>
        <v>0</v>
      </c>
    </row>
    <row r="231" spans="1:20" ht="13">
      <c r="A231" s="51"/>
      <c r="B231" s="115">
        <f t="shared" ca="1" si="0"/>
        <v>0</v>
      </c>
      <c r="C231" s="53">
        <f t="shared" ca="1" si="1"/>
        <v>0</v>
      </c>
      <c r="D231" s="53">
        <f t="shared" ca="1" si="2"/>
        <v>0</v>
      </c>
      <c r="E231" s="53">
        <f t="shared" ca="1" si="3"/>
        <v>0</v>
      </c>
      <c r="F231" s="53">
        <f t="shared" ca="1" si="4"/>
        <v>0</v>
      </c>
      <c r="G231" s="53">
        <f t="shared" ca="1" si="15"/>
        <v>0</v>
      </c>
      <c r="H231" s="56">
        <f t="shared" ca="1" si="16"/>
        <v>0</v>
      </c>
      <c r="I231" s="56">
        <f t="shared" ca="1" si="17"/>
        <v>0</v>
      </c>
      <c r="J231" s="53">
        <f t="shared" ca="1" si="18"/>
        <v>0</v>
      </c>
      <c r="K231" s="53">
        <f t="shared" ca="1" si="19"/>
        <v>0</v>
      </c>
      <c r="L231" s="53">
        <f t="shared" ca="1" si="20"/>
        <v>0</v>
      </c>
      <c r="M231" s="53">
        <f t="shared" ca="1" si="9"/>
        <v>0</v>
      </c>
      <c r="N231" s="56">
        <f t="shared" ca="1" si="21"/>
        <v>0</v>
      </c>
      <c r="O231" s="56">
        <f t="shared" ca="1" si="23"/>
        <v>0</v>
      </c>
      <c r="P231" s="53">
        <f t="shared" si="10"/>
        <v>0</v>
      </c>
      <c r="Q231" s="53">
        <f t="shared" si="11"/>
        <v>0</v>
      </c>
      <c r="R231" s="53">
        <f t="shared" si="12"/>
        <v>0</v>
      </c>
      <c r="S231" s="53">
        <f t="shared" si="13"/>
        <v>0</v>
      </c>
      <c r="T231" s="58">
        <f t="shared" si="14"/>
        <v>0</v>
      </c>
    </row>
    <row r="232" spans="1:20" ht="13">
      <c r="A232" s="43"/>
      <c r="B232" s="116">
        <f t="shared" ca="1" si="0"/>
        <v>0</v>
      </c>
      <c r="C232" s="45">
        <f t="shared" ca="1" si="1"/>
        <v>0</v>
      </c>
      <c r="D232" s="45">
        <f t="shared" ca="1" si="2"/>
        <v>0</v>
      </c>
      <c r="E232" s="45">
        <f t="shared" ca="1" si="3"/>
        <v>0</v>
      </c>
      <c r="F232" s="45">
        <f t="shared" ca="1" si="4"/>
        <v>0</v>
      </c>
      <c r="G232" s="45">
        <f t="shared" ca="1" si="15"/>
        <v>0</v>
      </c>
      <c r="H232" s="48">
        <f t="shared" ca="1" si="16"/>
        <v>0</v>
      </c>
      <c r="I232" s="48">
        <f t="shared" ca="1" si="17"/>
        <v>0</v>
      </c>
      <c r="J232" s="45">
        <f t="shared" ca="1" si="18"/>
        <v>0</v>
      </c>
      <c r="K232" s="45">
        <f t="shared" ca="1" si="19"/>
        <v>0</v>
      </c>
      <c r="L232" s="45">
        <f t="shared" ca="1" si="20"/>
        <v>0</v>
      </c>
      <c r="M232" s="45">
        <f t="shared" ca="1" si="9"/>
        <v>0</v>
      </c>
      <c r="N232" s="48">
        <f t="shared" ca="1" si="21"/>
        <v>0</v>
      </c>
      <c r="O232" s="48">
        <f t="shared" ca="1" si="23"/>
        <v>0</v>
      </c>
      <c r="P232" s="45">
        <f t="shared" si="10"/>
        <v>0</v>
      </c>
      <c r="Q232" s="45">
        <f t="shared" si="11"/>
        <v>0</v>
      </c>
      <c r="R232" s="45">
        <f t="shared" si="12"/>
        <v>0</v>
      </c>
      <c r="S232" s="45">
        <f t="shared" si="13"/>
        <v>0</v>
      </c>
      <c r="T232" s="50">
        <f t="shared" si="14"/>
        <v>0</v>
      </c>
    </row>
    <row r="233" spans="1:20" ht="13">
      <c r="A233" s="51"/>
      <c r="B233" s="115">
        <f t="shared" ca="1" si="0"/>
        <v>0</v>
      </c>
      <c r="C233" s="53">
        <f t="shared" ca="1" si="1"/>
        <v>0</v>
      </c>
      <c r="D233" s="53">
        <f t="shared" ca="1" si="2"/>
        <v>0</v>
      </c>
      <c r="E233" s="53">
        <f t="shared" ca="1" si="3"/>
        <v>0</v>
      </c>
      <c r="F233" s="53">
        <f t="shared" ca="1" si="4"/>
        <v>0</v>
      </c>
      <c r="G233" s="53">
        <f t="shared" ca="1" si="15"/>
        <v>0</v>
      </c>
      <c r="H233" s="56">
        <f t="shared" ca="1" si="16"/>
        <v>0</v>
      </c>
      <c r="I233" s="56">
        <f t="shared" ca="1" si="17"/>
        <v>0</v>
      </c>
      <c r="J233" s="53">
        <f t="shared" ca="1" si="18"/>
        <v>0</v>
      </c>
      <c r="K233" s="53">
        <f t="shared" ca="1" si="19"/>
        <v>0</v>
      </c>
      <c r="L233" s="53">
        <f t="shared" ca="1" si="20"/>
        <v>0</v>
      </c>
      <c r="M233" s="53">
        <f t="shared" ca="1" si="9"/>
        <v>0</v>
      </c>
      <c r="N233" s="56">
        <f t="shared" ca="1" si="21"/>
        <v>0</v>
      </c>
      <c r="O233" s="56">
        <f t="shared" ca="1" si="23"/>
        <v>0</v>
      </c>
      <c r="P233" s="53">
        <f t="shared" si="10"/>
        <v>0</v>
      </c>
      <c r="Q233" s="53">
        <f t="shared" si="11"/>
        <v>0</v>
      </c>
      <c r="R233" s="53">
        <f t="shared" si="12"/>
        <v>0</v>
      </c>
      <c r="S233" s="53">
        <f t="shared" si="13"/>
        <v>0</v>
      </c>
      <c r="T233" s="58">
        <f t="shared" si="14"/>
        <v>0</v>
      </c>
    </row>
    <row r="234" spans="1:20" ht="13">
      <c r="A234" s="43"/>
      <c r="B234" s="116">
        <f t="shared" ca="1" si="0"/>
        <v>0</v>
      </c>
      <c r="C234" s="45">
        <f t="shared" ca="1" si="1"/>
        <v>0</v>
      </c>
      <c r="D234" s="45">
        <f t="shared" ca="1" si="2"/>
        <v>0</v>
      </c>
      <c r="E234" s="45">
        <f t="shared" ca="1" si="3"/>
        <v>0</v>
      </c>
      <c r="F234" s="45">
        <f t="shared" ca="1" si="4"/>
        <v>0</v>
      </c>
      <c r="G234" s="45">
        <f t="shared" ca="1" si="15"/>
        <v>0</v>
      </c>
      <c r="H234" s="48">
        <f t="shared" ca="1" si="16"/>
        <v>0</v>
      </c>
      <c r="I234" s="48">
        <f t="shared" ca="1" si="17"/>
        <v>0</v>
      </c>
      <c r="J234" s="45">
        <f t="shared" ca="1" si="18"/>
        <v>0</v>
      </c>
      <c r="K234" s="45">
        <f t="shared" ca="1" si="19"/>
        <v>0</v>
      </c>
      <c r="L234" s="45">
        <f t="shared" ca="1" si="20"/>
        <v>0</v>
      </c>
      <c r="M234" s="45">
        <f t="shared" ca="1" si="9"/>
        <v>0</v>
      </c>
      <c r="N234" s="48">
        <f t="shared" ca="1" si="21"/>
        <v>0</v>
      </c>
      <c r="O234" s="48">
        <f t="shared" ca="1" si="23"/>
        <v>0</v>
      </c>
      <c r="P234" s="45">
        <f t="shared" si="10"/>
        <v>0</v>
      </c>
      <c r="Q234" s="45">
        <f t="shared" si="11"/>
        <v>0</v>
      </c>
      <c r="R234" s="45">
        <f t="shared" si="12"/>
        <v>0</v>
      </c>
      <c r="S234" s="45">
        <f t="shared" si="13"/>
        <v>0</v>
      </c>
      <c r="T234" s="50">
        <f t="shared" si="14"/>
        <v>0</v>
      </c>
    </row>
    <row r="235" spans="1:20" ht="13">
      <c r="A235" s="51"/>
      <c r="B235" s="115">
        <f t="shared" ca="1" si="0"/>
        <v>0</v>
      </c>
      <c r="C235" s="53">
        <f t="shared" ca="1" si="1"/>
        <v>0</v>
      </c>
      <c r="D235" s="53">
        <f t="shared" ca="1" si="2"/>
        <v>0</v>
      </c>
      <c r="E235" s="53">
        <f t="shared" ca="1" si="3"/>
        <v>0</v>
      </c>
      <c r="F235" s="53">
        <f t="shared" ca="1" si="4"/>
        <v>0</v>
      </c>
      <c r="G235" s="53">
        <f t="shared" ca="1" si="15"/>
        <v>0</v>
      </c>
      <c r="H235" s="56">
        <f t="shared" ca="1" si="16"/>
        <v>0</v>
      </c>
      <c r="I235" s="56">
        <f t="shared" ca="1" si="17"/>
        <v>0</v>
      </c>
      <c r="J235" s="53">
        <f t="shared" ca="1" si="18"/>
        <v>0</v>
      </c>
      <c r="K235" s="53">
        <f t="shared" ca="1" si="19"/>
        <v>0</v>
      </c>
      <c r="L235" s="53">
        <f t="shared" ca="1" si="20"/>
        <v>0</v>
      </c>
      <c r="M235" s="53">
        <f t="shared" ca="1" si="9"/>
        <v>0</v>
      </c>
      <c r="N235" s="56">
        <f t="shared" ca="1" si="21"/>
        <v>0</v>
      </c>
      <c r="O235" s="56">
        <f t="shared" ca="1" si="23"/>
        <v>0</v>
      </c>
      <c r="P235" s="53">
        <f t="shared" si="10"/>
        <v>0</v>
      </c>
      <c r="Q235" s="53">
        <f t="shared" si="11"/>
        <v>0</v>
      </c>
      <c r="R235" s="53">
        <f t="shared" si="12"/>
        <v>0</v>
      </c>
      <c r="S235" s="53">
        <f t="shared" si="13"/>
        <v>0</v>
      </c>
      <c r="T235" s="58">
        <f t="shared" si="14"/>
        <v>0</v>
      </c>
    </row>
    <row r="236" spans="1:20" ht="13">
      <c r="A236" s="43"/>
      <c r="B236" s="116">
        <f t="shared" ca="1" si="0"/>
        <v>0</v>
      </c>
      <c r="C236" s="45">
        <f t="shared" ca="1" si="1"/>
        <v>0</v>
      </c>
      <c r="D236" s="45">
        <f t="shared" ca="1" si="2"/>
        <v>0</v>
      </c>
      <c r="E236" s="45">
        <f t="shared" ca="1" si="3"/>
        <v>0</v>
      </c>
      <c r="F236" s="45">
        <f t="shared" ca="1" si="4"/>
        <v>0</v>
      </c>
      <c r="G236" s="45">
        <f t="shared" ca="1" si="15"/>
        <v>0</v>
      </c>
      <c r="H236" s="48">
        <f t="shared" ca="1" si="16"/>
        <v>0</v>
      </c>
      <c r="I236" s="48">
        <f t="shared" ca="1" si="17"/>
        <v>0</v>
      </c>
      <c r="J236" s="45">
        <f t="shared" ca="1" si="18"/>
        <v>0</v>
      </c>
      <c r="K236" s="45">
        <f t="shared" ca="1" si="19"/>
        <v>0</v>
      </c>
      <c r="L236" s="45">
        <f t="shared" ca="1" si="20"/>
        <v>0</v>
      </c>
      <c r="M236" s="45">
        <f t="shared" ca="1" si="9"/>
        <v>0</v>
      </c>
      <c r="N236" s="48">
        <f t="shared" ca="1" si="21"/>
        <v>0</v>
      </c>
      <c r="O236" s="48">
        <f t="shared" ca="1" si="23"/>
        <v>0</v>
      </c>
      <c r="P236" s="45">
        <f t="shared" si="10"/>
        <v>0</v>
      </c>
      <c r="Q236" s="45">
        <f t="shared" si="11"/>
        <v>0</v>
      </c>
      <c r="R236" s="45">
        <f t="shared" si="12"/>
        <v>0</v>
      </c>
      <c r="S236" s="45">
        <f t="shared" si="13"/>
        <v>0</v>
      </c>
      <c r="T236" s="50">
        <f t="shared" si="14"/>
        <v>0</v>
      </c>
    </row>
    <row r="237" spans="1:20" ht="13">
      <c r="A237" s="51"/>
      <c r="B237" s="115">
        <f t="shared" ca="1" si="0"/>
        <v>0</v>
      </c>
      <c r="C237" s="53">
        <f t="shared" ca="1" si="1"/>
        <v>0</v>
      </c>
      <c r="D237" s="53">
        <f t="shared" ca="1" si="2"/>
        <v>0</v>
      </c>
      <c r="E237" s="53">
        <f t="shared" ca="1" si="3"/>
        <v>0</v>
      </c>
      <c r="F237" s="53">
        <f t="shared" ca="1" si="4"/>
        <v>0</v>
      </c>
      <c r="G237" s="53">
        <f t="shared" ca="1" si="15"/>
        <v>0</v>
      </c>
      <c r="H237" s="56">
        <f t="shared" ca="1" si="16"/>
        <v>0</v>
      </c>
      <c r="I237" s="56">
        <f t="shared" ca="1" si="17"/>
        <v>0</v>
      </c>
      <c r="J237" s="53">
        <f t="shared" ca="1" si="18"/>
        <v>0</v>
      </c>
      <c r="K237" s="53">
        <f t="shared" ca="1" si="19"/>
        <v>0</v>
      </c>
      <c r="L237" s="53">
        <f t="shared" ca="1" si="20"/>
        <v>0</v>
      </c>
      <c r="M237" s="53">
        <f t="shared" ca="1" si="9"/>
        <v>0</v>
      </c>
      <c r="N237" s="56">
        <f t="shared" ca="1" si="21"/>
        <v>0</v>
      </c>
      <c r="O237" s="56">
        <f t="shared" ca="1" si="23"/>
        <v>0</v>
      </c>
      <c r="P237" s="53">
        <f t="shared" si="10"/>
        <v>0</v>
      </c>
      <c r="Q237" s="53">
        <f t="shared" si="11"/>
        <v>0</v>
      </c>
      <c r="R237" s="53">
        <f t="shared" si="12"/>
        <v>0</v>
      </c>
      <c r="S237" s="53">
        <f t="shared" si="13"/>
        <v>0</v>
      </c>
      <c r="T237" s="58">
        <f t="shared" si="14"/>
        <v>0</v>
      </c>
    </row>
    <row r="238" spans="1:20" ht="13">
      <c r="A238" s="43"/>
      <c r="B238" s="116">
        <f t="shared" ca="1" si="0"/>
        <v>0</v>
      </c>
      <c r="C238" s="45">
        <f t="shared" ca="1" si="1"/>
        <v>0</v>
      </c>
      <c r="D238" s="45">
        <f t="shared" ca="1" si="2"/>
        <v>0</v>
      </c>
      <c r="E238" s="45">
        <f t="shared" ca="1" si="3"/>
        <v>0</v>
      </c>
      <c r="F238" s="45">
        <f t="shared" ca="1" si="4"/>
        <v>0</v>
      </c>
      <c r="G238" s="45">
        <f t="shared" ca="1" si="15"/>
        <v>0</v>
      </c>
      <c r="H238" s="48">
        <f t="shared" ca="1" si="16"/>
        <v>0</v>
      </c>
      <c r="I238" s="48">
        <f t="shared" ca="1" si="17"/>
        <v>0</v>
      </c>
      <c r="J238" s="45">
        <f t="shared" ca="1" si="18"/>
        <v>0</v>
      </c>
      <c r="K238" s="45">
        <f t="shared" ca="1" si="19"/>
        <v>0</v>
      </c>
      <c r="L238" s="45">
        <f t="shared" ca="1" si="20"/>
        <v>0</v>
      </c>
      <c r="M238" s="45">
        <f t="shared" ca="1" si="9"/>
        <v>0</v>
      </c>
      <c r="N238" s="48">
        <f t="shared" ca="1" si="21"/>
        <v>0</v>
      </c>
      <c r="O238" s="48">
        <f t="shared" ca="1" si="23"/>
        <v>0</v>
      </c>
      <c r="P238" s="45">
        <f t="shared" si="10"/>
        <v>0</v>
      </c>
      <c r="Q238" s="45">
        <f t="shared" si="11"/>
        <v>0</v>
      </c>
      <c r="R238" s="45">
        <f t="shared" si="12"/>
        <v>0</v>
      </c>
      <c r="S238" s="45">
        <f t="shared" si="13"/>
        <v>0</v>
      </c>
      <c r="T238" s="50">
        <f t="shared" si="14"/>
        <v>0</v>
      </c>
    </row>
    <row r="239" spans="1:20" ht="13">
      <c r="A239" s="51"/>
      <c r="B239" s="115">
        <f t="shared" ca="1" si="0"/>
        <v>0</v>
      </c>
      <c r="C239" s="53">
        <f t="shared" ca="1" si="1"/>
        <v>0</v>
      </c>
      <c r="D239" s="53">
        <f t="shared" ca="1" si="2"/>
        <v>0</v>
      </c>
      <c r="E239" s="53">
        <f t="shared" ca="1" si="3"/>
        <v>0</v>
      </c>
      <c r="F239" s="53">
        <f t="shared" ca="1" si="4"/>
        <v>0</v>
      </c>
      <c r="G239" s="53">
        <f t="shared" ca="1" si="15"/>
        <v>0</v>
      </c>
      <c r="H239" s="56">
        <f t="shared" ca="1" si="16"/>
        <v>0</v>
      </c>
      <c r="I239" s="56">
        <f t="shared" ca="1" si="17"/>
        <v>0</v>
      </c>
      <c r="J239" s="53">
        <f t="shared" ca="1" si="18"/>
        <v>0</v>
      </c>
      <c r="K239" s="53">
        <f t="shared" ca="1" si="19"/>
        <v>0</v>
      </c>
      <c r="L239" s="53">
        <f t="shared" ca="1" si="20"/>
        <v>0</v>
      </c>
      <c r="M239" s="53">
        <f t="shared" ca="1" si="9"/>
        <v>0</v>
      </c>
      <c r="N239" s="56">
        <f t="shared" ca="1" si="21"/>
        <v>0</v>
      </c>
      <c r="O239" s="56">
        <f t="shared" ca="1" si="23"/>
        <v>0</v>
      </c>
      <c r="P239" s="53">
        <f t="shared" si="10"/>
        <v>0</v>
      </c>
      <c r="Q239" s="53">
        <f t="shared" si="11"/>
        <v>0</v>
      </c>
      <c r="R239" s="53">
        <f t="shared" si="12"/>
        <v>0</v>
      </c>
      <c r="S239" s="53">
        <f t="shared" si="13"/>
        <v>0</v>
      </c>
      <c r="T239" s="58">
        <f t="shared" si="14"/>
        <v>0</v>
      </c>
    </row>
    <row r="240" spans="1:20" ht="13">
      <c r="A240" s="43"/>
      <c r="B240" s="116">
        <f t="shared" ca="1" si="0"/>
        <v>0</v>
      </c>
      <c r="C240" s="45">
        <f t="shared" ca="1" si="1"/>
        <v>0</v>
      </c>
      <c r="D240" s="45">
        <f t="shared" ca="1" si="2"/>
        <v>0</v>
      </c>
      <c r="E240" s="45">
        <f t="shared" ca="1" si="3"/>
        <v>0</v>
      </c>
      <c r="F240" s="45">
        <f t="shared" ca="1" si="4"/>
        <v>0</v>
      </c>
      <c r="G240" s="45">
        <f t="shared" ca="1" si="15"/>
        <v>0</v>
      </c>
      <c r="H240" s="48">
        <f t="shared" ca="1" si="16"/>
        <v>0</v>
      </c>
      <c r="I240" s="48">
        <f t="shared" ca="1" si="17"/>
        <v>0</v>
      </c>
      <c r="J240" s="45">
        <f t="shared" ca="1" si="18"/>
        <v>0</v>
      </c>
      <c r="K240" s="45">
        <f t="shared" ca="1" si="19"/>
        <v>0</v>
      </c>
      <c r="L240" s="45">
        <f t="shared" ca="1" si="20"/>
        <v>0</v>
      </c>
      <c r="M240" s="45">
        <f t="shared" ca="1" si="9"/>
        <v>0</v>
      </c>
      <c r="N240" s="48">
        <f t="shared" ca="1" si="21"/>
        <v>0</v>
      </c>
      <c r="O240" s="48">
        <f t="shared" ca="1" si="23"/>
        <v>0</v>
      </c>
      <c r="P240" s="45">
        <f t="shared" si="10"/>
        <v>0</v>
      </c>
      <c r="Q240" s="45">
        <f t="shared" si="11"/>
        <v>0</v>
      </c>
      <c r="R240" s="45">
        <f t="shared" si="12"/>
        <v>0</v>
      </c>
      <c r="S240" s="45">
        <f t="shared" si="13"/>
        <v>0</v>
      </c>
      <c r="T240" s="50">
        <f t="shared" si="14"/>
        <v>0</v>
      </c>
    </row>
    <row r="241" spans="1:20" ht="13">
      <c r="A241" s="51"/>
      <c r="B241" s="115">
        <f t="shared" ca="1" si="0"/>
        <v>0</v>
      </c>
      <c r="C241" s="53">
        <f t="shared" ca="1" si="1"/>
        <v>0</v>
      </c>
      <c r="D241" s="53">
        <f t="shared" ca="1" si="2"/>
        <v>0</v>
      </c>
      <c r="E241" s="53">
        <f t="shared" ca="1" si="3"/>
        <v>0</v>
      </c>
      <c r="F241" s="53">
        <f t="shared" ca="1" si="4"/>
        <v>0</v>
      </c>
      <c r="G241" s="53">
        <f t="shared" ca="1" si="15"/>
        <v>0</v>
      </c>
      <c r="H241" s="56">
        <f t="shared" ca="1" si="16"/>
        <v>0</v>
      </c>
      <c r="I241" s="56">
        <f t="shared" ca="1" si="17"/>
        <v>0</v>
      </c>
      <c r="J241" s="53">
        <f t="shared" ca="1" si="18"/>
        <v>0</v>
      </c>
      <c r="K241" s="53">
        <f t="shared" ca="1" si="19"/>
        <v>0</v>
      </c>
      <c r="L241" s="53">
        <f t="shared" ca="1" si="20"/>
        <v>0</v>
      </c>
      <c r="M241" s="53">
        <f t="shared" ca="1" si="9"/>
        <v>0</v>
      </c>
      <c r="N241" s="56">
        <f t="shared" ca="1" si="21"/>
        <v>0</v>
      </c>
      <c r="O241" s="56">
        <f t="shared" ca="1" si="23"/>
        <v>0</v>
      </c>
      <c r="P241" s="53">
        <f t="shared" si="10"/>
        <v>0</v>
      </c>
      <c r="Q241" s="53">
        <f t="shared" si="11"/>
        <v>0</v>
      </c>
      <c r="R241" s="53">
        <f t="shared" si="12"/>
        <v>0</v>
      </c>
      <c r="S241" s="53">
        <f t="shared" si="13"/>
        <v>0</v>
      </c>
      <c r="T241" s="58">
        <f t="shared" si="14"/>
        <v>0</v>
      </c>
    </row>
    <row r="242" spans="1:20" ht="13">
      <c r="A242" s="43"/>
      <c r="B242" s="116">
        <f t="shared" ca="1" si="0"/>
        <v>0</v>
      </c>
      <c r="C242" s="45">
        <f t="shared" ca="1" si="1"/>
        <v>0</v>
      </c>
      <c r="D242" s="45">
        <f t="shared" ca="1" si="2"/>
        <v>0</v>
      </c>
      <c r="E242" s="45">
        <f t="shared" ca="1" si="3"/>
        <v>0</v>
      </c>
      <c r="F242" s="45">
        <f t="shared" ca="1" si="4"/>
        <v>0</v>
      </c>
      <c r="G242" s="45">
        <f t="shared" ca="1" si="15"/>
        <v>0</v>
      </c>
      <c r="H242" s="48">
        <f t="shared" ca="1" si="16"/>
        <v>0</v>
      </c>
      <c r="I242" s="48">
        <f t="shared" ca="1" si="17"/>
        <v>0</v>
      </c>
      <c r="J242" s="45">
        <f t="shared" ca="1" si="18"/>
        <v>0</v>
      </c>
      <c r="K242" s="45">
        <f t="shared" ca="1" si="19"/>
        <v>0</v>
      </c>
      <c r="L242" s="45">
        <f t="shared" ca="1" si="20"/>
        <v>0</v>
      </c>
      <c r="M242" s="45">
        <f t="shared" ca="1" si="9"/>
        <v>0</v>
      </c>
      <c r="N242" s="48">
        <f t="shared" ca="1" si="21"/>
        <v>0</v>
      </c>
      <c r="O242" s="48">
        <f t="shared" ca="1" si="23"/>
        <v>0</v>
      </c>
      <c r="P242" s="45">
        <f t="shared" si="10"/>
        <v>0</v>
      </c>
      <c r="Q242" s="45">
        <f t="shared" si="11"/>
        <v>0</v>
      </c>
      <c r="R242" s="45">
        <f t="shared" si="12"/>
        <v>0</v>
      </c>
      <c r="S242" s="45">
        <f t="shared" si="13"/>
        <v>0</v>
      </c>
      <c r="T242" s="50">
        <f t="shared" si="14"/>
        <v>0</v>
      </c>
    </row>
    <row r="243" spans="1:20" ht="13">
      <c r="A243" s="51"/>
      <c r="B243" s="115">
        <f t="shared" ca="1" si="0"/>
        <v>0</v>
      </c>
      <c r="C243" s="53">
        <f t="shared" ca="1" si="1"/>
        <v>0</v>
      </c>
      <c r="D243" s="53">
        <f t="shared" ca="1" si="2"/>
        <v>0</v>
      </c>
      <c r="E243" s="53">
        <f t="shared" ca="1" si="3"/>
        <v>0</v>
      </c>
      <c r="F243" s="53">
        <f t="shared" ca="1" si="4"/>
        <v>0</v>
      </c>
      <c r="G243" s="53">
        <f t="shared" ca="1" si="15"/>
        <v>0</v>
      </c>
      <c r="H243" s="56">
        <f t="shared" ca="1" si="16"/>
        <v>0</v>
      </c>
      <c r="I243" s="56">
        <f t="shared" ca="1" si="17"/>
        <v>0</v>
      </c>
      <c r="J243" s="53">
        <f t="shared" ca="1" si="18"/>
        <v>0</v>
      </c>
      <c r="K243" s="53">
        <f t="shared" ca="1" si="19"/>
        <v>0</v>
      </c>
      <c r="L243" s="53">
        <f t="shared" ca="1" si="20"/>
        <v>0</v>
      </c>
      <c r="M243" s="53">
        <f t="shared" ca="1" si="9"/>
        <v>0</v>
      </c>
      <c r="N243" s="56">
        <f t="shared" ca="1" si="21"/>
        <v>0</v>
      </c>
      <c r="O243" s="56">
        <f t="shared" ca="1" si="23"/>
        <v>0</v>
      </c>
      <c r="P243" s="53">
        <f t="shared" si="10"/>
        <v>0</v>
      </c>
      <c r="Q243" s="53">
        <f t="shared" si="11"/>
        <v>0</v>
      </c>
      <c r="R243" s="53">
        <f t="shared" si="12"/>
        <v>0</v>
      </c>
      <c r="S243" s="53">
        <f t="shared" si="13"/>
        <v>0</v>
      </c>
      <c r="T243" s="58">
        <f t="shared" si="14"/>
        <v>0</v>
      </c>
    </row>
    <row r="244" spans="1:20" ht="13">
      <c r="A244" s="43"/>
      <c r="B244" s="116">
        <f t="shared" ca="1" si="0"/>
        <v>0</v>
      </c>
      <c r="C244" s="45">
        <f t="shared" ca="1" si="1"/>
        <v>0</v>
      </c>
      <c r="D244" s="45">
        <f t="shared" ca="1" si="2"/>
        <v>0</v>
      </c>
      <c r="E244" s="45">
        <f t="shared" ca="1" si="3"/>
        <v>0</v>
      </c>
      <c r="F244" s="45">
        <f t="shared" ca="1" si="4"/>
        <v>0</v>
      </c>
      <c r="G244" s="45">
        <f t="shared" ca="1" si="15"/>
        <v>0</v>
      </c>
      <c r="H244" s="48">
        <f t="shared" ca="1" si="16"/>
        <v>0</v>
      </c>
      <c r="I244" s="48">
        <f t="shared" ca="1" si="17"/>
        <v>0</v>
      </c>
      <c r="J244" s="45">
        <f t="shared" ca="1" si="18"/>
        <v>0</v>
      </c>
      <c r="K244" s="45">
        <f t="shared" ca="1" si="19"/>
        <v>0</v>
      </c>
      <c r="L244" s="45">
        <f t="shared" ca="1" si="20"/>
        <v>0</v>
      </c>
      <c r="M244" s="45">
        <f t="shared" ca="1" si="9"/>
        <v>0</v>
      </c>
      <c r="N244" s="48">
        <f t="shared" ca="1" si="21"/>
        <v>0</v>
      </c>
      <c r="O244" s="48">
        <f t="shared" ca="1" si="23"/>
        <v>0</v>
      </c>
      <c r="P244" s="45">
        <f t="shared" si="10"/>
        <v>0</v>
      </c>
      <c r="Q244" s="45">
        <f t="shared" si="11"/>
        <v>0</v>
      </c>
      <c r="R244" s="45">
        <f t="shared" si="12"/>
        <v>0</v>
      </c>
      <c r="S244" s="45">
        <f t="shared" si="13"/>
        <v>0</v>
      </c>
      <c r="T244" s="50">
        <f t="shared" si="14"/>
        <v>0</v>
      </c>
    </row>
    <row r="245" spans="1:20" ht="13">
      <c r="A245" s="51"/>
      <c r="B245" s="115">
        <f t="shared" ca="1" si="0"/>
        <v>0</v>
      </c>
      <c r="C245" s="53">
        <f t="shared" ca="1" si="1"/>
        <v>0</v>
      </c>
      <c r="D245" s="53">
        <f t="shared" ca="1" si="2"/>
        <v>0</v>
      </c>
      <c r="E245" s="53">
        <f t="shared" ca="1" si="3"/>
        <v>0</v>
      </c>
      <c r="F245" s="53">
        <f t="shared" ca="1" si="4"/>
        <v>0</v>
      </c>
      <c r="G245" s="53">
        <f t="shared" ca="1" si="15"/>
        <v>0</v>
      </c>
      <c r="H245" s="56">
        <f t="shared" ca="1" si="16"/>
        <v>0</v>
      </c>
      <c r="I245" s="56">
        <f t="shared" ca="1" si="17"/>
        <v>0</v>
      </c>
      <c r="J245" s="53">
        <f t="shared" ca="1" si="18"/>
        <v>0</v>
      </c>
      <c r="K245" s="53">
        <f t="shared" ca="1" si="19"/>
        <v>0</v>
      </c>
      <c r="L245" s="53">
        <f t="shared" ca="1" si="20"/>
        <v>0</v>
      </c>
      <c r="M245" s="53">
        <f t="shared" ca="1" si="9"/>
        <v>0</v>
      </c>
      <c r="N245" s="56">
        <f t="shared" ca="1" si="21"/>
        <v>0</v>
      </c>
      <c r="O245" s="56">
        <f t="shared" ca="1" si="23"/>
        <v>0</v>
      </c>
      <c r="P245" s="53">
        <f t="shared" si="10"/>
        <v>0</v>
      </c>
      <c r="Q245" s="53">
        <f t="shared" si="11"/>
        <v>0</v>
      </c>
      <c r="R245" s="53">
        <f t="shared" si="12"/>
        <v>0</v>
      </c>
      <c r="S245" s="53">
        <f t="shared" si="13"/>
        <v>0</v>
      </c>
      <c r="T245" s="58">
        <f t="shared" si="14"/>
        <v>0</v>
      </c>
    </row>
    <row r="246" spans="1:20" ht="13">
      <c r="A246" s="43"/>
      <c r="B246" s="116">
        <f t="shared" ca="1" si="0"/>
        <v>0</v>
      </c>
      <c r="C246" s="45">
        <f t="shared" ca="1" si="1"/>
        <v>0</v>
      </c>
      <c r="D246" s="45">
        <f t="shared" ca="1" si="2"/>
        <v>0</v>
      </c>
      <c r="E246" s="45">
        <f t="shared" ca="1" si="3"/>
        <v>0</v>
      </c>
      <c r="F246" s="45">
        <f t="shared" ca="1" si="4"/>
        <v>0</v>
      </c>
      <c r="G246" s="45">
        <f t="shared" ca="1" si="15"/>
        <v>0</v>
      </c>
      <c r="H246" s="48">
        <f t="shared" ca="1" si="16"/>
        <v>0</v>
      </c>
      <c r="I246" s="48">
        <f t="shared" ca="1" si="17"/>
        <v>0</v>
      </c>
      <c r="J246" s="45">
        <f t="shared" ca="1" si="18"/>
        <v>0</v>
      </c>
      <c r="K246" s="45">
        <f t="shared" ca="1" si="19"/>
        <v>0</v>
      </c>
      <c r="L246" s="45">
        <f t="shared" ca="1" si="20"/>
        <v>0</v>
      </c>
      <c r="M246" s="45">
        <f t="shared" ca="1" si="9"/>
        <v>0</v>
      </c>
      <c r="N246" s="48">
        <f t="shared" ca="1" si="21"/>
        <v>0</v>
      </c>
      <c r="O246" s="48">
        <f t="shared" ca="1" si="23"/>
        <v>0</v>
      </c>
      <c r="P246" s="45">
        <f t="shared" si="10"/>
        <v>0</v>
      </c>
      <c r="Q246" s="45">
        <f t="shared" si="11"/>
        <v>0</v>
      </c>
      <c r="R246" s="45">
        <f t="shared" si="12"/>
        <v>0</v>
      </c>
      <c r="S246" s="45">
        <f t="shared" si="13"/>
        <v>0</v>
      </c>
      <c r="T246" s="50">
        <f t="shared" si="14"/>
        <v>0</v>
      </c>
    </row>
    <row r="247" spans="1:20" ht="13">
      <c r="A247" s="51"/>
      <c r="B247" s="115">
        <f t="shared" ca="1" si="0"/>
        <v>0</v>
      </c>
      <c r="C247" s="53">
        <f t="shared" ca="1" si="1"/>
        <v>0</v>
      </c>
      <c r="D247" s="53">
        <f t="shared" ca="1" si="2"/>
        <v>0</v>
      </c>
      <c r="E247" s="53">
        <f t="shared" ca="1" si="3"/>
        <v>0</v>
      </c>
      <c r="F247" s="53">
        <f t="shared" ca="1" si="4"/>
        <v>0</v>
      </c>
      <c r="G247" s="53">
        <f t="shared" ca="1" si="15"/>
        <v>0</v>
      </c>
      <c r="H247" s="56">
        <f t="shared" ca="1" si="16"/>
        <v>0</v>
      </c>
      <c r="I247" s="56">
        <f t="shared" ca="1" si="17"/>
        <v>0</v>
      </c>
      <c r="J247" s="53">
        <f t="shared" ca="1" si="18"/>
        <v>0</v>
      </c>
      <c r="K247" s="53">
        <f t="shared" ca="1" si="19"/>
        <v>0</v>
      </c>
      <c r="L247" s="53">
        <f t="shared" ca="1" si="20"/>
        <v>0</v>
      </c>
      <c r="M247" s="53">
        <f t="shared" ca="1" si="9"/>
        <v>0</v>
      </c>
      <c r="N247" s="56">
        <f t="shared" ca="1" si="21"/>
        <v>0</v>
      </c>
      <c r="O247" s="56">
        <f t="shared" ca="1" si="23"/>
        <v>0</v>
      </c>
      <c r="P247" s="53">
        <f t="shared" si="10"/>
        <v>0</v>
      </c>
      <c r="Q247" s="53">
        <f t="shared" si="11"/>
        <v>0</v>
      </c>
      <c r="R247" s="53">
        <f t="shared" si="12"/>
        <v>0</v>
      </c>
      <c r="S247" s="53">
        <f t="shared" si="13"/>
        <v>0</v>
      </c>
      <c r="T247" s="58">
        <f t="shared" si="14"/>
        <v>0</v>
      </c>
    </row>
    <row r="248" spans="1:20" ht="13">
      <c r="A248" s="43"/>
      <c r="B248" s="116">
        <f t="shared" ca="1" si="0"/>
        <v>0</v>
      </c>
      <c r="C248" s="45">
        <f t="shared" ca="1" si="1"/>
        <v>0</v>
      </c>
      <c r="D248" s="45">
        <f t="shared" ca="1" si="2"/>
        <v>0</v>
      </c>
      <c r="E248" s="45">
        <f t="shared" ca="1" si="3"/>
        <v>0</v>
      </c>
      <c r="F248" s="45">
        <f t="shared" ca="1" si="4"/>
        <v>0</v>
      </c>
      <c r="G248" s="45">
        <f t="shared" ca="1" si="15"/>
        <v>0</v>
      </c>
      <c r="H248" s="48">
        <f t="shared" ca="1" si="16"/>
        <v>0</v>
      </c>
      <c r="I248" s="48">
        <f t="shared" ca="1" si="17"/>
        <v>0</v>
      </c>
      <c r="J248" s="45">
        <f t="shared" ca="1" si="18"/>
        <v>0</v>
      </c>
      <c r="K248" s="45">
        <f t="shared" ca="1" si="19"/>
        <v>0</v>
      </c>
      <c r="L248" s="45">
        <f t="shared" ca="1" si="20"/>
        <v>0</v>
      </c>
      <c r="M248" s="45">
        <f t="shared" ca="1" si="9"/>
        <v>0</v>
      </c>
      <c r="N248" s="48">
        <f t="shared" ca="1" si="21"/>
        <v>0</v>
      </c>
      <c r="O248" s="48">
        <f t="shared" ca="1" si="23"/>
        <v>0</v>
      </c>
      <c r="P248" s="45">
        <f t="shared" si="10"/>
        <v>0</v>
      </c>
      <c r="Q248" s="45">
        <f t="shared" si="11"/>
        <v>0</v>
      </c>
      <c r="R248" s="45">
        <f t="shared" si="12"/>
        <v>0</v>
      </c>
      <c r="S248" s="45">
        <f t="shared" si="13"/>
        <v>0</v>
      </c>
      <c r="T248" s="50">
        <f t="shared" si="14"/>
        <v>0</v>
      </c>
    </row>
    <row r="249" spans="1:20" ht="13">
      <c r="A249" s="51"/>
      <c r="B249" s="115">
        <f t="shared" ca="1" si="0"/>
        <v>0</v>
      </c>
      <c r="C249" s="53">
        <f t="shared" ca="1" si="1"/>
        <v>0</v>
      </c>
      <c r="D249" s="53">
        <f t="shared" ca="1" si="2"/>
        <v>0</v>
      </c>
      <c r="E249" s="53">
        <f t="shared" ca="1" si="3"/>
        <v>0</v>
      </c>
      <c r="F249" s="53">
        <f t="shared" ca="1" si="4"/>
        <v>0</v>
      </c>
      <c r="G249" s="53">
        <f t="shared" ca="1" si="15"/>
        <v>0</v>
      </c>
      <c r="H249" s="56">
        <f t="shared" ca="1" si="16"/>
        <v>0</v>
      </c>
      <c r="I249" s="56">
        <f t="shared" ca="1" si="17"/>
        <v>0</v>
      </c>
      <c r="J249" s="53">
        <f t="shared" ca="1" si="18"/>
        <v>0</v>
      </c>
      <c r="K249" s="53">
        <f t="shared" ca="1" si="19"/>
        <v>0</v>
      </c>
      <c r="L249" s="53">
        <f t="shared" ca="1" si="20"/>
        <v>0</v>
      </c>
      <c r="M249" s="53">
        <f t="shared" ca="1" si="9"/>
        <v>0</v>
      </c>
      <c r="N249" s="56">
        <f t="shared" ca="1" si="21"/>
        <v>0</v>
      </c>
      <c r="O249" s="56">
        <f t="shared" ca="1" si="23"/>
        <v>0</v>
      </c>
      <c r="P249" s="53">
        <f t="shared" si="10"/>
        <v>0</v>
      </c>
      <c r="Q249" s="53">
        <f t="shared" si="11"/>
        <v>0</v>
      </c>
      <c r="R249" s="53">
        <f t="shared" si="12"/>
        <v>0</v>
      </c>
      <c r="S249" s="53">
        <f t="shared" si="13"/>
        <v>0</v>
      </c>
      <c r="T249" s="58">
        <f t="shared" si="14"/>
        <v>0</v>
      </c>
    </row>
    <row r="250" spans="1:20" ht="13">
      <c r="A250" s="43"/>
      <c r="B250" s="116">
        <f t="shared" ca="1" si="0"/>
        <v>0</v>
      </c>
      <c r="C250" s="45">
        <f t="shared" ca="1" si="1"/>
        <v>0</v>
      </c>
      <c r="D250" s="45">
        <f t="shared" ca="1" si="2"/>
        <v>0</v>
      </c>
      <c r="E250" s="45">
        <f t="shared" ca="1" si="3"/>
        <v>0</v>
      </c>
      <c r="F250" s="45">
        <f t="shared" ca="1" si="4"/>
        <v>0</v>
      </c>
      <c r="G250" s="45">
        <f t="shared" ca="1" si="15"/>
        <v>0</v>
      </c>
      <c r="H250" s="48">
        <f t="shared" ca="1" si="16"/>
        <v>0</v>
      </c>
      <c r="I250" s="48">
        <f t="shared" ca="1" si="17"/>
        <v>0</v>
      </c>
      <c r="J250" s="45">
        <f t="shared" ca="1" si="18"/>
        <v>0</v>
      </c>
      <c r="K250" s="45">
        <f t="shared" ca="1" si="19"/>
        <v>0</v>
      </c>
      <c r="L250" s="45">
        <f t="shared" ca="1" si="20"/>
        <v>0</v>
      </c>
      <c r="M250" s="45">
        <f t="shared" ca="1" si="9"/>
        <v>0</v>
      </c>
      <c r="N250" s="48">
        <f t="shared" ca="1" si="21"/>
        <v>0</v>
      </c>
      <c r="O250" s="48">
        <f t="shared" ca="1" si="23"/>
        <v>0</v>
      </c>
      <c r="P250" s="45">
        <f t="shared" si="10"/>
        <v>0</v>
      </c>
      <c r="Q250" s="45">
        <f t="shared" si="11"/>
        <v>0</v>
      </c>
      <c r="R250" s="45">
        <f t="shared" si="12"/>
        <v>0</v>
      </c>
      <c r="S250" s="45">
        <f t="shared" si="13"/>
        <v>0</v>
      </c>
      <c r="T250" s="50">
        <f t="shared" si="14"/>
        <v>0</v>
      </c>
    </row>
    <row r="251" spans="1:20" ht="13">
      <c r="A251" s="51"/>
      <c r="B251" s="115">
        <f t="shared" ca="1" si="0"/>
        <v>0</v>
      </c>
      <c r="C251" s="53">
        <f t="shared" ca="1" si="1"/>
        <v>0</v>
      </c>
      <c r="D251" s="53">
        <f t="shared" ca="1" si="2"/>
        <v>0</v>
      </c>
      <c r="E251" s="53">
        <f t="shared" ca="1" si="3"/>
        <v>0</v>
      </c>
      <c r="F251" s="53">
        <f t="shared" ca="1" si="4"/>
        <v>0</v>
      </c>
      <c r="G251" s="53">
        <f t="shared" ca="1" si="15"/>
        <v>0</v>
      </c>
      <c r="H251" s="56">
        <f t="shared" ca="1" si="16"/>
        <v>0</v>
      </c>
      <c r="I251" s="56">
        <f t="shared" ca="1" si="17"/>
        <v>0</v>
      </c>
      <c r="J251" s="53">
        <f t="shared" ca="1" si="18"/>
        <v>0</v>
      </c>
      <c r="K251" s="53">
        <f t="shared" ca="1" si="19"/>
        <v>0</v>
      </c>
      <c r="L251" s="53">
        <f t="shared" ca="1" si="20"/>
        <v>0</v>
      </c>
      <c r="M251" s="53">
        <f t="shared" ca="1" si="9"/>
        <v>0</v>
      </c>
      <c r="N251" s="56">
        <f t="shared" ca="1" si="21"/>
        <v>0</v>
      </c>
      <c r="O251" s="56">
        <f t="shared" ca="1" si="23"/>
        <v>0</v>
      </c>
      <c r="P251" s="53">
        <f t="shared" si="10"/>
        <v>0</v>
      </c>
      <c r="Q251" s="53">
        <f t="shared" si="11"/>
        <v>0</v>
      </c>
      <c r="R251" s="53">
        <f t="shared" si="12"/>
        <v>0</v>
      </c>
      <c r="S251" s="53">
        <f t="shared" si="13"/>
        <v>0</v>
      </c>
      <c r="T251" s="58">
        <f t="shared" si="14"/>
        <v>0</v>
      </c>
    </row>
    <row r="252" spans="1:20" ht="13">
      <c r="A252" s="43"/>
      <c r="B252" s="116">
        <f t="shared" ca="1" si="0"/>
        <v>0</v>
      </c>
      <c r="C252" s="45">
        <f t="shared" ca="1" si="1"/>
        <v>0</v>
      </c>
      <c r="D252" s="45">
        <f t="shared" ca="1" si="2"/>
        <v>0</v>
      </c>
      <c r="E252" s="45">
        <f t="shared" ca="1" si="3"/>
        <v>0</v>
      </c>
      <c r="F252" s="45">
        <f t="shared" ca="1" si="4"/>
        <v>0</v>
      </c>
      <c r="G252" s="45">
        <f t="shared" ca="1" si="15"/>
        <v>0</v>
      </c>
      <c r="H252" s="48">
        <f t="shared" ca="1" si="16"/>
        <v>0</v>
      </c>
      <c r="I252" s="48">
        <f t="shared" ca="1" si="17"/>
        <v>0</v>
      </c>
      <c r="J252" s="45">
        <f t="shared" ca="1" si="18"/>
        <v>0</v>
      </c>
      <c r="K252" s="45">
        <f t="shared" ca="1" si="19"/>
        <v>0</v>
      </c>
      <c r="L252" s="45">
        <f t="shared" ca="1" si="20"/>
        <v>0</v>
      </c>
      <c r="M252" s="45">
        <f t="shared" ca="1" si="9"/>
        <v>0</v>
      </c>
      <c r="N252" s="48">
        <f t="shared" ca="1" si="21"/>
        <v>0</v>
      </c>
      <c r="O252" s="48">
        <f t="shared" ca="1" si="23"/>
        <v>0</v>
      </c>
      <c r="P252" s="45">
        <f t="shared" si="10"/>
        <v>0</v>
      </c>
      <c r="Q252" s="45">
        <f t="shared" si="11"/>
        <v>0</v>
      </c>
      <c r="R252" s="45">
        <f t="shared" si="12"/>
        <v>0</v>
      </c>
      <c r="S252" s="45">
        <f t="shared" si="13"/>
        <v>0</v>
      </c>
      <c r="T252" s="50">
        <f t="shared" si="14"/>
        <v>0</v>
      </c>
    </row>
    <row r="253" spans="1:20" ht="13">
      <c r="A253" s="51"/>
      <c r="B253" s="115">
        <f t="shared" ca="1" si="0"/>
        <v>0</v>
      </c>
      <c r="C253" s="53">
        <f t="shared" ca="1" si="1"/>
        <v>0</v>
      </c>
      <c r="D253" s="53">
        <f t="shared" ca="1" si="2"/>
        <v>0</v>
      </c>
      <c r="E253" s="53">
        <f t="shared" ca="1" si="3"/>
        <v>0</v>
      </c>
      <c r="F253" s="53">
        <f t="shared" ca="1" si="4"/>
        <v>0</v>
      </c>
      <c r="G253" s="53">
        <f t="shared" ca="1" si="15"/>
        <v>0</v>
      </c>
      <c r="H253" s="56">
        <f t="shared" ca="1" si="16"/>
        <v>0</v>
      </c>
      <c r="I253" s="56">
        <f t="shared" ca="1" si="17"/>
        <v>0</v>
      </c>
      <c r="J253" s="53">
        <f t="shared" ca="1" si="18"/>
        <v>0</v>
      </c>
      <c r="K253" s="53">
        <f t="shared" ca="1" si="19"/>
        <v>0</v>
      </c>
      <c r="L253" s="53">
        <f t="shared" ca="1" si="20"/>
        <v>0</v>
      </c>
      <c r="M253" s="53">
        <f t="shared" ca="1" si="9"/>
        <v>0</v>
      </c>
      <c r="N253" s="56">
        <f t="shared" ca="1" si="21"/>
        <v>0</v>
      </c>
      <c r="O253" s="56">
        <f t="shared" ca="1" si="23"/>
        <v>0</v>
      </c>
      <c r="P253" s="53">
        <f t="shared" si="10"/>
        <v>0</v>
      </c>
      <c r="Q253" s="53">
        <f t="shared" si="11"/>
        <v>0</v>
      </c>
      <c r="R253" s="53">
        <f t="shared" si="12"/>
        <v>0</v>
      </c>
      <c r="S253" s="53">
        <f t="shared" si="13"/>
        <v>0</v>
      </c>
      <c r="T253" s="58">
        <f t="shared" si="14"/>
        <v>0</v>
      </c>
    </row>
    <row r="254" spans="1:20" ht="13">
      <c r="A254" s="43"/>
      <c r="B254" s="116">
        <f t="shared" ca="1" si="0"/>
        <v>0</v>
      </c>
      <c r="C254" s="45">
        <f t="shared" ca="1" si="1"/>
        <v>0</v>
      </c>
      <c r="D254" s="45">
        <f t="shared" ca="1" si="2"/>
        <v>0</v>
      </c>
      <c r="E254" s="45">
        <f t="shared" ca="1" si="3"/>
        <v>0</v>
      </c>
      <c r="F254" s="45">
        <f t="shared" ca="1" si="4"/>
        <v>0</v>
      </c>
      <c r="G254" s="45">
        <f t="shared" ca="1" si="15"/>
        <v>0</v>
      </c>
      <c r="H254" s="48">
        <f t="shared" ca="1" si="16"/>
        <v>0</v>
      </c>
      <c r="I254" s="48">
        <f t="shared" ca="1" si="17"/>
        <v>0</v>
      </c>
      <c r="J254" s="45">
        <f t="shared" ca="1" si="18"/>
        <v>0</v>
      </c>
      <c r="K254" s="45">
        <f t="shared" ca="1" si="19"/>
        <v>0</v>
      </c>
      <c r="L254" s="45">
        <f t="shared" ca="1" si="20"/>
        <v>0</v>
      </c>
      <c r="M254" s="45">
        <f t="shared" ca="1" si="9"/>
        <v>0</v>
      </c>
      <c r="N254" s="48">
        <f t="shared" ca="1" si="21"/>
        <v>0</v>
      </c>
      <c r="O254" s="48">
        <f t="shared" ca="1" si="23"/>
        <v>0</v>
      </c>
      <c r="P254" s="45">
        <f t="shared" si="10"/>
        <v>0</v>
      </c>
      <c r="Q254" s="45">
        <f t="shared" si="11"/>
        <v>0</v>
      </c>
      <c r="R254" s="45">
        <f t="shared" si="12"/>
        <v>0</v>
      </c>
      <c r="S254" s="45">
        <f t="shared" si="13"/>
        <v>0</v>
      </c>
      <c r="T254" s="50">
        <f t="shared" si="14"/>
        <v>0</v>
      </c>
    </row>
    <row r="255" spans="1:20" ht="13">
      <c r="A255" s="51"/>
      <c r="B255" s="115">
        <f t="shared" ca="1" si="0"/>
        <v>0</v>
      </c>
      <c r="C255" s="53">
        <f t="shared" ca="1" si="1"/>
        <v>0</v>
      </c>
      <c r="D255" s="53">
        <f t="shared" ca="1" si="2"/>
        <v>0</v>
      </c>
      <c r="E255" s="53">
        <f t="shared" ca="1" si="3"/>
        <v>0</v>
      </c>
      <c r="F255" s="53">
        <f t="shared" ca="1" si="4"/>
        <v>0</v>
      </c>
      <c r="G255" s="53">
        <f t="shared" ca="1" si="15"/>
        <v>0</v>
      </c>
      <c r="H255" s="56">
        <f t="shared" ca="1" si="16"/>
        <v>0</v>
      </c>
      <c r="I255" s="56">
        <f t="shared" ca="1" si="17"/>
        <v>0</v>
      </c>
      <c r="J255" s="53">
        <f t="shared" ca="1" si="18"/>
        <v>0</v>
      </c>
      <c r="K255" s="53">
        <f t="shared" ca="1" si="19"/>
        <v>0</v>
      </c>
      <c r="L255" s="53">
        <f t="shared" ca="1" si="20"/>
        <v>0</v>
      </c>
      <c r="M255" s="53">
        <f t="shared" ca="1" si="9"/>
        <v>0</v>
      </c>
      <c r="N255" s="56">
        <f t="shared" ca="1" si="21"/>
        <v>0</v>
      </c>
      <c r="O255" s="56">
        <f t="shared" ca="1" si="23"/>
        <v>0</v>
      </c>
      <c r="P255" s="53">
        <f t="shared" si="10"/>
        <v>0</v>
      </c>
      <c r="Q255" s="53">
        <f t="shared" si="11"/>
        <v>0</v>
      </c>
      <c r="R255" s="53">
        <f t="shared" si="12"/>
        <v>0</v>
      </c>
      <c r="S255" s="53">
        <f t="shared" si="13"/>
        <v>0</v>
      </c>
      <c r="T255" s="58">
        <f t="shared" si="14"/>
        <v>0</v>
      </c>
    </row>
    <row r="256" spans="1:20" ht="13">
      <c r="A256" s="43"/>
      <c r="B256" s="116">
        <f t="shared" ca="1" si="0"/>
        <v>0</v>
      </c>
      <c r="C256" s="45">
        <f t="shared" ca="1" si="1"/>
        <v>0</v>
      </c>
      <c r="D256" s="45">
        <f t="shared" ca="1" si="2"/>
        <v>0</v>
      </c>
      <c r="E256" s="45">
        <f t="shared" ca="1" si="3"/>
        <v>0</v>
      </c>
      <c r="F256" s="45">
        <f t="shared" ca="1" si="4"/>
        <v>0</v>
      </c>
      <c r="G256" s="45">
        <f t="shared" ca="1" si="15"/>
        <v>0</v>
      </c>
      <c r="H256" s="48">
        <f t="shared" ca="1" si="16"/>
        <v>0</v>
      </c>
      <c r="I256" s="48">
        <f t="shared" ca="1" si="17"/>
        <v>0</v>
      </c>
      <c r="J256" s="45">
        <f t="shared" ca="1" si="18"/>
        <v>0</v>
      </c>
      <c r="K256" s="45">
        <f t="shared" ca="1" si="19"/>
        <v>0</v>
      </c>
      <c r="L256" s="45">
        <f t="shared" ca="1" si="20"/>
        <v>0</v>
      </c>
      <c r="M256" s="45">
        <f t="shared" ca="1" si="9"/>
        <v>0</v>
      </c>
      <c r="N256" s="48">
        <f t="shared" ca="1" si="21"/>
        <v>0</v>
      </c>
      <c r="O256" s="48">
        <f t="shared" ca="1" si="23"/>
        <v>0</v>
      </c>
      <c r="P256" s="45">
        <f t="shared" si="10"/>
        <v>0</v>
      </c>
      <c r="Q256" s="45">
        <f t="shared" si="11"/>
        <v>0</v>
      </c>
      <c r="R256" s="45">
        <f t="shared" si="12"/>
        <v>0</v>
      </c>
      <c r="S256" s="45">
        <f t="shared" si="13"/>
        <v>0</v>
      </c>
      <c r="T256" s="50">
        <f t="shared" si="14"/>
        <v>0</v>
      </c>
    </row>
    <row r="257" spans="1:20" ht="13">
      <c r="A257" s="51"/>
      <c r="B257" s="115">
        <f t="shared" ref="B257:B511" ca="1" si="24">IF(ISBLANK($A257),,SUM(INDIRECT($A257&amp;"!$G$2:$G$1000")))</f>
        <v>0</v>
      </c>
      <c r="C257" s="53">
        <f t="shared" ref="C257:C511" ca="1" si="25">IF(ISBLANK($A257),,SUMIF(INDIRECT($A257&amp;"!$E$2:$E$1000"),"chatham sq",INDIRECT($A257&amp;"!$G$2:$G$1000")))</f>
        <v>0</v>
      </c>
      <c r="D257" s="53">
        <f t="shared" ref="D257:D511" ca="1" si="26">IF(ISBLANK($A257),,SUMIF(INDIRECT($A257&amp;"!$E$2:$E$1000"),"snfl",INDIRECT($A257&amp;"!$G$2:$G$1000")))</f>
        <v>0</v>
      </c>
      <c r="E257" s="53">
        <f t="shared" ref="E257:E511" ca="1" si="27">IF(ISBLANK($A257),,SUMIF(INDIRECT($A257&amp;"!$E$2:$E$1000"),"seward park",INDIRECT($A257&amp;"!$G$2:$G$1000")))</f>
        <v>0</v>
      </c>
      <c r="F257" s="53">
        <f t="shared" ref="F257:F511" ca="1" si="28">IF(ISBLANK($A257),,SUMIF(INDIRECT($A257&amp;"!$E$2:$E$1000"),"online",INDIRECT($A257&amp;"!$G$2:$G$1000")))</f>
        <v>0</v>
      </c>
      <c r="G257" s="53">
        <f t="shared" ca="1" si="15"/>
        <v>0</v>
      </c>
      <c r="H257" s="56">
        <f t="shared" ca="1" si="16"/>
        <v>0</v>
      </c>
      <c r="I257" s="56">
        <f t="shared" ca="1" si="17"/>
        <v>0</v>
      </c>
      <c r="J257" s="53">
        <f t="shared" ca="1" si="18"/>
        <v>0</v>
      </c>
      <c r="K257" s="53">
        <f t="shared" ca="1" si="19"/>
        <v>0</v>
      </c>
      <c r="L257" s="53">
        <f t="shared" ca="1" si="20"/>
        <v>0</v>
      </c>
      <c r="M257" s="53">
        <f t="shared" ref="M257:M511" ca="1" si="29">IF(ISBLANK($A257),,COUNTIF(INDIRECT($A257&amp;"!$E$2:$E$1000"),"seward park") - SUMIF(INDIRECT($A257&amp;"!$E$2:$E$1000"),"seward park",INDIRECT($A257&amp;"!$M$2:$M$1000")))</f>
        <v>0</v>
      </c>
      <c r="N257" s="56">
        <f t="shared" ca="1" si="21"/>
        <v>0</v>
      </c>
      <c r="O257" s="56">
        <f t="shared" ca="1" si="23"/>
        <v>0</v>
      </c>
      <c r="P257" s="53">
        <f t="shared" ref="P257:P511" si="30">IF(ISBLANK($A257),,ROUND(IFERROR($B257/$G257,0),2))</f>
        <v>0</v>
      </c>
      <c r="Q257" s="53">
        <f t="shared" ref="Q257:Q511" si="31">IF(ISBLANK($A257),,ROUND(IFERROR($D257/$J257,0),2))</f>
        <v>0</v>
      </c>
      <c r="R257" s="53">
        <f t="shared" ref="R257:R511" si="32">IF(ISBLANK($A257),,ROUND(IFERROR($C257/$K257,0),2))</f>
        <v>0</v>
      </c>
      <c r="S257" s="53">
        <f t="shared" ref="S257:S511" si="33">IF(ISBLANK($A257),,ROUND(IFERROR($E257/$M257,0),2))</f>
        <v>0</v>
      </c>
      <c r="T257" s="58">
        <f t="shared" ref="T257:T511" si="34">IF(ISBLANK($A257),,ROUND(IFERROR($F257/$L257,0),2))</f>
        <v>0</v>
      </c>
    </row>
    <row r="258" spans="1:20" ht="13">
      <c r="A258" s="43"/>
      <c r="B258" s="116">
        <f t="shared" ca="1" si="24"/>
        <v>0</v>
      </c>
      <c r="C258" s="45">
        <f t="shared" ca="1" si="25"/>
        <v>0</v>
      </c>
      <c r="D258" s="45">
        <f t="shared" ca="1" si="26"/>
        <v>0</v>
      </c>
      <c r="E258" s="45">
        <f t="shared" ca="1" si="27"/>
        <v>0</v>
      </c>
      <c r="F258" s="45">
        <f t="shared" ca="1" si="28"/>
        <v>0</v>
      </c>
      <c r="G258" s="45">
        <f t="shared" ca="1" si="15"/>
        <v>0</v>
      </c>
      <c r="H258" s="48">
        <f t="shared" ca="1" si="16"/>
        <v>0</v>
      </c>
      <c r="I258" s="48">
        <f t="shared" ca="1" si="17"/>
        <v>0</v>
      </c>
      <c r="J258" s="45">
        <f t="shared" ca="1" si="18"/>
        <v>0</v>
      </c>
      <c r="K258" s="45">
        <f t="shared" ca="1" si="19"/>
        <v>0</v>
      </c>
      <c r="L258" s="45">
        <f t="shared" ca="1" si="20"/>
        <v>0</v>
      </c>
      <c r="M258" s="45">
        <f t="shared" ca="1" si="29"/>
        <v>0</v>
      </c>
      <c r="N258" s="48">
        <f t="shared" ca="1" si="21"/>
        <v>0</v>
      </c>
      <c r="O258" s="48">
        <f t="shared" ca="1" si="23"/>
        <v>0</v>
      </c>
      <c r="P258" s="45">
        <f t="shared" si="30"/>
        <v>0</v>
      </c>
      <c r="Q258" s="45">
        <f t="shared" si="31"/>
        <v>0</v>
      </c>
      <c r="R258" s="45">
        <f t="shared" si="32"/>
        <v>0</v>
      </c>
      <c r="S258" s="45">
        <f t="shared" si="33"/>
        <v>0</v>
      </c>
      <c r="T258" s="50">
        <f t="shared" si="34"/>
        <v>0</v>
      </c>
    </row>
    <row r="259" spans="1:20" ht="13">
      <c r="A259" s="51"/>
      <c r="B259" s="115">
        <f t="shared" ca="1" si="24"/>
        <v>0</v>
      </c>
      <c r="C259" s="53">
        <f t="shared" ca="1" si="25"/>
        <v>0</v>
      </c>
      <c r="D259" s="53">
        <f t="shared" ca="1" si="26"/>
        <v>0</v>
      </c>
      <c r="E259" s="53">
        <f t="shared" ca="1" si="27"/>
        <v>0</v>
      </c>
      <c r="F259" s="53">
        <f t="shared" ca="1" si="28"/>
        <v>0</v>
      </c>
      <c r="G259" s="53">
        <f t="shared" ref="G259:G513" ca="1" si="35">IF(ISBLANK($A259),,COUNTA(INDIRECT($A259&amp;"!$E$2:$E$1000")) - SUM(INDIRECT($A259&amp;"!$M$2:$M$1000")))</f>
        <v>0</v>
      </c>
      <c r="H259" s="56">
        <f t="shared" ref="H259:H513" ca="1" si="36">IF(ISBLANK($A259),,(COUNTIF(INDIRECT($A259&amp;"!$E$2"):INDIRECT($A259&amp;"!$E"&amp;COUNTA(INDIRECT($A259&amp;"!$E:$E"))),"&lt;&gt;online")  - SUMIF(INDIRECT($A259&amp;"!$E$2:$E$1000"),"&lt;&gt;online",INDIRECT($A259&amp;"!$M$2:$M$1000"))) / $G259)</f>
        <v>0</v>
      </c>
      <c r="I259" s="56">
        <f t="shared" ref="I259:I513" ca="1" si="37">IF(ISBLANK($A259),,(COUNTIF(INDIRECT($A259&amp;"!$E$2"):INDIRECT($A259&amp;"!$E"&amp;COUNTA(INDIRECT($A259&amp;"!$E:$E"))),"online")  - SUMIF(INDIRECT($A259&amp;"!$E$2:$E$1000"),"online",INDIRECT($A259&amp;"!$M$2:$M$1000"))) / $G259)</f>
        <v>0</v>
      </c>
      <c r="J259" s="53">
        <f t="shared" ref="J259:J513" ca="1" si="38">IF(ISBLANK($A259),,COUNTIF(INDIRECT($A259&amp;"!$E$2:$E$1000"),"snfl") - SUMIF(INDIRECT($A259&amp;"!$E$2:$E$1000"),"snfl",INDIRECT($A259&amp;"!$M$2:$M$1000")))</f>
        <v>0</v>
      </c>
      <c r="K259" s="53">
        <f t="shared" ref="K259:K513" ca="1" si="39">IF(ISBLANK($A259),,COUNTIF(INDIRECT($A259&amp;"!$E$2:$E$1000"),"chatham sq") - SUMIF(INDIRECT($A259&amp;"!$E$2:$E$1000"),"chatham sq",INDIRECT($A259&amp;"!$M$2:$M$1000")))</f>
        <v>0</v>
      </c>
      <c r="L259" s="53">
        <f t="shared" ref="L259:L513" ca="1" si="40">IF(ISBLANK($A259),,COUNTIF(INDIRECT($A259&amp;"!$E$2:$E$1000"),"online") - SUMIF(INDIRECT($A259&amp;"!$E$2:$E$1000"),"online",INDIRECT($A259&amp;"!$M$2:$M$1000")))</f>
        <v>0</v>
      </c>
      <c r="M259" s="53">
        <f t="shared" ca="1" si="29"/>
        <v>0</v>
      </c>
      <c r="N259" s="56">
        <f t="shared" ref="N259:N513" ca="1" si="41">IF(ISBLANK($A259),,(COUNTIF(INDIRECT($A259&amp;"!$F$2"):INDIRECT($A259&amp;"!$F"&amp;COUNTA(INDIRECT($A259&amp;"!$F:$F"))),"en")  - SUMIF(INDIRECT($A259&amp;"!$F$2:$F$1000"),"en",INDIRECT($A259&amp;"!$M$2:$M$1000"))) / $G259)</f>
        <v>0</v>
      </c>
      <c r="O259" s="56">
        <f t="shared" ca="1" si="23"/>
        <v>0</v>
      </c>
      <c r="P259" s="53">
        <f t="shared" si="30"/>
        <v>0</v>
      </c>
      <c r="Q259" s="53">
        <f t="shared" si="31"/>
        <v>0</v>
      </c>
      <c r="R259" s="53">
        <f t="shared" si="32"/>
        <v>0</v>
      </c>
      <c r="S259" s="53">
        <f t="shared" si="33"/>
        <v>0</v>
      </c>
      <c r="T259" s="58">
        <f t="shared" si="34"/>
        <v>0</v>
      </c>
    </row>
    <row r="260" spans="1:20" ht="13">
      <c r="A260" s="43"/>
      <c r="B260" s="116">
        <f t="shared" ca="1" si="24"/>
        <v>0</v>
      </c>
      <c r="C260" s="45">
        <f t="shared" ca="1" si="25"/>
        <v>0</v>
      </c>
      <c r="D260" s="45">
        <f t="shared" ca="1" si="26"/>
        <v>0</v>
      </c>
      <c r="E260" s="45">
        <f t="shared" ca="1" si="27"/>
        <v>0</v>
      </c>
      <c r="F260" s="45">
        <f t="shared" ca="1" si="28"/>
        <v>0</v>
      </c>
      <c r="G260" s="45">
        <f t="shared" ca="1" si="35"/>
        <v>0</v>
      </c>
      <c r="H260" s="48">
        <f t="shared" ca="1" si="36"/>
        <v>0</v>
      </c>
      <c r="I260" s="48">
        <f t="shared" ca="1" si="37"/>
        <v>0</v>
      </c>
      <c r="J260" s="45">
        <f t="shared" ca="1" si="38"/>
        <v>0</v>
      </c>
      <c r="K260" s="45">
        <f t="shared" ca="1" si="39"/>
        <v>0</v>
      </c>
      <c r="L260" s="45">
        <f t="shared" ca="1" si="40"/>
        <v>0</v>
      </c>
      <c r="M260" s="45">
        <f t="shared" ca="1" si="29"/>
        <v>0</v>
      </c>
      <c r="N260" s="48">
        <f t="shared" ca="1" si="41"/>
        <v>0</v>
      </c>
      <c r="O260" s="48">
        <f t="shared" ca="1" si="23"/>
        <v>0</v>
      </c>
      <c r="P260" s="45">
        <f t="shared" si="30"/>
        <v>0</v>
      </c>
      <c r="Q260" s="45">
        <f t="shared" si="31"/>
        <v>0</v>
      </c>
      <c r="R260" s="45">
        <f t="shared" si="32"/>
        <v>0</v>
      </c>
      <c r="S260" s="45">
        <f t="shared" si="33"/>
        <v>0</v>
      </c>
      <c r="T260" s="50">
        <f t="shared" si="34"/>
        <v>0</v>
      </c>
    </row>
    <row r="261" spans="1:20" ht="13">
      <c r="A261" s="51"/>
      <c r="B261" s="115">
        <f t="shared" ca="1" si="24"/>
        <v>0</v>
      </c>
      <c r="C261" s="53">
        <f t="shared" ca="1" si="25"/>
        <v>0</v>
      </c>
      <c r="D261" s="53">
        <f t="shared" ca="1" si="26"/>
        <v>0</v>
      </c>
      <c r="E261" s="53">
        <f t="shared" ca="1" si="27"/>
        <v>0</v>
      </c>
      <c r="F261" s="53">
        <f t="shared" ca="1" si="28"/>
        <v>0</v>
      </c>
      <c r="G261" s="53">
        <f t="shared" ca="1" si="35"/>
        <v>0</v>
      </c>
      <c r="H261" s="56">
        <f t="shared" ca="1" si="36"/>
        <v>0</v>
      </c>
      <c r="I261" s="56">
        <f t="shared" ca="1" si="37"/>
        <v>0</v>
      </c>
      <c r="J261" s="53">
        <f t="shared" ca="1" si="38"/>
        <v>0</v>
      </c>
      <c r="K261" s="53">
        <f t="shared" ca="1" si="39"/>
        <v>0</v>
      </c>
      <c r="L261" s="53">
        <f t="shared" ca="1" si="40"/>
        <v>0</v>
      </c>
      <c r="M261" s="53">
        <f t="shared" ca="1" si="29"/>
        <v>0</v>
      </c>
      <c r="N261" s="56">
        <f t="shared" ca="1" si="41"/>
        <v>0</v>
      </c>
      <c r="O261" s="56">
        <f t="shared" ca="1" si="23"/>
        <v>0</v>
      </c>
      <c r="P261" s="53">
        <f t="shared" si="30"/>
        <v>0</v>
      </c>
      <c r="Q261" s="53">
        <f t="shared" si="31"/>
        <v>0</v>
      </c>
      <c r="R261" s="53">
        <f t="shared" si="32"/>
        <v>0</v>
      </c>
      <c r="S261" s="53">
        <f t="shared" si="33"/>
        <v>0</v>
      </c>
      <c r="T261" s="58">
        <f t="shared" si="34"/>
        <v>0</v>
      </c>
    </row>
    <row r="262" spans="1:20" ht="13">
      <c r="A262" s="43"/>
      <c r="B262" s="116">
        <f t="shared" ca="1" si="24"/>
        <v>0</v>
      </c>
      <c r="C262" s="45">
        <f t="shared" ca="1" si="25"/>
        <v>0</v>
      </c>
      <c r="D262" s="45">
        <f t="shared" ca="1" si="26"/>
        <v>0</v>
      </c>
      <c r="E262" s="45">
        <f t="shared" ca="1" si="27"/>
        <v>0</v>
      </c>
      <c r="F262" s="45">
        <f t="shared" ca="1" si="28"/>
        <v>0</v>
      </c>
      <c r="G262" s="45">
        <f t="shared" ca="1" si="35"/>
        <v>0</v>
      </c>
      <c r="H262" s="48">
        <f t="shared" ca="1" si="36"/>
        <v>0</v>
      </c>
      <c r="I262" s="48">
        <f t="shared" ca="1" si="37"/>
        <v>0</v>
      </c>
      <c r="J262" s="45">
        <f t="shared" ca="1" si="38"/>
        <v>0</v>
      </c>
      <c r="K262" s="45">
        <f t="shared" ca="1" si="39"/>
        <v>0</v>
      </c>
      <c r="L262" s="45">
        <f t="shared" ca="1" si="40"/>
        <v>0</v>
      </c>
      <c r="M262" s="45">
        <f t="shared" ca="1" si="29"/>
        <v>0</v>
      </c>
      <c r="N262" s="48">
        <f t="shared" ca="1" si="41"/>
        <v>0</v>
      </c>
      <c r="O262" s="48">
        <f t="shared" ca="1" si="23"/>
        <v>0</v>
      </c>
      <c r="P262" s="45">
        <f t="shared" si="30"/>
        <v>0</v>
      </c>
      <c r="Q262" s="45">
        <f t="shared" si="31"/>
        <v>0</v>
      </c>
      <c r="R262" s="45">
        <f t="shared" si="32"/>
        <v>0</v>
      </c>
      <c r="S262" s="45">
        <f t="shared" si="33"/>
        <v>0</v>
      </c>
      <c r="T262" s="50">
        <f t="shared" si="34"/>
        <v>0</v>
      </c>
    </row>
    <row r="263" spans="1:20" ht="13">
      <c r="A263" s="51"/>
      <c r="B263" s="115">
        <f t="shared" ca="1" si="24"/>
        <v>0</v>
      </c>
      <c r="C263" s="53">
        <f t="shared" ca="1" si="25"/>
        <v>0</v>
      </c>
      <c r="D263" s="53">
        <f t="shared" ca="1" si="26"/>
        <v>0</v>
      </c>
      <c r="E263" s="53">
        <f t="shared" ca="1" si="27"/>
        <v>0</v>
      </c>
      <c r="F263" s="53">
        <f t="shared" ca="1" si="28"/>
        <v>0</v>
      </c>
      <c r="G263" s="53">
        <f t="shared" ca="1" si="35"/>
        <v>0</v>
      </c>
      <c r="H263" s="56">
        <f t="shared" ca="1" si="36"/>
        <v>0</v>
      </c>
      <c r="I263" s="56">
        <f t="shared" ca="1" si="37"/>
        <v>0</v>
      </c>
      <c r="J263" s="53">
        <f t="shared" ca="1" si="38"/>
        <v>0</v>
      </c>
      <c r="K263" s="53">
        <f t="shared" ca="1" si="39"/>
        <v>0</v>
      </c>
      <c r="L263" s="53">
        <f t="shared" ca="1" si="40"/>
        <v>0</v>
      </c>
      <c r="M263" s="53">
        <f t="shared" ca="1" si="29"/>
        <v>0</v>
      </c>
      <c r="N263" s="56">
        <f t="shared" ca="1" si="41"/>
        <v>0</v>
      </c>
      <c r="O263" s="56">
        <f t="shared" ca="1" si="23"/>
        <v>0</v>
      </c>
      <c r="P263" s="53">
        <f t="shared" si="30"/>
        <v>0</v>
      </c>
      <c r="Q263" s="53">
        <f t="shared" si="31"/>
        <v>0</v>
      </c>
      <c r="R263" s="53">
        <f t="shared" si="32"/>
        <v>0</v>
      </c>
      <c r="S263" s="53">
        <f t="shared" si="33"/>
        <v>0</v>
      </c>
      <c r="T263" s="58">
        <f t="shared" si="34"/>
        <v>0</v>
      </c>
    </row>
    <row r="264" spans="1:20" ht="13">
      <c r="A264" s="43"/>
      <c r="B264" s="116">
        <f t="shared" ca="1" si="24"/>
        <v>0</v>
      </c>
      <c r="C264" s="45">
        <f t="shared" ca="1" si="25"/>
        <v>0</v>
      </c>
      <c r="D264" s="45">
        <f t="shared" ca="1" si="26"/>
        <v>0</v>
      </c>
      <c r="E264" s="45">
        <f t="shared" ca="1" si="27"/>
        <v>0</v>
      </c>
      <c r="F264" s="45">
        <f t="shared" ca="1" si="28"/>
        <v>0</v>
      </c>
      <c r="G264" s="45">
        <f t="shared" ca="1" si="35"/>
        <v>0</v>
      </c>
      <c r="H264" s="48">
        <f t="shared" ca="1" si="36"/>
        <v>0</v>
      </c>
      <c r="I264" s="48">
        <f t="shared" ca="1" si="37"/>
        <v>0</v>
      </c>
      <c r="J264" s="45">
        <f t="shared" ca="1" si="38"/>
        <v>0</v>
      </c>
      <c r="K264" s="45">
        <f t="shared" ca="1" si="39"/>
        <v>0</v>
      </c>
      <c r="L264" s="45">
        <f t="shared" ca="1" si="40"/>
        <v>0</v>
      </c>
      <c r="M264" s="45">
        <f t="shared" ca="1" si="29"/>
        <v>0</v>
      </c>
      <c r="N264" s="48">
        <f t="shared" ca="1" si="41"/>
        <v>0</v>
      </c>
      <c r="O264" s="48">
        <f t="shared" ca="1" si="23"/>
        <v>0</v>
      </c>
      <c r="P264" s="45">
        <f t="shared" si="30"/>
        <v>0</v>
      </c>
      <c r="Q264" s="45">
        <f t="shared" si="31"/>
        <v>0</v>
      </c>
      <c r="R264" s="45">
        <f t="shared" si="32"/>
        <v>0</v>
      </c>
      <c r="S264" s="45">
        <f t="shared" si="33"/>
        <v>0</v>
      </c>
      <c r="T264" s="50">
        <f t="shared" si="34"/>
        <v>0</v>
      </c>
    </row>
    <row r="265" spans="1:20" ht="13">
      <c r="A265" s="51"/>
      <c r="B265" s="115">
        <f t="shared" ca="1" si="24"/>
        <v>0</v>
      </c>
      <c r="C265" s="53">
        <f t="shared" ca="1" si="25"/>
        <v>0</v>
      </c>
      <c r="D265" s="53">
        <f t="shared" ca="1" si="26"/>
        <v>0</v>
      </c>
      <c r="E265" s="53">
        <f t="shared" ca="1" si="27"/>
        <v>0</v>
      </c>
      <c r="F265" s="53">
        <f t="shared" ca="1" si="28"/>
        <v>0</v>
      </c>
      <c r="G265" s="53">
        <f t="shared" ca="1" si="35"/>
        <v>0</v>
      </c>
      <c r="H265" s="56">
        <f t="shared" ca="1" si="36"/>
        <v>0</v>
      </c>
      <c r="I265" s="56">
        <f t="shared" ca="1" si="37"/>
        <v>0</v>
      </c>
      <c r="J265" s="53">
        <f t="shared" ca="1" si="38"/>
        <v>0</v>
      </c>
      <c r="K265" s="53">
        <f t="shared" ca="1" si="39"/>
        <v>0</v>
      </c>
      <c r="L265" s="53">
        <f t="shared" ca="1" si="40"/>
        <v>0</v>
      </c>
      <c r="M265" s="53">
        <f t="shared" ca="1" si="29"/>
        <v>0</v>
      </c>
      <c r="N265" s="56">
        <f t="shared" ca="1" si="41"/>
        <v>0</v>
      </c>
      <c r="O265" s="56">
        <f t="shared" ca="1" si="23"/>
        <v>0</v>
      </c>
      <c r="P265" s="53">
        <f t="shared" si="30"/>
        <v>0</v>
      </c>
      <c r="Q265" s="53">
        <f t="shared" si="31"/>
        <v>0</v>
      </c>
      <c r="R265" s="53">
        <f t="shared" si="32"/>
        <v>0</v>
      </c>
      <c r="S265" s="53">
        <f t="shared" si="33"/>
        <v>0</v>
      </c>
      <c r="T265" s="58">
        <f t="shared" si="34"/>
        <v>0</v>
      </c>
    </row>
    <row r="266" spans="1:20" ht="13">
      <c r="A266" s="43"/>
      <c r="B266" s="116">
        <f t="shared" ca="1" si="24"/>
        <v>0</v>
      </c>
      <c r="C266" s="45">
        <f t="shared" ca="1" si="25"/>
        <v>0</v>
      </c>
      <c r="D266" s="45">
        <f t="shared" ca="1" si="26"/>
        <v>0</v>
      </c>
      <c r="E266" s="45">
        <f t="shared" ca="1" si="27"/>
        <v>0</v>
      </c>
      <c r="F266" s="45">
        <f t="shared" ca="1" si="28"/>
        <v>0</v>
      </c>
      <c r="G266" s="45">
        <f t="shared" ca="1" si="35"/>
        <v>0</v>
      </c>
      <c r="H266" s="48">
        <f t="shared" ca="1" si="36"/>
        <v>0</v>
      </c>
      <c r="I266" s="48">
        <f t="shared" ca="1" si="37"/>
        <v>0</v>
      </c>
      <c r="J266" s="45">
        <f t="shared" ca="1" si="38"/>
        <v>0</v>
      </c>
      <c r="K266" s="45">
        <f t="shared" ca="1" si="39"/>
        <v>0</v>
      </c>
      <c r="L266" s="45">
        <f t="shared" ca="1" si="40"/>
        <v>0</v>
      </c>
      <c r="M266" s="45">
        <f t="shared" ca="1" si="29"/>
        <v>0</v>
      </c>
      <c r="N266" s="48">
        <f t="shared" ca="1" si="41"/>
        <v>0</v>
      </c>
      <c r="O266" s="48">
        <f t="shared" ca="1" si="23"/>
        <v>0</v>
      </c>
      <c r="P266" s="45">
        <f t="shared" si="30"/>
        <v>0</v>
      </c>
      <c r="Q266" s="45">
        <f t="shared" si="31"/>
        <v>0</v>
      </c>
      <c r="R266" s="45">
        <f t="shared" si="32"/>
        <v>0</v>
      </c>
      <c r="S266" s="45">
        <f t="shared" si="33"/>
        <v>0</v>
      </c>
      <c r="T266" s="50">
        <f t="shared" si="34"/>
        <v>0</v>
      </c>
    </row>
    <row r="267" spans="1:20" ht="13">
      <c r="A267" s="51"/>
      <c r="B267" s="115">
        <f t="shared" ca="1" si="24"/>
        <v>0</v>
      </c>
      <c r="C267" s="53">
        <f t="shared" ca="1" si="25"/>
        <v>0</v>
      </c>
      <c r="D267" s="53">
        <f t="shared" ca="1" si="26"/>
        <v>0</v>
      </c>
      <c r="E267" s="53">
        <f t="shared" ca="1" si="27"/>
        <v>0</v>
      </c>
      <c r="F267" s="53">
        <f t="shared" ca="1" si="28"/>
        <v>0</v>
      </c>
      <c r="G267" s="53">
        <f t="shared" ca="1" si="35"/>
        <v>0</v>
      </c>
      <c r="H267" s="56">
        <f t="shared" ca="1" si="36"/>
        <v>0</v>
      </c>
      <c r="I267" s="56">
        <f t="shared" ca="1" si="37"/>
        <v>0</v>
      </c>
      <c r="J267" s="53">
        <f t="shared" ca="1" si="38"/>
        <v>0</v>
      </c>
      <c r="K267" s="53">
        <f t="shared" ca="1" si="39"/>
        <v>0</v>
      </c>
      <c r="L267" s="53">
        <f t="shared" ca="1" si="40"/>
        <v>0</v>
      </c>
      <c r="M267" s="53">
        <f t="shared" ca="1" si="29"/>
        <v>0</v>
      </c>
      <c r="N267" s="56">
        <f t="shared" ca="1" si="41"/>
        <v>0</v>
      </c>
      <c r="O267" s="56">
        <f t="shared" ca="1" si="23"/>
        <v>0</v>
      </c>
      <c r="P267" s="53">
        <f t="shared" si="30"/>
        <v>0</v>
      </c>
      <c r="Q267" s="53">
        <f t="shared" si="31"/>
        <v>0</v>
      </c>
      <c r="R267" s="53">
        <f t="shared" si="32"/>
        <v>0</v>
      </c>
      <c r="S267" s="53">
        <f t="shared" si="33"/>
        <v>0</v>
      </c>
      <c r="T267" s="58">
        <f t="shared" si="34"/>
        <v>0</v>
      </c>
    </row>
    <row r="268" spans="1:20" ht="13">
      <c r="A268" s="43"/>
      <c r="B268" s="116">
        <f t="shared" ca="1" si="24"/>
        <v>0</v>
      </c>
      <c r="C268" s="45">
        <f t="shared" ca="1" si="25"/>
        <v>0</v>
      </c>
      <c r="D268" s="45">
        <f t="shared" ca="1" si="26"/>
        <v>0</v>
      </c>
      <c r="E268" s="45">
        <f t="shared" ca="1" si="27"/>
        <v>0</v>
      </c>
      <c r="F268" s="45">
        <f t="shared" ca="1" si="28"/>
        <v>0</v>
      </c>
      <c r="G268" s="45">
        <f t="shared" ca="1" si="35"/>
        <v>0</v>
      </c>
      <c r="H268" s="48">
        <f t="shared" ca="1" si="36"/>
        <v>0</v>
      </c>
      <c r="I268" s="48">
        <f t="shared" ca="1" si="37"/>
        <v>0</v>
      </c>
      <c r="J268" s="45">
        <f t="shared" ca="1" si="38"/>
        <v>0</v>
      </c>
      <c r="K268" s="45">
        <f t="shared" ca="1" si="39"/>
        <v>0</v>
      </c>
      <c r="L268" s="45">
        <f t="shared" ca="1" si="40"/>
        <v>0</v>
      </c>
      <c r="M268" s="45">
        <f t="shared" ca="1" si="29"/>
        <v>0</v>
      </c>
      <c r="N268" s="48">
        <f t="shared" ca="1" si="41"/>
        <v>0</v>
      </c>
      <c r="O268" s="48">
        <f t="shared" ca="1" si="23"/>
        <v>0</v>
      </c>
      <c r="P268" s="45">
        <f t="shared" si="30"/>
        <v>0</v>
      </c>
      <c r="Q268" s="45">
        <f t="shared" si="31"/>
        <v>0</v>
      </c>
      <c r="R268" s="45">
        <f t="shared" si="32"/>
        <v>0</v>
      </c>
      <c r="S268" s="45">
        <f t="shared" si="33"/>
        <v>0</v>
      </c>
      <c r="T268" s="50">
        <f t="shared" si="34"/>
        <v>0</v>
      </c>
    </row>
    <row r="269" spans="1:20" ht="13">
      <c r="A269" s="51"/>
      <c r="B269" s="115">
        <f t="shared" ca="1" si="24"/>
        <v>0</v>
      </c>
      <c r="C269" s="53">
        <f t="shared" ca="1" si="25"/>
        <v>0</v>
      </c>
      <c r="D269" s="53">
        <f t="shared" ca="1" si="26"/>
        <v>0</v>
      </c>
      <c r="E269" s="53">
        <f t="shared" ca="1" si="27"/>
        <v>0</v>
      </c>
      <c r="F269" s="53">
        <f t="shared" ca="1" si="28"/>
        <v>0</v>
      </c>
      <c r="G269" s="53">
        <f t="shared" ca="1" si="35"/>
        <v>0</v>
      </c>
      <c r="H269" s="56">
        <f t="shared" ca="1" si="36"/>
        <v>0</v>
      </c>
      <c r="I269" s="56">
        <f t="shared" ca="1" si="37"/>
        <v>0</v>
      </c>
      <c r="J269" s="53">
        <f t="shared" ca="1" si="38"/>
        <v>0</v>
      </c>
      <c r="K269" s="53">
        <f t="shared" ca="1" si="39"/>
        <v>0</v>
      </c>
      <c r="L269" s="53">
        <f t="shared" ca="1" si="40"/>
        <v>0</v>
      </c>
      <c r="M269" s="53">
        <f t="shared" ca="1" si="29"/>
        <v>0</v>
      </c>
      <c r="N269" s="56">
        <f t="shared" ca="1" si="41"/>
        <v>0</v>
      </c>
      <c r="O269" s="56">
        <f t="shared" ca="1" si="23"/>
        <v>0</v>
      </c>
      <c r="P269" s="53">
        <f t="shared" si="30"/>
        <v>0</v>
      </c>
      <c r="Q269" s="53">
        <f t="shared" si="31"/>
        <v>0</v>
      </c>
      <c r="R269" s="53">
        <f t="shared" si="32"/>
        <v>0</v>
      </c>
      <c r="S269" s="53">
        <f t="shared" si="33"/>
        <v>0</v>
      </c>
      <c r="T269" s="58">
        <f t="shared" si="34"/>
        <v>0</v>
      </c>
    </row>
    <row r="270" spans="1:20" ht="13">
      <c r="A270" s="43"/>
      <c r="B270" s="116">
        <f t="shared" ca="1" si="24"/>
        <v>0</v>
      </c>
      <c r="C270" s="45">
        <f t="shared" ca="1" si="25"/>
        <v>0</v>
      </c>
      <c r="D270" s="45">
        <f t="shared" ca="1" si="26"/>
        <v>0</v>
      </c>
      <c r="E270" s="45">
        <f t="shared" ca="1" si="27"/>
        <v>0</v>
      </c>
      <c r="F270" s="45">
        <f t="shared" ca="1" si="28"/>
        <v>0</v>
      </c>
      <c r="G270" s="45">
        <f t="shared" ca="1" si="35"/>
        <v>0</v>
      </c>
      <c r="H270" s="48">
        <f t="shared" ca="1" si="36"/>
        <v>0</v>
      </c>
      <c r="I270" s="48">
        <f t="shared" ca="1" si="37"/>
        <v>0</v>
      </c>
      <c r="J270" s="45">
        <f t="shared" ca="1" si="38"/>
        <v>0</v>
      </c>
      <c r="K270" s="45">
        <f t="shared" ca="1" si="39"/>
        <v>0</v>
      </c>
      <c r="L270" s="45">
        <f t="shared" ca="1" si="40"/>
        <v>0</v>
      </c>
      <c r="M270" s="45">
        <f t="shared" ca="1" si="29"/>
        <v>0</v>
      </c>
      <c r="N270" s="48">
        <f t="shared" ca="1" si="41"/>
        <v>0</v>
      </c>
      <c r="O270" s="48">
        <f t="shared" ca="1" si="23"/>
        <v>0</v>
      </c>
      <c r="P270" s="45">
        <f t="shared" si="30"/>
        <v>0</v>
      </c>
      <c r="Q270" s="45">
        <f t="shared" si="31"/>
        <v>0</v>
      </c>
      <c r="R270" s="45">
        <f t="shared" si="32"/>
        <v>0</v>
      </c>
      <c r="S270" s="45">
        <f t="shared" si="33"/>
        <v>0</v>
      </c>
      <c r="T270" s="50">
        <f t="shared" si="34"/>
        <v>0</v>
      </c>
    </row>
    <row r="271" spans="1:20" ht="13">
      <c r="A271" s="51"/>
      <c r="B271" s="115">
        <f t="shared" ca="1" si="24"/>
        <v>0</v>
      </c>
      <c r="C271" s="53">
        <f t="shared" ca="1" si="25"/>
        <v>0</v>
      </c>
      <c r="D271" s="53">
        <f t="shared" ca="1" si="26"/>
        <v>0</v>
      </c>
      <c r="E271" s="53">
        <f t="shared" ca="1" si="27"/>
        <v>0</v>
      </c>
      <c r="F271" s="53">
        <f t="shared" ca="1" si="28"/>
        <v>0</v>
      </c>
      <c r="G271" s="53">
        <f t="shared" ca="1" si="35"/>
        <v>0</v>
      </c>
      <c r="H271" s="56">
        <f t="shared" ca="1" si="36"/>
        <v>0</v>
      </c>
      <c r="I271" s="56">
        <f t="shared" ca="1" si="37"/>
        <v>0</v>
      </c>
      <c r="J271" s="53">
        <f t="shared" ca="1" si="38"/>
        <v>0</v>
      </c>
      <c r="K271" s="53">
        <f t="shared" ca="1" si="39"/>
        <v>0</v>
      </c>
      <c r="L271" s="53">
        <f t="shared" ca="1" si="40"/>
        <v>0</v>
      </c>
      <c r="M271" s="53">
        <f t="shared" ca="1" si="29"/>
        <v>0</v>
      </c>
      <c r="N271" s="56">
        <f t="shared" ca="1" si="41"/>
        <v>0</v>
      </c>
      <c r="O271" s="56">
        <f t="shared" ca="1" si="23"/>
        <v>0</v>
      </c>
      <c r="P271" s="53">
        <f t="shared" si="30"/>
        <v>0</v>
      </c>
      <c r="Q271" s="53">
        <f t="shared" si="31"/>
        <v>0</v>
      </c>
      <c r="R271" s="53">
        <f t="shared" si="32"/>
        <v>0</v>
      </c>
      <c r="S271" s="53">
        <f t="shared" si="33"/>
        <v>0</v>
      </c>
      <c r="T271" s="58">
        <f t="shared" si="34"/>
        <v>0</v>
      </c>
    </row>
    <row r="272" spans="1:20" ht="13">
      <c r="A272" s="43"/>
      <c r="B272" s="116">
        <f t="shared" ca="1" si="24"/>
        <v>0</v>
      </c>
      <c r="C272" s="45">
        <f t="shared" ca="1" si="25"/>
        <v>0</v>
      </c>
      <c r="D272" s="45">
        <f t="shared" ca="1" si="26"/>
        <v>0</v>
      </c>
      <c r="E272" s="45">
        <f t="shared" ca="1" si="27"/>
        <v>0</v>
      </c>
      <c r="F272" s="45">
        <f t="shared" ca="1" si="28"/>
        <v>0</v>
      </c>
      <c r="G272" s="45">
        <f t="shared" ca="1" si="35"/>
        <v>0</v>
      </c>
      <c r="H272" s="48">
        <f t="shared" ca="1" si="36"/>
        <v>0</v>
      </c>
      <c r="I272" s="48">
        <f t="shared" ca="1" si="37"/>
        <v>0</v>
      </c>
      <c r="J272" s="45">
        <f t="shared" ca="1" si="38"/>
        <v>0</v>
      </c>
      <c r="K272" s="45">
        <f t="shared" ca="1" si="39"/>
        <v>0</v>
      </c>
      <c r="L272" s="45">
        <f t="shared" ca="1" si="40"/>
        <v>0</v>
      </c>
      <c r="M272" s="45">
        <f t="shared" ca="1" si="29"/>
        <v>0</v>
      </c>
      <c r="N272" s="48">
        <f t="shared" ca="1" si="41"/>
        <v>0</v>
      </c>
      <c r="O272" s="48">
        <f t="shared" ref="O272:O526" ca="1" si="42">IF(ISBLANK($A272),,(COUNTIF(INDIRECT($A272&amp;"!$F$2"):INDIRECT($A272&amp;"!$F"&amp;COUNTA(INDIRECT($A272&amp;"!$F:$F"))),"zh")  - SUMIF(INDIRECT($A272&amp;"!$F$2:$F$1000"),"zh",INDIRECT($A272&amp;"!$M$2:$M$1000"))) / $G272)</f>
        <v>0</v>
      </c>
      <c r="P272" s="45">
        <f t="shared" si="30"/>
        <v>0</v>
      </c>
      <c r="Q272" s="45">
        <f t="shared" si="31"/>
        <v>0</v>
      </c>
      <c r="R272" s="45">
        <f t="shared" si="32"/>
        <v>0</v>
      </c>
      <c r="S272" s="45">
        <f t="shared" si="33"/>
        <v>0</v>
      </c>
      <c r="T272" s="50">
        <f t="shared" si="34"/>
        <v>0</v>
      </c>
    </row>
    <row r="273" spans="1:20" ht="13">
      <c r="A273" s="51"/>
      <c r="B273" s="115">
        <f t="shared" ca="1" si="24"/>
        <v>0</v>
      </c>
      <c r="C273" s="53">
        <f t="shared" ca="1" si="25"/>
        <v>0</v>
      </c>
      <c r="D273" s="53">
        <f t="shared" ca="1" si="26"/>
        <v>0</v>
      </c>
      <c r="E273" s="53">
        <f t="shared" ca="1" si="27"/>
        <v>0</v>
      </c>
      <c r="F273" s="53">
        <f t="shared" ca="1" si="28"/>
        <v>0</v>
      </c>
      <c r="G273" s="53">
        <f t="shared" ca="1" si="35"/>
        <v>0</v>
      </c>
      <c r="H273" s="56">
        <f t="shared" ca="1" si="36"/>
        <v>0</v>
      </c>
      <c r="I273" s="56">
        <f t="shared" ca="1" si="37"/>
        <v>0</v>
      </c>
      <c r="J273" s="53">
        <f t="shared" ca="1" si="38"/>
        <v>0</v>
      </c>
      <c r="K273" s="53">
        <f t="shared" ca="1" si="39"/>
        <v>0</v>
      </c>
      <c r="L273" s="53">
        <f t="shared" ca="1" si="40"/>
        <v>0</v>
      </c>
      <c r="M273" s="53">
        <f t="shared" ca="1" si="29"/>
        <v>0</v>
      </c>
      <c r="N273" s="56">
        <f t="shared" ca="1" si="41"/>
        <v>0</v>
      </c>
      <c r="O273" s="56">
        <f t="shared" ca="1" si="42"/>
        <v>0</v>
      </c>
      <c r="P273" s="53">
        <f t="shared" si="30"/>
        <v>0</v>
      </c>
      <c r="Q273" s="53">
        <f t="shared" si="31"/>
        <v>0</v>
      </c>
      <c r="R273" s="53">
        <f t="shared" si="32"/>
        <v>0</v>
      </c>
      <c r="S273" s="53">
        <f t="shared" si="33"/>
        <v>0</v>
      </c>
      <c r="T273" s="58">
        <f t="shared" si="34"/>
        <v>0</v>
      </c>
    </row>
    <row r="274" spans="1:20" ht="13">
      <c r="A274" s="43"/>
      <c r="B274" s="116">
        <f t="shared" ca="1" si="24"/>
        <v>0</v>
      </c>
      <c r="C274" s="45">
        <f t="shared" ca="1" si="25"/>
        <v>0</v>
      </c>
      <c r="D274" s="45">
        <f t="shared" ca="1" si="26"/>
        <v>0</v>
      </c>
      <c r="E274" s="45">
        <f t="shared" ca="1" si="27"/>
        <v>0</v>
      </c>
      <c r="F274" s="45">
        <f t="shared" ca="1" si="28"/>
        <v>0</v>
      </c>
      <c r="G274" s="45">
        <f t="shared" ca="1" si="35"/>
        <v>0</v>
      </c>
      <c r="H274" s="48">
        <f t="shared" ca="1" si="36"/>
        <v>0</v>
      </c>
      <c r="I274" s="48">
        <f t="shared" ca="1" si="37"/>
        <v>0</v>
      </c>
      <c r="J274" s="45">
        <f t="shared" ca="1" si="38"/>
        <v>0</v>
      </c>
      <c r="K274" s="45">
        <f t="shared" ca="1" si="39"/>
        <v>0</v>
      </c>
      <c r="L274" s="45">
        <f t="shared" ca="1" si="40"/>
        <v>0</v>
      </c>
      <c r="M274" s="45">
        <f t="shared" ca="1" si="29"/>
        <v>0</v>
      </c>
      <c r="N274" s="48">
        <f t="shared" ca="1" si="41"/>
        <v>0</v>
      </c>
      <c r="O274" s="48">
        <f t="shared" ca="1" si="42"/>
        <v>0</v>
      </c>
      <c r="P274" s="45">
        <f t="shared" si="30"/>
        <v>0</v>
      </c>
      <c r="Q274" s="45">
        <f t="shared" si="31"/>
        <v>0</v>
      </c>
      <c r="R274" s="45">
        <f t="shared" si="32"/>
        <v>0</v>
      </c>
      <c r="S274" s="45">
        <f t="shared" si="33"/>
        <v>0</v>
      </c>
      <c r="T274" s="50">
        <f t="shared" si="34"/>
        <v>0</v>
      </c>
    </row>
    <row r="275" spans="1:20" ht="13">
      <c r="A275" s="51"/>
      <c r="B275" s="115">
        <f t="shared" ca="1" si="24"/>
        <v>0</v>
      </c>
      <c r="C275" s="53">
        <f t="shared" ca="1" si="25"/>
        <v>0</v>
      </c>
      <c r="D275" s="53">
        <f t="shared" ca="1" si="26"/>
        <v>0</v>
      </c>
      <c r="E275" s="53">
        <f t="shared" ca="1" si="27"/>
        <v>0</v>
      </c>
      <c r="F275" s="53">
        <f t="shared" ca="1" si="28"/>
        <v>0</v>
      </c>
      <c r="G275" s="53">
        <f t="shared" ca="1" si="35"/>
        <v>0</v>
      </c>
      <c r="H275" s="56">
        <f t="shared" ca="1" si="36"/>
        <v>0</v>
      </c>
      <c r="I275" s="56">
        <f t="shared" ca="1" si="37"/>
        <v>0</v>
      </c>
      <c r="J275" s="53">
        <f t="shared" ca="1" si="38"/>
        <v>0</v>
      </c>
      <c r="K275" s="53">
        <f t="shared" ca="1" si="39"/>
        <v>0</v>
      </c>
      <c r="L275" s="53">
        <f t="shared" ca="1" si="40"/>
        <v>0</v>
      </c>
      <c r="M275" s="53">
        <f t="shared" ca="1" si="29"/>
        <v>0</v>
      </c>
      <c r="N275" s="56">
        <f t="shared" ca="1" si="41"/>
        <v>0</v>
      </c>
      <c r="O275" s="56">
        <f t="shared" ca="1" si="42"/>
        <v>0</v>
      </c>
      <c r="P275" s="53">
        <f t="shared" si="30"/>
        <v>0</v>
      </c>
      <c r="Q275" s="53">
        <f t="shared" si="31"/>
        <v>0</v>
      </c>
      <c r="R275" s="53">
        <f t="shared" si="32"/>
        <v>0</v>
      </c>
      <c r="S275" s="53">
        <f t="shared" si="33"/>
        <v>0</v>
      </c>
      <c r="T275" s="58">
        <f t="shared" si="34"/>
        <v>0</v>
      </c>
    </row>
    <row r="276" spans="1:20" ht="13">
      <c r="A276" s="43"/>
      <c r="B276" s="116">
        <f t="shared" ca="1" si="24"/>
        <v>0</v>
      </c>
      <c r="C276" s="45">
        <f t="shared" ca="1" si="25"/>
        <v>0</v>
      </c>
      <c r="D276" s="45">
        <f t="shared" ca="1" si="26"/>
        <v>0</v>
      </c>
      <c r="E276" s="45">
        <f t="shared" ca="1" si="27"/>
        <v>0</v>
      </c>
      <c r="F276" s="45">
        <f t="shared" ca="1" si="28"/>
        <v>0</v>
      </c>
      <c r="G276" s="45">
        <f t="shared" ca="1" si="35"/>
        <v>0</v>
      </c>
      <c r="H276" s="48">
        <f t="shared" ca="1" si="36"/>
        <v>0</v>
      </c>
      <c r="I276" s="48">
        <f t="shared" ca="1" si="37"/>
        <v>0</v>
      </c>
      <c r="J276" s="45">
        <f t="shared" ca="1" si="38"/>
        <v>0</v>
      </c>
      <c r="K276" s="45">
        <f t="shared" ca="1" si="39"/>
        <v>0</v>
      </c>
      <c r="L276" s="45">
        <f t="shared" ca="1" si="40"/>
        <v>0</v>
      </c>
      <c r="M276" s="45">
        <f t="shared" ca="1" si="29"/>
        <v>0</v>
      </c>
      <c r="N276" s="48">
        <f t="shared" ca="1" si="41"/>
        <v>0</v>
      </c>
      <c r="O276" s="48">
        <f t="shared" ca="1" si="42"/>
        <v>0</v>
      </c>
      <c r="P276" s="45">
        <f t="shared" si="30"/>
        <v>0</v>
      </c>
      <c r="Q276" s="45">
        <f t="shared" si="31"/>
        <v>0</v>
      </c>
      <c r="R276" s="45">
        <f t="shared" si="32"/>
        <v>0</v>
      </c>
      <c r="S276" s="45">
        <f t="shared" si="33"/>
        <v>0</v>
      </c>
      <c r="T276" s="50">
        <f t="shared" si="34"/>
        <v>0</v>
      </c>
    </row>
    <row r="277" spans="1:20" ht="13">
      <c r="A277" s="51"/>
      <c r="B277" s="115">
        <f t="shared" ca="1" si="24"/>
        <v>0</v>
      </c>
      <c r="C277" s="53">
        <f t="shared" ca="1" si="25"/>
        <v>0</v>
      </c>
      <c r="D277" s="53">
        <f t="shared" ca="1" si="26"/>
        <v>0</v>
      </c>
      <c r="E277" s="53">
        <f t="shared" ca="1" si="27"/>
        <v>0</v>
      </c>
      <c r="F277" s="53">
        <f t="shared" ca="1" si="28"/>
        <v>0</v>
      </c>
      <c r="G277" s="53">
        <f t="shared" ca="1" si="35"/>
        <v>0</v>
      </c>
      <c r="H277" s="56">
        <f t="shared" ca="1" si="36"/>
        <v>0</v>
      </c>
      <c r="I277" s="56">
        <f t="shared" ca="1" si="37"/>
        <v>0</v>
      </c>
      <c r="J277" s="53">
        <f t="shared" ca="1" si="38"/>
        <v>0</v>
      </c>
      <c r="K277" s="53">
        <f t="shared" ca="1" si="39"/>
        <v>0</v>
      </c>
      <c r="L277" s="53">
        <f t="shared" ca="1" si="40"/>
        <v>0</v>
      </c>
      <c r="M277" s="53">
        <f t="shared" ca="1" si="29"/>
        <v>0</v>
      </c>
      <c r="N277" s="56">
        <f t="shared" ca="1" si="41"/>
        <v>0</v>
      </c>
      <c r="O277" s="56">
        <f t="shared" ca="1" si="42"/>
        <v>0</v>
      </c>
      <c r="P277" s="53">
        <f t="shared" si="30"/>
        <v>0</v>
      </c>
      <c r="Q277" s="53">
        <f t="shared" si="31"/>
        <v>0</v>
      </c>
      <c r="R277" s="53">
        <f t="shared" si="32"/>
        <v>0</v>
      </c>
      <c r="S277" s="53">
        <f t="shared" si="33"/>
        <v>0</v>
      </c>
      <c r="T277" s="58">
        <f t="shared" si="34"/>
        <v>0</v>
      </c>
    </row>
    <row r="278" spans="1:20" ht="13">
      <c r="A278" s="43"/>
      <c r="B278" s="116">
        <f t="shared" ca="1" si="24"/>
        <v>0</v>
      </c>
      <c r="C278" s="45">
        <f t="shared" ca="1" si="25"/>
        <v>0</v>
      </c>
      <c r="D278" s="45">
        <f t="shared" ca="1" si="26"/>
        <v>0</v>
      </c>
      <c r="E278" s="45">
        <f t="shared" ca="1" si="27"/>
        <v>0</v>
      </c>
      <c r="F278" s="45">
        <f t="shared" ca="1" si="28"/>
        <v>0</v>
      </c>
      <c r="G278" s="45">
        <f t="shared" ca="1" si="35"/>
        <v>0</v>
      </c>
      <c r="H278" s="48">
        <f t="shared" ca="1" si="36"/>
        <v>0</v>
      </c>
      <c r="I278" s="48">
        <f t="shared" ca="1" si="37"/>
        <v>0</v>
      </c>
      <c r="J278" s="45">
        <f t="shared" ca="1" si="38"/>
        <v>0</v>
      </c>
      <c r="K278" s="45">
        <f t="shared" ca="1" si="39"/>
        <v>0</v>
      </c>
      <c r="L278" s="45">
        <f t="shared" ca="1" si="40"/>
        <v>0</v>
      </c>
      <c r="M278" s="45">
        <f t="shared" ca="1" si="29"/>
        <v>0</v>
      </c>
      <c r="N278" s="48">
        <f t="shared" ca="1" si="41"/>
        <v>0</v>
      </c>
      <c r="O278" s="48">
        <f t="shared" ca="1" si="42"/>
        <v>0</v>
      </c>
      <c r="P278" s="45">
        <f t="shared" si="30"/>
        <v>0</v>
      </c>
      <c r="Q278" s="45">
        <f t="shared" si="31"/>
        <v>0</v>
      </c>
      <c r="R278" s="45">
        <f t="shared" si="32"/>
        <v>0</v>
      </c>
      <c r="S278" s="45">
        <f t="shared" si="33"/>
        <v>0</v>
      </c>
      <c r="T278" s="50">
        <f t="shared" si="34"/>
        <v>0</v>
      </c>
    </row>
    <row r="279" spans="1:20" ht="13">
      <c r="A279" s="51"/>
      <c r="B279" s="115">
        <f t="shared" ca="1" si="24"/>
        <v>0</v>
      </c>
      <c r="C279" s="53">
        <f t="shared" ca="1" si="25"/>
        <v>0</v>
      </c>
      <c r="D279" s="53">
        <f t="shared" ca="1" si="26"/>
        <v>0</v>
      </c>
      <c r="E279" s="53">
        <f t="shared" ca="1" si="27"/>
        <v>0</v>
      </c>
      <c r="F279" s="53">
        <f t="shared" ca="1" si="28"/>
        <v>0</v>
      </c>
      <c r="G279" s="53">
        <f t="shared" ca="1" si="35"/>
        <v>0</v>
      </c>
      <c r="H279" s="56">
        <f t="shared" ca="1" si="36"/>
        <v>0</v>
      </c>
      <c r="I279" s="56">
        <f t="shared" ca="1" si="37"/>
        <v>0</v>
      </c>
      <c r="J279" s="53">
        <f t="shared" ca="1" si="38"/>
        <v>0</v>
      </c>
      <c r="K279" s="53">
        <f t="shared" ca="1" si="39"/>
        <v>0</v>
      </c>
      <c r="L279" s="53">
        <f t="shared" ca="1" si="40"/>
        <v>0</v>
      </c>
      <c r="M279" s="53">
        <f t="shared" ca="1" si="29"/>
        <v>0</v>
      </c>
      <c r="N279" s="56">
        <f t="shared" ca="1" si="41"/>
        <v>0</v>
      </c>
      <c r="O279" s="56">
        <f t="shared" ca="1" si="42"/>
        <v>0</v>
      </c>
      <c r="P279" s="53">
        <f t="shared" si="30"/>
        <v>0</v>
      </c>
      <c r="Q279" s="53">
        <f t="shared" si="31"/>
        <v>0</v>
      </c>
      <c r="R279" s="53">
        <f t="shared" si="32"/>
        <v>0</v>
      </c>
      <c r="S279" s="53">
        <f t="shared" si="33"/>
        <v>0</v>
      </c>
      <c r="T279" s="58">
        <f t="shared" si="34"/>
        <v>0</v>
      </c>
    </row>
    <row r="280" spans="1:20" ht="13">
      <c r="A280" s="43"/>
      <c r="B280" s="116">
        <f t="shared" ca="1" si="24"/>
        <v>0</v>
      </c>
      <c r="C280" s="45">
        <f t="shared" ca="1" si="25"/>
        <v>0</v>
      </c>
      <c r="D280" s="45">
        <f t="shared" ca="1" si="26"/>
        <v>0</v>
      </c>
      <c r="E280" s="45">
        <f t="shared" ca="1" si="27"/>
        <v>0</v>
      </c>
      <c r="F280" s="45">
        <f t="shared" ca="1" si="28"/>
        <v>0</v>
      </c>
      <c r="G280" s="45">
        <f t="shared" ca="1" si="35"/>
        <v>0</v>
      </c>
      <c r="H280" s="48">
        <f t="shared" ca="1" si="36"/>
        <v>0</v>
      </c>
      <c r="I280" s="48">
        <f t="shared" ca="1" si="37"/>
        <v>0</v>
      </c>
      <c r="J280" s="45">
        <f t="shared" ca="1" si="38"/>
        <v>0</v>
      </c>
      <c r="K280" s="45">
        <f t="shared" ca="1" si="39"/>
        <v>0</v>
      </c>
      <c r="L280" s="45">
        <f t="shared" ca="1" si="40"/>
        <v>0</v>
      </c>
      <c r="M280" s="45">
        <f t="shared" ca="1" si="29"/>
        <v>0</v>
      </c>
      <c r="N280" s="48">
        <f t="shared" ca="1" si="41"/>
        <v>0</v>
      </c>
      <c r="O280" s="48">
        <f t="shared" ca="1" si="42"/>
        <v>0</v>
      </c>
      <c r="P280" s="45">
        <f t="shared" si="30"/>
        <v>0</v>
      </c>
      <c r="Q280" s="45">
        <f t="shared" si="31"/>
        <v>0</v>
      </c>
      <c r="R280" s="45">
        <f t="shared" si="32"/>
        <v>0</v>
      </c>
      <c r="S280" s="45">
        <f t="shared" si="33"/>
        <v>0</v>
      </c>
      <c r="T280" s="50">
        <f t="shared" si="34"/>
        <v>0</v>
      </c>
    </row>
    <row r="281" spans="1:20" ht="13">
      <c r="A281" s="51"/>
      <c r="B281" s="115">
        <f t="shared" ca="1" si="24"/>
        <v>0</v>
      </c>
      <c r="C281" s="53">
        <f t="shared" ca="1" si="25"/>
        <v>0</v>
      </c>
      <c r="D281" s="53">
        <f t="shared" ca="1" si="26"/>
        <v>0</v>
      </c>
      <c r="E281" s="53">
        <f t="shared" ca="1" si="27"/>
        <v>0</v>
      </c>
      <c r="F281" s="53">
        <f t="shared" ca="1" si="28"/>
        <v>0</v>
      </c>
      <c r="G281" s="53">
        <f t="shared" ca="1" si="35"/>
        <v>0</v>
      </c>
      <c r="H281" s="56">
        <f t="shared" ca="1" si="36"/>
        <v>0</v>
      </c>
      <c r="I281" s="56">
        <f t="shared" ca="1" si="37"/>
        <v>0</v>
      </c>
      <c r="J281" s="53">
        <f t="shared" ca="1" si="38"/>
        <v>0</v>
      </c>
      <c r="K281" s="53">
        <f t="shared" ca="1" si="39"/>
        <v>0</v>
      </c>
      <c r="L281" s="53">
        <f t="shared" ca="1" si="40"/>
        <v>0</v>
      </c>
      <c r="M281" s="53">
        <f t="shared" ca="1" si="29"/>
        <v>0</v>
      </c>
      <c r="N281" s="56">
        <f t="shared" ca="1" si="41"/>
        <v>0</v>
      </c>
      <c r="O281" s="56">
        <f t="shared" ca="1" si="42"/>
        <v>0</v>
      </c>
      <c r="P281" s="53">
        <f t="shared" si="30"/>
        <v>0</v>
      </c>
      <c r="Q281" s="53">
        <f t="shared" si="31"/>
        <v>0</v>
      </c>
      <c r="R281" s="53">
        <f t="shared" si="32"/>
        <v>0</v>
      </c>
      <c r="S281" s="53">
        <f t="shared" si="33"/>
        <v>0</v>
      </c>
      <c r="T281" s="58">
        <f t="shared" si="34"/>
        <v>0</v>
      </c>
    </row>
    <row r="282" spans="1:20" ht="13">
      <c r="A282" s="43"/>
      <c r="B282" s="116">
        <f t="shared" ca="1" si="24"/>
        <v>0</v>
      </c>
      <c r="C282" s="45">
        <f t="shared" ca="1" si="25"/>
        <v>0</v>
      </c>
      <c r="D282" s="45">
        <f t="shared" ca="1" si="26"/>
        <v>0</v>
      </c>
      <c r="E282" s="45">
        <f t="shared" ca="1" si="27"/>
        <v>0</v>
      </c>
      <c r="F282" s="45">
        <f t="shared" ca="1" si="28"/>
        <v>0</v>
      </c>
      <c r="G282" s="45">
        <f t="shared" ca="1" si="35"/>
        <v>0</v>
      </c>
      <c r="H282" s="48">
        <f t="shared" ca="1" si="36"/>
        <v>0</v>
      </c>
      <c r="I282" s="48">
        <f t="shared" ca="1" si="37"/>
        <v>0</v>
      </c>
      <c r="J282" s="45">
        <f t="shared" ca="1" si="38"/>
        <v>0</v>
      </c>
      <c r="K282" s="45">
        <f t="shared" ca="1" si="39"/>
        <v>0</v>
      </c>
      <c r="L282" s="45">
        <f t="shared" ca="1" si="40"/>
        <v>0</v>
      </c>
      <c r="M282" s="45">
        <f t="shared" ca="1" si="29"/>
        <v>0</v>
      </c>
      <c r="N282" s="48">
        <f t="shared" ca="1" si="41"/>
        <v>0</v>
      </c>
      <c r="O282" s="48">
        <f t="shared" ca="1" si="42"/>
        <v>0</v>
      </c>
      <c r="P282" s="45">
        <f t="shared" si="30"/>
        <v>0</v>
      </c>
      <c r="Q282" s="45">
        <f t="shared" si="31"/>
        <v>0</v>
      </c>
      <c r="R282" s="45">
        <f t="shared" si="32"/>
        <v>0</v>
      </c>
      <c r="S282" s="45">
        <f t="shared" si="33"/>
        <v>0</v>
      </c>
      <c r="T282" s="50">
        <f t="shared" si="34"/>
        <v>0</v>
      </c>
    </row>
    <row r="283" spans="1:20" ht="13">
      <c r="A283" s="51"/>
      <c r="B283" s="115">
        <f t="shared" ca="1" si="24"/>
        <v>0</v>
      </c>
      <c r="C283" s="53">
        <f t="shared" ca="1" si="25"/>
        <v>0</v>
      </c>
      <c r="D283" s="53">
        <f t="shared" ca="1" si="26"/>
        <v>0</v>
      </c>
      <c r="E283" s="53">
        <f t="shared" ca="1" si="27"/>
        <v>0</v>
      </c>
      <c r="F283" s="53">
        <f t="shared" ca="1" si="28"/>
        <v>0</v>
      </c>
      <c r="G283" s="53">
        <f t="shared" ca="1" si="35"/>
        <v>0</v>
      </c>
      <c r="H283" s="56">
        <f t="shared" ca="1" si="36"/>
        <v>0</v>
      </c>
      <c r="I283" s="56">
        <f t="shared" ca="1" si="37"/>
        <v>0</v>
      </c>
      <c r="J283" s="53">
        <f t="shared" ca="1" si="38"/>
        <v>0</v>
      </c>
      <c r="K283" s="53">
        <f t="shared" ca="1" si="39"/>
        <v>0</v>
      </c>
      <c r="L283" s="53">
        <f t="shared" ca="1" si="40"/>
        <v>0</v>
      </c>
      <c r="M283" s="53">
        <f t="shared" ca="1" si="29"/>
        <v>0</v>
      </c>
      <c r="N283" s="56">
        <f t="shared" ca="1" si="41"/>
        <v>0</v>
      </c>
      <c r="O283" s="56">
        <f t="shared" ca="1" si="42"/>
        <v>0</v>
      </c>
      <c r="P283" s="53">
        <f t="shared" si="30"/>
        <v>0</v>
      </c>
      <c r="Q283" s="53">
        <f t="shared" si="31"/>
        <v>0</v>
      </c>
      <c r="R283" s="53">
        <f t="shared" si="32"/>
        <v>0</v>
      </c>
      <c r="S283" s="53">
        <f t="shared" si="33"/>
        <v>0</v>
      </c>
      <c r="T283" s="58">
        <f t="shared" si="34"/>
        <v>0</v>
      </c>
    </row>
    <row r="284" spans="1:20" ht="13">
      <c r="A284" s="43"/>
      <c r="B284" s="116">
        <f t="shared" ca="1" si="24"/>
        <v>0</v>
      </c>
      <c r="C284" s="45">
        <f t="shared" ca="1" si="25"/>
        <v>0</v>
      </c>
      <c r="D284" s="45">
        <f t="shared" ca="1" si="26"/>
        <v>0</v>
      </c>
      <c r="E284" s="45">
        <f t="shared" ca="1" si="27"/>
        <v>0</v>
      </c>
      <c r="F284" s="45">
        <f t="shared" ca="1" si="28"/>
        <v>0</v>
      </c>
      <c r="G284" s="45">
        <f t="shared" ca="1" si="35"/>
        <v>0</v>
      </c>
      <c r="H284" s="48">
        <f t="shared" ca="1" si="36"/>
        <v>0</v>
      </c>
      <c r="I284" s="48">
        <f t="shared" ca="1" si="37"/>
        <v>0</v>
      </c>
      <c r="J284" s="45">
        <f t="shared" ca="1" si="38"/>
        <v>0</v>
      </c>
      <c r="K284" s="45">
        <f t="shared" ca="1" si="39"/>
        <v>0</v>
      </c>
      <c r="L284" s="45">
        <f t="shared" ca="1" si="40"/>
        <v>0</v>
      </c>
      <c r="M284" s="45">
        <f t="shared" ca="1" si="29"/>
        <v>0</v>
      </c>
      <c r="N284" s="48">
        <f t="shared" ca="1" si="41"/>
        <v>0</v>
      </c>
      <c r="O284" s="48">
        <f t="shared" ca="1" si="42"/>
        <v>0</v>
      </c>
      <c r="P284" s="45">
        <f t="shared" si="30"/>
        <v>0</v>
      </c>
      <c r="Q284" s="45">
        <f t="shared" si="31"/>
        <v>0</v>
      </c>
      <c r="R284" s="45">
        <f t="shared" si="32"/>
        <v>0</v>
      </c>
      <c r="S284" s="45">
        <f t="shared" si="33"/>
        <v>0</v>
      </c>
      <c r="T284" s="50">
        <f t="shared" si="34"/>
        <v>0</v>
      </c>
    </row>
    <row r="285" spans="1:20" ht="13">
      <c r="A285" s="51"/>
      <c r="B285" s="115">
        <f t="shared" ca="1" si="24"/>
        <v>0</v>
      </c>
      <c r="C285" s="53">
        <f t="shared" ca="1" si="25"/>
        <v>0</v>
      </c>
      <c r="D285" s="53">
        <f t="shared" ca="1" si="26"/>
        <v>0</v>
      </c>
      <c r="E285" s="53">
        <f t="shared" ca="1" si="27"/>
        <v>0</v>
      </c>
      <c r="F285" s="53">
        <f t="shared" ca="1" si="28"/>
        <v>0</v>
      </c>
      <c r="G285" s="53">
        <f t="shared" ca="1" si="35"/>
        <v>0</v>
      </c>
      <c r="H285" s="56">
        <f t="shared" ca="1" si="36"/>
        <v>0</v>
      </c>
      <c r="I285" s="56">
        <f t="shared" ca="1" si="37"/>
        <v>0</v>
      </c>
      <c r="J285" s="53">
        <f t="shared" ca="1" si="38"/>
        <v>0</v>
      </c>
      <c r="K285" s="53">
        <f t="shared" ca="1" si="39"/>
        <v>0</v>
      </c>
      <c r="L285" s="53">
        <f t="shared" ca="1" si="40"/>
        <v>0</v>
      </c>
      <c r="M285" s="53">
        <f t="shared" ca="1" si="29"/>
        <v>0</v>
      </c>
      <c r="N285" s="56">
        <f t="shared" ca="1" si="41"/>
        <v>0</v>
      </c>
      <c r="O285" s="56">
        <f t="shared" ca="1" si="42"/>
        <v>0</v>
      </c>
      <c r="P285" s="53">
        <f t="shared" si="30"/>
        <v>0</v>
      </c>
      <c r="Q285" s="53">
        <f t="shared" si="31"/>
        <v>0</v>
      </c>
      <c r="R285" s="53">
        <f t="shared" si="32"/>
        <v>0</v>
      </c>
      <c r="S285" s="53">
        <f t="shared" si="33"/>
        <v>0</v>
      </c>
      <c r="T285" s="58">
        <f t="shared" si="34"/>
        <v>0</v>
      </c>
    </row>
    <row r="286" spans="1:20" ht="13">
      <c r="A286" s="43"/>
      <c r="B286" s="116">
        <f t="shared" ca="1" si="24"/>
        <v>0</v>
      </c>
      <c r="C286" s="45">
        <f t="shared" ca="1" si="25"/>
        <v>0</v>
      </c>
      <c r="D286" s="45">
        <f t="shared" ca="1" si="26"/>
        <v>0</v>
      </c>
      <c r="E286" s="45">
        <f t="shared" ca="1" si="27"/>
        <v>0</v>
      </c>
      <c r="F286" s="45">
        <f t="shared" ca="1" si="28"/>
        <v>0</v>
      </c>
      <c r="G286" s="45">
        <f t="shared" ca="1" si="35"/>
        <v>0</v>
      </c>
      <c r="H286" s="48">
        <f t="shared" ca="1" si="36"/>
        <v>0</v>
      </c>
      <c r="I286" s="48">
        <f t="shared" ca="1" si="37"/>
        <v>0</v>
      </c>
      <c r="J286" s="45">
        <f t="shared" ca="1" si="38"/>
        <v>0</v>
      </c>
      <c r="K286" s="45">
        <f t="shared" ca="1" si="39"/>
        <v>0</v>
      </c>
      <c r="L286" s="45">
        <f t="shared" ca="1" si="40"/>
        <v>0</v>
      </c>
      <c r="M286" s="45">
        <f t="shared" ca="1" si="29"/>
        <v>0</v>
      </c>
      <c r="N286" s="48">
        <f t="shared" ca="1" si="41"/>
        <v>0</v>
      </c>
      <c r="O286" s="48">
        <f t="shared" ca="1" si="42"/>
        <v>0</v>
      </c>
      <c r="P286" s="45">
        <f t="shared" si="30"/>
        <v>0</v>
      </c>
      <c r="Q286" s="45">
        <f t="shared" si="31"/>
        <v>0</v>
      </c>
      <c r="R286" s="45">
        <f t="shared" si="32"/>
        <v>0</v>
      </c>
      <c r="S286" s="45">
        <f t="shared" si="33"/>
        <v>0</v>
      </c>
      <c r="T286" s="50">
        <f t="shared" si="34"/>
        <v>0</v>
      </c>
    </row>
    <row r="287" spans="1:20" ht="13">
      <c r="A287" s="51"/>
      <c r="B287" s="115">
        <f t="shared" ca="1" si="24"/>
        <v>0</v>
      </c>
      <c r="C287" s="53">
        <f t="shared" ca="1" si="25"/>
        <v>0</v>
      </c>
      <c r="D287" s="53">
        <f t="shared" ca="1" si="26"/>
        <v>0</v>
      </c>
      <c r="E287" s="53">
        <f t="shared" ca="1" si="27"/>
        <v>0</v>
      </c>
      <c r="F287" s="53">
        <f t="shared" ca="1" si="28"/>
        <v>0</v>
      </c>
      <c r="G287" s="53">
        <f t="shared" ca="1" si="35"/>
        <v>0</v>
      </c>
      <c r="H287" s="56">
        <f t="shared" ca="1" si="36"/>
        <v>0</v>
      </c>
      <c r="I287" s="56">
        <f t="shared" ca="1" si="37"/>
        <v>0</v>
      </c>
      <c r="J287" s="53">
        <f t="shared" ca="1" si="38"/>
        <v>0</v>
      </c>
      <c r="K287" s="53">
        <f t="shared" ca="1" si="39"/>
        <v>0</v>
      </c>
      <c r="L287" s="53">
        <f t="shared" ca="1" si="40"/>
        <v>0</v>
      </c>
      <c r="M287" s="53">
        <f t="shared" ca="1" si="29"/>
        <v>0</v>
      </c>
      <c r="N287" s="56">
        <f t="shared" ca="1" si="41"/>
        <v>0</v>
      </c>
      <c r="O287" s="56">
        <f t="shared" ca="1" si="42"/>
        <v>0</v>
      </c>
      <c r="P287" s="53">
        <f t="shared" si="30"/>
        <v>0</v>
      </c>
      <c r="Q287" s="53">
        <f t="shared" si="31"/>
        <v>0</v>
      </c>
      <c r="R287" s="53">
        <f t="shared" si="32"/>
        <v>0</v>
      </c>
      <c r="S287" s="53">
        <f t="shared" si="33"/>
        <v>0</v>
      </c>
      <c r="T287" s="58">
        <f t="shared" si="34"/>
        <v>0</v>
      </c>
    </row>
    <row r="288" spans="1:20" ht="13">
      <c r="A288" s="43"/>
      <c r="B288" s="116">
        <f t="shared" ca="1" si="24"/>
        <v>0</v>
      </c>
      <c r="C288" s="45">
        <f t="shared" ca="1" si="25"/>
        <v>0</v>
      </c>
      <c r="D288" s="45">
        <f t="shared" ca="1" si="26"/>
        <v>0</v>
      </c>
      <c r="E288" s="45">
        <f t="shared" ca="1" si="27"/>
        <v>0</v>
      </c>
      <c r="F288" s="45">
        <f t="shared" ca="1" si="28"/>
        <v>0</v>
      </c>
      <c r="G288" s="45">
        <f t="shared" ca="1" si="35"/>
        <v>0</v>
      </c>
      <c r="H288" s="48">
        <f t="shared" ca="1" si="36"/>
        <v>0</v>
      </c>
      <c r="I288" s="48">
        <f t="shared" ca="1" si="37"/>
        <v>0</v>
      </c>
      <c r="J288" s="45">
        <f t="shared" ca="1" si="38"/>
        <v>0</v>
      </c>
      <c r="K288" s="45">
        <f t="shared" ca="1" si="39"/>
        <v>0</v>
      </c>
      <c r="L288" s="45">
        <f t="shared" ca="1" si="40"/>
        <v>0</v>
      </c>
      <c r="M288" s="45">
        <f t="shared" ca="1" si="29"/>
        <v>0</v>
      </c>
      <c r="N288" s="48">
        <f t="shared" ca="1" si="41"/>
        <v>0</v>
      </c>
      <c r="O288" s="48">
        <f t="shared" ca="1" si="42"/>
        <v>0</v>
      </c>
      <c r="P288" s="45">
        <f t="shared" si="30"/>
        <v>0</v>
      </c>
      <c r="Q288" s="45">
        <f t="shared" si="31"/>
        <v>0</v>
      </c>
      <c r="R288" s="45">
        <f t="shared" si="32"/>
        <v>0</v>
      </c>
      <c r="S288" s="45">
        <f t="shared" si="33"/>
        <v>0</v>
      </c>
      <c r="T288" s="50">
        <f t="shared" si="34"/>
        <v>0</v>
      </c>
    </row>
    <row r="289" spans="1:20" ht="13">
      <c r="A289" s="51"/>
      <c r="B289" s="115">
        <f t="shared" ca="1" si="24"/>
        <v>0</v>
      </c>
      <c r="C289" s="53">
        <f t="shared" ca="1" si="25"/>
        <v>0</v>
      </c>
      <c r="D289" s="53">
        <f t="shared" ca="1" si="26"/>
        <v>0</v>
      </c>
      <c r="E289" s="53">
        <f t="shared" ca="1" si="27"/>
        <v>0</v>
      </c>
      <c r="F289" s="53">
        <f t="shared" ca="1" si="28"/>
        <v>0</v>
      </c>
      <c r="G289" s="53">
        <f t="shared" ca="1" si="35"/>
        <v>0</v>
      </c>
      <c r="H289" s="56">
        <f t="shared" ca="1" si="36"/>
        <v>0</v>
      </c>
      <c r="I289" s="56">
        <f t="shared" ca="1" si="37"/>
        <v>0</v>
      </c>
      <c r="J289" s="53">
        <f t="shared" ca="1" si="38"/>
        <v>0</v>
      </c>
      <c r="K289" s="53">
        <f t="shared" ca="1" si="39"/>
        <v>0</v>
      </c>
      <c r="L289" s="53">
        <f t="shared" ca="1" si="40"/>
        <v>0</v>
      </c>
      <c r="M289" s="53">
        <f t="shared" ca="1" si="29"/>
        <v>0</v>
      </c>
      <c r="N289" s="56">
        <f t="shared" ca="1" si="41"/>
        <v>0</v>
      </c>
      <c r="O289" s="56">
        <f t="shared" ca="1" si="42"/>
        <v>0</v>
      </c>
      <c r="P289" s="53">
        <f t="shared" si="30"/>
        <v>0</v>
      </c>
      <c r="Q289" s="53">
        <f t="shared" si="31"/>
        <v>0</v>
      </c>
      <c r="R289" s="53">
        <f t="shared" si="32"/>
        <v>0</v>
      </c>
      <c r="S289" s="53">
        <f t="shared" si="33"/>
        <v>0</v>
      </c>
      <c r="T289" s="58">
        <f t="shared" si="34"/>
        <v>0</v>
      </c>
    </row>
    <row r="290" spans="1:20" ht="13">
      <c r="A290" s="43"/>
      <c r="B290" s="116">
        <f t="shared" ca="1" si="24"/>
        <v>0</v>
      </c>
      <c r="C290" s="45">
        <f t="shared" ca="1" si="25"/>
        <v>0</v>
      </c>
      <c r="D290" s="45">
        <f t="shared" ca="1" si="26"/>
        <v>0</v>
      </c>
      <c r="E290" s="45">
        <f t="shared" ca="1" si="27"/>
        <v>0</v>
      </c>
      <c r="F290" s="45">
        <f t="shared" ca="1" si="28"/>
        <v>0</v>
      </c>
      <c r="G290" s="45">
        <f t="shared" ca="1" si="35"/>
        <v>0</v>
      </c>
      <c r="H290" s="48">
        <f t="shared" ca="1" si="36"/>
        <v>0</v>
      </c>
      <c r="I290" s="48">
        <f t="shared" ca="1" si="37"/>
        <v>0</v>
      </c>
      <c r="J290" s="45">
        <f t="shared" ca="1" si="38"/>
        <v>0</v>
      </c>
      <c r="K290" s="45">
        <f t="shared" ca="1" si="39"/>
        <v>0</v>
      </c>
      <c r="L290" s="45">
        <f t="shared" ca="1" si="40"/>
        <v>0</v>
      </c>
      <c r="M290" s="45">
        <f t="shared" ca="1" si="29"/>
        <v>0</v>
      </c>
      <c r="N290" s="48">
        <f t="shared" ca="1" si="41"/>
        <v>0</v>
      </c>
      <c r="O290" s="48">
        <f t="shared" ca="1" si="42"/>
        <v>0</v>
      </c>
      <c r="P290" s="45">
        <f t="shared" si="30"/>
        <v>0</v>
      </c>
      <c r="Q290" s="45">
        <f t="shared" si="31"/>
        <v>0</v>
      </c>
      <c r="R290" s="45">
        <f t="shared" si="32"/>
        <v>0</v>
      </c>
      <c r="S290" s="45">
        <f t="shared" si="33"/>
        <v>0</v>
      </c>
      <c r="T290" s="50">
        <f t="shared" si="34"/>
        <v>0</v>
      </c>
    </row>
    <row r="291" spans="1:20" ht="13">
      <c r="A291" s="51"/>
      <c r="B291" s="115">
        <f t="shared" ca="1" si="24"/>
        <v>0</v>
      </c>
      <c r="C291" s="53">
        <f t="shared" ca="1" si="25"/>
        <v>0</v>
      </c>
      <c r="D291" s="53">
        <f t="shared" ca="1" si="26"/>
        <v>0</v>
      </c>
      <c r="E291" s="53">
        <f t="shared" ca="1" si="27"/>
        <v>0</v>
      </c>
      <c r="F291" s="53">
        <f t="shared" ca="1" si="28"/>
        <v>0</v>
      </c>
      <c r="G291" s="53">
        <f t="shared" ca="1" si="35"/>
        <v>0</v>
      </c>
      <c r="H291" s="56">
        <f t="shared" ca="1" si="36"/>
        <v>0</v>
      </c>
      <c r="I291" s="56">
        <f t="shared" ca="1" si="37"/>
        <v>0</v>
      </c>
      <c r="J291" s="53">
        <f t="shared" ca="1" si="38"/>
        <v>0</v>
      </c>
      <c r="K291" s="53">
        <f t="shared" ca="1" si="39"/>
        <v>0</v>
      </c>
      <c r="L291" s="53">
        <f t="shared" ca="1" si="40"/>
        <v>0</v>
      </c>
      <c r="M291" s="53">
        <f t="shared" ca="1" si="29"/>
        <v>0</v>
      </c>
      <c r="N291" s="56">
        <f t="shared" ca="1" si="41"/>
        <v>0</v>
      </c>
      <c r="O291" s="56">
        <f t="shared" ca="1" si="42"/>
        <v>0</v>
      </c>
      <c r="P291" s="53">
        <f t="shared" si="30"/>
        <v>0</v>
      </c>
      <c r="Q291" s="53">
        <f t="shared" si="31"/>
        <v>0</v>
      </c>
      <c r="R291" s="53">
        <f t="shared" si="32"/>
        <v>0</v>
      </c>
      <c r="S291" s="53">
        <f t="shared" si="33"/>
        <v>0</v>
      </c>
      <c r="T291" s="58">
        <f t="shared" si="34"/>
        <v>0</v>
      </c>
    </row>
    <row r="292" spans="1:20" ht="13">
      <c r="A292" s="43"/>
      <c r="B292" s="116">
        <f t="shared" ca="1" si="24"/>
        <v>0</v>
      </c>
      <c r="C292" s="45">
        <f t="shared" ca="1" si="25"/>
        <v>0</v>
      </c>
      <c r="D292" s="45">
        <f t="shared" ca="1" si="26"/>
        <v>0</v>
      </c>
      <c r="E292" s="45">
        <f t="shared" ca="1" si="27"/>
        <v>0</v>
      </c>
      <c r="F292" s="45">
        <f t="shared" ca="1" si="28"/>
        <v>0</v>
      </c>
      <c r="G292" s="45">
        <f t="shared" ca="1" si="35"/>
        <v>0</v>
      </c>
      <c r="H292" s="48">
        <f t="shared" ca="1" si="36"/>
        <v>0</v>
      </c>
      <c r="I292" s="48">
        <f t="shared" ca="1" si="37"/>
        <v>0</v>
      </c>
      <c r="J292" s="45">
        <f t="shared" ca="1" si="38"/>
        <v>0</v>
      </c>
      <c r="K292" s="45">
        <f t="shared" ca="1" si="39"/>
        <v>0</v>
      </c>
      <c r="L292" s="45">
        <f t="shared" ca="1" si="40"/>
        <v>0</v>
      </c>
      <c r="M292" s="45">
        <f t="shared" ca="1" si="29"/>
        <v>0</v>
      </c>
      <c r="N292" s="48">
        <f t="shared" ca="1" si="41"/>
        <v>0</v>
      </c>
      <c r="O292" s="48">
        <f t="shared" ca="1" si="42"/>
        <v>0</v>
      </c>
      <c r="P292" s="45">
        <f t="shared" si="30"/>
        <v>0</v>
      </c>
      <c r="Q292" s="45">
        <f t="shared" si="31"/>
        <v>0</v>
      </c>
      <c r="R292" s="45">
        <f t="shared" si="32"/>
        <v>0</v>
      </c>
      <c r="S292" s="45">
        <f t="shared" si="33"/>
        <v>0</v>
      </c>
      <c r="T292" s="50">
        <f t="shared" si="34"/>
        <v>0</v>
      </c>
    </row>
    <row r="293" spans="1:20" ht="13">
      <c r="A293" s="51"/>
      <c r="B293" s="115">
        <f t="shared" ca="1" si="24"/>
        <v>0</v>
      </c>
      <c r="C293" s="53">
        <f t="shared" ca="1" si="25"/>
        <v>0</v>
      </c>
      <c r="D293" s="53">
        <f t="shared" ca="1" si="26"/>
        <v>0</v>
      </c>
      <c r="E293" s="53">
        <f t="shared" ca="1" si="27"/>
        <v>0</v>
      </c>
      <c r="F293" s="53">
        <f t="shared" ca="1" si="28"/>
        <v>0</v>
      </c>
      <c r="G293" s="53">
        <f t="shared" ca="1" si="35"/>
        <v>0</v>
      </c>
      <c r="H293" s="56">
        <f t="shared" ca="1" si="36"/>
        <v>0</v>
      </c>
      <c r="I293" s="56">
        <f t="shared" ca="1" si="37"/>
        <v>0</v>
      </c>
      <c r="J293" s="53">
        <f t="shared" ca="1" si="38"/>
        <v>0</v>
      </c>
      <c r="K293" s="53">
        <f t="shared" ca="1" si="39"/>
        <v>0</v>
      </c>
      <c r="L293" s="53">
        <f t="shared" ca="1" si="40"/>
        <v>0</v>
      </c>
      <c r="M293" s="53">
        <f t="shared" ca="1" si="29"/>
        <v>0</v>
      </c>
      <c r="N293" s="56">
        <f t="shared" ca="1" si="41"/>
        <v>0</v>
      </c>
      <c r="O293" s="56">
        <f t="shared" ca="1" si="42"/>
        <v>0</v>
      </c>
      <c r="P293" s="53">
        <f t="shared" si="30"/>
        <v>0</v>
      </c>
      <c r="Q293" s="53">
        <f t="shared" si="31"/>
        <v>0</v>
      </c>
      <c r="R293" s="53">
        <f t="shared" si="32"/>
        <v>0</v>
      </c>
      <c r="S293" s="53">
        <f t="shared" si="33"/>
        <v>0</v>
      </c>
      <c r="T293" s="58">
        <f t="shared" si="34"/>
        <v>0</v>
      </c>
    </row>
    <row r="294" spans="1:20" ht="13">
      <c r="A294" s="43"/>
      <c r="B294" s="116">
        <f t="shared" ca="1" si="24"/>
        <v>0</v>
      </c>
      <c r="C294" s="45">
        <f t="shared" ca="1" si="25"/>
        <v>0</v>
      </c>
      <c r="D294" s="45">
        <f t="shared" ca="1" si="26"/>
        <v>0</v>
      </c>
      <c r="E294" s="45">
        <f t="shared" ca="1" si="27"/>
        <v>0</v>
      </c>
      <c r="F294" s="45">
        <f t="shared" ca="1" si="28"/>
        <v>0</v>
      </c>
      <c r="G294" s="45">
        <f t="shared" ca="1" si="35"/>
        <v>0</v>
      </c>
      <c r="H294" s="48">
        <f t="shared" ca="1" si="36"/>
        <v>0</v>
      </c>
      <c r="I294" s="48">
        <f t="shared" ca="1" si="37"/>
        <v>0</v>
      </c>
      <c r="J294" s="45">
        <f t="shared" ca="1" si="38"/>
        <v>0</v>
      </c>
      <c r="K294" s="45">
        <f t="shared" ca="1" si="39"/>
        <v>0</v>
      </c>
      <c r="L294" s="45">
        <f t="shared" ca="1" si="40"/>
        <v>0</v>
      </c>
      <c r="M294" s="45">
        <f t="shared" ca="1" si="29"/>
        <v>0</v>
      </c>
      <c r="N294" s="48">
        <f t="shared" ca="1" si="41"/>
        <v>0</v>
      </c>
      <c r="O294" s="48">
        <f t="shared" ca="1" si="42"/>
        <v>0</v>
      </c>
      <c r="P294" s="45">
        <f t="shared" si="30"/>
        <v>0</v>
      </c>
      <c r="Q294" s="45">
        <f t="shared" si="31"/>
        <v>0</v>
      </c>
      <c r="R294" s="45">
        <f t="shared" si="32"/>
        <v>0</v>
      </c>
      <c r="S294" s="45">
        <f t="shared" si="33"/>
        <v>0</v>
      </c>
      <c r="T294" s="50">
        <f t="shared" si="34"/>
        <v>0</v>
      </c>
    </row>
    <row r="295" spans="1:20" ht="13">
      <c r="A295" s="51"/>
      <c r="B295" s="115">
        <f t="shared" ca="1" si="24"/>
        <v>0</v>
      </c>
      <c r="C295" s="53">
        <f t="shared" ca="1" si="25"/>
        <v>0</v>
      </c>
      <c r="D295" s="53">
        <f t="shared" ca="1" si="26"/>
        <v>0</v>
      </c>
      <c r="E295" s="53">
        <f t="shared" ca="1" si="27"/>
        <v>0</v>
      </c>
      <c r="F295" s="53">
        <f t="shared" ca="1" si="28"/>
        <v>0</v>
      </c>
      <c r="G295" s="53">
        <f t="shared" ca="1" si="35"/>
        <v>0</v>
      </c>
      <c r="H295" s="56">
        <f t="shared" ca="1" si="36"/>
        <v>0</v>
      </c>
      <c r="I295" s="56">
        <f t="shared" ca="1" si="37"/>
        <v>0</v>
      </c>
      <c r="J295" s="53">
        <f t="shared" ca="1" si="38"/>
        <v>0</v>
      </c>
      <c r="K295" s="53">
        <f t="shared" ca="1" si="39"/>
        <v>0</v>
      </c>
      <c r="L295" s="53">
        <f t="shared" ca="1" si="40"/>
        <v>0</v>
      </c>
      <c r="M295" s="53">
        <f t="shared" ca="1" si="29"/>
        <v>0</v>
      </c>
      <c r="N295" s="56">
        <f t="shared" ca="1" si="41"/>
        <v>0</v>
      </c>
      <c r="O295" s="56">
        <f t="shared" ca="1" si="42"/>
        <v>0</v>
      </c>
      <c r="P295" s="53">
        <f t="shared" si="30"/>
        <v>0</v>
      </c>
      <c r="Q295" s="53">
        <f t="shared" si="31"/>
        <v>0</v>
      </c>
      <c r="R295" s="53">
        <f t="shared" si="32"/>
        <v>0</v>
      </c>
      <c r="S295" s="53">
        <f t="shared" si="33"/>
        <v>0</v>
      </c>
      <c r="T295" s="58">
        <f t="shared" si="34"/>
        <v>0</v>
      </c>
    </row>
    <row r="296" spans="1:20" ht="13">
      <c r="A296" s="43"/>
      <c r="B296" s="116">
        <f t="shared" ca="1" si="24"/>
        <v>0</v>
      </c>
      <c r="C296" s="45">
        <f t="shared" ca="1" si="25"/>
        <v>0</v>
      </c>
      <c r="D296" s="45">
        <f t="shared" ca="1" si="26"/>
        <v>0</v>
      </c>
      <c r="E296" s="45">
        <f t="shared" ca="1" si="27"/>
        <v>0</v>
      </c>
      <c r="F296" s="45">
        <f t="shared" ca="1" si="28"/>
        <v>0</v>
      </c>
      <c r="G296" s="45">
        <f t="shared" ca="1" si="35"/>
        <v>0</v>
      </c>
      <c r="H296" s="48">
        <f t="shared" ca="1" si="36"/>
        <v>0</v>
      </c>
      <c r="I296" s="48">
        <f t="shared" ca="1" si="37"/>
        <v>0</v>
      </c>
      <c r="J296" s="45">
        <f t="shared" ca="1" si="38"/>
        <v>0</v>
      </c>
      <c r="K296" s="45">
        <f t="shared" ca="1" si="39"/>
        <v>0</v>
      </c>
      <c r="L296" s="45">
        <f t="shared" ca="1" si="40"/>
        <v>0</v>
      </c>
      <c r="M296" s="45">
        <f t="shared" ca="1" si="29"/>
        <v>0</v>
      </c>
      <c r="N296" s="48">
        <f t="shared" ca="1" si="41"/>
        <v>0</v>
      </c>
      <c r="O296" s="48">
        <f t="shared" ca="1" si="42"/>
        <v>0</v>
      </c>
      <c r="P296" s="45">
        <f t="shared" si="30"/>
        <v>0</v>
      </c>
      <c r="Q296" s="45">
        <f t="shared" si="31"/>
        <v>0</v>
      </c>
      <c r="R296" s="45">
        <f t="shared" si="32"/>
        <v>0</v>
      </c>
      <c r="S296" s="45">
        <f t="shared" si="33"/>
        <v>0</v>
      </c>
      <c r="T296" s="50">
        <f t="shared" si="34"/>
        <v>0</v>
      </c>
    </row>
    <row r="297" spans="1:20" ht="13">
      <c r="A297" s="51"/>
      <c r="B297" s="115">
        <f t="shared" ca="1" si="24"/>
        <v>0</v>
      </c>
      <c r="C297" s="53">
        <f t="shared" ca="1" si="25"/>
        <v>0</v>
      </c>
      <c r="D297" s="53">
        <f t="shared" ca="1" si="26"/>
        <v>0</v>
      </c>
      <c r="E297" s="53">
        <f t="shared" ca="1" si="27"/>
        <v>0</v>
      </c>
      <c r="F297" s="53">
        <f t="shared" ca="1" si="28"/>
        <v>0</v>
      </c>
      <c r="G297" s="53">
        <f t="shared" ca="1" si="35"/>
        <v>0</v>
      </c>
      <c r="H297" s="56">
        <f t="shared" ca="1" si="36"/>
        <v>0</v>
      </c>
      <c r="I297" s="56">
        <f t="shared" ca="1" si="37"/>
        <v>0</v>
      </c>
      <c r="J297" s="53">
        <f t="shared" ca="1" si="38"/>
        <v>0</v>
      </c>
      <c r="K297" s="53">
        <f t="shared" ca="1" si="39"/>
        <v>0</v>
      </c>
      <c r="L297" s="53">
        <f t="shared" ca="1" si="40"/>
        <v>0</v>
      </c>
      <c r="M297" s="53">
        <f t="shared" ca="1" si="29"/>
        <v>0</v>
      </c>
      <c r="N297" s="56">
        <f t="shared" ca="1" si="41"/>
        <v>0</v>
      </c>
      <c r="O297" s="56">
        <f t="shared" ca="1" si="42"/>
        <v>0</v>
      </c>
      <c r="P297" s="53">
        <f t="shared" si="30"/>
        <v>0</v>
      </c>
      <c r="Q297" s="53">
        <f t="shared" si="31"/>
        <v>0</v>
      </c>
      <c r="R297" s="53">
        <f t="shared" si="32"/>
        <v>0</v>
      </c>
      <c r="S297" s="53">
        <f t="shared" si="33"/>
        <v>0</v>
      </c>
      <c r="T297" s="58">
        <f t="shared" si="34"/>
        <v>0</v>
      </c>
    </row>
    <row r="298" spans="1:20" ht="13">
      <c r="A298" s="43"/>
      <c r="B298" s="116">
        <f t="shared" ca="1" si="24"/>
        <v>0</v>
      </c>
      <c r="C298" s="45">
        <f t="shared" ca="1" si="25"/>
        <v>0</v>
      </c>
      <c r="D298" s="45">
        <f t="shared" ca="1" si="26"/>
        <v>0</v>
      </c>
      <c r="E298" s="45">
        <f t="shared" ca="1" si="27"/>
        <v>0</v>
      </c>
      <c r="F298" s="45">
        <f t="shared" ca="1" si="28"/>
        <v>0</v>
      </c>
      <c r="G298" s="45">
        <f t="shared" ca="1" si="35"/>
        <v>0</v>
      </c>
      <c r="H298" s="48">
        <f t="shared" ca="1" si="36"/>
        <v>0</v>
      </c>
      <c r="I298" s="48">
        <f t="shared" ca="1" si="37"/>
        <v>0</v>
      </c>
      <c r="J298" s="45">
        <f t="shared" ca="1" si="38"/>
        <v>0</v>
      </c>
      <c r="K298" s="45">
        <f t="shared" ca="1" si="39"/>
        <v>0</v>
      </c>
      <c r="L298" s="45">
        <f t="shared" ca="1" si="40"/>
        <v>0</v>
      </c>
      <c r="M298" s="45">
        <f t="shared" ca="1" si="29"/>
        <v>0</v>
      </c>
      <c r="N298" s="48">
        <f t="shared" ca="1" si="41"/>
        <v>0</v>
      </c>
      <c r="O298" s="48">
        <f t="shared" ca="1" si="42"/>
        <v>0</v>
      </c>
      <c r="P298" s="45">
        <f t="shared" si="30"/>
        <v>0</v>
      </c>
      <c r="Q298" s="45">
        <f t="shared" si="31"/>
        <v>0</v>
      </c>
      <c r="R298" s="45">
        <f t="shared" si="32"/>
        <v>0</v>
      </c>
      <c r="S298" s="45">
        <f t="shared" si="33"/>
        <v>0</v>
      </c>
      <c r="T298" s="50">
        <f t="shared" si="34"/>
        <v>0</v>
      </c>
    </row>
    <row r="299" spans="1:20" ht="13">
      <c r="A299" s="51"/>
      <c r="B299" s="115">
        <f t="shared" ca="1" si="24"/>
        <v>0</v>
      </c>
      <c r="C299" s="53">
        <f t="shared" ca="1" si="25"/>
        <v>0</v>
      </c>
      <c r="D299" s="53">
        <f t="shared" ca="1" si="26"/>
        <v>0</v>
      </c>
      <c r="E299" s="53">
        <f t="shared" ca="1" si="27"/>
        <v>0</v>
      </c>
      <c r="F299" s="53">
        <f t="shared" ca="1" si="28"/>
        <v>0</v>
      </c>
      <c r="G299" s="53">
        <f t="shared" ca="1" si="35"/>
        <v>0</v>
      </c>
      <c r="H299" s="56">
        <f t="shared" ca="1" si="36"/>
        <v>0</v>
      </c>
      <c r="I299" s="56">
        <f t="shared" ca="1" si="37"/>
        <v>0</v>
      </c>
      <c r="J299" s="53">
        <f t="shared" ca="1" si="38"/>
        <v>0</v>
      </c>
      <c r="K299" s="53">
        <f t="shared" ca="1" si="39"/>
        <v>0</v>
      </c>
      <c r="L299" s="53">
        <f t="shared" ca="1" si="40"/>
        <v>0</v>
      </c>
      <c r="M299" s="53">
        <f t="shared" ca="1" si="29"/>
        <v>0</v>
      </c>
      <c r="N299" s="56">
        <f t="shared" ca="1" si="41"/>
        <v>0</v>
      </c>
      <c r="O299" s="56">
        <f t="shared" ca="1" si="42"/>
        <v>0</v>
      </c>
      <c r="P299" s="53">
        <f t="shared" si="30"/>
        <v>0</v>
      </c>
      <c r="Q299" s="53">
        <f t="shared" si="31"/>
        <v>0</v>
      </c>
      <c r="R299" s="53">
        <f t="shared" si="32"/>
        <v>0</v>
      </c>
      <c r="S299" s="53">
        <f t="shared" si="33"/>
        <v>0</v>
      </c>
      <c r="T299" s="58">
        <f t="shared" si="34"/>
        <v>0</v>
      </c>
    </row>
    <row r="300" spans="1:20" ht="13">
      <c r="A300" s="43"/>
      <c r="B300" s="116">
        <f t="shared" ca="1" si="24"/>
        <v>0</v>
      </c>
      <c r="C300" s="45">
        <f t="shared" ca="1" si="25"/>
        <v>0</v>
      </c>
      <c r="D300" s="45">
        <f t="shared" ca="1" si="26"/>
        <v>0</v>
      </c>
      <c r="E300" s="45">
        <f t="shared" ca="1" si="27"/>
        <v>0</v>
      </c>
      <c r="F300" s="45">
        <f t="shared" ca="1" si="28"/>
        <v>0</v>
      </c>
      <c r="G300" s="45">
        <f t="shared" ca="1" si="35"/>
        <v>0</v>
      </c>
      <c r="H300" s="48">
        <f t="shared" ca="1" si="36"/>
        <v>0</v>
      </c>
      <c r="I300" s="48">
        <f t="shared" ca="1" si="37"/>
        <v>0</v>
      </c>
      <c r="J300" s="45">
        <f t="shared" ca="1" si="38"/>
        <v>0</v>
      </c>
      <c r="K300" s="45">
        <f t="shared" ca="1" si="39"/>
        <v>0</v>
      </c>
      <c r="L300" s="45">
        <f t="shared" ca="1" si="40"/>
        <v>0</v>
      </c>
      <c r="M300" s="45">
        <f t="shared" ca="1" si="29"/>
        <v>0</v>
      </c>
      <c r="N300" s="48">
        <f t="shared" ca="1" si="41"/>
        <v>0</v>
      </c>
      <c r="O300" s="48">
        <f t="shared" ca="1" si="42"/>
        <v>0</v>
      </c>
      <c r="P300" s="45">
        <f t="shared" si="30"/>
        <v>0</v>
      </c>
      <c r="Q300" s="45">
        <f t="shared" si="31"/>
        <v>0</v>
      </c>
      <c r="R300" s="45">
        <f t="shared" si="32"/>
        <v>0</v>
      </c>
      <c r="S300" s="45">
        <f t="shared" si="33"/>
        <v>0</v>
      </c>
      <c r="T300" s="50">
        <f t="shared" si="34"/>
        <v>0</v>
      </c>
    </row>
    <row r="301" spans="1:20" ht="13">
      <c r="A301" s="51"/>
      <c r="B301" s="115">
        <f t="shared" ca="1" si="24"/>
        <v>0</v>
      </c>
      <c r="C301" s="53">
        <f t="shared" ca="1" si="25"/>
        <v>0</v>
      </c>
      <c r="D301" s="53">
        <f t="shared" ca="1" si="26"/>
        <v>0</v>
      </c>
      <c r="E301" s="53">
        <f t="shared" ca="1" si="27"/>
        <v>0</v>
      </c>
      <c r="F301" s="53">
        <f t="shared" ca="1" si="28"/>
        <v>0</v>
      </c>
      <c r="G301" s="53">
        <f t="shared" ca="1" si="35"/>
        <v>0</v>
      </c>
      <c r="H301" s="56">
        <f t="shared" ca="1" si="36"/>
        <v>0</v>
      </c>
      <c r="I301" s="56">
        <f t="shared" ca="1" si="37"/>
        <v>0</v>
      </c>
      <c r="J301" s="53">
        <f t="shared" ca="1" si="38"/>
        <v>0</v>
      </c>
      <c r="K301" s="53">
        <f t="shared" ca="1" si="39"/>
        <v>0</v>
      </c>
      <c r="L301" s="53">
        <f t="shared" ca="1" si="40"/>
        <v>0</v>
      </c>
      <c r="M301" s="53">
        <f t="shared" ca="1" si="29"/>
        <v>0</v>
      </c>
      <c r="N301" s="56">
        <f t="shared" ca="1" si="41"/>
        <v>0</v>
      </c>
      <c r="O301" s="56">
        <f t="shared" ca="1" si="42"/>
        <v>0</v>
      </c>
      <c r="P301" s="53">
        <f t="shared" si="30"/>
        <v>0</v>
      </c>
      <c r="Q301" s="53">
        <f t="shared" si="31"/>
        <v>0</v>
      </c>
      <c r="R301" s="53">
        <f t="shared" si="32"/>
        <v>0</v>
      </c>
      <c r="S301" s="53">
        <f t="shared" si="33"/>
        <v>0</v>
      </c>
      <c r="T301" s="58">
        <f t="shared" si="34"/>
        <v>0</v>
      </c>
    </row>
    <row r="302" spans="1:20" ht="13">
      <c r="A302" s="43"/>
      <c r="B302" s="116">
        <f t="shared" ca="1" si="24"/>
        <v>0</v>
      </c>
      <c r="C302" s="45">
        <f t="shared" ca="1" si="25"/>
        <v>0</v>
      </c>
      <c r="D302" s="45">
        <f t="shared" ca="1" si="26"/>
        <v>0</v>
      </c>
      <c r="E302" s="45">
        <f t="shared" ca="1" si="27"/>
        <v>0</v>
      </c>
      <c r="F302" s="45">
        <f t="shared" ca="1" si="28"/>
        <v>0</v>
      </c>
      <c r="G302" s="45">
        <f t="shared" ca="1" si="35"/>
        <v>0</v>
      </c>
      <c r="H302" s="48">
        <f t="shared" ca="1" si="36"/>
        <v>0</v>
      </c>
      <c r="I302" s="48">
        <f t="shared" ca="1" si="37"/>
        <v>0</v>
      </c>
      <c r="J302" s="45">
        <f t="shared" ca="1" si="38"/>
        <v>0</v>
      </c>
      <c r="K302" s="45">
        <f t="shared" ca="1" si="39"/>
        <v>0</v>
      </c>
      <c r="L302" s="45">
        <f t="shared" ca="1" si="40"/>
        <v>0</v>
      </c>
      <c r="M302" s="45">
        <f t="shared" ca="1" si="29"/>
        <v>0</v>
      </c>
      <c r="N302" s="48">
        <f t="shared" ca="1" si="41"/>
        <v>0</v>
      </c>
      <c r="O302" s="48">
        <f t="shared" ca="1" si="42"/>
        <v>0</v>
      </c>
      <c r="P302" s="45">
        <f t="shared" si="30"/>
        <v>0</v>
      </c>
      <c r="Q302" s="45">
        <f t="shared" si="31"/>
        <v>0</v>
      </c>
      <c r="R302" s="45">
        <f t="shared" si="32"/>
        <v>0</v>
      </c>
      <c r="S302" s="45">
        <f t="shared" si="33"/>
        <v>0</v>
      </c>
      <c r="T302" s="50">
        <f t="shared" si="34"/>
        <v>0</v>
      </c>
    </row>
    <row r="303" spans="1:20" ht="13">
      <c r="A303" s="51"/>
      <c r="B303" s="115">
        <f t="shared" ca="1" si="24"/>
        <v>0</v>
      </c>
      <c r="C303" s="53">
        <f t="shared" ca="1" si="25"/>
        <v>0</v>
      </c>
      <c r="D303" s="53">
        <f t="shared" ca="1" si="26"/>
        <v>0</v>
      </c>
      <c r="E303" s="53">
        <f t="shared" ca="1" si="27"/>
        <v>0</v>
      </c>
      <c r="F303" s="53">
        <f t="shared" ca="1" si="28"/>
        <v>0</v>
      </c>
      <c r="G303" s="53">
        <f t="shared" ca="1" si="35"/>
        <v>0</v>
      </c>
      <c r="H303" s="56">
        <f t="shared" ca="1" si="36"/>
        <v>0</v>
      </c>
      <c r="I303" s="56">
        <f t="shared" ca="1" si="37"/>
        <v>0</v>
      </c>
      <c r="J303" s="53">
        <f t="shared" ca="1" si="38"/>
        <v>0</v>
      </c>
      <c r="K303" s="53">
        <f t="shared" ca="1" si="39"/>
        <v>0</v>
      </c>
      <c r="L303" s="53">
        <f t="shared" ca="1" si="40"/>
        <v>0</v>
      </c>
      <c r="M303" s="53">
        <f t="shared" ca="1" si="29"/>
        <v>0</v>
      </c>
      <c r="N303" s="56">
        <f t="shared" ca="1" si="41"/>
        <v>0</v>
      </c>
      <c r="O303" s="56">
        <f t="shared" ca="1" si="42"/>
        <v>0</v>
      </c>
      <c r="P303" s="53">
        <f t="shared" si="30"/>
        <v>0</v>
      </c>
      <c r="Q303" s="53">
        <f t="shared" si="31"/>
        <v>0</v>
      </c>
      <c r="R303" s="53">
        <f t="shared" si="32"/>
        <v>0</v>
      </c>
      <c r="S303" s="53">
        <f t="shared" si="33"/>
        <v>0</v>
      </c>
      <c r="T303" s="58">
        <f t="shared" si="34"/>
        <v>0</v>
      </c>
    </row>
    <row r="304" spans="1:20" ht="13">
      <c r="A304" s="43"/>
      <c r="B304" s="116">
        <f t="shared" ca="1" si="24"/>
        <v>0</v>
      </c>
      <c r="C304" s="45">
        <f t="shared" ca="1" si="25"/>
        <v>0</v>
      </c>
      <c r="D304" s="45">
        <f t="shared" ca="1" si="26"/>
        <v>0</v>
      </c>
      <c r="E304" s="45">
        <f t="shared" ca="1" si="27"/>
        <v>0</v>
      </c>
      <c r="F304" s="45">
        <f t="shared" ca="1" si="28"/>
        <v>0</v>
      </c>
      <c r="G304" s="45">
        <f t="shared" ca="1" si="35"/>
        <v>0</v>
      </c>
      <c r="H304" s="48">
        <f t="shared" ca="1" si="36"/>
        <v>0</v>
      </c>
      <c r="I304" s="48">
        <f t="shared" ca="1" si="37"/>
        <v>0</v>
      </c>
      <c r="J304" s="45">
        <f t="shared" ca="1" si="38"/>
        <v>0</v>
      </c>
      <c r="K304" s="45">
        <f t="shared" ca="1" si="39"/>
        <v>0</v>
      </c>
      <c r="L304" s="45">
        <f t="shared" ca="1" si="40"/>
        <v>0</v>
      </c>
      <c r="M304" s="45">
        <f t="shared" ca="1" si="29"/>
        <v>0</v>
      </c>
      <c r="N304" s="48">
        <f t="shared" ca="1" si="41"/>
        <v>0</v>
      </c>
      <c r="O304" s="48">
        <f t="shared" ca="1" si="42"/>
        <v>0</v>
      </c>
      <c r="P304" s="45">
        <f t="shared" si="30"/>
        <v>0</v>
      </c>
      <c r="Q304" s="45">
        <f t="shared" si="31"/>
        <v>0</v>
      </c>
      <c r="R304" s="45">
        <f t="shared" si="32"/>
        <v>0</v>
      </c>
      <c r="S304" s="45">
        <f t="shared" si="33"/>
        <v>0</v>
      </c>
      <c r="T304" s="50">
        <f t="shared" si="34"/>
        <v>0</v>
      </c>
    </row>
    <row r="305" spans="1:20" ht="13">
      <c r="A305" s="51"/>
      <c r="B305" s="115">
        <f t="shared" ca="1" si="24"/>
        <v>0</v>
      </c>
      <c r="C305" s="53">
        <f t="shared" ca="1" si="25"/>
        <v>0</v>
      </c>
      <c r="D305" s="53">
        <f t="shared" ca="1" si="26"/>
        <v>0</v>
      </c>
      <c r="E305" s="53">
        <f t="shared" ca="1" si="27"/>
        <v>0</v>
      </c>
      <c r="F305" s="53">
        <f t="shared" ca="1" si="28"/>
        <v>0</v>
      </c>
      <c r="G305" s="53">
        <f t="shared" ca="1" si="35"/>
        <v>0</v>
      </c>
      <c r="H305" s="56">
        <f t="shared" ca="1" si="36"/>
        <v>0</v>
      </c>
      <c r="I305" s="56">
        <f t="shared" ca="1" si="37"/>
        <v>0</v>
      </c>
      <c r="J305" s="53">
        <f t="shared" ca="1" si="38"/>
        <v>0</v>
      </c>
      <c r="K305" s="53">
        <f t="shared" ca="1" si="39"/>
        <v>0</v>
      </c>
      <c r="L305" s="53">
        <f t="shared" ca="1" si="40"/>
        <v>0</v>
      </c>
      <c r="M305" s="53">
        <f t="shared" ca="1" si="29"/>
        <v>0</v>
      </c>
      <c r="N305" s="56">
        <f t="shared" ca="1" si="41"/>
        <v>0</v>
      </c>
      <c r="O305" s="56">
        <f t="shared" ca="1" si="42"/>
        <v>0</v>
      </c>
      <c r="P305" s="53">
        <f t="shared" si="30"/>
        <v>0</v>
      </c>
      <c r="Q305" s="53">
        <f t="shared" si="31"/>
        <v>0</v>
      </c>
      <c r="R305" s="53">
        <f t="shared" si="32"/>
        <v>0</v>
      </c>
      <c r="S305" s="53">
        <f t="shared" si="33"/>
        <v>0</v>
      </c>
      <c r="T305" s="58">
        <f t="shared" si="34"/>
        <v>0</v>
      </c>
    </row>
    <row r="306" spans="1:20" ht="13">
      <c r="A306" s="43"/>
      <c r="B306" s="116">
        <f t="shared" ca="1" si="24"/>
        <v>0</v>
      </c>
      <c r="C306" s="45">
        <f t="shared" ca="1" si="25"/>
        <v>0</v>
      </c>
      <c r="D306" s="45">
        <f t="shared" ca="1" si="26"/>
        <v>0</v>
      </c>
      <c r="E306" s="45">
        <f t="shared" ca="1" si="27"/>
        <v>0</v>
      </c>
      <c r="F306" s="45">
        <f t="shared" ca="1" si="28"/>
        <v>0</v>
      </c>
      <c r="G306" s="45">
        <f t="shared" ca="1" si="35"/>
        <v>0</v>
      </c>
      <c r="H306" s="48">
        <f t="shared" ca="1" si="36"/>
        <v>0</v>
      </c>
      <c r="I306" s="48">
        <f t="shared" ca="1" si="37"/>
        <v>0</v>
      </c>
      <c r="J306" s="45">
        <f t="shared" ca="1" si="38"/>
        <v>0</v>
      </c>
      <c r="K306" s="45">
        <f t="shared" ca="1" si="39"/>
        <v>0</v>
      </c>
      <c r="L306" s="45">
        <f t="shared" ca="1" si="40"/>
        <v>0</v>
      </c>
      <c r="M306" s="45">
        <f t="shared" ca="1" si="29"/>
        <v>0</v>
      </c>
      <c r="N306" s="48">
        <f t="shared" ca="1" si="41"/>
        <v>0</v>
      </c>
      <c r="O306" s="48">
        <f t="shared" ca="1" si="42"/>
        <v>0</v>
      </c>
      <c r="P306" s="45">
        <f t="shared" si="30"/>
        <v>0</v>
      </c>
      <c r="Q306" s="45">
        <f t="shared" si="31"/>
        <v>0</v>
      </c>
      <c r="R306" s="45">
        <f t="shared" si="32"/>
        <v>0</v>
      </c>
      <c r="S306" s="45">
        <f t="shared" si="33"/>
        <v>0</v>
      </c>
      <c r="T306" s="50">
        <f t="shared" si="34"/>
        <v>0</v>
      </c>
    </row>
    <row r="307" spans="1:20" ht="13">
      <c r="A307" s="51"/>
      <c r="B307" s="115">
        <f t="shared" ca="1" si="24"/>
        <v>0</v>
      </c>
      <c r="C307" s="53">
        <f t="shared" ca="1" si="25"/>
        <v>0</v>
      </c>
      <c r="D307" s="53">
        <f t="shared" ca="1" si="26"/>
        <v>0</v>
      </c>
      <c r="E307" s="53">
        <f t="shared" ca="1" si="27"/>
        <v>0</v>
      </c>
      <c r="F307" s="53">
        <f t="shared" ca="1" si="28"/>
        <v>0</v>
      </c>
      <c r="G307" s="53">
        <f t="shared" ca="1" si="35"/>
        <v>0</v>
      </c>
      <c r="H307" s="56">
        <f t="shared" ca="1" si="36"/>
        <v>0</v>
      </c>
      <c r="I307" s="56">
        <f t="shared" ca="1" si="37"/>
        <v>0</v>
      </c>
      <c r="J307" s="53">
        <f t="shared" ca="1" si="38"/>
        <v>0</v>
      </c>
      <c r="K307" s="53">
        <f t="shared" ca="1" si="39"/>
        <v>0</v>
      </c>
      <c r="L307" s="53">
        <f t="shared" ca="1" si="40"/>
        <v>0</v>
      </c>
      <c r="M307" s="53">
        <f t="shared" ca="1" si="29"/>
        <v>0</v>
      </c>
      <c r="N307" s="56">
        <f t="shared" ca="1" si="41"/>
        <v>0</v>
      </c>
      <c r="O307" s="56">
        <f t="shared" ca="1" si="42"/>
        <v>0</v>
      </c>
      <c r="P307" s="53">
        <f t="shared" si="30"/>
        <v>0</v>
      </c>
      <c r="Q307" s="53">
        <f t="shared" si="31"/>
        <v>0</v>
      </c>
      <c r="R307" s="53">
        <f t="shared" si="32"/>
        <v>0</v>
      </c>
      <c r="S307" s="53">
        <f t="shared" si="33"/>
        <v>0</v>
      </c>
      <c r="T307" s="58">
        <f t="shared" si="34"/>
        <v>0</v>
      </c>
    </row>
    <row r="308" spans="1:20" ht="13">
      <c r="A308" s="43"/>
      <c r="B308" s="116">
        <f t="shared" ca="1" si="24"/>
        <v>0</v>
      </c>
      <c r="C308" s="45">
        <f t="shared" ca="1" si="25"/>
        <v>0</v>
      </c>
      <c r="D308" s="45">
        <f t="shared" ca="1" si="26"/>
        <v>0</v>
      </c>
      <c r="E308" s="45">
        <f t="shared" ca="1" si="27"/>
        <v>0</v>
      </c>
      <c r="F308" s="45">
        <f t="shared" ca="1" si="28"/>
        <v>0</v>
      </c>
      <c r="G308" s="45">
        <f t="shared" ca="1" si="35"/>
        <v>0</v>
      </c>
      <c r="H308" s="48">
        <f t="shared" ca="1" si="36"/>
        <v>0</v>
      </c>
      <c r="I308" s="48">
        <f t="shared" ca="1" si="37"/>
        <v>0</v>
      </c>
      <c r="J308" s="45">
        <f t="shared" ca="1" si="38"/>
        <v>0</v>
      </c>
      <c r="K308" s="45">
        <f t="shared" ca="1" si="39"/>
        <v>0</v>
      </c>
      <c r="L308" s="45">
        <f t="shared" ca="1" si="40"/>
        <v>0</v>
      </c>
      <c r="M308" s="45">
        <f t="shared" ca="1" si="29"/>
        <v>0</v>
      </c>
      <c r="N308" s="48">
        <f t="shared" ca="1" si="41"/>
        <v>0</v>
      </c>
      <c r="O308" s="48">
        <f t="shared" ca="1" si="42"/>
        <v>0</v>
      </c>
      <c r="P308" s="45">
        <f t="shared" si="30"/>
        <v>0</v>
      </c>
      <c r="Q308" s="45">
        <f t="shared" si="31"/>
        <v>0</v>
      </c>
      <c r="R308" s="45">
        <f t="shared" si="32"/>
        <v>0</v>
      </c>
      <c r="S308" s="45">
        <f t="shared" si="33"/>
        <v>0</v>
      </c>
      <c r="T308" s="50">
        <f t="shared" si="34"/>
        <v>0</v>
      </c>
    </row>
    <row r="309" spans="1:20" ht="13">
      <c r="A309" s="51"/>
      <c r="B309" s="115">
        <f t="shared" ca="1" si="24"/>
        <v>0</v>
      </c>
      <c r="C309" s="53">
        <f t="shared" ca="1" si="25"/>
        <v>0</v>
      </c>
      <c r="D309" s="53">
        <f t="shared" ca="1" si="26"/>
        <v>0</v>
      </c>
      <c r="E309" s="53">
        <f t="shared" ca="1" si="27"/>
        <v>0</v>
      </c>
      <c r="F309" s="53">
        <f t="shared" ca="1" si="28"/>
        <v>0</v>
      </c>
      <c r="G309" s="53">
        <f t="shared" ca="1" si="35"/>
        <v>0</v>
      </c>
      <c r="H309" s="56">
        <f t="shared" ca="1" si="36"/>
        <v>0</v>
      </c>
      <c r="I309" s="56">
        <f t="shared" ca="1" si="37"/>
        <v>0</v>
      </c>
      <c r="J309" s="53">
        <f t="shared" ca="1" si="38"/>
        <v>0</v>
      </c>
      <c r="K309" s="53">
        <f t="shared" ca="1" si="39"/>
        <v>0</v>
      </c>
      <c r="L309" s="53">
        <f t="shared" ca="1" si="40"/>
        <v>0</v>
      </c>
      <c r="M309" s="53">
        <f t="shared" ca="1" si="29"/>
        <v>0</v>
      </c>
      <c r="N309" s="56">
        <f t="shared" ca="1" si="41"/>
        <v>0</v>
      </c>
      <c r="O309" s="56">
        <f t="shared" ca="1" si="42"/>
        <v>0</v>
      </c>
      <c r="P309" s="53">
        <f t="shared" si="30"/>
        <v>0</v>
      </c>
      <c r="Q309" s="53">
        <f t="shared" si="31"/>
        <v>0</v>
      </c>
      <c r="R309" s="53">
        <f t="shared" si="32"/>
        <v>0</v>
      </c>
      <c r="S309" s="53">
        <f t="shared" si="33"/>
        <v>0</v>
      </c>
      <c r="T309" s="58">
        <f t="shared" si="34"/>
        <v>0</v>
      </c>
    </row>
    <row r="310" spans="1:20" ht="13">
      <c r="A310" s="43"/>
      <c r="B310" s="116">
        <f t="shared" ca="1" si="24"/>
        <v>0</v>
      </c>
      <c r="C310" s="45">
        <f t="shared" ca="1" si="25"/>
        <v>0</v>
      </c>
      <c r="D310" s="45">
        <f t="shared" ca="1" si="26"/>
        <v>0</v>
      </c>
      <c r="E310" s="45">
        <f t="shared" ca="1" si="27"/>
        <v>0</v>
      </c>
      <c r="F310" s="45">
        <f t="shared" ca="1" si="28"/>
        <v>0</v>
      </c>
      <c r="G310" s="45">
        <f t="shared" ca="1" si="35"/>
        <v>0</v>
      </c>
      <c r="H310" s="48">
        <f t="shared" ca="1" si="36"/>
        <v>0</v>
      </c>
      <c r="I310" s="48">
        <f t="shared" ca="1" si="37"/>
        <v>0</v>
      </c>
      <c r="J310" s="45">
        <f t="shared" ca="1" si="38"/>
        <v>0</v>
      </c>
      <c r="K310" s="45">
        <f t="shared" ca="1" si="39"/>
        <v>0</v>
      </c>
      <c r="L310" s="45">
        <f t="shared" ca="1" si="40"/>
        <v>0</v>
      </c>
      <c r="M310" s="45">
        <f t="shared" ca="1" si="29"/>
        <v>0</v>
      </c>
      <c r="N310" s="48">
        <f t="shared" ca="1" si="41"/>
        <v>0</v>
      </c>
      <c r="O310" s="48">
        <f t="shared" ca="1" si="42"/>
        <v>0</v>
      </c>
      <c r="P310" s="45">
        <f t="shared" si="30"/>
        <v>0</v>
      </c>
      <c r="Q310" s="45">
        <f t="shared" si="31"/>
        <v>0</v>
      </c>
      <c r="R310" s="45">
        <f t="shared" si="32"/>
        <v>0</v>
      </c>
      <c r="S310" s="45">
        <f t="shared" si="33"/>
        <v>0</v>
      </c>
      <c r="T310" s="50">
        <f t="shared" si="34"/>
        <v>0</v>
      </c>
    </row>
    <row r="311" spans="1:20" ht="13">
      <c r="A311" s="51"/>
      <c r="B311" s="115">
        <f t="shared" ca="1" si="24"/>
        <v>0</v>
      </c>
      <c r="C311" s="53">
        <f t="shared" ca="1" si="25"/>
        <v>0</v>
      </c>
      <c r="D311" s="53">
        <f t="shared" ca="1" si="26"/>
        <v>0</v>
      </c>
      <c r="E311" s="53">
        <f t="shared" ca="1" si="27"/>
        <v>0</v>
      </c>
      <c r="F311" s="53">
        <f t="shared" ca="1" si="28"/>
        <v>0</v>
      </c>
      <c r="G311" s="53">
        <f t="shared" ca="1" si="35"/>
        <v>0</v>
      </c>
      <c r="H311" s="56">
        <f t="shared" ca="1" si="36"/>
        <v>0</v>
      </c>
      <c r="I311" s="56">
        <f t="shared" ca="1" si="37"/>
        <v>0</v>
      </c>
      <c r="J311" s="53">
        <f t="shared" ca="1" si="38"/>
        <v>0</v>
      </c>
      <c r="K311" s="53">
        <f t="shared" ca="1" si="39"/>
        <v>0</v>
      </c>
      <c r="L311" s="53">
        <f t="shared" ca="1" si="40"/>
        <v>0</v>
      </c>
      <c r="M311" s="53">
        <f t="shared" ca="1" si="29"/>
        <v>0</v>
      </c>
      <c r="N311" s="56">
        <f t="shared" ca="1" si="41"/>
        <v>0</v>
      </c>
      <c r="O311" s="56">
        <f t="shared" ca="1" si="42"/>
        <v>0</v>
      </c>
      <c r="P311" s="53">
        <f t="shared" si="30"/>
        <v>0</v>
      </c>
      <c r="Q311" s="53">
        <f t="shared" si="31"/>
        <v>0</v>
      </c>
      <c r="R311" s="53">
        <f t="shared" si="32"/>
        <v>0</v>
      </c>
      <c r="S311" s="53">
        <f t="shared" si="33"/>
        <v>0</v>
      </c>
      <c r="T311" s="58">
        <f t="shared" si="34"/>
        <v>0</v>
      </c>
    </row>
    <row r="312" spans="1:20" ht="13">
      <c r="A312" s="43"/>
      <c r="B312" s="116">
        <f t="shared" ca="1" si="24"/>
        <v>0</v>
      </c>
      <c r="C312" s="45">
        <f t="shared" ca="1" si="25"/>
        <v>0</v>
      </c>
      <c r="D312" s="45">
        <f t="shared" ca="1" si="26"/>
        <v>0</v>
      </c>
      <c r="E312" s="45">
        <f t="shared" ca="1" si="27"/>
        <v>0</v>
      </c>
      <c r="F312" s="45">
        <f t="shared" ca="1" si="28"/>
        <v>0</v>
      </c>
      <c r="G312" s="45">
        <f t="shared" ca="1" si="35"/>
        <v>0</v>
      </c>
      <c r="H312" s="48">
        <f t="shared" ca="1" si="36"/>
        <v>0</v>
      </c>
      <c r="I312" s="48">
        <f t="shared" ca="1" si="37"/>
        <v>0</v>
      </c>
      <c r="J312" s="45">
        <f t="shared" ca="1" si="38"/>
        <v>0</v>
      </c>
      <c r="K312" s="45">
        <f t="shared" ca="1" si="39"/>
        <v>0</v>
      </c>
      <c r="L312" s="45">
        <f t="shared" ca="1" si="40"/>
        <v>0</v>
      </c>
      <c r="M312" s="45">
        <f t="shared" ca="1" si="29"/>
        <v>0</v>
      </c>
      <c r="N312" s="48">
        <f t="shared" ca="1" si="41"/>
        <v>0</v>
      </c>
      <c r="O312" s="48">
        <f t="shared" ca="1" si="42"/>
        <v>0</v>
      </c>
      <c r="P312" s="45">
        <f t="shared" si="30"/>
        <v>0</v>
      </c>
      <c r="Q312" s="45">
        <f t="shared" si="31"/>
        <v>0</v>
      </c>
      <c r="R312" s="45">
        <f t="shared" si="32"/>
        <v>0</v>
      </c>
      <c r="S312" s="45">
        <f t="shared" si="33"/>
        <v>0</v>
      </c>
      <c r="T312" s="50">
        <f t="shared" si="34"/>
        <v>0</v>
      </c>
    </row>
    <row r="313" spans="1:20" ht="13">
      <c r="A313" s="51"/>
      <c r="B313" s="115">
        <f t="shared" ca="1" si="24"/>
        <v>0</v>
      </c>
      <c r="C313" s="53">
        <f t="shared" ca="1" si="25"/>
        <v>0</v>
      </c>
      <c r="D313" s="53">
        <f t="shared" ca="1" si="26"/>
        <v>0</v>
      </c>
      <c r="E313" s="53">
        <f t="shared" ca="1" si="27"/>
        <v>0</v>
      </c>
      <c r="F313" s="53">
        <f t="shared" ca="1" si="28"/>
        <v>0</v>
      </c>
      <c r="G313" s="53">
        <f t="shared" ca="1" si="35"/>
        <v>0</v>
      </c>
      <c r="H313" s="56">
        <f t="shared" ca="1" si="36"/>
        <v>0</v>
      </c>
      <c r="I313" s="56">
        <f t="shared" ca="1" si="37"/>
        <v>0</v>
      </c>
      <c r="J313" s="53">
        <f t="shared" ca="1" si="38"/>
        <v>0</v>
      </c>
      <c r="K313" s="53">
        <f t="shared" ca="1" si="39"/>
        <v>0</v>
      </c>
      <c r="L313" s="53">
        <f t="shared" ca="1" si="40"/>
        <v>0</v>
      </c>
      <c r="M313" s="53">
        <f t="shared" ca="1" si="29"/>
        <v>0</v>
      </c>
      <c r="N313" s="56">
        <f t="shared" ca="1" si="41"/>
        <v>0</v>
      </c>
      <c r="O313" s="56">
        <f t="shared" ca="1" si="42"/>
        <v>0</v>
      </c>
      <c r="P313" s="53">
        <f t="shared" si="30"/>
        <v>0</v>
      </c>
      <c r="Q313" s="53">
        <f t="shared" si="31"/>
        <v>0</v>
      </c>
      <c r="R313" s="53">
        <f t="shared" si="32"/>
        <v>0</v>
      </c>
      <c r="S313" s="53">
        <f t="shared" si="33"/>
        <v>0</v>
      </c>
      <c r="T313" s="58">
        <f t="shared" si="34"/>
        <v>0</v>
      </c>
    </row>
    <row r="314" spans="1:20" ht="13">
      <c r="A314" s="43"/>
      <c r="B314" s="116">
        <f t="shared" ca="1" si="24"/>
        <v>0</v>
      </c>
      <c r="C314" s="45">
        <f t="shared" ca="1" si="25"/>
        <v>0</v>
      </c>
      <c r="D314" s="45">
        <f t="shared" ca="1" si="26"/>
        <v>0</v>
      </c>
      <c r="E314" s="45">
        <f t="shared" ca="1" si="27"/>
        <v>0</v>
      </c>
      <c r="F314" s="45">
        <f t="shared" ca="1" si="28"/>
        <v>0</v>
      </c>
      <c r="G314" s="45">
        <f t="shared" ca="1" si="35"/>
        <v>0</v>
      </c>
      <c r="H314" s="48">
        <f t="shared" ca="1" si="36"/>
        <v>0</v>
      </c>
      <c r="I314" s="48">
        <f t="shared" ca="1" si="37"/>
        <v>0</v>
      </c>
      <c r="J314" s="45">
        <f t="shared" ca="1" si="38"/>
        <v>0</v>
      </c>
      <c r="K314" s="45">
        <f t="shared" ca="1" si="39"/>
        <v>0</v>
      </c>
      <c r="L314" s="45">
        <f t="shared" ca="1" si="40"/>
        <v>0</v>
      </c>
      <c r="M314" s="45">
        <f t="shared" ca="1" si="29"/>
        <v>0</v>
      </c>
      <c r="N314" s="48">
        <f t="shared" ca="1" si="41"/>
        <v>0</v>
      </c>
      <c r="O314" s="48">
        <f t="shared" ca="1" si="42"/>
        <v>0</v>
      </c>
      <c r="P314" s="45">
        <f t="shared" si="30"/>
        <v>0</v>
      </c>
      <c r="Q314" s="45">
        <f t="shared" si="31"/>
        <v>0</v>
      </c>
      <c r="R314" s="45">
        <f t="shared" si="32"/>
        <v>0</v>
      </c>
      <c r="S314" s="45">
        <f t="shared" si="33"/>
        <v>0</v>
      </c>
      <c r="T314" s="50">
        <f t="shared" si="34"/>
        <v>0</v>
      </c>
    </row>
    <row r="315" spans="1:20" ht="13">
      <c r="A315" s="51"/>
      <c r="B315" s="115">
        <f t="shared" ca="1" si="24"/>
        <v>0</v>
      </c>
      <c r="C315" s="53">
        <f t="shared" ca="1" si="25"/>
        <v>0</v>
      </c>
      <c r="D315" s="53">
        <f t="shared" ca="1" si="26"/>
        <v>0</v>
      </c>
      <c r="E315" s="53">
        <f t="shared" ca="1" si="27"/>
        <v>0</v>
      </c>
      <c r="F315" s="53">
        <f t="shared" ca="1" si="28"/>
        <v>0</v>
      </c>
      <c r="G315" s="53">
        <f t="shared" ca="1" si="35"/>
        <v>0</v>
      </c>
      <c r="H315" s="56">
        <f t="shared" ca="1" si="36"/>
        <v>0</v>
      </c>
      <c r="I315" s="56">
        <f t="shared" ca="1" si="37"/>
        <v>0</v>
      </c>
      <c r="J315" s="53">
        <f t="shared" ca="1" si="38"/>
        <v>0</v>
      </c>
      <c r="K315" s="53">
        <f t="shared" ca="1" si="39"/>
        <v>0</v>
      </c>
      <c r="L315" s="53">
        <f t="shared" ca="1" si="40"/>
        <v>0</v>
      </c>
      <c r="M315" s="53">
        <f t="shared" ca="1" si="29"/>
        <v>0</v>
      </c>
      <c r="N315" s="56">
        <f t="shared" ca="1" si="41"/>
        <v>0</v>
      </c>
      <c r="O315" s="56">
        <f t="shared" ca="1" si="42"/>
        <v>0</v>
      </c>
      <c r="P315" s="53">
        <f t="shared" si="30"/>
        <v>0</v>
      </c>
      <c r="Q315" s="53">
        <f t="shared" si="31"/>
        <v>0</v>
      </c>
      <c r="R315" s="53">
        <f t="shared" si="32"/>
        <v>0</v>
      </c>
      <c r="S315" s="53">
        <f t="shared" si="33"/>
        <v>0</v>
      </c>
      <c r="T315" s="58">
        <f t="shared" si="34"/>
        <v>0</v>
      </c>
    </row>
    <row r="316" spans="1:20" ht="13">
      <c r="A316" s="43"/>
      <c r="B316" s="116">
        <f t="shared" ca="1" si="24"/>
        <v>0</v>
      </c>
      <c r="C316" s="45">
        <f t="shared" ca="1" si="25"/>
        <v>0</v>
      </c>
      <c r="D316" s="45">
        <f t="shared" ca="1" si="26"/>
        <v>0</v>
      </c>
      <c r="E316" s="45">
        <f t="shared" ca="1" si="27"/>
        <v>0</v>
      </c>
      <c r="F316" s="45">
        <f t="shared" ca="1" si="28"/>
        <v>0</v>
      </c>
      <c r="G316" s="45">
        <f t="shared" ca="1" si="35"/>
        <v>0</v>
      </c>
      <c r="H316" s="48">
        <f t="shared" ca="1" si="36"/>
        <v>0</v>
      </c>
      <c r="I316" s="48">
        <f t="shared" ca="1" si="37"/>
        <v>0</v>
      </c>
      <c r="J316" s="45">
        <f t="shared" ca="1" si="38"/>
        <v>0</v>
      </c>
      <c r="K316" s="45">
        <f t="shared" ca="1" si="39"/>
        <v>0</v>
      </c>
      <c r="L316" s="45">
        <f t="shared" ca="1" si="40"/>
        <v>0</v>
      </c>
      <c r="M316" s="45">
        <f t="shared" ca="1" si="29"/>
        <v>0</v>
      </c>
      <c r="N316" s="48">
        <f t="shared" ca="1" si="41"/>
        <v>0</v>
      </c>
      <c r="O316" s="48">
        <f t="shared" ca="1" si="42"/>
        <v>0</v>
      </c>
      <c r="P316" s="45">
        <f t="shared" si="30"/>
        <v>0</v>
      </c>
      <c r="Q316" s="45">
        <f t="shared" si="31"/>
        <v>0</v>
      </c>
      <c r="R316" s="45">
        <f t="shared" si="32"/>
        <v>0</v>
      </c>
      <c r="S316" s="45">
        <f t="shared" si="33"/>
        <v>0</v>
      </c>
      <c r="T316" s="50">
        <f t="shared" si="34"/>
        <v>0</v>
      </c>
    </row>
    <row r="317" spans="1:20" ht="13">
      <c r="A317" s="51"/>
      <c r="B317" s="115">
        <f t="shared" ca="1" si="24"/>
        <v>0</v>
      </c>
      <c r="C317" s="53">
        <f t="shared" ca="1" si="25"/>
        <v>0</v>
      </c>
      <c r="D317" s="53">
        <f t="shared" ca="1" si="26"/>
        <v>0</v>
      </c>
      <c r="E317" s="53">
        <f t="shared" ca="1" si="27"/>
        <v>0</v>
      </c>
      <c r="F317" s="53">
        <f t="shared" ca="1" si="28"/>
        <v>0</v>
      </c>
      <c r="G317" s="53">
        <f t="shared" ca="1" si="35"/>
        <v>0</v>
      </c>
      <c r="H317" s="56">
        <f t="shared" ca="1" si="36"/>
        <v>0</v>
      </c>
      <c r="I317" s="56">
        <f t="shared" ca="1" si="37"/>
        <v>0</v>
      </c>
      <c r="J317" s="53">
        <f t="shared" ca="1" si="38"/>
        <v>0</v>
      </c>
      <c r="K317" s="53">
        <f t="shared" ca="1" si="39"/>
        <v>0</v>
      </c>
      <c r="L317" s="53">
        <f t="shared" ca="1" si="40"/>
        <v>0</v>
      </c>
      <c r="M317" s="53">
        <f t="shared" ca="1" si="29"/>
        <v>0</v>
      </c>
      <c r="N317" s="56">
        <f t="shared" ca="1" si="41"/>
        <v>0</v>
      </c>
      <c r="O317" s="56">
        <f t="shared" ca="1" si="42"/>
        <v>0</v>
      </c>
      <c r="P317" s="53">
        <f t="shared" si="30"/>
        <v>0</v>
      </c>
      <c r="Q317" s="53">
        <f t="shared" si="31"/>
        <v>0</v>
      </c>
      <c r="R317" s="53">
        <f t="shared" si="32"/>
        <v>0</v>
      </c>
      <c r="S317" s="53">
        <f t="shared" si="33"/>
        <v>0</v>
      </c>
      <c r="T317" s="58">
        <f t="shared" si="34"/>
        <v>0</v>
      </c>
    </row>
    <row r="318" spans="1:20" ht="13">
      <c r="A318" s="43"/>
      <c r="B318" s="116">
        <f t="shared" ca="1" si="24"/>
        <v>0</v>
      </c>
      <c r="C318" s="45">
        <f t="shared" ca="1" si="25"/>
        <v>0</v>
      </c>
      <c r="D318" s="45">
        <f t="shared" ca="1" si="26"/>
        <v>0</v>
      </c>
      <c r="E318" s="45">
        <f t="shared" ca="1" si="27"/>
        <v>0</v>
      </c>
      <c r="F318" s="45">
        <f t="shared" ca="1" si="28"/>
        <v>0</v>
      </c>
      <c r="G318" s="45">
        <f t="shared" ca="1" si="35"/>
        <v>0</v>
      </c>
      <c r="H318" s="48">
        <f t="shared" ca="1" si="36"/>
        <v>0</v>
      </c>
      <c r="I318" s="48">
        <f t="shared" ca="1" si="37"/>
        <v>0</v>
      </c>
      <c r="J318" s="45">
        <f t="shared" ca="1" si="38"/>
        <v>0</v>
      </c>
      <c r="K318" s="45">
        <f t="shared" ca="1" si="39"/>
        <v>0</v>
      </c>
      <c r="L318" s="45">
        <f t="shared" ca="1" si="40"/>
        <v>0</v>
      </c>
      <c r="M318" s="45">
        <f t="shared" ca="1" si="29"/>
        <v>0</v>
      </c>
      <c r="N318" s="48">
        <f t="shared" ca="1" si="41"/>
        <v>0</v>
      </c>
      <c r="O318" s="48">
        <f t="shared" ca="1" si="42"/>
        <v>0</v>
      </c>
      <c r="P318" s="45">
        <f t="shared" si="30"/>
        <v>0</v>
      </c>
      <c r="Q318" s="45">
        <f t="shared" si="31"/>
        <v>0</v>
      </c>
      <c r="R318" s="45">
        <f t="shared" si="32"/>
        <v>0</v>
      </c>
      <c r="S318" s="45">
        <f t="shared" si="33"/>
        <v>0</v>
      </c>
      <c r="T318" s="50">
        <f t="shared" si="34"/>
        <v>0</v>
      </c>
    </row>
    <row r="319" spans="1:20" ht="13">
      <c r="A319" s="51"/>
      <c r="B319" s="115">
        <f t="shared" ca="1" si="24"/>
        <v>0</v>
      </c>
      <c r="C319" s="53">
        <f t="shared" ca="1" si="25"/>
        <v>0</v>
      </c>
      <c r="D319" s="53">
        <f t="shared" ca="1" si="26"/>
        <v>0</v>
      </c>
      <c r="E319" s="53">
        <f t="shared" ca="1" si="27"/>
        <v>0</v>
      </c>
      <c r="F319" s="53">
        <f t="shared" ca="1" si="28"/>
        <v>0</v>
      </c>
      <c r="G319" s="53">
        <f t="shared" ca="1" si="35"/>
        <v>0</v>
      </c>
      <c r="H319" s="56">
        <f t="shared" ca="1" si="36"/>
        <v>0</v>
      </c>
      <c r="I319" s="56">
        <f t="shared" ca="1" si="37"/>
        <v>0</v>
      </c>
      <c r="J319" s="53">
        <f t="shared" ca="1" si="38"/>
        <v>0</v>
      </c>
      <c r="K319" s="53">
        <f t="shared" ca="1" si="39"/>
        <v>0</v>
      </c>
      <c r="L319" s="53">
        <f t="shared" ca="1" si="40"/>
        <v>0</v>
      </c>
      <c r="M319" s="53">
        <f t="shared" ca="1" si="29"/>
        <v>0</v>
      </c>
      <c r="N319" s="56">
        <f t="shared" ca="1" si="41"/>
        <v>0</v>
      </c>
      <c r="O319" s="56">
        <f t="shared" ca="1" si="42"/>
        <v>0</v>
      </c>
      <c r="P319" s="53">
        <f t="shared" si="30"/>
        <v>0</v>
      </c>
      <c r="Q319" s="53">
        <f t="shared" si="31"/>
        <v>0</v>
      </c>
      <c r="R319" s="53">
        <f t="shared" si="32"/>
        <v>0</v>
      </c>
      <c r="S319" s="53">
        <f t="shared" si="33"/>
        <v>0</v>
      </c>
      <c r="T319" s="58">
        <f t="shared" si="34"/>
        <v>0</v>
      </c>
    </row>
    <row r="320" spans="1:20" ht="13">
      <c r="A320" s="43"/>
      <c r="B320" s="116">
        <f t="shared" ca="1" si="24"/>
        <v>0</v>
      </c>
      <c r="C320" s="45">
        <f t="shared" ca="1" si="25"/>
        <v>0</v>
      </c>
      <c r="D320" s="45">
        <f t="shared" ca="1" si="26"/>
        <v>0</v>
      </c>
      <c r="E320" s="45">
        <f t="shared" ca="1" si="27"/>
        <v>0</v>
      </c>
      <c r="F320" s="45">
        <f t="shared" ca="1" si="28"/>
        <v>0</v>
      </c>
      <c r="G320" s="45">
        <f t="shared" ca="1" si="35"/>
        <v>0</v>
      </c>
      <c r="H320" s="48">
        <f t="shared" ca="1" si="36"/>
        <v>0</v>
      </c>
      <c r="I320" s="48">
        <f t="shared" ca="1" si="37"/>
        <v>0</v>
      </c>
      <c r="J320" s="45">
        <f t="shared" ca="1" si="38"/>
        <v>0</v>
      </c>
      <c r="K320" s="45">
        <f t="shared" ca="1" si="39"/>
        <v>0</v>
      </c>
      <c r="L320" s="45">
        <f t="shared" ca="1" si="40"/>
        <v>0</v>
      </c>
      <c r="M320" s="45">
        <f t="shared" ca="1" si="29"/>
        <v>0</v>
      </c>
      <c r="N320" s="48">
        <f t="shared" ca="1" si="41"/>
        <v>0</v>
      </c>
      <c r="O320" s="48">
        <f t="shared" ca="1" si="42"/>
        <v>0</v>
      </c>
      <c r="P320" s="45">
        <f t="shared" si="30"/>
        <v>0</v>
      </c>
      <c r="Q320" s="45">
        <f t="shared" si="31"/>
        <v>0</v>
      </c>
      <c r="R320" s="45">
        <f t="shared" si="32"/>
        <v>0</v>
      </c>
      <c r="S320" s="45">
        <f t="shared" si="33"/>
        <v>0</v>
      </c>
      <c r="T320" s="50">
        <f t="shared" si="34"/>
        <v>0</v>
      </c>
    </row>
    <row r="321" spans="1:20" ht="13">
      <c r="A321" s="51"/>
      <c r="B321" s="115">
        <f t="shared" ca="1" si="24"/>
        <v>0</v>
      </c>
      <c r="C321" s="53">
        <f t="shared" ca="1" si="25"/>
        <v>0</v>
      </c>
      <c r="D321" s="53">
        <f t="shared" ca="1" si="26"/>
        <v>0</v>
      </c>
      <c r="E321" s="53">
        <f t="shared" ca="1" si="27"/>
        <v>0</v>
      </c>
      <c r="F321" s="53">
        <f t="shared" ca="1" si="28"/>
        <v>0</v>
      </c>
      <c r="G321" s="53">
        <f t="shared" ca="1" si="35"/>
        <v>0</v>
      </c>
      <c r="H321" s="56">
        <f t="shared" ca="1" si="36"/>
        <v>0</v>
      </c>
      <c r="I321" s="56">
        <f t="shared" ca="1" si="37"/>
        <v>0</v>
      </c>
      <c r="J321" s="53">
        <f t="shared" ca="1" si="38"/>
        <v>0</v>
      </c>
      <c r="K321" s="53">
        <f t="shared" ca="1" si="39"/>
        <v>0</v>
      </c>
      <c r="L321" s="53">
        <f t="shared" ca="1" si="40"/>
        <v>0</v>
      </c>
      <c r="M321" s="53">
        <f t="shared" ca="1" si="29"/>
        <v>0</v>
      </c>
      <c r="N321" s="56">
        <f t="shared" ca="1" si="41"/>
        <v>0</v>
      </c>
      <c r="O321" s="56">
        <f t="shared" ca="1" si="42"/>
        <v>0</v>
      </c>
      <c r="P321" s="53">
        <f t="shared" si="30"/>
        <v>0</v>
      </c>
      <c r="Q321" s="53">
        <f t="shared" si="31"/>
        <v>0</v>
      </c>
      <c r="R321" s="53">
        <f t="shared" si="32"/>
        <v>0</v>
      </c>
      <c r="S321" s="53">
        <f t="shared" si="33"/>
        <v>0</v>
      </c>
      <c r="T321" s="58">
        <f t="shared" si="34"/>
        <v>0</v>
      </c>
    </row>
    <row r="322" spans="1:20" ht="13">
      <c r="A322" s="43"/>
      <c r="B322" s="116">
        <f t="shared" ca="1" si="24"/>
        <v>0</v>
      </c>
      <c r="C322" s="45">
        <f t="shared" ca="1" si="25"/>
        <v>0</v>
      </c>
      <c r="D322" s="45">
        <f t="shared" ca="1" si="26"/>
        <v>0</v>
      </c>
      <c r="E322" s="45">
        <f t="shared" ca="1" si="27"/>
        <v>0</v>
      </c>
      <c r="F322" s="45">
        <f t="shared" ca="1" si="28"/>
        <v>0</v>
      </c>
      <c r="G322" s="45">
        <f t="shared" ca="1" si="35"/>
        <v>0</v>
      </c>
      <c r="H322" s="48">
        <f t="shared" ca="1" si="36"/>
        <v>0</v>
      </c>
      <c r="I322" s="48">
        <f t="shared" ca="1" si="37"/>
        <v>0</v>
      </c>
      <c r="J322" s="45">
        <f t="shared" ca="1" si="38"/>
        <v>0</v>
      </c>
      <c r="K322" s="45">
        <f t="shared" ca="1" si="39"/>
        <v>0</v>
      </c>
      <c r="L322" s="45">
        <f t="shared" ca="1" si="40"/>
        <v>0</v>
      </c>
      <c r="M322" s="45">
        <f t="shared" ca="1" si="29"/>
        <v>0</v>
      </c>
      <c r="N322" s="48">
        <f t="shared" ca="1" si="41"/>
        <v>0</v>
      </c>
      <c r="O322" s="48">
        <f t="shared" ca="1" si="42"/>
        <v>0</v>
      </c>
      <c r="P322" s="45">
        <f t="shared" si="30"/>
        <v>0</v>
      </c>
      <c r="Q322" s="45">
        <f t="shared" si="31"/>
        <v>0</v>
      </c>
      <c r="R322" s="45">
        <f t="shared" si="32"/>
        <v>0</v>
      </c>
      <c r="S322" s="45">
        <f t="shared" si="33"/>
        <v>0</v>
      </c>
      <c r="T322" s="50">
        <f t="shared" si="34"/>
        <v>0</v>
      </c>
    </row>
    <row r="323" spans="1:20" ht="13">
      <c r="A323" s="51"/>
      <c r="B323" s="115">
        <f t="shared" ca="1" si="24"/>
        <v>0</v>
      </c>
      <c r="C323" s="53">
        <f t="shared" ca="1" si="25"/>
        <v>0</v>
      </c>
      <c r="D323" s="53">
        <f t="shared" ca="1" si="26"/>
        <v>0</v>
      </c>
      <c r="E323" s="53">
        <f t="shared" ca="1" si="27"/>
        <v>0</v>
      </c>
      <c r="F323" s="53">
        <f t="shared" ca="1" si="28"/>
        <v>0</v>
      </c>
      <c r="G323" s="53">
        <f t="shared" ca="1" si="35"/>
        <v>0</v>
      </c>
      <c r="H323" s="56">
        <f t="shared" ca="1" si="36"/>
        <v>0</v>
      </c>
      <c r="I323" s="56">
        <f t="shared" ca="1" si="37"/>
        <v>0</v>
      </c>
      <c r="J323" s="53">
        <f t="shared" ca="1" si="38"/>
        <v>0</v>
      </c>
      <c r="K323" s="53">
        <f t="shared" ca="1" si="39"/>
        <v>0</v>
      </c>
      <c r="L323" s="53">
        <f t="shared" ca="1" si="40"/>
        <v>0</v>
      </c>
      <c r="M323" s="53">
        <f t="shared" ca="1" si="29"/>
        <v>0</v>
      </c>
      <c r="N323" s="56">
        <f t="shared" ca="1" si="41"/>
        <v>0</v>
      </c>
      <c r="O323" s="56">
        <f t="shared" ca="1" si="42"/>
        <v>0</v>
      </c>
      <c r="P323" s="53">
        <f t="shared" si="30"/>
        <v>0</v>
      </c>
      <c r="Q323" s="53">
        <f t="shared" si="31"/>
        <v>0</v>
      </c>
      <c r="R323" s="53">
        <f t="shared" si="32"/>
        <v>0</v>
      </c>
      <c r="S323" s="53">
        <f t="shared" si="33"/>
        <v>0</v>
      </c>
      <c r="T323" s="58">
        <f t="shared" si="34"/>
        <v>0</v>
      </c>
    </row>
    <row r="324" spans="1:20" ht="13">
      <c r="A324" s="43"/>
      <c r="B324" s="116">
        <f t="shared" ca="1" si="24"/>
        <v>0</v>
      </c>
      <c r="C324" s="45">
        <f t="shared" ca="1" si="25"/>
        <v>0</v>
      </c>
      <c r="D324" s="45">
        <f t="shared" ca="1" si="26"/>
        <v>0</v>
      </c>
      <c r="E324" s="45">
        <f t="shared" ca="1" si="27"/>
        <v>0</v>
      </c>
      <c r="F324" s="45">
        <f t="shared" ca="1" si="28"/>
        <v>0</v>
      </c>
      <c r="G324" s="45">
        <f t="shared" ca="1" si="35"/>
        <v>0</v>
      </c>
      <c r="H324" s="48">
        <f t="shared" ca="1" si="36"/>
        <v>0</v>
      </c>
      <c r="I324" s="48">
        <f t="shared" ca="1" si="37"/>
        <v>0</v>
      </c>
      <c r="J324" s="45">
        <f t="shared" ca="1" si="38"/>
        <v>0</v>
      </c>
      <c r="K324" s="45">
        <f t="shared" ca="1" si="39"/>
        <v>0</v>
      </c>
      <c r="L324" s="45">
        <f t="shared" ca="1" si="40"/>
        <v>0</v>
      </c>
      <c r="M324" s="45">
        <f t="shared" ca="1" si="29"/>
        <v>0</v>
      </c>
      <c r="N324" s="48">
        <f t="shared" ca="1" si="41"/>
        <v>0</v>
      </c>
      <c r="O324" s="48">
        <f t="shared" ca="1" si="42"/>
        <v>0</v>
      </c>
      <c r="P324" s="45">
        <f t="shared" si="30"/>
        <v>0</v>
      </c>
      <c r="Q324" s="45">
        <f t="shared" si="31"/>
        <v>0</v>
      </c>
      <c r="R324" s="45">
        <f t="shared" si="32"/>
        <v>0</v>
      </c>
      <c r="S324" s="45">
        <f t="shared" si="33"/>
        <v>0</v>
      </c>
      <c r="T324" s="50">
        <f t="shared" si="34"/>
        <v>0</v>
      </c>
    </row>
    <row r="325" spans="1:20" ht="13">
      <c r="A325" s="51"/>
      <c r="B325" s="115">
        <f t="shared" ca="1" si="24"/>
        <v>0</v>
      </c>
      <c r="C325" s="53">
        <f t="shared" ca="1" si="25"/>
        <v>0</v>
      </c>
      <c r="D325" s="53">
        <f t="shared" ca="1" si="26"/>
        <v>0</v>
      </c>
      <c r="E325" s="53">
        <f t="shared" ca="1" si="27"/>
        <v>0</v>
      </c>
      <c r="F325" s="53">
        <f t="shared" ca="1" si="28"/>
        <v>0</v>
      </c>
      <c r="G325" s="53">
        <f t="shared" ca="1" si="35"/>
        <v>0</v>
      </c>
      <c r="H325" s="56">
        <f t="shared" ca="1" si="36"/>
        <v>0</v>
      </c>
      <c r="I325" s="56">
        <f t="shared" ca="1" si="37"/>
        <v>0</v>
      </c>
      <c r="J325" s="53">
        <f t="shared" ca="1" si="38"/>
        <v>0</v>
      </c>
      <c r="K325" s="53">
        <f t="shared" ca="1" si="39"/>
        <v>0</v>
      </c>
      <c r="L325" s="53">
        <f t="shared" ca="1" si="40"/>
        <v>0</v>
      </c>
      <c r="M325" s="53">
        <f t="shared" ca="1" si="29"/>
        <v>0</v>
      </c>
      <c r="N325" s="56">
        <f t="shared" ca="1" si="41"/>
        <v>0</v>
      </c>
      <c r="O325" s="56">
        <f t="shared" ca="1" si="42"/>
        <v>0</v>
      </c>
      <c r="P325" s="53">
        <f t="shared" si="30"/>
        <v>0</v>
      </c>
      <c r="Q325" s="53">
        <f t="shared" si="31"/>
        <v>0</v>
      </c>
      <c r="R325" s="53">
        <f t="shared" si="32"/>
        <v>0</v>
      </c>
      <c r="S325" s="53">
        <f t="shared" si="33"/>
        <v>0</v>
      </c>
      <c r="T325" s="58">
        <f t="shared" si="34"/>
        <v>0</v>
      </c>
    </row>
    <row r="326" spans="1:20" ht="13">
      <c r="A326" s="43"/>
      <c r="B326" s="116">
        <f t="shared" ca="1" si="24"/>
        <v>0</v>
      </c>
      <c r="C326" s="45">
        <f t="shared" ca="1" si="25"/>
        <v>0</v>
      </c>
      <c r="D326" s="45">
        <f t="shared" ca="1" si="26"/>
        <v>0</v>
      </c>
      <c r="E326" s="45">
        <f t="shared" ca="1" si="27"/>
        <v>0</v>
      </c>
      <c r="F326" s="45">
        <f t="shared" ca="1" si="28"/>
        <v>0</v>
      </c>
      <c r="G326" s="45">
        <f t="shared" ca="1" si="35"/>
        <v>0</v>
      </c>
      <c r="H326" s="48">
        <f t="shared" ca="1" si="36"/>
        <v>0</v>
      </c>
      <c r="I326" s="48">
        <f t="shared" ca="1" si="37"/>
        <v>0</v>
      </c>
      <c r="J326" s="45">
        <f t="shared" ca="1" si="38"/>
        <v>0</v>
      </c>
      <c r="K326" s="45">
        <f t="shared" ca="1" si="39"/>
        <v>0</v>
      </c>
      <c r="L326" s="45">
        <f t="shared" ca="1" si="40"/>
        <v>0</v>
      </c>
      <c r="M326" s="45">
        <f t="shared" ca="1" si="29"/>
        <v>0</v>
      </c>
      <c r="N326" s="48">
        <f t="shared" ca="1" si="41"/>
        <v>0</v>
      </c>
      <c r="O326" s="48">
        <f t="shared" ca="1" si="42"/>
        <v>0</v>
      </c>
      <c r="P326" s="45">
        <f t="shared" si="30"/>
        <v>0</v>
      </c>
      <c r="Q326" s="45">
        <f t="shared" si="31"/>
        <v>0</v>
      </c>
      <c r="R326" s="45">
        <f t="shared" si="32"/>
        <v>0</v>
      </c>
      <c r="S326" s="45">
        <f t="shared" si="33"/>
        <v>0</v>
      </c>
      <c r="T326" s="50">
        <f t="shared" si="34"/>
        <v>0</v>
      </c>
    </row>
    <row r="327" spans="1:20" ht="13">
      <c r="A327" s="51"/>
      <c r="B327" s="115">
        <f t="shared" ca="1" si="24"/>
        <v>0</v>
      </c>
      <c r="C327" s="53">
        <f t="shared" ca="1" si="25"/>
        <v>0</v>
      </c>
      <c r="D327" s="53">
        <f t="shared" ca="1" si="26"/>
        <v>0</v>
      </c>
      <c r="E327" s="53">
        <f t="shared" ca="1" si="27"/>
        <v>0</v>
      </c>
      <c r="F327" s="53">
        <f t="shared" ca="1" si="28"/>
        <v>0</v>
      </c>
      <c r="G327" s="53">
        <f t="shared" ca="1" si="35"/>
        <v>0</v>
      </c>
      <c r="H327" s="56">
        <f t="shared" ca="1" si="36"/>
        <v>0</v>
      </c>
      <c r="I327" s="56">
        <f t="shared" ca="1" si="37"/>
        <v>0</v>
      </c>
      <c r="J327" s="53">
        <f t="shared" ca="1" si="38"/>
        <v>0</v>
      </c>
      <c r="K327" s="53">
        <f t="shared" ca="1" si="39"/>
        <v>0</v>
      </c>
      <c r="L327" s="53">
        <f t="shared" ca="1" si="40"/>
        <v>0</v>
      </c>
      <c r="M327" s="53">
        <f t="shared" ca="1" si="29"/>
        <v>0</v>
      </c>
      <c r="N327" s="56">
        <f t="shared" ca="1" si="41"/>
        <v>0</v>
      </c>
      <c r="O327" s="56">
        <f t="shared" ca="1" si="42"/>
        <v>0</v>
      </c>
      <c r="P327" s="53">
        <f t="shared" si="30"/>
        <v>0</v>
      </c>
      <c r="Q327" s="53">
        <f t="shared" si="31"/>
        <v>0</v>
      </c>
      <c r="R327" s="53">
        <f t="shared" si="32"/>
        <v>0</v>
      </c>
      <c r="S327" s="53">
        <f t="shared" si="33"/>
        <v>0</v>
      </c>
      <c r="T327" s="58">
        <f t="shared" si="34"/>
        <v>0</v>
      </c>
    </row>
    <row r="328" spans="1:20" ht="13">
      <c r="A328" s="43"/>
      <c r="B328" s="116">
        <f t="shared" ca="1" si="24"/>
        <v>0</v>
      </c>
      <c r="C328" s="45">
        <f t="shared" ca="1" si="25"/>
        <v>0</v>
      </c>
      <c r="D328" s="45">
        <f t="shared" ca="1" si="26"/>
        <v>0</v>
      </c>
      <c r="E328" s="45">
        <f t="shared" ca="1" si="27"/>
        <v>0</v>
      </c>
      <c r="F328" s="45">
        <f t="shared" ca="1" si="28"/>
        <v>0</v>
      </c>
      <c r="G328" s="45">
        <f t="shared" ca="1" si="35"/>
        <v>0</v>
      </c>
      <c r="H328" s="48">
        <f t="shared" ca="1" si="36"/>
        <v>0</v>
      </c>
      <c r="I328" s="48">
        <f t="shared" ca="1" si="37"/>
        <v>0</v>
      </c>
      <c r="J328" s="45">
        <f t="shared" ca="1" si="38"/>
        <v>0</v>
      </c>
      <c r="K328" s="45">
        <f t="shared" ca="1" si="39"/>
        <v>0</v>
      </c>
      <c r="L328" s="45">
        <f t="shared" ca="1" si="40"/>
        <v>0</v>
      </c>
      <c r="M328" s="45">
        <f t="shared" ca="1" si="29"/>
        <v>0</v>
      </c>
      <c r="N328" s="48">
        <f t="shared" ca="1" si="41"/>
        <v>0</v>
      </c>
      <c r="O328" s="48">
        <f t="shared" ca="1" si="42"/>
        <v>0</v>
      </c>
      <c r="P328" s="45">
        <f t="shared" si="30"/>
        <v>0</v>
      </c>
      <c r="Q328" s="45">
        <f t="shared" si="31"/>
        <v>0</v>
      </c>
      <c r="R328" s="45">
        <f t="shared" si="32"/>
        <v>0</v>
      </c>
      <c r="S328" s="45">
        <f t="shared" si="33"/>
        <v>0</v>
      </c>
      <c r="T328" s="50">
        <f t="shared" si="34"/>
        <v>0</v>
      </c>
    </row>
    <row r="329" spans="1:20" ht="13">
      <c r="A329" s="51"/>
      <c r="B329" s="115">
        <f t="shared" ca="1" si="24"/>
        <v>0</v>
      </c>
      <c r="C329" s="53">
        <f t="shared" ca="1" si="25"/>
        <v>0</v>
      </c>
      <c r="D329" s="53">
        <f t="shared" ca="1" si="26"/>
        <v>0</v>
      </c>
      <c r="E329" s="53">
        <f t="shared" ca="1" si="27"/>
        <v>0</v>
      </c>
      <c r="F329" s="53">
        <f t="shared" ca="1" si="28"/>
        <v>0</v>
      </c>
      <c r="G329" s="53">
        <f t="shared" ca="1" si="35"/>
        <v>0</v>
      </c>
      <c r="H329" s="56">
        <f t="shared" ca="1" si="36"/>
        <v>0</v>
      </c>
      <c r="I329" s="56">
        <f t="shared" ca="1" si="37"/>
        <v>0</v>
      </c>
      <c r="J329" s="53">
        <f t="shared" ca="1" si="38"/>
        <v>0</v>
      </c>
      <c r="K329" s="53">
        <f t="shared" ca="1" si="39"/>
        <v>0</v>
      </c>
      <c r="L329" s="53">
        <f t="shared" ca="1" si="40"/>
        <v>0</v>
      </c>
      <c r="M329" s="53">
        <f t="shared" ca="1" si="29"/>
        <v>0</v>
      </c>
      <c r="N329" s="56">
        <f t="shared" ca="1" si="41"/>
        <v>0</v>
      </c>
      <c r="O329" s="56">
        <f t="shared" ca="1" si="42"/>
        <v>0</v>
      </c>
      <c r="P329" s="53">
        <f t="shared" si="30"/>
        <v>0</v>
      </c>
      <c r="Q329" s="53">
        <f t="shared" si="31"/>
        <v>0</v>
      </c>
      <c r="R329" s="53">
        <f t="shared" si="32"/>
        <v>0</v>
      </c>
      <c r="S329" s="53">
        <f t="shared" si="33"/>
        <v>0</v>
      </c>
      <c r="T329" s="58">
        <f t="shared" si="34"/>
        <v>0</v>
      </c>
    </row>
    <row r="330" spans="1:20" ht="13">
      <c r="A330" s="43"/>
      <c r="B330" s="116">
        <f t="shared" ca="1" si="24"/>
        <v>0</v>
      </c>
      <c r="C330" s="45">
        <f t="shared" ca="1" si="25"/>
        <v>0</v>
      </c>
      <c r="D330" s="45">
        <f t="shared" ca="1" si="26"/>
        <v>0</v>
      </c>
      <c r="E330" s="45">
        <f t="shared" ca="1" si="27"/>
        <v>0</v>
      </c>
      <c r="F330" s="45">
        <f t="shared" ca="1" si="28"/>
        <v>0</v>
      </c>
      <c r="G330" s="45">
        <f t="shared" ca="1" si="35"/>
        <v>0</v>
      </c>
      <c r="H330" s="48">
        <f t="shared" ca="1" si="36"/>
        <v>0</v>
      </c>
      <c r="I330" s="48">
        <f t="shared" ca="1" si="37"/>
        <v>0</v>
      </c>
      <c r="J330" s="45">
        <f t="shared" ca="1" si="38"/>
        <v>0</v>
      </c>
      <c r="K330" s="45">
        <f t="shared" ca="1" si="39"/>
        <v>0</v>
      </c>
      <c r="L330" s="45">
        <f t="shared" ca="1" si="40"/>
        <v>0</v>
      </c>
      <c r="M330" s="45">
        <f t="shared" ca="1" si="29"/>
        <v>0</v>
      </c>
      <c r="N330" s="48">
        <f t="shared" ca="1" si="41"/>
        <v>0</v>
      </c>
      <c r="O330" s="48">
        <f t="shared" ca="1" si="42"/>
        <v>0</v>
      </c>
      <c r="P330" s="45">
        <f t="shared" si="30"/>
        <v>0</v>
      </c>
      <c r="Q330" s="45">
        <f t="shared" si="31"/>
        <v>0</v>
      </c>
      <c r="R330" s="45">
        <f t="shared" si="32"/>
        <v>0</v>
      </c>
      <c r="S330" s="45">
        <f t="shared" si="33"/>
        <v>0</v>
      </c>
      <c r="T330" s="50">
        <f t="shared" si="34"/>
        <v>0</v>
      </c>
    </row>
    <row r="331" spans="1:20" ht="13">
      <c r="A331" s="51"/>
      <c r="B331" s="115">
        <f t="shared" ca="1" si="24"/>
        <v>0</v>
      </c>
      <c r="C331" s="53">
        <f t="shared" ca="1" si="25"/>
        <v>0</v>
      </c>
      <c r="D331" s="53">
        <f t="shared" ca="1" si="26"/>
        <v>0</v>
      </c>
      <c r="E331" s="53">
        <f t="shared" ca="1" si="27"/>
        <v>0</v>
      </c>
      <c r="F331" s="53">
        <f t="shared" ca="1" si="28"/>
        <v>0</v>
      </c>
      <c r="G331" s="53">
        <f t="shared" ca="1" si="35"/>
        <v>0</v>
      </c>
      <c r="H331" s="56">
        <f t="shared" ca="1" si="36"/>
        <v>0</v>
      </c>
      <c r="I331" s="56">
        <f t="shared" ca="1" si="37"/>
        <v>0</v>
      </c>
      <c r="J331" s="53">
        <f t="shared" ca="1" si="38"/>
        <v>0</v>
      </c>
      <c r="K331" s="53">
        <f t="shared" ca="1" si="39"/>
        <v>0</v>
      </c>
      <c r="L331" s="53">
        <f t="shared" ca="1" si="40"/>
        <v>0</v>
      </c>
      <c r="M331" s="53">
        <f t="shared" ca="1" si="29"/>
        <v>0</v>
      </c>
      <c r="N331" s="56">
        <f t="shared" ca="1" si="41"/>
        <v>0</v>
      </c>
      <c r="O331" s="56">
        <f t="shared" ca="1" si="42"/>
        <v>0</v>
      </c>
      <c r="P331" s="53">
        <f t="shared" si="30"/>
        <v>0</v>
      </c>
      <c r="Q331" s="53">
        <f t="shared" si="31"/>
        <v>0</v>
      </c>
      <c r="R331" s="53">
        <f t="shared" si="32"/>
        <v>0</v>
      </c>
      <c r="S331" s="53">
        <f t="shared" si="33"/>
        <v>0</v>
      </c>
      <c r="T331" s="58">
        <f t="shared" si="34"/>
        <v>0</v>
      </c>
    </row>
    <row r="332" spans="1:20" ht="13">
      <c r="A332" s="43"/>
      <c r="B332" s="116">
        <f t="shared" ca="1" si="24"/>
        <v>0</v>
      </c>
      <c r="C332" s="45">
        <f t="shared" ca="1" si="25"/>
        <v>0</v>
      </c>
      <c r="D332" s="45">
        <f t="shared" ca="1" si="26"/>
        <v>0</v>
      </c>
      <c r="E332" s="45">
        <f t="shared" ca="1" si="27"/>
        <v>0</v>
      </c>
      <c r="F332" s="45">
        <f t="shared" ca="1" si="28"/>
        <v>0</v>
      </c>
      <c r="G332" s="45">
        <f t="shared" ca="1" si="35"/>
        <v>0</v>
      </c>
      <c r="H332" s="48">
        <f t="shared" ca="1" si="36"/>
        <v>0</v>
      </c>
      <c r="I332" s="48">
        <f t="shared" ca="1" si="37"/>
        <v>0</v>
      </c>
      <c r="J332" s="45">
        <f t="shared" ca="1" si="38"/>
        <v>0</v>
      </c>
      <c r="K332" s="45">
        <f t="shared" ca="1" si="39"/>
        <v>0</v>
      </c>
      <c r="L332" s="45">
        <f t="shared" ca="1" si="40"/>
        <v>0</v>
      </c>
      <c r="M332" s="45">
        <f t="shared" ca="1" si="29"/>
        <v>0</v>
      </c>
      <c r="N332" s="48">
        <f t="shared" ca="1" si="41"/>
        <v>0</v>
      </c>
      <c r="O332" s="48">
        <f t="shared" ca="1" si="42"/>
        <v>0</v>
      </c>
      <c r="P332" s="45">
        <f t="shared" si="30"/>
        <v>0</v>
      </c>
      <c r="Q332" s="45">
        <f t="shared" si="31"/>
        <v>0</v>
      </c>
      <c r="R332" s="45">
        <f t="shared" si="32"/>
        <v>0</v>
      </c>
      <c r="S332" s="45">
        <f t="shared" si="33"/>
        <v>0</v>
      </c>
      <c r="T332" s="50">
        <f t="shared" si="34"/>
        <v>0</v>
      </c>
    </row>
    <row r="333" spans="1:20" ht="13">
      <c r="A333" s="51"/>
      <c r="B333" s="115">
        <f t="shared" ca="1" si="24"/>
        <v>0</v>
      </c>
      <c r="C333" s="53">
        <f t="shared" ca="1" si="25"/>
        <v>0</v>
      </c>
      <c r="D333" s="53">
        <f t="shared" ca="1" si="26"/>
        <v>0</v>
      </c>
      <c r="E333" s="53">
        <f t="shared" ca="1" si="27"/>
        <v>0</v>
      </c>
      <c r="F333" s="53">
        <f t="shared" ca="1" si="28"/>
        <v>0</v>
      </c>
      <c r="G333" s="53">
        <f t="shared" ca="1" si="35"/>
        <v>0</v>
      </c>
      <c r="H333" s="56">
        <f t="shared" ca="1" si="36"/>
        <v>0</v>
      </c>
      <c r="I333" s="56">
        <f t="shared" ca="1" si="37"/>
        <v>0</v>
      </c>
      <c r="J333" s="53">
        <f t="shared" ca="1" si="38"/>
        <v>0</v>
      </c>
      <c r="K333" s="53">
        <f t="shared" ca="1" si="39"/>
        <v>0</v>
      </c>
      <c r="L333" s="53">
        <f t="shared" ca="1" si="40"/>
        <v>0</v>
      </c>
      <c r="M333" s="53">
        <f t="shared" ca="1" si="29"/>
        <v>0</v>
      </c>
      <c r="N333" s="56">
        <f t="shared" ca="1" si="41"/>
        <v>0</v>
      </c>
      <c r="O333" s="56">
        <f t="shared" ca="1" si="42"/>
        <v>0</v>
      </c>
      <c r="P333" s="53">
        <f t="shared" si="30"/>
        <v>0</v>
      </c>
      <c r="Q333" s="53">
        <f t="shared" si="31"/>
        <v>0</v>
      </c>
      <c r="R333" s="53">
        <f t="shared" si="32"/>
        <v>0</v>
      </c>
      <c r="S333" s="53">
        <f t="shared" si="33"/>
        <v>0</v>
      </c>
      <c r="T333" s="58">
        <f t="shared" si="34"/>
        <v>0</v>
      </c>
    </row>
    <row r="334" spans="1:20" ht="13">
      <c r="A334" s="43"/>
      <c r="B334" s="116">
        <f t="shared" ca="1" si="24"/>
        <v>0</v>
      </c>
      <c r="C334" s="45">
        <f t="shared" ca="1" si="25"/>
        <v>0</v>
      </c>
      <c r="D334" s="45">
        <f t="shared" ca="1" si="26"/>
        <v>0</v>
      </c>
      <c r="E334" s="45">
        <f t="shared" ca="1" si="27"/>
        <v>0</v>
      </c>
      <c r="F334" s="45">
        <f t="shared" ca="1" si="28"/>
        <v>0</v>
      </c>
      <c r="G334" s="45">
        <f t="shared" ca="1" si="35"/>
        <v>0</v>
      </c>
      <c r="H334" s="48">
        <f t="shared" ca="1" si="36"/>
        <v>0</v>
      </c>
      <c r="I334" s="48">
        <f t="shared" ca="1" si="37"/>
        <v>0</v>
      </c>
      <c r="J334" s="45">
        <f t="shared" ca="1" si="38"/>
        <v>0</v>
      </c>
      <c r="K334" s="45">
        <f t="shared" ca="1" si="39"/>
        <v>0</v>
      </c>
      <c r="L334" s="45">
        <f t="shared" ca="1" si="40"/>
        <v>0</v>
      </c>
      <c r="M334" s="45">
        <f t="shared" ca="1" si="29"/>
        <v>0</v>
      </c>
      <c r="N334" s="48">
        <f t="shared" ca="1" si="41"/>
        <v>0</v>
      </c>
      <c r="O334" s="48">
        <f t="shared" ca="1" si="42"/>
        <v>0</v>
      </c>
      <c r="P334" s="45">
        <f t="shared" si="30"/>
        <v>0</v>
      </c>
      <c r="Q334" s="45">
        <f t="shared" si="31"/>
        <v>0</v>
      </c>
      <c r="R334" s="45">
        <f t="shared" si="32"/>
        <v>0</v>
      </c>
      <c r="S334" s="45">
        <f t="shared" si="33"/>
        <v>0</v>
      </c>
      <c r="T334" s="50">
        <f t="shared" si="34"/>
        <v>0</v>
      </c>
    </row>
    <row r="335" spans="1:20" ht="13">
      <c r="A335" s="51"/>
      <c r="B335" s="115">
        <f t="shared" ca="1" si="24"/>
        <v>0</v>
      </c>
      <c r="C335" s="53">
        <f t="shared" ca="1" si="25"/>
        <v>0</v>
      </c>
      <c r="D335" s="53">
        <f t="shared" ca="1" si="26"/>
        <v>0</v>
      </c>
      <c r="E335" s="53">
        <f t="shared" ca="1" si="27"/>
        <v>0</v>
      </c>
      <c r="F335" s="53">
        <f t="shared" ca="1" si="28"/>
        <v>0</v>
      </c>
      <c r="G335" s="53">
        <f t="shared" ca="1" si="35"/>
        <v>0</v>
      </c>
      <c r="H335" s="56">
        <f t="shared" ca="1" si="36"/>
        <v>0</v>
      </c>
      <c r="I335" s="56">
        <f t="shared" ca="1" si="37"/>
        <v>0</v>
      </c>
      <c r="J335" s="53">
        <f t="shared" ca="1" si="38"/>
        <v>0</v>
      </c>
      <c r="K335" s="53">
        <f t="shared" ca="1" si="39"/>
        <v>0</v>
      </c>
      <c r="L335" s="53">
        <f t="shared" ca="1" si="40"/>
        <v>0</v>
      </c>
      <c r="M335" s="53">
        <f t="shared" ca="1" si="29"/>
        <v>0</v>
      </c>
      <c r="N335" s="56">
        <f t="shared" ca="1" si="41"/>
        <v>0</v>
      </c>
      <c r="O335" s="56">
        <f t="shared" ca="1" si="42"/>
        <v>0</v>
      </c>
      <c r="P335" s="53">
        <f t="shared" si="30"/>
        <v>0</v>
      </c>
      <c r="Q335" s="53">
        <f t="shared" si="31"/>
        <v>0</v>
      </c>
      <c r="R335" s="53">
        <f t="shared" si="32"/>
        <v>0</v>
      </c>
      <c r="S335" s="53">
        <f t="shared" si="33"/>
        <v>0</v>
      </c>
      <c r="T335" s="58">
        <f t="shared" si="34"/>
        <v>0</v>
      </c>
    </row>
    <row r="336" spans="1:20" ht="13">
      <c r="A336" s="43"/>
      <c r="B336" s="116">
        <f t="shared" ca="1" si="24"/>
        <v>0</v>
      </c>
      <c r="C336" s="45">
        <f t="shared" ca="1" si="25"/>
        <v>0</v>
      </c>
      <c r="D336" s="45">
        <f t="shared" ca="1" si="26"/>
        <v>0</v>
      </c>
      <c r="E336" s="45">
        <f t="shared" ca="1" si="27"/>
        <v>0</v>
      </c>
      <c r="F336" s="45">
        <f t="shared" ca="1" si="28"/>
        <v>0</v>
      </c>
      <c r="G336" s="45">
        <f t="shared" ca="1" si="35"/>
        <v>0</v>
      </c>
      <c r="H336" s="48">
        <f t="shared" ca="1" si="36"/>
        <v>0</v>
      </c>
      <c r="I336" s="48">
        <f t="shared" ca="1" si="37"/>
        <v>0</v>
      </c>
      <c r="J336" s="45">
        <f t="shared" ca="1" si="38"/>
        <v>0</v>
      </c>
      <c r="K336" s="45">
        <f t="shared" ca="1" si="39"/>
        <v>0</v>
      </c>
      <c r="L336" s="45">
        <f t="shared" ca="1" si="40"/>
        <v>0</v>
      </c>
      <c r="M336" s="45">
        <f t="shared" ca="1" si="29"/>
        <v>0</v>
      </c>
      <c r="N336" s="48">
        <f t="shared" ca="1" si="41"/>
        <v>0</v>
      </c>
      <c r="O336" s="48">
        <f t="shared" ca="1" si="42"/>
        <v>0</v>
      </c>
      <c r="P336" s="45">
        <f t="shared" si="30"/>
        <v>0</v>
      </c>
      <c r="Q336" s="45">
        <f t="shared" si="31"/>
        <v>0</v>
      </c>
      <c r="R336" s="45">
        <f t="shared" si="32"/>
        <v>0</v>
      </c>
      <c r="S336" s="45">
        <f t="shared" si="33"/>
        <v>0</v>
      </c>
      <c r="T336" s="50">
        <f t="shared" si="34"/>
        <v>0</v>
      </c>
    </row>
    <row r="337" spans="1:20" ht="13">
      <c r="A337" s="51"/>
      <c r="B337" s="115">
        <f t="shared" ca="1" si="24"/>
        <v>0</v>
      </c>
      <c r="C337" s="53">
        <f t="shared" ca="1" si="25"/>
        <v>0</v>
      </c>
      <c r="D337" s="53">
        <f t="shared" ca="1" si="26"/>
        <v>0</v>
      </c>
      <c r="E337" s="53">
        <f t="shared" ca="1" si="27"/>
        <v>0</v>
      </c>
      <c r="F337" s="53">
        <f t="shared" ca="1" si="28"/>
        <v>0</v>
      </c>
      <c r="G337" s="53">
        <f t="shared" ca="1" si="35"/>
        <v>0</v>
      </c>
      <c r="H337" s="56">
        <f t="shared" ca="1" si="36"/>
        <v>0</v>
      </c>
      <c r="I337" s="56">
        <f t="shared" ca="1" si="37"/>
        <v>0</v>
      </c>
      <c r="J337" s="53">
        <f t="shared" ca="1" si="38"/>
        <v>0</v>
      </c>
      <c r="K337" s="53">
        <f t="shared" ca="1" si="39"/>
        <v>0</v>
      </c>
      <c r="L337" s="53">
        <f t="shared" ca="1" si="40"/>
        <v>0</v>
      </c>
      <c r="M337" s="53">
        <f t="shared" ca="1" si="29"/>
        <v>0</v>
      </c>
      <c r="N337" s="56">
        <f t="shared" ca="1" si="41"/>
        <v>0</v>
      </c>
      <c r="O337" s="56">
        <f t="shared" ca="1" si="42"/>
        <v>0</v>
      </c>
      <c r="P337" s="53">
        <f t="shared" si="30"/>
        <v>0</v>
      </c>
      <c r="Q337" s="53">
        <f t="shared" si="31"/>
        <v>0</v>
      </c>
      <c r="R337" s="53">
        <f t="shared" si="32"/>
        <v>0</v>
      </c>
      <c r="S337" s="53">
        <f t="shared" si="33"/>
        <v>0</v>
      </c>
      <c r="T337" s="58">
        <f t="shared" si="34"/>
        <v>0</v>
      </c>
    </row>
    <row r="338" spans="1:20" ht="13">
      <c r="A338" s="43"/>
      <c r="B338" s="116">
        <f t="shared" ca="1" si="24"/>
        <v>0</v>
      </c>
      <c r="C338" s="45">
        <f t="shared" ca="1" si="25"/>
        <v>0</v>
      </c>
      <c r="D338" s="45">
        <f t="shared" ca="1" si="26"/>
        <v>0</v>
      </c>
      <c r="E338" s="45">
        <f t="shared" ca="1" si="27"/>
        <v>0</v>
      </c>
      <c r="F338" s="45">
        <f t="shared" ca="1" si="28"/>
        <v>0</v>
      </c>
      <c r="G338" s="45">
        <f t="shared" ca="1" si="35"/>
        <v>0</v>
      </c>
      <c r="H338" s="48">
        <f t="shared" ca="1" si="36"/>
        <v>0</v>
      </c>
      <c r="I338" s="48">
        <f t="shared" ca="1" si="37"/>
        <v>0</v>
      </c>
      <c r="J338" s="45">
        <f t="shared" ca="1" si="38"/>
        <v>0</v>
      </c>
      <c r="K338" s="45">
        <f t="shared" ca="1" si="39"/>
        <v>0</v>
      </c>
      <c r="L338" s="45">
        <f t="shared" ca="1" si="40"/>
        <v>0</v>
      </c>
      <c r="M338" s="45">
        <f t="shared" ca="1" si="29"/>
        <v>0</v>
      </c>
      <c r="N338" s="48">
        <f t="shared" ca="1" si="41"/>
        <v>0</v>
      </c>
      <c r="O338" s="48">
        <f t="shared" ca="1" si="42"/>
        <v>0</v>
      </c>
      <c r="P338" s="45">
        <f t="shared" si="30"/>
        <v>0</v>
      </c>
      <c r="Q338" s="45">
        <f t="shared" si="31"/>
        <v>0</v>
      </c>
      <c r="R338" s="45">
        <f t="shared" si="32"/>
        <v>0</v>
      </c>
      <c r="S338" s="45">
        <f t="shared" si="33"/>
        <v>0</v>
      </c>
      <c r="T338" s="50">
        <f t="shared" si="34"/>
        <v>0</v>
      </c>
    </row>
    <row r="339" spans="1:20" ht="13">
      <c r="A339" s="51"/>
      <c r="B339" s="115">
        <f t="shared" ca="1" si="24"/>
        <v>0</v>
      </c>
      <c r="C339" s="53">
        <f t="shared" ca="1" si="25"/>
        <v>0</v>
      </c>
      <c r="D339" s="53">
        <f t="shared" ca="1" si="26"/>
        <v>0</v>
      </c>
      <c r="E339" s="53">
        <f t="shared" ca="1" si="27"/>
        <v>0</v>
      </c>
      <c r="F339" s="53">
        <f t="shared" ca="1" si="28"/>
        <v>0</v>
      </c>
      <c r="G339" s="53">
        <f t="shared" ca="1" si="35"/>
        <v>0</v>
      </c>
      <c r="H339" s="56">
        <f t="shared" ca="1" si="36"/>
        <v>0</v>
      </c>
      <c r="I339" s="56">
        <f t="shared" ca="1" si="37"/>
        <v>0</v>
      </c>
      <c r="J339" s="53">
        <f t="shared" ca="1" si="38"/>
        <v>0</v>
      </c>
      <c r="K339" s="53">
        <f t="shared" ca="1" si="39"/>
        <v>0</v>
      </c>
      <c r="L339" s="53">
        <f t="shared" ca="1" si="40"/>
        <v>0</v>
      </c>
      <c r="M339" s="53">
        <f t="shared" ca="1" si="29"/>
        <v>0</v>
      </c>
      <c r="N339" s="56">
        <f t="shared" ca="1" si="41"/>
        <v>0</v>
      </c>
      <c r="O339" s="56">
        <f t="shared" ca="1" si="42"/>
        <v>0</v>
      </c>
      <c r="P339" s="53">
        <f t="shared" si="30"/>
        <v>0</v>
      </c>
      <c r="Q339" s="53">
        <f t="shared" si="31"/>
        <v>0</v>
      </c>
      <c r="R339" s="53">
        <f t="shared" si="32"/>
        <v>0</v>
      </c>
      <c r="S339" s="53">
        <f t="shared" si="33"/>
        <v>0</v>
      </c>
      <c r="T339" s="58">
        <f t="shared" si="34"/>
        <v>0</v>
      </c>
    </row>
    <row r="340" spans="1:20" ht="13">
      <c r="A340" s="43"/>
      <c r="B340" s="116">
        <f t="shared" ca="1" si="24"/>
        <v>0</v>
      </c>
      <c r="C340" s="45">
        <f t="shared" ca="1" si="25"/>
        <v>0</v>
      </c>
      <c r="D340" s="45">
        <f t="shared" ca="1" si="26"/>
        <v>0</v>
      </c>
      <c r="E340" s="45">
        <f t="shared" ca="1" si="27"/>
        <v>0</v>
      </c>
      <c r="F340" s="45">
        <f t="shared" ca="1" si="28"/>
        <v>0</v>
      </c>
      <c r="G340" s="45">
        <f t="shared" ca="1" si="35"/>
        <v>0</v>
      </c>
      <c r="H340" s="48">
        <f t="shared" ca="1" si="36"/>
        <v>0</v>
      </c>
      <c r="I340" s="48">
        <f t="shared" ca="1" si="37"/>
        <v>0</v>
      </c>
      <c r="J340" s="45">
        <f t="shared" ca="1" si="38"/>
        <v>0</v>
      </c>
      <c r="K340" s="45">
        <f t="shared" ca="1" si="39"/>
        <v>0</v>
      </c>
      <c r="L340" s="45">
        <f t="shared" ca="1" si="40"/>
        <v>0</v>
      </c>
      <c r="M340" s="45">
        <f t="shared" ca="1" si="29"/>
        <v>0</v>
      </c>
      <c r="N340" s="48">
        <f t="shared" ca="1" si="41"/>
        <v>0</v>
      </c>
      <c r="O340" s="48">
        <f t="shared" ca="1" si="42"/>
        <v>0</v>
      </c>
      <c r="P340" s="45">
        <f t="shared" si="30"/>
        <v>0</v>
      </c>
      <c r="Q340" s="45">
        <f t="shared" si="31"/>
        <v>0</v>
      </c>
      <c r="R340" s="45">
        <f t="shared" si="32"/>
        <v>0</v>
      </c>
      <c r="S340" s="45">
        <f t="shared" si="33"/>
        <v>0</v>
      </c>
      <c r="T340" s="50">
        <f t="shared" si="34"/>
        <v>0</v>
      </c>
    </row>
    <row r="341" spans="1:20" ht="13">
      <c r="A341" s="51"/>
      <c r="B341" s="115">
        <f t="shared" ca="1" si="24"/>
        <v>0</v>
      </c>
      <c r="C341" s="53">
        <f t="shared" ca="1" si="25"/>
        <v>0</v>
      </c>
      <c r="D341" s="53">
        <f t="shared" ca="1" si="26"/>
        <v>0</v>
      </c>
      <c r="E341" s="53">
        <f t="shared" ca="1" si="27"/>
        <v>0</v>
      </c>
      <c r="F341" s="53">
        <f t="shared" ca="1" si="28"/>
        <v>0</v>
      </c>
      <c r="G341" s="53">
        <f t="shared" ca="1" si="35"/>
        <v>0</v>
      </c>
      <c r="H341" s="56">
        <f t="shared" ca="1" si="36"/>
        <v>0</v>
      </c>
      <c r="I341" s="56">
        <f t="shared" ca="1" si="37"/>
        <v>0</v>
      </c>
      <c r="J341" s="53">
        <f t="shared" ca="1" si="38"/>
        <v>0</v>
      </c>
      <c r="K341" s="53">
        <f t="shared" ca="1" si="39"/>
        <v>0</v>
      </c>
      <c r="L341" s="53">
        <f t="shared" ca="1" si="40"/>
        <v>0</v>
      </c>
      <c r="M341" s="53">
        <f t="shared" ca="1" si="29"/>
        <v>0</v>
      </c>
      <c r="N341" s="56">
        <f t="shared" ca="1" si="41"/>
        <v>0</v>
      </c>
      <c r="O341" s="56">
        <f t="shared" ca="1" si="42"/>
        <v>0</v>
      </c>
      <c r="P341" s="53">
        <f t="shared" si="30"/>
        <v>0</v>
      </c>
      <c r="Q341" s="53">
        <f t="shared" si="31"/>
        <v>0</v>
      </c>
      <c r="R341" s="53">
        <f t="shared" si="32"/>
        <v>0</v>
      </c>
      <c r="S341" s="53">
        <f t="shared" si="33"/>
        <v>0</v>
      </c>
      <c r="T341" s="58">
        <f t="shared" si="34"/>
        <v>0</v>
      </c>
    </row>
    <row r="342" spans="1:20" ht="13">
      <c r="A342" s="43"/>
      <c r="B342" s="116">
        <f t="shared" ca="1" si="24"/>
        <v>0</v>
      </c>
      <c r="C342" s="45">
        <f t="shared" ca="1" si="25"/>
        <v>0</v>
      </c>
      <c r="D342" s="45">
        <f t="shared" ca="1" si="26"/>
        <v>0</v>
      </c>
      <c r="E342" s="45">
        <f t="shared" ca="1" si="27"/>
        <v>0</v>
      </c>
      <c r="F342" s="45">
        <f t="shared" ca="1" si="28"/>
        <v>0</v>
      </c>
      <c r="G342" s="45">
        <f t="shared" ca="1" si="35"/>
        <v>0</v>
      </c>
      <c r="H342" s="48">
        <f t="shared" ca="1" si="36"/>
        <v>0</v>
      </c>
      <c r="I342" s="48">
        <f t="shared" ca="1" si="37"/>
        <v>0</v>
      </c>
      <c r="J342" s="45">
        <f t="shared" ca="1" si="38"/>
        <v>0</v>
      </c>
      <c r="K342" s="45">
        <f t="shared" ca="1" si="39"/>
        <v>0</v>
      </c>
      <c r="L342" s="45">
        <f t="shared" ca="1" si="40"/>
        <v>0</v>
      </c>
      <c r="M342" s="45">
        <f t="shared" ca="1" si="29"/>
        <v>0</v>
      </c>
      <c r="N342" s="48">
        <f t="shared" ca="1" si="41"/>
        <v>0</v>
      </c>
      <c r="O342" s="48">
        <f t="shared" ca="1" si="42"/>
        <v>0</v>
      </c>
      <c r="P342" s="45">
        <f t="shared" si="30"/>
        <v>0</v>
      </c>
      <c r="Q342" s="45">
        <f t="shared" si="31"/>
        <v>0</v>
      </c>
      <c r="R342" s="45">
        <f t="shared" si="32"/>
        <v>0</v>
      </c>
      <c r="S342" s="45">
        <f t="shared" si="33"/>
        <v>0</v>
      </c>
      <c r="T342" s="50">
        <f t="shared" si="34"/>
        <v>0</v>
      </c>
    </row>
    <row r="343" spans="1:20" ht="13">
      <c r="A343" s="51"/>
      <c r="B343" s="115">
        <f t="shared" ca="1" si="24"/>
        <v>0</v>
      </c>
      <c r="C343" s="53">
        <f t="shared" ca="1" si="25"/>
        <v>0</v>
      </c>
      <c r="D343" s="53">
        <f t="shared" ca="1" si="26"/>
        <v>0</v>
      </c>
      <c r="E343" s="53">
        <f t="shared" ca="1" si="27"/>
        <v>0</v>
      </c>
      <c r="F343" s="53">
        <f t="shared" ca="1" si="28"/>
        <v>0</v>
      </c>
      <c r="G343" s="53">
        <f t="shared" ca="1" si="35"/>
        <v>0</v>
      </c>
      <c r="H343" s="56">
        <f t="shared" ca="1" si="36"/>
        <v>0</v>
      </c>
      <c r="I343" s="56">
        <f t="shared" ca="1" si="37"/>
        <v>0</v>
      </c>
      <c r="J343" s="53">
        <f t="shared" ca="1" si="38"/>
        <v>0</v>
      </c>
      <c r="K343" s="53">
        <f t="shared" ca="1" si="39"/>
        <v>0</v>
      </c>
      <c r="L343" s="53">
        <f t="shared" ca="1" si="40"/>
        <v>0</v>
      </c>
      <c r="M343" s="53">
        <f t="shared" ca="1" si="29"/>
        <v>0</v>
      </c>
      <c r="N343" s="56">
        <f t="shared" ca="1" si="41"/>
        <v>0</v>
      </c>
      <c r="O343" s="56">
        <f t="shared" ca="1" si="42"/>
        <v>0</v>
      </c>
      <c r="P343" s="53">
        <f t="shared" si="30"/>
        <v>0</v>
      </c>
      <c r="Q343" s="53">
        <f t="shared" si="31"/>
        <v>0</v>
      </c>
      <c r="R343" s="53">
        <f t="shared" si="32"/>
        <v>0</v>
      </c>
      <c r="S343" s="53">
        <f t="shared" si="33"/>
        <v>0</v>
      </c>
      <c r="T343" s="58">
        <f t="shared" si="34"/>
        <v>0</v>
      </c>
    </row>
    <row r="344" spans="1:20" ht="13">
      <c r="A344" s="43"/>
      <c r="B344" s="116">
        <f t="shared" ca="1" si="24"/>
        <v>0</v>
      </c>
      <c r="C344" s="45">
        <f t="shared" ca="1" si="25"/>
        <v>0</v>
      </c>
      <c r="D344" s="45">
        <f t="shared" ca="1" si="26"/>
        <v>0</v>
      </c>
      <c r="E344" s="45">
        <f t="shared" ca="1" si="27"/>
        <v>0</v>
      </c>
      <c r="F344" s="45">
        <f t="shared" ca="1" si="28"/>
        <v>0</v>
      </c>
      <c r="G344" s="45">
        <f t="shared" ca="1" si="35"/>
        <v>0</v>
      </c>
      <c r="H344" s="48">
        <f t="shared" ca="1" si="36"/>
        <v>0</v>
      </c>
      <c r="I344" s="48">
        <f t="shared" ca="1" si="37"/>
        <v>0</v>
      </c>
      <c r="J344" s="45">
        <f t="shared" ca="1" si="38"/>
        <v>0</v>
      </c>
      <c r="K344" s="45">
        <f t="shared" ca="1" si="39"/>
        <v>0</v>
      </c>
      <c r="L344" s="45">
        <f t="shared" ca="1" si="40"/>
        <v>0</v>
      </c>
      <c r="M344" s="45">
        <f t="shared" ca="1" si="29"/>
        <v>0</v>
      </c>
      <c r="N344" s="48">
        <f t="shared" ca="1" si="41"/>
        <v>0</v>
      </c>
      <c r="O344" s="48">
        <f t="shared" ca="1" si="42"/>
        <v>0</v>
      </c>
      <c r="P344" s="45">
        <f t="shared" si="30"/>
        <v>0</v>
      </c>
      <c r="Q344" s="45">
        <f t="shared" si="31"/>
        <v>0</v>
      </c>
      <c r="R344" s="45">
        <f t="shared" si="32"/>
        <v>0</v>
      </c>
      <c r="S344" s="45">
        <f t="shared" si="33"/>
        <v>0</v>
      </c>
      <c r="T344" s="50">
        <f t="shared" si="34"/>
        <v>0</v>
      </c>
    </row>
    <row r="345" spans="1:20" ht="13">
      <c r="A345" s="51"/>
      <c r="B345" s="115">
        <f t="shared" ca="1" si="24"/>
        <v>0</v>
      </c>
      <c r="C345" s="53">
        <f t="shared" ca="1" si="25"/>
        <v>0</v>
      </c>
      <c r="D345" s="53">
        <f t="shared" ca="1" si="26"/>
        <v>0</v>
      </c>
      <c r="E345" s="53">
        <f t="shared" ca="1" si="27"/>
        <v>0</v>
      </c>
      <c r="F345" s="53">
        <f t="shared" ca="1" si="28"/>
        <v>0</v>
      </c>
      <c r="G345" s="53">
        <f t="shared" ca="1" si="35"/>
        <v>0</v>
      </c>
      <c r="H345" s="56">
        <f t="shared" ca="1" si="36"/>
        <v>0</v>
      </c>
      <c r="I345" s="56">
        <f t="shared" ca="1" si="37"/>
        <v>0</v>
      </c>
      <c r="J345" s="53">
        <f t="shared" ca="1" si="38"/>
        <v>0</v>
      </c>
      <c r="K345" s="53">
        <f t="shared" ca="1" si="39"/>
        <v>0</v>
      </c>
      <c r="L345" s="53">
        <f t="shared" ca="1" si="40"/>
        <v>0</v>
      </c>
      <c r="M345" s="53">
        <f t="shared" ca="1" si="29"/>
        <v>0</v>
      </c>
      <c r="N345" s="56">
        <f t="shared" ca="1" si="41"/>
        <v>0</v>
      </c>
      <c r="O345" s="56">
        <f t="shared" ca="1" si="42"/>
        <v>0</v>
      </c>
      <c r="P345" s="53">
        <f t="shared" si="30"/>
        <v>0</v>
      </c>
      <c r="Q345" s="53">
        <f t="shared" si="31"/>
        <v>0</v>
      </c>
      <c r="R345" s="53">
        <f t="shared" si="32"/>
        <v>0</v>
      </c>
      <c r="S345" s="53">
        <f t="shared" si="33"/>
        <v>0</v>
      </c>
      <c r="T345" s="58">
        <f t="shared" si="34"/>
        <v>0</v>
      </c>
    </row>
    <row r="346" spans="1:20" ht="13">
      <c r="A346" s="43"/>
      <c r="B346" s="116">
        <f t="shared" ca="1" si="24"/>
        <v>0</v>
      </c>
      <c r="C346" s="45">
        <f t="shared" ca="1" si="25"/>
        <v>0</v>
      </c>
      <c r="D346" s="45">
        <f t="shared" ca="1" si="26"/>
        <v>0</v>
      </c>
      <c r="E346" s="45">
        <f t="shared" ca="1" si="27"/>
        <v>0</v>
      </c>
      <c r="F346" s="45">
        <f t="shared" ca="1" si="28"/>
        <v>0</v>
      </c>
      <c r="G346" s="45">
        <f t="shared" ca="1" si="35"/>
        <v>0</v>
      </c>
      <c r="H346" s="48">
        <f t="shared" ca="1" si="36"/>
        <v>0</v>
      </c>
      <c r="I346" s="48">
        <f t="shared" ca="1" si="37"/>
        <v>0</v>
      </c>
      <c r="J346" s="45">
        <f t="shared" ca="1" si="38"/>
        <v>0</v>
      </c>
      <c r="K346" s="45">
        <f t="shared" ca="1" si="39"/>
        <v>0</v>
      </c>
      <c r="L346" s="45">
        <f t="shared" ca="1" si="40"/>
        <v>0</v>
      </c>
      <c r="M346" s="45">
        <f t="shared" ca="1" si="29"/>
        <v>0</v>
      </c>
      <c r="N346" s="48">
        <f t="shared" ca="1" si="41"/>
        <v>0</v>
      </c>
      <c r="O346" s="48">
        <f t="shared" ca="1" si="42"/>
        <v>0</v>
      </c>
      <c r="P346" s="45">
        <f t="shared" si="30"/>
        <v>0</v>
      </c>
      <c r="Q346" s="45">
        <f t="shared" si="31"/>
        <v>0</v>
      </c>
      <c r="R346" s="45">
        <f t="shared" si="32"/>
        <v>0</v>
      </c>
      <c r="S346" s="45">
        <f t="shared" si="33"/>
        <v>0</v>
      </c>
      <c r="T346" s="50">
        <f t="shared" si="34"/>
        <v>0</v>
      </c>
    </row>
    <row r="347" spans="1:20" ht="13">
      <c r="A347" s="51"/>
      <c r="B347" s="115">
        <f t="shared" ca="1" si="24"/>
        <v>0</v>
      </c>
      <c r="C347" s="53">
        <f t="shared" ca="1" si="25"/>
        <v>0</v>
      </c>
      <c r="D347" s="53">
        <f t="shared" ca="1" si="26"/>
        <v>0</v>
      </c>
      <c r="E347" s="53">
        <f t="shared" ca="1" si="27"/>
        <v>0</v>
      </c>
      <c r="F347" s="53">
        <f t="shared" ca="1" si="28"/>
        <v>0</v>
      </c>
      <c r="G347" s="53">
        <f t="shared" ca="1" si="35"/>
        <v>0</v>
      </c>
      <c r="H347" s="56">
        <f t="shared" ca="1" si="36"/>
        <v>0</v>
      </c>
      <c r="I347" s="56">
        <f t="shared" ca="1" si="37"/>
        <v>0</v>
      </c>
      <c r="J347" s="53">
        <f t="shared" ca="1" si="38"/>
        <v>0</v>
      </c>
      <c r="K347" s="53">
        <f t="shared" ca="1" si="39"/>
        <v>0</v>
      </c>
      <c r="L347" s="53">
        <f t="shared" ca="1" si="40"/>
        <v>0</v>
      </c>
      <c r="M347" s="53">
        <f t="shared" ca="1" si="29"/>
        <v>0</v>
      </c>
      <c r="N347" s="56">
        <f t="shared" ca="1" si="41"/>
        <v>0</v>
      </c>
      <c r="O347" s="56">
        <f t="shared" ca="1" si="42"/>
        <v>0</v>
      </c>
      <c r="P347" s="53">
        <f t="shared" si="30"/>
        <v>0</v>
      </c>
      <c r="Q347" s="53">
        <f t="shared" si="31"/>
        <v>0</v>
      </c>
      <c r="R347" s="53">
        <f t="shared" si="32"/>
        <v>0</v>
      </c>
      <c r="S347" s="53">
        <f t="shared" si="33"/>
        <v>0</v>
      </c>
      <c r="T347" s="58">
        <f t="shared" si="34"/>
        <v>0</v>
      </c>
    </row>
    <row r="348" spans="1:20" ht="13">
      <c r="A348" s="43"/>
      <c r="B348" s="116">
        <f t="shared" ca="1" si="24"/>
        <v>0</v>
      </c>
      <c r="C348" s="45">
        <f t="shared" ca="1" si="25"/>
        <v>0</v>
      </c>
      <c r="D348" s="45">
        <f t="shared" ca="1" si="26"/>
        <v>0</v>
      </c>
      <c r="E348" s="45">
        <f t="shared" ca="1" si="27"/>
        <v>0</v>
      </c>
      <c r="F348" s="45">
        <f t="shared" ca="1" si="28"/>
        <v>0</v>
      </c>
      <c r="G348" s="45">
        <f t="shared" ca="1" si="35"/>
        <v>0</v>
      </c>
      <c r="H348" s="48">
        <f t="shared" ca="1" si="36"/>
        <v>0</v>
      </c>
      <c r="I348" s="48">
        <f t="shared" ca="1" si="37"/>
        <v>0</v>
      </c>
      <c r="J348" s="45">
        <f t="shared" ca="1" si="38"/>
        <v>0</v>
      </c>
      <c r="K348" s="45">
        <f t="shared" ca="1" si="39"/>
        <v>0</v>
      </c>
      <c r="L348" s="45">
        <f t="shared" ca="1" si="40"/>
        <v>0</v>
      </c>
      <c r="M348" s="45">
        <f t="shared" ca="1" si="29"/>
        <v>0</v>
      </c>
      <c r="N348" s="48">
        <f t="shared" ca="1" si="41"/>
        <v>0</v>
      </c>
      <c r="O348" s="48">
        <f t="shared" ca="1" si="42"/>
        <v>0</v>
      </c>
      <c r="P348" s="45">
        <f t="shared" si="30"/>
        <v>0</v>
      </c>
      <c r="Q348" s="45">
        <f t="shared" si="31"/>
        <v>0</v>
      </c>
      <c r="R348" s="45">
        <f t="shared" si="32"/>
        <v>0</v>
      </c>
      <c r="S348" s="45">
        <f t="shared" si="33"/>
        <v>0</v>
      </c>
      <c r="T348" s="50">
        <f t="shared" si="34"/>
        <v>0</v>
      </c>
    </row>
    <row r="349" spans="1:20" ht="13">
      <c r="A349" s="51"/>
      <c r="B349" s="115">
        <f t="shared" ca="1" si="24"/>
        <v>0</v>
      </c>
      <c r="C349" s="53">
        <f t="shared" ca="1" si="25"/>
        <v>0</v>
      </c>
      <c r="D349" s="53">
        <f t="shared" ca="1" si="26"/>
        <v>0</v>
      </c>
      <c r="E349" s="53">
        <f t="shared" ca="1" si="27"/>
        <v>0</v>
      </c>
      <c r="F349" s="53">
        <f t="shared" ca="1" si="28"/>
        <v>0</v>
      </c>
      <c r="G349" s="53">
        <f t="shared" ca="1" si="35"/>
        <v>0</v>
      </c>
      <c r="H349" s="56">
        <f t="shared" ca="1" si="36"/>
        <v>0</v>
      </c>
      <c r="I349" s="56">
        <f t="shared" ca="1" si="37"/>
        <v>0</v>
      </c>
      <c r="J349" s="53">
        <f t="shared" ca="1" si="38"/>
        <v>0</v>
      </c>
      <c r="K349" s="53">
        <f t="shared" ca="1" si="39"/>
        <v>0</v>
      </c>
      <c r="L349" s="53">
        <f t="shared" ca="1" si="40"/>
        <v>0</v>
      </c>
      <c r="M349" s="53">
        <f t="shared" ca="1" si="29"/>
        <v>0</v>
      </c>
      <c r="N349" s="56">
        <f t="shared" ca="1" si="41"/>
        <v>0</v>
      </c>
      <c r="O349" s="56">
        <f t="shared" ca="1" si="42"/>
        <v>0</v>
      </c>
      <c r="P349" s="53">
        <f t="shared" si="30"/>
        <v>0</v>
      </c>
      <c r="Q349" s="53">
        <f t="shared" si="31"/>
        <v>0</v>
      </c>
      <c r="R349" s="53">
        <f t="shared" si="32"/>
        <v>0</v>
      </c>
      <c r="S349" s="53">
        <f t="shared" si="33"/>
        <v>0</v>
      </c>
      <c r="T349" s="58">
        <f t="shared" si="34"/>
        <v>0</v>
      </c>
    </row>
    <row r="350" spans="1:20" ht="13">
      <c r="A350" s="43"/>
      <c r="B350" s="116">
        <f t="shared" ca="1" si="24"/>
        <v>0</v>
      </c>
      <c r="C350" s="45">
        <f t="shared" ca="1" si="25"/>
        <v>0</v>
      </c>
      <c r="D350" s="45">
        <f t="shared" ca="1" si="26"/>
        <v>0</v>
      </c>
      <c r="E350" s="45">
        <f t="shared" ca="1" si="27"/>
        <v>0</v>
      </c>
      <c r="F350" s="45">
        <f t="shared" ca="1" si="28"/>
        <v>0</v>
      </c>
      <c r="G350" s="45">
        <f t="shared" ca="1" si="35"/>
        <v>0</v>
      </c>
      <c r="H350" s="48">
        <f t="shared" ca="1" si="36"/>
        <v>0</v>
      </c>
      <c r="I350" s="48">
        <f t="shared" ca="1" si="37"/>
        <v>0</v>
      </c>
      <c r="J350" s="45">
        <f t="shared" ca="1" si="38"/>
        <v>0</v>
      </c>
      <c r="K350" s="45">
        <f t="shared" ca="1" si="39"/>
        <v>0</v>
      </c>
      <c r="L350" s="45">
        <f t="shared" ca="1" si="40"/>
        <v>0</v>
      </c>
      <c r="M350" s="45">
        <f t="shared" ca="1" si="29"/>
        <v>0</v>
      </c>
      <c r="N350" s="48">
        <f t="shared" ca="1" si="41"/>
        <v>0</v>
      </c>
      <c r="O350" s="48">
        <f t="shared" ca="1" si="42"/>
        <v>0</v>
      </c>
      <c r="P350" s="45">
        <f t="shared" si="30"/>
        <v>0</v>
      </c>
      <c r="Q350" s="45">
        <f t="shared" si="31"/>
        <v>0</v>
      </c>
      <c r="R350" s="45">
        <f t="shared" si="32"/>
        <v>0</v>
      </c>
      <c r="S350" s="45">
        <f t="shared" si="33"/>
        <v>0</v>
      </c>
      <c r="T350" s="50">
        <f t="shared" si="34"/>
        <v>0</v>
      </c>
    </row>
    <row r="351" spans="1:20" ht="13">
      <c r="A351" s="51"/>
      <c r="B351" s="115">
        <f t="shared" ca="1" si="24"/>
        <v>0</v>
      </c>
      <c r="C351" s="53">
        <f t="shared" ca="1" si="25"/>
        <v>0</v>
      </c>
      <c r="D351" s="53">
        <f t="shared" ca="1" si="26"/>
        <v>0</v>
      </c>
      <c r="E351" s="53">
        <f t="shared" ca="1" si="27"/>
        <v>0</v>
      </c>
      <c r="F351" s="53">
        <f t="shared" ca="1" si="28"/>
        <v>0</v>
      </c>
      <c r="G351" s="53">
        <f t="shared" ca="1" si="35"/>
        <v>0</v>
      </c>
      <c r="H351" s="56">
        <f t="shared" ca="1" si="36"/>
        <v>0</v>
      </c>
      <c r="I351" s="56">
        <f t="shared" ca="1" si="37"/>
        <v>0</v>
      </c>
      <c r="J351" s="53">
        <f t="shared" ca="1" si="38"/>
        <v>0</v>
      </c>
      <c r="K351" s="53">
        <f t="shared" ca="1" si="39"/>
        <v>0</v>
      </c>
      <c r="L351" s="53">
        <f t="shared" ca="1" si="40"/>
        <v>0</v>
      </c>
      <c r="M351" s="53">
        <f t="shared" ca="1" si="29"/>
        <v>0</v>
      </c>
      <c r="N351" s="56">
        <f t="shared" ca="1" si="41"/>
        <v>0</v>
      </c>
      <c r="O351" s="56">
        <f t="shared" ca="1" si="42"/>
        <v>0</v>
      </c>
      <c r="P351" s="53">
        <f t="shared" si="30"/>
        <v>0</v>
      </c>
      <c r="Q351" s="53">
        <f t="shared" si="31"/>
        <v>0</v>
      </c>
      <c r="R351" s="53">
        <f t="shared" si="32"/>
        <v>0</v>
      </c>
      <c r="S351" s="53">
        <f t="shared" si="33"/>
        <v>0</v>
      </c>
      <c r="T351" s="58">
        <f t="shared" si="34"/>
        <v>0</v>
      </c>
    </row>
    <row r="352" spans="1:20" ht="13">
      <c r="A352" s="43"/>
      <c r="B352" s="116">
        <f t="shared" ca="1" si="24"/>
        <v>0</v>
      </c>
      <c r="C352" s="45">
        <f t="shared" ca="1" si="25"/>
        <v>0</v>
      </c>
      <c r="D352" s="45">
        <f t="shared" ca="1" si="26"/>
        <v>0</v>
      </c>
      <c r="E352" s="45">
        <f t="shared" ca="1" si="27"/>
        <v>0</v>
      </c>
      <c r="F352" s="45">
        <f t="shared" ca="1" si="28"/>
        <v>0</v>
      </c>
      <c r="G352" s="45">
        <f t="shared" ca="1" si="35"/>
        <v>0</v>
      </c>
      <c r="H352" s="48">
        <f t="shared" ca="1" si="36"/>
        <v>0</v>
      </c>
      <c r="I352" s="48">
        <f t="shared" ca="1" si="37"/>
        <v>0</v>
      </c>
      <c r="J352" s="45">
        <f t="shared" ca="1" si="38"/>
        <v>0</v>
      </c>
      <c r="K352" s="45">
        <f t="shared" ca="1" si="39"/>
        <v>0</v>
      </c>
      <c r="L352" s="45">
        <f t="shared" ca="1" si="40"/>
        <v>0</v>
      </c>
      <c r="M352" s="45">
        <f t="shared" ca="1" si="29"/>
        <v>0</v>
      </c>
      <c r="N352" s="48">
        <f t="shared" ca="1" si="41"/>
        <v>0</v>
      </c>
      <c r="O352" s="48">
        <f t="shared" ca="1" si="42"/>
        <v>0</v>
      </c>
      <c r="P352" s="45">
        <f t="shared" si="30"/>
        <v>0</v>
      </c>
      <c r="Q352" s="45">
        <f t="shared" si="31"/>
        <v>0</v>
      </c>
      <c r="R352" s="45">
        <f t="shared" si="32"/>
        <v>0</v>
      </c>
      <c r="S352" s="45">
        <f t="shared" si="33"/>
        <v>0</v>
      </c>
      <c r="T352" s="50">
        <f t="shared" si="34"/>
        <v>0</v>
      </c>
    </row>
    <row r="353" spans="1:20" ht="13">
      <c r="A353" s="51"/>
      <c r="B353" s="115">
        <f t="shared" ca="1" si="24"/>
        <v>0</v>
      </c>
      <c r="C353" s="53">
        <f t="shared" ca="1" si="25"/>
        <v>0</v>
      </c>
      <c r="D353" s="53">
        <f t="shared" ca="1" si="26"/>
        <v>0</v>
      </c>
      <c r="E353" s="53">
        <f t="shared" ca="1" si="27"/>
        <v>0</v>
      </c>
      <c r="F353" s="53">
        <f t="shared" ca="1" si="28"/>
        <v>0</v>
      </c>
      <c r="G353" s="53">
        <f t="shared" ca="1" si="35"/>
        <v>0</v>
      </c>
      <c r="H353" s="56">
        <f t="shared" ca="1" si="36"/>
        <v>0</v>
      </c>
      <c r="I353" s="56">
        <f t="shared" ca="1" si="37"/>
        <v>0</v>
      </c>
      <c r="J353" s="53">
        <f t="shared" ca="1" si="38"/>
        <v>0</v>
      </c>
      <c r="K353" s="53">
        <f t="shared" ca="1" si="39"/>
        <v>0</v>
      </c>
      <c r="L353" s="53">
        <f t="shared" ca="1" si="40"/>
        <v>0</v>
      </c>
      <c r="M353" s="53">
        <f t="shared" ca="1" si="29"/>
        <v>0</v>
      </c>
      <c r="N353" s="56">
        <f t="shared" ca="1" si="41"/>
        <v>0</v>
      </c>
      <c r="O353" s="56">
        <f t="shared" ca="1" si="42"/>
        <v>0</v>
      </c>
      <c r="P353" s="53">
        <f t="shared" si="30"/>
        <v>0</v>
      </c>
      <c r="Q353" s="53">
        <f t="shared" si="31"/>
        <v>0</v>
      </c>
      <c r="R353" s="53">
        <f t="shared" si="32"/>
        <v>0</v>
      </c>
      <c r="S353" s="53">
        <f t="shared" si="33"/>
        <v>0</v>
      </c>
      <c r="T353" s="58">
        <f t="shared" si="34"/>
        <v>0</v>
      </c>
    </row>
    <row r="354" spans="1:20" ht="13">
      <c r="A354" s="43"/>
      <c r="B354" s="116">
        <f t="shared" ca="1" si="24"/>
        <v>0</v>
      </c>
      <c r="C354" s="45">
        <f t="shared" ca="1" si="25"/>
        <v>0</v>
      </c>
      <c r="D354" s="45">
        <f t="shared" ca="1" si="26"/>
        <v>0</v>
      </c>
      <c r="E354" s="45">
        <f t="shared" ca="1" si="27"/>
        <v>0</v>
      </c>
      <c r="F354" s="45">
        <f t="shared" ca="1" si="28"/>
        <v>0</v>
      </c>
      <c r="G354" s="45">
        <f t="shared" ca="1" si="35"/>
        <v>0</v>
      </c>
      <c r="H354" s="48">
        <f t="shared" ca="1" si="36"/>
        <v>0</v>
      </c>
      <c r="I354" s="48">
        <f t="shared" ca="1" si="37"/>
        <v>0</v>
      </c>
      <c r="J354" s="45">
        <f t="shared" ca="1" si="38"/>
        <v>0</v>
      </c>
      <c r="K354" s="45">
        <f t="shared" ca="1" si="39"/>
        <v>0</v>
      </c>
      <c r="L354" s="45">
        <f t="shared" ca="1" si="40"/>
        <v>0</v>
      </c>
      <c r="M354" s="45">
        <f t="shared" ca="1" si="29"/>
        <v>0</v>
      </c>
      <c r="N354" s="48">
        <f t="shared" ca="1" si="41"/>
        <v>0</v>
      </c>
      <c r="O354" s="48">
        <f t="shared" ca="1" si="42"/>
        <v>0</v>
      </c>
      <c r="P354" s="45">
        <f t="shared" si="30"/>
        <v>0</v>
      </c>
      <c r="Q354" s="45">
        <f t="shared" si="31"/>
        <v>0</v>
      </c>
      <c r="R354" s="45">
        <f t="shared" si="32"/>
        <v>0</v>
      </c>
      <c r="S354" s="45">
        <f t="shared" si="33"/>
        <v>0</v>
      </c>
      <c r="T354" s="50">
        <f t="shared" si="34"/>
        <v>0</v>
      </c>
    </row>
    <row r="355" spans="1:20" ht="13">
      <c r="A355" s="51"/>
      <c r="B355" s="115">
        <f t="shared" ca="1" si="24"/>
        <v>0</v>
      </c>
      <c r="C355" s="53">
        <f t="shared" ca="1" si="25"/>
        <v>0</v>
      </c>
      <c r="D355" s="53">
        <f t="shared" ca="1" si="26"/>
        <v>0</v>
      </c>
      <c r="E355" s="53">
        <f t="shared" ca="1" si="27"/>
        <v>0</v>
      </c>
      <c r="F355" s="53">
        <f t="shared" ca="1" si="28"/>
        <v>0</v>
      </c>
      <c r="G355" s="53">
        <f t="shared" ca="1" si="35"/>
        <v>0</v>
      </c>
      <c r="H355" s="56">
        <f t="shared" ca="1" si="36"/>
        <v>0</v>
      </c>
      <c r="I355" s="56">
        <f t="shared" ca="1" si="37"/>
        <v>0</v>
      </c>
      <c r="J355" s="53">
        <f t="shared" ca="1" si="38"/>
        <v>0</v>
      </c>
      <c r="K355" s="53">
        <f t="shared" ca="1" si="39"/>
        <v>0</v>
      </c>
      <c r="L355" s="53">
        <f t="shared" ca="1" si="40"/>
        <v>0</v>
      </c>
      <c r="M355" s="53">
        <f t="shared" ca="1" si="29"/>
        <v>0</v>
      </c>
      <c r="N355" s="56">
        <f t="shared" ca="1" si="41"/>
        <v>0</v>
      </c>
      <c r="O355" s="56">
        <f t="shared" ca="1" si="42"/>
        <v>0</v>
      </c>
      <c r="P355" s="53">
        <f t="shared" si="30"/>
        <v>0</v>
      </c>
      <c r="Q355" s="53">
        <f t="shared" si="31"/>
        <v>0</v>
      </c>
      <c r="R355" s="53">
        <f t="shared" si="32"/>
        <v>0</v>
      </c>
      <c r="S355" s="53">
        <f t="shared" si="33"/>
        <v>0</v>
      </c>
      <c r="T355" s="58">
        <f t="shared" si="34"/>
        <v>0</v>
      </c>
    </row>
    <row r="356" spans="1:20" ht="13">
      <c r="A356" s="43"/>
      <c r="B356" s="116">
        <f t="shared" ca="1" si="24"/>
        <v>0</v>
      </c>
      <c r="C356" s="45">
        <f t="shared" ca="1" si="25"/>
        <v>0</v>
      </c>
      <c r="D356" s="45">
        <f t="shared" ca="1" si="26"/>
        <v>0</v>
      </c>
      <c r="E356" s="45">
        <f t="shared" ca="1" si="27"/>
        <v>0</v>
      </c>
      <c r="F356" s="45">
        <f t="shared" ca="1" si="28"/>
        <v>0</v>
      </c>
      <c r="G356" s="45">
        <f t="shared" ca="1" si="35"/>
        <v>0</v>
      </c>
      <c r="H356" s="48">
        <f t="shared" ca="1" si="36"/>
        <v>0</v>
      </c>
      <c r="I356" s="48">
        <f t="shared" ca="1" si="37"/>
        <v>0</v>
      </c>
      <c r="J356" s="45">
        <f t="shared" ca="1" si="38"/>
        <v>0</v>
      </c>
      <c r="K356" s="45">
        <f t="shared" ca="1" si="39"/>
        <v>0</v>
      </c>
      <c r="L356" s="45">
        <f t="shared" ca="1" si="40"/>
        <v>0</v>
      </c>
      <c r="M356" s="45">
        <f t="shared" ca="1" si="29"/>
        <v>0</v>
      </c>
      <c r="N356" s="48">
        <f t="shared" ca="1" si="41"/>
        <v>0</v>
      </c>
      <c r="O356" s="48">
        <f t="shared" ca="1" si="42"/>
        <v>0</v>
      </c>
      <c r="P356" s="45">
        <f t="shared" si="30"/>
        <v>0</v>
      </c>
      <c r="Q356" s="45">
        <f t="shared" si="31"/>
        <v>0</v>
      </c>
      <c r="R356" s="45">
        <f t="shared" si="32"/>
        <v>0</v>
      </c>
      <c r="S356" s="45">
        <f t="shared" si="33"/>
        <v>0</v>
      </c>
      <c r="T356" s="50">
        <f t="shared" si="34"/>
        <v>0</v>
      </c>
    </row>
    <row r="357" spans="1:20" ht="13">
      <c r="A357" s="51"/>
      <c r="B357" s="115">
        <f t="shared" ca="1" si="24"/>
        <v>0</v>
      </c>
      <c r="C357" s="53">
        <f t="shared" ca="1" si="25"/>
        <v>0</v>
      </c>
      <c r="D357" s="53">
        <f t="shared" ca="1" si="26"/>
        <v>0</v>
      </c>
      <c r="E357" s="53">
        <f t="shared" ca="1" si="27"/>
        <v>0</v>
      </c>
      <c r="F357" s="53">
        <f t="shared" ca="1" si="28"/>
        <v>0</v>
      </c>
      <c r="G357" s="53">
        <f t="shared" ca="1" si="35"/>
        <v>0</v>
      </c>
      <c r="H357" s="56">
        <f t="shared" ca="1" si="36"/>
        <v>0</v>
      </c>
      <c r="I357" s="56">
        <f t="shared" ca="1" si="37"/>
        <v>0</v>
      </c>
      <c r="J357" s="53">
        <f t="shared" ca="1" si="38"/>
        <v>0</v>
      </c>
      <c r="K357" s="53">
        <f t="shared" ca="1" si="39"/>
        <v>0</v>
      </c>
      <c r="L357" s="53">
        <f t="shared" ca="1" si="40"/>
        <v>0</v>
      </c>
      <c r="M357" s="53">
        <f t="shared" ca="1" si="29"/>
        <v>0</v>
      </c>
      <c r="N357" s="56">
        <f t="shared" ca="1" si="41"/>
        <v>0</v>
      </c>
      <c r="O357" s="56">
        <f t="shared" ca="1" si="42"/>
        <v>0</v>
      </c>
      <c r="P357" s="53">
        <f t="shared" si="30"/>
        <v>0</v>
      </c>
      <c r="Q357" s="53">
        <f t="shared" si="31"/>
        <v>0</v>
      </c>
      <c r="R357" s="53">
        <f t="shared" si="32"/>
        <v>0</v>
      </c>
      <c r="S357" s="53">
        <f t="shared" si="33"/>
        <v>0</v>
      </c>
      <c r="T357" s="58">
        <f t="shared" si="34"/>
        <v>0</v>
      </c>
    </row>
    <row r="358" spans="1:20" ht="13">
      <c r="A358" s="43"/>
      <c r="B358" s="116">
        <f t="shared" ca="1" si="24"/>
        <v>0</v>
      </c>
      <c r="C358" s="45">
        <f t="shared" ca="1" si="25"/>
        <v>0</v>
      </c>
      <c r="D358" s="45">
        <f t="shared" ca="1" si="26"/>
        <v>0</v>
      </c>
      <c r="E358" s="45">
        <f t="shared" ca="1" si="27"/>
        <v>0</v>
      </c>
      <c r="F358" s="45">
        <f t="shared" ca="1" si="28"/>
        <v>0</v>
      </c>
      <c r="G358" s="45">
        <f t="shared" ca="1" si="35"/>
        <v>0</v>
      </c>
      <c r="H358" s="48">
        <f t="shared" ca="1" si="36"/>
        <v>0</v>
      </c>
      <c r="I358" s="48">
        <f t="shared" ca="1" si="37"/>
        <v>0</v>
      </c>
      <c r="J358" s="45">
        <f t="shared" ca="1" si="38"/>
        <v>0</v>
      </c>
      <c r="K358" s="45">
        <f t="shared" ca="1" si="39"/>
        <v>0</v>
      </c>
      <c r="L358" s="45">
        <f t="shared" ca="1" si="40"/>
        <v>0</v>
      </c>
      <c r="M358" s="45">
        <f t="shared" ca="1" si="29"/>
        <v>0</v>
      </c>
      <c r="N358" s="48">
        <f t="shared" ca="1" si="41"/>
        <v>0</v>
      </c>
      <c r="O358" s="48">
        <f t="shared" ca="1" si="42"/>
        <v>0</v>
      </c>
      <c r="P358" s="45">
        <f t="shared" si="30"/>
        <v>0</v>
      </c>
      <c r="Q358" s="45">
        <f t="shared" si="31"/>
        <v>0</v>
      </c>
      <c r="R358" s="45">
        <f t="shared" si="32"/>
        <v>0</v>
      </c>
      <c r="S358" s="45">
        <f t="shared" si="33"/>
        <v>0</v>
      </c>
      <c r="T358" s="50">
        <f t="shared" si="34"/>
        <v>0</v>
      </c>
    </row>
    <row r="359" spans="1:20" ht="13">
      <c r="A359" s="51"/>
      <c r="B359" s="115">
        <f t="shared" ca="1" si="24"/>
        <v>0</v>
      </c>
      <c r="C359" s="53">
        <f t="shared" ca="1" si="25"/>
        <v>0</v>
      </c>
      <c r="D359" s="53">
        <f t="shared" ca="1" si="26"/>
        <v>0</v>
      </c>
      <c r="E359" s="53">
        <f t="shared" ca="1" si="27"/>
        <v>0</v>
      </c>
      <c r="F359" s="53">
        <f t="shared" ca="1" si="28"/>
        <v>0</v>
      </c>
      <c r="G359" s="53">
        <f t="shared" ca="1" si="35"/>
        <v>0</v>
      </c>
      <c r="H359" s="56">
        <f t="shared" ca="1" si="36"/>
        <v>0</v>
      </c>
      <c r="I359" s="56">
        <f t="shared" ca="1" si="37"/>
        <v>0</v>
      </c>
      <c r="J359" s="53">
        <f t="shared" ca="1" si="38"/>
        <v>0</v>
      </c>
      <c r="K359" s="53">
        <f t="shared" ca="1" si="39"/>
        <v>0</v>
      </c>
      <c r="L359" s="53">
        <f t="shared" ca="1" si="40"/>
        <v>0</v>
      </c>
      <c r="M359" s="53">
        <f t="shared" ca="1" si="29"/>
        <v>0</v>
      </c>
      <c r="N359" s="56">
        <f t="shared" ca="1" si="41"/>
        <v>0</v>
      </c>
      <c r="O359" s="56">
        <f t="shared" ca="1" si="42"/>
        <v>0</v>
      </c>
      <c r="P359" s="53">
        <f t="shared" si="30"/>
        <v>0</v>
      </c>
      <c r="Q359" s="53">
        <f t="shared" si="31"/>
        <v>0</v>
      </c>
      <c r="R359" s="53">
        <f t="shared" si="32"/>
        <v>0</v>
      </c>
      <c r="S359" s="53">
        <f t="shared" si="33"/>
        <v>0</v>
      </c>
      <c r="T359" s="58">
        <f t="shared" si="34"/>
        <v>0</v>
      </c>
    </row>
    <row r="360" spans="1:20" ht="13">
      <c r="A360" s="43"/>
      <c r="B360" s="116">
        <f t="shared" ca="1" si="24"/>
        <v>0</v>
      </c>
      <c r="C360" s="45">
        <f t="shared" ca="1" si="25"/>
        <v>0</v>
      </c>
      <c r="D360" s="45">
        <f t="shared" ca="1" si="26"/>
        <v>0</v>
      </c>
      <c r="E360" s="45">
        <f t="shared" ca="1" si="27"/>
        <v>0</v>
      </c>
      <c r="F360" s="45">
        <f t="shared" ca="1" si="28"/>
        <v>0</v>
      </c>
      <c r="G360" s="45">
        <f t="shared" ca="1" si="35"/>
        <v>0</v>
      </c>
      <c r="H360" s="48">
        <f t="shared" ca="1" si="36"/>
        <v>0</v>
      </c>
      <c r="I360" s="48">
        <f t="shared" ca="1" si="37"/>
        <v>0</v>
      </c>
      <c r="J360" s="45">
        <f t="shared" ca="1" si="38"/>
        <v>0</v>
      </c>
      <c r="K360" s="45">
        <f t="shared" ca="1" si="39"/>
        <v>0</v>
      </c>
      <c r="L360" s="45">
        <f t="shared" ca="1" si="40"/>
        <v>0</v>
      </c>
      <c r="M360" s="45">
        <f t="shared" ca="1" si="29"/>
        <v>0</v>
      </c>
      <c r="N360" s="48">
        <f t="shared" ca="1" si="41"/>
        <v>0</v>
      </c>
      <c r="O360" s="48">
        <f t="shared" ca="1" si="42"/>
        <v>0</v>
      </c>
      <c r="P360" s="45">
        <f t="shared" si="30"/>
        <v>0</v>
      </c>
      <c r="Q360" s="45">
        <f t="shared" si="31"/>
        <v>0</v>
      </c>
      <c r="R360" s="45">
        <f t="shared" si="32"/>
        <v>0</v>
      </c>
      <c r="S360" s="45">
        <f t="shared" si="33"/>
        <v>0</v>
      </c>
      <c r="T360" s="50">
        <f t="shared" si="34"/>
        <v>0</v>
      </c>
    </row>
    <row r="361" spans="1:20" ht="13">
      <c r="A361" s="51"/>
      <c r="B361" s="115">
        <f t="shared" ca="1" si="24"/>
        <v>0</v>
      </c>
      <c r="C361" s="53">
        <f t="shared" ca="1" si="25"/>
        <v>0</v>
      </c>
      <c r="D361" s="53">
        <f t="shared" ca="1" si="26"/>
        <v>0</v>
      </c>
      <c r="E361" s="53">
        <f t="shared" ca="1" si="27"/>
        <v>0</v>
      </c>
      <c r="F361" s="53">
        <f t="shared" ca="1" si="28"/>
        <v>0</v>
      </c>
      <c r="G361" s="53">
        <f t="shared" ca="1" si="35"/>
        <v>0</v>
      </c>
      <c r="H361" s="56">
        <f t="shared" ca="1" si="36"/>
        <v>0</v>
      </c>
      <c r="I361" s="56">
        <f t="shared" ca="1" si="37"/>
        <v>0</v>
      </c>
      <c r="J361" s="53">
        <f t="shared" ca="1" si="38"/>
        <v>0</v>
      </c>
      <c r="K361" s="53">
        <f t="shared" ca="1" si="39"/>
        <v>0</v>
      </c>
      <c r="L361" s="53">
        <f t="shared" ca="1" si="40"/>
        <v>0</v>
      </c>
      <c r="M361" s="53">
        <f t="shared" ca="1" si="29"/>
        <v>0</v>
      </c>
      <c r="N361" s="56">
        <f t="shared" ca="1" si="41"/>
        <v>0</v>
      </c>
      <c r="O361" s="56">
        <f t="shared" ca="1" si="42"/>
        <v>0</v>
      </c>
      <c r="P361" s="53">
        <f t="shared" si="30"/>
        <v>0</v>
      </c>
      <c r="Q361" s="53">
        <f t="shared" si="31"/>
        <v>0</v>
      </c>
      <c r="R361" s="53">
        <f t="shared" si="32"/>
        <v>0</v>
      </c>
      <c r="S361" s="53">
        <f t="shared" si="33"/>
        <v>0</v>
      </c>
      <c r="T361" s="58">
        <f t="shared" si="34"/>
        <v>0</v>
      </c>
    </row>
    <row r="362" spans="1:20" ht="13">
      <c r="A362" s="43"/>
      <c r="B362" s="116">
        <f t="shared" ca="1" si="24"/>
        <v>0</v>
      </c>
      <c r="C362" s="45">
        <f t="shared" ca="1" si="25"/>
        <v>0</v>
      </c>
      <c r="D362" s="45">
        <f t="shared" ca="1" si="26"/>
        <v>0</v>
      </c>
      <c r="E362" s="45">
        <f t="shared" ca="1" si="27"/>
        <v>0</v>
      </c>
      <c r="F362" s="45">
        <f t="shared" ca="1" si="28"/>
        <v>0</v>
      </c>
      <c r="G362" s="45">
        <f t="shared" ca="1" si="35"/>
        <v>0</v>
      </c>
      <c r="H362" s="48">
        <f t="shared" ca="1" si="36"/>
        <v>0</v>
      </c>
      <c r="I362" s="48">
        <f t="shared" ca="1" si="37"/>
        <v>0</v>
      </c>
      <c r="J362" s="45">
        <f t="shared" ca="1" si="38"/>
        <v>0</v>
      </c>
      <c r="K362" s="45">
        <f t="shared" ca="1" si="39"/>
        <v>0</v>
      </c>
      <c r="L362" s="45">
        <f t="shared" ca="1" si="40"/>
        <v>0</v>
      </c>
      <c r="M362" s="45">
        <f t="shared" ca="1" si="29"/>
        <v>0</v>
      </c>
      <c r="N362" s="48">
        <f t="shared" ca="1" si="41"/>
        <v>0</v>
      </c>
      <c r="O362" s="48">
        <f t="shared" ca="1" si="42"/>
        <v>0</v>
      </c>
      <c r="P362" s="45">
        <f t="shared" si="30"/>
        <v>0</v>
      </c>
      <c r="Q362" s="45">
        <f t="shared" si="31"/>
        <v>0</v>
      </c>
      <c r="R362" s="45">
        <f t="shared" si="32"/>
        <v>0</v>
      </c>
      <c r="S362" s="45">
        <f t="shared" si="33"/>
        <v>0</v>
      </c>
      <c r="T362" s="50">
        <f t="shared" si="34"/>
        <v>0</v>
      </c>
    </row>
    <row r="363" spans="1:20" ht="13">
      <c r="A363" s="51"/>
      <c r="B363" s="115">
        <f t="shared" ca="1" si="24"/>
        <v>0</v>
      </c>
      <c r="C363" s="53">
        <f t="shared" ca="1" si="25"/>
        <v>0</v>
      </c>
      <c r="D363" s="53">
        <f t="shared" ca="1" si="26"/>
        <v>0</v>
      </c>
      <c r="E363" s="53">
        <f t="shared" ca="1" si="27"/>
        <v>0</v>
      </c>
      <c r="F363" s="53">
        <f t="shared" ca="1" si="28"/>
        <v>0</v>
      </c>
      <c r="G363" s="53">
        <f t="shared" ca="1" si="35"/>
        <v>0</v>
      </c>
      <c r="H363" s="56">
        <f t="shared" ca="1" si="36"/>
        <v>0</v>
      </c>
      <c r="I363" s="56">
        <f t="shared" ca="1" si="37"/>
        <v>0</v>
      </c>
      <c r="J363" s="53">
        <f t="shared" ca="1" si="38"/>
        <v>0</v>
      </c>
      <c r="K363" s="53">
        <f t="shared" ca="1" si="39"/>
        <v>0</v>
      </c>
      <c r="L363" s="53">
        <f t="shared" ca="1" si="40"/>
        <v>0</v>
      </c>
      <c r="M363" s="53">
        <f t="shared" ca="1" si="29"/>
        <v>0</v>
      </c>
      <c r="N363" s="56">
        <f t="shared" ca="1" si="41"/>
        <v>0</v>
      </c>
      <c r="O363" s="56">
        <f t="shared" ca="1" si="42"/>
        <v>0</v>
      </c>
      <c r="P363" s="53">
        <f t="shared" si="30"/>
        <v>0</v>
      </c>
      <c r="Q363" s="53">
        <f t="shared" si="31"/>
        <v>0</v>
      </c>
      <c r="R363" s="53">
        <f t="shared" si="32"/>
        <v>0</v>
      </c>
      <c r="S363" s="53">
        <f t="shared" si="33"/>
        <v>0</v>
      </c>
      <c r="T363" s="58">
        <f t="shared" si="34"/>
        <v>0</v>
      </c>
    </row>
    <row r="364" spans="1:20" ht="13">
      <c r="A364" s="43"/>
      <c r="B364" s="116">
        <f t="shared" ca="1" si="24"/>
        <v>0</v>
      </c>
      <c r="C364" s="45">
        <f t="shared" ca="1" si="25"/>
        <v>0</v>
      </c>
      <c r="D364" s="45">
        <f t="shared" ca="1" si="26"/>
        <v>0</v>
      </c>
      <c r="E364" s="45">
        <f t="shared" ca="1" si="27"/>
        <v>0</v>
      </c>
      <c r="F364" s="45">
        <f t="shared" ca="1" si="28"/>
        <v>0</v>
      </c>
      <c r="G364" s="45">
        <f t="shared" ca="1" si="35"/>
        <v>0</v>
      </c>
      <c r="H364" s="48">
        <f t="shared" ca="1" si="36"/>
        <v>0</v>
      </c>
      <c r="I364" s="48">
        <f t="shared" ca="1" si="37"/>
        <v>0</v>
      </c>
      <c r="J364" s="45">
        <f t="shared" ca="1" si="38"/>
        <v>0</v>
      </c>
      <c r="K364" s="45">
        <f t="shared" ca="1" si="39"/>
        <v>0</v>
      </c>
      <c r="L364" s="45">
        <f t="shared" ca="1" si="40"/>
        <v>0</v>
      </c>
      <c r="M364" s="45">
        <f t="shared" ca="1" si="29"/>
        <v>0</v>
      </c>
      <c r="N364" s="48">
        <f t="shared" ca="1" si="41"/>
        <v>0</v>
      </c>
      <c r="O364" s="48">
        <f t="shared" ca="1" si="42"/>
        <v>0</v>
      </c>
      <c r="P364" s="45">
        <f t="shared" si="30"/>
        <v>0</v>
      </c>
      <c r="Q364" s="45">
        <f t="shared" si="31"/>
        <v>0</v>
      </c>
      <c r="R364" s="45">
        <f t="shared" si="32"/>
        <v>0</v>
      </c>
      <c r="S364" s="45">
        <f t="shared" si="33"/>
        <v>0</v>
      </c>
      <c r="T364" s="50">
        <f t="shared" si="34"/>
        <v>0</v>
      </c>
    </row>
    <row r="365" spans="1:20" ht="13">
      <c r="A365" s="51"/>
      <c r="B365" s="115">
        <f t="shared" ca="1" si="24"/>
        <v>0</v>
      </c>
      <c r="C365" s="53">
        <f t="shared" ca="1" si="25"/>
        <v>0</v>
      </c>
      <c r="D365" s="53">
        <f t="shared" ca="1" si="26"/>
        <v>0</v>
      </c>
      <c r="E365" s="53">
        <f t="shared" ca="1" si="27"/>
        <v>0</v>
      </c>
      <c r="F365" s="53">
        <f t="shared" ca="1" si="28"/>
        <v>0</v>
      </c>
      <c r="G365" s="53">
        <f t="shared" ca="1" si="35"/>
        <v>0</v>
      </c>
      <c r="H365" s="56">
        <f t="shared" ca="1" si="36"/>
        <v>0</v>
      </c>
      <c r="I365" s="56">
        <f t="shared" ca="1" si="37"/>
        <v>0</v>
      </c>
      <c r="J365" s="53">
        <f t="shared" ca="1" si="38"/>
        <v>0</v>
      </c>
      <c r="K365" s="53">
        <f t="shared" ca="1" si="39"/>
        <v>0</v>
      </c>
      <c r="L365" s="53">
        <f t="shared" ca="1" si="40"/>
        <v>0</v>
      </c>
      <c r="M365" s="53">
        <f t="shared" ca="1" si="29"/>
        <v>0</v>
      </c>
      <c r="N365" s="56">
        <f t="shared" ca="1" si="41"/>
        <v>0</v>
      </c>
      <c r="O365" s="56">
        <f t="shared" ca="1" si="42"/>
        <v>0</v>
      </c>
      <c r="P365" s="53">
        <f t="shared" si="30"/>
        <v>0</v>
      </c>
      <c r="Q365" s="53">
        <f t="shared" si="31"/>
        <v>0</v>
      </c>
      <c r="R365" s="53">
        <f t="shared" si="32"/>
        <v>0</v>
      </c>
      <c r="S365" s="53">
        <f t="shared" si="33"/>
        <v>0</v>
      </c>
      <c r="T365" s="58">
        <f t="shared" si="34"/>
        <v>0</v>
      </c>
    </row>
    <row r="366" spans="1:20" ht="13">
      <c r="A366" s="43"/>
      <c r="B366" s="116">
        <f t="shared" ca="1" si="24"/>
        <v>0</v>
      </c>
      <c r="C366" s="45">
        <f t="shared" ca="1" si="25"/>
        <v>0</v>
      </c>
      <c r="D366" s="45">
        <f t="shared" ca="1" si="26"/>
        <v>0</v>
      </c>
      <c r="E366" s="45">
        <f t="shared" ca="1" si="27"/>
        <v>0</v>
      </c>
      <c r="F366" s="45">
        <f t="shared" ca="1" si="28"/>
        <v>0</v>
      </c>
      <c r="G366" s="45">
        <f t="shared" ca="1" si="35"/>
        <v>0</v>
      </c>
      <c r="H366" s="48">
        <f t="shared" ca="1" si="36"/>
        <v>0</v>
      </c>
      <c r="I366" s="48">
        <f t="shared" ca="1" si="37"/>
        <v>0</v>
      </c>
      <c r="J366" s="45">
        <f t="shared" ca="1" si="38"/>
        <v>0</v>
      </c>
      <c r="K366" s="45">
        <f t="shared" ca="1" si="39"/>
        <v>0</v>
      </c>
      <c r="L366" s="45">
        <f t="shared" ca="1" si="40"/>
        <v>0</v>
      </c>
      <c r="M366" s="45">
        <f t="shared" ca="1" si="29"/>
        <v>0</v>
      </c>
      <c r="N366" s="48">
        <f t="shared" ca="1" si="41"/>
        <v>0</v>
      </c>
      <c r="O366" s="48">
        <f t="shared" ca="1" si="42"/>
        <v>0</v>
      </c>
      <c r="P366" s="45">
        <f t="shared" si="30"/>
        <v>0</v>
      </c>
      <c r="Q366" s="45">
        <f t="shared" si="31"/>
        <v>0</v>
      </c>
      <c r="R366" s="45">
        <f t="shared" si="32"/>
        <v>0</v>
      </c>
      <c r="S366" s="45">
        <f t="shared" si="33"/>
        <v>0</v>
      </c>
      <c r="T366" s="50">
        <f t="shared" si="34"/>
        <v>0</v>
      </c>
    </row>
    <row r="367" spans="1:20" ht="13">
      <c r="A367" s="51"/>
      <c r="B367" s="115">
        <f t="shared" ca="1" si="24"/>
        <v>0</v>
      </c>
      <c r="C367" s="53">
        <f t="shared" ca="1" si="25"/>
        <v>0</v>
      </c>
      <c r="D367" s="53">
        <f t="shared" ca="1" si="26"/>
        <v>0</v>
      </c>
      <c r="E367" s="53">
        <f t="shared" ca="1" si="27"/>
        <v>0</v>
      </c>
      <c r="F367" s="53">
        <f t="shared" ca="1" si="28"/>
        <v>0</v>
      </c>
      <c r="G367" s="53">
        <f t="shared" ca="1" si="35"/>
        <v>0</v>
      </c>
      <c r="H367" s="56">
        <f t="shared" ca="1" si="36"/>
        <v>0</v>
      </c>
      <c r="I367" s="56">
        <f t="shared" ca="1" si="37"/>
        <v>0</v>
      </c>
      <c r="J367" s="53">
        <f t="shared" ca="1" si="38"/>
        <v>0</v>
      </c>
      <c r="K367" s="53">
        <f t="shared" ca="1" si="39"/>
        <v>0</v>
      </c>
      <c r="L367" s="53">
        <f t="shared" ca="1" si="40"/>
        <v>0</v>
      </c>
      <c r="M367" s="53">
        <f t="shared" ca="1" si="29"/>
        <v>0</v>
      </c>
      <c r="N367" s="56">
        <f t="shared" ca="1" si="41"/>
        <v>0</v>
      </c>
      <c r="O367" s="56">
        <f t="shared" ca="1" si="42"/>
        <v>0</v>
      </c>
      <c r="P367" s="53">
        <f t="shared" si="30"/>
        <v>0</v>
      </c>
      <c r="Q367" s="53">
        <f t="shared" si="31"/>
        <v>0</v>
      </c>
      <c r="R367" s="53">
        <f t="shared" si="32"/>
        <v>0</v>
      </c>
      <c r="S367" s="53">
        <f t="shared" si="33"/>
        <v>0</v>
      </c>
      <c r="T367" s="58">
        <f t="shared" si="34"/>
        <v>0</v>
      </c>
    </row>
    <row r="368" spans="1:20" ht="13">
      <c r="A368" s="43"/>
      <c r="B368" s="116">
        <f t="shared" ca="1" si="24"/>
        <v>0</v>
      </c>
      <c r="C368" s="45">
        <f t="shared" ca="1" si="25"/>
        <v>0</v>
      </c>
      <c r="D368" s="45">
        <f t="shared" ca="1" si="26"/>
        <v>0</v>
      </c>
      <c r="E368" s="45">
        <f t="shared" ca="1" si="27"/>
        <v>0</v>
      </c>
      <c r="F368" s="45">
        <f t="shared" ca="1" si="28"/>
        <v>0</v>
      </c>
      <c r="G368" s="45">
        <f t="shared" ca="1" si="35"/>
        <v>0</v>
      </c>
      <c r="H368" s="48">
        <f t="shared" ca="1" si="36"/>
        <v>0</v>
      </c>
      <c r="I368" s="48">
        <f t="shared" ca="1" si="37"/>
        <v>0</v>
      </c>
      <c r="J368" s="45">
        <f t="shared" ca="1" si="38"/>
        <v>0</v>
      </c>
      <c r="K368" s="45">
        <f t="shared" ca="1" si="39"/>
        <v>0</v>
      </c>
      <c r="L368" s="45">
        <f t="shared" ca="1" si="40"/>
        <v>0</v>
      </c>
      <c r="M368" s="45">
        <f t="shared" ca="1" si="29"/>
        <v>0</v>
      </c>
      <c r="N368" s="48">
        <f t="shared" ca="1" si="41"/>
        <v>0</v>
      </c>
      <c r="O368" s="48">
        <f t="shared" ca="1" si="42"/>
        <v>0</v>
      </c>
      <c r="P368" s="45">
        <f t="shared" si="30"/>
        <v>0</v>
      </c>
      <c r="Q368" s="45">
        <f t="shared" si="31"/>
        <v>0</v>
      </c>
      <c r="R368" s="45">
        <f t="shared" si="32"/>
        <v>0</v>
      </c>
      <c r="S368" s="45">
        <f t="shared" si="33"/>
        <v>0</v>
      </c>
      <c r="T368" s="50">
        <f t="shared" si="34"/>
        <v>0</v>
      </c>
    </row>
    <row r="369" spans="1:20" ht="13">
      <c r="A369" s="51"/>
      <c r="B369" s="115">
        <f t="shared" ca="1" si="24"/>
        <v>0</v>
      </c>
      <c r="C369" s="53">
        <f t="shared" ca="1" si="25"/>
        <v>0</v>
      </c>
      <c r="D369" s="53">
        <f t="shared" ca="1" si="26"/>
        <v>0</v>
      </c>
      <c r="E369" s="53">
        <f t="shared" ca="1" si="27"/>
        <v>0</v>
      </c>
      <c r="F369" s="53">
        <f t="shared" ca="1" si="28"/>
        <v>0</v>
      </c>
      <c r="G369" s="53">
        <f t="shared" ca="1" si="35"/>
        <v>0</v>
      </c>
      <c r="H369" s="56">
        <f t="shared" ca="1" si="36"/>
        <v>0</v>
      </c>
      <c r="I369" s="56">
        <f t="shared" ca="1" si="37"/>
        <v>0</v>
      </c>
      <c r="J369" s="53">
        <f t="shared" ca="1" si="38"/>
        <v>0</v>
      </c>
      <c r="K369" s="53">
        <f t="shared" ca="1" si="39"/>
        <v>0</v>
      </c>
      <c r="L369" s="53">
        <f t="shared" ca="1" si="40"/>
        <v>0</v>
      </c>
      <c r="M369" s="53">
        <f t="shared" ca="1" si="29"/>
        <v>0</v>
      </c>
      <c r="N369" s="56">
        <f t="shared" ca="1" si="41"/>
        <v>0</v>
      </c>
      <c r="O369" s="56">
        <f t="shared" ca="1" si="42"/>
        <v>0</v>
      </c>
      <c r="P369" s="53">
        <f t="shared" si="30"/>
        <v>0</v>
      </c>
      <c r="Q369" s="53">
        <f t="shared" si="31"/>
        <v>0</v>
      </c>
      <c r="R369" s="53">
        <f t="shared" si="32"/>
        <v>0</v>
      </c>
      <c r="S369" s="53">
        <f t="shared" si="33"/>
        <v>0</v>
      </c>
      <c r="T369" s="58">
        <f t="shared" si="34"/>
        <v>0</v>
      </c>
    </row>
    <row r="370" spans="1:20" ht="13">
      <c r="A370" s="43"/>
      <c r="B370" s="116">
        <f t="shared" ca="1" si="24"/>
        <v>0</v>
      </c>
      <c r="C370" s="45">
        <f t="shared" ca="1" si="25"/>
        <v>0</v>
      </c>
      <c r="D370" s="45">
        <f t="shared" ca="1" si="26"/>
        <v>0</v>
      </c>
      <c r="E370" s="45">
        <f t="shared" ca="1" si="27"/>
        <v>0</v>
      </c>
      <c r="F370" s="45">
        <f t="shared" ca="1" si="28"/>
        <v>0</v>
      </c>
      <c r="G370" s="45">
        <f t="shared" ca="1" si="35"/>
        <v>0</v>
      </c>
      <c r="H370" s="48">
        <f t="shared" ca="1" si="36"/>
        <v>0</v>
      </c>
      <c r="I370" s="48">
        <f t="shared" ca="1" si="37"/>
        <v>0</v>
      </c>
      <c r="J370" s="45">
        <f t="shared" ca="1" si="38"/>
        <v>0</v>
      </c>
      <c r="K370" s="45">
        <f t="shared" ca="1" si="39"/>
        <v>0</v>
      </c>
      <c r="L370" s="45">
        <f t="shared" ca="1" si="40"/>
        <v>0</v>
      </c>
      <c r="M370" s="45">
        <f t="shared" ca="1" si="29"/>
        <v>0</v>
      </c>
      <c r="N370" s="48">
        <f t="shared" ca="1" si="41"/>
        <v>0</v>
      </c>
      <c r="O370" s="48">
        <f t="shared" ca="1" si="42"/>
        <v>0</v>
      </c>
      <c r="P370" s="45">
        <f t="shared" si="30"/>
        <v>0</v>
      </c>
      <c r="Q370" s="45">
        <f t="shared" si="31"/>
        <v>0</v>
      </c>
      <c r="R370" s="45">
        <f t="shared" si="32"/>
        <v>0</v>
      </c>
      <c r="S370" s="45">
        <f t="shared" si="33"/>
        <v>0</v>
      </c>
      <c r="T370" s="50">
        <f t="shared" si="34"/>
        <v>0</v>
      </c>
    </row>
    <row r="371" spans="1:20" ht="13">
      <c r="A371" s="51"/>
      <c r="B371" s="115">
        <f t="shared" ca="1" si="24"/>
        <v>0</v>
      </c>
      <c r="C371" s="53">
        <f t="shared" ca="1" si="25"/>
        <v>0</v>
      </c>
      <c r="D371" s="53">
        <f t="shared" ca="1" si="26"/>
        <v>0</v>
      </c>
      <c r="E371" s="53">
        <f t="shared" ca="1" si="27"/>
        <v>0</v>
      </c>
      <c r="F371" s="53">
        <f t="shared" ca="1" si="28"/>
        <v>0</v>
      </c>
      <c r="G371" s="53">
        <f t="shared" ca="1" si="35"/>
        <v>0</v>
      </c>
      <c r="H371" s="56">
        <f t="shared" ca="1" si="36"/>
        <v>0</v>
      </c>
      <c r="I371" s="56">
        <f t="shared" ca="1" si="37"/>
        <v>0</v>
      </c>
      <c r="J371" s="53">
        <f t="shared" ca="1" si="38"/>
        <v>0</v>
      </c>
      <c r="K371" s="53">
        <f t="shared" ca="1" si="39"/>
        <v>0</v>
      </c>
      <c r="L371" s="53">
        <f t="shared" ca="1" si="40"/>
        <v>0</v>
      </c>
      <c r="M371" s="53">
        <f t="shared" ca="1" si="29"/>
        <v>0</v>
      </c>
      <c r="N371" s="56">
        <f t="shared" ca="1" si="41"/>
        <v>0</v>
      </c>
      <c r="O371" s="56">
        <f t="shared" ca="1" si="42"/>
        <v>0</v>
      </c>
      <c r="P371" s="53">
        <f t="shared" si="30"/>
        <v>0</v>
      </c>
      <c r="Q371" s="53">
        <f t="shared" si="31"/>
        <v>0</v>
      </c>
      <c r="R371" s="53">
        <f t="shared" si="32"/>
        <v>0</v>
      </c>
      <c r="S371" s="53">
        <f t="shared" si="33"/>
        <v>0</v>
      </c>
      <c r="T371" s="58">
        <f t="shared" si="34"/>
        <v>0</v>
      </c>
    </row>
    <row r="372" spans="1:20" ht="13">
      <c r="A372" s="43"/>
      <c r="B372" s="116">
        <f t="shared" ca="1" si="24"/>
        <v>0</v>
      </c>
      <c r="C372" s="45">
        <f t="shared" ca="1" si="25"/>
        <v>0</v>
      </c>
      <c r="D372" s="45">
        <f t="shared" ca="1" si="26"/>
        <v>0</v>
      </c>
      <c r="E372" s="45">
        <f t="shared" ca="1" si="27"/>
        <v>0</v>
      </c>
      <c r="F372" s="45">
        <f t="shared" ca="1" si="28"/>
        <v>0</v>
      </c>
      <c r="G372" s="45">
        <f t="shared" ca="1" si="35"/>
        <v>0</v>
      </c>
      <c r="H372" s="48">
        <f t="shared" ca="1" si="36"/>
        <v>0</v>
      </c>
      <c r="I372" s="48">
        <f t="shared" ca="1" si="37"/>
        <v>0</v>
      </c>
      <c r="J372" s="45">
        <f t="shared" ca="1" si="38"/>
        <v>0</v>
      </c>
      <c r="K372" s="45">
        <f t="shared" ca="1" si="39"/>
        <v>0</v>
      </c>
      <c r="L372" s="45">
        <f t="shared" ca="1" si="40"/>
        <v>0</v>
      </c>
      <c r="M372" s="45">
        <f t="shared" ca="1" si="29"/>
        <v>0</v>
      </c>
      <c r="N372" s="48">
        <f t="shared" ca="1" si="41"/>
        <v>0</v>
      </c>
      <c r="O372" s="48">
        <f t="shared" ca="1" si="42"/>
        <v>0</v>
      </c>
      <c r="P372" s="45">
        <f t="shared" si="30"/>
        <v>0</v>
      </c>
      <c r="Q372" s="45">
        <f t="shared" si="31"/>
        <v>0</v>
      </c>
      <c r="R372" s="45">
        <f t="shared" si="32"/>
        <v>0</v>
      </c>
      <c r="S372" s="45">
        <f t="shared" si="33"/>
        <v>0</v>
      </c>
      <c r="T372" s="50">
        <f t="shared" si="34"/>
        <v>0</v>
      </c>
    </row>
    <row r="373" spans="1:20" ht="13">
      <c r="A373" s="51"/>
      <c r="B373" s="115">
        <f t="shared" ca="1" si="24"/>
        <v>0</v>
      </c>
      <c r="C373" s="53">
        <f t="shared" ca="1" si="25"/>
        <v>0</v>
      </c>
      <c r="D373" s="53">
        <f t="shared" ca="1" si="26"/>
        <v>0</v>
      </c>
      <c r="E373" s="53">
        <f t="shared" ca="1" si="27"/>
        <v>0</v>
      </c>
      <c r="F373" s="53">
        <f t="shared" ca="1" si="28"/>
        <v>0</v>
      </c>
      <c r="G373" s="53">
        <f t="shared" ca="1" si="35"/>
        <v>0</v>
      </c>
      <c r="H373" s="56">
        <f t="shared" ca="1" si="36"/>
        <v>0</v>
      </c>
      <c r="I373" s="56">
        <f t="shared" ca="1" si="37"/>
        <v>0</v>
      </c>
      <c r="J373" s="53">
        <f t="shared" ca="1" si="38"/>
        <v>0</v>
      </c>
      <c r="K373" s="53">
        <f t="shared" ca="1" si="39"/>
        <v>0</v>
      </c>
      <c r="L373" s="53">
        <f t="shared" ca="1" si="40"/>
        <v>0</v>
      </c>
      <c r="M373" s="53">
        <f t="shared" ca="1" si="29"/>
        <v>0</v>
      </c>
      <c r="N373" s="56">
        <f t="shared" ca="1" si="41"/>
        <v>0</v>
      </c>
      <c r="O373" s="56">
        <f t="shared" ca="1" si="42"/>
        <v>0</v>
      </c>
      <c r="P373" s="53">
        <f t="shared" si="30"/>
        <v>0</v>
      </c>
      <c r="Q373" s="53">
        <f t="shared" si="31"/>
        <v>0</v>
      </c>
      <c r="R373" s="53">
        <f t="shared" si="32"/>
        <v>0</v>
      </c>
      <c r="S373" s="53">
        <f t="shared" si="33"/>
        <v>0</v>
      </c>
      <c r="T373" s="58">
        <f t="shared" si="34"/>
        <v>0</v>
      </c>
    </row>
    <row r="374" spans="1:20" ht="13">
      <c r="A374" s="43"/>
      <c r="B374" s="116">
        <f t="shared" ca="1" si="24"/>
        <v>0</v>
      </c>
      <c r="C374" s="45">
        <f t="shared" ca="1" si="25"/>
        <v>0</v>
      </c>
      <c r="D374" s="45">
        <f t="shared" ca="1" si="26"/>
        <v>0</v>
      </c>
      <c r="E374" s="45">
        <f t="shared" ca="1" si="27"/>
        <v>0</v>
      </c>
      <c r="F374" s="45">
        <f t="shared" ca="1" si="28"/>
        <v>0</v>
      </c>
      <c r="G374" s="45">
        <f t="shared" ca="1" si="35"/>
        <v>0</v>
      </c>
      <c r="H374" s="48">
        <f t="shared" ca="1" si="36"/>
        <v>0</v>
      </c>
      <c r="I374" s="48">
        <f t="shared" ca="1" si="37"/>
        <v>0</v>
      </c>
      <c r="J374" s="45">
        <f t="shared" ca="1" si="38"/>
        <v>0</v>
      </c>
      <c r="K374" s="45">
        <f t="shared" ca="1" si="39"/>
        <v>0</v>
      </c>
      <c r="L374" s="45">
        <f t="shared" ca="1" si="40"/>
        <v>0</v>
      </c>
      <c r="M374" s="45">
        <f t="shared" ca="1" si="29"/>
        <v>0</v>
      </c>
      <c r="N374" s="48">
        <f t="shared" ca="1" si="41"/>
        <v>0</v>
      </c>
      <c r="O374" s="48">
        <f t="shared" ca="1" si="42"/>
        <v>0</v>
      </c>
      <c r="P374" s="45">
        <f t="shared" si="30"/>
        <v>0</v>
      </c>
      <c r="Q374" s="45">
        <f t="shared" si="31"/>
        <v>0</v>
      </c>
      <c r="R374" s="45">
        <f t="shared" si="32"/>
        <v>0</v>
      </c>
      <c r="S374" s="45">
        <f t="shared" si="33"/>
        <v>0</v>
      </c>
      <c r="T374" s="50">
        <f t="shared" si="34"/>
        <v>0</v>
      </c>
    </row>
    <row r="375" spans="1:20" ht="13">
      <c r="A375" s="51"/>
      <c r="B375" s="115">
        <f t="shared" ca="1" si="24"/>
        <v>0</v>
      </c>
      <c r="C375" s="53">
        <f t="shared" ca="1" si="25"/>
        <v>0</v>
      </c>
      <c r="D375" s="53">
        <f t="shared" ca="1" si="26"/>
        <v>0</v>
      </c>
      <c r="E375" s="53">
        <f t="shared" ca="1" si="27"/>
        <v>0</v>
      </c>
      <c r="F375" s="53">
        <f t="shared" ca="1" si="28"/>
        <v>0</v>
      </c>
      <c r="G375" s="53">
        <f t="shared" ca="1" si="35"/>
        <v>0</v>
      </c>
      <c r="H375" s="56">
        <f t="shared" ca="1" si="36"/>
        <v>0</v>
      </c>
      <c r="I375" s="56">
        <f t="shared" ca="1" si="37"/>
        <v>0</v>
      </c>
      <c r="J375" s="53">
        <f t="shared" ca="1" si="38"/>
        <v>0</v>
      </c>
      <c r="K375" s="53">
        <f t="shared" ca="1" si="39"/>
        <v>0</v>
      </c>
      <c r="L375" s="53">
        <f t="shared" ca="1" si="40"/>
        <v>0</v>
      </c>
      <c r="M375" s="53">
        <f t="shared" ca="1" si="29"/>
        <v>0</v>
      </c>
      <c r="N375" s="56">
        <f t="shared" ca="1" si="41"/>
        <v>0</v>
      </c>
      <c r="O375" s="56">
        <f t="shared" ca="1" si="42"/>
        <v>0</v>
      </c>
      <c r="P375" s="53">
        <f t="shared" si="30"/>
        <v>0</v>
      </c>
      <c r="Q375" s="53">
        <f t="shared" si="31"/>
        <v>0</v>
      </c>
      <c r="R375" s="53">
        <f t="shared" si="32"/>
        <v>0</v>
      </c>
      <c r="S375" s="53">
        <f t="shared" si="33"/>
        <v>0</v>
      </c>
      <c r="T375" s="58">
        <f t="shared" si="34"/>
        <v>0</v>
      </c>
    </row>
    <row r="376" spans="1:20" ht="13">
      <c r="A376" s="43"/>
      <c r="B376" s="116">
        <f t="shared" ca="1" si="24"/>
        <v>0</v>
      </c>
      <c r="C376" s="45">
        <f t="shared" ca="1" si="25"/>
        <v>0</v>
      </c>
      <c r="D376" s="45">
        <f t="shared" ca="1" si="26"/>
        <v>0</v>
      </c>
      <c r="E376" s="45">
        <f t="shared" ca="1" si="27"/>
        <v>0</v>
      </c>
      <c r="F376" s="45">
        <f t="shared" ca="1" si="28"/>
        <v>0</v>
      </c>
      <c r="G376" s="45">
        <f t="shared" ca="1" si="35"/>
        <v>0</v>
      </c>
      <c r="H376" s="48">
        <f t="shared" ca="1" si="36"/>
        <v>0</v>
      </c>
      <c r="I376" s="48">
        <f t="shared" ca="1" si="37"/>
        <v>0</v>
      </c>
      <c r="J376" s="45">
        <f t="shared" ca="1" si="38"/>
        <v>0</v>
      </c>
      <c r="K376" s="45">
        <f t="shared" ca="1" si="39"/>
        <v>0</v>
      </c>
      <c r="L376" s="45">
        <f t="shared" ca="1" si="40"/>
        <v>0</v>
      </c>
      <c r="M376" s="45">
        <f t="shared" ca="1" si="29"/>
        <v>0</v>
      </c>
      <c r="N376" s="48">
        <f t="shared" ca="1" si="41"/>
        <v>0</v>
      </c>
      <c r="O376" s="48">
        <f t="shared" ca="1" si="42"/>
        <v>0</v>
      </c>
      <c r="P376" s="45">
        <f t="shared" si="30"/>
        <v>0</v>
      </c>
      <c r="Q376" s="45">
        <f t="shared" si="31"/>
        <v>0</v>
      </c>
      <c r="R376" s="45">
        <f t="shared" si="32"/>
        <v>0</v>
      </c>
      <c r="S376" s="45">
        <f t="shared" si="33"/>
        <v>0</v>
      </c>
      <c r="T376" s="50">
        <f t="shared" si="34"/>
        <v>0</v>
      </c>
    </row>
    <row r="377" spans="1:20" ht="13">
      <c r="A377" s="51"/>
      <c r="B377" s="115">
        <f t="shared" ca="1" si="24"/>
        <v>0</v>
      </c>
      <c r="C377" s="53">
        <f t="shared" ca="1" si="25"/>
        <v>0</v>
      </c>
      <c r="D377" s="53">
        <f t="shared" ca="1" si="26"/>
        <v>0</v>
      </c>
      <c r="E377" s="53">
        <f t="shared" ca="1" si="27"/>
        <v>0</v>
      </c>
      <c r="F377" s="53">
        <f t="shared" ca="1" si="28"/>
        <v>0</v>
      </c>
      <c r="G377" s="53">
        <f t="shared" ca="1" si="35"/>
        <v>0</v>
      </c>
      <c r="H377" s="56">
        <f t="shared" ca="1" si="36"/>
        <v>0</v>
      </c>
      <c r="I377" s="56">
        <f t="shared" ca="1" si="37"/>
        <v>0</v>
      </c>
      <c r="J377" s="53">
        <f t="shared" ca="1" si="38"/>
        <v>0</v>
      </c>
      <c r="K377" s="53">
        <f t="shared" ca="1" si="39"/>
        <v>0</v>
      </c>
      <c r="L377" s="53">
        <f t="shared" ca="1" si="40"/>
        <v>0</v>
      </c>
      <c r="M377" s="53">
        <f t="shared" ca="1" si="29"/>
        <v>0</v>
      </c>
      <c r="N377" s="56">
        <f t="shared" ca="1" si="41"/>
        <v>0</v>
      </c>
      <c r="O377" s="56">
        <f t="shared" ca="1" si="42"/>
        <v>0</v>
      </c>
      <c r="P377" s="53">
        <f t="shared" si="30"/>
        <v>0</v>
      </c>
      <c r="Q377" s="53">
        <f t="shared" si="31"/>
        <v>0</v>
      </c>
      <c r="R377" s="53">
        <f t="shared" si="32"/>
        <v>0</v>
      </c>
      <c r="S377" s="53">
        <f t="shared" si="33"/>
        <v>0</v>
      </c>
      <c r="T377" s="58">
        <f t="shared" si="34"/>
        <v>0</v>
      </c>
    </row>
    <row r="378" spans="1:20" ht="13">
      <c r="A378" s="43"/>
      <c r="B378" s="116">
        <f t="shared" ca="1" si="24"/>
        <v>0</v>
      </c>
      <c r="C378" s="45">
        <f t="shared" ca="1" si="25"/>
        <v>0</v>
      </c>
      <c r="D378" s="45">
        <f t="shared" ca="1" si="26"/>
        <v>0</v>
      </c>
      <c r="E378" s="45">
        <f t="shared" ca="1" si="27"/>
        <v>0</v>
      </c>
      <c r="F378" s="45">
        <f t="shared" ca="1" si="28"/>
        <v>0</v>
      </c>
      <c r="G378" s="45">
        <f t="shared" ca="1" si="35"/>
        <v>0</v>
      </c>
      <c r="H378" s="48">
        <f t="shared" ca="1" si="36"/>
        <v>0</v>
      </c>
      <c r="I378" s="48">
        <f t="shared" ca="1" si="37"/>
        <v>0</v>
      </c>
      <c r="J378" s="45">
        <f t="shared" ca="1" si="38"/>
        <v>0</v>
      </c>
      <c r="K378" s="45">
        <f t="shared" ca="1" si="39"/>
        <v>0</v>
      </c>
      <c r="L378" s="45">
        <f t="shared" ca="1" si="40"/>
        <v>0</v>
      </c>
      <c r="M378" s="45">
        <f t="shared" ca="1" si="29"/>
        <v>0</v>
      </c>
      <c r="N378" s="48">
        <f t="shared" ca="1" si="41"/>
        <v>0</v>
      </c>
      <c r="O378" s="48">
        <f t="shared" ca="1" si="42"/>
        <v>0</v>
      </c>
      <c r="P378" s="45">
        <f t="shared" si="30"/>
        <v>0</v>
      </c>
      <c r="Q378" s="45">
        <f t="shared" si="31"/>
        <v>0</v>
      </c>
      <c r="R378" s="45">
        <f t="shared" si="32"/>
        <v>0</v>
      </c>
      <c r="S378" s="45">
        <f t="shared" si="33"/>
        <v>0</v>
      </c>
      <c r="T378" s="50">
        <f t="shared" si="34"/>
        <v>0</v>
      </c>
    </row>
    <row r="379" spans="1:20" ht="13">
      <c r="A379" s="51"/>
      <c r="B379" s="115">
        <f t="shared" ca="1" si="24"/>
        <v>0</v>
      </c>
      <c r="C379" s="53">
        <f t="shared" ca="1" si="25"/>
        <v>0</v>
      </c>
      <c r="D379" s="53">
        <f t="shared" ca="1" si="26"/>
        <v>0</v>
      </c>
      <c r="E379" s="53">
        <f t="shared" ca="1" si="27"/>
        <v>0</v>
      </c>
      <c r="F379" s="53">
        <f t="shared" ca="1" si="28"/>
        <v>0</v>
      </c>
      <c r="G379" s="53">
        <f t="shared" ca="1" si="35"/>
        <v>0</v>
      </c>
      <c r="H379" s="56">
        <f t="shared" ca="1" si="36"/>
        <v>0</v>
      </c>
      <c r="I379" s="56">
        <f t="shared" ca="1" si="37"/>
        <v>0</v>
      </c>
      <c r="J379" s="53">
        <f t="shared" ca="1" si="38"/>
        <v>0</v>
      </c>
      <c r="K379" s="53">
        <f t="shared" ca="1" si="39"/>
        <v>0</v>
      </c>
      <c r="L379" s="53">
        <f t="shared" ca="1" si="40"/>
        <v>0</v>
      </c>
      <c r="M379" s="53">
        <f t="shared" ca="1" si="29"/>
        <v>0</v>
      </c>
      <c r="N379" s="56">
        <f t="shared" ca="1" si="41"/>
        <v>0</v>
      </c>
      <c r="O379" s="56">
        <f t="shared" ca="1" si="42"/>
        <v>0</v>
      </c>
      <c r="P379" s="53">
        <f t="shared" si="30"/>
        <v>0</v>
      </c>
      <c r="Q379" s="53">
        <f t="shared" si="31"/>
        <v>0</v>
      </c>
      <c r="R379" s="53">
        <f t="shared" si="32"/>
        <v>0</v>
      </c>
      <c r="S379" s="53">
        <f t="shared" si="33"/>
        <v>0</v>
      </c>
      <c r="T379" s="58">
        <f t="shared" si="34"/>
        <v>0</v>
      </c>
    </row>
    <row r="380" spans="1:20" ht="13">
      <c r="A380" s="43"/>
      <c r="B380" s="116">
        <f t="shared" ca="1" si="24"/>
        <v>0</v>
      </c>
      <c r="C380" s="45">
        <f t="shared" ca="1" si="25"/>
        <v>0</v>
      </c>
      <c r="D380" s="45">
        <f t="shared" ca="1" si="26"/>
        <v>0</v>
      </c>
      <c r="E380" s="45">
        <f t="shared" ca="1" si="27"/>
        <v>0</v>
      </c>
      <c r="F380" s="45">
        <f t="shared" ca="1" si="28"/>
        <v>0</v>
      </c>
      <c r="G380" s="45">
        <f t="shared" ca="1" si="35"/>
        <v>0</v>
      </c>
      <c r="H380" s="48">
        <f t="shared" ca="1" si="36"/>
        <v>0</v>
      </c>
      <c r="I380" s="48">
        <f t="shared" ca="1" si="37"/>
        <v>0</v>
      </c>
      <c r="J380" s="45">
        <f t="shared" ca="1" si="38"/>
        <v>0</v>
      </c>
      <c r="K380" s="45">
        <f t="shared" ca="1" si="39"/>
        <v>0</v>
      </c>
      <c r="L380" s="45">
        <f t="shared" ca="1" si="40"/>
        <v>0</v>
      </c>
      <c r="M380" s="45">
        <f t="shared" ca="1" si="29"/>
        <v>0</v>
      </c>
      <c r="N380" s="48">
        <f t="shared" ca="1" si="41"/>
        <v>0</v>
      </c>
      <c r="O380" s="48">
        <f t="shared" ca="1" si="42"/>
        <v>0</v>
      </c>
      <c r="P380" s="45">
        <f t="shared" si="30"/>
        <v>0</v>
      </c>
      <c r="Q380" s="45">
        <f t="shared" si="31"/>
        <v>0</v>
      </c>
      <c r="R380" s="45">
        <f t="shared" si="32"/>
        <v>0</v>
      </c>
      <c r="S380" s="45">
        <f t="shared" si="33"/>
        <v>0</v>
      </c>
      <c r="T380" s="50">
        <f t="shared" si="34"/>
        <v>0</v>
      </c>
    </row>
    <row r="381" spans="1:20" ht="13">
      <c r="A381" s="51"/>
      <c r="B381" s="115">
        <f t="shared" ca="1" si="24"/>
        <v>0</v>
      </c>
      <c r="C381" s="53">
        <f t="shared" ca="1" si="25"/>
        <v>0</v>
      </c>
      <c r="D381" s="53">
        <f t="shared" ca="1" si="26"/>
        <v>0</v>
      </c>
      <c r="E381" s="53">
        <f t="shared" ca="1" si="27"/>
        <v>0</v>
      </c>
      <c r="F381" s="53">
        <f t="shared" ca="1" si="28"/>
        <v>0</v>
      </c>
      <c r="G381" s="53">
        <f t="shared" ca="1" si="35"/>
        <v>0</v>
      </c>
      <c r="H381" s="56">
        <f t="shared" ca="1" si="36"/>
        <v>0</v>
      </c>
      <c r="I381" s="56">
        <f t="shared" ca="1" si="37"/>
        <v>0</v>
      </c>
      <c r="J381" s="53">
        <f t="shared" ca="1" si="38"/>
        <v>0</v>
      </c>
      <c r="K381" s="53">
        <f t="shared" ca="1" si="39"/>
        <v>0</v>
      </c>
      <c r="L381" s="53">
        <f t="shared" ca="1" si="40"/>
        <v>0</v>
      </c>
      <c r="M381" s="53">
        <f t="shared" ca="1" si="29"/>
        <v>0</v>
      </c>
      <c r="N381" s="56">
        <f t="shared" ca="1" si="41"/>
        <v>0</v>
      </c>
      <c r="O381" s="56">
        <f t="shared" ca="1" si="42"/>
        <v>0</v>
      </c>
      <c r="P381" s="53">
        <f t="shared" si="30"/>
        <v>0</v>
      </c>
      <c r="Q381" s="53">
        <f t="shared" si="31"/>
        <v>0</v>
      </c>
      <c r="R381" s="53">
        <f t="shared" si="32"/>
        <v>0</v>
      </c>
      <c r="S381" s="53">
        <f t="shared" si="33"/>
        <v>0</v>
      </c>
      <c r="T381" s="58">
        <f t="shared" si="34"/>
        <v>0</v>
      </c>
    </row>
    <row r="382" spans="1:20" ht="13">
      <c r="A382" s="43"/>
      <c r="B382" s="116">
        <f t="shared" ca="1" si="24"/>
        <v>0</v>
      </c>
      <c r="C382" s="45">
        <f t="shared" ca="1" si="25"/>
        <v>0</v>
      </c>
      <c r="D382" s="45">
        <f t="shared" ca="1" si="26"/>
        <v>0</v>
      </c>
      <c r="E382" s="45">
        <f t="shared" ca="1" si="27"/>
        <v>0</v>
      </c>
      <c r="F382" s="45">
        <f t="shared" ca="1" si="28"/>
        <v>0</v>
      </c>
      <c r="G382" s="45">
        <f t="shared" ca="1" si="35"/>
        <v>0</v>
      </c>
      <c r="H382" s="48">
        <f t="shared" ca="1" si="36"/>
        <v>0</v>
      </c>
      <c r="I382" s="48">
        <f t="shared" ca="1" si="37"/>
        <v>0</v>
      </c>
      <c r="J382" s="45">
        <f t="shared" ca="1" si="38"/>
        <v>0</v>
      </c>
      <c r="K382" s="45">
        <f t="shared" ca="1" si="39"/>
        <v>0</v>
      </c>
      <c r="L382" s="45">
        <f t="shared" ca="1" si="40"/>
        <v>0</v>
      </c>
      <c r="M382" s="45">
        <f t="shared" ca="1" si="29"/>
        <v>0</v>
      </c>
      <c r="N382" s="48">
        <f t="shared" ca="1" si="41"/>
        <v>0</v>
      </c>
      <c r="O382" s="48">
        <f t="shared" ca="1" si="42"/>
        <v>0</v>
      </c>
      <c r="P382" s="45">
        <f t="shared" si="30"/>
        <v>0</v>
      </c>
      <c r="Q382" s="45">
        <f t="shared" si="31"/>
        <v>0</v>
      </c>
      <c r="R382" s="45">
        <f t="shared" si="32"/>
        <v>0</v>
      </c>
      <c r="S382" s="45">
        <f t="shared" si="33"/>
        <v>0</v>
      </c>
      <c r="T382" s="50">
        <f t="shared" si="34"/>
        <v>0</v>
      </c>
    </row>
    <row r="383" spans="1:20" ht="13">
      <c r="A383" s="51"/>
      <c r="B383" s="115">
        <f t="shared" ca="1" si="24"/>
        <v>0</v>
      </c>
      <c r="C383" s="53">
        <f t="shared" ca="1" si="25"/>
        <v>0</v>
      </c>
      <c r="D383" s="53">
        <f t="shared" ca="1" si="26"/>
        <v>0</v>
      </c>
      <c r="E383" s="53">
        <f t="shared" ca="1" si="27"/>
        <v>0</v>
      </c>
      <c r="F383" s="53">
        <f t="shared" ca="1" si="28"/>
        <v>0</v>
      </c>
      <c r="G383" s="53">
        <f t="shared" ca="1" si="35"/>
        <v>0</v>
      </c>
      <c r="H383" s="56">
        <f t="shared" ca="1" si="36"/>
        <v>0</v>
      </c>
      <c r="I383" s="56">
        <f t="shared" ca="1" si="37"/>
        <v>0</v>
      </c>
      <c r="J383" s="53">
        <f t="shared" ca="1" si="38"/>
        <v>0</v>
      </c>
      <c r="K383" s="53">
        <f t="shared" ca="1" si="39"/>
        <v>0</v>
      </c>
      <c r="L383" s="53">
        <f t="shared" ca="1" si="40"/>
        <v>0</v>
      </c>
      <c r="M383" s="53">
        <f t="shared" ca="1" si="29"/>
        <v>0</v>
      </c>
      <c r="N383" s="56">
        <f t="shared" ca="1" si="41"/>
        <v>0</v>
      </c>
      <c r="O383" s="56">
        <f t="shared" ca="1" si="42"/>
        <v>0</v>
      </c>
      <c r="P383" s="53">
        <f t="shared" si="30"/>
        <v>0</v>
      </c>
      <c r="Q383" s="53">
        <f t="shared" si="31"/>
        <v>0</v>
      </c>
      <c r="R383" s="53">
        <f t="shared" si="32"/>
        <v>0</v>
      </c>
      <c r="S383" s="53">
        <f t="shared" si="33"/>
        <v>0</v>
      </c>
      <c r="T383" s="58">
        <f t="shared" si="34"/>
        <v>0</v>
      </c>
    </row>
    <row r="384" spans="1:20" ht="13">
      <c r="A384" s="43"/>
      <c r="B384" s="116">
        <f t="shared" ca="1" si="24"/>
        <v>0</v>
      </c>
      <c r="C384" s="45">
        <f t="shared" ca="1" si="25"/>
        <v>0</v>
      </c>
      <c r="D384" s="45">
        <f t="shared" ca="1" si="26"/>
        <v>0</v>
      </c>
      <c r="E384" s="45">
        <f t="shared" ca="1" si="27"/>
        <v>0</v>
      </c>
      <c r="F384" s="45">
        <f t="shared" ca="1" si="28"/>
        <v>0</v>
      </c>
      <c r="G384" s="45">
        <f t="shared" ca="1" si="35"/>
        <v>0</v>
      </c>
      <c r="H384" s="48">
        <f t="shared" ca="1" si="36"/>
        <v>0</v>
      </c>
      <c r="I384" s="48">
        <f t="shared" ca="1" si="37"/>
        <v>0</v>
      </c>
      <c r="J384" s="45">
        <f t="shared" ca="1" si="38"/>
        <v>0</v>
      </c>
      <c r="K384" s="45">
        <f t="shared" ca="1" si="39"/>
        <v>0</v>
      </c>
      <c r="L384" s="45">
        <f t="shared" ca="1" si="40"/>
        <v>0</v>
      </c>
      <c r="M384" s="45">
        <f t="shared" ca="1" si="29"/>
        <v>0</v>
      </c>
      <c r="N384" s="48">
        <f t="shared" ca="1" si="41"/>
        <v>0</v>
      </c>
      <c r="O384" s="48">
        <f t="shared" ca="1" si="42"/>
        <v>0</v>
      </c>
      <c r="P384" s="45">
        <f t="shared" si="30"/>
        <v>0</v>
      </c>
      <c r="Q384" s="45">
        <f t="shared" si="31"/>
        <v>0</v>
      </c>
      <c r="R384" s="45">
        <f t="shared" si="32"/>
        <v>0</v>
      </c>
      <c r="S384" s="45">
        <f t="shared" si="33"/>
        <v>0</v>
      </c>
      <c r="T384" s="50">
        <f t="shared" si="34"/>
        <v>0</v>
      </c>
    </row>
    <row r="385" spans="1:20" ht="13">
      <c r="A385" s="51"/>
      <c r="B385" s="115">
        <f t="shared" ca="1" si="24"/>
        <v>0</v>
      </c>
      <c r="C385" s="53">
        <f t="shared" ca="1" si="25"/>
        <v>0</v>
      </c>
      <c r="D385" s="53">
        <f t="shared" ca="1" si="26"/>
        <v>0</v>
      </c>
      <c r="E385" s="53">
        <f t="shared" ca="1" si="27"/>
        <v>0</v>
      </c>
      <c r="F385" s="53">
        <f t="shared" ca="1" si="28"/>
        <v>0</v>
      </c>
      <c r="G385" s="53">
        <f t="shared" ca="1" si="35"/>
        <v>0</v>
      </c>
      <c r="H385" s="56">
        <f t="shared" ca="1" si="36"/>
        <v>0</v>
      </c>
      <c r="I385" s="56">
        <f t="shared" ca="1" si="37"/>
        <v>0</v>
      </c>
      <c r="J385" s="53">
        <f t="shared" ca="1" si="38"/>
        <v>0</v>
      </c>
      <c r="K385" s="53">
        <f t="shared" ca="1" si="39"/>
        <v>0</v>
      </c>
      <c r="L385" s="53">
        <f t="shared" ca="1" si="40"/>
        <v>0</v>
      </c>
      <c r="M385" s="53">
        <f t="shared" ca="1" si="29"/>
        <v>0</v>
      </c>
      <c r="N385" s="56">
        <f t="shared" ca="1" si="41"/>
        <v>0</v>
      </c>
      <c r="O385" s="56">
        <f t="shared" ca="1" si="42"/>
        <v>0</v>
      </c>
      <c r="P385" s="53">
        <f t="shared" si="30"/>
        <v>0</v>
      </c>
      <c r="Q385" s="53">
        <f t="shared" si="31"/>
        <v>0</v>
      </c>
      <c r="R385" s="53">
        <f t="shared" si="32"/>
        <v>0</v>
      </c>
      <c r="S385" s="53">
        <f t="shared" si="33"/>
        <v>0</v>
      </c>
      <c r="T385" s="58">
        <f t="shared" si="34"/>
        <v>0</v>
      </c>
    </row>
    <row r="386" spans="1:20" ht="13">
      <c r="A386" s="43"/>
      <c r="B386" s="116">
        <f t="shared" ca="1" si="24"/>
        <v>0</v>
      </c>
      <c r="C386" s="45">
        <f t="shared" ca="1" si="25"/>
        <v>0</v>
      </c>
      <c r="D386" s="45">
        <f t="shared" ca="1" si="26"/>
        <v>0</v>
      </c>
      <c r="E386" s="45">
        <f t="shared" ca="1" si="27"/>
        <v>0</v>
      </c>
      <c r="F386" s="45">
        <f t="shared" ca="1" si="28"/>
        <v>0</v>
      </c>
      <c r="G386" s="45">
        <f t="shared" ca="1" si="35"/>
        <v>0</v>
      </c>
      <c r="H386" s="48">
        <f t="shared" ca="1" si="36"/>
        <v>0</v>
      </c>
      <c r="I386" s="48">
        <f t="shared" ca="1" si="37"/>
        <v>0</v>
      </c>
      <c r="J386" s="45">
        <f t="shared" ca="1" si="38"/>
        <v>0</v>
      </c>
      <c r="K386" s="45">
        <f t="shared" ca="1" si="39"/>
        <v>0</v>
      </c>
      <c r="L386" s="45">
        <f t="shared" ca="1" si="40"/>
        <v>0</v>
      </c>
      <c r="M386" s="45">
        <f t="shared" ca="1" si="29"/>
        <v>0</v>
      </c>
      <c r="N386" s="48">
        <f t="shared" ca="1" si="41"/>
        <v>0</v>
      </c>
      <c r="O386" s="48">
        <f t="shared" ca="1" si="42"/>
        <v>0</v>
      </c>
      <c r="P386" s="45">
        <f t="shared" si="30"/>
        <v>0</v>
      </c>
      <c r="Q386" s="45">
        <f t="shared" si="31"/>
        <v>0</v>
      </c>
      <c r="R386" s="45">
        <f t="shared" si="32"/>
        <v>0</v>
      </c>
      <c r="S386" s="45">
        <f t="shared" si="33"/>
        <v>0</v>
      </c>
      <c r="T386" s="50">
        <f t="shared" si="34"/>
        <v>0</v>
      </c>
    </row>
    <row r="387" spans="1:20" ht="13">
      <c r="A387" s="51"/>
      <c r="B387" s="115">
        <f t="shared" ca="1" si="24"/>
        <v>0</v>
      </c>
      <c r="C387" s="53">
        <f t="shared" ca="1" si="25"/>
        <v>0</v>
      </c>
      <c r="D387" s="53">
        <f t="shared" ca="1" si="26"/>
        <v>0</v>
      </c>
      <c r="E387" s="53">
        <f t="shared" ca="1" si="27"/>
        <v>0</v>
      </c>
      <c r="F387" s="53">
        <f t="shared" ca="1" si="28"/>
        <v>0</v>
      </c>
      <c r="G387" s="53">
        <f t="shared" ca="1" si="35"/>
        <v>0</v>
      </c>
      <c r="H387" s="56">
        <f t="shared" ca="1" si="36"/>
        <v>0</v>
      </c>
      <c r="I387" s="56">
        <f t="shared" ca="1" si="37"/>
        <v>0</v>
      </c>
      <c r="J387" s="53">
        <f t="shared" ca="1" si="38"/>
        <v>0</v>
      </c>
      <c r="K387" s="53">
        <f t="shared" ca="1" si="39"/>
        <v>0</v>
      </c>
      <c r="L387" s="53">
        <f t="shared" ca="1" si="40"/>
        <v>0</v>
      </c>
      <c r="M387" s="53">
        <f t="shared" ca="1" si="29"/>
        <v>0</v>
      </c>
      <c r="N387" s="56">
        <f t="shared" ca="1" si="41"/>
        <v>0</v>
      </c>
      <c r="O387" s="56">
        <f t="shared" ca="1" si="42"/>
        <v>0</v>
      </c>
      <c r="P387" s="53">
        <f t="shared" si="30"/>
        <v>0</v>
      </c>
      <c r="Q387" s="53">
        <f t="shared" si="31"/>
        <v>0</v>
      </c>
      <c r="R387" s="53">
        <f t="shared" si="32"/>
        <v>0</v>
      </c>
      <c r="S387" s="53">
        <f t="shared" si="33"/>
        <v>0</v>
      </c>
      <c r="T387" s="58">
        <f t="shared" si="34"/>
        <v>0</v>
      </c>
    </row>
    <row r="388" spans="1:20" ht="13">
      <c r="A388" s="43"/>
      <c r="B388" s="116">
        <f t="shared" ca="1" si="24"/>
        <v>0</v>
      </c>
      <c r="C388" s="45">
        <f t="shared" ca="1" si="25"/>
        <v>0</v>
      </c>
      <c r="D388" s="45">
        <f t="shared" ca="1" si="26"/>
        <v>0</v>
      </c>
      <c r="E388" s="45">
        <f t="shared" ca="1" si="27"/>
        <v>0</v>
      </c>
      <c r="F388" s="45">
        <f t="shared" ca="1" si="28"/>
        <v>0</v>
      </c>
      <c r="G388" s="45">
        <f t="shared" ca="1" si="35"/>
        <v>0</v>
      </c>
      <c r="H388" s="48">
        <f t="shared" ca="1" si="36"/>
        <v>0</v>
      </c>
      <c r="I388" s="48">
        <f t="shared" ca="1" si="37"/>
        <v>0</v>
      </c>
      <c r="J388" s="45">
        <f t="shared" ca="1" si="38"/>
        <v>0</v>
      </c>
      <c r="K388" s="45">
        <f t="shared" ca="1" si="39"/>
        <v>0</v>
      </c>
      <c r="L388" s="45">
        <f t="shared" ca="1" si="40"/>
        <v>0</v>
      </c>
      <c r="M388" s="45">
        <f t="shared" ca="1" si="29"/>
        <v>0</v>
      </c>
      <c r="N388" s="48">
        <f t="shared" ca="1" si="41"/>
        <v>0</v>
      </c>
      <c r="O388" s="48">
        <f t="shared" ca="1" si="42"/>
        <v>0</v>
      </c>
      <c r="P388" s="45">
        <f t="shared" si="30"/>
        <v>0</v>
      </c>
      <c r="Q388" s="45">
        <f t="shared" si="31"/>
        <v>0</v>
      </c>
      <c r="R388" s="45">
        <f t="shared" si="32"/>
        <v>0</v>
      </c>
      <c r="S388" s="45">
        <f t="shared" si="33"/>
        <v>0</v>
      </c>
      <c r="T388" s="50">
        <f t="shared" si="34"/>
        <v>0</v>
      </c>
    </row>
    <row r="389" spans="1:20" ht="13">
      <c r="A389" s="51"/>
      <c r="B389" s="115">
        <f t="shared" ca="1" si="24"/>
        <v>0</v>
      </c>
      <c r="C389" s="53">
        <f t="shared" ca="1" si="25"/>
        <v>0</v>
      </c>
      <c r="D389" s="53">
        <f t="shared" ca="1" si="26"/>
        <v>0</v>
      </c>
      <c r="E389" s="53">
        <f t="shared" ca="1" si="27"/>
        <v>0</v>
      </c>
      <c r="F389" s="53">
        <f t="shared" ca="1" si="28"/>
        <v>0</v>
      </c>
      <c r="G389" s="53">
        <f t="shared" ca="1" si="35"/>
        <v>0</v>
      </c>
      <c r="H389" s="56">
        <f t="shared" ca="1" si="36"/>
        <v>0</v>
      </c>
      <c r="I389" s="56">
        <f t="shared" ca="1" si="37"/>
        <v>0</v>
      </c>
      <c r="J389" s="53">
        <f t="shared" ca="1" si="38"/>
        <v>0</v>
      </c>
      <c r="K389" s="53">
        <f t="shared" ca="1" si="39"/>
        <v>0</v>
      </c>
      <c r="L389" s="53">
        <f t="shared" ca="1" si="40"/>
        <v>0</v>
      </c>
      <c r="M389" s="53">
        <f t="shared" ca="1" si="29"/>
        <v>0</v>
      </c>
      <c r="N389" s="56">
        <f t="shared" ca="1" si="41"/>
        <v>0</v>
      </c>
      <c r="O389" s="56">
        <f t="shared" ca="1" si="42"/>
        <v>0</v>
      </c>
      <c r="P389" s="53">
        <f t="shared" si="30"/>
        <v>0</v>
      </c>
      <c r="Q389" s="53">
        <f t="shared" si="31"/>
        <v>0</v>
      </c>
      <c r="R389" s="53">
        <f t="shared" si="32"/>
        <v>0</v>
      </c>
      <c r="S389" s="53">
        <f t="shared" si="33"/>
        <v>0</v>
      </c>
      <c r="T389" s="58">
        <f t="shared" si="34"/>
        <v>0</v>
      </c>
    </row>
    <row r="390" spans="1:20" ht="13">
      <c r="A390" s="43"/>
      <c r="B390" s="116">
        <f t="shared" ca="1" si="24"/>
        <v>0</v>
      </c>
      <c r="C390" s="45">
        <f t="shared" ca="1" si="25"/>
        <v>0</v>
      </c>
      <c r="D390" s="45">
        <f t="shared" ca="1" si="26"/>
        <v>0</v>
      </c>
      <c r="E390" s="45">
        <f t="shared" ca="1" si="27"/>
        <v>0</v>
      </c>
      <c r="F390" s="45">
        <f t="shared" ca="1" si="28"/>
        <v>0</v>
      </c>
      <c r="G390" s="45">
        <f t="shared" ca="1" si="35"/>
        <v>0</v>
      </c>
      <c r="H390" s="48">
        <f t="shared" ca="1" si="36"/>
        <v>0</v>
      </c>
      <c r="I390" s="48">
        <f t="shared" ca="1" si="37"/>
        <v>0</v>
      </c>
      <c r="J390" s="45">
        <f t="shared" ca="1" si="38"/>
        <v>0</v>
      </c>
      <c r="K390" s="45">
        <f t="shared" ca="1" si="39"/>
        <v>0</v>
      </c>
      <c r="L390" s="45">
        <f t="shared" ca="1" si="40"/>
        <v>0</v>
      </c>
      <c r="M390" s="45">
        <f t="shared" ca="1" si="29"/>
        <v>0</v>
      </c>
      <c r="N390" s="48">
        <f t="shared" ca="1" si="41"/>
        <v>0</v>
      </c>
      <c r="O390" s="48">
        <f t="shared" ca="1" si="42"/>
        <v>0</v>
      </c>
      <c r="P390" s="45">
        <f t="shared" si="30"/>
        <v>0</v>
      </c>
      <c r="Q390" s="45">
        <f t="shared" si="31"/>
        <v>0</v>
      </c>
      <c r="R390" s="45">
        <f t="shared" si="32"/>
        <v>0</v>
      </c>
      <c r="S390" s="45">
        <f t="shared" si="33"/>
        <v>0</v>
      </c>
      <c r="T390" s="50">
        <f t="shared" si="34"/>
        <v>0</v>
      </c>
    </row>
    <row r="391" spans="1:20" ht="13">
      <c r="A391" s="51"/>
      <c r="B391" s="115">
        <f t="shared" ca="1" si="24"/>
        <v>0</v>
      </c>
      <c r="C391" s="53">
        <f t="shared" ca="1" si="25"/>
        <v>0</v>
      </c>
      <c r="D391" s="53">
        <f t="shared" ca="1" si="26"/>
        <v>0</v>
      </c>
      <c r="E391" s="53">
        <f t="shared" ca="1" si="27"/>
        <v>0</v>
      </c>
      <c r="F391" s="53">
        <f t="shared" ca="1" si="28"/>
        <v>0</v>
      </c>
      <c r="G391" s="53">
        <f t="shared" ca="1" si="35"/>
        <v>0</v>
      </c>
      <c r="H391" s="56">
        <f t="shared" ca="1" si="36"/>
        <v>0</v>
      </c>
      <c r="I391" s="56">
        <f t="shared" ca="1" si="37"/>
        <v>0</v>
      </c>
      <c r="J391" s="53">
        <f t="shared" ca="1" si="38"/>
        <v>0</v>
      </c>
      <c r="K391" s="53">
        <f t="shared" ca="1" si="39"/>
        <v>0</v>
      </c>
      <c r="L391" s="53">
        <f t="shared" ca="1" si="40"/>
        <v>0</v>
      </c>
      <c r="M391" s="53">
        <f t="shared" ca="1" si="29"/>
        <v>0</v>
      </c>
      <c r="N391" s="56">
        <f t="shared" ca="1" si="41"/>
        <v>0</v>
      </c>
      <c r="O391" s="56">
        <f t="shared" ca="1" si="42"/>
        <v>0</v>
      </c>
      <c r="P391" s="53">
        <f t="shared" si="30"/>
        <v>0</v>
      </c>
      <c r="Q391" s="53">
        <f t="shared" si="31"/>
        <v>0</v>
      </c>
      <c r="R391" s="53">
        <f t="shared" si="32"/>
        <v>0</v>
      </c>
      <c r="S391" s="53">
        <f t="shared" si="33"/>
        <v>0</v>
      </c>
      <c r="T391" s="58">
        <f t="shared" si="34"/>
        <v>0</v>
      </c>
    </row>
    <row r="392" spans="1:20" ht="13">
      <c r="A392" s="43"/>
      <c r="B392" s="116">
        <f t="shared" ca="1" si="24"/>
        <v>0</v>
      </c>
      <c r="C392" s="45">
        <f t="shared" ca="1" si="25"/>
        <v>0</v>
      </c>
      <c r="D392" s="45">
        <f t="shared" ca="1" si="26"/>
        <v>0</v>
      </c>
      <c r="E392" s="45">
        <f t="shared" ca="1" si="27"/>
        <v>0</v>
      </c>
      <c r="F392" s="45">
        <f t="shared" ca="1" si="28"/>
        <v>0</v>
      </c>
      <c r="G392" s="45">
        <f t="shared" ca="1" si="35"/>
        <v>0</v>
      </c>
      <c r="H392" s="48">
        <f t="shared" ca="1" si="36"/>
        <v>0</v>
      </c>
      <c r="I392" s="48">
        <f t="shared" ca="1" si="37"/>
        <v>0</v>
      </c>
      <c r="J392" s="45">
        <f t="shared" ca="1" si="38"/>
        <v>0</v>
      </c>
      <c r="K392" s="45">
        <f t="shared" ca="1" si="39"/>
        <v>0</v>
      </c>
      <c r="L392" s="45">
        <f t="shared" ca="1" si="40"/>
        <v>0</v>
      </c>
      <c r="M392" s="45">
        <f t="shared" ca="1" si="29"/>
        <v>0</v>
      </c>
      <c r="N392" s="48">
        <f t="shared" ca="1" si="41"/>
        <v>0</v>
      </c>
      <c r="O392" s="48">
        <f t="shared" ca="1" si="42"/>
        <v>0</v>
      </c>
      <c r="P392" s="45">
        <f t="shared" si="30"/>
        <v>0</v>
      </c>
      <c r="Q392" s="45">
        <f t="shared" si="31"/>
        <v>0</v>
      </c>
      <c r="R392" s="45">
        <f t="shared" si="32"/>
        <v>0</v>
      </c>
      <c r="S392" s="45">
        <f t="shared" si="33"/>
        <v>0</v>
      </c>
      <c r="T392" s="50">
        <f t="shared" si="34"/>
        <v>0</v>
      </c>
    </row>
    <row r="393" spans="1:20" ht="13">
      <c r="A393" s="51"/>
      <c r="B393" s="115">
        <f t="shared" ca="1" si="24"/>
        <v>0</v>
      </c>
      <c r="C393" s="53">
        <f t="shared" ca="1" si="25"/>
        <v>0</v>
      </c>
      <c r="D393" s="53">
        <f t="shared" ca="1" si="26"/>
        <v>0</v>
      </c>
      <c r="E393" s="53">
        <f t="shared" ca="1" si="27"/>
        <v>0</v>
      </c>
      <c r="F393" s="53">
        <f t="shared" ca="1" si="28"/>
        <v>0</v>
      </c>
      <c r="G393" s="53">
        <f t="shared" ca="1" si="35"/>
        <v>0</v>
      </c>
      <c r="H393" s="56">
        <f t="shared" ca="1" si="36"/>
        <v>0</v>
      </c>
      <c r="I393" s="56">
        <f t="shared" ca="1" si="37"/>
        <v>0</v>
      </c>
      <c r="J393" s="53">
        <f t="shared" ca="1" si="38"/>
        <v>0</v>
      </c>
      <c r="K393" s="53">
        <f t="shared" ca="1" si="39"/>
        <v>0</v>
      </c>
      <c r="L393" s="53">
        <f t="shared" ca="1" si="40"/>
        <v>0</v>
      </c>
      <c r="M393" s="53">
        <f t="shared" ca="1" si="29"/>
        <v>0</v>
      </c>
      <c r="N393" s="56">
        <f t="shared" ca="1" si="41"/>
        <v>0</v>
      </c>
      <c r="O393" s="56">
        <f t="shared" ca="1" si="42"/>
        <v>0</v>
      </c>
      <c r="P393" s="53">
        <f t="shared" si="30"/>
        <v>0</v>
      </c>
      <c r="Q393" s="53">
        <f t="shared" si="31"/>
        <v>0</v>
      </c>
      <c r="R393" s="53">
        <f t="shared" si="32"/>
        <v>0</v>
      </c>
      <c r="S393" s="53">
        <f t="shared" si="33"/>
        <v>0</v>
      </c>
      <c r="T393" s="58">
        <f t="shared" si="34"/>
        <v>0</v>
      </c>
    </row>
    <row r="394" spans="1:20" ht="13">
      <c r="A394" s="43"/>
      <c r="B394" s="116">
        <f t="shared" ca="1" si="24"/>
        <v>0</v>
      </c>
      <c r="C394" s="45">
        <f t="shared" ca="1" si="25"/>
        <v>0</v>
      </c>
      <c r="D394" s="45">
        <f t="shared" ca="1" si="26"/>
        <v>0</v>
      </c>
      <c r="E394" s="45">
        <f t="shared" ca="1" si="27"/>
        <v>0</v>
      </c>
      <c r="F394" s="45">
        <f t="shared" ca="1" si="28"/>
        <v>0</v>
      </c>
      <c r="G394" s="45">
        <f t="shared" ca="1" si="35"/>
        <v>0</v>
      </c>
      <c r="H394" s="48">
        <f t="shared" ca="1" si="36"/>
        <v>0</v>
      </c>
      <c r="I394" s="48">
        <f t="shared" ca="1" si="37"/>
        <v>0</v>
      </c>
      <c r="J394" s="45">
        <f t="shared" ca="1" si="38"/>
        <v>0</v>
      </c>
      <c r="K394" s="45">
        <f t="shared" ca="1" si="39"/>
        <v>0</v>
      </c>
      <c r="L394" s="45">
        <f t="shared" ca="1" si="40"/>
        <v>0</v>
      </c>
      <c r="M394" s="45">
        <f t="shared" ca="1" si="29"/>
        <v>0</v>
      </c>
      <c r="N394" s="48">
        <f t="shared" ca="1" si="41"/>
        <v>0</v>
      </c>
      <c r="O394" s="48">
        <f t="shared" ca="1" si="42"/>
        <v>0</v>
      </c>
      <c r="P394" s="45">
        <f t="shared" si="30"/>
        <v>0</v>
      </c>
      <c r="Q394" s="45">
        <f t="shared" si="31"/>
        <v>0</v>
      </c>
      <c r="R394" s="45">
        <f t="shared" si="32"/>
        <v>0</v>
      </c>
      <c r="S394" s="45">
        <f t="shared" si="33"/>
        <v>0</v>
      </c>
      <c r="T394" s="50">
        <f t="shared" si="34"/>
        <v>0</v>
      </c>
    </row>
    <row r="395" spans="1:20" ht="13">
      <c r="A395" s="51"/>
      <c r="B395" s="115">
        <f t="shared" ca="1" si="24"/>
        <v>0</v>
      </c>
      <c r="C395" s="53">
        <f t="shared" ca="1" si="25"/>
        <v>0</v>
      </c>
      <c r="D395" s="53">
        <f t="shared" ca="1" si="26"/>
        <v>0</v>
      </c>
      <c r="E395" s="53">
        <f t="shared" ca="1" si="27"/>
        <v>0</v>
      </c>
      <c r="F395" s="53">
        <f t="shared" ca="1" si="28"/>
        <v>0</v>
      </c>
      <c r="G395" s="53">
        <f t="shared" ca="1" si="35"/>
        <v>0</v>
      </c>
      <c r="H395" s="56">
        <f t="shared" ca="1" si="36"/>
        <v>0</v>
      </c>
      <c r="I395" s="56">
        <f t="shared" ca="1" si="37"/>
        <v>0</v>
      </c>
      <c r="J395" s="53">
        <f t="shared" ca="1" si="38"/>
        <v>0</v>
      </c>
      <c r="K395" s="53">
        <f t="shared" ca="1" si="39"/>
        <v>0</v>
      </c>
      <c r="L395" s="53">
        <f t="shared" ca="1" si="40"/>
        <v>0</v>
      </c>
      <c r="M395" s="53">
        <f t="shared" ca="1" si="29"/>
        <v>0</v>
      </c>
      <c r="N395" s="56">
        <f t="shared" ca="1" si="41"/>
        <v>0</v>
      </c>
      <c r="O395" s="56">
        <f t="shared" ca="1" si="42"/>
        <v>0</v>
      </c>
      <c r="P395" s="53">
        <f t="shared" si="30"/>
        <v>0</v>
      </c>
      <c r="Q395" s="53">
        <f t="shared" si="31"/>
        <v>0</v>
      </c>
      <c r="R395" s="53">
        <f t="shared" si="32"/>
        <v>0</v>
      </c>
      <c r="S395" s="53">
        <f t="shared" si="33"/>
        <v>0</v>
      </c>
      <c r="T395" s="58">
        <f t="shared" si="34"/>
        <v>0</v>
      </c>
    </row>
    <row r="396" spans="1:20" ht="13">
      <c r="A396" s="43"/>
      <c r="B396" s="116">
        <f t="shared" ca="1" si="24"/>
        <v>0</v>
      </c>
      <c r="C396" s="45">
        <f t="shared" ca="1" si="25"/>
        <v>0</v>
      </c>
      <c r="D396" s="45">
        <f t="shared" ca="1" si="26"/>
        <v>0</v>
      </c>
      <c r="E396" s="45">
        <f t="shared" ca="1" si="27"/>
        <v>0</v>
      </c>
      <c r="F396" s="45">
        <f t="shared" ca="1" si="28"/>
        <v>0</v>
      </c>
      <c r="G396" s="45">
        <f t="shared" ca="1" si="35"/>
        <v>0</v>
      </c>
      <c r="H396" s="48">
        <f t="shared" ca="1" si="36"/>
        <v>0</v>
      </c>
      <c r="I396" s="48">
        <f t="shared" ca="1" si="37"/>
        <v>0</v>
      </c>
      <c r="J396" s="45">
        <f t="shared" ca="1" si="38"/>
        <v>0</v>
      </c>
      <c r="K396" s="45">
        <f t="shared" ca="1" si="39"/>
        <v>0</v>
      </c>
      <c r="L396" s="45">
        <f t="shared" ca="1" si="40"/>
        <v>0</v>
      </c>
      <c r="M396" s="45">
        <f t="shared" ca="1" si="29"/>
        <v>0</v>
      </c>
      <c r="N396" s="48">
        <f t="shared" ca="1" si="41"/>
        <v>0</v>
      </c>
      <c r="O396" s="48">
        <f t="shared" ca="1" si="42"/>
        <v>0</v>
      </c>
      <c r="P396" s="45">
        <f t="shared" si="30"/>
        <v>0</v>
      </c>
      <c r="Q396" s="45">
        <f t="shared" si="31"/>
        <v>0</v>
      </c>
      <c r="R396" s="45">
        <f t="shared" si="32"/>
        <v>0</v>
      </c>
      <c r="S396" s="45">
        <f t="shared" si="33"/>
        <v>0</v>
      </c>
      <c r="T396" s="50">
        <f t="shared" si="34"/>
        <v>0</v>
      </c>
    </row>
    <row r="397" spans="1:20" ht="13">
      <c r="A397" s="51"/>
      <c r="B397" s="115">
        <f t="shared" ca="1" si="24"/>
        <v>0</v>
      </c>
      <c r="C397" s="53">
        <f t="shared" ca="1" si="25"/>
        <v>0</v>
      </c>
      <c r="D397" s="53">
        <f t="shared" ca="1" si="26"/>
        <v>0</v>
      </c>
      <c r="E397" s="53">
        <f t="shared" ca="1" si="27"/>
        <v>0</v>
      </c>
      <c r="F397" s="53">
        <f t="shared" ca="1" si="28"/>
        <v>0</v>
      </c>
      <c r="G397" s="53">
        <f t="shared" ca="1" si="35"/>
        <v>0</v>
      </c>
      <c r="H397" s="56">
        <f t="shared" ca="1" si="36"/>
        <v>0</v>
      </c>
      <c r="I397" s="56">
        <f t="shared" ca="1" si="37"/>
        <v>0</v>
      </c>
      <c r="J397" s="53">
        <f t="shared" ca="1" si="38"/>
        <v>0</v>
      </c>
      <c r="K397" s="53">
        <f t="shared" ca="1" si="39"/>
        <v>0</v>
      </c>
      <c r="L397" s="53">
        <f t="shared" ca="1" si="40"/>
        <v>0</v>
      </c>
      <c r="M397" s="53">
        <f t="shared" ca="1" si="29"/>
        <v>0</v>
      </c>
      <c r="N397" s="56">
        <f t="shared" ca="1" si="41"/>
        <v>0</v>
      </c>
      <c r="O397" s="56">
        <f t="shared" ca="1" si="42"/>
        <v>0</v>
      </c>
      <c r="P397" s="53">
        <f t="shared" si="30"/>
        <v>0</v>
      </c>
      <c r="Q397" s="53">
        <f t="shared" si="31"/>
        <v>0</v>
      </c>
      <c r="R397" s="53">
        <f t="shared" si="32"/>
        <v>0</v>
      </c>
      <c r="S397" s="53">
        <f t="shared" si="33"/>
        <v>0</v>
      </c>
      <c r="T397" s="58">
        <f t="shared" si="34"/>
        <v>0</v>
      </c>
    </row>
    <row r="398" spans="1:20" ht="13">
      <c r="A398" s="43"/>
      <c r="B398" s="116">
        <f t="shared" ca="1" si="24"/>
        <v>0</v>
      </c>
      <c r="C398" s="45">
        <f t="shared" ca="1" si="25"/>
        <v>0</v>
      </c>
      <c r="D398" s="45">
        <f t="shared" ca="1" si="26"/>
        <v>0</v>
      </c>
      <c r="E398" s="45">
        <f t="shared" ca="1" si="27"/>
        <v>0</v>
      </c>
      <c r="F398" s="45">
        <f t="shared" ca="1" si="28"/>
        <v>0</v>
      </c>
      <c r="G398" s="45">
        <f t="shared" ca="1" si="35"/>
        <v>0</v>
      </c>
      <c r="H398" s="48">
        <f t="shared" ca="1" si="36"/>
        <v>0</v>
      </c>
      <c r="I398" s="48">
        <f t="shared" ca="1" si="37"/>
        <v>0</v>
      </c>
      <c r="J398" s="45">
        <f t="shared" ca="1" si="38"/>
        <v>0</v>
      </c>
      <c r="K398" s="45">
        <f t="shared" ca="1" si="39"/>
        <v>0</v>
      </c>
      <c r="L398" s="45">
        <f t="shared" ca="1" si="40"/>
        <v>0</v>
      </c>
      <c r="M398" s="45">
        <f t="shared" ca="1" si="29"/>
        <v>0</v>
      </c>
      <c r="N398" s="48">
        <f t="shared" ca="1" si="41"/>
        <v>0</v>
      </c>
      <c r="O398" s="48">
        <f t="shared" ca="1" si="42"/>
        <v>0</v>
      </c>
      <c r="P398" s="45">
        <f t="shared" si="30"/>
        <v>0</v>
      </c>
      <c r="Q398" s="45">
        <f t="shared" si="31"/>
        <v>0</v>
      </c>
      <c r="R398" s="45">
        <f t="shared" si="32"/>
        <v>0</v>
      </c>
      <c r="S398" s="45">
        <f t="shared" si="33"/>
        <v>0</v>
      </c>
      <c r="T398" s="50">
        <f t="shared" si="34"/>
        <v>0</v>
      </c>
    </row>
    <row r="399" spans="1:20" ht="13">
      <c r="A399" s="51"/>
      <c r="B399" s="115">
        <f t="shared" ca="1" si="24"/>
        <v>0</v>
      </c>
      <c r="C399" s="53">
        <f t="shared" ca="1" si="25"/>
        <v>0</v>
      </c>
      <c r="D399" s="53">
        <f t="shared" ca="1" si="26"/>
        <v>0</v>
      </c>
      <c r="E399" s="53">
        <f t="shared" ca="1" si="27"/>
        <v>0</v>
      </c>
      <c r="F399" s="53">
        <f t="shared" ca="1" si="28"/>
        <v>0</v>
      </c>
      <c r="G399" s="53">
        <f t="shared" ca="1" si="35"/>
        <v>0</v>
      </c>
      <c r="H399" s="56">
        <f t="shared" ca="1" si="36"/>
        <v>0</v>
      </c>
      <c r="I399" s="56">
        <f t="shared" ca="1" si="37"/>
        <v>0</v>
      </c>
      <c r="J399" s="53">
        <f t="shared" ca="1" si="38"/>
        <v>0</v>
      </c>
      <c r="K399" s="53">
        <f t="shared" ca="1" si="39"/>
        <v>0</v>
      </c>
      <c r="L399" s="53">
        <f t="shared" ca="1" si="40"/>
        <v>0</v>
      </c>
      <c r="M399" s="53">
        <f t="shared" ca="1" si="29"/>
        <v>0</v>
      </c>
      <c r="N399" s="56">
        <f t="shared" ca="1" si="41"/>
        <v>0</v>
      </c>
      <c r="O399" s="56">
        <f t="shared" ca="1" si="42"/>
        <v>0</v>
      </c>
      <c r="P399" s="53">
        <f t="shared" si="30"/>
        <v>0</v>
      </c>
      <c r="Q399" s="53">
        <f t="shared" si="31"/>
        <v>0</v>
      </c>
      <c r="R399" s="53">
        <f t="shared" si="32"/>
        <v>0</v>
      </c>
      <c r="S399" s="53">
        <f t="shared" si="33"/>
        <v>0</v>
      </c>
      <c r="T399" s="58">
        <f t="shared" si="34"/>
        <v>0</v>
      </c>
    </row>
    <row r="400" spans="1:20" ht="13">
      <c r="A400" s="43"/>
      <c r="B400" s="116">
        <f t="shared" ca="1" si="24"/>
        <v>0</v>
      </c>
      <c r="C400" s="45">
        <f t="shared" ca="1" si="25"/>
        <v>0</v>
      </c>
      <c r="D400" s="45">
        <f t="shared" ca="1" si="26"/>
        <v>0</v>
      </c>
      <c r="E400" s="45">
        <f t="shared" ca="1" si="27"/>
        <v>0</v>
      </c>
      <c r="F400" s="45">
        <f t="shared" ca="1" si="28"/>
        <v>0</v>
      </c>
      <c r="G400" s="45">
        <f t="shared" ca="1" si="35"/>
        <v>0</v>
      </c>
      <c r="H400" s="48">
        <f t="shared" ca="1" si="36"/>
        <v>0</v>
      </c>
      <c r="I400" s="48">
        <f t="shared" ca="1" si="37"/>
        <v>0</v>
      </c>
      <c r="J400" s="45">
        <f t="shared" ca="1" si="38"/>
        <v>0</v>
      </c>
      <c r="K400" s="45">
        <f t="shared" ca="1" si="39"/>
        <v>0</v>
      </c>
      <c r="L400" s="45">
        <f t="shared" ca="1" si="40"/>
        <v>0</v>
      </c>
      <c r="M400" s="45">
        <f t="shared" ca="1" si="29"/>
        <v>0</v>
      </c>
      <c r="N400" s="48">
        <f t="shared" ca="1" si="41"/>
        <v>0</v>
      </c>
      <c r="O400" s="48">
        <f t="shared" ca="1" si="42"/>
        <v>0</v>
      </c>
      <c r="P400" s="45">
        <f t="shared" si="30"/>
        <v>0</v>
      </c>
      <c r="Q400" s="45">
        <f t="shared" si="31"/>
        <v>0</v>
      </c>
      <c r="R400" s="45">
        <f t="shared" si="32"/>
        <v>0</v>
      </c>
      <c r="S400" s="45">
        <f t="shared" si="33"/>
        <v>0</v>
      </c>
      <c r="T400" s="50">
        <f t="shared" si="34"/>
        <v>0</v>
      </c>
    </row>
    <row r="401" spans="1:20" ht="13">
      <c r="A401" s="51"/>
      <c r="B401" s="115">
        <f t="shared" ca="1" si="24"/>
        <v>0</v>
      </c>
      <c r="C401" s="53">
        <f t="shared" ca="1" si="25"/>
        <v>0</v>
      </c>
      <c r="D401" s="53">
        <f t="shared" ca="1" si="26"/>
        <v>0</v>
      </c>
      <c r="E401" s="53">
        <f t="shared" ca="1" si="27"/>
        <v>0</v>
      </c>
      <c r="F401" s="53">
        <f t="shared" ca="1" si="28"/>
        <v>0</v>
      </c>
      <c r="G401" s="53">
        <f t="shared" ca="1" si="35"/>
        <v>0</v>
      </c>
      <c r="H401" s="56">
        <f t="shared" ca="1" si="36"/>
        <v>0</v>
      </c>
      <c r="I401" s="56">
        <f t="shared" ca="1" si="37"/>
        <v>0</v>
      </c>
      <c r="J401" s="53">
        <f t="shared" ca="1" si="38"/>
        <v>0</v>
      </c>
      <c r="K401" s="53">
        <f t="shared" ca="1" si="39"/>
        <v>0</v>
      </c>
      <c r="L401" s="53">
        <f t="shared" ca="1" si="40"/>
        <v>0</v>
      </c>
      <c r="M401" s="53">
        <f t="shared" ca="1" si="29"/>
        <v>0</v>
      </c>
      <c r="N401" s="56">
        <f t="shared" ca="1" si="41"/>
        <v>0</v>
      </c>
      <c r="O401" s="56">
        <f t="shared" ca="1" si="42"/>
        <v>0</v>
      </c>
      <c r="P401" s="53">
        <f t="shared" si="30"/>
        <v>0</v>
      </c>
      <c r="Q401" s="53">
        <f t="shared" si="31"/>
        <v>0</v>
      </c>
      <c r="R401" s="53">
        <f t="shared" si="32"/>
        <v>0</v>
      </c>
      <c r="S401" s="53">
        <f t="shared" si="33"/>
        <v>0</v>
      </c>
      <c r="T401" s="58">
        <f t="shared" si="34"/>
        <v>0</v>
      </c>
    </row>
    <row r="402" spans="1:20" ht="13">
      <c r="A402" s="43"/>
      <c r="B402" s="116">
        <f t="shared" ca="1" si="24"/>
        <v>0</v>
      </c>
      <c r="C402" s="45">
        <f t="shared" ca="1" si="25"/>
        <v>0</v>
      </c>
      <c r="D402" s="45">
        <f t="shared" ca="1" si="26"/>
        <v>0</v>
      </c>
      <c r="E402" s="45">
        <f t="shared" ca="1" si="27"/>
        <v>0</v>
      </c>
      <c r="F402" s="45">
        <f t="shared" ca="1" si="28"/>
        <v>0</v>
      </c>
      <c r="G402" s="45">
        <f t="shared" ca="1" si="35"/>
        <v>0</v>
      </c>
      <c r="H402" s="48">
        <f t="shared" ca="1" si="36"/>
        <v>0</v>
      </c>
      <c r="I402" s="48">
        <f t="shared" ca="1" si="37"/>
        <v>0</v>
      </c>
      <c r="J402" s="45">
        <f t="shared" ca="1" si="38"/>
        <v>0</v>
      </c>
      <c r="K402" s="45">
        <f t="shared" ca="1" si="39"/>
        <v>0</v>
      </c>
      <c r="L402" s="45">
        <f t="shared" ca="1" si="40"/>
        <v>0</v>
      </c>
      <c r="M402" s="45">
        <f t="shared" ca="1" si="29"/>
        <v>0</v>
      </c>
      <c r="N402" s="48">
        <f t="shared" ca="1" si="41"/>
        <v>0</v>
      </c>
      <c r="O402" s="48">
        <f t="shared" ca="1" si="42"/>
        <v>0</v>
      </c>
      <c r="P402" s="45">
        <f t="shared" si="30"/>
        <v>0</v>
      </c>
      <c r="Q402" s="45">
        <f t="shared" si="31"/>
        <v>0</v>
      </c>
      <c r="R402" s="45">
        <f t="shared" si="32"/>
        <v>0</v>
      </c>
      <c r="S402" s="45">
        <f t="shared" si="33"/>
        <v>0</v>
      </c>
      <c r="T402" s="50">
        <f t="shared" si="34"/>
        <v>0</v>
      </c>
    </row>
    <row r="403" spans="1:20" ht="13">
      <c r="A403" s="51"/>
      <c r="B403" s="115">
        <f t="shared" ca="1" si="24"/>
        <v>0</v>
      </c>
      <c r="C403" s="53">
        <f t="shared" ca="1" si="25"/>
        <v>0</v>
      </c>
      <c r="D403" s="53">
        <f t="shared" ca="1" si="26"/>
        <v>0</v>
      </c>
      <c r="E403" s="53">
        <f t="shared" ca="1" si="27"/>
        <v>0</v>
      </c>
      <c r="F403" s="53">
        <f t="shared" ca="1" si="28"/>
        <v>0</v>
      </c>
      <c r="G403" s="53">
        <f t="shared" ca="1" si="35"/>
        <v>0</v>
      </c>
      <c r="H403" s="56">
        <f t="shared" ca="1" si="36"/>
        <v>0</v>
      </c>
      <c r="I403" s="56">
        <f t="shared" ca="1" si="37"/>
        <v>0</v>
      </c>
      <c r="J403" s="53">
        <f t="shared" ca="1" si="38"/>
        <v>0</v>
      </c>
      <c r="K403" s="53">
        <f t="shared" ca="1" si="39"/>
        <v>0</v>
      </c>
      <c r="L403" s="53">
        <f t="shared" ca="1" si="40"/>
        <v>0</v>
      </c>
      <c r="M403" s="53">
        <f t="shared" ca="1" si="29"/>
        <v>0</v>
      </c>
      <c r="N403" s="56">
        <f t="shared" ca="1" si="41"/>
        <v>0</v>
      </c>
      <c r="O403" s="56">
        <f t="shared" ca="1" si="42"/>
        <v>0</v>
      </c>
      <c r="P403" s="53">
        <f t="shared" si="30"/>
        <v>0</v>
      </c>
      <c r="Q403" s="53">
        <f t="shared" si="31"/>
        <v>0</v>
      </c>
      <c r="R403" s="53">
        <f t="shared" si="32"/>
        <v>0</v>
      </c>
      <c r="S403" s="53">
        <f t="shared" si="33"/>
        <v>0</v>
      </c>
      <c r="T403" s="58">
        <f t="shared" si="34"/>
        <v>0</v>
      </c>
    </row>
    <row r="404" spans="1:20" ht="13">
      <c r="A404" s="43"/>
      <c r="B404" s="116">
        <f t="shared" ca="1" si="24"/>
        <v>0</v>
      </c>
      <c r="C404" s="45">
        <f t="shared" ca="1" si="25"/>
        <v>0</v>
      </c>
      <c r="D404" s="45">
        <f t="shared" ca="1" si="26"/>
        <v>0</v>
      </c>
      <c r="E404" s="45">
        <f t="shared" ca="1" si="27"/>
        <v>0</v>
      </c>
      <c r="F404" s="45">
        <f t="shared" ca="1" si="28"/>
        <v>0</v>
      </c>
      <c r="G404" s="45">
        <f t="shared" ca="1" si="35"/>
        <v>0</v>
      </c>
      <c r="H404" s="48">
        <f t="shared" ca="1" si="36"/>
        <v>0</v>
      </c>
      <c r="I404" s="48">
        <f t="shared" ca="1" si="37"/>
        <v>0</v>
      </c>
      <c r="J404" s="45">
        <f t="shared" ca="1" si="38"/>
        <v>0</v>
      </c>
      <c r="K404" s="45">
        <f t="shared" ca="1" si="39"/>
        <v>0</v>
      </c>
      <c r="L404" s="45">
        <f t="shared" ca="1" si="40"/>
        <v>0</v>
      </c>
      <c r="M404" s="45">
        <f t="shared" ca="1" si="29"/>
        <v>0</v>
      </c>
      <c r="N404" s="48">
        <f t="shared" ca="1" si="41"/>
        <v>0</v>
      </c>
      <c r="O404" s="48">
        <f t="shared" ca="1" si="42"/>
        <v>0</v>
      </c>
      <c r="P404" s="45">
        <f t="shared" si="30"/>
        <v>0</v>
      </c>
      <c r="Q404" s="45">
        <f t="shared" si="31"/>
        <v>0</v>
      </c>
      <c r="R404" s="45">
        <f t="shared" si="32"/>
        <v>0</v>
      </c>
      <c r="S404" s="45">
        <f t="shared" si="33"/>
        <v>0</v>
      </c>
      <c r="T404" s="50">
        <f t="shared" si="34"/>
        <v>0</v>
      </c>
    </row>
    <row r="405" spans="1:20" ht="13">
      <c r="A405" s="51"/>
      <c r="B405" s="115">
        <f t="shared" ca="1" si="24"/>
        <v>0</v>
      </c>
      <c r="C405" s="53">
        <f t="shared" ca="1" si="25"/>
        <v>0</v>
      </c>
      <c r="D405" s="53">
        <f t="shared" ca="1" si="26"/>
        <v>0</v>
      </c>
      <c r="E405" s="53">
        <f t="shared" ca="1" si="27"/>
        <v>0</v>
      </c>
      <c r="F405" s="53">
        <f t="shared" ca="1" si="28"/>
        <v>0</v>
      </c>
      <c r="G405" s="53">
        <f t="shared" ca="1" si="35"/>
        <v>0</v>
      </c>
      <c r="H405" s="56">
        <f t="shared" ca="1" si="36"/>
        <v>0</v>
      </c>
      <c r="I405" s="56">
        <f t="shared" ca="1" si="37"/>
        <v>0</v>
      </c>
      <c r="J405" s="53">
        <f t="shared" ca="1" si="38"/>
        <v>0</v>
      </c>
      <c r="K405" s="53">
        <f t="shared" ca="1" si="39"/>
        <v>0</v>
      </c>
      <c r="L405" s="53">
        <f t="shared" ca="1" si="40"/>
        <v>0</v>
      </c>
      <c r="M405" s="53">
        <f t="shared" ca="1" si="29"/>
        <v>0</v>
      </c>
      <c r="N405" s="56">
        <f t="shared" ca="1" si="41"/>
        <v>0</v>
      </c>
      <c r="O405" s="56">
        <f t="shared" ca="1" si="42"/>
        <v>0</v>
      </c>
      <c r="P405" s="53">
        <f t="shared" si="30"/>
        <v>0</v>
      </c>
      <c r="Q405" s="53">
        <f t="shared" si="31"/>
        <v>0</v>
      </c>
      <c r="R405" s="53">
        <f t="shared" si="32"/>
        <v>0</v>
      </c>
      <c r="S405" s="53">
        <f t="shared" si="33"/>
        <v>0</v>
      </c>
      <c r="T405" s="58">
        <f t="shared" si="34"/>
        <v>0</v>
      </c>
    </row>
    <row r="406" spans="1:20" ht="13">
      <c r="A406" s="43"/>
      <c r="B406" s="116">
        <f t="shared" ca="1" si="24"/>
        <v>0</v>
      </c>
      <c r="C406" s="45">
        <f t="shared" ca="1" si="25"/>
        <v>0</v>
      </c>
      <c r="D406" s="45">
        <f t="shared" ca="1" si="26"/>
        <v>0</v>
      </c>
      <c r="E406" s="45">
        <f t="shared" ca="1" si="27"/>
        <v>0</v>
      </c>
      <c r="F406" s="45">
        <f t="shared" ca="1" si="28"/>
        <v>0</v>
      </c>
      <c r="G406" s="45">
        <f t="shared" ca="1" si="35"/>
        <v>0</v>
      </c>
      <c r="H406" s="48">
        <f t="shared" ca="1" si="36"/>
        <v>0</v>
      </c>
      <c r="I406" s="48">
        <f t="shared" ca="1" si="37"/>
        <v>0</v>
      </c>
      <c r="J406" s="45">
        <f t="shared" ca="1" si="38"/>
        <v>0</v>
      </c>
      <c r="K406" s="45">
        <f t="shared" ca="1" si="39"/>
        <v>0</v>
      </c>
      <c r="L406" s="45">
        <f t="shared" ca="1" si="40"/>
        <v>0</v>
      </c>
      <c r="M406" s="45">
        <f t="shared" ca="1" si="29"/>
        <v>0</v>
      </c>
      <c r="N406" s="48">
        <f t="shared" ca="1" si="41"/>
        <v>0</v>
      </c>
      <c r="O406" s="48">
        <f t="shared" ca="1" si="42"/>
        <v>0</v>
      </c>
      <c r="P406" s="45">
        <f t="shared" si="30"/>
        <v>0</v>
      </c>
      <c r="Q406" s="45">
        <f t="shared" si="31"/>
        <v>0</v>
      </c>
      <c r="R406" s="45">
        <f t="shared" si="32"/>
        <v>0</v>
      </c>
      <c r="S406" s="45">
        <f t="shared" si="33"/>
        <v>0</v>
      </c>
      <c r="T406" s="50">
        <f t="shared" si="34"/>
        <v>0</v>
      </c>
    </row>
    <row r="407" spans="1:20" ht="13">
      <c r="A407" s="51"/>
      <c r="B407" s="115">
        <f t="shared" ca="1" si="24"/>
        <v>0</v>
      </c>
      <c r="C407" s="53">
        <f t="shared" ca="1" si="25"/>
        <v>0</v>
      </c>
      <c r="D407" s="53">
        <f t="shared" ca="1" si="26"/>
        <v>0</v>
      </c>
      <c r="E407" s="53">
        <f t="shared" ca="1" si="27"/>
        <v>0</v>
      </c>
      <c r="F407" s="53">
        <f t="shared" ca="1" si="28"/>
        <v>0</v>
      </c>
      <c r="G407" s="53">
        <f t="shared" ca="1" si="35"/>
        <v>0</v>
      </c>
      <c r="H407" s="56">
        <f t="shared" ca="1" si="36"/>
        <v>0</v>
      </c>
      <c r="I407" s="56">
        <f t="shared" ca="1" si="37"/>
        <v>0</v>
      </c>
      <c r="J407" s="53">
        <f t="shared" ca="1" si="38"/>
        <v>0</v>
      </c>
      <c r="K407" s="53">
        <f t="shared" ca="1" si="39"/>
        <v>0</v>
      </c>
      <c r="L407" s="53">
        <f t="shared" ca="1" si="40"/>
        <v>0</v>
      </c>
      <c r="M407" s="53">
        <f t="shared" ca="1" si="29"/>
        <v>0</v>
      </c>
      <c r="N407" s="56">
        <f t="shared" ca="1" si="41"/>
        <v>0</v>
      </c>
      <c r="O407" s="56">
        <f t="shared" ca="1" si="42"/>
        <v>0</v>
      </c>
      <c r="P407" s="53">
        <f t="shared" si="30"/>
        <v>0</v>
      </c>
      <c r="Q407" s="53">
        <f t="shared" si="31"/>
        <v>0</v>
      </c>
      <c r="R407" s="53">
        <f t="shared" si="32"/>
        <v>0</v>
      </c>
      <c r="S407" s="53">
        <f t="shared" si="33"/>
        <v>0</v>
      </c>
      <c r="T407" s="58">
        <f t="shared" si="34"/>
        <v>0</v>
      </c>
    </row>
    <row r="408" spans="1:20" ht="13">
      <c r="A408" s="43"/>
      <c r="B408" s="116">
        <f t="shared" ca="1" si="24"/>
        <v>0</v>
      </c>
      <c r="C408" s="45">
        <f t="shared" ca="1" si="25"/>
        <v>0</v>
      </c>
      <c r="D408" s="45">
        <f t="shared" ca="1" si="26"/>
        <v>0</v>
      </c>
      <c r="E408" s="45">
        <f t="shared" ca="1" si="27"/>
        <v>0</v>
      </c>
      <c r="F408" s="45">
        <f t="shared" ca="1" si="28"/>
        <v>0</v>
      </c>
      <c r="G408" s="45">
        <f t="shared" ca="1" si="35"/>
        <v>0</v>
      </c>
      <c r="H408" s="48">
        <f t="shared" ca="1" si="36"/>
        <v>0</v>
      </c>
      <c r="I408" s="48">
        <f t="shared" ca="1" si="37"/>
        <v>0</v>
      </c>
      <c r="J408" s="45">
        <f t="shared" ca="1" si="38"/>
        <v>0</v>
      </c>
      <c r="K408" s="45">
        <f t="shared" ca="1" si="39"/>
        <v>0</v>
      </c>
      <c r="L408" s="45">
        <f t="shared" ca="1" si="40"/>
        <v>0</v>
      </c>
      <c r="M408" s="45">
        <f t="shared" ca="1" si="29"/>
        <v>0</v>
      </c>
      <c r="N408" s="48">
        <f t="shared" ca="1" si="41"/>
        <v>0</v>
      </c>
      <c r="O408" s="48">
        <f t="shared" ca="1" si="42"/>
        <v>0</v>
      </c>
      <c r="P408" s="45">
        <f t="shared" si="30"/>
        <v>0</v>
      </c>
      <c r="Q408" s="45">
        <f t="shared" si="31"/>
        <v>0</v>
      </c>
      <c r="R408" s="45">
        <f t="shared" si="32"/>
        <v>0</v>
      </c>
      <c r="S408" s="45">
        <f t="shared" si="33"/>
        <v>0</v>
      </c>
      <c r="T408" s="50">
        <f t="shared" si="34"/>
        <v>0</v>
      </c>
    </row>
    <row r="409" spans="1:20" ht="13">
      <c r="A409" s="51"/>
      <c r="B409" s="115">
        <f t="shared" ca="1" si="24"/>
        <v>0</v>
      </c>
      <c r="C409" s="53">
        <f t="shared" ca="1" si="25"/>
        <v>0</v>
      </c>
      <c r="D409" s="53">
        <f t="shared" ca="1" si="26"/>
        <v>0</v>
      </c>
      <c r="E409" s="53">
        <f t="shared" ca="1" si="27"/>
        <v>0</v>
      </c>
      <c r="F409" s="53">
        <f t="shared" ca="1" si="28"/>
        <v>0</v>
      </c>
      <c r="G409" s="53">
        <f t="shared" ca="1" si="35"/>
        <v>0</v>
      </c>
      <c r="H409" s="56">
        <f t="shared" ca="1" si="36"/>
        <v>0</v>
      </c>
      <c r="I409" s="56">
        <f t="shared" ca="1" si="37"/>
        <v>0</v>
      </c>
      <c r="J409" s="53">
        <f t="shared" ca="1" si="38"/>
        <v>0</v>
      </c>
      <c r="K409" s="53">
        <f t="shared" ca="1" si="39"/>
        <v>0</v>
      </c>
      <c r="L409" s="53">
        <f t="shared" ca="1" si="40"/>
        <v>0</v>
      </c>
      <c r="M409" s="53">
        <f t="shared" ca="1" si="29"/>
        <v>0</v>
      </c>
      <c r="N409" s="56">
        <f t="shared" ca="1" si="41"/>
        <v>0</v>
      </c>
      <c r="O409" s="56">
        <f t="shared" ca="1" si="42"/>
        <v>0</v>
      </c>
      <c r="P409" s="53">
        <f t="shared" si="30"/>
        <v>0</v>
      </c>
      <c r="Q409" s="53">
        <f t="shared" si="31"/>
        <v>0</v>
      </c>
      <c r="R409" s="53">
        <f t="shared" si="32"/>
        <v>0</v>
      </c>
      <c r="S409" s="53">
        <f t="shared" si="33"/>
        <v>0</v>
      </c>
      <c r="T409" s="58">
        <f t="shared" si="34"/>
        <v>0</v>
      </c>
    </row>
    <row r="410" spans="1:20" ht="13">
      <c r="A410" s="43"/>
      <c r="B410" s="116">
        <f t="shared" ca="1" si="24"/>
        <v>0</v>
      </c>
      <c r="C410" s="45">
        <f t="shared" ca="1" si="25"/>
        <v>0</v>
      </c>
      <c r="D410" s="45">
        <f t="shared" ca="1" si="26"/>
        <v>0</v>
      </c>
      <c r="E410" s="45">
        <f t="shared" ca="1" si="27"/>
        <v>0</v>
      </c>
      <c r="F410" s="45">
        <f t="shared" ca="1" si="28"/>
        <v>0</v>
      </c>
      <c r="G410" s="45">
        <f t="shared" ca="1" si="35"/>
        <v>0</v>
      </c>
      <c r="H410" s="48">
        <f t="shared" ca="1" si="36"/>
        <v>0</v>
      </c>
      <c r="I410" s="48">
        <f t="shared" ca="1" si="37"/>
        <v>0</v>
      </c>
      <c r="J410" s="45">
        <f t="shared" ca="1" si="38"/>
        <v>0</v>
      </c>
      <c r="K410" s="45">
        <f t="shared" ca="1" si="39"/>
        <v>0</v>
      </c>
      <c r="L410" s="45">
        <f t="shared" ca="1" si="40"/>
        <v>0</v>
      </c>
      <c r="M410" s="45">
        <f t="shared" ca="1" si="29"/>
        <v>0</v>
      </c>
      <c r="N410" s="48">
        <f t="shared" ca="1" si="41"/>
        <v>0</v>
      </c>
      <c r="O410" s="48">
        <f t="shared" ca="1" si="42"/>
        <v>0</v>
      </c>
      <c r="P410" s="45">
        <f t="shared" si="30"/>
        <v>0</v>
      </c>
      <c r="Q410" s="45">
        <f t="shared" si="31"/>
        <v>0</v>
      </c>
      <c r="R410" s="45">
        <f t="shared" si="32"/>
        <v>0</v>
      </c>
      <c r="S410" s="45">
        <f t="shared" si="33"/>
        <v>0</v>
      </c>
      <c r="T410" s="50">
        <f t="shared" si="34"/>
        <v>0</v>
      </c>
    </row>
    <row r="411" spans="1:20" ht="13">
      <c r="A411" s="51"/>
      <c r="B411" s="115">
        <f t="shared" ca="1" si="24"/>
        <v>0</v>
      </c>
      <c r="C411" s="53">
        <f t="shared" ca="1" si="25"/>
        <v>0</v>
      </c>
      <c r="D411" s="53">
        <f t="shared" ca="1" si="26"/>
        <v>0</v>
      </c>
      <c r="E411" s="53">
        <f t="shared" ca="1" si="27"/>
        <v>0</v>
      </c>
      <c r="F411" s="53">
        <f t="shared" ca="1" si="28"/>
        <v>0</v>
      </c>
      <c r="G411" s="53">
        <f t="shared" ca="1" si="35"/>
        <v>0</v>
      </c>
      <c r="H411" s="56">
        <f t="shared" ca="1" si="36"/>
        <v>0</v>
      </c>
      <c r="I411" s="56">
        <f t="shared" ca="1" si="37"/>
        <v>0</v>
      </c>
      <c r="J411" s="53">
        <f t="shared" ca="1" si="38"/>
        <v>0</v>
      </c>
      <c r="K411" s="53">
        <f t="shared" ca="1" si="39"/>
        <v>0</v>
      </c>
      <c r="L411" s="53">
        <f t="shared" ca="1" si="40"/>
        <v>0</v>
      </c>
      <c r="M411" s="53">
        <f t="shared" ca="1" si="29"/>
        <v>0</v>
      </c>
      <c r="N411" s="56">
        <f t="shared" ca="1" si="41"/>
        <v>0</v>
      </c>
      <c r="O411" s="56">
        <f t="shared" ca="1" si="42"/>
        <v>0</v>
      </c>
      <c r="P411" s="53">
        <f t="shared" si="30"/>
        <v>0</v>
      </c>
      <c r="Q411" s="53">
        <f t="shared" si="31"/>
        <v>0</v>
      </c>
      <c r="R411" s="53">
        <f t="shared" si="32"/>
        <v>0</v>
      </c>
      <c r="S411" s="53">
        <f t="shared" si="33"/>
        <v>0</v>
      </c>
      <c r="T411" s="58">
        <f t="shared" si="34"/>
        <v>0</v>
      </c>
    </row>
    <row r="412" spans="1:20" ht="13">
      <c r="A412" s="43"/>
      <c r="B412" s="116">
        <f t="shared" ca="1" si="24"/>
        <v>0</v>
      </c>
      <c r="C412" s="45">
        <f t="shared" ca="1" si="25"/>
        <v>0</v>
      </c>
      <c r="D412" s="45">
        <f t="shared" ca="1" si="26"/>
        <v>0</v>
      </c>
      <c r="E412" s="45">
        <f t="shared" ca="1" si="27"/>
        <v>0</v>
      </c>
      <c r="F412" s="45">
        <f t="shared" ca="1" si="28"/>
        <v>0</v>
      </c>
      <c r="G412" s="45">
        <f t="shared" ca="1" si="35"/>
        <v>0</v>
      </c>
      <c r="H412" s="48">
        <f t="shared" ca="1" si="36"/>
        <v>0</v>
      </c>
      <c r="I412" s="48">
        <f t="shared" ca="1" si="37"/>
        <v>0</v>
      </c>
      <c r="J412" s="45">
        <f t="shared" ca="1" si="38"/>
        <v>0</v>
      </c>
      <c r="K412" s="45">
        <f t="shared" ca="1" si="39"/>
        <v>0</v>
      </c>
      <c r="L412" s="45">
        <f t="shared" ca="1" si="40"/>
        <v>0</v>
      </c>
      <c r="M412" s="45">
        <f t="shared" ca="1" si="29"/>
        <v>0</v>
      </c>
      <c r="N412" s="48">
        <f t="shared" ca="1" si="41"/>
        <v>0</v>
      </c>
      <c r="O412" s="48">
        <f t="shared" ca="1" si="42"/>
        <v>0</v>
      </c>
      <c r="P412" s="45">
        <f t="shared" si="30"/>
        <v>0</v>
      </c>
      <c r="Q412" s="45">
        <f t="shared" si="31"/>
        <v>0</v>
      </c>
      <c r="R412" s="45">
        <f t="shared" si="32"/>
        <v>0</v>
      </c>
      <c r="S412" s="45">
        <f t="shared" si="33"/>
        <v>0</v>
      </c>
      <c r="T412" s="50">
        <f t="shared" si="34"/>
        <v>0</v>
      </c>
    </row>
    <row r="413" spans="1:20" ht="13">
      <c r="A413" s="51"/>
      <c r="B413" s="115">
        <f t="shared" ca="1" si="24"/>
        <v>0</v>
      </c>
      <c r="C413" s="53">
        <f t="shared" ca="1" si="25"/>
        <v>0</v>
      </c>
      <c r="D413" s="53">
        <f t="shared" ca="1" si="26"/>
        <v>0</v>
      </c>
      <c r="E413" s="53">
        <f t="shared" ca="1" si="27"/>
        <v>0</v>
      </c>
      <c r="F413" s="53">
        <f t="shared" ca="1" si="28"/>
        <v>0</v>
      </c>
      <c r="G413" s="53">
        <f t="shared" ca="1" si="35"/>
        <v>0</v>
      </c>
      <c r="H413" s="56">
        <f t="shared" ca="1" si="36"/>
        <v>0</v>
      </c>
      <c r="I413" s="56">
        <f t="shared" ca="1" si="37"/>
        <v>0</v>
      </c>
      <c r="J413" s="53">
        <f t="shared" ca="1" si="38"/>
        <v>0</v>
      </c>
      <c r="K413" s="53">
        <f t="shared" ca="1" si="39"/>
        <v>0</v>
      </c>
      <c r="L413" s="53">
        <f t="shared" ca="1" si="40"/>
        <v>0</v>
      </c>
      <c r="M413" s="53">
        <f t="shared" ca="1" si="29"/>
        <v>0</v>
      </c>
      <c r="N413" s="56">
        <f t="shared" ca="1" si="41"/>
        <v>0</v>
      </c>
      <c r="O413" s="56">
        <f t="shared" ca="1" si="42"/>
        <v>0</v>
      </c>
      <c r="P413" s="53">
        <f t="shared" si="30"/>
        <v>0</v>
      </c>
      <c r="Q413" s="53">
        <f t="shared" si="31"/>
        <v>0</v>
      </c>
      <c r="R413" s="53">
        <f t="shared" si="32"/>
        <v>0</v>
      </c>
      <c r="S413" s="53">
        <f t="shared" si="33"/>
        <v>0</v>
      </c>
      <c r="T413" s="58">
        <f t="shared" si="34"/>
        <v>0</v>
      </c>
    </row>
    <row r="414" spans="1:20" ht="13">
      <c r="A414" s="43"/>
      <c r="B414" s="116">
        <f t="shared" ca="1" si="24"/>
        <v>0</v>
      </c>
      <c r="C414" s="45">
        <f t="shared" ca="1" si="25"/>
        <v>0</v>
      </c>
      <c r="D414" s="45">
        <f t="shared" ca="1" si="26"/>
        <v>0</v>
      </c>
      <c r="E414" s="45">
        <f t="shared" ca="1" si="27"/>
        <v>0</v>
      </c>
      <c r="F414" s="45">
        <f t="shared" ca="1" si="28"/>
        <v>0</v>
      </c>
      <c r="G414" s="45">
        <f t="shared" ca="1" si="35"/>
        <v>0</v>
      </c>
      <c r="H414" s="48">
        <f t="shared" ca="1" si="36"/>
        <v>0</v>
      </c>
      <c r="I414" s="48">
        <f t="shared" ca="1" si="37"/>
        <v>0</v>
      </c>
      <c r="J414" s="45">
        <f t="shared" ca="1" si="38"/>
        <v>0</v>
      </c>
      <c r="K414" s="45">
        <f t="shared" ca="1" si="39"/>
        <v>0</v>
      </c>
      <c r="L414" s="45">
        <f t="shared" ca="1" si="40"/>
        <v>0</v>
      </c>
      <c r="M414" s="45">
        <f t="shared" ca="1" si="29"/>
        <v>0</v>
      </c>
      <c r="N414" s="48">
        <f t="shared" ca="1" si="41"/>
        <v>0</v>
      </c>
      <c r="O414" s="48">
        <f t="shared" ca="1" si="42"/>
        <v>0</v>
      </c>
      <c r="P414" s="45">
        <f t="shared" si="30"/>
        <v>0</v>
      </c>
      <c r="Q414" s="45">
        <f t="shared" si="31"/>
        <v>0</v>
      </c>
      <c r="R414" s="45">
        <f t="shared" si="32"/>
        <v>0</v>
      </c>
      <c r="S414" s="45">
        <f t="shared" si="33"/>
        <v>0</v>
      </c>
      <c r="T414" s="50">
        <f t="shared" si="34"/>
        <v>0</v>
      </c>
    </row>
    <row r="415" spans="1:20" ht="13">
      <c r="A415" s="51"/>
      <c r="B415" s="115">
        <f t="shared" ca="1" si="24"/>
        <v>0</v>
      </c>
      <c r="C415" s="53">
        <f t="shared" ca="1" si="25"/>
        <v>0</v>
      </c>
      <c r="D415" s="53">
        <f t="shared" ca="1" si="26"/>
        <v>0</v>
      </c>
      <c r="E415" s="53">
        <f t="shared" ca="1" si="27"/>
        <v>0</v>
      </c>
      <c r="F415" s="53">
        <f t="shared" ca="1" si="28"/>
        <v>0</v>
      </c>
      <c r="G415" s="53">
        <f t="shared" ca="1" si="35"/>
        <v>0</v>
      </c>
      <c r="H415" s="56">
        <f t="shared" ca="1" si="36"/>
        <v>0</v>
      </c>
      <c r="I415" s="56">
        <f t="shared" ca="1" si="37"/>
        <v>0</v>
      </c>
      <c r="J415" s="53">
        <f t="shared" ca="1" si="38"/>
        <v>0</v>
      </c>
      <c r="K415" s="53">
        <f t="shared" ca="1" si="39"/>
        <v>0</v>
      </c>
      <c r="L415" s="53">
        <f t="shared" ca="1" si="40"/>
        <v>0</v>
      </c>
      <c r="M415" s="53">
        <f t="shared" ca="1" si="29"/>
        <v>0</v>
      </c>
      <c r="N415" s="56">
        <f t="shared" ca="1" si="41"/>
        <v>0</v>
      </c>
      <c r="O415" s="56">
        <f t="shared" ca="1" si="42"/>
        <v>0</v>
      </c>
      <c r="P415" s="53">
        <f t="shared" si="30"/>
        <v>0</v>
      </c>
      <c r="Q415" s="53">
        <f t="shared" si="31"/>
        <v>0</v>
      </c>
      <c r="R415" s="53">
        <f t="shared" si="32"/>
        <v>0</v>
      </c>
      <c r="S415" s="53">
        <f t="shared" si="33"/>
        <v>0</v>
      </c>
      <c r="T415" s="58">
        <f t="shared" si="34"/>
        <v>0</v>
      </c>
    </row>
    <row r="416" spans="1:20" ht="13">
      <c r="A416" s="43"/>
      <c r="B416" s="116">
        <f t="shared" ca="1" si="24"/>
        <v>0</v>
      </c>
      <c r="C416" s="45">
        <f t="shared" ca="1" si="25"/>
        <v>0</v>
      </c>
      <c r="D416" s="45">
        <f t="shared" ca="1" si="26"/>
        <v>0</v>
      </c>
      <c r="E416" s="45">
        <f t="shared" ca="1" si="27"/>
        <v>0</v>
      </c>
      <c r="F416" s="45">
        <f t="shared" ca="1" si="28"/>
        <v>0</v>
      </c>
      <c r="G416" s="45">
        <f t="shared" ca="1" si="35"/>
        <v>0</v>
      </c>
      <c r="H416" s="48">
        <f t="shared" ca="1" si="36"/>
        <v>0</v>
      </c>
      <c r="I416" s="48">
        <f t="shared" ca="1" si="37"/>
        <v>0</v>
      </c>
      <c r="J416" s="45">
        <f t="shared" ca="1" si="38"/>
        <v>0</v>
      </c>
      <c r="K416" s="45">
        <f t="shared" ca="1" si="39"/>
        <v>0</v>
      </c>
      <c r="L416" s="45">
        <f t="shared" ca="1" si="40"/>
        <v>0</v>
      </c>
      <c r="M416" s="45">
        <f t="shared" ca="1" si="29"/>
        <v>0</v>
      </c>
      <c r="N416" s="48">
        <f t="shared" ca="1" si="41"/>
        <v>0</v>
      </c>
      <c r="O416" s="48">
        <f t="shared" ca="1" si="42"/>
        <v>0</v>
      </c>
      <c r="P416" s="45">
        <f t="shared" si="30"/>
        <v>0</v>
      </c>
      <c r="Q416" s="45">
        <f t="shared" si="31"/>
        <v>0</v>
      </c>
      <c r="R416" s="45">
        <f t="shared" si="32"/>
        <v>0</v>
      </c>
      <c r="S416" s="45">
        <f t="shared" si="33"/>
        <v>0</v>
      </c>
      <c r="T416" s="50">
        <f t="shared" si="34"/>
        <v>0</v>
      </c>
    </row>
    <row r="417" spans="1:20" ht="13">
      <c r="A417" s="51"/>
      <c r="B417" s="115">
        <f t="shared" ca="1" si="24"/>
        <v>0</v>
      </c>
      <c r="C417" s="53">
        <f t="shared" ca="1" si="25"/>
        <v>0</v>
      </c>
      <c r="D417" s="53">
        <f t="shared" ca="1" si="26"/>
        <v>0</v>
      </c>
      <c r="E417" s="53">
        <f t="shared" ca="1" si="27"/>
        <v>0</v>
      </c>
      <c r="F417" s="53">
        <f t="shared" ca="1" si="28"/>
        <v>0</v>
      </c>
      <c r="G417" s="53">
        <f t="shared" ca="1" si="35"/>
        <v>0</v>
      </c>
      <c r="H417" s="56">
        <f t="shared" ca="1" si="36"/>
        <v>0</v>
      </c>
      <c r="I417" s="56">
        <f t="shared" ca="1" si="37"/>
        <v>0</v>
      </c>
      <c r="J417" s="53">
        <f t="shared" ca="1" si="38"/>
        <v>0</v>
      </c>
      <c r="K417" s="53">
        <f t="shared" ca="1" si="39"/>
        <v>0</v>
      </c>
      <c r="L417" s="53">
        <f t="shared" ca="1" si="40"/>
        <v>0</v>
      </c>
      <c r="M417" s="53">
        <f t="shared" ca="1" si="29"/>
        <v>0</v>
      </c>
      <c r="N417" s="56">
        <f t="shared" ca="1" si="41"/>
        <v>0</v>
      </c>
      <c r="O417" s="56">
        <f t="shared" ca="1" si="42"/>
        <v>0</v>
      </c>
      <c r="P417" s="53">
        <f t="shared" si="30"/>
        <v>0</v>
      </c>
      <c r="Q417" s="53">
        <f t="shared" si="31"/>
        <v>0</v>
      </c>
      <c r="R417" s="53">
        <f t="shared" si="32"/>
        <v>0</v>
      </c>
      <c r="S417" s="53">
        <f t="shared" si="33"/>
        <v>0</v>
      </c>
      <c r="T417" s="58">
        <f t="shared" si="34"/>
        <v>0</v>
      </c>
    </row>
    <row r="418" spans="1:20" ht="13">
      <c r="A418" s="43"/>
      <c r="B418" s="116">
        <f t="shared" ca="1" si="24"/>
        <v>0</v>
      </c>
      <c r="C418" s="45">
        <f t="shared" ca="1" si="25"/>
        <v>0</v>
      </c>
      <c r="D418" s="45">
        <f t="shared" ca="1" si="26"/>
        <v>0</v>
      </c>
      <c r="E418" s="45">
        <f t="shared" ca="1" si="27"/>
        <v>0</v>
      </c>
      <c r="F418" s="45">
        <f t="shared" ca="1" si="28"/>
        <v>0</v>
      </c>
      <c r="G418" s="45">
        <f t="shared" ca="1" si="35"/>
        <v>0</v>
      </c>
      <c r="H418" s="48">
        <f t="shared" ca="1" si="36"/>
        <v>0</v>
      </c>
      <c r="I418" s="48">
        <f t="shared" ca="1" si="37"/>
        <v>0</v>
      </c>
      <c r="J418" s="45">
        <f t="shared" ca="1" si="38"/>
        <v>0</v>
      </c>
      <c r="K418" s="45">
        <f t="shared" ca="1" si="39"/>
        <v>0</v>
      </c>
      <c r="L418" s="45">
        <f t="shared" ca="1" si="40"/>
        <v>0</v>
      </c>
      <c r="M418" s="45">
        <f t="shared" ca="1" si="29"/>
        <v>0</v>
      </c>
      <c r="N418" s="48">
        <f t="shared" ca="1" si="41"/>
        <v>0</v>
      </c>
      <c r="O418" s="48">
        <f t="shared" ca="1" si="42"/>
        <v>0</v>
      </c>
      <c r="P418" s="45">
        <f t="shared" si="30"/>
        <v>0</v>
      </c>
      <c r="Q418" s="45">
        <f t="shared" si="31"/>
        <v>0</v>
      </c>
      <c r="R418" s="45">
        <f t="shared" si="32"/>
        <v>0</v>
      </c>
      <c r="S418" s="45">
        <f t="shared" si="33"/>
        <v>0</v>
      </c>
      <c r="T418" s="50">
        <f t="shared" si="34"/>
        <v>0</v>
      </c>
    </row>
    <row r="419" spans="1:20" ht="13">
      <c r="A419" s="51"/>
      <c r="B419" s="115">
        <f t="shared" ca="1" si="24"/>
        <v>0</v>
      </c>
      <c r="C419" s="53">
        <f t="shared" ca="1" si="25"/>
        <v>0</v>
      </c>
      <c r="D419" s="53">
        <f t="shared" ca="1" si="26"/>
        <v>0</v>
      </c>
      <c r="E419" s="53">
        <f t="shared" ca="1" si="27"/>
        <v>0</v>
      </c>
      <c r="F419" s="53">
        <f t="shared" ca="1" si="28"/>
        <v>0</v>
      </c>
      <c r="G419" s="53">
        <f t="shared" ca="1" si="35"/>
        <v>0</v>
      </c>
      <c r="H419" s="56">
        <f t="shared" ca="1" si="36"/>
        <v>0</v>
      </c>
      <c r="I419" s="56">
        <f t="shared" ca="1" si="37"/>
        <v>0</v>
      </c>
      <c r="J419" s="53">
        <f t="shared" ca="1" si="38"/>
        <v>0</v>
      </c>
      <c r="K419" s="53">
        <f t="shared" ca="1" si="39"/>
        <v>0</v>
      </c>
      <c r="L419" s="53">
        <f t="shared" ca="1" si="40"/>
        <v>0</v>
      </c>
      <c r="M419" s="53">
        <f t="shared" ca="1" si="29"/>
        <v>0</v>
      </c>
      <c r="N419" s="56">
        <f t="shared" ca="1" si="41"/>
        <v>0</v>
      </c>
      <c r="O419" s="56">
        <f t="shared" ca="1" si="42"/>
        <v>0</v>
      </c>
      <c r="P419" s="53">
        <f t="shared" si="30"/>
        <v>0</v>
      </c>
      <c r="Q419" s="53">
        <f t="shared" si="31"/>
        <v>0</v>
      </c>
      <c r="R419" s="53">
        <f t="shared" si="32"/>
        <v>0</v>
      </c>
      <c r="S419" s="53">
        <f t="shared" si="33"/>
        <v>0</v>
      </c>
      <c r="T419" s="58">
        <f t="shared" si="34"/>
        <v>0</v>
      </c>
    </row>
    <row r="420" spans="1:20" ht="13">
      <c r="A420" s="43"/>
      <c r="B420" s="116">
        <f t="shared" ca="1" si="24"/>
        <v>0</v>
      </c>
      <c r="C420" s="45">
        <f t="shared" ca="1" si="25"/>
        <v>0</v>
      </c>
      <c r="D420" s="45">
        <f t="shared" ca="1" si="26"/>
        <v>0</v>
      </c>
      <c r="E420" s="45">
        <f t="shared" ca="1" si="27"/>
        <v>0</v>
      </c>
      <c r="F420" s="45">
        <f t="shared" ca="1" si="28"/>
        <v>0</v>
      </c>
      <c r="G420" s="45">
        <f t="shared" ca="1" si="35"/>
        <v>0</v>
      </c>
      <c r="H420" s="48">
        <f t="shared" ca="1" si="36"/>
        <v>0</v>
      </c>
      <c r="I420" s="48">
        <f t="shared" ca="1" si="37"/>
        <v>0</v>
      </c>
      <c r="J420" s="45">
        <f t="shared" ca="1" si="38"/>
        <v>0</v>
      </c>
      <c r="K420" s="45">
        <f t="shared" ca="1" si="39"/>
        <v>0</v>
      </c>
      <c r="L420" s="45">
        <f t="shared" ca="1" si="40"/>
        <v>0</v>
      </c>
      <c r="M420" s="45">
        <f t="shared" ca="1" si="29"/>
        <v>0</v>
      </c>
      <c r="N420" s="48">
        <f t="shared" ca="1" si="41"/>
        <v>0</v>
      </c>
      <c r="O420" s="48">
        <f t="shared" ca="1" si="42"/>
        <v>0</v>
      </c>
      <c r="P420" s="45">
        <f t="shared" si="30"/>
        <v>0</v>
      </c>
      <c r="Q420" s="45">
        <f t="shared" si="31"/>
        <v>0</v>
      </c>
      <c r="R420" s="45">
        <f t="shared" si="32"/>
        <v>0</v>
      </c>
      <c r="S420" s="45">
        <f t="shared" si="33"/>
        <v>0</v>
      </c>
      <c r="T420" s="50">
        <f t="shared" si="34"/>
        <v>0</v>
      </c>
    </row>
    <row r="421" spans="1:20" ht="13">
      <c r="A421" s="51"/>
      <c r="B421" s="115">
        <f t="shared" ca="1" si="24"/>
        <v>0</v>
      </c>
      <c r="C421" s="53">
        <f t="shared" ca="1" si="25"/>
        <v>0</v>
      </c>
      <c r="D421" s="53">
        <f t="shared" ca="1" si="26"/>
        <v>0</v>
      </c>
      <c r="E421" s="53">
        <f t="shared" ca="1" si="27"/>
        <v>0</v>
      </c>
      <c r="F421" s="53">
        <f t="shared" ca="1" si="28"/>
        <v>0</v>
      </c>
      <c r="G421" s="53">
        <f t="shared" ca="1" si="35"/>
        <v>0</v>
      </c>
      <c r="H421" s="56">
        <f t="shared" ca="1" si="36"/>
        <v>0</v>
      </c>
      <c r="I421" s="56">
        <f t="shared" ca="1" si="37"/>
        <v>0</v>
      </c>
      <c r="J421" s="53">
        <f t="shared" ca="1" si="38"/>
        <v>0</v>
      </c>
      <c r="K421" s="53">
        <f t="shared" ca="1" si="39"/>
        <v>0</v>
      </c>
      <c r="L421" s="53">
        <f t="shared" ca="1" si="40"/>
        <v>0</v>
      </c>
      <c r="M421" s="53">
        <f t="shared" ca="1" si="29"/>
        <v>0</v>
      </c>
      <c r="N421" s="56">
        <f t="shared" ca="1" si="41"/>
        <v>0</v>
      </c>
      <c r="O421" s="56">
        <f t="shared" ca="1" si="42"/>
        <v>0</v>
      </c>
      <c r="P421" s="53">
        <f t="shared" si="30"/>
        <v>0</v>
      </c>
      <c r="Q421" s="53">
        <f t="shared" si="31"/>
        <v>0</v>
      </c>
      <c r="R421" s="53">
        <f t="shared" si="32"/>
        <v>0</v>
      </c>
      <c r="S421" s="53">
        <f t="shared" si="33"/>
        <v>0</v>
      </c>
      <c r="T421" s="58">
        <f t="shared" si="34"/>
        <v>0</v>
      </c>
    </row>
    <row r="422" spans="1:20" ht="13">
      <c r="A422" s="43"/>
      <c r="B422" s="116">
        <f t="shared" ca="1" si="24"/>
        <v>0</v>
      </c>
      <c r="C422" s="45">
        <f t="shared" ca="1" si="25"/>
        <v>0</v>
      </c>
      <c r="D422" s="45">
        <f t="shared" ca="1" si="26"/>
        <v>0</v>
      </c>
      <c r="E422" s="45">
        <f t="shared" ca="1" si="27"/>
        <v>0</v>
      </c>
      <c r="F422" s="45">
        <f t="shared" ca="1" si="28"/>
        <v>0</v>
      </c>
      <c r="G422" s="45">
        <f t="shared" ca="1" si="35"/>
        <v>0</v>
      </c>
      <c r="H422" s="48">
        <f t="shared" ca="1" si="36"/>
        <v>0</v>
      </c>
      <c r="I422" s="48">
        <f t="shared" ca="1" si="37"/>
        <v>0</v>
      </c>
      <c r="J422" s="45">
        <f t="shared" ca="1" si="38"/>
        <v>0</v>
      </c>
      <c r="K422" s="45">
        <f t="shared" ca="1" si="39"/>
        <v>0</v>
      </c>
      <c r="L422" s="45">
        <f t="shared" ca="1" si="40"/>
        <v>0</v>
      </c>
      <c r="M422" s="45">
        <f t="shared" ca="1" si="29"/>
        <v>0</v>
      </c>
      <c r="N422" s="48">
        <f t="shared" ca="1" si="41"/>
        <v>0</v>
      </c>
      <c r="O422" s="48">
        <f t="shared" ca="1" si="42"/>
        <v>0</v>
      </c>
      <c r="P422" s="45">
        <f t="shared" si="30"/>
        <v>0</v>
      </c>
      <c r="Q422" s="45">
        <f t="shared" si="31"/>
        <v>0</v>
      </c>
      <c r="R422" s="45">
        <f t="shared" si="32"/>
        <v>0</v>
      </c>
      <c r="S422" s="45">
        <f t="shared" si="33"/>
        <v>0</v>
      </c>
      <c r="T422" s="50">
        <f t="shared" si="34"/>
        <v>0</v>
      </c>
    </row>
    <row r="423" spans="1:20" ht="13">
      <c r="A423" s="51"/>
      <c r="B423" s="115">
        <f t="shared" ca="1" si="24"/>
        <v>0</v>
      </c>
      <c r="C423" s="53">
        <f t="shared" ca="1" si="25"/>
        <v>0</v>
      </c>
      <c r="D423" s="53">
        <f t="shared" ca="1" si="26"/>
        <v>0</v>
      </c>
      <c r="E423" s="53">
        <f t="shared" ca="1" si="27"/>
        <v>0</v>
      </c>
      <c r="F423" s="53">
        <f t="shared" ca="1" si="28"/>
        <v>0</v>
      </c>
      <c r="G423" s="53">
        <f t="shared" ca="1" si="35"/>
        <v>0</v>
      </c>
      <c r="H423" s="56">
        <f t="shared" ca="1" si="36"/>
        <v>0</v>
      </c>
      <c r="I423" s="56">
        <f t="shared" ca="1" si="37"/>
        <v>0</v>
      </c>
      <c r="J423" s="53">
        <f t="shared" ca="1" si="38"/>
        <v>0</v>
      </c>
      <c r="K423" s="53">
        <f t="shared" ca="1" si="39"/>
        <v>0</v>
      </c>
      <c r="L423" s="53">
        <f t="shared" ca="1" si="40"/>
        <v>0</v>
      </c>
      <c r="M423" s="53">
        <f t="shared" ca="1" si="29"/>
        <v>0</v>
      </c>
      <c r="N423" s="56">
        <f t="shared" ca="1" si="41"/>
        <v>0</v>
      </c>
      <c r="O423" s="56">
        <f t="shared" ca="1" si="42"/>
        <v>0</v>
      </c>
      <c r="P423" s="53">
        <f t="shared" si="30"/>
        <v>0</v>
      </c>
      <c r="Q423" s="53">
        <f t="shared" si="31"/>
        <v>0</v>
      </c>
      <c r="R423" s="53">
        <f t="shared" si="32"/>
        <v>0</v>
      </c>
      <c r="S423" s="53">
        <f t="shared" si="33"/>
        <v>0</v>
      </c>
      <c r="T423" s="58">
        <f t="shared" si="34"/>
        <v>0</v>
      </c>
    </row>
    <row r="424" spans="1:20" ht="13">
      <c r="A424" s="43"/>
      <c r="B424" s="116">
        <f t="shared" ca="1" si="24"/>
        <v>0</v>
      </c>
      <c r="C424" s="45">
        <f t="shared" ca="1" si="25"/>
        <v>0</v>
      </c>
      <c r="D424" s="45">
        <f t="shared" ca="1" si="26"/>
        <v>0</v>
      </c>
      <c r="E424" s="45">
        <f t="shared" ca="1" si="27"/>
        <v>0</v>
      </c>
      <c r="F424" s="45">
        <f t="shared" ca="1" si="28"/>
        <v>0</v>
      </c>
      <c r="G424" s="45">
        <f t="shared" ca="1" si="35"/>
        <v>0</v>
      </c>
      <c r="H424" s="48">
        <f t="shared" ca="1" si="36"/>
        <v>0</v>
      </c>
      <c r="I424" s="48">
        <f t="shared" ca="1" si="37"/>
        <v>0</v>
      </c>
      <c r="J424" s="45">
        <f t="shared" ca="1" si="38"/>
        <v>0</v>
      </c>
      <c r="K424" s="45">
        <f t="shared" ca="1" si="39"/>
        <v>0</v>
      </c>
      <c r="L424" s="45">
        <f t="shared" ca="1" si="40"/>
        <v>0</v>
      </c>
      <c r="M424" s="45">
        <f t="shared" ca="1" si="29"/>
        <v>0</v>
      </c>
      <c r="N424" s="48">
        <f t="shared" ca="1" si="41"/>
        <v>0</v>
      </c>
      <c r="O424" s="48">
        <f t="shared" ca="1" si="42"/>
        <v>0</v>
      </c>
      <c r="P424" s="45">
        <f t="shared" si="30"/>
        <v>0</v>
      </c>
      <c r="Q424" s="45">
        <f t="shared" si="31"/>
        <v>0</v>
      </c>
      <c r="R424" s="45">
        <f t="shared" si="32"/>
        <v>0</v>
      </c>
      <c r="S424" s="45">
        <f t="shared" si="33"/>
        <v>0</v>
      </c>
      <c r="T424" s="50">
        <f t="shared" si="34"/>
        <v>0</v>
      </c>
    </row>
    <row r="425" spans="1:20" ht="13">
      <c r="A425" s="51"/>
      <c r="B425" s="115">
        <f t="shared" ca="1" si="24"/>
        <v>0</v>
      </c>
      <c r="C425" s="53">
        <f t="shared" ca="1" si="25"/>
        <v>0</v>
      </c>
      <c r="D425" s="53">
        <f t="shared" ca="1" si="26"/>
        <v>0</v>
      </c>
      <c r="E425" s="53">
        <f t="shared" ca="1" si="27"/>
        <v>0</v>
      </c>
      <c r="F425" s="53">
        <f t="shared" ca="1" si="28"/>
        <v>0</v>
      </c>
      <c r="G425" s="53">
        <f t="shared" ca="1" si="35"/>
        <v>0</v>
      </c>
      <c r="H425" s="56">
        <f t="shared" ca="1" si="36"/>
        <v>0</v>
      </c>
      <c r="I425" s="56">
        <f t="shared" ca="1" si="37"/>
        <v>0</v>
      </c>
      <c r="J425" s="53">
        <f t="shared" ca="1" si="38"/>
        <v>0</v>
      </c>
      <c r="K425" s="53">
        <f t="shared" ca="1" si="39"/>
        <v>0</v>
      </c>
      <c r="L425" s="53">
        <f t="shared" ca="1" si="40"/>
        <v>0</v>
      </c>
      <c r="M425" s="53">
        <f t="shared" ca="1" si="29"/>
        <v>0</v>
      </c>
      <c r="N425" s="56">
        <f t="shared" ca="1" si="41"/>
        <v>0</v>
      </c>
      <c r="O425" s="56">
        <f t="shared" ca="1" si="42"/>
        <v>0</v>
      </c>
      <c r="P425" s="53">
        <f t="shared" si="30"/>
        <v>0</v>
      </c>
      <c r="Q425" s="53">
        <f t="shared" si="31"/>
        <v>0</v>
      </c>
      <c r="R425" s="53">
        <f t="shared" si="32"/>
        <v>0</v>
      </c>
      <c r="S425" s="53">
        <f t="shared" si="33"/>
        <v>0</v>
      </c>
      <c r="T425" s="58">
        <f t="shared" si="34"/>
        <v>0</v>
      </c>
    </row>
    <row r="426" spans="1:20" ht="13">
      <c r="A426" s="43"/>
      <c r="B426" s="116">
        <f t="shared" ca="1" si="24"/>
        <v>0</v>
      </c>
      <c r="C426" s="45">
        <f t="shared" ca="1" si="25"/>
        <v>0</v>
      </c>
      <c r="D426" s="45">
        <f t="shared" ca="1" si="26"/>
        <v>0</v>
      </c>
      <c r="E426" s="45">
        <f t="shared" ca="1" si="27"/>
        <v>0</v>
      </c>
      <c r="F426" s="45">
        <f t="shared" ca="1" si="28"/>
        <v>0</v>
      </c>
      <c r="G426" s="45">
        <f t="shared" ca="1" si="35"/>
        <v>0</v>
      </c>
      <c r="H426" s="48">
        <f t="shared" ca="1" si="36"/>
        <v>0</v>
      </c>
      <c r="I426" s="48">
        <f t="shared" ca="1" si="37"/>
        <v>0</v>
      </c>
      <c r="J426" s="45">
        <f t="shared" ca="1" si="38"/>
        <v>0</v>
      </c>
      <c r="K426" s="45">
        <f t="shared" ca="1" si="39"/>
        <v>0</v>
      </c>
      <c r="L426" s="45">
        <f t="shared" ca="1" si="40"/>
        <v>0</v>
      </c>
      <c r="M426" s="45">
        <f t="shared" ca="1" si="29"/>
        <v>0</v>
      </c>
      <c r="N426" s="48">
        <f t="shared" ca="1" si="41"/>
        <v>0</v>
      </c>
      <c r="O426" s="48">
        <f t="shared" ca="1" si="42"/>
        <v>0</v>
      </c>
      <c r="P426" s="45">
        <f t="shared" si="30"/>
        <v>0</v>
      </c>
      <c r="Q426" s="45">
        <f t="shared" si="31"/>
        <v>0</v>
      </c>
      <c r="R426" s="45">
        <f t="shared" si="32"/>
        <v>0</v>
      </c>
      <c r="S426" s="45">
        <f t="shared" si="33"/>
        <v>0</v>
      </c>
      <c r="T426" s="50">
        <f t="shared" si="34"/>
        <v>0</v>
      </c>
    </row>
    <row r="427" spans="1:20" ht="13">
      <c r="A427" s="51"/>
      <c r="B427" s="115">
        <f t="shared" ca="1" si="24"/>
        <v>0</v>
      </c>
      <c r="C427" s="53">
        <f t="shared" ca="1" si="25"/>
        <v>0</v>
      </c>
      <c r="D427" s="53">
        <f t="shared" ca="1" si="26"/>
        <v>0</v>
      </c>
      <c r="E427" s="53">
        <f t="shared" ca="1" si="27"/>
        <v>0</v>
      </c>
      <c r="F427" s="53">
        <f t="shared" ca="1" si="28"/>
        <v>0</v>
      </c>
      <c r="G427" s="53">
        <f t="shared" ca="1" si="35"/>
        <v>0</v>
      </c>
      <c r="H427" s="56">
        <f t="shared" ca="1" si="36"/>
        <v>0</v>
      </c>
      <c r="I427" s="56">
        <f t="shared" ca="1" si="37"/>
        <v>0</v>
      </c>
      <c r="J427" s="53">
        <f t="shared" ca="1" si="38"/>
        <v>0</v>
      </c>
      <c r="K427" s="53">
        <f t="shared" ca="1" si="39"/>
        <v>0</v>
      </c>
      <c r="L427" s="53">
        <f t="shared" ca="1" si="40"/>
        <v>0</v>
      </c>
      <c r="M427" s="53">
        <f t="shared" ca="1" si="29"/>
        <v>0</v>
      </c>
      <c r="N427" s="56">
        <f t="shared" ca="1" si="41"/>
        <v>0</v>
      </c>
      <c r="O427" s="56">
        <f t="shared" ca="1" si="42"/>
        <v>0</v>
      </c>
      <c r="P427" s="53">
        <f t="shared" si="30"/>
        <v>0</v>
      </c>
      <c r="Q427" s="53">
        <f t="shared" si="31"/>
        <v>0</v>
      </c>
      <c r="R427" s="53">
        <f t="shared" si="32"/>
        <v>0</v>
      </c>
      <c r="S427" s="53">
        <f t="shared" si="33"/>
        <v>0</v>
      </c>
      <c r="T427" s="58">
        <f t="shared" si="34"/>
        <v>0</v>
      </c>
    </row>
    <row r="428" spans="1:20" ht="13">
      <c r="A428" s="43"/>
      <c r="B428" s="116">
        <f t="shared" ca="1" si="24"/>
        <v>0</v>
      </c>
      <c r="C428" s="45">
        <f t="shared" ca="1" si="25"/>
        <v>0</v>
      </c>
      <c r="D428" s="45">
        <f t="shared" ca="1" si="26"/>
        <v>0</v>
      </c>
      <c r="E428" s="45">
        <f t="shared" ca="1" si="27"/>
        <v>0</v>
      </c>
      <c r="F428" s="45">
        <f t="shared" ca="1" si="28"/>
        <v>0</v>
      </c>
      <c r="G428" s="45">
        <f t="shared" ca="1" si="35"/>
        <v>0</v>
      </c>
      <c r="H428" s="48">
        <f t="shared" ca="1" si="36"/>
        <v>0</v>
      </c>
      <c r="I428" s="48">
        <f t="shared" ca="1" si="37"/>
        <v>0</v>
      </c>
      <c r="J428" s="45">
        <f t="shared" ca="1" si="38"/>
        <v>0</v>
      </c>
      <c r="K428" s="45">
        <f t="shared" ca="1" si="39"/>
        <v>0</v>
      </c>
      <c r="L428" s="45">
        <f t="shared" ca="1" si="40"/>
        <v>0</v>
      </c>
      <c r="M428" s="45">
        <f t="shared" ca="1" si="29"/>
        <v>0</v>
      </c>
      <c r="N428" s="48">
        <f t="shared" ca="1" si="41"/>
        <v>0</v>
      </c>
      <c r="O428" s="48">
        <f t="shared" ca="1" si="42"/>
        <v>0</v>
      </c>
      <c r="P428" s="45">
        <f t="shared" si="30"/>
        <v>0</v>
      </c>
      <c r="Q428" s="45">
        <f t="shared" si="31"/>
        <v>0</v>
      </c>
      <c r="R428" s="45">
        <f t="shared" si="32"/>
        <v>0</v>
      </c>
      <c r="S428" s="45">
        <f t="shared" si="33"/>
        <v>0</v>
      </c>
      <c r="T428" s="50">
        <f t="shared" si="34"/>
        <v>0</v>
      </c>
    </row>
    <row r="429" spans="1:20" ht="13">
      <c r="A429" s="51"/>
      <c r="B429" s="115">
        <f t="shared" ca="1" si="24"/>
        <v>0</v>
      </c>
      <c r="C429" s="53">
        <f t="shared" ca="1" si="25"/>
        <v>0</v>
      </c>
      <c r="D429" s="53">
        <f t="shared" ca="1" si="26"/>
        <v>0</v>
      </c>
      <c r="E429" s="53">
        <f t="shared" ca="1" si="27"/>
        <v>0</v>
      </c>
      <c r="F429" s="53">
        <f t="shared" ca="1" si="28"/>
        <v>0</v>
      </c>
      <c r="G429" s="53">
        <f t="shared" ca="1" si="35"/>
        <v>0</v>
      </c>
      <c r="H429" s="56">
        <f t="shared" ca="1" si="36"/>
        <v>0</v>
      </c>
      <c r="I429" s="56">
        <f t="shared" ca="1" si="37"/>
        <v>0</v>
      </c>
      <c r="J429" s="53">
        <f t="shared" ca="1" si="38"/>
        <v>0</v>
      </c>
      <c r="K429" s="53">
        <f t="shared" ca="1" si="39"/>
        <v>0</v>
      </c>
      <c r="L429" s="53">
        <f t="shared" ca="1" si="40"/>
        <v>0</v>
      </c>
      <c r="M429" s="53">
        <f t="shared" ca="1" si="29"/>
        <v>0</v>
      </c>
      <c r="N429" s="56">
        <f t="shared" ca="1" si="41"/>
        <v>0</v>
      </c>
      <c r="O429" s="56">
        <f t="shared" ca="1" si="42"/>
        <v>0</v>
      </c>
      <c r="P429" s="53">
        <f t="shared" si="30"/>
        <v>0</v>
      </c>
      <c r="Q429" s="53">
        <f t="shared" si="31"/>
        <v>0</v>
      </c>
      <c r="R429" s="53">
        <f t="shared" si="32"/>
        <v>0</v>
      </c>
      <c r="S429" s="53">
        <f t="shared" si="33"/>
        <v>0</v>
      </c>
      <c r="T429" s="58">
        <f t="shared" si="34"/>
        <v>0</v>
      </c>
    </row>
    <row r="430" spans="1:20" ht="13">
      <c r="A430" s="43"/>
      <c r="B430" s="116">
        <f t="shared" ca="1" si="24"/>
        <v>0</v>
      </c>
      <c r="C430" s="45">
        <f t="shared" ca="1" si="25"/>
        <v>0</v>
      </c>
      <c r="D430" s="45">
        <f t="shared" ca="1" si="26"/>
        <v>0</v>
      </c>
      <c r="E430" s="45">
        <f t="shared" ca="1" si="27"/>
        <v>0</v>
      </c>
      <c r="F430" s="45">
        <f t="shared" ca="1" si="28"/>
        <v>0</v>
      </c>
      <c r="G430" s="45">
        <f t="shared" ca="1" si="35"/>
        <v>0</v>
      </c>
      <c r="H430" s="48">
        <f t="shared" ca="1" si="36"/>
        <v>0</v>
      </c>
      <c r="I430" s="48">
        <f t="shared" ca="1" si="37"/>
        <v>0</v>
      </c>
      <c r="J430" s="45">
        <f t="shared" ca="1" si="38"/>
        <v>0</v>
      </c>
      <c r="K430" s="45">
        <f t="shared" ca="1" si="39"/>
        <v>0</v>
      </c>
      <c r="L430" s="45">
        <f t="shared" ca="1" si="40"/>
        <v>0</v>
      </c>
      <c r="M430" s="45">
        <f t="shared" ca="1" si="29"/>
        <v>0</v>
      </c>
      <c r="N430" s="48">
        <f t="shared" ca="1" si="41"/>
        <v>0</v>
      </c>
      <c r="O430" s="48">
        <f t="shared" ca="1" si="42"/>
        <v>0</v>
      </c>
      <c r="P430" s="45">
        <f t="shared" si="30"/>
        <v>0</v>
      </c>
      <c r="Q430" s="45">
        <f t="shared" si="31"/>
        <v>0</v>
      </c>
      <c r="R430" s="45">
        <f t="shared" si="32"/>
        <v>0</v>
      </c>
      <c r="S430" s="45">
        <f t="shared" si="33"/>
        <v>0</v>
      </c>
      <c r="T430" s="50">
        <f t="shared" si="34"/>
        <v>0</v>
      </c>
    </row>
    <row r="431" spans="1:20" ht="13">
      <c r="A431" s="51"/>
      <c r="B431" s="115">
        <f t="shared" ca="1" si="24"/>
        <v>0</v>
      </c>
      <c r="C431" s="53">
        <f t="shared" ca="1" si="25"/>
        <v>0</v>
      </c>
      <c r="D431" s="53">
        <f t="shared" ca="1" si="26"/>
        <v>0</v>
      </c>
      <c r="E431" s="53">
        <f t="shared" ca="1" si="27"/>
        <v>0</v>
      </c>
      <c r="F431" s="53">
        <f t="shared" ca="1" si="28"/>
        <v>0</v>
      </c>
      <c r="G431" s="53">
        <f t="shared" ca="1" si="35"/>
        <v>0</v>
      </c>
      <c r="H431" s="56">
        <f t="shared" ca="1" si="36"/>
        <v>0</v>
      </c>
      <c r="I431" s="56">
        <f t="shared" ca="1" si="37"/>
        <v>0</v>
      </c>
      <c r="J431" s="53">
        <f t="shared" ca="1" si="38"/>
        <v>0</v>
      </c>
      <c r="K431" s="53">
        <f t="shared" ca="1" si="39"/>
        <v>0</v>
      </c>
      <c r="L431" s="53">
        <f t="shared" ca="1" si="40"/>
        <v>0</v>
      </c>
      <c r="M431" s="53">
        <f t="shared" ca="1" si="29"/>
        <v>0</v>
      </c>
      <c r="N431" s="56">
        <f t="shared" ca="1" si="41"/>
        <v>0</v>
      </c>
      <c r="O431" s="56">
        <f t="shared" ca="1" si="42"/>
        <v>0</v>
      </c>
      <c r="P431" s="53">
        <f t="shared" si="30"/>
        <v>0</v>
      </c>
      <c r="Q431" s="53">
        <f t="shared" si="31"/>
        <v>0</v>
      </c>
      <c r="R431" s="53">
        <f t="shared" si="32"/>
        <v>0</v>
      </c>
      <c r="S431" s="53">
        <f t="shared" si="33"/>
        <v>0</v>
      </c>
      <c r="T431" s="58">
        <f t="shared" si="34"/>
        <v>0</v>
      </c>
    </row>
    <row r="432" spans="1:20" ht="13">
      <c r="A432" s="43"/>
      <c r="B432" s="116">
        <f t="shared" ca="1" si="24"/>
        <v>0</v>
      </c>
      <c r="C432" s="45">
        <f t="shared" ca="1" si="25"/>
        <v>0</v>
      </c>
      <c r="D432" s="45">
        <f t="shared" ca="1" si="26"/>
        <v>0</v>
      </c>
      <c r="E432" s="45">
        <f t="shared" ca="1" si="27"/>
        <v>0</v>
      </c>
      <c r="F432" s="45">
        <f t="shared" ca="1" si="28"/>
        <v>0</v>
      </c>
      <c r="G432" s="45">
        <f t="shared" ca="1" si="35"/>
        <v>0</v>
      </c>
      <c r="H432" s="48">
        <f t="shared" ca="1" si="36"/>
        <v>0</v>
      </c>
      <c r="I432" s="48">
        <f t="shared" ca="1" si="37"/>
        <v>0</v>
      </c>
      <c r="J432" s="45">
        <f t="shared" ca="1" si="38"/>
        <v>0</v>
      </c>
      <c r="K432" s="45">
        <f t="shared" ca="1" si="39"/>
        <v>0</v>
      </c>
      <c r="L432" s="45">
        <f t="shared" ca="1" si="40"/>
        <v>0</v>
      </c>
      <c r="M432" s="45">
        <f t="shared" ca="1" si="29"/>
        <v>0</v>
      </c>
      <c r="N432" s="48">
        <f t="shared" ca="1" si="41"/>
        <v>0</v>
      </c>
      <c r="O432" s="48">
        <f t="shared" ca="1" si="42"/>
        <v>0</v>
      </c>
      <c r="P432" s="45">
        <f t="shared" si="30"/>
        <v>0</v>
      </c>
      <c r="Q432" s="45">
        <f t="shared" si="31"/>
        <v>0</v>
      </c>
      <c r="R432" s="45">
        <f t="shared" si="32"/>
        <v>0</v>
      </c>
      <c r="S432" s="45">
        <f t="shared" si="33"/>
        <v>0</v>
      </c>
      <c r="T432" s="50">
        <f t="shared" si="34"/>
        <v>0</v>
      </c>
    </row>
    <row r="433" spans="1:20" ht="13">
      <c r="A433" s="51"/>
      <c r="B433" s="115">
        <f t="shared" ca="1" si="24"/>
        <v>0</v>
      </c>
      <c r="C433" s="53">
        <f t="shared" ca="1" si="25"/>
        <v>0</v>
      </c>
      <c r="D433" s="53">
        <f t="shared" ca="1" si="26"/>
        <v>0</v>
      </c>
      <c r="E433" s="53">
        <f t="shared" ca="1" si="27"/>
        <v>0</v>
      </c>
      <c r="F433" s="53">
        <f t="shared" ca="1" si="28"/>
        <v>0</v>
      </c>
      <c r="G433" s="53">
        <f t="shared" ca="1" si="35"/>
        <v>0</v>
      </c>
      <c r="H433" s="56">
        <f t="shared" ca="1" si="36"/>
        <v>0</v>
      </c>
      <c r="I433" s="56">
        <f t="shared" ca="1" si="37"/>
        <v>0</v>
      </c>
      <c r="J433" s="53">
        <f t="shared" ca="1" si="38"/>
        <v>0</v>
      </c>
      <c r="K433" s="53">
        <f t="shared" ca="1" si="39"/>
        <v>0</v>
      </c>
      <c r="L433" s="53">
        <f t="shared" ca="1" si="40"/>
        <v>0</v>
      </c>
      <c r="M433" s="53">
        <f t="shared" ca="1" si="29"/>
        <v>0</v>
      </c>
      <c r="N433" s="56">
        <f t="shared" ca="1" si="41"/>
        <v>0</v>
      </c>
      <c r="O433" s="56">
        <f t="shared" ca="1" si="42"/>
        <v>0</v>
      </c>
      <c r="P433" s="53">
        <f t="shared" si="30"/>
        <v>0</v>
      </c>
      <c r="Q433" s="53">
        <f t="shared" si="31"/>
        <v>0</v>
      </c>
      <c r="R433" s="53">
        <f t="shared" si="32"/>
        <v>0</v>
      </c>
      <c r="S433" s="53">
        <f t="shared" si="33"/>
        <v>0</v>
      </c>
      <c r="T433" s="58">
        <f t="shared" si="34"/>
        <v>0</v>
      </c>
    </row>
    <row r="434" spans="1:20" ht="13">
      <c r="A434" s="43"/>
      <c r="B434" s="116">
        <f t="shared" ca="1" si="24"/>
        <v>0</v>
      </c>
      <c r="C434" s="45">
        <f t="shared" ca="1" si="25"/>
        <v>0</v>
      </c>
      <c r="D434" s="45">
        <f t="shared" ca="1" si="26"/>
        <v>0</v>
      </c>
      <c r="E434" s="45">
        <f t="shared" ca="1" si="27"/>
        <v>0</v>
      </c>
      <c r="F434" s="45">
        <f t="shared" ca="1" si="28"/>
        <v>0</v>
      </c>
      <c r="G434" s="45">
        <f t="shared" ca="1" si="35"/>
        <v>0</v>
      </c>
      <c r="H434" s="48">
        <f t="shared" ca="1" si="36"/>
        <v>0</v>
      </c>
      <c r="I434" s="48">
        <f t="shared" ca="1" si="37"/>
        <v>0</v>
      </c>
      <c r="J434" s="45">
        <f t="shared" ca="1" si="38"/>
        <v>0</v>
      </c>
      <c r="K434" s="45">
        <f t="shared" ca="1" si="39"/>
        <v>0</v>
      </c>
      <c r="L434" s="45">
        <f t="shared" ca="1" si="40"/>
        <v>0</v>
      </c>
      <c r="M434" s="45">
        <f t="shared" ca="1" si="29"/>
        <v>0</v>
      </c>
      <c r="N434" s="48">
        <f t="shared" ca="1" si="41"/>
        <v>0</v>
      </c>
      <c r="O434" s="48">
        <f t="shared" ca="1" si="42"/>
        <v>0</v>
      </c>
      <c r="P434" s="45">
        <f t="shared" si="30"/>
        <v>0</v>
      </c>
      <c r="Q434" s="45">
        <f t="shared" si="31"/>
        <v>0</v>
      </c>
      <c r="R434" s="45">
        <f t="shared" si="32"/>
        <v>0</v>
      </c>
      <c r="S434" s="45">
        <f t="shared" si="33"/>
        <v>0</v>
      </c>
      <c r="T434" s="50">
        <f t="shared" si="34"/>
        <v>0</v>
      </c>
    </row>
    <row r="435" spans="1:20" ht="13">
      <c r="A435" s="51"/>
      <c r="B435" s="115">
        <f t="shared" ca="1" si="24"/>
        <v>0</v>
      </c>
      <c r="C435" s="53">
        <f t="shared" ca="1" si="25"/>
        <v>0</v>
      </c>
      <c r="D435" s="53">
        <f t="shared" ca="1" si="26"/>
        <v>0</v>
      </c>
      <c r="E435" s="53">
        <f t="shared" ca="1" si="27"/>
        <v>0</v>
      </c>
      <c r="F435" s="53">
        <f t="shared" ca="1" si="28"/>
        <v>0</v>
      </c>
      <c r="G435" s="53">
        <f t="shared" ca="1" si="35"/>
        <v>0</v>
      </c>
      <c r="H435" s="56">
        <f t="shared" ca="1" si="36"/>
        <v>0</v>
      </c>
      <c r="I435" s="56">
        <f t="shared" ca="1" si="37"/>
        <v>0</v>
      </c>
      <c r="J435" s="53">
        <f t="shared" ca="1" si="38"/>
        <v>0</v>
      </c>
      <c r="K435" s="53">
        <f t="shared" ca="1" si="39"/>
        <v>0</v>
      </c>
      <c r="L435" s="53">
        <f t="shared" ca="1" si="40"/>
        <v>0</v>
      </c>
      <c r="M435" s="53">
        <f t="shared" ca="1" si="29"/>
        <v>0</v>
      </c>
      <c r="N435" s="56">
        <f t="shared" ca="1" si="41"/>
        <v>0</v>
      </c>
      <c r="O435" s="56">
        <f t="shared" ca="1" si="42"/>
        <v>0</v>
      </c>
      <c r="P435" s="53">
        <f t="shared" si="30"/>
        <v>0</v>
      </c>
      <c r="Q435" s="53">
        <f t="shared" si="31"/>
        <v>0</v>
      </c>
      <c r="R435" s="53">
        <f t="shared" si="32"/>
        <v>0</v>
      </c>
      <c r="S435" s="53">
        <f t="shared" si="33"/>
        <v>0</v>
      </c>
      <c r="T435" s="58">
        <f t="shared" si="34"/>
        <v>0</v>
      </c>
    </row>
    <row r="436" spans="1:20" ht="13">
      <c r="A436" s="43"/>
      <c r="B436" s="116">
        <f t="shared" ca="1" si="24"/>
        <v>0</v>
      </c>
      <c r="C436" s="45">
        <f t="shared" ca="1" si="25"/>
        <v>0</v>
      </c>
      <c r="D436" s="45">
        <f t="shared" ca="1" si="26"/>
        <v>0</v>
      </c>
      <c r="E436" s="45">
        <f t="shared" ca="1" si="27"/>
        <v>0</v>
      </c>
      <c r="F436" s="45">
        <f t="shared" ca="1" si="28"/>
        <v>0</v>
      </c>
      <c r="G436" s="45">
        <f t="shared" ca="1" si="35"/>
        <v>0</v>
      </c>
      <c r="H436" s="48">
        <f t="shared" ca="1" si="36"/>
        <v>0</v>
      </c>
      <c r="I436" s="48">
        <f t="shared" ca="1" si="37"/>
        <v>0</v>
      </c>
      <c r="J436" s="45">
        <f t="shared" ca="1" si="38"/>
        <v>0</v>
      </c>
      <c r="K436" s="45">
        <f t="shared" ca="1" si="39"/>
        <v>0</v>
      </c>
      <c r="L436" s="45">
        <f t="shared" ca="1" si="40"/>
        <v>0</v>
      </c>
      <c r="M436" s="45">
        <f t="shared" ca="1" si="29"/>
        <v>0</v>
      </c>
      <c r="N436" s="48">
        <f t="shared" ca="1" si="41"/>
        <v>0</v>
      </c>
      <c r="O436" s="48">
        <f t="shared" ca="1" si="42"/>
        <v>0</v>
      </c>
      <c r="P436" s="45">
        <f t="shared" si="30"/>
        <v>0</v>
      </c>
      <c r="Q436" s="45">
        <f t="shared" si="31"/>
        <v>0</v>
      </c>
      <c r="R436" s="45">
        <f t="shared" si="32"/>
        <v>0</v>
      </c>
      <c r="S436" s="45">
        <f t="shared" si="33"/>
        <v>0</v>
      </c>
      <c r="T436" s="50">
        <f t="shared" si="34"/>
        <v>0</v>
      </c>
    </row>
    <row r="437" spans="1:20" ht="13">
      <c r="A437" s="51"/>
      <c r="B437" s="115">
        <f t="shared" ca="1" si="24"/>
        <v>0</v>
      </c>
      <c r="C437" s="53">
        <f t="shared" ca="1" si="25"/>
        <v>0</v>
      </c>
      <c r="D437" s="53">
        <f t="shared" ca="1" si="26"/>
        <v>0</v>
      </c>
      <c r="E437" s="53">
        <f t="shared" ca="1" si="27"/>
        <v>0</v>
      </c>
      <c r="F437" s="53">
        <f t="shared" ca="1" si="28"/>
        <v>0</v>
      </c>
      <c r="G437" s="53">
        <f t="shared" ca="1" si="35"/>
        <v>0</v>
      </c>
      <c r="H437" s="56">
        <f t="shared" ca="1" si="36"/>
        <v>0</v>
      </c>
      <c r="I437" s="56">
        <f t="shared" ca="1" si="37"/>
        <v>0</v>
      </c>
      <c r="J437" s="53">
        <f t="shared" ca="1" si="38"/>
        <v>0</v>
      </c>
      <c r="K437" s="53">
        <f t="shared" ca="1" si="39"/>
        <v>0</v>
      </c>
      <c r="L437" s="53">
        <f t="shared" ca="1" si="40"/>
        <v>0</v>
      </c>
      <c r="M437" s="53">
        <f t="shared" ca="1" si="29"/>
        <v>0</v>
      </c>
      <c r="N437" s="56">
        <f t="shared" ca="1" si="41"/>
        <v>0</v>
      </c>
      <c r="O437" s="56">
        <f t="shared" ca="1" si="42"/>
        <v>0</v>
      </c>
      <c r="P437" s="53">
        <f t="shared" si="30"/>
        <v>0</v>
      </c>
      <c r="Q437" s="53">
        <f t="shared" si="31"/>
        <v>0</v>
      </c>
      <c r="R437" s="53">
        <f t="shared" si="32"/>
        <v>0</v>
      </c>
      <c r="S437" s="53">
        <f t="shared" si="33"/>
        <v>0</v>
      </c>
      <c r="T437" s="58">
        <f t="shared" si="34"/>
        <v>0</v>
      </c>
    </row>
    <row r="438" spans="1:20" ht="13">
      <c r="A438" s="43"/>
      <c r="B438" s="116">
        <f t="shared" ca="1" si="24"/>
        <v>0</v>
      </c>
      <c r="C438" s="45">
        <f t="shared" ca="1" si="25"/>
        <v>0</v>
      </c>
      <c r="D438" s="45">
        <f t="shared" ca="1" si="26"/>
        <v>0</v>
      </c>
      <c r="E438" s="45">
        <f t="shared" ca="1" si="27"/>
        <v>0</v>
      </c>
      <c r="F438" s="45">
        <f t="shared" ca="1" si="28"/>
        <v>0</v>
      </c>
      <c r="G438" s="45">
        <f t="shared" ca="1" si="35"/>
        <v>0</v>
      </c>
      <c r="H438" s="48">
        <f t="shared" ca="1" si="36"/>
        <v>0</v>
      </c>
      <c r="I438" s="48">
        <f t="shared" ca="1" si="37"/>
        <v>0</v>
      </c>
      <c r="J438" s="45">
        <f t="shared" ca="1" si="38"/>
        <v>0</v>
      </c>
      <c r="K438" s="45">
        <f t="shared" ca="1" si="39"/>
        <v>0</v>
      </c>
      <c r="L438" s="45">
        <f t="shared" ca="1" si="40"/>
        <v>0</v>
      </c>
      <c r="M438" s="45">
        <f t="shared" ca="1" si="29"/>
        <v>0</v>
      </c>
      <c r="N438" s="48">
        <f t="shared" ca="1" si="41"/>
        <v>0</v>
      </c>
      <c r="O438" s="48">
        <f t="shared" ca="1" si="42"/>
        <v>0</v>
      </c>
      <c r="P438" s="45">
        <f t="shared" si="30"/>
        <v>0</v>
      </c>
      <c r="Q438" s="45">
        <f t="shared" si="31"/>
        <v>0</v>
      </c>
      <c r="R438" s="45">
        <f t="shared" si="32"/>
        <v>0</v>
      </c>
      <c r="S438" s="45">
        <f t="shared" si="33"/>
        <v>0</v>
      </c>
      <c r="T438" s="50">
        <f t="shared" si="34"/>
        <v>0</v>
      </c>
    </row>
    <row r="439" spans="1:20" ht="13">
      <c r="A439" s="51"/>
      <c r="B439" s="115">
        <f t="shared" ca="1" si="24"/>
        <v>0</v>
      </c>
      <c r="C439" s="53">
        <f t="shared" ca="1" si="25"/>
        <v>0</v>
      </c>
      <c r="D439" s="53">
        <f t="shared" ca="1" si="26"/>
        <v>0</v>
      </c>
      <c r="E439" s="53">
        <f t="shared" ca="1" si="27"/>
        <v>0</v>
      </c>
      <c r="F439" s="53">
        <f t="shared" ca="1" si="28"/>
        <v>0</v>
      </c>
      <c r="G439" s="53">
        <f t="shared" ca="1" si="35"/>
        <v>0</v>
      </c>
      <c r="H439" s="56">
        <f t="shared" ca="1" si="36"/>
        <v>0</v>
      </c>
      <c r="I439" s="56">
        <f t="shared" ca="1" si="37"/>
        <v>0</v>
      </c>
      <c r="J439" s="53">
        <f t="shared" ca="1" si="38"/>
        <v>0</v>
      </c>
      <c r="K439" s="53">
        <f t="shared" ca="1" si="39"/>
        <v>0</v>
      </c>
      <c r="L439" s="53">
        <f t="shared" ca="1" si="40"/>
        <v>0</v>
      </c>
      <c r="M439" s="53">
        <f t="shared" ca="1" si="29"/>
        <v>0</v>
      </c>
      <c r="N439" s="56">
        <f t="shared" ca="1" si="41"/>
        <v>0</v>
      </c>
      <c r="O439" s="56">
        <f t="shared" ca="1" si="42"/>
        <v>0</v>
      </c>
      <c r="P439" s="53">
        <f t="shared" si="30"/>
        <v>0</v>
      </c>
      <c r="Q439" s="53">
        <f t="shared" si="31"/>
        <v>0</v>
      </c>
      <c r="R439" s="53">
        <f t="shared" si="32"/>
        <v>0</v>
      </c>
      <c r="S439" s="53">
        <f t="shared" si="33"/>
        <v>0</v>
      </c>
      <c r="T439" s="58">
        <f t="shared" si="34"/>
        <v>0</v>
      </c>
    </row>
    <row r="440" spans="1:20" ht="13">
      <c r="A440" s="43"/>
      <c r="B440" s="116">
        <f t="shared" ca="1" si="24"/>
        <v>0</v>
      </c>
      <c r="C440" s="45">
        <f t="shared" ca="1" si="25"/>
        <v>0</v>
      </c>
      <c r="D440" s="45">
        <f t="shared" ca="1" si="26"/>
        <v>0</v>
      </c>
      <c r="E440" s="45">
        <f t="shared" ca="1" si="27"/>
        <v>0</v>
      </c>
      <c r="F440" s="45">
        <f t="shared" ca="1" si="28"/>
        <v>0</v>
      </c>
      <c r="G440" s="45">
        <f t="shared" ca="1" si="35"/>
        <v>0</v>
      </c>
      <c r="H440" s="48">
        <f t="shared" ca="1" si="36"/>
        <v>0</v>
      </c>
      <c r="I440" s="48">
        <f t="shared" ca="1" si="37"/>
        <v>0</v>
      </c>
      <c r="J440" s="45">
        <f t="shared" ca="1" si="38"/>
        <v>0</v>
      </c>
      <c r="K440" s="45">
        <f t="shared" ca="1" si="39"/>
        <v>0</v>
      </c>
      <c r="L440" s="45">
        <f t="shared" ca="1" si="40"/>
        <v>0</v>
      </c>
      <c r="M440" s="45">
        <f t="shared" ca="1" si="29"/>
        <v>0</v>
      </c>
      <c r="N440" s="48">
        <f t="shared" ca="1" si="41"/>
        <v>0</v>
      </c>
      <c r="O440" s="48">
        <f t="shared" ca="1" si="42"/>
        <v>0</v>
      </c>
      <c r="P440" s="45">
        <f t="shared" si="30"/>
        <v>0</v>
      </c>
      <c r="Q440" s="45">
        <f t="shared" si="31"/>
        <v>0</v>
      </c>
      <c r="R440" s="45">
        <f t="shared" si="32"/>
        <v>0</v>
      </c>
      <c r="S440" s="45">
        <f t="shared" si="33"/>
        <v>0</v>
      </c>
      <c r="T440" s="50">
        <f t="shared" si="34"/>
        <v>0</v>
      </c>
    </row>
    <row r="441" spans="1:20" ht="13">
      <c r="A441" s="51"/>
      <c r="B441" s="115">
        <f t="shared" ca="1" si="24"/>
        <v>0</v>
      </c>
      <c r="C441" s="53">
        <f t="shared" ca="1" si="25"/>
        <v>0</v>
      </c>
      <c r="D441" s="53">
        <f t="shared" ca="1" si="26"/>
        <v>0</v>
      </c>
      <c r="E441" s="53">
        <f t="shared" ca="1" si="27"/>
        <v>0</v>
      </c>
      <c r="F441" s="53">
        <f t="shared" ca="1" si="28"/>
        <v>0</v>
      </c>
      <c r="G441" s="53">
        <f t="shared" ca="1" si="35"/>
        <v>0</v>
      </c>
      <c r="H441" s="56">
        <f t="shared" ca="1" si="36"/>
        <v>0</v>
      </c>
      <c r="I441" s="56">
        <f t="shared" ca="1" si="37"/>
        <v>0</v>
      </c>
      <c r="J441" s="53">
        <f t="shared" ca="1" si="38"/>
        <v>0</v>
      </c>
      <c r="K441" s="53">
        <f t="shared" ca="1" si="39"/>
        <v>0</v>
      </c>
      <c r="L441" s="53">
        <f t="shared" ca="1" si="40"/>
        <v>0</v>
      </c>
      <c r="M441" s="53">
        <f t="shared" ca="1" si="29"/>
        <v>0</v>
      </c>
      <c r="N441" s="56">
        <f t="shared" ca="1" si="41"/>
        <v>0</v>
      </c>
      <c r="O441" s="56">
        <f t="shared" ca="1" si="42"/>
        <v>0</v>
      </c>
      <c r="P441" s="53">
        <f t="shared" si="30"/>
        <v>0</v>
      </c>
      <c r="Q441" s="53">
        <f t="shared" si="31"/>
        <v>0</v>
      </c>
      <c r="R441" s="53">
        <f t="shared" si="32"/>
        <v>0</v>
      </c>
      <c r="S441" s="53">
        <f t="shared" si="33"/>
        <v>0</v>
      </c>
      <c r="T441" s="58">
        <f t="shared" si="34"/>
        <v>0</v>
      </c>
    </row>
    <row r="442" spans="1:20" ht="13">
      <c r="A442" s="43"/>
      <c r="B442" s="116">
        <f t="shared" ca="1" si="24"/>
        <v>0</v>
      </c>
      <c r="C442" s="45">
        <f t="shared" ca="1" si="25"/>
        <v>0</v>
      </c>
      <c r="D442" s="45">
        <f t="shared" ca="1" si="26"/>
        <v>0</v>
      </c>
      <c r="E442" s="45">
        <f t="shared" ca="1" si="27"/>
        <v>0</v>
      </c>
      <c r="F442" s="45">
        <f t="shared" ca="1" si="28"/>
        <v>0</v>
      </c>
      <c r="G442" s="45">
        <f t="shared" ca="1" si="35"/>
        <v>0</v>
      </c>
      <c r="H442" s="48">
        <f t="shared" ca="1" si="36"/>
        <v>0</v>
      </c>
      <c r="I442" s="48">
        <f t="shared" ca="1" si="37"/>
        <v>0</v>
      </c>
      <c r="J442" s="45">
        <f t="shared" ca="1" si="38"/>
        <v>0</v>
      </c>
      <c r="K442" s="45">
        <f t="shared" ca="1" si="39"/>
        <v>0</v>
      </c>
      <c r="L442" s="45">
        <f t="shared" ca="1" si="40"/>
        <v>0</v>
      </c>
      <c r="M442" s="45">
        <f t="shared" ca="1" si="29"/>
        <v>0</v>
      </c>
      <c r="N442" s="48">
        <f t="shared" ca="1" si="41"/>
        <v>0</v>
      </c>
      <c r="O442" s="48">
        <f t="shared" ca="1" si="42"/>
        <v>0</v>
      </c>
      <c r="P442" s="45">
        <f t="shared" si="30"/>
        <v>0</v>
      </c>
      <c r="Q442" s="45">
        <f t="shared" si="31"/>
        <v>0</v>
      </c>
      <c r="R442" s="45">
        <f t="shared" si="32"/>
        <v>0</v>
      </c>
      <c r="S442" s="45">
        <f t="shared" si="33"/>
        <v>0</v>
      </c>
      <c r="T442" s="50">
        <f t="shared" si="34"/>
        <v>0</v>
      </c>
    </row>
    <row r="443" spans="1:20" ht="13">
      <c r="A443" s="51"/>
      <c r="B443" s="115">
        <f t="shared" ca="1" si="24"/>
        <v>0</v>
      </c>
      <c r="C443" s="53">
        <f t="shared" ca="1" si="25"/>
        <v>0</v>
      </c>
      <c r="D443" s="53">
        <f t="shared" ca="1" si="26"/>
        <v>0</v>
      </c>
      <c r="E443" s="53">
        <f t="shared" ca="1" si="27"/>
        <v>0</v>
      </c>
      <c r="F443" s="53">
        <f t="shared" ca="1" si="28"/>
        <v>0</v>
      </c>
      <c r="G443" s="53">
        <f t="shared" ca="1" si="35"/>
        <v>0</v>
      </c>
      <c r="H443" s="56">
        <f t="shared" ca="1" si="36"/>
        <v>0</v>
      </c>
      <c r="I443" s="56">
        <f t="shared" ca="1" si="37"/>
        <v>0</v>
      </c>
      <c r="J443" s="53">
        <f t="shared" ca="1" si="38"/>
        <v>0</v>
      </c>
      <c r="K443" s="53">
        <f t="shared" ca="1" si="39"/>
        <v>0</v>
      </c>
      <c r="L443" s="53">
        <f t="shared" ca="1" si="40"/>
        <v>0</v>
      </c>
      <c r="M443" s="53">
        <f t="shared" ca="1" si="29"/>
        <v>0</v>
      </c>
      <c r="N443" s="56">
        <f t="shared" ca="1" si="41"/>
        <v>0</v>
      </c>
      <c r="O443" s="56">
        <f t="shared" ca="1" si="42"/>
        <v>0</v>
      </c>
      <c r="P443" s="53">
        <f t="shared" si="30"/>
        <v>0</v>
      </c>
      <c r="Q443" s="53">
        <f t="shared" si="31"/>
        <v>0</v>
      </c>
      <c r="R443" s="53">
        <f t="shared" si="32"/>
        <v>0</v>
      </c>
      <c r="S443" s="53">
        <f t="shared" si="33"/>
        <v>0</v>
      </c>
      <c r="T443" s="58">
        <f t="shared" si="34"/>
        <v>0</v>
      </c>
    </row>
    <row r="444" spans="1:20" ht="13">
      <c r="A444" s="43"/>
      <c r="B444" s="116">
        <f t="shared" ca="1" si="24"/>
        <v>0</v>
      </c>
      <c r="C444" s="45">
        <f t="shared" ca="1" si="25"/>
        <v>0</v>
      </c>
      <c r="D444" s="45">
        <f t="shared" ca="1" si="26"/>
        <v>0</v>
      </c>
      <c r="E444" s="45">
        <f t="shared" ca="1" si="27"/>
        <v>0</v>
      </c>
      <c r="F444" s="45">
        <f t="shared" ca="1" si="28"/>
        <v>0</v>
      </c>
      <c r="G444" s="45">
        <f t="shared" ca="1" si="35"/>
        <v>0</v>
      </c>
      <c r="H444" s="48">
        <f t="shared" ca="1" si="36"/>
        <v>0</v>
      </c>
      <c r="I444" s="48">
        <f t="shared" ca="1" si="37"/>
        <v>0</v>
      </c>
      <c r="J444" s="45">
        <f t="shared" ca="1" si="38"/>
        <v>0</v>
      </c>
      <c r="K444" s="45">
        <f t="shared" ca="1" si="39"/>
        <v>0</v>
      </c>
      <c r="L444" s="45">
        <f t="shared" ca="1" si="40"/>
        <v>0</v>
      </c>
      <c r="M444" s="45">
        <f t="shared" ca="1" si="29"/>
        <v>0</v>
      </c>
      <c r="N444" s="48">
        <f t="shared" ca="1" si="41"/>
        <v>0</v>
      </c>
      <c r="O444" s="48">
        <f t="shared" ca="1" si="42"/>
        <v>0</v>
      </c>
      <c r="P444" s="45">
        <f t="shared" si="30"/>
        <v>0</v>
      </c>
      <c r="Q444" s="45">
        <f t="shared" si="31"/>
        <v>0</v>
      </c>
      <c r="R444" s="45">
        <f t="shared" si="32"/>
        <v>0</v>
      </c>
      <c r="S444" s="45">
        <f t="shared" si="33"/>
        <v>0</v>
      </c>
      <c r="T444" s="50">
        <f t="shared" si="34"/>
        <v>0</v>
      </c>
    </row>
    <row r="445" spans="1:20" ht="13">
      <c r="A445" s="51"/>
      <c r="B445" s="115">
        <f t="shared" ca="1" si="24"/>
        <v>0</v>
      </c>
      <c r="C445" s="53">
        <f t="shared" ca="1" si="25"/>
        <v>0</v>
      </c>
      <c r="D445" s="53">
        <f t="shared" ca="1" si="26"/>
        <v>0</v>
      </c>
      <c r="E445" s="53">
        <f t="shared" ca="1" si="27"/>
        <v>0</v>
      </c>
      <c r="F445" s="53">
        <f t="shared" ca="1" si="28"/>
        <v>0</v>
      </c>
      <c r="G445" s="53">
        <f t="shared" ca="1" si="35"/>
        <v>0</v>
      </c>
      <c r="H445" s="56">
        <f t="shared" ca="1" si="36"/>
        <v>0</v>
      </c>
      <c r="I445" s="56">
        <f t="shared" ca="1" si="37"/>
        <v>0</v>
      </c>
      <c r="J445" s="53">
        <f t="shared" ca="1" si="38"/>
        <v>0</v>
      </c>
      <c r="K445" s="53">
        <f t="shared" ca="1" si="39"/>
        <v>0</v>
      </c>
      <c r="L445" s="53">
        <f t="shared" ca="1" si="40"/>
        <v>0</v>
      </c>
      <c r="M445" s="53">
        <f t="shared" ca="1" si="29"/>
        <v>0</v>
      </c>
      <c r="N445" s="56">
        <f t="shared" ca="1" si="41"/>
        <v>0</v>
      </c>
      <c r="O445" s="56">
        <f t="shared" ca="1" si="42"/>
        <v>0</v>
      </c>
      <c r="P445" s="53">
        <f t="shared" si="30"/>
        <v>0</v>
      </c>
      <c r="Q445" s="53">
        <f t="shared" si="31"/>
        <v>0</v>
      </c>
      <c r="R445" s="53">
        <f t="shared" si="32"/>
        <v>0</v>
      </c>
      <c r="S445" s="53">
        <f t="shared" si="33"/>
        <v>0</v>
      </c>
      <c r="T445" s="58">
        <f t="shared" si="34"/>
        <v>0</v>
      </c>
    </row>
    <row r="446" spans="1:20" ht="13">
      <c r="A446" s="43"/>
      <c r="B446" s="116">
        <f t="shared" ca="1" si="24"/>
        <v>0</v>
      </c>
      <c r="C446" s="45">
        <f t="shared" ca="1" si="25"/>
        <v>0</v>
      </c>
      <c r="D446" s="45">
        <f t="shared" ca="1" si="26"/>
        <v>0</v>
      </c>
      <c r="E446" s="45">
        <f t="shared" ca="1" si="27"/>
        <v>0</v>
      </c>
      <c r="F446" s="45">
        <f t="shared" ca="1" si="28"/>
        <v>0</v>
      </c>
      <c r="G446" s="45">
        <f t="shared" ca="1" si="35"/>
        <v>0</v>
      </c>
      <c r="H446" s="48">
        <f t="shared" ca="1" si="36"/>
        <v>0</v>
      </c>
      <c r="I446" s="48">
        <f t="shared" ca="1" si="37"/>
        <v>0</v>
      </c>
      <c r="J446" s="45">
        <f t="shared" ca="1" si="38"/>
        <v>0</v>
      </c>
      <c r="K446" s="45">
        <f t="shared" ca="1" si="39"/>
        <v>0</v>
      </c>
      <c r="L446" s="45">
        <f t="shared" ca="1" si="40"/>
        <v>0</v>
      </c>
      <c r="M446" s="45">
        <f t="shared" ca="1" si="29"/>
        <v>0</v>
      </c>
      <c r="N446" s="48">
        <f t="shared" ca="1" si="41"/>
        <v>0</v>
      </c>
      <c r="O446" s="48">
        <f t="shared" ca="1" si="42"/>
        <v>0</v>
      </c>
      <c r="P446" s="45">
        <f t="shared" si="30"/>
        <v>0</v>
      </c>
      <c r="Q446" s="45">
        <f t="shared" si="31"/>
        <v>0</v>
      </c>
      <c r="R446" s="45">
        <f t="shared" si="32"/>
        <v>0</v>
      </c>
      <c r="S446" s="45">
        <f t="shared" si="33"/>
        <v>0</v>
      </c>
      <c r="T446" s="50">
        <f t="shared" si="34"/>
        <v>0</v>
      </c>
    </row>
    <row r="447" spans="1:20" ht="13">
      <c r="A447" s="51"/>
      <c r="B447" s="115">
        <f t="shared" ca="1" si="24"/>
        <v>0</v>
      </c>
      <c r="C447" s="53">
        <f t="shared" ca="1" si="25"/>
        <v>0</v>
      </c>
      <c r="D447" s="53">
        <f t="shared" ca="1" si="26"/>
        <v>0</v>
      </c>
      <c r="E447" s="53">
        <f t="shared" ca="1" si="27"/>
        <v>0</v>
      </c>
      <c r="F447" s="53">
        <f t="shared" ca="1" si="28"/>
        <v>0</v>
      </c>
      <c r="G447" s="53">
        <f t="shared" ca="1" si="35"/>
        <v>0</v>
      </c>
      <c r="H447" s="56">
        <f t="shared" ca="1" si="36"/>
        <v>0</v>
      </c>
      <c r="I447" s="56">
        <f t="shared" ca="1" si="37"/>
        <v>0</v>
      </c>
      <c r="J447" s="53">
        <f t="shared" ca="1" si="38"/>
        <v>0</v>
      </c>
      <c r="K447" s="53">
        <f t="shared" ca="1" si="39"/>
        <v>0</v>
      </c>
      <c r="L447" s="53">
        <f t="shared" ca="1" si="40"/>
        <v>0</v>
      </c>
      <c r="M447" s="53">
        <f t="shared" ca="1" si="29"/>
        <v>0</v>
      </c>
      <c r="N447" s="56">
        <f t="shared" ca="1" si="41"/>
        <v>0</v>
      </c>
      <c r="O447" s="56">
        <f t="shared" ca="1" si="42"/>
        <v>0</v>
      </c>
      <c r="P447" s="53">
        <f t="shared" si="30"/>
        <v>0</v>
      </c>
      <c r="Q447" s="53">
        <f t="shared" si="31"/>
        <v>0</v>
      </c>
      <c r="R447" s="53">
        <f t="shared" si="32"/>
        <v>0</v>
      </c>
      <c r="S447" s="53">
        <f t="shared" si="33"/>
        <v>0</v>
      </c>
      <c r="T447" s="58">
        <f t="shared" si="34"/>
        <v>0</v>
      </c>
    </row>
    <row r="448" spans="1:20" ht="13">
      <c r="A448" s="43"/>
      <c r="B448" s="116">
        <f t="shared" ca="1" si="24"/>
        <v>0</v>
      </c>
      <c r="C448" s="45">
        <f t="shared" ca="1" si="25"/>
        <v>0</v>
      </c>
      <c r="D448" s="45">
        <f t="shared" ca="1" si="26"/>
        <v>0</v>
      </c>
      <c r="E448" s="45">
        <f t="shared" ca="1" si="27"/>
        <v>0</v>
      </c>
      <c r="F448" s="45">
        <f t="shared" ca="1" si="28"/>
        <v>0</v>
      </c>
      <c r="G448" s="45">
        <f t="shared" ca="1" si="35"/>
        <v>0</v>
      </c>
      <c r="H448" s="48">
        <f t="shared" ca="1" si="36"/>
        <v>0</v>
      </c>
      <c r="I448" s="48">
        <f t="shared" ca="1" si="37"/>
        <v>0</v>
      </c>
      <c r="J448" s="45">
        <f t="shared" ca="1" si="38"/>
        <v>0</v>
      </c>
      <c r="K448" s="45">
        <f t="shared" ca="1" si="39"/>
        <v>0</v>
      </c>
      <c r="L448" s="45">
        <f t="shared" ca="1" si="40"/>
        <v>0</v>
      </c>
      <c r="M448" s="45">
        <f t="shared" ca="1" si="29"/>
        <v>0</v>
      </c>
      <c r="N448" s="48">
        <f t="shared" ca="1" si="41"/>
        <v>0</v>
      </c>
      <c r="O448" s="48">
        <f t="shared" ca="1" si="42"/>
        <v>0</v>
      </c>
      <c r="P448" s="45">
        <f t="shared" si="30"/>
        <v>0</v>
      </c>
      <c r="Q448" s="45">
        <f t="shared" si="31"/>
        <v>0</v>
      </c>
      <c r="R448" s="45">
        <f t="shared" si="32"/>
        <v>0</v>
      </c>
      <c r="S448" s="45">
        <f t="shared" si="33"/>
        <v>0</v>
      </c>
      <c r="T448" s="50">
        <f t="shared" si="34"/>
        <v>0</v>
      </c>
    </row>
    <row r="449" spans="1:20" ht="13">
      <c r="A449" s="51"/>
      <c r="B449" s="115">
        <f t="shared" ca="1" si="24"/>
        <v>0</v>
      </c>
      <c r="C449" s="53">
        <f t="shared" ca="1" si="25"/>
        <v>0</v>
      </c>
      <c r="D449" s="53">
        <f t="shared" ca="1" si="26"/>
        <v>0</v>
      </c>
      <c r="E449" s="53">
        <f t="shared" ca="1" si="27"/>
        <v>0</v>
      </c>
      <c r="F449" s="53">
        <f t="shared" ca="1" si="28"/>
        <v>0</v>
      </c>
      <c r="G449" s="53">
        <f t="shared" ca="1" si="35"/>
        <v>0</v>
      </c>
      <c r="H449" s="56">
        <f t="shared" ca="1" si="36"/>
        <v>0</v>
      </c>
      <c r="I449" s="56">
        <f t="shared" ca="1" si="37"/>
        <v>0</v>
      </c>
      <c r="J449" s="53">
        <f t="shared" ca="1" si="38"/>
        <v>0</v>
      </c>
      <c r="K449" s="53">
        <f t="shared" ca="1" si="39"/>
        <v>0</v>
      </c>
      <c r="L449" s="53">
        <f t="shared" ca="1" si="40"/>
        <v>0</v>
      </c>
      <c r="M449" s="53">
        <f t="shared" ca="1" si="29"/>
        <v>0</v>
      </c>
      <c r="N449" s="56">
        <f t="shared" ca="1" si="41"/>
        <v>0</v>
      </c>
      <c r="O449" s="56">
        <f t="shared" ca="1" si="42"/>
        <v>0</v>
      </c>
      <c r="P449" s="53">
        <f t="shared" si="30"/>
        <v>0</v>
      </c>
      <c r="Q449" s="53">
        <f t="shared" si="31"/>
        <v>0</v>
      </c>
      <c r="R449" s="53">
        <f t="shared" si="32"/>
        <v>0</v>
      </c>
      <c r="S449" s="53">
        <f t="shared" si="33"/>
        <v>0</v>
      </c>
      <c r="T449" s="58">
        <f t="shared" si="34"/>
        <v>0</v>
      </c>
    </row>
    <row r="450" spans="1:20" ht="13">
      <c r="A450" s="43"/>
      <c r="B450" s="116">
        <f t="shared" ca="1" si="24"/>
        <v>0</v>
      </c>
      <c r="C450" s="45">
        <f t="shared" ca="1" si="25"/>
        <v>0</v>
      </c>
      <c r="D450" s="45">
        <f t="shared" ca="1" si="26"/>
        <v>0</v>
      </c>
      <c r="E450" s="45">
        <f t="shared" ca="1" si="27"/>
        <v>0</v>
      </c>
      <c r="F450" s="45">
        <f t="shared" ca="1" si="28"/>
        <v>0</v>
      </c>
      <c r="G450" s="45">
        <f t="shared" ca="1" si="35"/>
        <v>0</v>
      </c>
      <c r="H450" s="48">
        <f t="shared" ca="1" si="36"/>
        <v>0</v>
      </c>
      <c r="I450" s="48">
        <f t="shared" ca="1" si="37"/>
        <v>0</v>
      </c>
      <c r="J450" s="45">
        <f t="shared" ca="1" si="38"/>
        <v>0</v>
      </c>
      <c r="K450" s="45">
        <f t="shared" ca="1" si="39"/>
        <v>0</v>
      </c>
      <c r="L450" s="45">
        <f t="shared" ca="1" si="40"/>
        <v>0</v>
      </c>
      <c r="M450" s="45">
        <f t="shared" ca="1" si="29"/>
        <v>0</v>
      </c>
      <c r="N450" s="48">
        <f t="shared" ca="1" si="41"/>
        <v>0</v>
      </c>
      <c r="O450" s="48">
        <f t="shared" ca="1" si="42"/>
        <v>0</v>
      </c>
      <c r="P450" s="45">
        <f t="shared" si="30"/>
        <v>0</v>
      </c>
      <c r="Q450" s="45">
        <f t="shared" si="31"/>
        <v>0</v>
      </c>
      <c r="R450" s="45">
        <f t="shared" si="32"/>
        <v>0</v>
      </c>
      <c r="S450" s="45">
        <f t="shared" si="33"/>
        <v>0</v>
      </c>
      <c r="T450" s="50">
        <f t="shared" si="34"/>
        <v>0</v>
      </c>
    </row>
    <row r="451" spans="1:20" ht="13">
      <c r="A451" s="51"/>
      <c r="B451" s="115">
        <f t="shared" ca="1" si="24"/>
        <v>0</v>
      </c>
      <c r="C451" s="53">
        <f t="shared" ca="1" si="25"/>
        <v>0</v>
      </c>
      <c r="D451" s="53">
        <f t="shared" ca="1" si="26"/>
        <v>0</v>
      </c>
      <c r="E451" s="53">
        <f t="shared" ca="1" si="27"/>
        <v>0</v>
      </c>
      <c r="F451" s="53">
        <f t="shared" ca="1" si="28"/>
        <v>0</v>
      </c>
      <c r="G451" s="53">
        <f t="shared" ca="1" si="35"/>
        <v>0</v>
      </c>
      <c r="H451" s="56">
        <f t="shared" ca="1" si="36"/>
        <v>0</v>
      </c>
      <c r="I451" s="56">
        <f t="shared" ca="1" si="37"/>
        <v>0</v>
      </c>
      <c r="J451" s="53">
        <f t="shared" ca="1" si="38"/>
        <v>0</v>
      </c>
      <c r="K451" s="53">
        <f t="shared" ca="1" si="39"/>
        <v>0</v>
      </c>
      <c r="L451" s="53">
        <f t="shared" ca="1" si="40"/>
        <v>0</v>
      </c>
      <c r="M451" s="53">
        <f t="shared" ca="1" si="29"/>
        <v>0</v>
      </c>
      <c r="N451" s="56">
        <f t="shared" ca="1" si="41"/>
        <v>0</v>
      </c>
      <c r="O451" s="56">
        <f t="shared" ca="1" si="42"/>
        <v>0</v>
      </c>
      <c r="P451" s="53">
        <f t="shared" si="30"/>
        <v>0</v>
      </c>
      <c r="Q451" s="53">
        <f t="shared" si="31"/>
        <v>0</v>
      </c>
      <c r="R451" s="53">
        <f t="shared" si="32"/>
        <v>0</v>
      </c>
      <c r="S451" s="53">
        <f t="shared" si="33"/>
        <v>0</v>
      </c>
      <c r="T451" s="58">
        <f t="shared" si="34"/>
        <v>0</v>
      </c>
    </row>
    <row r="452" spans="1:20" ht="13">
      <c r="A452" s="43"/>
      <c r="B452" s="116">
        <f t="shared" ca="1" si="24"/>
        <v>0</v>
      </c>
      <c r="C452" s="45">
        <f t="shared" ca="1" si="25"/>
        <v>0</v>
      </c>
      <c r="D452" s="45">
        <f t="shared" ca="1" si="26"/>
        <v>0</v>
      </c>
      <c r="E452" s="45">
        <f t="shared" ca="1" si="27"/>
        <v>0</v>
      </c>
      <c r="F452" s="45">
        <f t="shared" ca="1" si="28"/>
        <v>0</v>
      </c>
      <c r="G452" s="45">
        <f t="shared" ca="1" si="35"/>
        <v>0</v>
      </c>
      <c r="H452" s="48">
        <f t="shared" ca="1" si="36"/>
        <v>0</v>
      </c>
      <c r="I452" s="48">
        <f t="shared" ca="1" si="37"/>
        <v>0</v>
      </c>
      <c r="J452" s="45">
        <f t="shared" ca="1" si="38"/>
        <v>0</v>
      </c>
      <c r="K452" s="45">
        <f t="shared" ca="1" si="39"/>
        <v>0</v>
      </c>
      <c r="L452" s="45">
        <f t="shared" ca="1" si="40"/>
        <v>0</v>
      </c>
      <c r="M452" s="45">
        <f t="shared" ca="1" si="29"/>
        <v>0</v>
      </c>
      <c r="N452" s="48">
        <f t="shared" ca="1" si="41"/>
        <v>0</v>
      </c>
      <c r="O452" s="48">
        <f t="shared" ca="1" si="42"/>
        <v>0</v>
      </c>
      <c r="P452" s="45">
        <f t="shared" si="30"/>
        <v>0</v>
      </c>
      <c r="Q452" s="45">
        <f t="shared" si="31"/>
        <v>0</v>
      </c>
      <c r="R452" s="45">
        <f t="shared" si="32"/>
        <v>0</v>
      </c>
      <c r="S452" s="45">
        <f t="shared" si="33"/>
        <v>0</v>
      </c>
      <c r="T452" s="50">
        <f t="shared" si="34"/>
        <v>0</v>
      </c>
    </row>
    <row r="453" spans="1:20" ht="13">
      <c r="A453" s="51"/>
      <c r="B453" s="115">
        <f t="shared" ca="1" si="24"/>
        <v>0</v>
      </c>
      <c r="C453" s="53">
        <f t="shared" ca="1" si="25"/>
        <v>0</v>
      </c>
      <c r="D453" s="53">
        <f t="shared" ca="1" si="26"/>
        <v>0</v>
      </c>
      <c r="E453" s="53">
        <f t="shared" ca="1" si="27"/>
        <v>0</v>
      </c>
      <c r="F453" s="53">
        <f t="shared" ca="1" si="28"/>
        <v>0</v>
      </c>
      <c r="G453" s="53">
        <f t="shared" ca="1" si="35"/>
        <v>0</v>
      </c>
      <c r="H453" s="56">
        <f t="shared" ca="1" si="36"/>
        <v>0</v>
      </c>
      <c r="I453" s="56">
        <f t="shared" ca="1" si="37"/>
        <v>0</v>
      </c>
      <c r="J453" s="53">
        <f t="shared" ca="1" si="38"/>
        <v>0</v>
      </c>
      <c r="K453" s="53">
        <f t="shared" ca="1" si="39"/>
        <v>0</v>
      </c>
      <c r="L453" s="53">
        <f t="shared" ca="1" si="40"/>
        <v>0</v>
      </c>
      <c r="M453" s="53">
        <f t="shared" ca="1" si="29"/>
        <v>0</v>
      </c>
      <c r="N453" s="56">
        <f t="shared" ca="1" si="41"/>
        <v>0</v>
      </c>
      <c r="O453" s="56">
        <f t="shared" ca="1" si="42"/>
        <v>0</v>
      </c>
      <c r="P453" s="53">
        <f t="shared" si="30"/>
        <v>0</v>
      </c>
      <c r="Q453" s="53">
        <f t="shared" si="31"/>
        <v>0</v>
      </c>
      <c r="R453" s="53">
        <f t="shared" si="32"/>
        <v>0</v>
      </c>
      <c r="S453" s="53">
        <f t="shared" si="33"/>
        <v>0</v>
      </c>
      <c r="T453" s="58">
        <f t="shared" si="34"/>
        <v>0</v>
      </c>
    </row>
    <row r="454" spans="1:20" ht="13">
      <c r="A454" s="43"/>
      <c r="B454" s="116">
        <f t="shared" ca="1" si="24"/>
        <v>0</v>
      </c>
      <c r="C454" s="45">
        <f t="shared" ca="1" si="25"/>
        <v>0</v>
      </c>
      <c r="D454" s="45">
        <f t="shared" ca="1" si="26"/>
        <v>0</v>
      </c>
      <c r="E454" s="45">
        <f t="shared" ca="1" si="27"/>
        <v>0</v>
      </c>
      <c r="F454" s="45">
        <f t="shared" ca="1" si="28"/>
        <v>0</v>
      </c>
      <c r="G454" s="45">
        <f t="shared" ca="1" si="35"/>
        <v>0</v>
      </c>
      <c r="H454" s="48">
        <f t="shared" ca="1" si="36"/>
        <v>0</v>
      </c>
      <c r="I454" s="48">
        <f t="shared" ca="1" si="37"/>
        <v>0</v>
      </c>
      <c r="J454" s="45">
        <f t="shared" ca="1" si="38"/>
        <v>0</v>
      </c>
      <c r="K454" s="45">
        <f t="shared" ca="1" si="39"/>
        <v>0</v>
      </c>
      <c r="L454" s="45">
        <f t="shared" ca="1" si="40"/>
        <v>0</v>
      </c>
      <c r="M454" s="45">
        <f t="shared" ca="1" si="29"/>
        <v>0</v>
      </c>
      <c r="N454" s="48">
        <f t="shared" ca="1" si="41"/>
        <v>0</v>
      </c>
      <c r="O454" s="48">
        <f t="shared" ca="1" si="42"/>
        <v>0</v>
      </c>
      <c r="P454" s="45">
        <f t="shared" si="30"/>
        <v>0</v>
      </c>
      <c r="Q454" s="45">
        <f t="shared" si="31"/>
        <v>0</v>
      </c>
      <c r="R454" s="45">
        <f t="shared" si="32"/>
        <v>0</v>
      </c>
      <c r="S454" s="45">
        <f t="shared" si="33"/>
        <v>0</v>
      </c>
      <c r="T454" s="50">
        <f t="shared" si="34"/>
        <v>0</v>
      </c>
    </row>
    <row r="455" spans="1:20" ht="13">
      <c r="A455" s="51"/>
      <c r="B455" s="115">
        <f t="shared" ca="1" si="24"/>
        <v>0</v>
      </c>
      <c r="C455" s="53">
        <f t="shared" ca="1" si="25"/>
        <v>0</v>
      </c>
      <c r="D455" s="53">
        <f t="shared" ca="1" si="26"/>
        <v>0</v>
      </c>
      <c r="E455" s="53">
        <f t="shared" ca="1" si="27"/>
        <v>0</v>
      </c>
      <c r="F455" s="53">
        <f t="shared" ca="1" si="28"/>
        <v>0</v>
      </c>
      <c r="G455" s="53">
        <f t="shared" ca="1" si="35"/>
        <v>0</v>
      </c>
      <c r="H455" s="56">
        <f t="shared" ca="1" si="36"/>
        <v>0</v>
      </c>
      <c r="I455" s="56">
        <f t="shared" ca="1" si="37"/>
        <v>0</v>
      </c>
      <c r="J455" s="53">
        <f t="shared" ca="1" si="38"/>
        <v>0</v>
      </c>
      <c r="K455" s="53">
        <f t="shared" ca="1" si="39"/>
        <v>0</v>
      </c>
      <c r="L455" s="53">
        <f t="shared" ca="1" si="40"/>
        <v>0</v>
      </c>
      <c r="M455" s="53">
        <f t="shared" ca="1" si="29"/>
        <v>0</v>
      </c>
      <c r="N455" s="56">
        <f t="shared" ca="1" si="41"/>
        <v>0</v>
      </c>
      <c r="O455" s="56">
        <f t="shared" ca="1" si="42"/>
        <v>0</v>
      </c>
      <c r="P455" s="53">
        <f t="shared" si="30"/>
        <v>0</v>
      </c>
      <c r="Q455" s="53">
        <f t="shared" si="31"/>
        <v>0</v>
      </c>
      <c r="R455" s="53">
        <f t="shared" si="32"/>
        <v>0</v>
      </c>
      <c r="S455" s="53">
        <f t="shared" si="33"/>
        <v>0</v>
      </c>
      <c r="T455" s="58">
        <f t="shared" si="34"/>
        <v>0</v>
      </c>
    </row>
    <row r="456" spans="1:20" ht="13">
      <c r="A456" s="43"/>
      <c r="B456" s="116">
        <f t="shared" ca="1" si="24"/>
        <v>0</v>
      </c>
      <c r="C456" s="45">
        <f t="shared" ca="1" si="25"/>
        <v>0</v>
      </c>
      <c r="D456" s="45">
        <f t="shared" ca="1" si="26"/>
        <v>0</v>
      </c>
      <c r="E456" s="45">
        <f t="shared" ca="1" si="27"/>
        <v>0</v>
      </c>
      <c r="F456" s="45">
        <f t="shared" ca="1" si="28"/>
        <v>0</v>
      </c>
      <c r="G456" s="45">
        <f t="shared" ca="1" si="35"/>
        <v>0</v>
      </c>
      <c r="H456" s="48">
        <f t="shared" ca="1" si="36"/>
        <v>0</v>
      </c>
      <c r="I456" s="48">
        <f t="shared" ca="1" si="37"/>
        <v>0</v>
      </c>
      <c r="J456" s="45">
        <f t="shared" ca="1" si="38"/>
        <v>0</v>
      </c>
      <c r="K456" s="45">
        <f t="shared" ca="1" si="39"/>
        <v>0</v>
      </c>
      <c r="L456" s="45">
        <f t="shared" ca="1" si="40"/>
        <v>0</v>
      </c>
      <c r="M456" s="45">
        <f t="shared" ca="1" si="29"/>
        <v>0</v>
      </c>
      <c r="N456" s="48">
        <f t="shared" ca="1" si="41"/>
        <v>0</v>
      </c>
      <c r="O456" s="48">
        <f t="shared" ca="1" si="42"/>
        <v>0</v>
      </c>
      <c r="P456" s="45">
        <f t="shared" si="30"/>
        <v>0</v>
      </c>
      <c r="Q456" s="45">
        <f t="shared" si="31"/>
        <v>0</v>
      </c>
      <c r="R456" s="45">
        <f t="shared" si="32"/>
        <v>0</v>
      </c>
      <c r="S456" s="45">
        <f t="shared" si="33"/>
        <v>0</v>
      </c>
      <c r="T456" s="50">
        <f t="shared" si="34"/>
        <v>0</v>
      </c>
    </row>
    <row r="457" spans="1:20" ht="13">
      <c r="A457" s="51"/>
      <c r="B457" s="115">
        <f t="shared" ca="1" si="24"/>
        <v>0</v>
      </c>
      <c r="C457" s="53">
        <f t="shared" ca="1" si="25"/>
        <v>0</v>
      </c>
      <c r="D457" s="53">
        <f t="shared" ca="1" si="26"/>
        <v>0</v>
      </c>
      <c r="E457" s="53">
        <f t="shared" ca="1" si="27"/>
        <v>0</v>
      </c>
      <c r="F457" s="53">
        <f t="shared" ca="1" si="28"/>
        <v>0</v>
      </c>
      <c r="G457" s="53">
        <f t="shared" ca="1" si="35"/>
        <v>0</v>
      </c>
      <c r="H457" s="56">
        <f t="shared" ca="1" si="36"/>
        <v>0</v>
      </c>
      <c r="I457" s="56">
        <f t="shared" ca="1" si="37"/>
        <v>0</v>
      </c>
      <c r="J457" s="53">
        <f t="shared" ca="1" si="38"/>
        <v>0</v>
      </c>
      <c r="K457" s="53">
        <f t="shared" ca="1" si="39"/>
        <v>0</v>
      </c>
      <c r="L457" s="53">
        <f t="shared" ca="1" si="40"/>
        <v>0</v>
      </c>
      <c r="M457" s="53">
        <f t="shared" ca="1" si="29"/>
        <v>0</v>
      </c>
      <c r="N457" s="56">
        <f t="shared" ca="1" si="41"/>
        <v>0</v>
      </c>
      <c r="O457" s="56">
        <f t="shared" ca="1" si="42"/>
        <v>0</v>
      </c>
      <c r="P457" s="53">
        <f t="shared" si="30"/>
        <v>0</v>
      </c>
      <c r="Q457" s="53">
        <f t="shared" si="31"/>
        <v>0</v>
      </c>
      <c r="R457" s="53">
        <f t="shared" si="32"/>
        <v>0</v>
      </c>
      <c r="S457" s="53">
        <f t="shared" si="33"/>
        <v>0</v>
      </c>
      <c r="T457" s="58">
        <f t="shared" si="34"/>
        <v>0</v>
      </c>
    </row>
    <row r="458" spans="1:20" ht="13">
      <c r="A458" s="43"/>
      <c r="B458" s="116">
        <f t="shared" ca="1" si="24"/>
        <v>0</v>
      </c>
      <c r="C458" s="45">
        <f t="shared" ca="1" si="25"/>
        <v>0</v>
      </c>
      <c r="D458" s="45">
        <f t="shared" ca="1" si="26"/>
        <v>0</v>
      </c>
      <c r="E458" s="45">
        <f t="shared" ca="1" si="27"/>
        <v>0</v>
      </c>
      <c r="F458" s="45">
        <f t="shared" ca="1" si="28"/>
        <v>0</v>
      </c>
      <c r="G458" s="45">
        <f t="shared" ca="1" si="35"/>
        <v>0</v>
      </c>
      <c r="H458" s="48">
        <f t="shared" ca="1" si="36"/>
        <v>0</v>
      </c>
      <c r="I458" s="48">
        <f t="shared" ca="1" si="37"/>
        <v>0</v>
      </c>
      <c r="J458" s="45">
        <f t="shared" ca="1" si="38"/>
        <v>0</v>
      </c>
      <c r="K458" s="45">
        <f t="shared" ca="1" si="39"/>
        <v>0</v>
      </c>
      <c r="L458" s="45">
        <f t="shared" ca="1" si="40"/>
        <v>0</v>
      </c>
      <c r="M458" s="45">
        <f t="shared" ca="1" si="29"/>
        <v>0</v>
      </c>
      <c r="N458" s="48">
        <f t="shared" ca="1" si="41"/>
        <v>0</v>
      </c>
      <c r="O458" s="48">
        <f t="shared" ca="1" si="42"/>
        <v>0</v>
      </c>
      <c r="P458" s="45">
        <f t="shared" si="30"/>
        <v>0</v>
      </c>
      <c r="Q458" s="45">
        <f t="shared" si="31"/>
        <v>0</v>
      </c>
      <c r="R458" s="45">
        <f t="shared" si="32"/>
        <v>0</v>
      </c>
      <c r="S458" s="45">
        <f t="shared" si="33"/>
        <v>0</v>
      </c>
      <c r="T458" s="50">
        <f t="shared" si="34"/>
        <v>0</v>
      </c>
    </row>
    <row r="459" spans="1:20" ht="13">
      <c r="A459" s="51"/>
      <c r="B459" s="115">
        <f t="shared" ca="1" si="24"/>
        <v>0</v>
      </c>
      <c r="C459" s="53">
        <f t="shared" ca="1" si="25"/>
        <v>0</v>
      </c>
      <c r="D459" s="53">
        <f t="shared" ca="1" si="26"/>
        <v>0</v>
      </c>
      <c r="E459" s="53">
        <f t="shared" ca="1" si="27"/>
        <v>0</v>
      </c>
      <c r="F459" s="53">
        <f t="shared" ca="1" si="28"/>
        <v>0</v>
      </c>
      <c r="G459" s="53">
        <f t="shared" ca="1" si="35"/>
        <v>0</v>
      </c>
      <c r="H459" s="56">
        <f t="shared" ca="1" si="36"/>
        <v>0</v>
      </c>
      <c r="I459" s="56">
        <f t="shared" ca="1" si="37"/>
        <v>0</v>
      </c>
      <c r="J459" s="53">
        <f t="shared" ca="1" si="38"/>
        <v>0</v>
      </c>
      <c r="K459" s="53">
        <f t="shared" ca="1" si="39"/>
        <v>0</v>
      </c>
      <c r="L459" s="53">
        <f t="shared" ca="1" si="40"/>
        <v>0</v>
      </c>
      <c r="M459" s="53">
        <f t="shared" ca="1" si="29"/>
        <v>0</v>
      </c>
      <c r="N459" s="56">
        <f t="shared" ca="1" si="41"/>
        <v>0</v>
      </c>
      <c r="O459" s="56">
        <f t="shared" ca="1" si="42"/>
        <v>0</v>
      </c>
      <c r="P459" s="53">
        <f t="shared" si="30"/>
        <v>0</v>
      </c>
      <c r="Q459" s="53">
        <f t="shared" si="31"/>
        <v>0</v>
      </c>
      <c r="R459" s="53">
        <f t="shared" si="32"/>
        <v>0</v>
      </c>
      <c r="S459" s="53">
        <f t="shared" si="33"/>
        <v>0</v>
      </c>
      <c r="T459" s="58">
        <f t="shared" si="34"/>
        <v>0</v>
      </c>
    </row>
    <row r="460" spans="1:20" ht="13">
      <c r="A460" s="43"/>
      <c r="B460" s="116">
        <f t="shared" ca="1" si="24"/>
        <v>0</v>
      </c>
      <c r="C460" s="45">
        <f t="shared" ca="1" si="25"/>
        <v>0</v>
      </c>
      <c r="D460" s="45">
        <f t="shared" ca="1" si="26"/>
        <v>0</v>
      </c>
      <c r="E460" s="45">
        <f t="shared" ca="1" si="27"/>
        <v>0</v>
      </c>
      <c r="F460" s="45">
        <f t="shared" ca="1" si="28"/>
        <v>0</v>
      </c>
      <c r="G460" s="45">
        <f t="shared" ca="1" si="35"/>
        <v>0</v>
      </c>
      <c r="H460" s="48">
        <f t="shared" ca="1" si="36"/>
        <v>0</v>
      </c>
      <c r="I460" s="48">
        <f t="shared" ca="1" si="37"/>
        <v>0</v>
      </c>
      <c r="J460" s="45">
        <f t="shared" ca="1" si="38"/>
        <v>0</v>
      </c>
      <c r="K460" s="45">
        <f t="shared" ca="1" si="39"/>
        <v>0</v>
      </c>
      <c r="L460" s="45">
        <f t="shared" ca="1" si="40"/>
        <v>0</v>
      </c>
      <c r="M460" s="45">
        <f t="shared" ca="1" si="29"/>
        <v>0</v>
      </c>
      <c r="N460" s="48">
        <f t="shared" ca="1" si="41"/>
        <v>0</v>
      </c>
      <c r="O460" s="48">
        <f t="shared" ca="1" si="42"/>
        <v>0</v>
      </c>
      <c r="P460" s="45">
        <f t="shared" si="30"/>
        <v>0</v>
      </c>
      <c r="Q460" s="45">
        <f t="shared" si="31"/>
        <v>0</v>
      </c>
      <c r="R460" s="45">
        <f t="shared" si="32"/>
        <v>0</v>
      </c>
      <c r="S460" s="45">
        <f t="shared" si="33"/>
        <v>0</v>
      </c>
      <c r="T460" s="50">
        <f t="shared" si="34"/>
        <v>0</v>
      </c>
    </row>
    <row r="461" spans="1:20" ht="13">
      <c r="A461" s="51"/>
      <c r="B461" s="115">
        <f t="shared" ca="1" si="24"/>
        <v>0</v>
      </c>
      <c r="C461" s="53">
        <f t="shared" ca="1" si="25"/>
        <v>0</v>
      </c>
      <c r="D461" s="53">
        <f t="shared" ca="1" si="26"/>
        <v>0</v>
      </c>
      <c r="E461" s="53">
        <f t="shared" ca="1" si="27"/>
        <v>0</v>
      </c>
      <c r="F461" s="53">
        <f t="shared" ca="1" si="28"/>
        <v>0</v>
      </c>
      <c r="G461" s="53">
        <f t="shared" ca="1" si="35"/>
        <v>0</v>
      </c>
      <c r="H461" s="56">
        <f t="shared" ca="1" si="36"/>
        <v>0</v>
      </c>
      <c r="I461" s="56">
        <f t="shared" ca="1" si="37"/>
        <v>0</v>
      </c>
      <c r="J461" s="53">
        <f t="shared" ca="1" si="38"/>
        <v>0</v>
      </c>
      <c r="K461" s="53">
        <f t="shared" ca="1" si="39"/>
        <v>0</v>
      </c>
      <c r="L461" s="53">
        <f t="shared" ca="1" si="40"/>
        <v>0</v>
      </c>
      <c r="M461" s="53">
        <f t="shared" ca="1" si="29"/>
        <v>0</v>
      </c>
      <c r="N461" s="56">
        <f t="shared" ca="1" si="41"/>
        <v>0</v>
      </c>
      <c r="O461" s="56">
        <f t="shared" ca="1" si="42"/>
        <v>0</v>
      </c>
      <c r="P461" s="53">
        <f t="shared" si="30"/>
        <v>0</v>
      </c>
      <c r="Q461" s="53">
        <f t="shared" si="31"/>
        <v>0</v>
      </c>
      <c r="R461" s="53">
        <f t="shared" si="32"/>
        <v>0</v>
      </c>
      <c r="S461" s="53">
        <f t="shared" si="33"/>
        <v>0</v>
      </c>
      <c r="T461" s="58">
        <f t="shared" si="34"/>
        <v>0</v>
      </c>
    </row>
    <row r="462" spans="1:20" ht="13">
      <c r="A462" s="43"/>
      <c r="B462" s="116">
        <f t="shared" ca="1" si="24"/>
        <v>0</v>
      </c>
      <c r="C462" s="45">
        <f t="shared" ca="1" si="25"/>
        <v>0</v>
      </c>
      <c r="D462" s="45">
        <f t="shared" ca="1" si="26"/>
        <v>0</v>
      </c>
      <c r="E462" s="45">
        <f t="shared" ca="1" si="27"/>
        <v>0</v>
      </c>
      <c r="F462" s="45">
        <f t="shared" ca="1" si="28"/>
        <v>0</v>
      </c>
      <c r="G462" s="45">
        <f t="shared" ca="1" si="35"/>
        <v>0</v>
      </c>
      <c r="H462" s="48">
        <f t="shared" ca="1" si="36"/>
        <v>0</v>
      </c>
      <c r="I462" s="48">
        <f t="shared" ca="1" si="37"/>
        <v>0</v>
      </c>
      <c r="J462" s="45">
        <f t="shared" ca="1" si="38"/>
        <v>0</v>
      </c>
      <c r="K462" s="45">
        <f t="shared" ca="1" si="39"/>
        <v>0</v>
      </c>
      <c r="L462" s="45">
        <f t="shared" ca="1" si="40"/>
        <v>0</v>
      </c>
      <c r="M462" s="45">
        <f t="shared" ca="1" si="29"/>
        <v>0</v>
      </c>
      <c r="N462" s="48">
        <f t="shared" ca="1" si="41"/>
        <v>0</v>
      </c>
      <c r="O462" s="48">
        <f t="shared" ca="1" si="42"/>
        <v>0</v>
      </c>
      <c r="P462" s="45">
        <f t="shared" si="30"/>
        <v>0</v>
      </c>
      <c r="Q462" s="45">
        <f t="shared" si="31"/>
        <v>0</v>
      </c>
      <c r="R462" s="45">
        <f t="shared" si="32"/>
        <v>0</v>
      </c>
      <c r="S462" s="45">
        <f t="shared" si="33"/>
        <v>0</v>
      </c>
      <c r="T462" s="50">
        <f t="shared" si="34"/>
        <v>0</v>
      </c>
    </row>
    <row r="463" spans="1:20" ht="13">
      <c r="A463" s="51"/>
      <c r="B463" s="115">
        <f t="shared" ca="1" si="24"/>
        <v>0</v>
      </c>
      <c r="C463" s="53">
        <f t="shared" ca="1" si="25"/>
        <v>0</v>
      </c>
      <c r="D463" s="53">
        <f t="shared" ca="1" si="26"/>
        <v>0</v>
      </c>
      <c r="E463" s="53">
        <f t="shared" ca="1" si="27"/>
        <v>0</v>
      </c>
      <c r="F463" s="53">
        <f t="shared" ca="1" si="28"/>
        <v>0</v>
      </c>
      <c r="G463" s="53">
        <f t="shared" ca="1" si="35"/>
        <v>0</v>
      </c>
      <c r="H463" s="56">
        <f t="shared" ca="1" si="36"/>
        <v>0</v>
      </c>
      <c r="I463" s="56">
        <f t="shared" ca="1" si="37"/>
        <v>0</v>
      </c>
      <c r="J463" s="53">
        <f t="shared" ca="1" si="38"/>
        <v>0</v>
      </c>
      <c r="K463" s="53">
        <f t="shared" ca="1" si="39"/>
        <v>0</v>
      </c>
      <c r="L463" s="53">
        <f t="shared" ca="1" si="40"/>
        <v>0</v>
      </c>
      <c r="M463" s="53">
        <f t="shared" ca="1" si="29"/>
        <v>0</v>
      </c>
      <c r="N463" s="56">
        <f t="shared" ca="1" si="41"/>
        <v>0</v>
      </c>
      <c r="O463" s="56">
        <f t="shared" ca="1" si="42"/>
        <v>0</v>
      </c>
      <c r="P463" s="53">
        <f t="shared" si="30"/>
        <v>0</v>
      </c>
      <c r="Q463" s="53">
        <f t="shared" si="31"/>
        <v>0</v>
      </c>
      <c r="R463" s="53">
        <f t="shared" si="32"/>
        <v>0</v>
      </c>
      <c r="S463" s="53">
        <f t="shared" si="33"/>
        <v>0</v>
      </c>
      <c r="T463" s="58">
        <f t="shared" si="34"/>
        <v>0</v>
      </c>
    </row>
    <row r="464" spans="1:20" ht="13">
      <c r="A464" s="43"/>
      <c r="B464" s="116">
        <f t="shared" ca="1" si="24"/>
        <v>0</v>
      </c>
      <c r="C464" s="45">
        <f t="shared" ca="1" si="25"/>
        <v>0</v>
      </c>
      <c r="D464" s="45">
        <f t="shared" ca="1" si="26"/>
        <v>0</v>
      </c>
      <c r="E464" s="45">
        <f t="shared" ca="1" si="27"/>
        <v>0</v>
      </c>
      <c r="F464" s="45">
        <f t="shared" ca="1" si="28"/>
        <v>0</v>
      </c>
      <c r="G464" s="45">
        <f t="shared" ca="1" si="35"/>
        <v>0</v>
      </c>
      <c r="H464" s="48">
        <f t="shared" ca="1" si="36"/>
        <v>0</v>
      </c>
      <c r="I464" s="48">
        <f t="shared" ca="1" si="37"/>
        <v>0</v>
      </c>
      <c r="J464" s="45">
        <f t="shared" ca="1" si="38"/>
        <v>0</v>
      </c>
      <c r="K464" s="45">
        <f t="shared" ca="1" si="39"/>
        <v>0</v>
      </c>
      <c r="L464" s="45">
        <f t="shared" ca="1" si="40"/>
        <v>0</v>
      </c>
      <c r="M464" s="45">
        <f t="shared" ca="1" si="29"/>
        <v>0</v>
      </c>
      <c r="N464" s="48">
        <f t="shared" ca="1" si="41"/>
        <v>0</v>
      </c>
      <c r="O464" s="48">
        <f t="shared" ca="1" si="42"/>
        <v>0</v>
      </c>
      <c r="P464" s="45">
        <f t="shared" si="30"/>
        <v>0</v>
      </c>
      <c r="Q464" s="45">
        <f t="shared" si="31"/>
        <v>0</v>
      </c>
      <c r="R464" s="45">
        <f t="shared" si="32"/>
        <v>0</v>
      </c>
      <c r="S464" s="45">
        <f t="shared" si="33"/>
        <v>0</v>
      </c>
      <c r="T464" s="50">
        <f t="shared" si="34"/>
        <v>0</v>
      </c>
    </row>
    <row r="465" spans="1:20" ht="13">
      <c r="A465" s="51"/>
      <c r="B465" s="115">
        <f t="shared" ca="1" si="24"/>
        <v>0</v>
      </c>
      <c r="C465" s="53">
        <f t="shared" ca="1" si="25"/>
        <v>0</v>
      </c>
      <c r="D465" s="53">
        <f t="shared" ca="1" si="26"/>
        <v>0</v>
      </c>
      <c r="E465" s="53">
        <f t="shared" ca="1" si="27"/>
        <v>0</v>
      </c>
      <c r="F465" s="53">
        <f t="shared" ca="1" si="28"/>
        <v>0</v>
      </c>
      <c r="G465" s="53">
        <f t="shared" ca="1" si="35"/>
        <v>0</v>
      </c>
      <c r="H465" s="56">
        <f t="shared" ca="1" si="36"/>
        <v>0</v>
      </c>
      <c r="I465" s="56">
        <f t="shared" ca="1" si="37"/>
        <v>0</v>
      </c>
      <c r="J465" s="53">
        <f t="shared" ca="1" si="38"/>
        <v>0</v>
      </c>
      <c r="K465" s="53">
        <f t="shared" ca="1" si="39"/>
        <v>0</v>
      </c>
      <c r="L465" s="53">
        <f t="shared" ca="1" si="40"/>
        <v>0</v>
      </c>
      <c r="M465" s="53">
        <f t="shared" ca="1" si="29"/>
        <v>0</v>
      </c>
      <c r="N465" s="56">
        <f t="shared" ca="1" si="41"/>
        <v>0</v>
      </c>
      <c r="O465" s="56">
        <f t="shared" ca="1" si="42"/>
        <v>0</v>
      </c>
      <c r="P465" s="53">
        <f t="shared" si="30"/>
        <v>0</v>
      </c>
      <c r="Q465" s="53">
        <f t="shared" si="31"/>
        <v>0</v>
      </c>
      <c r="R465" s="53">
        <f t="shared" si="32"/>
        <v>0</v>
      </c>
      <c r="S465" s="53">
        <f t="shared" si="33"/>
        <v>0</v>
      </c>
      <c r="T465" s="58">
        <f t="shared" si="34"/>
        <v>0</v>
      </c>
    </row>
    <row r="466" spans="1:20" ht="13">
      <c r="A466" s="43"/>
      <c r="B466" s="116">
        <f t="shared" ca="1" si="24"/>
        <v>0</v>
      </c>
      <c r="C466" s="45">
        <f t="shared" ca="1" si="25"/>
        <v>0</v>
      </c>
      <c r="D466" s="45">
        <f t="shared" ca="1" si="26"/>
        <v>0</v>
      </c>
      <c r="E466" s="45">
        <f t="shared" ca="1" si="27"/>
        <v>0</v>
      </c>
      <c r="F466" s="45">
        <f t="shared" ca="1" si="28"/>
        <v>0</v>
      </c>
      <c r="G466" s="45">
        <f t="shared" ca="1" si="35"/>
        <v>0</v>
      </c>
      <c r="H466" s="48">
        <f t="shared" ca="1" si="36"/>
        <v>0</v>
      </c>
      <c r="I466" s="48">
        <f t="shared" ca="1" si="37"/>
        <v>0</v>
      </c>
      <c r="J466" s="45">
        <f t="shared" ca="1" si="38"/>
        <v>0</v>
      </c>
      <c r="K466" s="45">
        <f t="shared" ca="1" si="39"/>
        <v>0</v>
      </c>
      <c r="L466" s="45">
        <f t="shared" ca="1" si="40"/>
        <v>0</v>
      </c>
      <c r="M466" s="45">
        <f t="shared" ca="1" si="29"/>
        <v>0</v>
      </c>
      <c r="N466" s="48">
        <f t="shared" ca="1" si="41"/>
        <v>0</v>
      </c>
      <c r="O466" s="48">
        <f t="shared" ca="1" si="42"/>
        <v>0</v>
      </c>
      <c r="P466" s="45">
        <f t="shared" si="30"/>
        <v>0</v>
      </c>
      <c r="Q466" s="45">
        <f t="shared" si="31"/>
        <v>0</v>
      </c>
      <c r="R466" s="45">
        <f t="shared" si="32"/>
        <v>0</v>
      </c>
      <c r="S466" s="45">
        <f t="shared" si="33"/>
        <v>0</v>
      </c>
      <c r="T466" s="50">
        <f t="shared" si="34"/>
        <v>0</v>
      </c>
    </row>
    <row r="467" spans="1:20" ht="13">
      <c r="A467" s="51"/>
      <c r="B467" s="115">
        <f t="shared" ca="1" si="24"/>
        <v>0</v>
      </c>
      <c r="C467" s="53">
        <f t="shared" ca="1" si="25"/>
        <v>0</v>
      </c>
      <c r="D467" s="53">
        <f t="shared" ca="1" si="26"/>
        <v>0</v>
      </c>
      <c r="E467" s="53">
        <f t="shared" ca="1" si="27"/>
        <v>0</v>
      </c>
      <c r="F467" s="53">
        <f t="shared" ca="1" si="28"/>
        <v>0</v>
      </c>
      <c r="G467" s="53">
        <f t="shared" ca="1" si="35"/>
        <v>0</v>
      </c>
      <c r="H467" s="56">
        <f t="shared" ca="1" si="36"/>
        <v>0</v>
      </c>
      <c r="I467" s="56">
        <f t="shared" ca="1" si="37"/>
        <v>0</v>
      </c>
      <c r="J467" s="53">
        <f t="shared" ca="1" si="38"/>
        <v>0</v>
      </c>
      <c r="K467" s="53">
        <f t="shared" ca="1" si="39"/>
        <v>0</v>
      </c>
      <c r="L467" s="53">
        <f t="shared" ca="1" si="40"/>
        <v>0</v>
      </c>
      <c r="M467" s="53">
        <f t="shared" ca="1" si="29"/>
        <v>0</v>
      </c>
      <c r="N467" s="56">
        <f t="shared" ca="1" si="41"/>
        <v>0</v>
      </c>
      <c r="O467" s="56">
        <f t="shared" ca="1" si="42"/>
        <v>0</v>
      </c>
      <c r="P467" s="53">
        <f t="shared" si="30"/>
        <v>0</v>
      </c>
      <c r="Q467" s="53">
        <f t="shared" si="31"/>
        <v>0</v>
      </c>
      <c r="R467" s="53">
        <f t="shared" si="32"/>
        <v>0</v>
      </c>
      <c r="S467" s="53">
        <f t="shared" si="33"/>
        <v>0</v>
      </c>
      <c r="T467" s="58">
        <f t="shared" si="34"/>
        <v>0</v>
      </c>
    </row>
    <row r="468" spans="1:20" ht="13">
      <c r="A468" s="43"/>
      <c r="B468" s="116">
        <f t="shared" ca="1" si="24"/>
        <v>0</v>
      </c>
      <c r="C468" s="45">
        <f t="shared" ca="1" si="25"/>
        <v>0</v>
      </c>
      <c r="D468" s="45">
        <f t="shared" ca="1" si="26"/>
        <v>0</v>
      </c>
      <c r="E468" s="45">
        <f t="shared" ca="1" si="27"/>
        <v>0</v>
      </c>
      <c r="F468" s="45">
        <f t="shared" ca="1" si="28"/>
        <v>0</v>
      </c>
      <c r="G468" s="45">
        <f t="shared" ca="1" si="35"/>
        <v>0</v>
      </c>
      <c r="H468" s="48">
        <f t="shared" ca="1" si="36"/>
        <v>0</v>
      </c>
      <c r="I468" s="48">
        <f t="shared" ca="1" si="37"/>
        <v>0</v>
      </c>
      <c r="J468" s="45">
        <f t="shared" ca="1" si="38"/>
        <v>0</v>
      </c>
      <c r="K468" s="45">
        <f t="shared" ca="1" si="39"/>
        <v>0</v>
      </c>
      <c r="L468" s="45">
        <f t="shared" ca="1" si="40"/>
        <v>0</v>
      </c>
      <c r="M468" s="45">
        <f t="shared" ca="1" si="29"/>
        <v>0</v>
      </c>
      <c r="N468" s="48">
        <f t="shared" ca="1" si="41"/>
        <v>0</v>
      </c>
      <c r="O468" s="48">
        <f t="shared" ca="1" si="42"/>
        <v>0</v>
      </c>
      <c r="P468" s="45">
        <f t="shared" si="30"/>
        <v>0</v>
      </c>
      <c r="Q468" s="45">
        <f t="shared" si="31"/>
        <v>0</v>
      </c>
      <c r="R468" s="45">
        <f t="shared" si="32"/>
        <v>0</v>
      </c>
      <c r="S468" s="45">
        <f t="shared" si="33"/>
        <v>0</v>
      </c>
      <c r="T468" s="50">
        <f t="shared" si="34"/>
        <v>0</v>
      </c>
    </row>
    <row r="469" spans="1:20" ht="13">
      <c r="A469" s="51"/>
      <c r="B469" s="115">
        <f t="shared" ca="1" si="24"/>
        <v>0</v>
      </c>
      <c r="C469" s="53">
        <f t="shared" ca="1" si="25"/>
        <v>0</v>
      </c>
      <c r="D469" s="53">
        <f t="shared" ca="1" si="26"/>
        <v>0</v>
      </c>
      <c r="E469" s="53">
        <f t="shared" ca="1" si="27"/>
        <v>0</v>
      </c>
      <c r="F469" s="53">
        <f t="shared" ca="1" si="28"/>
        <v>0</v>
      </c>
      <c r="G469" s="53">
        <f t="shared" ca="1" si="35"/>
        <v>0</v>
      </c>
      <c r="H469" s="56">
        <f t="shared" ca="1" si="36"/>
        <v>0</v>
      </c>
      <c r="I469" s="56">
        <f t="shared" ca="1" si="37"/>
        <v>0</v>
      </c>
      <c r="J469" s="53">
        <f t="shared" ca="1" si="38"/>
        <v>0</v>
      </c>
      <c r="K469" s="53">
        <f t="shared" ca="1" si="39"/>
        <v>0</v>
      </c>
      <c r="L469" s="53">
        <f t="shared" ca="1" si="40"/>
        <v>0</v>
      </c>
      <c r="M469" s="53">
        <f t="shared" ca="1" si="29"/>
        <v>0</v>
      </c>
      <c r="N469" s="56">
        <f t="shared" ca="1" si="41"/>
        <v>0</v>
      </c>
      <c r="O469" s="56">
        <f t="shared" ca="1" si="42"/>
        <v>0</v>
      </c>
      <c r="P469" s="53">
        <f t="shared" si="30"/>
        <v>0</v>
      </c>
      <c r="Q469" s="53">
        <f t="shared" si="31"/>
        <v>0</v>
      </c>
      <c r="R469" s="53">
        <f t="shared" si="32"/>
        <v>0</v>
      </c>
      <c r="S469" s="53">
        <f t="shared" si="33"/>
        <v>0</v>
      </c>
      <c r="T469" s="58">
        <f t="shared" si="34"/>
        <v>0</v>
      </c>
    </row>
    <row r="470" spans="1:20" ht="13">
      <c r="A470" s="43"/>
      <c r="B470" s="116">
        <f t="shared" ca="1" si="24"/>
        <v>0</v>
      </c>
      <c r="C470" s="45">
        <f t="shared" ca="1" si="25"/>
        <v>0</v>
      </c>
      <c r="D470" s="45">
        <f t="shared" ca="1" si="26"/>
        <v>0</v>
      </c>
      <c r="E470" s="45">
        <f t="shared" ca="1" si="27"/>
        <v>0</v>
      </c>
      <c r="F470" s="45">
        <f t="shared" ca="1" si="28"/>
        <v>0</v>
      </c>
      <c r="G470" s="45">
        <f t="shared" ca="1" si="35"/>
        <v>0</v>
      </c>
      <c r="H470" s="48">
        <f t="shared" ca="1" si="36"/>
        <v>0</v>
      </c>
      <c r="I470" s="48">
        <f t="shared" ca="1" si="37"/>
        <v>0</v>
      </c>
      <c r="J470" s="45">
        <f t="shared" ca="1" si="38"/>
        <v>0</v>
      </c>
      <c r="K470" s="45">
        <f t="shared" ca="1" si="39"/>
        <v>0</v>
      </c>
      <c r="L470" s="45">
        <f t="shared" ca="1" si="40"/>
        <v>0</v>
      </c>
      <c r="M470" s="45">
        <f t="shared" ca="1" si="29"/>
        <v>0</v>
      </c>
      <c r="N470" s="48">
        <f t="shared" ca="1" si="41"/>
        <v>0</v>
      </c>
      <c r="O470" s="48">
        <f t="shared" ca="1" si="42"/>
        <v>0</v>
      </c>
      <c r="P470" s="45">
        <f t="shared" si="30"/>
        <v>0</v>
      </c>
      <c r="Q470" s="45">
        <f t="shared" si="31"/>
        <v>0</v>
      </c>
      <c r="R470" s="45">
        <f t="shared" si="32"/>
        <v>0</v>
      </c>
      <c r="S470" s="45">
        <f t="shared" si="33"/>
        <v>0</v>
      </c>
      <c r="T470" s="50">
        <f t="shared" si="34"/>
        <v>0</v>
      </c>
    </row>
    <row r="471" spans="1:20" ht="13">
      <c r="A471" s="51"/>
      <c r="B471" s="115">
        <f t="shared" ca="1" si="24"/>
        <v>0</v>
      </c>
      <c r="C471" s="53">
        <f t="shared" ca="1" si="25"/>
        <v>0</v>
      </c>
      <c r="D471" s="53">
        <f t="shared" ca="1" si="26"/>
        <v>0</v>
      </c>
      <c r="E471" s="53">
        <f t="shared" ca="1" si="27"/>
        <v>0</v>
      </c>
      <c r="F471" s="53">
        <f t="shared" ca="1" si="28"/>
        <v>0</v>
      </c>
      <c r="G471" s="53">
        <f t="shared" ca="1" si="35"/>
        <v>0</v>
      </c>
      <c r="H471" s="56">
        <f t="shared" ca="1" si="36"/>
        <v>0</v>
      </c>
      <c r="I471" s="56">
        <f t="shared" ca="1" si="37"/>
        <v>0</v>
      </c>
      <c r="J471" s="53">
        <f t="shared" ca="1" si="38"/>
        <v>0</v>
      </c>
      <c r="K471" s="53">
        <f t="shared" ca="1" si="39"/>
        <v>0</v>
      </c>
      <c r="L471" s="53">
        <f t="shared" ca="1" si="40"/>
        <v>0</v>
      </c>
      <c r="M471" s="53">
        <f t="shared" ca="1" si="29"/>
        <v>0</v>
      </c>
      <c r="N471" s="56">
        <f t="shared" ca="1" si="41"/>
        <v>0</v>
      </c>
      <c r="O471" s="56">
        <f t="shared" ca="1" si="42"/>
        <v>0</v>
      </c>
      <c r="P471" s="53">
        <f t="shared" si="30"/>
        <v>0</v>
      </c>
      <c r="Q471" s="53">
        <f t="shared" si="31"/>
        <v>0</v>
      </c>
      <c r="R471" s="53">
        <f t="shared" si="32"/>
        <v>0</v>
      </c>
      <c r="S471" s="53">
        <f t="shared" si="33"/>
        <v>0</v>
      </c>
      <c r="T471" s="58">
        <f t="shared" si="34"/>
        <v>0</v>
      </c>
    </row>
    <row r="472" spans="1:20" ht="13">
      <c r="A472" s="43"/>
      <c r="B472" s="116">
        <f t="shared" ca="1" si="24"/>
        <v>0</v>
      </c>
      <c r="C472" s="45">
        <f t="shared" ca="1" si="25"/>
        <v>0</v>
      </c>
      <c r="D472" s="45">
        <f t="shared" ca="1" si="26"/>
        <v>0</v>
      </c>
      <c r="E472" s="45">
        <f t="shared" ca="1" si="27"/>
        <v>0</v>
      </c>
      <c r="F472" s="45">
        <f t="shared" ca="1" si="28"/>
        <v>0</v>
      </c>
      <c r="G472" s="45">
        <f t="shared" ca="1" si="35"/>
        <v>0</v>
      </c>
      <c r="H472" s="48">
        <f t="shared" ca="1" si="36"/>
        <v>0</v>
      </c>
      <c r="I472" s="48">
        <f t="shared" ca="1" si="37"/>
        <v>0</v>
      </c>
      <c r="J472" s="45">
        <f t="shared" ca="1" si="38"/>
        <v>0</v>
      </c>
      <c r="K472" s="45">
        <f t="shared" ca="1" si="39"/>
        <v>0</v>
      </c>
      <c r="L472" s="45">
        <f t="shared" ca="1" si="40"/>
        <v>0</v>
      </c>
      <c r="M472" s="45">
        <f t="shared" ca="1" si="29"/>
        <v>0</v>
      </c>
      <c r="N472" s="48">
        <f t="shared" ca="1" si="41"/>
        <v>0</v>
      </c>
      <c r="O472" s="48">
        <f t="shared" ca="1" si="42"/>
        <v>0</v>
      </c>
      <c r="P472" s="45">
        <f t="shared" si="30"/>
        <v>0</v>
      </c>
      <c r="Q472" s="45">
        <f t="shared" si="31"/>
        <v>0</v>
      </c>
      <c r="R472" s="45">
        <f t="shared" si="32"/>
        <v>0</v>
      </c>
      <c r="S472" s="45">
        <f t="shared" si="33"/>
        <v>0</v>
      </c>
      <c r="T472" s="50">
        <f t="shared" si="34"/>
        <v>0</v>
      </c>
    </row>
    <row r="473" spans="1:20" ht="13">
      <c r="A473" s="51"/>
      <c r="B473" s="115">
        <f t="shared" ca="1" si="24"/>
        <v>0</v>
      </c>
      <c r="C473" s="53">
        <f t="shared" ca="1" si="25"/>
        <v>0</v>
      </c>
      <c r="D473" s="53">
        <f t="shared" ca="1" si="26"/>
        <v>0</v>
      </c>
      <c r="E473" s="53">
        <f t="shared" ca="1" si="27"/>
        <v>0</v>
      </c>
      <c r="F473" s="53">
        <f t="shared" ca="1" si="28"/>
        <v>0</v>
      </c>
      <c r="G473" s="53">
        <f t="shared" ca="1" si="35"/>
        <v>0</v>
      </c>
      <c r="H473" s="56">
        <f t="shared" ca="1" si="36"/>
        <v>0</v>
      </c>
      <c r="I473" s="56">
        <f t="shared" ca="1" si="37"/>
        <v>0</v>
      </c>
      <c r="J473" s="53">
        <f t="shared" ca="1" si="38"/>
        <v>0</v>
      </c>
      <c r="K473" s="53">
        <f t="shared" ca="1" si="39"/>
        <v>0</v>
      </c>
      <c r="L473" s="53">
        <f t="shared" ca="1" si="40"/>
        <v>0</v>
      </c>
      <c r="M473" s="53">
        <f t="shared" ca="1" si="29"/>
        <v>0</v>
      </c>
      <c r="N473" s="56">
        <f t="shared" ca="1" si="41"/>
        <v>0</v>
      </c>
      <c r="O473" s="56">
        <f t="shared" ca="1" si="42"/>
        <v>0</v>
      </c>
      <c r="P473" s="53">
        <f t="shared" si="30"/>
        <v>0</v>
      </c>
      <c r="Q473" s="53">
        <f t="shared" si="31"/>
        <v>0</v>
      </c>
      <c r="R473" s="53">
        <f t="shared" si="32"/>
        <v>0</v>
      </c>
      <c r="S473" s="53">
        <f t="shared" si="33"/>
        <v>0</v>
      </c>
      <c r="T473" s="58">
        <f t="shared" si="34"/>
        <v>0</v>
      </c>
    </row>
    <row r="474" spans="1:20" ht="13">
      <c r="A474" s="43"/>
      <c r="B474" s="116">
        <f t="shared" ca="1" si="24"/>
        <v>0</v>
      </c>
      <c r="C474" s="45">
        <f t="shared" ca="1" si="25"/>
        <v>0</v>
      </c>
      <c r="D474" s="45">
        <f t="shared" ca="1" si="26"/>
        <v>0</v>
      </c>
      <c r="E474" s="45">
        <f t="shared" ca="1" si="27"/>
        <v>0</v>
      </c>
      <c r="F474" s="45">
        <f t="shared" ca="1" si="28"/>
        <v>0</v>
      </c>
      <c r="G474" s="45">
        <f t="shared" ca="1" si="35"/>
        <v>0</v>
      </c>
      <c r="H474" s="48">
        <f t="shared" ca="1" si="36"/>
        <v>0</v>
      </c>
      <c r="I474" s="48">
        <f t="shared" ca="1" si="37"/>
        <v>0</v>
      </c>
      <c r="J474" s="45">
        <f t="shared" ca="1" si="38"/>
        <v>0</v>
      </c>
      <c r="K474" s="45">
        <f t="shared" ca="1" si="39"/>
        <v>0</v>
      </c>
      <c r="L474" s="45">
        <f t="shared" ca="1" si="40"/>
        <v>0</v>
      </c>
      <c r="M474" s="45">
        <f t="shared" ca="1" si="29"/>
        <v>0</v>
      </c>
      <c r="N474" s="48">
        <f t="shared" ca="1" si="41"/>
        <v>0</v>
      </c>
      <c r="O474" s="48">
        <f t="shared" ca="1" si="42"/>
        <v>0</v>
      </c>
      <c r="P474" s="45">
        <f t="shared" si="30"/>
        <v>0</v>
      </c>
      <c r="Q474" s="45">
        <f t="shared" si="31"/>
        <v>0</v>
      </c>
      <c r="R474" s="45">
        <f t="shared" si="32"/>
        <v>0</v>
      </c>
      <c r="S474" s="45">
        <f t="shared" si="33"/>
        <v>0</v>
      </c>
      <c r="T474" s="50">
        <f t="shared" si="34"/>
        <v>0</v>
      </c>
    </row>
    <row r="475" spans="1:20" ht="13">
      <c r="A475" s="51"/>
      <c r="B475" s="115">
        <f t="shared" ca="1" si="24"/>
        <v>0</v>
      </c>
      <c r="C475" s="53">
        <f t="shared" ca="1" si="25"/>
        <v>0</v>
      </c>
      <c r="D475" s="53">
        <f t="shared" ca="1" si="26"/>
        <v>0</v>
      </c>
      <c r="E475" s="53">
        <f t="shared" ca="1" si="27"/>
        <v>0</v>
      </c>
      <c r="F475" s="53">
        <f t="shared" ca="1" si="28"/>
        <v>0</v>
      </c>
      <c r="G475" s="53">
        <f t="shared" ca="1" si="35"/>
        <v>0</v>
      </c>
      <c r="H475" s="56">
        <f t="shared" ca="1" si="36"/>
        <v>0</v>
      </c>
      <c r="I475" s="56">
        <f t="shared" ca="1" si="37"/>
        <v>0</v>
      </c>
      <c r="J475" s="53">
        <f t="shared" ca="1" si="38"/>
        <v>0</v>
      </c>
      <c r="K475" s="53">
        <f t="shared" ca="1" si="39"/>
        <v>0</v>
      </c>
      <c r="L475" s="53">
        <f t="shared" ca="1" si="40"/>
        <v>0</v>
      </c>
      <c r="M475" s="53">
        <f t="shared" ca="1" si="29"/>
        <v>0</v>
      </c>
      <c r="N475" s="56">
        <f t="shared" ca="1" si="41"/>
        <v>0</v>
      </c>
      <c r="O475" s="56">
        <f t="shared" ca="1" si="42"/>
        <v>0</v>
      </c>
      <c r="P475" s="53">
        <f t="shared" si="30"/>
        <v>0</v>
      </c>
      <c r="Q475" s="53">
        <f t="shared" si="31"/>
        <v>0</v>
      </c>
      <c r="R475" s="53">
        <f t="shared" si="32"/>
        <v>0</v>
      </c>
      <c r="S475" s="53">
        <f t="shared" si="33"/>
        <v>0</v>
      </c>
      <c r="T475" s="58">
        <f t="shared" si="34"/>
        <v>0</v>
      </c>
    </row>
    <row r="476" spans="1:20" ht="13">
      <c r="A476" s="43"/>
      <c r="B476" s="116">
        <f t="shared" ca="1" si="24"/>
        <v>0</v>
      </c>
      <c r="C476" s="45">
        <f t="shared" ca="1" si="25"/>
        <v>0</v>
      </c>
      <c r="D476" s="45">
        <f t="shared" ca="1" si="26"/>
        <v>0</v>
      </c>
      <c r="E476" s="45">
        <f t="shared" ca="1" si="27"/>
        <v>0</v>
      </c>
      <c r="F476" s="45">
        <f t="shared" ca="1" si="28"/>
        <v>0</v>
      </c>
      <c r="G476" s="45">
        <f t="shared" ca="1" si="35"/>
        <v>0</v>
      </c>
      <c r="H476" s="48">
        <f t="shared" ca="1" si="36"/>
        <v>0</v>
      </c>
      <c r="I476" s="48">
        <f t="shared" ca="1" si="37"/>
        <v>0</v>
      </c>
      <c r="J476" s="45">
        <f t="shared" ca="1" si="38"/>
        <v>0</v>
      </c>
      <c r="K476" s="45">
        <f t="shared" ca="1" si="39"/>
        <v>0</v>
      </c>
      <c r="L476" s="45">
        <f t="shared" ca="1" si="40"/>
        <v>0</v>
      </c>
      <c r="M476" s="45">
        <f t="shared" ca="1" si="29"/>
        <v>0</v>
      </c>
      <c r="N476" s="48">
        <f t="shared" ca="1" si="41"/>
        <v>0</v>
      </c>
      <c r="O476" s="48">
        <f t="shared" ca="1" si="42"/>
        <v>0</v>
      </c>
      <c r="P476" s="45">
        <f t="shared" si="30"/>
        <v>0</v>
      </c>
      <c r="Q476" s="45">
        <f t="shared" si="31"/>
        <v>0</v>
      </c>
      <c r="R476" s="45">
        <f t="shared" si="32"/>
        <v>0</v>
      </c>
      <c r="S476" s="45">
        <f t="shared" si="33"/>
        <v>0</v>
      </c>
      <c r="T476" s="50">
        <f t="shared" si="34"/>
        <v>0</v>
      </c>
    </row>
    <row r="477" spans="1:20" ht="13">
      <c r="A477" s="51"/>
      <c r="B477" s="115">
        <f t="shared" ca="1" si="24"/>
        <v>0</v>
      </c>
      <c r="C477" s="53">
        <f t="shared" ca="1" si="25"/>
        <v>0</v>
      </c>
      <c r="D477" s="53">
        <f t="shared" ca="1" si="26"/>
        <v>0</v>
      </c>
      <c r="E477" s="53">
        <f t="shared" ca="1" si="27"/>
        <v>0</v>
      </c>
      <c r="F477" s="53">
        <f t="shared" ca="1" si="28"/>
        <v>0</v>
      </c>
      <c r="G477" s="53">
        <f t="shared" ca="1" si="35"/>
        <v>0</v>
      </c>
      <c r="H477" s="56">
        <f t="shared" ca="1" si="36"/>
        <v>0</v>
      </c>
      <c r="I477" s="56">
        <f t="shared" ca="1" si="37"/>
        <v>0</v>
      </c>
      <c r="J477" s="53">
        <f t="shared" ca="1" si="38"/>
        <v>0</v>
      </c>
      <c r="K477" s="53">
        <f t="shared" ca="1" si="39"/>
        <v>0</v>
      </c>
      <c r="L477" s="53">
        <f t="shared" ca="1" si="40"/>
        <v>0</v>
      </c>
      <c r="M477" s="53">
        <f t="shared" ca="1" si="29"/>
        <v>0</v>
      </c>
      <c r="N477" s="56">
        <f t="shared" ca="1" si="41"/>
        <v>0</v>
      </c>
      <c r="O477" s="56">
        <f t="shared" ca="1" si="42"/>
        <v>0</v>
      </c>
      <c r="P477" s="53">
        <f t="shared" si="30"/>
        <v>0</v>
      </c>
      <c r="Q477" s="53">
        <f t="shared" si="31"/>
        <v>0</v>
      </c>
      <c r="R477" s="53">
        <f t="shared" si="32"/>
        <v>0</v>
      </c>
      <c r="S477" s="53">
        <f t="shared" si="33"/>
        <v>0</v>
      </c>
      <c r="T477" s="58">
        <f t="shared" si="34"/>
        <v>0</v>
      </c>
    </row>
    <row r="478" spans="1:20" ht="13">
      <c r="A478" s="43"/>
      <c r="B478" s="116">
        <f t="shared" ca="1" si="24"/>
        <v>0</v>
      </c>
      <c r="C478" s="45">
        <f t="shared" ca="1" si="25"/>
        <v>0</v>
      </c>
      <c r="D478" s="45">
        <f t="shared" ca="1" si="26"/>
        <v>0</v>
      </c>
      <c r="E478" s="45">
        <f t="shared" ca="1" si="27"/>
        <v>0</v>
      </c>
      <c r="F478" s="45">
        <f t="shared" ca="1" si="28"/>
        <v>0</v>
      </c>
      <c r="G478" s="45">
        <f t="shared" ca="1" si="35"/>
        <v>0</v>
      </c>
      <c r="H478" s="48">
        <f t="shared" ca="1" si="36"/>
        <v>0</v>
      </c>
      <c r="I478" s="48">
        <f t="shared" ca="1" si="37"/>
        <v>0</v>
      </c>
      <c r="J478" s="45">
        <f t="shared" ca="1" si="38"/>
        <v>0</v>
      </c>
      <c r="K478" s="45">
        <f t="shared" ca="1" si="39"/>
        <v>0</v>
      </c>
      <c r="L478" s="45">
        <f t="shared" ca="1" si="40"/>
        <v>0</v>
      </c>
      <c r="M478" s="45">
        <f t="shared" ca="1" si="29"/>
        <v>0</v>
      </c>
      <c r="N478" s="48">
        <f t="shared" ca="1" si="41"/>
        <v>0</v>
      </c>
      <c r="O478" s="48">
        <f t="shared" ca="1" si="42"/>
        <v>0</v>
      </c>
      <c r="P478" s="45">
        <f t="shared" si="30"/>
        <v>0</v>
      </c>
      <c r="Q478" s="45">
        <f t="shared" si="31"/>
        <v>0</v>
      </c>
      <c r="R478" s="45">
        <f t="shared" si="32"/>
        <v>0</v>
      </c>
      <c r="S478" s="45">
        <f t="shared" si="33"/>
        <v>0</v>
      </c>
      <c r="T478" s="50">
        <f t="shared" si="34"/>
        <v>0</v>
      </c>
    </row>
    <row r="479" spans="1:20" ht="13">
      <c r="A479" s="51"/>
      <c r="B479" s="115">
        <f t="shared" ca="1" si="24"/>
        <v>0</v>
      </c>
      <c r="C479" s="53">
        <f t="shared" ca="1" si="25"/>
        <v>0</v>
      </c>
      <c r="D479" s="53">
        <f t="shared" ca="1" si="26"/>
        <v>0</v>
      </c>
      <c r="E479" s="53">
        <f t="shared" ca="1" si="27"/>
        <v>0</v>
      </c>
      <c r="F479" s="53">
        <f t="shared" ca="1" si="28"/>
        <v>0</v>
      </c>
      <c r="G479" s="53">
        <f t="shared" ca="1" si="35"/>
        <v>0</v>
      </c>
      <c r="H479" s="56">
        <f t="shared" ca="1" si="36"/>
        <v>0</v>
      </c>
      <c r="I479" s="56">
        <f t="shared" ca="1" si="37"/>
        <v>0</v>
      </c>
      <c r="J479" s="53">
        <f t="shared" ca="1" si="38"/>
        <v>0</v>
      </c>
      <c r="K479" s="53">
        <f t="shared" ca="1" si="39"/>
        <v>0</v>
      </c>
      <c r="L479" s="53">
        <f t="shared" ca="1" si="40"/>
        <v>0</v>
      </c>
      <c r="M479" s="53">
        <f t="shared" ca="1" si="29"/>
        <v>0</v>
      </c>
      <c r="N479" s="56">
        <f t="shared" ca="1" si="41"/>
        <v>0</v>
      </c>
      <c r="O479" s="56">
        <f t="shared" ca="1" si="42"/>
        <v>0</v>
      </c>
      <c r="P479" s="53">
        <f t="shared" si="30"/>
        <v>0</v>
      </c>
      <c r="Q479" s="53">
        <f t="shared" si="31"/>
        <v>0</v>
      </c>
      <c r="R479" s="53">
        <f t="shared" si="32"/>
        <v>0</v>
      </c>
      <c r="S479" s="53">
        <f t="shared" si="33"/>
        <v>0</v>
      </c>
      <c r="T479" s="58">
        <f t="shared" si="34"/>
        <v>0</v>
      </c>
    </row>
    <row r="480" spans="1:20" ht="13">
      <c r="A480" s="43"/>
      <c r="B480" s="116">
        <f t="shared" ca="1" si="24"/>
        <v>0</v>
      </c>
      <c r="C480" s="45">
        <f t="shared" ca="1" si="25"/>
        <v>0</v>
      </c>
      <c r="D480" s="45">
        <f t="shared" ca="1" si="26"/>
        <v>0</v>
      </c>
      <c r="E480" s="45">
        <f t="shared" ca="1" si="27"/>
        <v>0</v>
      </c>
      <c r="F480" s="45">
        <f t="shared" ca="1" si="28"/>
        <v>0</v>
      </c>
      <c r="G480" s="45">
        <f t="shared" ca="1" si="35"/>
        <v>0</v>
      </c>
      <c r="H480" s="48">
        <f t="shared" ca="1" si="36"/>
        <v>0</v>
      </c>
      <c r="I480" s="48">
        <f t="shared" ca="1" si="37"/>
        <v>0</v>
      </c>
      <c r="J480" s="45">
        <f t="shared" ca="1" si="38"/>
        <v>0</v>
      </c>
      <c r="K480" s="45">
        <f t="shared" ca="1" si="39"/>
        <v>0</v>
      </c>
      <c r="L480" s="45">
        <f t="shared" ca="1" si="40"/>
        <v>0</v>
      </c>
      <c r="M480" s="45">
        <f t="shared" ca="1" si="29"/>
        <v>0</v>
      </c>
      <c r="N480" s="48">
        <f t="shared" ca="1" si="41"/>
        <v>0</v>
      </c>
      <c r="O480" s="48">
        <f t="shared" ca="1" si="42"/>
        <v>0</v>
      </c>
      <c r="P480" s="45">
        <f t="shared" si="30"/>
        <v>0</v>
      </c>
      <c r="Q480" s="45">
        <f t="shared" si="31"/>
        <v>0</v>
      </c>
      <c r="R480" s="45">
        <f t="shared" si="32"/>
        <v>0</v>
      </c>
      <c r="S480" s="45">
        <f t="shared" si="33"/>
        <v>0</v>
      </c>
      <c r="T480" s="50">
        <f t="shared" si="34"/>
        <v>0</v>
      </c>
    </row>
    <row r="481" spans="1:20" ht="13">
      <c r="A481" s="51"/>
      <c r="B481" s="115">
        <f t="shared" ca="1" si="24"/>
        <v>0</v>
      </c>
      <c r="C481" s="53">
        <f t="shared" ca="1" si="25"/>
        <v>0</v>
      </c>
      <c r="D481" s="53">
        <f t="shared" ca="1" si="26"/>
        <v>0</v>
      </c>
      <c r="E481" s="53">
        <f t="shared" ca="1" si="27"/>
        <v>0</v>
      </c>
      <c r="F481" s="53">
        <f t="shared" ca="1" si="28"/>
        <v>0</v>
      </c>
      <c r="G481" s="53">
        <f t="shared" ca="1" si="35"/>
        <v>0</v>
      </c>
      <c r="H481" s="56">
        <f t="shared" ca="1" si="36"/>
        <v>0</v>
      </c>
      <c r="I481" s="56">
        <f t="shared" ca="1" si="37"/>
        <v>0</v>
      </c>
      <c r="J481" s="53">
        <f t="shared" ca="1" si="38"/>
        <v>0</v>
      </c>
      <c r="K481" s="53">
        <f t="shared" ca="1" si="39"/>
        <v>0</v>
      </c>
      <c r="L481" s="53">
        <f t="shared" ca="1" si="40"/>
        <v>0</v>
      </c>
      <c r="M481" s="53">
        <f t="shared" ca="1" si="29"/>
        <v>0</v>
      </c>
      <c r="N481" s="56">
        <f t="shared" ca="1" si="41"/>
        <v>0</v>
      </c>
      <c r="O481" s="56">
        <f t="shared" ca="1" si="42"/>
        <v>0</v>
      </c>
      <c r="P481" s="53">
        <f t="shared" si="30"/>
        <v>0</v>
      </c>
      <c r="Q481" s="53">
        <f t="shared" si="31"/>
        <v>0</v>
      </c>
      <c r="R481" s="53">
        <f t="shared" si="32"/>
        <v>0</v>
      </c>
      <c r="S481" s="53">
        <f t="shared" si="33"/>
        <v>0</v>
      </c>
      <c r="T481" s="58">
        <f t="shared" si="34"/>
        <v>0</v>
      </c>
    </row>
    <row r="482" spans="1:20" ht="13">
      <c r="A482" s="43"/>
      <c r="B482" s="116">
        <f t="shared" ca="1" si="24"/>
        <v>0</v>
      </c>
      <c r="C482" s="45">
        <f t="shared" ca="1" si="25"/>
        <v>0</v>
      </c>
      <c r="D482" s="45">
        <f t="shared" ca="1" si="26"/>
        <v>0</v>
      </c>
      <c r="E482" s="45">
        <f t="shared" ca="1" si="27"/>
        <v>0</v>
      </c>
      <c r="F482" s="45">
        <f t="shared" ca="1" si="28"/>
        <v>0</v>
      </c>
      <c r="G482" s="45">
        <f t="shared" ca="1" si="35"/>
        <v>0</v>
      </c>
      <c r="H482" s="48">
        <f t="shared" ca="1" si="36"/>
        <v>0</v>
      </c>
      <c r="I482" s="48">
        <f t="shared" ca="1" si="37"/>
        <v>0</v>
      </c>
      <c r="J482" s="45">
        <f t="shared" ca="1" si="38"/>
        <v>0</v>
      </c>
      <c r="K482" s="45">
        <f t="shared" ca="1" si="39"/>
        <v>0</v>
      </c>
      <c r="L482" s="45">
        <f t="shared" ca="1" si="40"/>
        <v>0</v>
      </c>
      <c r="M482" s="45">
        <f t="shared" ca="1" si="29"/>
        <v>0</v>
      </c>
      <c r="N482" s="48">
        <f t="shared" ca="1" si="41"/>
        <v>0</v>
      </c>
      <c r="O482" s="48">
        <f t="shared" ca="1" si="42"/>
        <v>0</v>
      </c>
      <c r="P482" s="45">
        <f t="shared" si="30"/>
        <v>0</v>
      </c>
      <c r="Q482" s="45">
        <f t="shared" si="31"/>
        <v>0</v>
      </c>
      <c r="R482" s="45">
        <f t="shared" si="32"/>
        <v>0</v>
      </c>
      <c r="S482" s="45">
        <f t="shared" si="33"/>
        <v>0</v>
      </c>
      <c r="T482" s="50">
        <f t="shared" si="34"/>
        <v>0</v>
      </c>
    </row>
    <row r="483" spans="1:20" ht="13">
      <c r="A483" s="51"/>
      <c r="B483" s="115">
        <f t="shared" ca="1" si="24"/>
        <v>0</v>
      </c>
      <c r="C483" s="53">
        <f t="shared" ca="1" si="25"/>
        <v>0</v>
      </c>
      <c r="D483" s="53">
        <f t="shared" ca="1" si="26"/>
        <v>0</v>
      </c>
      <c r="E483" s="53">
        <f t="shared" ca="1" si="27"/>
        <v>0</v>
      </c>
      <c r="F483" s="53">
        <f t="shared" ca="1" si="28"/>
        <v>0</v>
      </c>
      <c r="G483" s="53">
        <f t="shared" ca="1" si="35"/>
        <v>0</v>
      </c>
      <c r="H483" s="56">
        <f t="shared" ca="1" si="36"/>
        <v>0</v>
      </c>
      <c r="I483" s="56">
        <f t="shared" ca="1" si="37"/>
        <v>0</v>
      </c>
      <c r="J483" s="53">
        <f t="shared" ca="1" si="38"/>
        <v>0</v>
      </c>
      <c r="K483" s="53">
        <f t="shared" ca="1" si="39"/>
        <v>0</v>
      </c>
      <c r="L483" s="53">
        <f t="shared" ca="1" si="40"/>
        <v>0</v>
      </c>
      <c r="M483" s="53">
        <f t="shared" ca="1" si="29"/>
        <v>0</v>
      </c>
      <c r="N483" s="56">
        <f t="shared" ca="1" si="41"/>
        <v>0</v>
      </c>
      <c r="O483" s="56">
        <f t="shared" ca="1" si="42"/>
        <v>0</v>
      </c>
      <c r="P483" s="53">
        <f t="shared" si="30"/>
        <v>0</v>
      </c>
      <c r="Q483" s="53">
        <f t="shared" si="31"/>
        <v>0</v>
      </c>
      <c r="R483" s="53">
        <f t="shared" si="32"/>
        <v>0</v>
      </c>
      <c r="S483" s="53">
        <f t="shared" si="33"/>
        <v>0</v>
      </c>
      <c r="T483" s="58">
        <f t="shared" si="34"/>
        <v>0</v>
      </c>
    </row>
    <row r="484" spans="1:20" ht="13">
      <c r="A484" s="43"/>
      <c r="B484" s="116">
        <f t="shared" ca="1" si="24"/>
        <v>0</v>
      </c>
      <c r="C484" s="45">
        <f t="shared" ca="1" si="25"/>
        <v>0</v>
      </c>
      <c r="D484" s="45">
        <f t="shared" ca="1" si="26"/>
        <v>0</v>
      </c>
      <c r="E484" s="45">
        <f t="shared" ca="1" si="27"/>
        <v>0</v>
      </c>
      <c r="F484" s="45">
        <f t="shared" ca="1" si="28"/>
        <v>0</v>
      </c>
      <c r="G484" s="45">
        <f t="shared" ca="1" si="35"/>
        <v>0</v>
      </c>
      <c r="H484" s="48">
        <f t="shared" ca="1" si="36"/>
        <v>0</v>
      </c>
      <c r="I484" s="48">
        <f t="shared" ca="1" si="37"/>
        <v>0</v>
      </c>
      <c r="J484" s="45">
        <f t="shared" ca="1" si="38"/>
        <v>0</v>
      </c>
      <c r="K484" s="45">
        <f t="shared" ca="1" si="39"/>
        <v>0</v>
      </c>
      <c r="L484" s="45">
        <f t="shared" ca="1" si="40"/>
        <v>0</v>
      </c>
      <c r="M484" s="45">
        <f t="shared" ca="1" si="29"/>
        <v>0</v>
      </c>
      <c r="N484" s="48">
        <f t="shared" ca="1" si="41"/>
        <v>0</v>
      </c>
      <c r="O484" s="48">
        <f t="shared" ca="1" si="42"/>
        <v>0</v>
      </c>
      <c r="P484" s="45">
        <f t="shared" si="30"/>
        <v>0</v>
      </c>
      <c r="Q484" s="45">
        <f t="shared" si="31"/>
        <v>0</v>
      </c>
      <c r="R484" s="45">
        <f t="shared" si="32"/>
        <v>0</v>
      </c>
      <c r="S484" s="45">
        <f t="shared" si="33"/>
        <v>0</v>
      </c>
      <c r="T484" s="50">
        <f t="shared" si="34"/>
        <v>0</v>
      </c>
    </row>
    <row r="485" spans="1:20" ht="13">
      <c r="A485" s="51"/>
      <c r="B485" s="115">
        <f t="shared" ca="1" si="24"/>
        <v>0</v>
      </c>
      <c r="C485" s="53">
        <f t="shared" ca="1" si="25"/>
        <v>0</v>
      </c>
      <c r="D485" s="53">
        <f t="shared" ca="1" si="26"/>
        <v>0</v>
      </c>
      <c r="E485" s="53">
        <f t="shared" ca="1" si="27"/>
        <v>0</v>
      </c>
      <c r="F485" s="53">
        <f t="shared" ca="1" si="28"/>
        <v>0</v>
      </c>
      <c r="G485" s="53">
        <f t="shared" ca="1" si="35"/>
        <v>0</v>
      </c>
      <c r="H485" s="56">
        <f t="shared" ca="1" si="36"/>
        <v>0</v>
      </c>
      <c r="I485" s="56">
        <f t="shared" ca="1" si="37"/>
        <v>0</v>
      </c>
      <c r="J485" s="53">
        <f t="shared" ca="1" si="38"/>
        <v>0</v>
      </c>
      <c r="K485" s="53">
        <f t="shared" ca="1" si="39"/>
        <v>0</v>
      </c>
      <c r="L485" s="53">
        <f t="shared" ca="1" si="40"/>
        <v>0</v>
      </c>
      <c r="M485" s="53">
        <f t="shared" ca="1" si="29"/>
        <v>0</v>
      </c>
      <c r="N485" s="56">
        <f t="shared" ca="1" si="41"/>
        <v>0</v>
      </c>
      <c r="O485" s="56">
        <f t="shared" ca="1" si="42"/>
        <v>0</v>
      </c>
      <c r="P485" s="53">
        <f t="shared" si="30"/>
        <v>0</v>
      </c>
      <c r="Q485" s="53">
        <f t="shared" si="31"/>
        <v>0</v>
      </c>
      <c r="R485" s="53">
        <f t="shared" si="32"/>
        <v>0</v>
      </c>
      <c r="S485" s="53">
        <f t="shared" si="33"/>
        <v>0</v>
      </c>
      <c r="T485" s="58">
        <f t="shared" si="34"/>
        <v>0</v>
      </c>
    </row>
    <row r="486" spans="1:20" ht="13">
      <c r="A486" s="43"/>
      <c r="B486" s="116">
        <f t="shared" ca="1" si="24"/>
        <v>0</v>
      </c>
      <c r="C486" s="45">
        <f t="shared" ca="1" si="25"/>
        <v>0</v>
      </c>
      <c r="D486" s="45">
        <f t="shared" ca="1" si="26"/>
        <v>0</v>
      </c>
      <c r="E486" s="45">
        <f t="shared" ca="1" si="27"/>
        <v>0</v>
      </c>
      <c r="F486" s="45">
        <f t="shared" ca="1" si="28"/>
        <v>0</v>
      </c>
      <c r="G486" s="45">
        <f t="shared" ca="1" si="35"/>
        <v>0</v>
      </c>
      <c r="H486" s="48">
        <f t="shared" ca="1" si="36"/>
        <v>0</v>
      </c>
      <c r="I486" s="48">
        <f t="shared" ca="1" si="37"/>
        <v>0</v>
      </c>
      <c r="J486" s="45">
        <f t="shared" ca="1" si="38"/>
        <v>0</v>
      </c>
      <c r="K486" s="45">
        <f t="shared" ca="1" si="39"/>
        <v>0</v>
      </c>
      <c r="L486" s="45">
        <f t="shared" ca="1" si="40"/>
        <v>0</v>
      </c>
      <c r="M486" s="45">
        <f t="shared" ca="1" si="29"/>
        <v>0</v>
      </c>
      <c r="N486" s="48">
        <f t="shared" ca="1" si="41"/>
        <v>0</v>
      </c>
      <c r="O486" s="48">
        <f t="shared" ca="1" si="42"/>
        <v>0</v>
      </c>
      <c r="P486" s="45">
        <f t="shared" si="30"/>
        <v>0</v>
      </c>
      <c r="Q486" s="45">
        <f t="shared" si="31"/>
        <v>0</v>
      </c>
      <c r="R486" s="45">
        <f t="shared" si="32"/>
        <v>0</v>
      </c>
      <c r="S486" s="45">
        <f t="shared" si="33"/>
        <v>0</v>
      </c>
      <c r="T486" s="50">
        <f t="shared" si="34"/>
        <v>0</v>
      </c>
    </row>
    <row r="487" spans="1:20" ht="13">
      <c r="A487" s="51"/>
      <c r="B487" s="115">
        <f t="shared" ca="1" si="24"/>
        <v>0</v>
      </c>
      <c r="C487" s="53">
        <f t="shared" ca="1" si="25"/>
        <v>0</v>
      </c>
      <c r="D487" s="53">
        <f t="shared" ca="1" si="26"/>
        <v>0</v>
      </c>
      <c r="E487" s="53">
        <f t="shared" ca="1" si="27"/>
        <v>0</v>
      </c>
      <c r="F487" s="53">
        <f t="shared" ca="1" si="28"/>
        <v>0</v>
      </c>
      <c r="G487" s="53">
        <f t="shared" ca="1" si="35"/>
        <v>0</v>
      </c>
      <c r="H487" s="56">
        <f t="shared" ca="1" si="36"/>
        <v>0</v>
      </c>
      <c r="I487" s="56">
        <f t="shared" ca="1" si="37"/>
        <v>0</v>
      </c>
      <c r="J487" s="53">
        <f t="shared" ca="1" si="38"/>
        <v>0</v>
      </c>
      <c r="K487" s="53">
        <f t="shared" ca="1" si="39"/>
        <v>0</v>
      </c>
      <c r="L487" s="53">
        <f t="shared" ca="1" si="40"/>
        <v>0</v>
      </c>
      <c r="M487" s="53">
        <f t="shared" ca="1" si="29"/>
        <v>0</v>
      </c>
      <c r="N487" s="56">
        <f t="shared" ca="1" si="41"/>
        <v>0</v>
      </c>
      <c r="O487" s="56">
        <f t="shared" ca="1" si="42"/>
        <v>0</v>
      </c>
      <c r="P487" s="53">
        <f t="shared" si="30"/>
        <v>0</v>
      </c>
      <c r="Q487" s="53">
        <f t="shared" si="31"/>
        <v>0</v>
      </c>
      <c r="R487" s="53">
        <f t="shared" si="32"/>
        <v>0</v>
      </c>
      <c r="S487" s="53">
        <f t="shared" si="33"/>
        <v>0</v>
      </c>
      <c r="T487" s="58">
        <f t="shared" si="34"/>
        <v>0</v>
      </c>
    </row>
    <row r="488" spans="1:20" ht="13">
      <c r="A488" s="43"/>
      <c r="B488" s="116">
        <f t="shared" ca="1" si="24"/>
        <v>0</v>
      </c>
      <c r="C488" s="45">
        <f t="shared" ca="1" si="25"/>
        <v>0</v>
      </c>
      <c r="D488" s="45">
        <f t="shared" ca="1" si="26"/>
        <v>0</v>
      </c>
      <c r="E488" s="45">
        <f t="shared" ca="1" si="27"/>
        <v>0</v>
      </c>
      <c r="F488" s="45">
        <f t="shared" ca="1" si="28"/>
        <v>0</v>
      </c>
      <c r="G488" s="45">
        <f t="shared" ca="1" si="35"/>
        <v>0</v>
      </c>
      <c r="H488" s="48">
        <f t="shared" ca="1" si="36"/>
        <v>0</v>
      </c>
      <c r="I488" s="48">
        <f t="shared" ca="1" si="37"/>
        <v>0</v>
      </c>
      <c r="J488" s="45">
        <f t="shared" ca="1" si="38"/>
        <v>0</v>
      </c>
      <c r="K488" s="45">
        <f t="shared" ca="1" si="39"/>
        <v>0</v>
      </c>
      <c r="L488" s="45">
        <f t="shared" ca="1" si="40"/>
        <v>0</v>
      </c>
      <c r="M488" s="45">
        <f t="shared" ca="1" si="29"/>
        <v>0</v>
      </c>
      <c r="N488" s="48">
        <f t="shared" ca="1" si="41"/>
        <v>0</v>
      </c>
      <c r="O488" s="48">
        <f t="shared" ca="1" si="42"/>
        <v>0</v>
      </c>
      <c r="P488" s="45">
        <f t="shared" si="30"/>
        <v>0</v>
      </c>
      <c r="Q488" s="45">
        <f t="shared" si="31"/>
        <v>0</v>
      </c>
      <c r="R488" s="45">
        <f t="shared" si="32"/>
        <v>0</v>
      </c>
      <c r="S488" s="45">
        <f t="shared" si="33"/>
        <v>0</v>
      </c>
      <c r="T488" s="50">
        <f t="shared" si="34"/>
        <v>0</v>
      </c>
    </row>
    <row r="489" spans="1:20" ht="13">
      <c r="A489" s="51"/>
      <c r="B489" s="115">
        <f t="shared" ca="1" si="24"/>
        <v>0</v>
      </c>
      <c r="C489" s="53">
        <f t="shared" ca="1" si="25"/>
        <v>0</v>
      </c>
      <c r="D489" s="53">
        <f t="shared" ca="1" si="26"/>
        <v>0</v>
      </c>
      <c r="E489" s="53">
        <f t="shared" ca="1" si="27"/>
        <v>0</v>
      </c>
      <c r="F489" s="53">
        <f t="shared" ca="1" si="28"/>
        <v>0</v>
      </c>
      <c r="G489" s="53">
        <f t="shared" ca="1" si="35"/>
        <v>0</v>
      </c>
      <c r="H489" s="56">
        <f t="shared" ca="1" si="36"/>
        <v>0</v>
      </c>
      <c r="I489" s="56">
        <f t="shared" ca="1" si="37"/>
        <v>0</v>
      </c>
      <c r="J489" s="53">
        <f t="shared" ca="1" si="38"/>
        <v>0</v>
      </c>
      <c r="K489" s="53">
        <f t="shared" ca="1" si="39"/>
        <v>0</v>
      </c>
      <c r="L489" s="53">
        <f t="shared" ca="1" si="40"/>
        <v>0</v>
      </c>
      <c r="M489" s="53">
        <f t="shared" ca="1" si="29"/>
        <v>0</v>
      </c>
      <c r="N489" s="56">
        <f t="shared" ca="1" si="41"/>
        <v>0</v>
      </c>
      <c r="O489" s="56">
        <f t="shared" ca="1" si="42"/>
        <v>0</v>
      </c>
      <c r="P489" s="53">
        <f t="shared" si="30"/>
        <v>0</v>
      </c>
      <c r="Q489" s="53">
        <f t="shared" si="31"/>
        <v>0</v>
      </c>
      <c r="R489" s="53">
        <f t="shared" si="32"/>
        <v>0</v>
      </c>
      <c r="S489" s="53">
        <f t="shared" si="33"/>
        <v>0</v>
      </c>
      <c r="T489" s="58">
        <f t="shared" si="34"/>
        <v>0</v>
      </c>
    </row>
    <row r="490" spans="1:20" ht="13">
      <c r="A490" s="43"/>
      <c r="B490" s="116">
        <f t="shared" ca="1" si="24"/>
        <v>0</v>
      </c>
      <c r="C490" s="45">
        <f t="shared" ca="1" si="25"/>
        <v>0</v>
      </c>
      <c r="D490" s="45">
        <f t="shared" ca="1" si="26"/>
        <v>0</v>
      </c>
      <c r="E490" s="45">
        <f t="shared" ca="1" si="27"/>
        <v>0</v>
      </c>
      <c r="F490" s="45">
        <f t="shared" ca="1" si="28"/>
        <v>0</v>
      </c>
      <c r="G490" s="45">
        <f t="shared" ca="1" si="35"/>
        <v>0</v>
      </c>
      <c r="H490" s="48">
        <f t="shared" ca="1" si="36"/>
        <v>0</v>
      </c>
      <c r="I490" s="48">
        <f t="shared" ca="1" si="37"/>
        <v>0</v>
      </c>
      <c r="J490" s="45">
        <f t="shared" ca="1" si="38"/>
        <v>0</v>
      </c>
      <c r="K490" s="45">
        <f t="shared" ca="1" si="39"/>
        <v>0</v>
      </c>
      <c r="L490" s="45">
        <f t="shared" ca="1" si="40"/>
        <v>0</v>
      </c>
      <c r="M490" s="45">
        <f t="shared" ca="1" si="29"/>
        <v>0</v>
      </c>
      <c r="N490" s="48">
        <f t="shared" ca="1" si="41"/>
        <v>0</v>
      </c>
      <c r="O490" s="48">
        <f t="shared" ca="1" si="42"/>
        <v>0</v>
      </c>
      <c r="P490" s="45">
        <f t="shared" si="30"/>
        <v>0</v>
      </c>
      <c r="Q490" s="45">
        <f t="shared" si="31"/>
        <v>0</v>
      </c>
      <c r="R490" s="45">
        <f t="shared" si="32"/>
        <v>0</v>
      </c>
      <c r="S490" s="45">
        <f t="shared" si="33"/>
        <v>0</v>
      </c>
      <c r="T490" s="50">
        <f t="shared" si="34"/>
        <v>0</v>
      </c>
    </row>
    <row r="491" spans="1:20" ht="13">
      <c r="A491" s="51"/>
      <c r="B491" s="115">
        <f t="shared" ca="1" si="24"/>
        <v>0</v>
      </c>
      <c r="C491" s="53">
        <f t="shared" ca="1" si="25"/>
        <v>0</v>
      </c>
      <c r="D491" s="53">
        <f t="shared" ca="1" si="26"/>
        <v>0</v>
      </c>
      <c r="E491" s="53">
        <f t="shared" ca="1" si="27"/>
        <v>0</v>
      </c>
      <c r="F491" s="53">
        <f t="shared" ca="1" si="28"/>
        <v>0</v>
      </c>
      <c r="G491" s="53">
        <f t="shared" ca="1" si="35"/>
        <v>0</v>
      </c>
      <c r="H491" s="56">
        <f t="shared" ca="1" si="36"/>
        <v>0</v>
      </c>
      <c r="I491" s="56">
        <f t="shared" ca="1" si="37"/>
        <v>0</v>
      </c>
      <c r="J491" s="53">
        <f t="shared" ca="1" si="38"/>
        <v>0</v>
      </c>
      <c r="K491" s="53">
        <f t="shared" ca="1" si="39"/>
        <v>0</v>
      </c>
      <c r="L491" s="53">
        <f t="shared" ca="1" si="40"/>
        <v>0</v>
      </c>
      <c r="M491" s="53">
        <f t="shared" ca="1" si="29"/>
        <v>0</v>
      </c>
      <c r="N491" s="56">
        <f t="shared" ca="1" si="41"/>
        <v>0</v>
      </c>
      <c r="O491" s="56">
        <f t="shared" ca="1" si="42"/>
        <v>0</v>
      </c>
      <c r="P491" s="53">
        <f t="shared" si="30"/>
        <v>0</v>
      </c>
      <c r="Q491" s="53">
        <f t="shared" si="31"/>
        <v>0</v>
      </c>
      <c r="R491" s="53">
        <f t="shared" si="32"/>
        <v>0</v>
      </c>
      <c r="S491" s="53">
        <f t="shared" si="33"/>
        <v>0</v>
      </c>
      <c r="T491" s="58">
        <f t="shared" si="34"/>
        <v>0</v>
      </c>
    </row>
    <row r="492" spans="1:20" ht="13">
      <c r="A492" s="43"/>
      <c r="B492" s="116">
        <f t="shared" ca="1" si="24"/>
        <v>0</v>
      </c>
      <c r="C492" s="45">
        <f t="shared" ca="1" si="25"/>
        <v>0</v>
      </c>
      <c r="D492" s="45">
        <f t="shared" ca="1" si="26"/>
        <v>0</v>
      </c>
      <c r="E492" s="45">
        <f t="shared" ca="1" si="27"/>
        <v>0</v>
      </c>
      <c r="F492" s="45">
        <f t="shared" ca="1" si="28"/>
        <v>0</v>
      </c>
      <c r="G492" s="45">
        <f t="shared" ca="1" si="35"/>
        <v>0</v>
      </c>
      <c r="H492" s="48">
        <f t="shared" ca="1" si="36"/>
        <v>0</v>
      </c>
      <c r="I492" s="48">
        <f t="shared" ca="1" si="37"/>
        <v>0</v>
      </c>
      <c r="J492" s="45">
        <f t="shared" ca="1" si="38"/>
        <v>0</v>
      </c>
      <c r="K492" s="45">
        <f t="shared" ca="1" si="39"/>
        <v>0</v>
      </c>
      <c r="L492" s="45">
        <f t="shared" ca="1" si="40"/>
        <v>0</v>
      </c>
      <c r="M492" s="45">
        <f t="shared" ca="1" si="29"/>
        <v>0</v>
      </c>
      <c r="N492" s="48">
        <f t="shared" ca="1" si="41"/>
        <v>0</v>
      </c>
      <c r="O492" s="48">
        <f t="shared" ca="1" si="42"/>
        <v>0</v>
      </c>
      <c r="P492" s="45">
        <f t="shared" si="30"/>
        <v>0</v>
      </c>
      <c r="Q492" s="45">
        <f t="shared" si="31"/>
        <v>0</v>
      </c>
      <c r="R492" s="45">
        <f t="shared" si="32"/>
        <v>0</v>
      </c>
      <c r="S492" s="45">
        <f t="shared" si="33"/>
        <v>0</v>
      </c>
      <c r="T492" s="50">
        <f t="shared" si="34"/>
        <v>0</v>
      </c>
    </row>
    <row r="493" spans="1:20" ht="13">
      <c r="A493" s="51"/>
      <c r="B493" s="115">
        <f t="shared" ca="1" si="24"/>
        <v>0</v>
      </c>
      <c r="C493" s="53">
        <f t="shared" ca="1" si="25"/>
        <v>0</v>
      </c>
      <c r="D493" s="53">
        <f t="shared" ca="1" si="26"/>
        <v>0</v>
      </c>
      <c r="E493" s="53">
        <f t="shared" ca="1" si="27"/>
        <v>0</v>
      </c>
      <c r="F493" s="53">
        <f t="shared" ca="1" si="28"/>
        <v>0</v>
      </c>
      <c r="G493" s="53">
        <f t="shared" ca="1" si="35"/>
        <v>0</v>
      </c>
      <c r="H493" s="56">
        <f t="shared" ca="1" si="36"/>
        <v>0</v>
      </c>
      <c r="I493" s="56">
        <f t="shared" ca="1" si="37"/>
        <v>0</v>
      </c>
      <c r="J493" s="53">
        <f t="shared" ca="1" si="38"/>
        <v>0</v>
      </c>
      <c r="K493" s="53">
        <f t="shared" ca="1" si="39"/>
        <v>0</v>
      </c>
      <c r="L493" s="53">
        <f t="shared" ca="1" si="40"/>
        <v>0</v>
      </c>
      <c r="M493" s="53">
        <f t="shared" ca="1" si="29"/>
        <v>0</v>
      </c>
      <c r="N493" s="56">
        <f t="shared" ca="1" si="41"/>
        <v>0</v>
      </c>
      <c r="O493" s="56">
        <f t="shared" ca="1" si="42"/>
        <v>0</v>
      </c>
      <c r="P493" s="53">
        <f t="shared" si="30"/>
        <v>0</v>
      </c>
      <c r="Q493" s="53">
        <f t="shared" si="31"/>
        <v>0</v>
      </c>
      <c r="R493" s="53">
        <f t="shared" si="32"/>
        <v>0</v>
      </c>
      <c r="S493" s="53">
        <f t="shared" si="33"/>
        <v>0</v>
      </c>
      <c r="T493" s="58">
        <f t="shared" si="34"/>
        <v>0</v>
      </c>
    </row>
    <row r="494" spans="1:20" ht="13">
      <c r="A494" s="43"/>
      <c r="B494" s="116">
        <f t="shared" ca="1" si="24"/>
        <v>0</v>
      </c>
      <c r="C494" s="45">
        <f t="shared" ca="1" si="25"/>
        <v>0</v>
      </c>
      <c r="D494" s="45">
        <f t="shared" ca="1" si="26"/>
        <v>0</v>
      </c>
      <c r="E494" s="45">
        <f t="shared" ca="1" si="27"/>
        <v>0</v>
      </c>
      <c r="F494" s="45">
        <f t="shared" ca="1" si="28"/>
        <v>0</v>
      </c>
      <c r="G494" s="45">
        <f t="shared" ca="1" si="35"/>
        <v>0</v>
      </c>
      <c r="H494" s="48">
        <f t="shared" ca="1" si="36"/>
        <v>0</v>
      </c>
      <c r="I494" s="48">
        <f t="shared" ca="1" si="37"/>
        <v>0</v>
      </c>
      <c r="J494" s="45">
        <f t="shared" ca="1" si="38"/>
        <v>0</v>
      </c>
      <c r="K494" s="45">
        <f t="shared" ca="1" si="39"/>
        <v>0</v>
      </c>
      <c r="L494" s="45">
        <f t="shared" ca="1" si="40"/>
        <v>0</v>
      </c>
      <c r="M494" s="45">
        <f t="shared" ca="1" si="29"/>
        <v>0</v>
      </c>
      <c r="N494" s="48">
        <f t="shared" ca="1" si="41"/>
        <v>0</v>
      </c>
      <c r="O494" s="48">
        <f t="shared" ca="1" si="42"/>
        <v>0</v>
      </c>
      <c r="P494" s="45">
        <f t="shared" si="30"/>
        <v>0</v>
      </c>
      <c r="Q494" s="45">
        <f t="shared" si="31"/>
        <v>0</v>
      </c>
      <c r="R494" s="45">
        <f t="shared" si="32"/>
        <v>0</v>
      </c>
      <c r="S494" s="45">
        <f t="shared" si="33"/>
        <v>0</v>
      </c>
      <c r="T494" s="50">
        <f t="shared" si="34"/>
        <v>0</v>
      </c>
    </row>
    <row r="495" spans="1:20" ht="13">
      <c r="A495" s="51"/>
      <c r="B495" s="115">
        <f t="shared" ca="1" si="24"/>
        <v>0</v>
      </c>
      <c r="C495" s="53">
        <f t="shared" ca="1" si="25"/>
        <v>0</v>
      </c>
      <c r="D495" s="53">
        <f t="shared" ca="1" si="26"/>
        <v>0</v>
      </c>
      <c r="E495" s="53">
        <f t="shared" ca="1" si="27"/>
        <v>0</v>
      </c>
      <c r="F495" s="53">
        <f t="shared" ca="1" si="28"/>
        <v>0</v>
      </c>
      <c r="G495" s="53">
        <f t="shared" ca="1" si="35"/>
        <v>0</v>
      </c>
      <c r="H495" s="56">
        <f t="shared" ca="1" si="36"/>
        <v>0</v>
      </c>
      <c r="I495" s="56">
        <f t="shared" ca="1" si="37"/>
        <v>0</v>
      </c>
      <c r="J495" s="53">
        <f t="shared" ca="1" si="38"/>
        <v>0</v>
      </c>
      <c r="K495" s="53">
        <f t="shared" ca="1" si="39"/>
        <v>0</v>
      </c>
      <c r="L495" s="53">
        <f t="shared" ca="1" si="40"/>
        <v>0</v>
      </c>
      <c r="M495" s="53">
        <f t="shared" ca="1" si="29"/>
        <v>0</v>
      </c>
      <c r="N495" s="56">
        <f t="shared" ca="1" si="41"/>
        <v>0</v>
      </c>
      <c r="O495" s="56">
        <f t="shared" ca="1" si="42"/>
        <v>0</v>
      </c>
      <c r="P495" s="53">
        <f t="shared" si="30"/>
        <v>0</v>
      </c>
      <c r="Q495" s="53">
        <f t="shared" si="31"/>
        <v>0</v>
      </c>
      <c r="R495" s="53">
        <f t="shared" si="32"/>
        <v>0</v>
      </c>
      <c r="S495" s="53">
        <f t="shared" si="33"/>
        <v>0</v>
      </c>
      <c r="T495" s="58">
        <f t="shared" si="34"/>
        <v>0</v>
      </c>
    </row>
    <row r="496" spans="1:20" ht="13">
      <c r="A496" s="43"/>
      <c r="B496" s="116">
        <f t="shared" ca="1" si="24"/>
        <v>0</v>
      </c>
      <c r="C496" s="45">
        <f t="shared" ca="1" si="25"/>
        <v>0</v>
      </c>
      <c r="D496" s="45">
        <f t="shared" ca="1" si="26"/>
        <v>0</v>
      </c>
      <c r="E496" s="45">
        <f t="shared" ca="1" si="27"/>
        <v>0</v>
      </c>
      <c r="F496" s="45">
        <f t="shared" ca="1" si="28"/>
        <v>0</v>
      </c>
      <c r="G496" s="45">
        <f t="shared" ca="1" si="35"/>
        <v>0</v>
      </c>
      <c r="H496" s="48">
        <f t="shared" ca="1" si="36"/>
        <v>0</v>
      </c>
      <c r="I496" s="48">
        <f t="shared" ca="1" si="37"/>
        <v>0</v>
      </c>
      <c r="J496" s="45">
        <f t="shared" ca="1" si="38"/>
        <v>0</v>
      </c>
      <c r="K496" s="45">
        <f t="shared" ca="1" si="39"/>
        <v>0</v>
      </c>
      <c r="L496" s="45">
        <f t="shared" ca="1" si="40"/>
        <v>0</v>
      </c>
      <c r="M496" s="45">
        <f t="shared" ca="1" si="29"/>
        <v>0</v>
      </c>
      <c r="N496" s="48">
        <f t="shared" ca="1" si="41"/>
        <v>0</v>
      </c>
      <c r="O496" s="48">
        <f t="shared" ca="1" si="42"/>
        <v>0</v>
      </c>
      <c r="P496" s="45">
        <f t="shared" si="30"/>
        <v>0</v>
      </c>
      <c r="Q496" s="45">
        <f t="shared" si="31"/>
        <v>0</v>
      </c>
      <c r="R496" s="45">
        <f t="shared" si="32"/>
        <v>0</v>
      </c>
      <c r="S496" s="45">
        <f t="shared" si="33"/>
        <v>0</v>
      </c>
      <c r="T496" s="50">
        <f t="shared" si="34"/>
        <v>0</v>
      </c>
    </row>
    <row r="497" spans="1:20" ht="13">
      <c r="A497" s="51"/>
      <c r="B497" s="115">
        <f t="shared" ca="1" si="24"/>
        <v>0</v>
      </c>
      <c r="C497" s="53">
        <f t="shared" ca="1" si="25"/>
        <v>0</v>
      </c>
      <c r="D497" s="53">
        <f t="shared" ca="1" si="26"/>
        <v>0</v>
      </c>
      <c r="E497" s="53">
        <f t="shared" ca="1" si="27"/>
        <v>0</v>
      </c>
      <c r="F497" s="53">
        <f t="shared" ca="1" si="28"/>
        <v>0</v>
      </c>
      <c r="G497" s="53">
        <f t="shared" ca="1" si="35"/>
        <v>0</v>
      </c>
      <c r="H497" s="56">
        <f t="shared" ca="1" si="36"/>
        <v>0</v>
      </c>
      <c r="I497" s="56">
        <f t="shared" ca="1" si="37"/>
        <v>0</v>
      </c>
      <c r="J497" s="53">
        <f t="shared" ca="1" si="38"/>
        <v>0</v>
      </c>
      <c r="K497" s="53">
        <f t="shared" ca="1" si="39"/>
        <v>0</v>
      </c>
      <c r="L497" s="53">
        <f t="shared" ca="1" si="40"/>
        <v>0</v>
      </c>
      <c r="M497" s="53">
        <f t="shared" ca="1" si="29"/>
        <v>0</v>
      </c>
      <c r="N497" s="56">
        <f t="shared" ca="1" si="41"/>
        <v>0</v>
      </c>
      <c r="O497" s="56">
        <f t="shared" ca="1" si="42"/>
        <v>0</v>
      </c>
      <c r="P497" s="53">
        <f t="shared" si="30"/>
        <v>0</v>
      </c>
      <c r="Q497" s="53">
        <f t="shared" si="31"/>
        <v>0</v>
      </c>
      <c r="R497" s="53">
        <f t="shared" si="32"/>
        <v>0</v>
      </c>
      <c r="S497" s="53">
        <f t="shared" si="33"/>
        <v>0</v>
      </c>
      <c r="T497" s="58">
        <f t="shared" si="34"/>
        <v>0</v>
      </c>
    </row>
    <row r="498" spans="1:20" ht="13">
      <c r="A498" s="43"/>
      <c r="B498" s="116">
        <f t="shared" ca="1" si="24"/>
        <v>0</v>
      </c>
      <c r="C498" s="45">
        <f t="shared" ca="1" si="25"/>
        <v>0</v>
      </c>
      <c r="D498" s="45">
        <f t="shared" ca="1" si="26"/>
        <v>0</v>
      </c>
      <c r="E498" s="45">
        <f t="shared" ca="1" si="27"/>
        <v>0</v>
      </c>
      <c r="F498" s="45">
        <f t="shared" ca="1" si="28"/>
        <v>0</v>
      </c>
      <c r="G498" s="45">
        <f t="shared" ca="1" si="35"/>
        <v>0</v>
      </c>
      <c r="H498" s="48">
        <f t="shared" ca="1" si="36"/>
        <v>0</v>
      </c>
      <c r="I498" s="48">
        <f t="shared" ca="1" si="37"/>
        <v>0</v>
      </c>
      <c r="J498" s="45">
        <f t="shared" ca="1" si="38"/>
        <v>0</v>
      </c>
      <c r="K498" s="45">
        <f t="shared" ca="1" si="39"/>
        <v>0</v>
      </c>
      <c r="L498" s="45">
        <f t="shared" ca="1" si="40"/>
        <v>0</v>
      </c>
      <c r="M498" s="45">
        <f t="shared" ca="1" si="29"/>
        <v>0</v>
      </c>
      <c r="N498" s="48">
        <f t="shared" ca="1" si="41"/>
        <v>0</v>
      </c>
      <c r="O498" s="48">
        <f t="shared" ca="1" si="42"/>
        <v>0</v>
      </c>
      <c r="P498" s="45">
        <f t="shared" si="30"/>
        <v>0</v>
      </c>
      <c r="Q498" s="45">
        <f t="shared" si="31"/>
        <v>0</v>
      </c>
      <c r="R498" s="45">
        <f t="shared" si="32"/>
        <v>0</v>
      </c>
      <c r="S498" s="45">
        <f t="shared" si="33"/>
        <v>0</v>
      </c>
      <c r="T498" s="50">
        <f t="shared" si="34"/>
        <v>0</v>
      </c>
    </row>
    <row r="499" spans="1:20" ht="13">
      <c r="A499" s="51"/>
      <c r="B499" s="115">
        <f t="shared" ca="1" si="24"/>
        <v>0</v>
      </c>
      <c r="C499" s="53">
        <f t="shared" ca="1" si="25"/>
        <v>0</v>
      </c>
      <c r="D499" s="53">
        <f t="shared" ca="1" si="26"/>
        <v>0</v>
      </c>
      <c r="E499" s="53">
        <f t="shared" ca="1" si="27"/>
        <v>0</v>
      </c>
      <c r="F499" s="53">
        <f t="shared" ca="1" si="28"/>
        <v>0</v>
      </c>
      <c r="G499" s="53">
        <f t="shared" ca="1" si="35"/>
        <v>0</v>
      </c>
      <c r="H499" s="56">
        <f t="shared" ca="1" si="36"/>
        <v>0</v>
      </c>
      <c r="I499" s="56">
        <f t="shared" ca="1" si="37"/>
        <v>0</v>
      </c>
      <c r="J499" s="53">
        <f t="shared" ca="1" si="38"/>
        <v>0</v>
      </c>
      <c r="K499" s="53">
        <f t="shared" ca="1" si="39"/>
        <v>0</v>
      </c>
      <c r="L499" s="53">
        <f t="shared" ca="1" si="40"/>
        <v>0</v>
      </c>
      <c r="M499" s="53">
        <f t="shared" ca="1" si="29"/>
        <v>0</v>
      </c>
      <c r="N499" s="56">
        <f t="shared" ca="1" si="41"/>
        <v>0</v>
      </c>
      <c r="O499" s="56">
        <f t="shared" ca="1" si="42"/>
        <v>0</v>
      </c>
      <c r="P499" s="53">
        <f t="shared" si="30"/>
        <v>0</v>
      </c>
      <c r="Q499" s="53">
        <f t="shared" si="31"/>
        <v>0</v>
      </c>
      <c r="R499" s="53">
        <f t="shared" si="32"/>
        <v>0</v>
      </c>
      <c r="S499" s="53">
        <f t="shared" si="33"/>
        <v>0</v>
      </c>
      <c r="T499" s="58">
        <f t="shared" si="34"/>
        <v>0</v>
      </c>
    </row>
    <row r="500" spans="1:20" ht="13">
      <c r="A500" s="43"/>
      <c r="B500" s="116">
        <f t="shared" ca="1" si="24"/>
        <v>0</v>
      </c>
      <c r="C500" s="45">
        <f t="shared" ca="1" si="25"/>
        <v>0</v>
      </c>
      <c r="D500" s="45">
        <f t="shared" ca="1" si="26"/>
        <v>0</v>
      </c>
      <c r="E500" s="45">
        <f t="shared" ca="1" si="27"/>
        <v>0</v>
      </c>
      <c r="F500" s="45">
        <f t="shared" ca="1" si="28"/>
        <v>0</v>
      </c>
      <c r="G500" s="45">
        <f t="shared" ca="1" si="35"/>
        <v>0</v>
      </c>
      <c r="H500" s="48">
        <f t="shared" ca="1" si="36"/>
        <v>0</v>
      </c>
      <c r="I500" s="48">
        <f t="shared" ca="1" si="37"/>
        <v>0</v>
      </c>
      <c r="J500" s="45">
        <f t="shared" ca="1" si="38"/>
        <v>0</v>
      </c>
      <c r="K500" s="45">
        <f t="shared" ca="1" si="39"/>
        <v>0</v>
      </c>
      <c r="L500" s="45">
        <f t="shared" ca="1" si="40"/>
        <v>0</v>
      </c>
      <c r="M500" s="45">
        <f t="shared" ca="1" si="29"/>
        <v>0</v>
      </c>
      <c r="N500" s="48">
        <f t="shared" ca="1" si="41"/>
        <v>0</v>
      </c>
      <c r="O500" s="48">
        <f t="shared" ca="1" si="42"/>
        <v>0</v>
      </c>
      <c r="P500" s="45">
        <f t="shared" si="30"/>
        <v>0</v>
      </c>
      <c r="Q500" s="45">
        <f t="shared" si="31"/>
        <v>0</v>
      </c>
      <c r="R500" s="45">
        <f t="shared" si="32"/>
        <v>0</v>
      </c>
      <c r="S500" s="45">
        <f t="shared" si="33"/>
        <v>0</v>
      </c>
      <c r="T500" s="50">
        <f t="shared" si="34"/>
        <v>0</v>
      </c>
    </row>
    <row r="501" spans="1:20" ht="13">
      <c r="A501" s="51"/>
      <c r="B501" s="115">
        <f t="shared" ca="1" si="24"/>
        <v>0</v>
      </c>
      <c r="C501" s="53">
        <f t="shared" ca="1" si="25"/>
        <v>0</v>
      </c>
      <c r="D501" s="53">
        <f t="shared" ca="1" si="26"/>
        <v>0</v>
      </c>
      <c r="E501" s="53">
        <f t="shared" ca="1" si="27"/>
        <v>0</v>
      </c>
      <c r="F501" s="53">
        <f t="shared" ca="1" si="28"/>
        <v>0</v>
      </c>
      <c r="G501" s="53">
        <f t="shared" ca="1" si="35"/>
        <v>0</v>
      </c>
      <c r="H501" s="56">
        <f t="shared" ca="1" si="36"/>
        <v>0</v>
      </c>
      <c r="I501" s="56">
        <f t="shared" ca="1" si="37"/>
        <v>0</v>
      </c>
      <c r="J501" s="53">
        <f t="shared" ca="1" si="38"/>
        <v>0</v>
      </c>
      <c r="K501" s="53">
        <f t="shared" ca="1" si="39"/>
        <v>0</v>
      </c>
      <c r="L501" s="53">
        <f t="shared" ca="1" si="40"/>
        <v>0</v>
      </c>
      <c r="M501" s="53">
        <f t="shared" ca="1" si="29"/>
        <v>0</v>
      </c>
      <c r="N501" s="56">
        <f t="shared" ca="1" si="41"/>
        <v>0</v>
      </c>
      <c r="O501" s="56">
        <f t="shared" ca="1" si="42"/>
        <v>0</v>
      </c>
      <c r="P501" s="53">
        <f t="shared" si="30"/>
        <v>0</v>
      </c>
      <c r="Q501" s="53">
        <f t="shared" si="31"/>
        <v>0</v>
      </c>
      <c r="R501" s="53">
        <f t="shared" si="32"/>
        <v>0</v>
      </c>
      <c r="S501" s="53">
        <f t="shared" si="33"/>
        <v>0</v>
      </c>
      <c r="T501" s="58">
        <f t="shared" si="34"/>
        <v>0</v>
      </c>
    </row>
    <row r="502" spans="1:20" ht="13">
      <c r="A502" s="43"/>
      <c r="B502" s="116">
        <f t="shared" ca="1" si="24"/>
        <v>0</v>
      </c>
      <c r="C502" s="45">
        <f t="shared" ca="1" si="25"/>
        <v>0</v>
      </c>
      <c r="D502" s="45">
        <f t="shared" ca="1" si="26"/>
        <v>0</v>
      </c>
      <c r="E502" s="45">
        <f t="shared" ca="1" si="27"/>
        <v>0</v>
      </c>
      <c r="F502" s="45">
        <f t="shared" ca="1" si="28"/>
        <v>0</v>
      </c>
      <c r="G502" s="45">
        <f t="shared" ca="1" si="35"/>
        <v>0</v>
      </c>
      <c r="H502" s="48">
        <f t="shared" ca="1" si="36"/>
        <v>0</v>
      </c>
      <c r="I502" s="48">
        <f t="shared" ca="1" si="37"/>
        <v>0</v>
      </c>
      <c r="J502" s="45">
        <f t="shared" ca="1" si="38"/>
        <v>0</v>
      </c>
      <c r="K502" s="45">
        <f t="shared" ca="1" si="39"/>
        <v>0</v>
      </c>
      <c r="L502" s="45">
        <f t="shared" ca="1" si="40"/>
        <v>0</v>
      </c>
      <c r="M502" s="45">
        <f t="shared" ca="1" si="29"/>
        <v>0</v>
      </c>
      <c r="N502" s="48">
        <f t="shared" ca="1" si="41"/>
        <v>0</v>
      </c>
      <c r="O502" s="48">
        <f t="shared" ca="1" si="42"/>
        <v>0</v>
      </c>
      <c r="P502" s="45">
        <f t="shared" si="30"/>
        <v>0</v>
      </c>
      <c r="Q502" s="45">
        <f t="shared" si="31"/>
        <v>0</v>
      </c>
      <c r="R502" s="45">
        <f t="shared" si="32"/>
        <v>0</v>
      </c>
      <c r="S502" s="45">
        <f t="shared" si="33"/>
        <v>0</v>
      </c>
      <c r="T502" s="50">
        <f t="shared" si="34"/>
        <v>0</v>
      </c>
    </row>
    <row r="503" spans="1:20" ht="13">
      <c r="A503" s="51"/>
      <c r="B503" s="115">
        <f t="shared" ca="1" si="24"/>
        <v>0</v>
      </c>
      <c r="C503" s="53">
        <f t="shared" ca="1" si="25"/>
        <v>0</v>
      </c>
      <c r="D503" s="53">
        <f t="shared" ca="1" si="26"/>
        <v>0</v>
      </c>
      <c r="E503" s="53">
        <f t="shared" ca="1" si="27"/>
        <v>0</v>
      </c>
      <c r="F503" s="53">
        <f t="shared" ca="1" si="28"/>
        <v>0</v>
      </c>
      <c r="G503" s="53">
        <f t="shared" ca="1" si="35"/>
        <v>0</v>
      </c>
      <c r="H503" s="56">
        <f t="shared" ca="1" si="36"/>
        <v>0</v>
      </c>
      <c r="I503" s="56">
        <f t="shared" ca="1" si="37"/>
        <v>0</v>
      </c>
      <c r="J503" s="53">
        <f t="shared" ca="1" si="38"/>
        <v>0</v>
      </c>
      <c r="K503" s="53">
        <f t="shared" ca="1" si="39"/>
        <v>0</v>
      </c>
      <c r="L503" s="53">
        <f t="shared" ca="1" si="40"/>
        <v>0</v>
      </c>
      <c r="M503" s="53">
        <f t="shared" ca="1" si="29"/>
        <v>0</v>
      </c>
      <c r="N503" s="56">
        <f t="shared" ca="1" si="41"/>
        <v>0</v>
      </c>
      <c r="O503" s="56">
        <f t="shared" ca="1" si="42"/>
        <v>0</v>
      </c>
      <c r="P503" s="53">
        <f t="shared" si="30"/>
        <v>0</v>
      </c>
      <c r="Q503" s="53">
        <f t="shared" si="31"/>
        <v>0</v>
      </c>
      <c r="R503" s="53">
        <f t="shared" si="32"/>
        <v>0</v>
      </c>
      <c r="S503" s="53">
        <f t="shared" si="33"/>
        <v>0</v>
      </c>
      <c r="T503" s="58">
        <f t="shared" si="34"/>
        <v>0</v>
      </c>
    </row>
    <row r="504" spans="1:20" ht="13">
      <c r="A504" s="43"/>
      <c r="B504" s="116">
        <f t="shared" ca="1" si="24"/>
        <v>0</v>
      </c>
      <c r="C504" s="45">
        <f t="shared" ca="1" si="25"/>
        <v>0</v>
      </c>
      <c r="D504" s="45">
        <f t="shared" ca="1" si="26"/>
        <v>0</v>
      </c>
      <c r="E504" s="45">
        <f t="shared" ca="1" si="27"/>
        <v>0</v>
      </c>
      <c r="F504" s="45">
        <f t="shared" ca="1" si="28"/>
        <v>0</v>
      </c>
      <c r="G504" s="45">
        <f t="shared" ca="1" si="35"/>
        <v>0</v>
      </c>
      <c r="H504" s="48">
        <f t="shared" ca="1" si="36"/>
        <v>0</v>
      </c>
      <c r="I504" s="48">
        <f t="shared" ca="1" si="37"/>
        <v>0</v>
      </c>
      <c r="J504" s="45">
        <f t="shared" ca="1" si="38"/>
        <v>0</v>
      </c>
      <c r="K504" s="45">
        <f t="shared" ca="1" si="39"/>
        <v>0</v>
      </c>
      <c r="L504" s="45">
        <f t="shared" ca="1" si="40"/>
        <v>0</v>
      </c>
      <c r="M504" s="45">
        <f t="shared" ca="1" si="29"/>
        <v>0</v>
      </c>
      <c r="N504" s="48">
        <f t="shared" ca="1" si="41"/>
        <v>0</v>
      </c>
      <c r="O504" s="48">
        <f t="shared" ca="1" si="42"/>
        <v>0</v>
      </c>
      <c r="P504" s="45">
        <f t="shared" si="30"/>
        <v>0</v>
      </c>
      <c r="Q504" s="45">
        <f t="shared" si="31"/>
        <v>0</v>
      </c>
      <c r="R504" s="45">
        <f t="shared" si="32"/>
        <v>0</v>
      </c>
      <c r="S504" s="45">
        <f t="shared" si="33"/>
        <v>0</v>
      </c>
      <c r="T504" s="50">
        <f t="shared" si="34"/>
        <v>0</v>
      </c>
    </row>
    <row r="505" spans="1:20" ht="13">
      <c r="A505" s="51"/>
      <c r="B505" s="115">
        <f t="shared" ca="1" si="24"/>
        <v>0</v>
      </c>
      <c r="C505" s="53">
        <f t="shared" ca="1" si="25"/>
        <v>0</v>
      </c>
      <c r="D505" s="53">
        <f t="shared" ca="1" si="26"/>
        <v>0</v>
      </c>
      <c r="E505" s="53">
        <f t="shared" ca="1" si="27"/>
        <v>0</v>
      </c>
      <c r="F505" s="53">
        <f t="shared" ca="1" si="28"/>
        <v>0</v>
      </c>
      <c r="G505" s="53">
        <f t="shared" ca="1" si="35"/>
        <v>0</v>
      </c>
      <c r="H505" s="56">
        <f t="shared" ca="1" si="36"/>
        <v>0</v>
      </c>
      <c r="I505" s="56">
        <f t="shared" ca="1" si="37"/>
        <v>0</v>
      </c>
      <c r="J505" s="53">
        <f t="shared" ca="1" si="38"/>
        <v>0</v>
      </c>
      <c r="K505" s="53">
        <f t="shared" ca="1" si="39"/>
        <v>0</v>
      </c>
      <c r="L505" s="53">
        <f t="shared" ca="1" si="40"/>
        <v>0</v>
      </c>
      <c r="M505" s="53">
        <f t="shared" ca="1" si="29"/>
        <v>0</v>
      </c>
      <c r="N505" s="56">
        <f t="shared" ca="1" si="41"/>
        <v>0</v>
      </c>
      <c r="O505" s="56">
        <f t="shared" ca="1" si="42"/>
        <v>0</v>
      </c>
      <c r="P505" s="53">
        <f t="shared" si="30"/>
        <v>0</v>
      </c>
      <c r="Q505" s="53">
        <f t="shared" si="31"/>
        <v>0</v>
      </c>
      <c r="R505" s="53">
        <f t="shared" si="32"/>
        <v>0</v>
      </c>
      <c r="S505" s="53">
        <f t="shared" si="33"/>
        <v>0</v>
      </c>
      <c r="T505" s="58">
        <f t="shared" si="34"/>
        <v>0</v>
      </c>
    </row>
    <row r="506" spans="1:20" ht="13">
      <c r="A506" s="43"/>
      <c r="B506" s="116">
        <f t="shared" ca="1" si="24"/>
        <v>0</v>
      </c>
      <c r="C506" s="45">
        <f t="shared" ca="1" si="25"/>
        <v>0</v>
      </c>
      <c r="D506" s="45">
        <f t="shared" ca="1" si="26"/>
        <v>0</v>
      </c>
      <c r="E506" s="45">
        <f t="shared" ca="1" si="27"/>
        <v>0</v>
      </c>
      <c r="F506" s="45">
        <f t="shared" ca="1" si="28"/>
        <v>0</v>
      </c>
      <c r="G506" s="45">
        <f t="shared" ca="1" si="35"/>
        <v>0</v>
      </c>
      <c r="H506" s="48">
        <f t="shared" ca="1" si="36"/>
        <v>0</v>
      </c>
      <c r="I506" s="48">
        <f t="shared" ca="1" si="37"/>
        <v>0</v>
      </c>
      <c r="J506" s="45">
        <f t="shared" ca="1" si="38"/>
        <v>0</v>
      </c>
      <c r="K506" s="45">
        <f t="shared" ca="1" si="39"/>
        <v>0</v>
      </c>
      <c r="L506" s="45">
        <f t="shared" ca="1" si="40"/>
        <v>0</v>
      </c>
      <c r="M506" s="45">
        <f t="shared" ca="1" si="29"/>
        <v>0</v>
      </c>
      <c r="N506" s="48">
        <f t="shared" ca="1" si="41"/>
        <v>0</v>
      </c>
      <c r="O506" s="48">
        <f t="shared" ca="1" si="42"/>
        <v>0</v>
      </c>
      <c r="P506" s="45">
        <f t="shared" si="30"/>
        <v>0</v>
      </c>
      <c r="Q506" s="45">
        <f t="shared" si="31"/>
        <v>0</v>
      </c>
      <c r="R506" s="45">
        <f t="shared" si="32"/>
        <v>0</v>
      </c>
      <c r="S506" s="45">
        <f t="shared" si="33"/>
        <v>0</v>
      </c>
      <c r="T506" s="50">
        <f t="shared" si="34"/>
        <v>0</v>
      </c>
    </row>
    <row r="507" spans="1:20" ht="13">
      <c r="A507" s="51"/>
      <c r="B507" s="115">
        <f t="shared" ca="1" si="24"/>
        <v>0</v>
      </c>
      <c r="C507" s="53">
        <f t="shared" ca="1" si="25"/>
        <v>0</v>
      </c>
      <c r="D507" s="53">
        <f t="shared" ca="1" si="26"/>
        <v>0</v>
      </c>
      <c r="E507" s="53">
        <f t="shared" ca="1" si="27"/>
        <v>0</v>
      </c>
      <c r="F507" s="53">
        <f t="shared" ca="1" si="28"/>
        <v>0</v>
      </c>
      <c r="G507" s="53">
        <f t="shared" ca="1" si="35"/>
        <v>0</v>
      </c>
      <c r="H507" s="56">
        <f t="shared" ca="1" si="36"/>
        <v>0</v>
      </c>
      <c r="I507" s="56">
        <f t="shared" ca="1" si="37"/>
        <v>0</v>
      </c>
      <c r="J507" s="53">
        <f t="shared" ca="1" si="38"/>
        <v>0</v>
      </c>
      <c r="K507" s="53">
        <f t="shared" ca="1" si="39"/>
        <v>0</v>
      </c>
      <c r="L507" s="53">
        <f t="shared" ca="1" si="40"/>
        <v>0</v>
      </c>
      <c r="M507" s="53">
        <f t="shared" ca="1" si="29"/>
        <v>0</v>
      </c>
      <c r="N507" s="56">
        <f t="shared" ca="1" si="41"/>
        <v>0</v>
      </c>
      <c r="O507" s="56">
        <f t="shared" ca="1" si="42"/>
        <v>0</v>
      </c>
      <c r="P507" s="53">
        <f t="shared" si="30"/>
        <v>0</v>
      </c>
      <c r="Q507" s="53">
        <f t="shared" si="31"/>
        <v>0</v>
      </c>
      <c r="R507" s="53">
        <f t="shared" si="32"/>
        <v>0</v>
      </c>
      <c r="S507" s="53">
        <f t="shared" si="33"/>
        <v>0</v>
      </c>
      <c r="T507" s="58">
        <f t="shared" si="34"/>
        <v>0</v>
      </c>
    </row>
    <row r="508" spans="1:20" ht="13">
      <c r="A508" s="43"/>
      <c r="B508" s="116">
        <f t="shared" ca="1" si="24"/>
        <v>0</v>
      </c>
      <c r="C508" s="45">
        <f t="shared" ca="1" si="25"/>
        <v>0</v>
      </c>
      <c r="D508" s="45">
        <f t="shared" ca="1" si="26"/>
        <v>0</v>
      </c>
      <c r="E508" s="45">
        <f t="shared" ca="1" si="27"/>
        <v>0</v>
      </c>
      <c r="F508" s="45">
        <f t="shared" ca="1" si="28"/>
        <v>0</v>
      </c>
      <c r="G508" s="45">
        <f t="shared" ca="1" si="35"/>
        <v>0</v>
      </c>
      <c r="H508" s="48">
        <f t="shared" ca="1" si="36"/>
        <v>0</v>
      </c>
      <c r="I508" s="48">
        <f t="shared" ca="1" si="37"/>
        <v>0</v>
      </c>
      <c r="J508" s="45">
        <f t="shared" ca="1" si="38"/>
        <v>0</v>
      </c>
      <c r="K508" s="45">
        <f t="shared" ca="1" si="39"/>
        <v>0</v>
      </c>
      <c r="L508" s="45">
        <f t="shared" ca="1" si="40"/>
        <v>0</v>
      </c>
      <c r="M508" s="45">
        <f t="shared" ca="1" si="29"/>
        <v>0</v>
      </c>
      <c r="N508" s="48">
        <f t="shared" ca="1" si="41"/>
        <v>0</v>
      </c>
      <c r="O508" s="48">
        <f t="shared" ca="1" si="42"/>
        <v>0</v>
      </c>
      <c r="P508" s="45">
        <f t="shared" si="30"/>
        <v>0</v>
      </c>
      <c r="Q508" s="45">
        <f t="shared" si="31"/>
        <v>0</v>
      </c>
      <c r="R508" s="45">
        <f t="shared" si="32"/>
        <v>0</v>
      </c>
      <c r="S508" s="45">
        <f t="shared" si="33"/>
        <v>0</v>
      </c>
      <c r="T508" s="50">
        <f t="shared" si="34"/>
        <v>0</v>
      </c>
    </row>
    <row r="509" spans="1:20" ht="13">
      <c r="A509" s="51"/>
      <c r="B509" s="115">
        <f t="shared" ca="1" si="24"/>
        <v>0</v>
      </c>
      <c r="C509" s="53">
        <f t="shared" ca="1" si="25"/>
        <v>0</v>
      </c>
      <c r="D509" s="53">
        <f t="shared" ca="1" si="26"/>
        <v>0</v>
      </c>
      <c r="E509" s="53">
        <f t="shared" ca="1" si="27"/>
        <v>0</v>
      </c>
      <c r="F509" s="53">
        <f t="shared" ca="1" si="28"/>
        <v>0</v>
      </c>
      <c r="G509" s="53">
        <f t="shared" ca="1" si="35"/>
        <v>0</v>
      </c>
      <c r="H509" s="56">
        <f t="shared" ca="1" si="36"/>
        <v>0</v>
      </c>
      <c r="I509" s="56">
        <f t="shared" ca="1" si="37"/>
        <v>0</v>
      </c>
      <c r="J509" s="53">
        <f t="shared" ca="1" si="38"/>
        <v>0</v>
      </c>
      <c r="K509" s="53">
        <f t="shared" ca="1" si="39"/>
        <v>0</v>
      </c>
      <c r="L509" s="53">
        <f t="shared" ca="1" si="40"/>
        <v>0</v>
      </c>
      <c r="M509" s="53">
        <f t="shared" ca="1" si="29"/>
        <v>0</v>
      </c>
      <c r="N509" s="56">
        <f t="shared" ca="1" si="41"/>
        <v>0</v>
      </c>
      <c r="O509" s="56">
        <f t="shared" ca="1" si="42"/>
        <v>0</v>
      </c>
      <c r="P509" s="53">
        <f t="shared" si="30"/>
        <v>0</v>
      </c>
      <c r="Q509" s="53">
        <f t="shared" si="31"/>
        <v>0</v>
      </c>
      <c r="R509" s="53">
        <f t="shared" si="32"/>
        <v>0</v>
      </c>
      <c r="S509" s="53">
        <f t="shared" si="33"/>
        <v>0</v>
      </c>
      <c r="T509" s="58">
        <f t="shared" si="34"/>
        <v>0</v>
      </c>
    </row>
    <row r="510" spans="1:20" ht="13">
      <c r="A510" s="43"/>
      <c r="B510" s="116">
        <f t="shared" ca="1" si="24"/>
        <v>0</v>
      </c>
      <c r="C510" s="45">
        <f t="shared" ca="1" si="25"/>
        <v>0</v>
      </c>
      <c r="D510" s="45">
        <f t="shared" ca="1" si="26"/>
        <v>0</v>
      </c>
      <c r="E510" s="45">
        <f t="shared" ca="1" si="27"/>
        <v>0</v>
      </c>
      <c r="F510" s="45">
        <f t="shared" ca="1" si="28"/>
        <v>0</v>
      </c>
      <c r="G510" s="45">
        <f t="shared" ca="1" si="35"/>
        <v>0</v>
      </c>
      <c r="H510" s="48">
        <f t="shared" ca="1" si="36"/>
        <v>0</v>
      </c>
      <c r="I510" s="48">
        <f t="shared" ca="1" si="37"/>
        <v>0</v>
      </c>
      <c r="J510" s="45">
        <f t="shared" ca="1" si="38"/>
        <v>0</v>
      </c>
      <c r="K510" s="45">
        <f t="shared" ca="1" si="39"/>
        <v>0</v>
      </c>
      <c r="L510" s="45">
        <f t="shared" ca="1" si="40"/>
        <v>0</v>
      </c>
      <c r="M510" s="45">
        <f t="shared" ca="1" si="29"/>
        <v>0</v>
      </c>
      <c r="N510" s="48">
        <f t="shared" ca="1" si="41"/>
        <v>0</v>
      </c>
      <c r="O510" s="48">
        <f t="shared" ca="1" si="42"/>
        <v>0</v>
      </c>
      <c r="P510" s="45">
        <f t="shared" si="30"/>
        <v>0</v>
      </c>
      <c r="Q510" s="45">
        <f t="shared" si="31"/>
        <v>0</v>
      </c>
      <c r="R510" s="45">
        <f t="shared" si="32"/>
        <v>0</v>
      </c>
      <c r="S510" s="45">
        <f t="shared" si="33"/>
        <v>0</v>
      </c>
      <c r="T510" s="50">
        <f t="shared" si="34"/>
        <v>0</v>
      </c>
    </row>
    <row r="511" spans="1:20" ht="13">
      <c r="A511" s="51"/>
      <c r="B511" s="115">
        <f t="shared" ca="1" si="24"/>
        <v>0</v>
      </c>
      <c r="C511" s="53">
        <f t="shared" ca="1" si="25"/>
        <v>0</v>
      </c>
      <c r="D511" s="53">
        <f t="shared" ca="1" si="26"/>
        <v>0</v>
      </c>
      <c r="E511" s="53">
        <f t="shared" ca="1" si="27"/>
        <v>0</v>
      </c>
      <c r="F511" s="53">
        <f t="shared" ca="1" si="28"/>
        <v>0</v>
      </c>
      <c r="G511" s="53">
        <f t="shared" ca="1" si="35"/>
        <v>0</v>
      </c>
      <c r="H511" s="56">
        <f t="shared" ca="1" si="36"/>
        <v>0</v>
      </c>
      <c r="I511" s="56">
        <f t="shared" ca="1" si="37"/>
        <v>0</v>
      </c>
      <c r="J511" s="53">
        <f t="shared" ca="1" si="38"/>
        <v>0</v>
      </c>
      <c r="K511" s="53">
        <f t="shared" ca="1" si="39"/>
        <v>0</v>
      </c>
      <c r="L511" s="53">
        <f t="shared" ca="1" si="40"/>
        <v>0</v>
      </c>
      <c r="M511" s="53">
        <f t="shared" ca="1" si="29"/>
        <v>0</v>
      </c>
      <c r="N511" s="56">
        <f t="shared" ca="1" si="41"/>
        <v>0</v>
      </c>
      <c r="O511" s="56">
        <f t="shared" ca="1" si="42"/>
        <v>0</v>
      </c>
      <c r="P511" s="53">
        <f t="shared" si="30"/>
        <v>0</v>
      </c>
      <c r="Q511" s="53">
        <f t="shared" si="31"/>
        <v>0</v>
      </c>
      <c r="R511" s="53">
        <f t="shared" si="32"/>
        <v>0</v>
      </c>
      <c r="S511" s="53">
        <f t="shared" si="33"/>
        <v>0</v>
      </c>
      <c r="T511" s="58">
        <f t="shared" si="34"/>
        <v>0</v>
      </c>
    </row>
    <row r="512" spans="1:20" ht="13">
      <c r="A512" s="43"/>
      <c r="B512" s="116">
        <f t="shared" ref="B512:B766" ca="1" si="43">IF(ISBLANK($A512),,SUM(INDIRECT($A512&amp;"!$G$2:$G$1000")))</f>
        <v>0</v>
      </c>
      <c r="C512" s="45">
        <f t="shared" ref="C512:C766" ca="1" si="44">IF(ISBLANK($A512),,SUMIF(INDIRECT($A512&amp;"!$E$2:$E$1000"),"chatham sq",INDIRECT($A512&amp;"!$G$2:$G$1000")))</f>
        <v>0</v>
      </c>
      <c r="D512" s="45">
        <f t="shared" ref="D512:D766" ca="1" si="45">IF(ISBLANK($A512),,SUMIF(INDIRECT($A512&amp;"!$E$2:$E$1000"),"snfl",INDIRECT($A512&amp;"!$G$2:$G$1000")))</f>
        <v>0</v>
      </c>
      <c r="E512" s="45">
        <f t="shared" ref="E512:E766" ca="1" si="46">IF(ISBLANK($A512),,SUMIF(INDIRECT($A512&amp;"!$E$2:$E$1000"),"seward park",INDIRECT($A512&amp;"!$G$2:$G$1000")))</f>
        <v>0</v>
      </c>
      <c r="F512" s="45">
        <f t="shared" ref="F512:F766" ca="1" si="47">IF(ISBLANK($A512),,SUMIF(INDIRECT($A512&amp;"!$E$2:$E$1000"),"online",INDIRECT($A512&amp;"!$G$2:$G$1000")))</f>
        <v>0</v>
      </c>
      <c r="G512" s="45">
        <f t="shared" ca="1" si="35"/>
        <v>0</v>
      </c>
      <c r="H512" s="48">
        <f t="shared" ca="1" si="36"/>
        <v>0</v>
      </c>
      <c r="I512" s="48">
        <f t="shared" ca="1" si="37"/>
        <v>0</v>
      </c>
      <c r="J512" s="45">
        <f t="shared" ca="1" si="38"/>
        <v>0</v>
      </c>
      <c r="K512" s="45">
        <f t="shared" ca="1" si="39"/>
        <v>0</v>
      </c>
      <c r="L512" s="45">
        <f t="shared" ca="1" si="40"/>
        <v>0</v>
      </c>
      <c r="M512" s="45">
        <f t="shared" ref="M512:M766" ca="1" si="48">IF(ISBLANK($A512),,COUNTIF(INDIRECT($A512&amp;"!$E$2:$E$1000"),"seward park") - SUMIF(INDIRECT($A512&amp;"!$E$2:$E$1000"),"seward park",INDIRECT($A512&amp;"!$M$2:$M$1000")))</f>
        <v>0</v>
      </c>
      <c r="N512" s="48">
        <f t="shared" ca="1" si="41"/>
        <v>0</v>
      </c>
      <c r="O512" s="48">
        <f t="shared" ca="1" si="42"/>
        <v>0</v>
      </c>
      <c r="P512" s="45">
        <f t="shared" ref="P512:P766" si="49">IF(ISBLANK($A512),,ROUND(IFERROR($B512/$G512,0),2))</f>
        <v>0</v>
      </c>
      <c r="Q512" s="45">
        <f t="shared" ref="Q512:Q766" si="50">IF(ISBLANK($A512),,ROUND(IFERROR($D512/$J512,0),2))</f>
        <v>0</v>
      </c>
      <c r="R512" s="45">
        <f t="shared" ref="R512:R766" si="51">IF(ISBLANK($A512),,ROUND(IFERROR($C512/$K512,0),2))</f>
        <v>0</v>
      </c>
      <c r="S512" s="45">
        <f t="shared" ref="S512:S766" si="52">IF(ISBLANK($A512),,ROUND(IFERROR($E512/$M512,0),2))</f>
        <v>0</v>
      </c>
      <c r="T512" s="50">
        <f t="shared" ref="T512:T766" si="53">IF(ISBLANK($A512),,ROUND(IFERROR($F512/$L512,0),2))</f>
        <v>0</v>
      </c>
    </row>
    <row r="513" spans="1:20" ht="13">
      <c r="A513" s="51"/>
      <c r="B513" s="115">
        <f t="shared" ca="1" si="43"/>
        <v>0</v>
      </c>
      <c r="C513" s="53">
        <f t="shared" ca="1" si="44"/>
        <v>0</v>
      </c>
      <c r="D513" s="53">
        <f t="shared" ca="1" si="45"/>
        <v>0</v>
      </c>
      <c r="E513" s="53">
        <f t="shared" ca="1" si="46"/>
        <v>0</v>
      </c>
      <c r="F513" s="53">
        <f t="shared" ca="1" si="47"/>
        <v>0</v>
      </c>
      <c r="G513" s="53">
        <f t="shared" ca="1" si="35"/>
        <v>0</v>
      </c>
      <c r="H513" s="56">
        <f t="shared" ca="1" si="36"/>
        <v>0</v>
      </c>
      <c r="I513" s="56">
        <f t="shared" ca="1" si="37"/>
        <v>0</v>
      </c>
      <c r="J513" s="53">
        <f t="shared" ca="1" si="38"/>
        <v>0</v>
      </c>
      <c r="K513" s="53">
        <f t="shared" ca="1" si="39"/>
        <v>0</v>
      </c>
      <c r="L513" s="53">
        <f t="shared" ca="1" si="40"/>
        <v>0</v>
      </c>
      <c r="M513" s="53">
        <f t="shared" ca="1" si="48"/>
        <v>0</v>
      </c>
      <c r="N513" s="56">
        <f t="shared" ca="1" si="41"/>
        <v>0</v>
      </c>
      <c r="O513" s="56">
        <f t="shared" ca="1" si="42"/>
        <v>0</v>
      </c>
      <c r="P513" s="53">
        <f t="shared" si="49"/>
        <v>0</v>
      </c>
      <c r="Q513" s="53">
        <f t="shared" si="50"/>
        <v>0</v>
      </c>
      <c r="R513" s="53">
        <f t="shared" si="51"/>
        <v>0</v>
      </c>
      <c r="S513" s="53">
        <f t="shared" si="52"/>
        <v>0</v>
      </c>
      <c r="T513" s="58">
        <f t="shared" si="53"/>
        <v>0</v>
      </c>
    </row>
    <row r="514" spans="1:20" ht="13">
      <c r="A514" s="43"/>
      <c r="B514" s="116">
        <f t="shared" ca="1" si="43"/>
        <v>0</v>
      </c>
      <c r="C514" s="45">
        <f t="shared" ca="1" si="44"/>
        <v>0</v>
      </c>
      <c r="D514" s="45">
        <f t="shared" ca="1" si="45"/>
        <v>0</v>
      </c>
      <c r="E514" s="45">
        <f t="shared" ca="1" si="46"/>
        <v>0</v>
      </c>
      <c r="F514" s="45">
        <f t="shared" ca="1" si="47"/>
        <v>0</v>
      </c>
      <c r="G514" s="45">
        <f t="shared" ref="G514:G768" ca="1" si="54">IF(ISBLANK($A514),,COUNTA(INDIRECT($A514&amp;"!$E$2:$E$1000")) - SUM(INDIRECT($A514&amp;"!$M$2:$M$1000")))</f>
        <v>0</v>
      </c>
      <c r="H514" s="48">
        <f t="shared" ref="H514:H768" ca="1" si="55">IF(ISBLANK($A514),,(COUNTIF(INDIRECT($A514&amp;"!$E$2"):INDIRECT($A514&amp;"!$E"&amp;COUNTA(INDIRECT($A514&amp;"!$E:$E"))),"&lt;&gt;online")  - SUMIF(INDIRECT($A514&amp;"!$E$2:$E$1000"),"&lt;&gt;online",INDIRECT($A514&amp;"!$M$2:$M$1000"))) / $G514)</f>
        <v>0</v>
      </c>
      <c r="I514" s="48">
        <f t="shared" ref="I514:I768" ca="1" si="56">IF(ISBLANK($A514),,(COUNTIF(INDIRECT($A514&amp;"!$E$2"):INDIRECT($A514&amp;"!$E"&amp;COUNTA(INDIRECT($A514&amp;"!$E:$E"))),"online")  - SUMIF(INDIRECT($A514&amp;"!$E$2:$E$1000"),"online",INDIRECT($A514&amp;"!$M$2:$M$1000"))) / $G514)</f>
        <v>0</v>
      </c>
      <c r="J514" s="45">
        <f t="shared" ref="J514:J768" ca="1" si="57">IF(ISBLANK($A514),,COUNTIF(INDIRECT($A514&amp;"!$E$2:$E$1000"),"snfl") - SUMIF(INDIRECT($A514&amp;"!$E$2:$E$1000"),"snfl",INDIRECT($A514&amp;"!$M$2:$M$1000")))</f>
        <v>0</v>
      </c>
      <c r="K514" s="45">
        <f t="shared" ref="K514:K768" ca="1" si="58">IF(ISBLANK($A514),,COUNTIF(INDIRECT($A514&amp;"!$E$2:$E$1000"),"chatham sq") - SUMIF(INDIRECT($A514&amp;"!$E$2:$E$1000"),"chatham sq",INDIRECT($A514&amp;"!$M$2:$M$1000")))</f>
        <v>0</v>
      </c>
      <c r="L514" s="45">
        <f t="shared" ref="L514:L768" ca="1" si="59">IF(ISBLANK($A514),,COUNTIF(INDIRECT($A514&amp;"!$E$2:$E$1000"),"online") - SUMIF(INDIRECT($A514&amp;"!$E$2:$E$1000"),"online",INDIRECT($A514&amp;"!$M$2:$M$1000")))</f>
        <v>0</v>
      </c>
      <c r="M514" s="45">
        <f t="shared" ca="1" si="48"/>
        <v>0</v>
      </c>
      <c r="N514" s="48">
        <f t="shared" ref="N514:N768" ca="1" si="60">IF(ISBLANK($A514),,(COUNTIF(INDIRECT($A514&amp;"!$F$2"):INDIRECT($A514&amp;"!$F"&amp;COUNTA(INDIRECT($A514&amp;"!$F:$F"))),"en")  - SUMIF(INDIRECT($A514&amp;"!$F$2:$F$1000"),"en",INDIRECT($A514&amp;"!$M$2:$M$1000"))) / $G514)</f>
        <v>0</v>
      </c>
      <c r="O514" s="48">
        <f t="shared" ca="1" si="42"/>
        <v>0</v>
      </c>
      <c r="P514" s="45">
        <f t="shared" si="49"/>
        <v>0</v>
      </c>
      <c r="Q514" s="45">
        <f t="shared" si="50"/>
        <v>0</v>
      </c>
      <c r="R514" s="45">
        <f t="shared" si="51"/>
        <v>0</v>
      </c>
      <c r="S514" s="45">
        <f t="shared" si="52"/>
        <v>0</v>
      </c>
      <c r="T514" s="50">
        <f t="shared" si="53"/>
        <v>0</v>
      </c>
    </row>
    <row r="515" spans="1:20" ht="13">
      <c r="A515" s="51"/>
      <c r="B515" s="115">
        <f t="shared" ca="1" si="43"/>
        <v>0</v>
      </c>
      <c r="C515" s="53">
        <f t="shared" ca="1" si="44"/>
        <v>0</v>
      </c>
      <c r="D515" s="53">
        <f t="shared" ca="1" si="45"/>
        <v>0</v>
      </c>
      <c r="E515" s="53">
        <f t="shared" ca="1" si="46"/>
        <v>0</v>
      </c>
      <c r="F515" s="53">
        <f t="shared" ca="1" si="47"/>
        <v>0</v>
      </c>
      <c r="G515" s="53">
        <f t="shared" ca="1" si="54"/>
        <v>0</v>
      </c>
      <c r="H515" s="56">
        <f t="shared" ca="1" si="55"/>
        <v>0</v>
      </c>
      <c r="I515" s="56">
        <f t="shared" ca="1" si="56"/>
        <v>0</v>
      </c>
      <c r="J515" s="53">
        <f t="shared" ca="1" si="57"/>
        <v>0</v>
      </c>
      <c r="K515" s="53">
        <f t="shared" ca="1" si="58"/>
        <v>0</v>
      </c>
      <c r="L515" s="53">
        <f t="shared" ca="1" si="59"/>
        <v>0</v>
      </c>
      <c r="M515" s="53">
        <f t="shared" ca="1" si="48"/>
        <v>0</v>
      </c>
      <c r="N515" s="56">
        <f t="shared" ca="1" si="60"/>
        <v>0</v>
      </c>
      <c r="O515" s="56">
        <f t="shared" ca="1" si="42"/>
        <v>0</v>
      </c>
      <c r="P515" s="53">
        <f t="shared" si="49"/>
        <v>0</v>
      </c>
      <c r="Q515" s="53">
        <f t="shared" si="50"/>
        <v>0</v>
      </c>
      <c r="R515" s="53">
        <f t="shared" si="51"/>
        <v>0</v>
      </c>
      <c r="S515" s="53">
        <f t="shared" si="52"/>
        <v>0</v>
      </c>
      <c r="T515" s="58">
        <f t="shared" si="53"/>
        <v>0</v>
      </c>
    </row>
    <row r="516" spans="1:20" ht="13">
      <c r="A516" s="43"/>
      <c r="B516" s="116">
        <f t="shared" ca="1" si="43"/>
        <v>0</v>
      </c>
      <c r="C516" s="45">
        <f t="shared" ca="1" si="44"/>
        <v>0</v>
      </c>
      <c r="D516" s="45">
        <f t="shared" ca="1" si="45"/>
        <v>0</v>
      </c>
      <c r="E516" s="45">
        <f t="shared" ca="1" si="46"/>
        <v>0</v>
      </c>
      <c r="F516" s="45">
        <f t="shared" ca="1" si="47"/>
        <v>0</v>
      </c>
      <c r="G516" s="45">
        <f t="shared" ca="1" si="54"/>
        <v>0</v>
      </c>
      <c r="H516" s="48">
        <f t="shared" ca="1" si="55"/>
        <v>0</v>
      </c>
      <c r="I516" s="48">
        <f t="shared" ca="1" si="56"/>
        <v>0</v>
      </c>
      <c r="J516" s="45">
        <f t="shared" ca="1" si="57"/>
        <v>0</v>
      </c>
      <c r="K516" s="45">
        <f t="shared" ca="1" si="58"/>
        <v>0</v>
      </c>
      <c r="L516" s="45">
        <f t="shared" ca="1" si="59"/>
        <v>0</v>
      </c>
      <c r="M516" s="45">
        <f t="shared" ca="1" si="48"/>
        <v>0</v>
      </c>
      <c r="N516" s="48">
        <f t="shared" ca="1" si="60"/>
        <v>0</v>
      </c>
      <c r="O516" s="48">
        <f t="shared" ca="1" si="42"/>
        <v>0</v>
      </c>
      <c r="P516" s="45">
        <f t="shared" si="49"/>
        <v>0</v>
      </c>
      <c r="Q516" s="45">
        <f t="shared" si="50"/>
        <v>0</v>
      </c>
      <c r="R516" s="45">
        <f t="shared" si="51"/>
        <v>0</v>
      </c>
      <c r="S516" s="45">
        <f t="shared" si="52"/>
        <v>0</v>
      </c>
      <c r="T516" s="50">
        <f t="shared" si="53"/>
        <v>0</v>
      </c>
    </row>
    <row r="517" spans="1:20" ht="13">
      <c r="A517" s="51"/>
      <c r="B517" s="115">
        <f t="shared" ca="1" si="43"/>
        <v>0</v>
      </c>
      <c r="C517" s="53">
        <f t="shared" ca="1" si="44"/>
        <v>0</v>
      </c>
      <c r="D517" s="53">
        <f t="shared" ca="1" si="45"/>
        <v>0</v>
      </c>
      <c r="E517" s="53">
        <f t="shared" ca="1" si="46"/>
        <v>0</v>
      </c>
      <c r="F517" s="53">
        <f t="shared" ca="1" si="47"/>
        <v>0</v>
      </c>
      <c r="G517" s="53">
        <f t="shared" ca="1" si="54"/>
        <v>0</v>
      </c>
      <c r="H517" s="56">
        <f t="shared" ca="1" si="55"/>
        <v>0</v>
      </c>
      <c r="I517" s="56">
        <f t="shared" ca="1" si="56"/>
        <v>0</v>
      </c>
      <c r="J517" s="53">
        <f t="shared" ca="1" si="57"/>
        <v>0</v>
      </c>
      <c r="K517" s="53">
        <f t="shared" ca="1" si="58"/>
        <v>0</v>
      </c>
      <c r="L517" s="53">
        <f t="shared" ca="1" si="59"/>
        <v>0</v>
      </c>
      <c r="M517" s="53">
        <f t="shared" ca="1" si="48"/>
        <v>0</v>
      </c>
      <c r="N517" s="56">
        <f t="shared" ca="1" si="60"/>
        <v>0</v>
      </c>
      <c r="O517" s="56">
        <f t="shared" ca="1" si="42"/>
        <v>0</v>
      </c>
      <c r="P517" s="53">
        <f t="shared" si="49"/>
        <v>0</v>
      </c>
      <c r="Q517" s="53">
        <f t="shared" si="50"/>
        <v>0</v>
      </c>
      <c r="R517" s="53">
        <f t="shared" si="51"/>
        <v>0</v>
      </c>
      <c r="S517" s="53">
        <f t="shared" si="52"/>
        <v>0</v>
      </c>
      <c r="T517" s="58">
        <f t="shared" si="53"/>
        <v>0</v>
      </c>
    </row>
    <row r="518" spans="1:20" ht="13">
      <c r="A518" s="43"/>
      <c r="B518" s="116">
        <f t="shared" ca="1" si="43"/>
        <v>0</v>
      </c>
      <c r="C518" s="45">
        <f t="shared" ca="1" si="44"/>
        <v>0</v>
      </c>
      <c r="D518" s="45">
        <f t="shared" ca="1" si="45"/>
        <v>0</v>
      </c>
      <c r="E518" s="45">
        <f t="shared" ca="1" si="46"/>
        <v>0</v>
      </c>
      <c r="F518" s="45">
        <f t="shared" ca="1" si="47"/>
        <v>0</v>
      </c>
      <c r="G518" s="45">
        <f t="shared" ca="1" si="54"/>
        <v>0</v>
      </c>
      <c r="H518" s="48">
        <f t="shared" ca="1" si="55"/>
        <v>0</v>
      </c>
      <c r="I518" s="48">
        <f t="shared" ca="1" si="56"/>
        <v>0</v>
      </c>
      <c r="J518" s="45">
        <f t="shared" ca="1" si="57"/>
        <v>0</v>
      </c>
      <c r="K518" s="45">
        <f t="shared" ca="1" si="58"/>
        <v>0</v>
      </c>
      <c r="L518" s="45">
        <f t="shared" ca="1" si="59"/>
        <v>0</v>
      </c>
      <c r="M518" s="45">
        <f t="shared" ca="1" si="48"/>
        <v>0</v>
      </c>
      <c r="N518" s="48">
        <f t="shared" ca="1" si="60"/>
        <v>0</v>
      </c>
      <c r="O518" s="48">
        <f t="shared" ca="1" si="42"/>
        <v>0</v>
      </c>
      <c r="P518" s="45">
        <f t="shared" si="49"/>
        <v>0</v>
      </c>
      <c r="Q518" s="45">
        <f t="shared" si="50"/>
        <v>0</v>
      </c>
      <c r="R518" s="45">
        <f t="shared" si="51"/>
        <v>0</v>
      </c>
      <c r="S518" s="45">
        <f t="shared" si="52"/>
        <v>0</v>
      </c>
      <c r="T518" s="50">
        <f t="shared" si="53"/>
        <v>0</v>
      </c>
    </row>
    <row r="519" spans="1:20" ht="13">
      <c r="A519" s="51"/>
      <c r="B519" s="115">
        <f t="shared" ca="1" si="43"/>
        <v>0</v>
      </c>
      <c r="C519" s="53">
        <f t="shared" ca="1" si="44"/>
        <v>0</v>
      </c>
      <c r="D519" s="53">
        <f t="shared" ca="1" si="45"/>
        <v>0</v>
      </c>
      <c r="E519" s="53">
        <f t="shared" ca="1" si="46"/>
        <v>0</v>
      </c>
      <c r="F519" s="53">
        <f t="shared" ca="1" si="47"/>
        <v>0</v>
      </c>
      <c r="G519" s="53">
        <f t="shared" ca="1" si="54"/>
        <v>0</v>
      </c>
      <c r="H519" s="56">
        <f t="shared" ca="1" si="55"/>
        <v>0</v>
      </c>
      <c r="I519" s="56">
        <f t="shared" ca="1" si="56"/>
        <v>0</v>
      </c>
      <c r="J519" s="53">
        <f t="shared" ca="1" si="57"/>
        <v>0</v>
      </c>
      <c r="K519" s="53">
        <f t="shared" ca="1" si="58"/>
        <v>0</v>
      </c>
      <c r="L519" s="53">
        <f t="shared" ca="1" si="59"/>
        <v>0</v>
      </c>
      <c r="M519" s="53">
        <f t="shared" ca="1" si="48"/>
        <v>0</v>
      </c>
      <c r="N519" s="56">
        <f t="shared" ca="1" si="60"/>
        <v>0</v>
      </c>
      <c r="O519" s="56">
        <f t="shared" ca="1" si="42"/>
        <v>0</v>
      </c>
      <c r="P519" s="53">
        <f t="shared" si="49"/>
        <v>0</v>
      </c>
      <c r="Q519" s="53">
        <f t="shared" si="50"/>
        <v>0</v>
      </c>
      <c r="R519" s="53">
        <f t="shared" si="51"/>
        <v>0</v>
      </c>
      <c r="S519" s="53">
        <f t="shared" si="52"/>
        <v>0</v>
      </c>
      <c r="T519" s="58">
        <f t="shared" si="53"/>
        <v>0</v>
      </c>
    </row>
    <row r="520" spans="1:20" ht="13">
      <c r="A520" s="43"/>
      <c r="B520" s="116">
        <f t="shared" ca="1" si="43"/>
        <v>0</v>
      </c>
      <c r="C520" s="45">
        <f t="shared" ca="1" si="44"/>
        <v>0</v>
      </c>
      <c r="D520" s="45">
        <f t="shared" ca="1" si="45"/>
        <v>0</v>
      </c>
      <c r="E520" s="45">
        <f t="shared" ca="1" si="46"/>
        <v>0</v>
      </c>
      <c r="F520" s="45">
        <f t="shared" ca="1" si="47"/>
        <v>0</v>
      </c>
      <c r="G520" s="45">
        <f t="shared" ca="1" si="54"/>
        <v>0</v>
      </c>
      <c r="H520" s="48">
        <f t="shared" ca="1" si="55"/>
        <v>0</v>
      </c>
      <c r="I520" s="48">
        <f t="shared" ca="1" si="56"/>
        <v>0</v>
      </c>
      <c r="J520" s="45">
        <f t="shared" ca="1" si="57"/>
        <v>0</v>
      </c>
      <c r="K520" s="45">
        <f t="shared" ca="1" si="58"/>
        <v>0</v>
      </c>
      <c r="L520" s="45">
        <f t="shared" ca="1" si="59"/>
        <v>0</v>
      </c>
      <c r="M520" s="45">
        <f t="shared" ca="1" si="48"/>
        <v>0</v>
      </c>
      <c r="N520" s="48">
        <f t="shared" ca="1" si="60"/>
        <v>0</v>
      </c>
      <c r="O520" s="48">
        <f t="shared" ca="1" si="42"/>
        <v>0</v>
      </c>
      <c r="P520" s="45">
        <f t="shared" si="49"/>
        <v>0</v>
      </c>
      <c r="Q520" s="45">
        <f t="shared" si="50"/>
        <v>0</v>
      </c>
      <c r="R520" s="45">
        <f t="shared" si="51"/>
        <v>0</v>
      </c>
      <c r="S520" s="45">
        <f t="shared" si="52"/>
        <v>0</v>
      </c>
      <c r="T520" s="50">
        <f t="shared" si="53"/>
        <v>0</v>
      </c>
    </row>
    <row r="521" spans="1:20" ht="13">
      <c r="A521" s="51"/>
      <c r="B521" s="115">
        <f t="shared" ca="1" si="43"/>
        <v>0</v>
      </c>
      <c r="C521" s="53">
        <f t="shared" ca="1" si="44"/>
        <v>0</v>
      </c>
      <c r="D521" s="53">
        <f t="shared" ca="1" si="45"/>
        <v>0</v>
      </c>
      <c r="E521" s="53">
        <f t="shared" ca="1" si="46"/>
        <v>0</v>
      </c>
      <c r="F521" s="53">
        <f t="shared" ca="1" si="47"/>
        <v>0</v>
      </c>
      <c r="G521" s="53">
        <f t="shared" ca="1" si="54"/>
        <v>0</v>
      </c>
      <c r="H521" s="56">
        <f t="shared" ca="1" si="55"/>
        <v>0</v>
      </c>
      <c r="I521" s="56">
        <f t="shared" ca="1" si="56"/>
        <v>0</v>
      </c>
      <c r="J521" s="53">
        <f t="shared" ca="1" si="57"/>
        <v>0</v>
      </c>
      <c r="K521" s="53">
        <f t="shared" ca="1" si="58"/>
        <v>0</v>
      </c>
      <c r="L521" s="53">
        <f t="shared" ca="1" si="59"/>
        <v>0</v>
      </c>
      <c r="M521" s="53">
        <f t="shared" ca="1" si="48"/>
        <v>0</v>
      </c>
      <c r="N521" s="56">
        <f t="shared" ca="1" si="60"/>
        <v>0</v>
      </c>
      <c r="O521" s="56">
        <f t="shared" ca="1" si="42"/>
        <v>0</v>
      </c>
      <c r="P521" s="53">
        <f t="shared" si="49"/>
        <v>0</v>
      </c>
      <c r="Q521" s="53">
        <f t="shared" si="50"/>
        <v>0</v>
      </c>
      <c r="R521" s="53">
        <f t="shared" si="51"/>
        <v>0</v>
      </c>
      <c r="S521" s="53">
        <f t="shared" si="52"/>
        <v>0</v>
      </c>
      <c r="T521" s="58">
        <f t="shared" si="53"/>
        <v>0</v>
      </c>
    </row>
    <row r="522" spans="1:20" ht="13">
      <c r="A522" s="43"/>
      <c r="B522" s="116">
        <f t="shared" ca="1" si="43"/>
        <v>0</v>
      </c>
      <c r="C522" s="45">
        <f t="shared" ca="1" si="44"/>
        <v>0</v>
      </c>
      <c r="D522" s="45">
        <f t="shared" ca="1" si="45"/>
        <v>0</v>
      </c>
      <c r="E522" s="45">
        <f t="shared" ca="1" si="46"/>
        <v>0</v>
      </c>
      <c r="F522" s="45">
        <f t="shared" ca="1" si="47"/>
        <v>0</v>
      </c>
      <c r="G522" s="45">
        <f t="shared" ca="1" si="54"/>
        <v>0</v>
      </c>
      <c r="H522" s="48">
        <f t="shared" ca="1" si="55"/>
        <v>0</v>
      </c>
      <c r="I522" s="48">
        <f t="shared" ca="1" si="56"/>
        <v>0</v>
      </c>
      <c r="J522" s="45">
        <f t="shared" ca="1" si="57"/>
        <v>0</v>
      </c>
      <c r="K522" s="45">
        <f t="shared" ca="1" si="58"/>
        <v>0</v>
      </c>
      <c r="L522" s="45">
        <f t="shared" ca="1" si="59"/>
        <v>0</v>
      </c>
      <c r="M522" s="45">
        <f t="shared" ca="1" si="48"/>
        <v>0</v>
      </c>
      <c r="N522" s="48">
        <f t="shared" ca="1" si="60"/>
        <v>0</v>
      </c>
      <c r="O522" s="48">
        <f t="shared" ca="1" si="42"/>
        <v>0</v>
      </c>
      <c r="P522" s="45">
        <f t="shared" si="49"/>
        <v>0</v>
      </c>
      <c r="Q522" s="45">
        <f t="shared" si="50"/>
        <v>0</v>
      </c>
      <c r="R522" s="45">
        <f t="shared" si="51"/>
        <v>0</v>
      </c>
      <c r="S522" s="45">
        <f t="shared" si="52"/>
        <v>0</v>
      </c>
      <c r="T522" s="50">
        <f t="shared" si="53"/>
        <v>0</v>
      </c>
    </row>
    <row r="523" spans="1:20" ht="13">
      <c r="A523" s="51"/>
      <c r="B523" s="115">
        <f t="shared" ca="1" si="43"/>
        <v>0</v>
      </c>
      <c r="C523" s="53">
        <f t="shared" ca="1" si="44"/>
        <v>0</v>
      </c>
      <c r="D523" s="53">
        <f t="shared" ca="1" si="45"/>
        <v>0</v>
      </c>
      <c r="E523" s="53">
        <f t="shared" ca="1" si="46"/>
        <v>0</v>
      </c>
      <c r="F523" s="53">
        <f t="shared" ca="1" si="47"/>
        <v>0</v>
      </c>
      <c r="G523" s="53">
        <f t="shared" ca="1" si="54"/>
        <v>0</v>
      </c>
      <c r="H523" s="56">
        <f t="shared" ca="1" si="55"/>
        <v>0</v>
      </c>
      <c r="I523" s="56">
        <f t="shared" ca="1" si="56"/>
        <v>0</v>
      </c>
      <c r="J523" s="53">
        <f t="shared" ca="1" si="57"/>
        <v>0</v>
      </c>
      <c r="K523" s="53">
        <f t="shared" ca="1" si="58"/>
        <v>0</v>
      </c>
      <c r="L523" s="53">
        <f t="shared" ca="1" si="59"/>
        <v>0</v>
      </c>
      <c r="M523" s="53">
        <f t="shared" ca="1" si="48"/>
        <v>0</v>
      </c>
      <c r="N523" s="56">
        <f t="shared" ca="1" si="60"/>
        <v>0</v>
      </c>
      <c r="O523" s="56">
        <f t="shared" ca="1" si="42"/>
        <v>0</v>
      </c>
      <c r="P523" s="53">
        <f t="shared" si="49"/>
        <v>0</v>
      </c>
      <c r="Q523" s="53">
        <f t="shared" si="50"/>
        <v>0</v>
      </c>
      <c r="R523" s="53">
        <f t="shared" si="51"/>
        <v>0</v>
      </c>
      <c r="S523" s="53">
        <f t="shared" si="52"/>
        <v>0</v>
      </c>
      <c r="T523" s="58">
        <f t="shared" si="53"/>
        <v>0</v>
      </c>
    </row>
    <row r="524" spans="1:20" ht="13">
      <c r="A524" s="43"/>
      <c r="B524" s="116">
        <f t="shared" ca="1" si="43"/>
        <v>0</v>
      </c>
      <c r="C524" s="45">
        <f t="shared" ca="1" si="44"/>
        <v>0</v>
      </c>
      <c r="D524" s="45">
        <f t="shared" ca="1" si="45"/>
        <v>0</v>
      </c>
      <c r="E524" s="45">
        <f t="shared" ca="1" si="46"/>
        <v>0</v>
      </c>
      <c r="F524" s="45">
        <f t="shared" ca="1" si="47"/>
        <v>0</v>
      </c>
      <c r="G524" s="45">
        <f t="shared" ca="1" si="54"/>
        <v>0</v>
      </c>
      <c r="H524" s="48">
        <f t="shared" ca="1" si="55"/>
        <v>0</v>
      </c>
      <c r="I524" s="48">
        <f t="shared" ca="1" si="56"/>
        <v>0</v>
      </c>
      <c r="J524" s="45">
        <f t="shared" ca="1" si="57"/>
        <v>0</v>
      </c>
      <c r="K524" s="45">
        <f t="shared" ca="1" si="58"/>
        <v>0</v>
      </c>
      <c r="L524" s="45">
        <f t="shared" ca="1" si="59"/>
        <v>0</v>
      </c>
      <c r="M524" s="45">
        <f t="shared" ca="1" si="48"/>
        <v>0</v>
      </c>
      <c r="N524" s="48">
        <f t="shared" ca="1" si="60"/>
        <v>0</v>
      </c>
      <c r="O524" s="48">
        <f t="shared" ca="1" si="42"/>
        <v>0</v>
      </c>
      <c r="P524" s="45">
        <f t="shared" si="49"/>
        <v>0</v>
      </c>
      <c r="Q524" s="45">
        <f t="shared" si="50"/>
        <v>0</v>
      </c>
      <c r="R524" s="45">
        <f t="shared" si="51"/>
        <v>0</v>
      </c>
      <c r="S524" s="45">
        <f t="shared" si="52"/>
        <v>0</v>
      </c>
      <c r="T524" s="50">
        <f t="shared" si="53"/>
        <v>0</v>
      </c>
    </row>
    <row r="525" spans="1:20" ht="13">
      <c r="A525" s="51"/>
      <c r="B525" s="115">
        <f t="shared" ca="1" si="43"/>
        <v>0</v>
      </c>
      <c r="C525" s="53">
        <f t="shared" ca="1" si="44"/>
        <v>0</v>
      </c>
      <c r="D525" s="53">
        <f t="shared" ca="1" si="45"/>
        <v>0</v>
      </c>
      <c r="E525" s="53">
        <f t="shared" ca="1" si="46"/>
        <v>0</v>
      </c>
      <c r="F525" s="53">
        <f t="shared" ca="1" si="47"/>
        <v>0</v>
      </c>
      <c r="G525" s="53">
        <f t="shared" ca="1" si="54"/>
        <v>0</v>
      </c>
      <c r="H525" s="56">
        <f t="shared" ca="1" si="55"/>
        <v>0</v>
      </c>
      <c r="I525" s="56">
        <f t="shared" ca="1" si="56"/>
        <v>0</v>
      </c>
      <c r="J525" s="53">
        <f t="shared" ca="1" si="57"/>
        <v>0</v>
      </c>
      <c r="K525" s="53">
        <f t="shared" ca="1" si="58"/>
        <v>0</v>
      </c>
      <c r="L525" s="53">
        <f t="shared" ca="1" si="59"/>
        <v>0</v>
      </c>
      <c r="M525" s="53">
        <f t="shared" ca="1" si="48"/>
        <v>0</v>
      </c>
      <c r="N525" s="56">
        <f t="shared" ca="1" si="60"/>
        <v>0</v>
      </c>
      <c r="O525" s="56">
        <f t="shared" ca="1" si="42"/>
        <v>0</v>
      </c>
      <c r="P525" s="53">
        <f t="shared" si="49"/>
        <v>0</v>
      </c>
      <c r="Q525" s="53">
        <f t="shared" si="50"/>
        <v>0</v>
      </c>
      <c r="R525" s="53">
        <f t="shared" si="51"/>
        <v>0</v>
      </c>
      <c r="S525" s="53">
        <f t="shared" si="52"/>
        <v>0</v>
      </c>
      <c r="T525" s="58">
        <f t="shared" si="53"/>
        <v>0</v>
      </c>
    </row>
    <row r="526" spans="1:20" ht="13">
      <c r="A526" s="43"/>
      <c r="B526" s="116">
        <f t="shared" ca="1" si="43"/>
        <v>0</v>
      </c>
      <c r="C526" s="45">
        <f t="shared" ca="1" si="44"/>
        <v>0</v>
      </c>
      <c r="D526" s="45">
        <f t="shared" ca="1" si="45"/>
        <v>0</v>
      </c>
      <c r="E526" s="45">
        <f t="shared" ca="1" si="46"/>
        <v>0</v>
      </c>
      <c r="F526" s="45">
        <f t="shared" ca="1" si="47"/>
        <v>0</v>
      </c>
      <c r="G526" s="45">
        <f t="shared" ca="1" si="54"/>
        <v>0</v>
      </c>
      <c r="H526" s="48">
        <f t="shared" ca="1" si="55"/>
        <v>0</v>
      </c>
      <c r="I526" s="48">
        <f t="shared" ca="1" si="56"/>
        <v>0</v>
      </c>
      <c r="J526" s="45">
        <f t="shared" ca="1" si="57"/>
        <v>0</v>
      </c>
      <c r="K526" s="45">
        <f t="shared" ca="1" si="58"/>
        <v>0</v>
      </c>
      <c r="L526" s="45">
        <f t="shared" ca="1" si="59"/>
        <v>0</v>
      </c>
      <c r="M526" s="45">
        <f t="shared" ca="1" si="48"/>
        <v>0</v>
      </c>
      <c r="N526" s="48">
        <f t="shared" ca="1" si="60"/>
        <v>0</v>
      </c>
      <c r="O526" s="48">
        <f t="shared" ca="1" si="42"/>
        <v>0</v>
      </c>
      <c r="P526" s="45">
        <f t="shared" si="49"/>
        <v>0</v>
      </c>
      <c r="Q526" s="45">
        <f t="shared" si="50"/>
        <v>0</v>
      </c>
      <c r="R526" s="45">
        <f t="shared" si="51"/>
        <v>0</v>
      </c>
      <c r="S526" s="45">
        <f t="shared" si="52"/>
        <v>0</v>
      </c>
      <c r="T526" s="50">
        <f t="shared" si="53"/>
        <v>0</v>
      </c>
    </row>
    <row r="527" spans="1:20" ht="13">
      <c r="A527" s="51"/>
      <c r="B527" s="115">
        <f t="shared" ca="1" si="43"/>
        <v>0</v>
      </c>
      <c r="C527" s="53">
        <f t="shared" ca="1" si="44"/>
        <v>0</v>
      </c>
      <c r="D527" s="53">
        <f t="shared" ca="1" si="45"/>
        <v>0</v>
      </c>
      <c r="E527" s="53">
        <f t="shared" ca="1" si="46"/>
        <v>0</v>
      </c>
      <c r="F527" s="53">
        <f t="shared" ca="1" si="47"/>
        <v>0</v>
      </c>
      <c r="G527" s="53">
        <f t="shared" ca="1" si="54"/>
        <v>0</v>
      </c>
      <c r="H527" s="56">
        <f t="shared" ca="1" si="55"/>
        <v>0</v>
      </c>
      <c r="I527" s="56">
        <f t="shared" ca="1" si="56"/>
        <v>0</v>
      </c>
      <c r="J527" s="53">
        <f t="shared" ca="1" si="57"/>
        <v>0</v>
      </c>
      <c r="K527" s="53">
        <f t="shared" ca="1" si="58"/>
        <v>0</v>
      </c>
      <c r="L527" s="53">
        <f t="shared" ca="1" si="59"/>
        <v>0</v>
      </c>
      <c r="M527" s="53">
        <f t="shared" ca="1" si="48"/>
        <v>0</v>
      </c>
      <c r="N527" s="56">
        <f t="shared" ca="1" si="60"/>
        <v>0</v>
      </c>
      <c r="O527" s="56">
        <f t="shared" ref="O527:O781" ca="1" si="61">IF(ISBLANK($A527),,(COUNTIF(INDIRECT($A527&amp;"!$F$2"):INDIRECT($A527&amp;"!$F"&amp;COUNTA(INDIRECT($A527&amp;"!$F:$F"))),"zh")  - SUMIF(INDIRECT($A527&amp;"!$F$2:$F$1000"),"zh",INDIRECT($A527&amp;"!$M$2:$M$1000"))) / $G527)</f>
        <v>0</v>
      </c>
      <c r="P527" s="53">
        <f t="shared" si="49"/>
        <v>0</v>
      </c>
      <c r="Q527" s="53">
        <f t="shared" si="50"/>
        <v>0</v>
      </c>
      <c r="R527" s="53">
        <f t="shared" si="51"/>
        <v>0</v>
      </c>
      <c r="S527" s="53">
        <f t="shared" si="52"/>
        <v>0</v>
      </c>
      <c r="T527" s="58">
        <f t="shared" si="53"/>
        <v>0</v>
      </c>
    </row>
    <row r="528" spans="1:20" ht="13">
      <c r="A528" s="43"/>
      <c r="B528" s="116">
        <f t="shared" ca="1" si="43"/>
        <v>0</v>
      </c>
      <c r="C528" s="45">
        <f t="shared" ca="1" si="44"/>
        <v>0</v>
      </c>
      <c r="D528" s="45">
        <f t="shared" ca="1" si="45"/>
        <v>0</v>
      </c>
      <c r="E528" s="45">
        <f t="shared" ca="1" si="46"/>
        <v>0</v>
      </c>
      <c r="F528" s="45">
        <f t="shared" ca="1" si="47"/>
        <v>0</v>
      </c>
      <c r="G528" s="45">
        <f t="shared" ca="1" si="54"/>
        <v>0</v>
      </c>
      <c r="H528" s="48">
        <f t="shared" ca="1" si="55"/>
        <v>0</v>
      </c>
      <c r="I528" s="48">
        <f t="shared" ca="1" si="56"/>
        <v>0</v>
      </c>
      <c r="J528" s="45">
        <f t="shared" ca="1" si="57"/>
        <v>0</v>
      </c>
      <c r="K528" s="45">
        <f t="shared" ca="1" si="58"/>
        <v>0</v>
      </c>
      <c r="L528" s="45">
        <f t="shared" ca="1" si="59"/>
        <v>0</v>
      </c>
      <c r="M528" s="45">
        <f t="shared" ca="1" si="48"/>
        <v>0</v>
      </c>
      <c r="N528" s="48">
        <f t="shared" ca="1" si="60"/>
        <v>0</v>
      </c>
      <c r="O528" s="48">
        <f t="shared" ca="1" si="61"/>
        <v>0</v>
      </c>
      <c r="P528" s="45">
        <f t="shared" si="49"/>
        <v>0</v>
      </c>
      <c r="Q528" s="45">
        <f t="shared" si="50"/>
        <v>0</v>
      </c>
      <c r="R528" s="45">
        <f t="shared" si="51"/>
        <v>0</v>
      </c>
      <c r="S528" s="45">
        <f t="shared" si="52"/>
        <v>0</v>
      </c>
      <c r="T528" s="50">
        <f t="shared" si="53"/>
        <v>0</v>
      </c>
    </row>
    <row r="529" spans="1:20" ht="13">
      <c r="A529" s="51"/>
      <c r="B529" s="115">
        <f t="shared" ca="1" si="43"/>
        <v>0</v>
      </c>
      <c r="C529" s="53">
        <f t="shared" ca="1" si="44"/>
        <v>0</v>
      </c>
      <c r="D529" s="53">
        <f t="shared" ca="1" si="45"/>
        <v>0</v>
      </c>
      <c r="E529" s="53">
        <f t="shared" ca="1" si="46"/>
        <v>0</v>
      </c>
      <c r="F529" s="53">
        <f t="shared" ca="1" si="47"/>
        <v>0</v>
      </c>
      <c r="G529" s="53">
        <f t="shared" ca="1" si="54"/>
        <v>0</v>
      </c>
      <c r="H529" s="56">
        <f t="shared" ca="1" si="55"/>
        <v>0</v>
      </c>
      <c r="I529" s="56">
        <f t="shared" ca="1" si="56"/>
        <v>0</v>
      </c>
      <c r="J529" s="53">
        <f t="shared" ca="1" si="57"/>
        <v>0</v>
      </c>
      <c r="K529" s="53">
        <f t="shared" ca="1" si="58"/>
        <v>0</v>
      </c>
      <c r="L529" s="53">
        <f t="shared" ca="1" si="59"/>
        <v>0</v>
      </c>
      <c r="M529" s="53">
        <f t="shared" ca="1" si="48"/>
        <v>0</v>
      </c>
      <c r="N529" s="56">
        <f t="shared" ca="1" si="60"/>
        <v>0</v>
      </c>
      <c r="O529" s="56">
        <f t="shared" ca="1" si="61"/>
        <v>0</v>
      </c>
      <c r="P529" s="53">
        <f t="shared" si="49"/>
        <v>0</v>
      </c>
      <c r="Q529" s="53">
        <f t="shared" si="50"/>
        <v>0</v>
      </c>
      <c r="R529" s="53">
        <f t="shared" si="51"/>
        <v>0</v>
      </c>
      <c r="S529" s="53">
        <f t="shared" si="52"/>
        <v>0</v>
      </c>
      <c r="T529" s="58">
        <f t="shared" si="53"/>
        <v>0</v>
      </c>
    </row>
    <row r="530" spans="1:20" ht="13">
      <c r="A530" s="43"/>
      <c r="B530" s="116">
        <f t="shared" ca="1" si="43"/>
        <v>0</v>
      </c>
      <c r="C530" s="45">
        <f t="shared" ca="1" si="44"/>
        <v>0</v>
      </c>
      <c r="D530" s="45">
        <f t="shared" ca="1" si="45"/>
        <v>0</v>
      </c>
      <c r="E530" s="45">
        <f t="shared" ca="1" si="46"/>
        <v>0</v>
      </c>
      <c r="F530" s="45">
        <f t="shared" ca="1" si="47"/>
        <v>0</v>
      </c>
      <c r="G530" s="45">
        <f t="shared" ca="1" si="54"/>
        <v>0</v>
      </c>
      <c r="H530" s="48">
        <f t="shared" ca="1" si="55"/>
        <v>0</v>
      </c>
      <c r="I530" s="48">
        <f t="shared" ca="1" si="56"/>
        <v>0</v>
      </c>
      <c r="J530" s="45">
        <f t="shared" ca="1" si="57"/>
        <v>0</v>
      </c>
      <c r="K530" s="45">
        <f t="shared" ca="1" si="58"/>
        <v>0</v>
      </c>
      <c r="L530" s="45">
        <f t="shared" ca="1" si="59"/>
        <v>0</v>
      </c>
      <c r="M530" s="45">
        <f t="shared" ca="1" si="48"/>
        <v>0</v>
      </c>
      <c r="N530" s="48">
        <f t="shared" ca="1" si="60"/>
        <v>0</v>
      </c>
      <c r="O530" s="48">
        <f t="shared" ca="1" si="61"/>
        <v>0</v>
      </c>
      <c r="P530" s="45">
        <f t="shared" si="49"/>
        <v>0</v>
      </c>
      <c r="Q530" s="45">
        <f t="shared" si="50"/>
        <v>0</v>
      </c>
      <c r="R530" s="45">
        <f t="shared" si="51"/>
        <v>0</v>
      </c>
      <c r="S530" s="45">
        <f t="shared" si="52"/>
        <v>0</v>
      </c>
      <c r="T530" s="50">
        <f t="shared" si="53"/>
        <v>0</v>
      </c>
    </row>
    <row r="531" spans="1:20" ht="13">
      <c r="A531" s="51"/>
      <c r="B531" s="115">
        <f t="shared" ca="1" si="43"/>
        <v>0</v>
      </c>
      <c r="C531" s="53">
        <f t="shared" ca="1" si="44"/>
        <v>0</v>
      </c>
      <c r="D531" s="53">
        <f t="shared" ca="1" si="45"/>
        <v>0</v>
      </c>
      <c r="E531" s="53">
        <f t="shared" ca="1" si="46"/>
        <v>0</v>
      </c>
      <c r="F531" s="53">
        <f t="shared" ca="1" si="47"/>
        <v>0</v>
      </c>
      <c r="G531" s="53">
        <f t="shared" ca="1" si="54"/>
        <v>0</v>
      </c>
      <c r="H531" s="56">
        <f t="shared" ca="1" si="55"/>
        <v>0</v>
      </c>
      <c r="I531" s="56">
        <f t="shared" ca="1" si="56"/>
        <v>0</v>
      </c>
      <c r="J531" s="53">
        <f t="shared" ca="1" si="57"/>
        <v>0</v>
      </c>
      <c r="K531" s="53">
        <f t="shared" ca="1" si="58"/>
        <v>0</v>
      </c>
      <c r="L531" s="53">
        <f t="shared" ca="1" si="59"/>
        <v>0</v>
      </c>
      <c r="M531" s="53">
        <f t="shared" ca="1" si="48"/>
        <v>0</v>
      </c>
      <c r="N531" s="56">
        <f t="shared" ca="1" si="60"/>
        <v>0</v>
      </c>
      <c r="O531" s="56">
        <f t="shared" ca="1" si="61"/>
        <v>0</v>
      </c>
      <c r="P531" s="53">
        <f t="shared" si="49"/>
        <v>0</v>
      </c>
      <c r="Q531" s="53">
        <f t="shared" si="50"/>
        <v>0</v>
      </c>
      <c r="R531" s="53">
        <f t="shared" si="51"/>
        <v>0</v>
      </c>
      <c r="S531" s="53">
        <f t="shared" si="52"/>
        <v>0</v>
      </c>
      <c r="T531" s="58">
        <f t="shared" si="53"/>
        <v>0</v>
      </c>
    </row>
    <row r="532" spans="1:20" ht="13">
      <c r="A532" s="43"/>
      <c r="B532" s="116">
        <f t="shared" ca="1" si="43"/>
        <v>0</v>
      </c>
      <c r="C532" s="45">
        <f t="shared" ca="1" si="44"/>
        <v>0</v>
      </c>
      <c r="D532" s="45">
        <f t="shared" ca="1" si="45"/>
        <v>0</v>
      </c>
      <c r="E532" s="45">
        <f t="shared" ca="1" si="46"/>
        <v>0</v>
      </c>
      <c r="F532" s="45">
        <f t="shared" ca="1" si="47"/>
        <v>0</v>
      </c>
      <c r="G532" s="45">
        <f t="shared" ca="1" si="54"/>
        <v>0</v>
      </c>
      <c r="H532" s="48">
        <f t="shared" ca="1" si="55"/>
        <v>0</v>
      </c>
      <c r="I532" s="48">
        <f t="shared" ca="1" si="56"/>
        <v>0</v>
      </c>
      <c r="J532" s="45">
        <f t="shared" ca="1" si="57"/>
        <v>0</v>
      </c>
      <c r="K532" s="45">
        <f t="shared" ca="1" si="58"/>
        <v>0</v>
      </c>
      <c r="L532" s="45">
        <f t="shared" ca="1" si="59"/>
        <v>0</v>
      </c>
      <c r="M532" s="45">
        <f t="shared" ca="1" si="48"/>
        <v>0</v>
      </c>
      <c r="N532" s="48">
        <f t="shared" ca="1" si="60"/>
        <v>0</v>
      </c>
      <c r="O532" s="48">
        <f t="shared" ca="1" si="61"/>
        <v>0</v>
      </c>
      <c r="P532" s="45">
        <f t="shared" si="49"/>
        <v>0</v>
      </c>
      <c r="Q532" s="45">
        <f t="shared" si="50"/>
        <v>0</v>
      </c>
      <c r="R532" s="45">
        <f t="shared" si="51"/>
        <v>0</v>
      </c>
      <c r="S532" s="45">
        <f t="shared" si="52"/>
        <v>0</v>
      </c>
      <c r="T532" s="50">
        <f t="shared" si="53"/>
        <v>0</v>
      </c>
    </row>
    <row r="533" spans="1:20" ht="13">
      <c r="A533" s="51"/>
      <c r="B533" s="115">
        <f t="shared" ca="1" si="43"/>
        <v>0</v>
      </c>
      <c r="C533" s="53">
        <f t="shared" ca="1" si="44"/>
        <v>0</v>
      </c>
      <c r="D533" s="53">
        <f t="shared" ca="1" si="45"/>
        <v>0</v>
      </c>
      <c r="E533" s="53">
        <f t="shared" ca="1" si="46"/>
        <v>0</v>
      </c>
      <c r="F533" s="53">
        <f t="shared" ca="1" si="47"/>
        <v>0</v>
      </c>
      <c r="G533" s="53">
        <f t="shared" ca="1" si="54"/>
        <v>0</v>
      </c>
      <c r="H533" s="56">
        <f t="shared" ca="1" si="55"/>
        <v>0</v>
      </c>
      <c r="I533" s="56">
        <f t="shared" ca="1" si="56"/>
        <v>0</v>
      </c>
      <c r="J533" s="53">
        <f t="shared" ca="1" si="57"/>
        <v>0</v>
      </c>
      <c r="K533" s="53">
        <f t="shared" ca="1" si="58"/>
        <v>0</v>
      </c>
      <c r="L533" s="53">
        <f t="shared" ca="1" si="59"/>
        <v>0</v>
      </c>
      <c r="M533" s="53">
        <f t="shared" ca="1" si="48"/>
        <v>0</v>
      </c>
      <c r="N533" s="56">
        <f t="shared" ca="1" si="60"/>
        <v>0</v>
      </c>
      <c r="O533" s="56">
        <f t="shared" ca="1" si="61"/>
        <v>0</v>
      </c>
      <c r="P533" s="53">
        <f t="shared" si="49"/>
        <v>0</v>
      </c>
      <c r="Q533" s="53">
        <f t="shared" si="50"/>
        <v>0</v>
      </c>
      <c r="R533" s="53">
        <f t="shared" si="51"/>
        <v>0</v>
      </c>
      <c r="S533" s="53">
        <f t="shared" si="52"/>
        <v>0</v>
      </c>
      <c r="T533" s="58">
        <f t="shared" si="53"/>
        <v>0</v>
      </c>
    </row>
    <row r="534" spans="1:20" ht="13">
      <c r="A534" s="43"/>
      <c r="B534" s="116">
        <f t="shared" ca="1" si="43"/>
        <v>0</v>
      </c>
      <c r="C534" s="45">
        <f t="shared" ca="1" si="44"/>
        <v>0</v>
      </c>
      <c r="D534" s="45">
        <f t="shared" ca="1" si="45"/>
        <v>0</v>
      </c>
      <c r="E534" s="45">
        <f t="shared" ca="1" si="46"/>
        <v>0</v>
      </c>
      <c r="F534" s="45">
        <f t="shared" ca="1" si="47"/>
        <v>0</v>
      </c>
      <c r="G534" s="45">
        <f t="shared" ca="1" si="54"/>
        <v>0</v>
      </c>
      <c r="H534" s="48">
        <f t="shared" ca="1" si="55"/>
        <v>0</v>
      </c>
      <c r="I534" s="48">
        <f t="shared" ca="1" si="56"/>
        <v>0</v>
      </c>
      <c r="J534" s="45">
        <f t="shared" ca="1" si="57"/>
        <v>0</v>
      </c>
      <c r="K534" s="45">
        <f t="shared" ca="1" si="58"/>
        <v>0</v>
      </c>
      <c r="L534" s="45">
        <f t="shared" ca="1" si="59"/>
        <v>0</v>
      </c>
      <c r="M534" s="45">
        <f t="shared" ca="1" si="48"/>
        <v>0</v>
      </c>
      <c r="N534" s="48">
        <f t="shared" ca="1" si="60"/>
        <v>0</v>
      </c>
      <c r="O534" s="48">
        <f t="shared" ca="1" si="61"/>
        <v>0</v>
      </c>
      <c r="P534" s="45">
        <f t="shared" si="49"/>
        <v>0</v>
      </c>
      <c r="Q534" s="45">
        <f t="shared" si="50"/>
        <v>0</v>
      </c>
      <c r="R534" s="45">
        <f t="shared" si="51"/>
        <v>0</v>
      </c>
      <c r="S534" s="45">
        <f t="shared" si="52"/>
        <v>0</v>
      </c>
      <c r="T534" s="50">
        <f t="shared" si="53"/>
        <v>0</v>
      </c>
    </row>
    <row r="535" spans="1:20" ht="13">
      <c r="A535" s="51"/>
      <c r="B535" s="115">
        <f t="shared" ca="1" si="43"/>
        <v>0</v>
      </c>
      <c r="C535" s="53">
        <f t="shared" ca="1" si="44"/>
        <v>0</v>
      </c>
      <c r="D535" s="53">
        <f t="shared" ca="1" si="45"/>
        <v>0</v>
      </c>
      <c r="E535" s="53">
        <f t="shared" ca="1" si="46"/>
        <v>0</v>
      </c>
      <c r="F535" s="53">
        <f t="shared" ca="1" si="47"/>
        <v>0</v>
      </c>
      <c r="G535" s="53">
        <f t="shared" ca="1" si="54"/>
        <v>0</v>
      </c>
      <c r="H535" s="56">
        <f t="shared" ca="1" si="55"/>
        <v>0</v>
      </c>
      <c r="I535" s="56">
        <f t="shared" ca="1" si="56"/>
        <v>0</v>
      </c>
      <c r="J535" s="53">
        <f t="shared" ca="1" si="57"/>
        <v>0</v>
      </c>
      <c r="K535" s="53">
        <f t="shared" ca="1" si="58"/>
        <v>0</v>
      </c>
      <c r="L535" s="53">
        <f t="shared" ca="1" si="59"/>
        <v>0</v>
      </c>
      <c r="M535" s="53">
        <f t="shared" ca="1" si="48"/>
        <v>0</v>
      </c>
      <c r="N535" s="56">
        <f t="shared" ca="1" si="60"/>
        <v>0</v>
      </c>
      <c r="O535" s="56">
        <f t="shared" ca="1" si="61"/>
        <v>0</v>
      </c>
      <c r="P535" s="53">
        <f t="shared" si="49"/>
        <v>0</v>
      </c>
      <c r="Q535" s="53">
        <f t="shared" si="50"/>
        <v>0</v>
      </c>
      <c r="R535" s="53">
        <f t="shared" si="51"/>
        <v>0</v>
      </c>
      <c r="S535" s="53">
        <f t="shared" si="52"/>
        <v>0</v>
      </c>
      <c r="T535" s="58">
        <f t="shared" si="53"/>
        <v>0</v>
      </c>
    </row>
    <row r="536" spans="1:20" ht="13">
      <c r="A536" s="43"/>
      <c r="B536" s="116">
        <f t="shared" ca="1" si="43"/>
        <v>0</v>
      </c>
      <c r="C536" s="45">
        <f t="shared" ca="1" si="44"/>
        <v>0</v>
      </c>
      <c r="D536" s="45">
        <f t="shared" ca="1" si="45"/>
        <v>0</v>
      </c>
      <c r="E536" s="45">
        <f t="shared" ca="1" si="46"/>
        <v>0</v>
      </c>
      <c r="F536" s="45">
        <f t="shared" ca="1" si="47"/>
        <v>0</v>
      </c>
      <c r="G536" s="45">
        <f t="shared" ca="1" si="54"/>
        <v>0</v>
      </c>
      <c r="H536" s="48">
        <f t="shared" ca="1" si="55"/>
        <v>0</v>
      </c>
      <c r="I536" s="48">
        <f t="shared" ca="1" si="56"/>
        <v>0</v>
      </c>
      <c r="J536" s="45">
        <f t="shared" ca="1" si="57"/>
        <v>0</v>
      </c>
      <c r="K536" s="45">
        <f t="shared" ca="1" si="58"/>
        <v>0</v>
      </c>
      <c r="L536" s="45">
        <f t="shared" ca="1" si="59"/>
        <v>0</v>
      </c>
      <c r="M536" s="45">
        <f t="shared" ca="1" si="48"/>
        <v>0</v>
      </c>
      <c r="N536" s="48">
        <f t="shared" ca="1" si="60"/>
        <v>0</v>
      </c>
      <c r="O536" s="48">
        <f t="shared" ca="1" si="61"/>
        <v>0</v>
      </c>
      <c r="P536" s="45">
        <f t="shared" si="49"/>
        <v>0</v>
      </c>
      <c r="Q536" s="45">
        <f t="shared" si="50"/>
        <v>0</v>
      </c>
      <c r="R536" s="45">
        <f t="shared" si="51"/>
        <v>0</v>
      </c>
      <c r="S536" s="45">
        <f t="shared" si="52"/>
        <v>0</v>
      </c>
      <c r="T536" s="50">
        <f t="shared" si="53"/>
        <v>0</v>
      </c>
    </row>
    <row r="537" spans="1:20" ht="13">
      <c r="A537" s="51"/>
      <c r="B537" s="115">
        <f t="shared" ca="1" si="43"/>
        <v>0</v>
      </c>
      <c r="C537" s="53">
        <f t="shared" ca="1" si="44"/>
        <v>0</v>
      </c>
      <c r="D537" s="53">
        <f t="shared" ca="1" si="45"/>
        <v>0</v>
      </c>
      <c r="E537" s="53">
        <f t="shared" ca="1" si="46"/>
        <v>0</v>
      </c>
      <c r="F537" s="53">
        <f t="shared" ca="1" si="47"/>
        <v>0</v>
      </c>
      <c r="G537" s="53">
        <f t="shared" ca="1" si="54"/>
        <v>0</v>
      </c>
      <c r="H537" s="56">
        <f t="shared" ca="1" si="55"/>
        <v>0</v>
      </c>
      <c r="I537" s="56">
        <f t="shared" ca="1" si="56"/>
        <v>0</v>
      </c>
      <c r="J537" s="53">
        <f t="shared" ca="1" si="57"/>
        <v>0</v>
      </c>
      <c r="K537" s="53">
        <f t="shared" ca="1" si="58"/>
        <v>0</v>
      </c>
      <c r="L537" s="53">
        <f t="shared" ca="1" si="59"/>
        <v>0</v>
      </c>
      <c r="M537" s="53">
        <f t="shared" ca="1" si="48"/>
        <v>0</v>
      </c>
      <c r="N537" s="56">
        <f t="shared" ca="1" si="60"/>
        <v>0</v>
      </c>
      <c r="O537" s="56">
        <f t="shared" ca="1" si="61"/>
        <v>0</v>
      </c>
      <c r="P537" s="53">
        <f t="shared" si="49"/>
        <v>0</v>
      </c>
      <c r="Q537" s="53">
        <f t="shared" si="50"/>
        <v>0</v>
      </c>
      <c r="R537" s="53">
        <f t="shared" si="51"/>
        <v>0</v>
      </c>
      <c r="S537" s="53">
        <f t="shared" si="52"/>
        <v>0</v>
      </c>
      <c r="T537" s="58">
        <f t="shared" si="53"/>
        <v>0</v>
      </c>
    </row>
    <row r="538" spans="1:20" ht="13">
      <c r="A538" s="43"/>
      <c r="B538" s="116">
        <f t="shared" ca="1" si="43"/>
        <v>0</v>
      </c>
      <c r="C538" s="45">
        <f t="shared" ca="1" si="44"/>
        <v>0</v>
      </c>
      <c r="D538" s="45">
        <f t="shared" ca="1" si="45"/>
        <v>0</v>
      </c>
      <c r="E538" s="45">
        <f t="shared" ca="1" si="46"/>
        <v>0</v>
      </c>
      <c r="F538" s="45">
        <f t="shared" ca="1" si="47"/>
        <v>0</v>
      </c>
      <c r="G538" s="45">
        <f t="shared" ca="1" si="54"/>
        <v>0</v>
      </c>
      <c r="H538" s="48">
        <f t="shared" ca="1" si="55"/>
        <v>0</v>
      </c>
      <c r="I538" s="48">
        <f t="shared" ca="1" si="56"/>
        <v>0</v>
      </c>
      <c r="J538" s="45">
        <f t="shared" ca="1" si="57"/>
        <v>0</v>
      </c>
      <c r="K538" s="45">
        <f t="shared" ca="1" si="58"/>
        <v>0</v>
      </c>
      <c r="L538" s="45">
        <f t="shared" ca="1" si="59"/>
        <v>0</v>
      </c>
      <c r="M538" s="45">
        <f t="shared" ca="1" si="48"/>
        <v>0</v>
      </c>
      <c r="N538" s="48">
        <f t="shared" ca="1" si="60"/>
        <v>0</v>
      </c>
      <c r="O538" s="48">
        <f t="shared" ca="1" si="61"/>
        <v>0</v>
      </c>
      <c r="P538" s="45">
        <f t="shared" si="49"/>
        <v>0</v>
      </c>
      <c r="Q538" s="45">
        <f t="shared" si="50"/>
        <v>0</v>
      </c>
      <c r="R538" s="45">
        <f t="shared" si="51"/>
        <v>0</v>
      </c>
      <c r="S538" s="45">
        <f t="shared" si="52"/>
        <v>0</v>
      </c>
      <c r="T538" s="50">
        <f t="shared" si="53"/>
        <v>0</v>
      </c>
    </row>
    <row r="539" spans="1:20" ht="13">
      <c r="A539" s="51"/>
      <c r="B539" s="115">
        <f t="shared" ca="1" si="43"/>
        <v>0</v>
      </c>
      <c r="C539" s="53">
        <f t="shared" ca="1" si="44"/>
        <v>0</v>
      </c>
      <c r="D539" s="53">
        <f t="shared" ca="1" si="45"/>
        <v>0</v>
      </c>
      <c r="E539" s="53">
        <f t="shared" ca="1" si="46"/>
        <v>0</v>
      </c>
      <c r="F539" s="53">
        <f t="shared" ca="1" si="47"/>
        <v>0</v>
      </c>
      <c r="G539" s="53">
        <f t="shared" ca="1" si="54"/>
        <v>0</v>
      </c>
      <c r="H539" s="56">
        <f t="shared" ca="1" si="55"/>
        <v>0</v>
      </c>
      <c r="I539" s="56">
        <f t="shared" ca="1" si="56"/>
        <v>0</v>
      </c>
      <c r="J539" s="53">
        <f t="shared" ca="1" si="57"/>
        <v>0</v>
      </c>
      <c r="K539" s="53">
        <f t="shared" ca="1" si="58"/>
        <v>0</v>
      </c>
      <c r="L539" s="53">
        <f t="shared" ca="1" si="59"/>
        <v>0</v>
      </c>
      <c r="M539" s="53">
        <f t="shared" ca="1" si="48"/>
        <v>0</v>
      </c>
      <c r="N539" s="56">
        <f t="shared" ca="1" si="60"/>
        <v>0</v>
      </c>
      <c r="O539" s="56">
        <f t="shared" ca="1" si="61"/>
        <v>0</v>
      </c>
      <c r="P539" s="53">
        <f t="shared" si="49"/>
        <v>0</v>
      </c>
      <c r="Q539" s="53">
        <f t="shared" si="50"/>
        <v>0</v>
      </c>
      <c r="R539" s="53">
        <f t="shared" si="51"/>
        <v>0</v>
      </c>
      <c r="S539" s="53">
        <f t="shared" si="52"/>
        <v>0</v>
      </c>
      <c r="T539" s="58">
        <f t="shared" si="53"/>
        <v>0</v>
      </c>
    </row>
    <row r="540" spans="1:20" ht="13">
      <c r="A540" s="43"/>
      <c r="B540" s="116">
        <f t="shared" ca="1" si="43"/>
        <v>0</v>
      </c>
      <c r="C540" s="45">
        <f t="shared" ca="1" si="44"/>
        <v>0</v>
      </c>
      <c r="D540" s="45">
        <f t="shared" ca="1" si="45"/>
        <v>0</v>
      </c>
      <c r="E540" s="45">
        <f t="shared" ca="1" si="46"/>
        <v>0</v>
      </c>
      <c r="F540" s="45">
        <f t="shared" ca="1" si="47"/>
        <v>0</v>
      </c>
      <c r="G540" s="45">
        <f t="shared" ca="1" si="54"/>
        <v>0</v>
      </c>
      <c r="H540" s="48">
        <f t="shared" ca="1" si="55"/>
        <v>0</v>
      </c>
      <c r="I540" s="48">
        <f t="shared" ca="1" si="56"/>
        <v>0</v>
      </c>
      <c r="J540" s="45">
        <f t="shared" ca="1" si="57"/>
        <v>0</v>
      </c>
      <c r="K540" s="45">
        <f t="shared" ca="1" si="58"/>
        <v>0</v>
      </c>
      <c r="L540" s="45">
        <f t="shared" ca="1" si="59"/>
        <v>0</v>
      </c>
      <c r="M540" s="45">
        <f t="shared" ca="1" si="48"/>
        <v>0</v>
      </c>
      <c r="N540" s="48">
        <f t="shared" ca="1" si="60"/>
        <v>0</v>
      </c>
      <c r="O540" s="48">
        <f t="shared" ca="1" si="61"/>
        <v>0</v>
      </c>
      <c r="P540" s="45">
        <f t="shared" si="49"/>
        <v>0</v>
      </c>
      <c r="Q540" s="45">
        <f t="shared" si="50"/>
        <v>0</v>
      </c>
      <c r="R540" s="45">
        <f t="shared" si="51"/>
        <v>0</v>
      </c>
      <c r="S540" s="45">
        <f t="shared" si="52"/>
        <v>0</v>
      </c>
      <c r="T540" s="50">
        <f t="shared" si="53"/>
        <v>0</v>
      </c>
    </row>
    <row r="541" spans="1:20" ht="13">
      <c r="A541" s="51"/>
      <c r="B541" s="115">
        <f t="shared" ca="1" si="43"/>
        <v>0</v>
      </c>
      <c r="C541" s="53">
        <f t="shared" ca="1" si="44"/>
        <v>0</v>
      </c>
      <c r="D541" s="53">
        <f t="shared" ca="1" si="45"/>
        <v>0</v>
      </c>
      <c r="E541" s="53">
        <f t="shared" ca="1" si="46"/>
        <v>0</v>
      </c>
      <c r="F541" s="53">
        <f t="shared" ca="1" si="47"/>
        <v>0</v>
      </c>
      <c r="G541" s="53">
        <f t="shared" ca="1" si="54"/>
        <v>0</v>
      </c>
      <c r="H541" s="56">
        <f t="shared" ca="1" si="55"/>
        <v>0</v>
      </c>
      <c r="I541" s="56">
        <f t="shared" ca="1" si="56"/>
        <v>0</v>
      </c>
      <c r="J541" s="53">
        <f t="shared" ca="1" si="57"/>
        <v>0</v>
      </c>
      <c r="K541" s="53">
        <f t="shared" ca="1" si="58"/>
        <v>0</v>
      </c>
      <c r="L541" s="53">
        <f t="shared" ca="1" si="59"/>
        <v>0</v>
      </c>
      <c r="M541" s="53">
        <f t="shared" ca="1" si="48"/>
        <v>0</v>
      </c>
      <c r="N541" s="56">
        <f t="shared" ca="1" si="60"/>
        <v>0</v>
      </c>
      <c r="O541" s="56">
        <f t="shared" ca="1" si="61"/>
        <v>0</v>
      </c>
      <c r="P541" s="53">
        <f t="shared" si="49"/>
        <v>0</v>
      </c>
      <c r="Q541" s="53">
        <f t="shared" si="50"/>
        <v>0</v>
      </c>
      <c r="R541" s="53">
        <f t="shared" si="51"/>
        <v>0</v>
      </c>
      <c r="S541" s="53">
        <f t="shared" si="52"/>
        <v>0</v>
      </c>
      <c r="T541" s="58">
        <f t="shared" si="53"/>
        <v>0</v>
      </c>
    </row>
    <row r="542" spans="1:20" ht="13">
      <c r="A542" s="43"/>
      <c r="B542" s="116">
        <f t="shared" ca="1" si="43"/>
        <v>0</v>
      </c>
      <c r="C542" s="45">
        <f t="shared" ca="1" si="44"/>
        <v>0</v>
      </c>
      <c r="D542" s="45">
        <f t="shared" ca="1" si="45"/>
        <v>0</v>
      </c>
      <c r="E542" s="45">
        <f t="shared" ca="1" si="46"/>
        <v>0</v>
      </c>
      <c r="F542" s="45">
        <f t="shared" ca="1" si="47"/>
        <v>0</v>
      </c>
      <c r="G542" s="45">
        <f t="shared" ca="1" si="54"/>
        <v>0</v>
      </c>
      <c r="H542" s="48">
        <f t="shared" ca="1" si="55"/>
        <v>0</v>
      </c>
      <c r="I542" s="48">
        <f t="shared" ca="1" si="56"/>
        <v>0</v>
      </c>
      <c r="J542" s="45">
        <f t="shared" ca="1" si="57"/>
        <v>0</v>
      </c>
      <c r="K542" s="45">
        <f t="shared" ca="1" si="58"/>
        <v>0</v>
      </c>
      <c r="L542" s="45">
        <f t="shared" ca="1" si="59"/>
        <v>0</v>
      </c>
      <c r="M542" s="45">
        <f t="shared" ca="1" si="48"/>
        <v>0</v>
      </c>
      <c r="N542" s="48">
        <f t="shared" ca="1" si="60"/>
        <v>0</v>
      </c>
      <c r="O542" s="48">
        <f t="shared" ca="1" si="61"/>
        <v>0</v>
      </c>
      <c r="P542" s="45">
        <f t="shared" si="49"/>
        <v>0</v>
      </c>
      <c r="Q542" s="45">
        <f t="shared" si="50"/>
        <v>0</v>
      </c>
      <c r="R542" s="45">
        <f t="shared" si="51"/>
        <v>0</v>
      </c>
      <c r="S542" s="45">
        <f t="shared" si="52"/>
        <v>0</v>
      </c>
      <c r="T542" s="50">
        <f t="shared" si="53"/>
        <v>0</v>
      </c>
    </row>
    <row r="543" spans="1:20" ht="13">
      <c r="A543" s="51"/>
      <c r="B543" s="115">
        <f t="shared" ca="1" si="43"/>
        <v>0</v>
      </c>
      <c r="C543" s="53">
        <f t="shared" ca="1" si="44"/>
        <v>0</v>
      </c>
      <c r="D543" s="53">
        <f t="shared" ca="1" si="45"/>
        <v>0</v>
      </c>
      <c r="E543" s="53">
        <f t="shared" ca="1" si="46"/>
        <v>0</v>
      </c>
      <c r="F543" s="53">
        <f t="shared" ca="1" si="47"/>
        <v>0</v>
      </c>
      <c r="G543" s="53">
        <f t="shared" ca="1" si="54"/>
        <v>0</v>
      </c>
      <c r="H543" s="56">
        <f t="shared" ca="1" si="55"/>
        <v>0</v>
      </c>
      <c r="I543" s="56">
        <f t="shared" ca="1" si="56"/>
        <v>0</v>
      </c>
      <c r="J543" s="53">
        <f t="shared" ca="1" si="57"/>
        <v>0</v>
      </c>
      <c r="K543" s="53">
        <f t="shared" ca="1" si="58"/>
        <v>0</v>
      </c>
      <c r="L543" s="53">
        <f t="shared" ca="1" si="59"/>
        <v>0</v>
      </c>
      <c r="M543" s="53">
        <f t="shared" ca="1" si="48"/>
        <v>0</v>
      </c>
      <c r="N543" s="56">
        <f t="shared" ca="1" si="60"/>
        <v>0</v>
      </c>
      <c r="O543" s="56">
        <f t="shared" ca="1" si="61"/>
        <v>0</v>
      </c>
      <c r="P543" s="53">
        <f t="shared" si="49"/>
        <v>0</v>
      </c>
      <c r="Q543" s="53">
        <f t="shared" si="50"/>
        <v>0</v>
      </c>
      <c r="R543" s="53">
        <f t="shared" si="51"/>
        <v>0</v>
      </c>
      <c r="S543" s="53">
        <f t="shared" si="52"/>
        <v>0</v>
      </c>
      <c r="T543" s="58">
        <f t="shared" si="53"/>
        <v>0</v>
      </c>
    </row>
    <row r="544" spans="1:20" ht="13">
      <c r="A544" s="43"/>
      <c r="B544" s="116">
        <f t="shared" ca="1" si="43"/>
        <v>0</v>
      </c>
      <c r="C544" s="45">
        <f t="shared" ca="1" si="44"/>
        <v>0</v>
      </c>
      <c r="D544" s="45">
        <f t="shared" ca="1" si="45"/>
        <v>0</v>
      </c>
      <c r="E544" s="45">
        <f t="shared" ca="1" si="46"/>
        <v>0</v>
      </c>
      <c r="F544" s="45">
        <f t="shared" ca="1" si="47"/>
        <v>0</v>
      </c>
      <c r="G544" s="45">
        <f t="shared" ca="1" si="54"/>
        <v>0</v>
      </c>
      <c r="H544" s="48">
        <f t="shared" ca="1" si="55"/>
        <v>0</v>
      </c>
      <c r="I544" s="48">
        <f t="shared" ca="1" si="56"/>
        <v>0</v>
      </c>
      <c r="J544" s="45">
        <f t="shared" ca="1" si="57"/>
        <v>0</v>
      </c>
      <c r="K544" s="45">
        <f t="shared" ca="1" si="58"/>
        <v>0</v>
      </c>
      <c r="L544" s="45">
        <f t="shared" ca="1" si="59"/>
        <v>0</v>
      </c>
      <c r="M544" s="45">
        <f t="shared" ca="1" si="48"/>
        <v>0</v>
      </c>
      <c r="N544" s="48">
        <f t="shared" ca="1" si="60"/>
        <v>0</v>
      </c>
      <c r="O544" s="48">
        <f t="shared" ca="1" si="61"/>
        <v>0</v>
      </c>
      <c r="P544" s="45">
        <f t="shared" si="49"/>
        <v>0</v>
      </c>
      <c r="Q544" s="45">
        <f t="shared" si="50"/>
        <v>0</v>
      </c>
      <c r="R544" s="45">
        <f t="shared" si="51"/>
        <v>0</v>
      </c>
      <c r="S544" s="45">
        <f t="shared" si="52"/>
        <v>0</v>
      </c>
      <c r="T544" s="50">
        <f t="shared" si="53"/>
        <v>0</v>
      </c>
    </row>
    <row r="545" spans="1:20" ht="13">
      <c r="A545" s="51"/>
      <c r="B545" s="115">
        <f t="shared" ca="1" si="43"/>
        <v>0</v>
      </c>
      <c r="C545" s="53">
        <f t="shared" ca="1" si="44"/>
        <v>0</v>
      </c>
      <c r="D545" s="53">
        <f t="shared" ca="1" si="45"/>
        <v>0</v>
      </c>
      <c r="E545" s="53">
        <f t="shared" ca="1" si="46"/>
        <v>0</v>
      </c>
      <c r="F545" s="53">
        <f t="shared" ca="1" si="47"/>
        <v>0</v>
      </c>
      <c r="G545" s="53">
        <f t="shared" ca="1" si="54"/>
        <v>0</v>
      </c>
      <c r="H545" s="56">
        <f t="shared" ca="1" si="55"/>
        <v>0</v>
      </c>
      <c r="I545" s="56">
        <f t="shared" ca="1" si="56"/>
        <v>0</v>
      </c>
      <c r="J545" s="53">
        <f t="shared" ca="1" si="57"/>
        <v>0</v>
      </c>
      <c r="K545" s="53">
        <f t="shared" ca="1" si="58"/>
        <v>0</v>
      </c>
      <c r="L545" s="53">
        <f t="shared" ca="1" si="59"/>
        <v>0</v>
      </c>
      <c r="M545" s="53">
        <f t="shared" ca="1" si="48"/>
        <v>0</v>
      </c>
      <c r="N545" s="56">
        <f t="shared" ca="1" si="60"/>
        <v>0</v>
      </c>
      <c r="O545" s="56">
        <f t="shared" ca="1" si="61"/>
        <v>0</v>
      </c>
      <c r="P545" s="53">
        <f t="shared" si="49"/>
        <v>0</v>
      </c>
      <c r="Q545" s="53">
        <f t="shared" si="50"/>
        <v>0</v>
      </c>
      <c r="R545" s="53">
        <f t="shared" si="51"/>
        <v>0</v>
      </c>
      <c r="S545" s="53">
        <f t="shared" si="52"/>
        <v>0</v>
      </c>
      <c r="T545" s="58">
        <f t="shared" si="53"/>
        <v>0</v>
      </c>
    </row>
    <row r="546" spans="1:20" ht="13">
      <c r="A546" s="43"/>
      <c r="B546" s="116">
        <f t="shared" ca="1" si="43"/>
        <v>0</v>
      </c>
      <c r="C546" s="45">
        <f t="shared" ca="1" si="44"/>
        <v>0</v>
      </c>
      <c r="D546" s="45">
        <f t="shared" ca="1" si="45"/>
        <v>0</v>
      </c>
      <c r="E546" s="45">
        <f t="shared" ca="1" si="46"/>
        <v>0</v>
      </c>
      <c r="F546" s="45">
        <f t="shared" ca="1" si="47"/>
        <v>0</v>
      </c>
      <c r="G546" s="45">
        <f t="shared" ca="1" si="54"/>
        <v>0</v>
      </c>
      <c r="H546" s="48">
        <f t="shared" ca="1" si="55"/>
        <v>0</v>
      </c>
      <c r="I546" s="48">
        <f t="shared" ca="1" si="56"/>
        <v>0</v>
      </c>
      <c r="J546" s="45">
        <f t="shared" ca="1" si="57"/>
        <v>0</v>
      </c>
      <c r="K546" s="45">
        <f t="shared" ca="1" si="58"/>
        <v>0</v>
      </c>
      <c r="L546" s="45">
        <f t="shared" ca="1" si="59"/>
        <v>0</v>
      </c>
      <c r="M546" s="45">
        <f t="shared" ca="1" si="48"/>
        <v>0</v>
      </c>
      <c r="N546" s="48">
        <f t="shared" ca="1" si="60"/>
        <v>0</v>
      </c>
      <c r="O546" s="48">
        <f t="shared" ca="1" si="61"/>
        <v>0</v>
      </c>
      <c r="P546" s="45">
        <f t="shared" si="49"/>
        <v>0</v>
      </c>
      <c r="Q546" s="45">
        <f t="shared" si="50"/>
        <v>0</v>
      </c>
      <c r="R546" s="45">
        <f t="shared" si="51"/>
        <v>0</v>
      </c>
      <c r="S546" s="45">
        <f t="shared" si="52"/>
        <v>0</v>
      </c>
      <c r="T546" s="50">
        <f t="shared" si="53"/>
        <v>0</v>
      </c>
    </row>
    <row r="547" spans="1:20" ht="13">
      <c r="A547" s="51"/>
      <c r="B547" s="115">
        <f t="shared" ca="1" si="43"/>
        <v>0</v>
      </c>
      <c r="C547" s="53">
        <f t="shared" ca="1" si="44"/>
        <v>0</v>
      </c>
      <c r="D547" s="53">
        <f t="shared" ca="1" si="45"/>
        <v>0</v>
      </c>
      <c r="E547" s="53">
        <f t="shared" ca="1" si="46"/>
        <v>0</v>
      </c>
      <c r="F547" s="53">
        <f t="shared" ca="1" si="47"/>
        <v>0</v>
      </c>
      <c r="G547" s="53">
        <f t="shared" ca="1" si="54"/>
        <v>0</v>
      </c>
      <c r="H547" s="56">
        <f t="shared" ca="1" si="55"/>
        <v>0</v>
      </c>
      <c r="I547" s="56">
        <f t="shared" ca="1" si="56"/>
        <v>0</v>
      </c>
      <c r="J547" s="53">
        <f t="shared" ca="1" si="57"/>
        <v>0</v>
      </c>
      <c r="K547" s="53">
        <f t="shared" ca="1" si="58"/>
        <v>0</v>
      </c>
      <c r="L547" s="53">
        <f t="shared" ca="1" si="59"/>
        <v>0</v>
      </c>
      <c r="M547" s="53">
        <f t="shared" ca="1" si="48"/>
        <v>0</v>
      </c>
      <c r="N547" s="56">
        <f t="shared" ca="1" si="60"/>
        <v>0</v>
      </c>
      <c r="O547" s="56">
        <f t="shared" ca="1" si="61"/>
        <v>0</v>
      </c>
      <c r="P547" s="53">
        <f t="shared" si="49"/>
        <v>0</v>
      </c>
      <c r="Q547" s="53">
        <f t="shared" si="50"/>
        <v>0</v>
      </c>
      <c r="R547" s="53">
        <f t="shared" si="51"/>
        <v>0</v>
      </c>
      <c r="S547" s="53">
        <f t="shared" si="52"/>
        <v>0</v>
      </c>
      <c r="T547" s="58">
        <f t="shared" si="53"/>
        <v>0</v>
      </c>
    </row>
    <row r="548" spans="1:20" ht="13">
      <c r="A548" s="43"/>
      <c r="B548" s="116">
        <f t="shared" ca="1" si="43"/>
        <v>0</v>
      </c>
      <c r="C548" s="45">
        <f t="shared" ca="1" si="44"/>
        <v>0</v>
      </c>
      <c r="D548" s="45">
        <f t="shared" ca="1" si="45"/>
        <v>0</v>
      </c>
      <c r="E548" s="45">
        <f t="shared" ca="1" si="46"/>
        <v>0</v>
      </c>
      <c r="F548" s="45">
        <f t="shared" ca="1" si="47"/>
        <v>0</v>
      </c>
      <c r="G548" s="45">
        <f t="shared" ca="1" si="54"/>
        <v>0</v>
      </c>
      <c r="H548" s="48">
        <f t="shared" ca="1" si="55"/>
        <v>0</v>
      </c>
      <c r="I548" s="48">
        <f t="shared" ca="1" si="56"/>
        <v>0</v>
      </c>
      <c r="J548" s="45">
        <f t="shared" ca="1" si="57"/>
        <v>0</v>
      </c>
      <c r="K548" s="45">
        <f t="shared" ca="1" si="58"/>
        <v>0</v>
      </c>
      <c r="L548" s="45">
        <f t="shared" ca="1" si="59"/>
        <v>0</v>
      </c>
      <c r="M548" s="45">
        <f t="shared" ca="1" si="48"/>
        <v>0</v>
      </c>
      <c r="N548" s="48">
        <f t="shared" ca="1" si="60"/>
        <v>0</v>
      </c>
      <c r="O548" s="48">
        <f t="shared" ca="1" si="61"/>
        <v>0</v>
      </c>
      <c r="P548" s="45">
        <f t="shared" si="49"/>
        <v>0</v>
      </c>
      <c r="Q548" s="45">
        <f t="shared" si="50"/>
        <v>0</v>
      </c>
      <c r="R548" s="45">
        <f t="shared" si="51"/>
        <v>0</v>
      </c>
      <c r="S548" s="45">
        <f t="shared" si="52"/>
        <v>0</v>
      </c>
      <c r="T548" s="50">
        <f t="shared" si="53"/>
        <v>0</v>
      </c>
    </row>
    <row r="549" spans="1:20" ht="13">
      <c r="A549" s="51"/>
      <c r="B549" s="115">
        <f t="shared" ca="1" si="43"/>
        <v>0</v>
      </c>
      <c r="C549" s="53">
        <f t="shared" ca="1" si="44"/>
        <v>0</v>
      </c>
      <c r="D549" s="53">
        <f t="shared" ca="1" si="45"/>
        <v>0</v>
      </c>
      <c r="E549" s="53">
        <f t="shared" ca="1" si="46"/>
        <v>0</v>
      </c>
      <c r="F549" s="53">
        <f t="shared" ca="1" si="47"/>
        <v>0</v>
      </c>
      <c r="G549" s="53">
        <f t="shared" ca="1" si="54"/>
        <v>0</v>
      </c>
      <c r="H549" s="56">
        <f t="shared" ca="1" si="55"/>
        <v>0</v>
      </c>
      <c r="I549" s="56">
        <f t="shared" ca="1" si="56"/>
        <v>0</v>
      </c>
      <c r="J549" s="53">
        <f t="shared" ca="1" si="57"/>
        <v>0</v>
      </c>
      <c r="K549" s="53">
        <f t="shared" ca="1" si="58"/>
        <v>0</v>
      </c>
      <c r="L549" s="53">
        <f t="shared" ca="1" si="59"/>
        <v>0</v>
      </c>
      <c r="M549" s="53">
        <f t="shared" ca="1" si="48"/>
        <v>0</v>
      </c>
      <c r="N549" s="56">
        <f t="shared" ca="1" si="60"/>
        <v>0</v>
      </c>
      <c r="O549" s="56">
        <f t="shared" ca="1" si="61"/>
        <v>0</v>
      </c>
      <c r="P549" s="53">
        <f t="shared" si="49"/>
        <v>0</v>
      </c>
      <c r="Q549" s="53">
        <f t="shared" si="50"/>
        <v>0</v>
      </c>
      <c r="R549" s="53">
        <f t="shared" si="51"/>
        <v>0</v>
      </c>
      <c r="S549" s="53">
        <f t="shared" si="52"/>
        <v>0</v>
      </c>
      <c r="T549" s="58">
        <f t="shared" si="53"/>
        <v>0</v>
      </c>
    </row>
    <row r="550" spans="1:20" ht="13">
      <c r="A550" s="43"/>
      <c r="B550" s="116">
        <f t="shared" ca="1" si="43"/>
        <v>0</v>
      </c>
      <c r="C550" s="45">
        <f t="shared" ca="1" si="44"/>
        <v>0</v>
      </c>
      <c r="D550" s="45">
        <f t="shared" ca="1" si="45"/>
        <v>0</v>
      </c>
      <c r="E550" s="45">
        <f t="shared" ca="1" si="46"/>
        <v>0</v>
      </c>
      <c r="F550" s="45">
        <f t="shared" ca="1" si="47"/>
        <v>0</v>
      </c>
      <c r="G550" s="45">
        <f t="shared" ca="1" si="54"/>
        <v>0</v>
      </c>
      <c r="H550" s="48">
        <f t="shared" ca="1" si="55"/>
        <v>0</v>
      </c>
      <c r="I550" s="48">
        <f t="shared" ca="1" si="56"/>
        <v>0</v>
      </c>
      <c r="J550" s="45">
        <f t="shared" ca="1" si="57"/>
        <v>0</v>
      </c>
      <c r="K550" s="45">
        <f t="shared" ca="1" si="58"/>
        <v>0</v>
      </c>
      <c r="L550" s="45">
        <f t="shared" ca="1" si="59"/>
        <v>0</v>
      </c>
      <c r="M550" s="45">
        <f t="shared" ca="1" si="48"/>
        <v>0</v>
      </c>
      <c r="N550" s="48">
        <f t="shared" ca="1" si="60"/>
        <v>0</v>
      </c>
      <c r="O550" s="48">
        <f t="shared" ca="1" si="61"/>
        <v>0</v>
      </c>
      <c r="P550" s="45">
        <f t="shared" si="49"/>
        <v>0</v>
      </c>
      <c r="Q550" s="45">
        <f t="shared" si="50"/>
        <v>0</v>
      </c>
      <c r="R550" s="45">
        <f t="shared" si="51"/>
        <v>0</v>
      </c>
      <c r="S550" s="45">
        <f t="shared" si="52"/>
        <v>0</v>
      </c>
      <c r="T550" s="50">
        <f t="shared" si="53"/>
        <v>0</v>
      </c>
    </row>
    <row r="551" spans="1:20" ht="13">
      <c r="A551" s="51"/>
      <c r="B551" s="115">
        <f t="shared" ca="1" si="43"/>
        <v>0</v>
      </c>
      <c r="C551" s="53">
        <f t="shared" ca="1" si="44"/>
        <v>0</v>
      </c>
      <c r="D551" s="53">
        <f t="shared" ca="1" si="45"/>
        <v>0</v>
      </c>
      <c r="E551" s="53">
        <f t="shared" ca="1" si="46"/>
        <v>0</v>
      </c>
      <c r="F551" s="53">
        <f t="shared" ca="1" si="47"/>
        <v>0</v>
      </c>
      <c r="G551" s="53">
        <f t="shared" ca="1" si="54"/>
        <v>0</v>
      </c>
      <c r="H551" s="56">
        <f t="shared" ca="1" si="55"/>
        <v>0</v>
      </c>
      <c r="I551" s="56">
        <f t="shared" ca="1" si="56"/>
        <v>0</v>
      </c>
      <c r="J551" s="53">
        <f t="shared" ca="1" si="57"/>
        <v>0</v>
      </c>
      <c r="K551" s="53">
        <f t="shared" ca="1" si="58"/>
        <v>0</v>
      </c>
      <c r="L551" s="53">
        <f t="shared" ca="1" si="59"/>
        <v>0</v>
      </c>
      <c r="M551" s="53">
        <f t="shared" ca="1" si="48"/>
        <v>0</v>
      </c>
      <c r="N551" s="56">
        <f t="shared" ca="1" si="60"/>
        <v>0</v>
      </c>
      <c r="O551" s="56">
        <f t="shared" ca="1" si="61"/>
        <v>0</v>
      </c>
      <c r="P551" s="53">
        <f t="shared" si="49"/>
        <v>0</v>
      </c>
      <c r="Q551" s="53">
        <f t="shared" si="50"/>
        <v>0</v>
      </c>
      <c r="R551" s="53">
        <f t="shared" si="51"/>
        <v>0</v>
      </c>
      <c r="S551" s="53">
        <f t="shared" si="52"/>
        <v>0</v>
      </c>
      <c r="T551" s="58">
        <f t="shared" si="53"/>
        <v>0</v>
      </c>
    </row>
    <row r="552" spans="1:20" ht="13">
      <c r="A552" s="43"/>
      <c r="B552" s="116">
        <f t="shared" ca="1" si="43"/>
        <v>0</v>
      </c>
      <c r="C552" s="45">
        <f t="shared" ca="1" si="44"/>
        <v>0</v>
      </c>
      <c r="D552" s="45">
        <f t="shared" ca="1" si="45"/>
        <v>0</v>
      </c>
      <c r="E552" s="45">
        <f t="shared" ca="1" si="46"/>
        <v>0</v>
      </c>
      <c r="F552" s="45">
        <f t="shared" ca="1" si="47"/>
        <v>0</v>
      </c>
      <c r="G552" s="45">
        <f t="shared" ca="1" si="54"/>
        <v>0</v>
      </c>
      <c r="H552" s="48">
        <f t="shared" ca="1" si="55"/>
        <v>0</v>
      </c>
      <c r="I552" s="48">
        <f t="shared" ca="1" si="56"/>
        <v>0</v>
      </c>
      <c r="J552" s="45">
        <f t="shared" ca="1" si="57"/>
        <v>0</v>
      </c>
      <c r="K552" s="45">
        <f t="shared" ca="1" si="58"/>
        <v>0</v>
      </c>
      <c r="L552" s="45">
        <f t="shared" ca="1" si="59"/>
        <v>0</v>
      </c>
      <c r="M552" s="45">
        <f t="shared" ca="1" si="48"/>
        <v>0</v>
      </c>
      <c r="N552" s="48">
        <f t="shared" ca="1" si="60"/>
        <v>0</v>
      </c>
      <c r="O552" s="48">
        <f t="shared" ca="1" si="61"/>
        <v>0</v>
      </c>
      <c r="P552" s="45">
        <f t="shared" si="49"/>
        <v>0</v>
      </c>
      <c r="Q552" s="45">
        <f t="shared" si="50"/>
        <v>0</v>
      </c>
      <c r="R552" s="45">
        <f t="shared" si="51"/>
        <v>0</v>
      </c>
      <c r="S552" s="45">
        <f t="shared" si="52"/>
        <v>0</v>
      </c>
      <c r="T552" s="50">
        <f t="shared" si="53"/>
        <v>0</v>
      </c>
    </row>
    <row r="553" spans="1:20" ht="13">
      <c r="A553" s="51"/>
      <c r="B553" s="115">
        <f t="shared" ca="1" si="43"/>
        <v>0</v>
      </c>
      <c r="C553" s="53">
        <f t="shared" ca="1" si="44"/>
        <v>0</v>
      </c>
      <c r="D553" s="53">
        <f t="shared" ca="1" si="45"/>
        <v>0</v>
      </c>
      <c r="E553" s="53">
        <f t="shared" ca="1" si="46"/>
        <v>0</v>
      </c>
      <c r="F553" s="53">
        <f t="shared" ca="1" si="47"/>
        <v>0</v>
      </c>
      <c r="G553" s="53">
        <f t="shared" ca="1" si="54"/>
        <v>0</v>
      </c>
      <c r="H553" s="56">
        <f t="shared" ca="1" si="55"/>
        <v>0</v>
      </c>
      <c r="I553" s="56">
        <f t="shared" ca="1" si="56"/>
        <v>0</v>
      </c>
      <c r="J553" s="53">
        <f t="shared" ca="1" si="57"/>
        <v>0</v>
      </c>
      <c r="K553" s="53">
        <f t="shared" ca="1" si="58"/>
        <v>0</v>
      </c>
      <c r="L553" s="53">
        <f t="shared" ca="1" si="59"/>
        <v>0</v>
      </c>
      <c r="M553" s="53">
        <f t="shared" ca="1" si="48"/>
        <v>0</v>
      </c>
      <c r="N553" s="56">
        <f t="shared" ca="1" si="60"/>
        <v>0</v>
      </c>
      <c r="O553" s="56">
        <f t="shared" ca="1" si="61"/>
        <v>0</v>
      </c>
      <c r="P553" s="53">
        <f t="shared" si="49"/>
        <v>0</v>
      </c>
      <c r="Q553" s="53">
        <f t="shared" si="50"/>
        <v>0</v>
      </c>
      <c r="R553" s="53">
        <f t="shared" si="51"/>
        <v>0</v>
      </c>
      <c r="S553" s="53">
        <f t="shared" si="52"/>
        <v>0</v>
      </c>
      <c r="T553" s="58">
        <f t="shared" si="53"/>
        <v>0</v>
      </c>
    </row>
    <row r="554" spans="1:20" ht="13">
      <c r="A554" s="43"/>
      <c r="B554" s="116">
        <f t="shared" ca="1" si="43"/>
        <v>0</v>
      </c>
      <c r="C554" s="45">
        <f t="shared" ca="1" si="44"/>
        <v>0</v>
      </c>
      <c r="D554" s="45">
        <f t="shared" ca="1" si="45"/>
        <v>0</v>
      </c>
      <c r="E554" s="45">
        <f t="shared" ca="1" si="46"/>
        <v>0</v>
      </c>
      <c r="F554" s="45">
        <f t="shared" ca="1" si="47"/>
        <v>0</v>
      </c>
      <c r="G554" s="45">
        <f t="shared" ca="1" si="54"/>
        <v>0</v>
      </c>
      <c r="H554" s="48">
        <f t="shared" ca="1" si="55"/>
        <v>0</v>
      </c>
      <c r="I554" s="48">
        <f t="shared" ca="1" si="56"/>
        <v>0</v>
      </c>
      <c r="J554" s="45">
        <f t="shared" ca="1" si="57"/>
        <v>0</v>
      </c>
      <c r="K554" s="45">
        <f t="shared" ca="1" si="58"/>
        <v>0</v>
      </c>
      <c r="L554" s="45">
        <f t="shared" ca="1" si="59"/>
        <v>0</v>
      </c>
      <c r="M554" s="45">
        <f t="shared" ca="1" si="48"/>
        <v>0</v>
      </c>
      <c r="N554" s="48">
        <f t="shared" ca="1" si="60"/>
        <v>0</v>
      </c>
      <c r="O554" s="48">
        <f t="shared" ca="1" si="61"/>
        <v>0</v>
      </c>
      <c r="P554" s="45">
        <f t="shared" si="49"/>
        <v>0</v>
      </c>
      <c r="Q554" s="45">
        <f t="shared" si="50"/>
        <v>0</v>
      </c>
      <c r="R554" s="45">
        <f t="shared" si="51"/>
        <v>0</v>
      </c>
      <c r="S554" s="45">
        <f t="shared" si="52"/>
        <v>0</v>
      </c>
      <c r="T554" s="50">
        <f t="shared" si="53"/>
        <v>0</v>
      </c>
    </row>
    <row r="555" spans="1:20" ht="13">
      <c r="A555" s="51"/>
      <c r="B555" s="115">
        <f t="shared" ca="1" si="43"/>
        <v>0</v>
      </c>
      <c r="C555" s="53">
        <f t="shared" ca="1" si="44"/>
        <v>0</v>
      </c>
      <c r="D555" s="53">
        <f t="shared" ca="1" si="45"/>
        <v>0</v>
      </c>
      <c r="E555" s="53">
        <f t="shared" ca="1" si="46"/>
        <v>0</v>
      </c>
      <c r="F555" s="53">
        <f t="shared" ca="1" si="47"/>
        <v>0</v>
      </c>
      <c r="G555" s="53">
        <f t="shared" ca="1" si="54"/>
        <v>0</v>
      </c>
      <c r="H555" s="56">
        <f t="shared" ca="1" si="55"/>
        <v>0</v>
      </c>
      <c r="I555" s="56">
        <f t="shared" ca="1" si="56"/>
        <v>0</v>
      </c>
      <c r="J555" s="53">
        <f t="shared" ca="1" si="57"/>
        <v>0</v>
      </c>
      <c r="K555" s="53">
        <f t="shared" ca="1" si="58"/>
        <v>0</v>
      </c>
      <c r="L555" s="53">
        <f t="shared" ca="1" si="59"/>
        <v>0</v>
      </c>
      <c r="M555" s="53">
        <f t="shared" ca="1" si="48"/>
        <v>0</v>
      </c>
      <c r="N555" s="56">
        <f t="shared" ca="1" si="60"/>
        <v>0</v>
      </c>
      <c r="O555" s="56">
        <f t="shared" ca="1" si="61"/>
        <v>0</v>
      </c>
      <c r="P555" s="53">
        <f t="shared" si="49"/>
        <v>0</v>
      </c>
      <c r="Q555" s="53">
        <f t="shared" si="50"/>
        <v>0</v>
      </c>
      <c r="R555" s="53">
        <f t="shared" si="51"/>
        <v>0</v>
      </c>
      <c r="S555" s="53">
        <f t="shared" si="52"/>
        <v>0</v>
      </c>
      <c r="T555" s="58">
        <f t="shared" si="53"/>
        <v>0</v>
      </c>
    </row>
    <row r="556" spans="1:20" ht="13">
      <c r="A556" s="43"/>
      <c r="B556" s="116">
        <f t="shared" ca="1" si="43"/>
        <v>0</v>
      </c>
      <c r="C556" s="45">
        <f t="shared" ca="1" si="44"/>
        <v>0</v>
      </c>
      <c r="D556" s="45">
        <f t="shared" ca="1" si="45"/>
        <v>0</v>
      </c>
      <c r="E556" s="45">
        <f t="shared" ca="1" si="46"/>
        <v>0</v>
      </c>
      <c r="F556" s="45">
        <f t="shared" ca="1" si="47"/>
        <v>0</v>
      </c>
      <c r="G556" s="45">
        <f t="shared" ca="1" si="54"/>
        <v>0</v>
      </c>
      <c r="H556" s="48">
        <f t="shared" ca="1" si="55"/>
        <v>0</v>
      </c>
      <c r="I556" s="48">
        <f t="shared" ca="1" si="56"/>
        <v>0</v>
      </c>
      <c r="J556" s="45">
        <f t="shared" ca="1" si="57"/>
        <v>0</v>
      </c>
      <c r="K556" s="45">
        <f t="shared" ca="1" si="58"/>
        <v>0</v>
      </c>
      <c r="L556" s="45">
        <f t="shared" ca="1" si="59"/>
        <v>0</v>
      </c>
      <c r="M556" s="45">
        <f t="shared" ca="1" si="48"/>
        <v>0</v>
      </c>
      <c r="N556" s="48">
        <f t="shared" ca="1" si="60"/>
        <v>0</v>
      </c>
      <c r="O556" s="48">
        <f t="shared" ca="1" si="61"/>
        <v>0</v>
      </c>
      <c r="P556" s="45">
        <f t="shared" si="49"/>
        <v>0</v>
      </c>
      <c r="Q556" s="45">
        <f t="shared" si="50"/>
        <v>0</v>
      </c>
      <c r="R556" s="45">
        <f t="shared" si="51"/>
        <v>0</v>
      </c>
      <c r="S556" s="45">
        <f t="shared" si="52"/>
        <v>0</v>
      </c>
      <c r="T556" s="50">
        <f t="shared" si="53"/>
        <v>0</v>
      </c>
    </row>
    <row r="557" spans="1:20" ht="13">
      <c r="A557" s="51"/>
      <c r="B557" s="115">
        <f t="shared" ca="1" si="43"/>
        <v>0</v>
      </c>
      <c r="C557" s="53">
        <f t="shared" ca="1" si="44"/>
        <v>0</v>
      </c>
      <c r="D557" s="53">
        <f t="shared" ca="1" si="45"/>
        <v>0</v>
      </c>
      <c r="E557" s="53">
        <f t="shared" ca="1" si="46"/>
        <v>0</v>
      </c>
      <c r="F557" s="53">
        <f t="shared" ca="1" si="47"/>
        <v>0</v>
      </c>
      <c r="G557" s="53">
        <f t="shared" ca="1" si="54"/>
        <v>0</v>
      </c>
      <c r="H557" s="56">
        <f t="shared" ca="1" si="55"/>
        <v>0</v>
      </c>
      <c r="I557" s="56">
        <f t="shared" ca="1" si="56"/>
        <v>0</v>
      </c>
      <c r="J557" s="53">
        <f t="shared" ca="1" si="57"/>
        <v>0</v>
      </c>
      <c r="K557" s="53">
        <f t="shared" ca="1" si="58"/>
        <v>0</v>
      </c>
      <c r="L557" s="53">
        <f t="shared" ca="1" si="59"/>
        <v>0</v>
      </c>
      <c r="M557" s="53">
        <f t="shared" ca="1" si="48"/>
        <v>0</v>
      </c>
      <c r="N557" s="56">
        <f t="shared" ca="1" si="60"/>
        <v>0</v>
      </c>
      <c r="O557" s="56">
        <f t="shared" ca="1" si="61"/>
        <v>0</v>
      </c>
      <c r="P557" s="53">
        <f t="shared" si="49"/>
        <v>0</v>
      </c>
      <c r="Q557" s="53">
        <f t="shared" si="50"/>
        <v>0</v>
      </c>
      <c r="R557" s="53">
        <f t="shared" si="51"/>
        <v>0</v>
      </c>
      <c r="S557" s="53">
        <f t="shared" si="52"/>
        <v>0</v>
      </c>
      <c r="T557" s="58">
        <f t="shared" si="53"/>
        <v>0</v>
      </c>
    </row>
    <row r="558" spans="1:20" ht="13">
      <c r="A558" s="43"/>
      <c r="B558" s="116">
        <f t="shared" ca="1" si="43"/>
        <v>0</v>
      </c>
      <c r="C558" s="45">
        <f t="shared" ca="1" si="44"/>
        <v>0</v>
      </c>
      <c r="D558" s="45">
        <f t="shared" ca="1" si="45"/>
        <v>0</v>
      </c>
      <c r="E558" s="45">
        <f t="shared" ca="1" si="46"/>
        <v>0</v>
      </c>
      <c r="F558" s="45">
        <f t="shared" ca="1" si="47"/>
        <v>0</v>
      </c>
      <c r="G558" s="45">
        <f t="shared" ca="1" si="54"/>
        <v>0</v>
      </c>
      <c r="H558" s="48">
        <f t="shared" ca="1" si="55"/>
        <v>0</v>
      </c>
      <c r="I558" s="48">
        <f t="shared" ca="1" si="56"/>
        <v>0</v>
      </c>
      <c r="J558" s="45">
        <f t="shared" ca="1" si="57"/>
        <v>0</v>
      </c>
      <c r="K558" s="45">
        <f t="shared" ca="1" si="58"/>
        <v>0</v>
      </c>
      <c r="L558" s="45">
        <f t="shared" ca="1" si="59"/>
        <v>0</v>
      </c>
      <c r="M558" s="45">
        <f t="shared" ca="1" si="48"/>
        <v>0</v>
      </c>
      <c r="N558" s="48">
        <f t="shared" ca="1" si="60"/>
        <v>0</v>
      </c>
      <c r="O558" s="48">
        <f t="shared" ca="1" si="61"/>
        <v>0</v>
      </c>
      <c r="P558" s="45">
        <f t="shared" si="49"/>
        <v>0</v>
      </c>
      <c r="Q558" s="45">
        <f t="shared" si="50"/>
        <v>0</v>
      </c>
      <c r="R558" s="45">
        <f t="shared" si="51"/>
        <v>0</v>
      </c>
      <c r="S558" s="45">
        <f t="shared" si="52"/>
        <v>0</v>
      </c>
      <c r="T558" s="50">
        <f t="shared" si="53"/>
        <v>0</v>
      </c>
    </row>
    <row r="559" spans="1:20" ht="13">
      <c r="A559" s="51"/>
      <c r="B559" s="115">
        <f t="shared" ca="1" si="43"/>
        <v>0</v>
      </c>
      <c r="C559" s="53">
        <f t="shared" ca="1" si="44"/>
        <v>0</v>
      </c>
      <c r="D559" s="53">
        <f t="shared" ca="1" si="45"/>
        <v>0</v>
      </c>
      <c r="E559" s="53">
        <f t="shared" ca="1" si="46"/>
        <v>0</v>
      </c>
      <c r="F559" s="53">
        <f t="shared" ca="1" si="47"/>
        <v>0</v>
      </c>
      <c r="G559" s="53">
        <f t="shared" ca="1" si="54"/>
        <v>0</v>
      </c>
      <c r="H559" s="56">
        <f t="shared" ca="1" si="55"/>
        <v>0</v>
      </c>
      <c r="I559" s="56">
        <f t="shared" ca="1" si="56"/>
        <v>0</v>
      </c>
      <c r="J559" s="53">
        <f t="shared" ca="1" si="57"/>
        <v>0</v>
      </c>
      <c r="K559" s="53">
        <f t="shared" ca="1" si="58"/>
        <v>0</v>
      </c>
      <c r="L559" s="53">
        <f t="shared" ca="1" si="59"/>
        <v>0</v>
      </c>
      <c r="M559" s="53">
        <f t="shared" ca="1" si="48"/>
        <v>0</v>
      </c>
      <c r="N559" s="56">
        <f t="shared" ca="1" si="60"/>
        <v>0</v>
      </c>
      <c r="O559" s="56">
        <f t="shared" ca="1" si="61"/>
        <v>0</v>
      </c>
      <c r="P559" s="53">
        <f t="shared" si="49"/>
        <v>0</v>
      </c>
      <c r="Q559" s="53">
        <f t="shared" si="50"/>
        <v>0</v>
      </c>
      <c r="R559" s="53">
        <f t="shared" si="51"/>
        <v>0</v>
      </c>
      <c r="S559" s="53">
        <f t="shared" si="52"/>
        <v>0</v>
      </c>
      <c r="T559" s="58">
        <f t="shared" si="53"/>
        <v>0</v>
      </c>
    </row>
    <row r="560" spans="1:20" ht="13">
      <c r="A560" s="43"/>
      <c r="B560" s="116">
        <f t="shared" ca="1" si="43"/>
        <v>0</v>
      </c>
      <c r="C560" s="45">
        <f t="shared" ca="1" si="44"/>
        <v>0</v>
      </c>
      <c r="D560" s="45">
        <f t="shared" ca="1" si="45"/>
        <v>0</v>
      </c>
      <c r="E560" s="45">
        <f t="shared" ca="1" si="46"/>
        <v>0</v>
      </c>
      <c r="F560" s="45">
        <f t="shared" ca="1" si="47"/>
        <v>0</v>
      </c>
      <c r="G560" s="45">
        <f t="shared" ca="1" si="54"/>
        <v>0</v>
      </c>
      <c r="H560" s="48">
        <f t="shared" ca="1" si="55"/>
        <v>0</v>
      </c>
      <c r="I560" s="48">
        <f t="shared" ca="1" si="56"/>
        <v>0</v>
      </c>
      <c r="J560" s="45">
        <f t="shared" ca="1" si="57"/>
        <v>0</v>
      </c>
      <c r="K560" s="45">
        <f t="shared" ca="1" si="58"/>
        <v>0</v>
      </c>
      <c r="L560" s="45">
        <f t="shared" ca="1" si="59"/>
        <v>0</v>
      </c>
      <c r="M560" s="45">
        <f t="shared" ca="1" si="48"/>
        <v>0</v>
      </c>
      <c r="N560" s="48">
        <f t="shared" ca="1" si="60"/>
        <v>0</v>
      </c>
      <c r="O560" s="48">
        <f t="shared" ca="1" si="61"/>
        <v>0</v>
      </c>
      <c r="P560" s="45">
        <f t="shared" si="49"/>
        <v>0</v>
      </c>
      <c r="Q560" s="45">
        <f t="shared" si="50"/>
        <v>0</v>
      </c>
      <c r="R560" s="45">
        <f t="shared" si="51"/>
        <v>0</v>
      </c>
      <c r="S560" s="45">
        <f t="shared" si="52"/>
        <v>0</v>
      </c>
      <c r="T560" s="50">
        <f t="shared" si="53"/>
        <v>0</v>
      </c>
    </row>
    <row r="561" spans="1:20" ht="13">
      <c r="A561" s="51"/>
      <c r="B561" s="115">
        <f t="shared" ca="1" si="43"/>
        <v>0</v>
      </c>
      <c r="C561" s="53">
        <f t="shared" ca="1" si="44"/>
        <v>0</v>
      </c>
      <c r="D561" s="53">
        <f t="shared" ca="1" si="45"/>
        <v>0</v>
      </c>
      <c r="E561" s="53">
        <f t="shared" ca="1" si="46"/>
        <v>0</v>
      </c>
      <c r="F561" s="53">
        <f t="shared" ca="1" si="47"/>
        <v>0</v>
      </c>
      <c r="G561" s="53">
        <f t="shared" ca="1" si="54"/>
        <v>0</v>
      </c>
      <c r="H561" s="56">
        <f t="shared" ca="1" si="55"/>
        <v>0</v>
      </c>
      <c r="I561" s="56">
        <f t="shared" ca="1" si="56"/>
        <v>0</v>
      </c>
      <c r="J561" s="53">
        <f t="shared" ca="1" si="57"/>
        <v>0</v>
      </c>
      <c r="K561" s="53">
        <f t="shared" ca="1" si="58"/>
        <v>0</v>
      </c>
      <c r="L561" s="53">
        <f t="shared" ca="1" si="59"/>
        <v>0</v>
      </c>
      <c r="M561" s="53">
        <f t="shared" ca="1" si="48"/>
        <v>0</v>
      </c>
      <c r="N561" s="56">
        <f t="shared" ca="1" si="60"/>
        <v>0</v>
      </c>
      <c r="O561" s="56">
        <f t="shared" ca="1" si="61"/>
        <v>0</v>
      </c>
      <c r="P561" s="53">
        <f t="shared" si="49"/>
        <v>0</v>
      </c>
      <c r="Q561" s="53">
        <f t="shared" si="50"/>
        <v>0</v>
      </c>
      <c r="R561" s="53">
        <f t="shared" si="51"/>
        <v>0</v>
      </c>
      <c r="S561" s="53">
        <f t="shared" si="52"/>
        <v>0</v>
      </c>
      <c r="T561" s="58">
        <f t="shared" si="53"/>
        <v>0</v>
      </c>
    </row>
    <row r="562" spans="1:20" ht="13">
      <c r="A562" s="43"/>
      <c r="B562" s="116">
        <f t="shared" ca="1" si="43"/>
        <v>0</v>
      </c>
      <c r="C562" s="45">
        <f t="shared" ca="1" si="44"/>
        <v>0</v>
      </c>
      <c r="D562" s="45">
        <f t="shared" ca="1" si="45"/>
        <v>0</v>
      </c>
      <c r="E562" s="45">
        <f t="shared" ca="1" si="46"/>
        <v>0</v>
      </c>
      <c r="F562" s="45">
        <f t="shared" ca="1" si="47"/>
        <v>0</v>
      </c>
      <c r="G562" s="45">
        <f t="shared" ca="1" si="54"/>
        <v>0</v>
      </c>
      <c r="H562" s="48">
        <f t="shared" ca="1" si="55"/>
        <v>0</v>
      </c>
      <c r="I562" s="48">
        <f t="shared" ca="1" si="56"/>
        <v>0</v>
      </c>
      <c r="J562" s="45">
        <f t="shared" ca="1" si="57"/>
        <v>0</v>
      </c>
      <c r="K562" s="45">
        <f t="shared" ca="1" si="58"/>
        <v>0</v>
      </c>
      <c r="L562" s="45">
        <f t="shared" ca="1" si="59"/>
        <v>0</v>
      </c>
      <c r="M562" s="45">
        <f t="shared" ca="1" si="48"/>
        <v>0</v>
      </c>
      <c r="N562" s="48">
        <f t="shared" ca="1" si="60"/>
        <v>0</v>
      </c>
      <c r="O562" s="48">
        <f t="shared" ca="1" si="61"/>
        <v>0</v>
      </c>
      <c r="P562" s="45">
        <f t="shared" si="49"/>
        <v>0</v>
      </c>
      <c r="Q562" s="45">
        <f t="shared" si="50"/>
        <v>0</v>
      </c>
      <c r="R562" s="45">
        <f t="shared" si="51"/>
        <v>0</v>
      </c>
      <c r="S562" s="45">
        <f t="shared" si="52"/>
        <v>0</v>
      </c>
      <c r="T562" s="50">
        <f t="shared" si="53"/>
        <v>0</v>
      </c>
    </row>
    <row r="563" spans="1:20" ht="13">
      <c r="A563" s="51"/>
      <c r="B563" s="115">
        <f t="shared" ca="1" si="43"/>
        <v>0</v>
      </c>
      <c r="C563" s="53">
        <f t="shared" ca="1" si="44"/>
        <v>0</v>
      </c>
      <c r="D563" s="53">
        <f t="shared" ca="1" si="45"/>
        <v>0</v>
      </c>
      <c r="E563" s="53">
        <f t="shared" ca="1" si="46"/>
        <v>0</v>
      </c>
      <c r="F563" s="53">
        <f t="shared" ca="1" si="47"/>
        <v>0</v>
      </c>
      <c r="G563" s="53">
        <f t="shared" ca="1" si="54"/>
        <v>0</v>
      </c>
      <c r="H563" s="56">
        <f t="shared" ca="1" si="55"/>
        <v>0</v>
      </c>
      <c r="I563" s="56">
        <f t="shared" ca="1" si="56"/>
        <v>0</v>
      </c>
      <c r="J563" s="53">
        <f t="shared" ca="1" si="57"/>
        <v>0</v>
      </c>
      <c r="K563" s="53">
        <f t="shared" ca="1" si="58"/>
        <v>0</v>
      </c>
      <c r="L563" s="53">
        <f t="shared" ca="1" si="59"/>
        <v>0</v>
      </c>
      <c r="M563" s="53">
        <f t="shared" ca="1" si="48"/>
        <v>0</v>
      </c>
      <c r="N563" s="56">
        <f t="shared" ca="1" si="60"/>
        <v>0</v>
      </c>
      <c r="O563" s="56">
        <f t="shared" ca="1" si="61"/>
        <v>0</v>
      </c>
      <c r="P563" s="53">
        <f t="shared" si="49"/>
        <v>0</v>
      </c>
      <c r="Q563" s="53">
        <f t="shared" si="50"/>
        <v>0</v>
      </c>
      <c r="R563" s="53">
        <f t="shared" si="51"/>
        <v>0</v>
      </c>
      <c r="S563" s="53">
        <f t="shared" si="52"/>
        <v>0</v>
      </c>
      <c r="T563" s="58">
        <f t="shared" si="53"/>
        <v>0</v>
      </c>
    </row>
    <row r="564" spans="1:20" ht="13">
      <c r="A564" s="43"/>
      <c r="B564" s="116">
        <f t="shared" ca="1" si="43"/>
        <v>0</v>
      </c>
      <c r="C564" s="45">
        <f t="shared" ca="1" si="44"/>
        <v>0</v>
      </c>
      <c r="D564" s="45">
        <f t="shared" ca="1" si="45"/>
        <v>0</v>
      </c>
      <c r="E564" s="45">
        <f t="shared" ca="1" si="46"/>
        <v>0</v>
      </c>
      <c r="F564" s="45">
        <f t="shared" ca="1" si="47"/>
        <v>0</v>
      </c>
      <c r="G564" s="45">
        <f t="shared" ca="1" si="54"/>
        <v>0</v>
      </c>
      <c r="H564" s="48">
        <f t="shared" ca="1" si="55"/>
        <v>0</v>
      </c>
      <c r="I564" s="48">
        <f t="shared" ca="1" si="56"/>
        <v>0</v>
      </c>
      <c r="J564" s="45">
        <f t="shared" ca="1" si="57"/>
        <v>0</v>
      </c>
      <c r="K564" s="45">
        <f t="shared" ca="1" si="58"/>
        <v>0</v>
      </c>
      <c r="L564" s="45">
        <f t="shared" ca="1" si="59"/>
        <v>0</v>
      </c>
      <c r="M564" s="45">
        <f t="shared" ca="1" si="48"/>
        <v>0</v>
      </c>
      <c r="N564" s="48">
        <f t="shared" ca="1" si="60"/>
        <v>0</v>
      </c>
      <c r="O564" s="48">
        <f t="shared" ca="1" si="61"/>
        <v>0</v>
      </c>
      <c r="P564" s="45">
        <f t="shared" si="49"/>
        <v>0</v>
      </c>
      <c r="Q564" s="45">
        <f t="shared" si="50"/>
        <v>0</v>
      </c>
      <c r="R564" s="45">
        <f t="shared" si="51"/>
        <v>0</v>
      </c>
      <c r="S564" s="45">
        <f t="shared" si="52"/>
        <v>0</v>
      </c>
      <c r="T564" s="50">
        <f t="shared" si="53"/>
        <v>0</v>
      </c>
    </row>
    <row r="565" spans="1:20" ht="13">
      <c r="A565" s="51"/>
      <c r="B565" s="115">
        <f t="shared" ca="1" si="43"/>
        <v>0</v>
      </c>
      <c r="C565" s="53">
        <f t="shared" ca="1" si="44"/>
        <v>0</v>
      </c>
      <c r="D565" s="53">
        <f t="shared" ca="1" si="45"/>
        <v>0</v>
      </c>
      <c r="E565" s="53">
        <f t="shared" ca="1" si="46"/>
        <v>0</v>
      </c>
      <c r="F565" s="53">
        <f t="shared" ca="1" si="47"/>
        <v>0</v>
      </c>
      <c r="G565" s="53">
        <f t="shared" ca="1" si="54"/>
        <v>0</v>
      </c>
      <c r="H565" s="56">
        <f t="shared" ca="1" si="55"/>
        <v>0</v>
      </c>
      <c r="I565" s="56">
        <f t="shared" ca="1" si="56"/>
        <v>0</v>
      </c>
      <c r="J565" s="53">
        <f t="shared" ca="1" si="57"/>
        <v>0</v>
      </c>
      <c r="K565" s="53">
        <f t="shared" ca="1" si="58"/>
        <v>0</v>
      </c>
      <c r="L565" s="53">
        <f t="shared" ca="1" si="59"/>
        <v>0</v>
      </c>
      <c r="M565" s="53">
        <f t="shared" ca="1" si="48"/>
        <v>0</v>
      </c>
      <c r="N565" s="56">
        <f t="shared" ca="1" si="60"/>
        <v>0</v>
      </c>
      <c r="O565" s="56">
        <f t="shared" ca="1" si="61"/>
        <v>0</v>
      </c>
      <c r="P565" s="53">
        <f t="shared" si="49"/>
        <v>0</v>
      </c>
      <c r="Q565" s="53">
        <f t="shared" si="50"/>
        <v>0</v>
      </c>
      <c r="R565" s="53">
        <f t="shared" si="51"/>
        <v>0</v>
      </c>
      <c r="S565" s="53">
        <f t="shared" si="52"/>
        <v>0</v>
      </c>
      <c r="T565" s="58">
        <f t="shared" si="53"/>
        <v>0</v>
      </c>
    </row>
    <row r="566" spans="1:20" ht="13">
      <c r="A566" s="43"/>
      <c r="B566" s="116">
        <f t="shared" ca="1" si="43"/>
        <v>0</v>
      </c>
      <c r="C566" s="45">
        <f t="shared" ca="1" si="44"/>
        <v>0</v>
      </c>
      <c r="D566" s="45">
        <f t="shared" ca="1" si="45"/>
        <v>0</v>
      </c>
      <c r="E566" s="45">
        <f t="shared" ca="1" si="46"/>
        <v>0</v>
      </c>
      <c r="F566" s="45">
        <f t="shared" ca="1" si="47"/>
        <v>0</v>
      </c>
      <c r="G566" s="45">
        <f t="shared" ca="1" si="54"/>
        <v>0</v>
      </c>
      <c r="H566" s="48">
        <f t="shared" ca="1" si="55"/>
        <v>0</v>
      </c>
      <c r="I566" s="48">
        <f t="shared" ca="1" si="56"/>
        <v>0</v>
      </c>
      <c r="J566" s="45">
        <f t="shared" ca="1" si="57"/>
        <v>0</v>
      </c>
      <c r="K566" s="45">
        <f t="shared" ca="1" si="58"/>
        <v>0</v>
      </c>
      <c r="L566" s="45">
        <f t="shared" ca="1" si="59"/>
        <v>0</v>
      </c>
      <c r="M566" s="45">
        <f t="shared" ca="1" si="48"/>
        <v>0</v>
      </c>
      <c r="N566" s="48">
        <f t="shared" ca="1" si="60"/>
        <v>0</v>
      </c>
      <c r="O566" s="48">
        <f t="shared" ca="1" si="61"/>
        <v>0</v>
      </c>
      <c r="P566" s="45">
        <f t="shared" si="49"/>
        <v>0</v>
      </c>
      <c r="Q566" s="45">
        <f t="shared" si="50"/>
        <v>0</v>
      </c>
      <c r="R566" s="45">
        <f t="shared" si="51"/>
        <v>0</v>
      </c>
      <c r="S566" s="45">
        <f t="shared" si="52"/>
        <v>0</v>
      </c>
      <c r="T566" s="50">
        <f t="shared" si="53"/>
        <v>0</v>
      </c>
    </row>
    <row r="567" spans="1:20" ht="13">
      <c r="A567" s="51"/>
      <c r="B567" s="115">
        <f t="shared" ca="1" si="43"/>
        <v>0</v>
      </c>
      <c r="C567" s="53">
        <f t="shared" ca="1" si="44"/>
        <v>0</v>
      </c>
      <c r="D567" s="53">
        <f t="shared" ca="1" si="45"/>
        <v>0</v>
      </c>
      <c r="E567" s="53">
        <f t="shared" ca="1" si="46"/>
        <v>0</v>
      </c>
      <c r="F567" s="53">
        <f t="shared" ca="1" si="47"/>
        <v>0</v>
      </c>
      <c r="G567" s="53">
        <f t="shared" ca="1" si="54"/>
        <v>0</v>
      </c>
      <c r="H567" s="56">
        <f t="shared" ca="1" si="55"/>
        <v>0</v>
      </c>
      <c r="I567" s="56">
        <f t="shared" ca="1" si="56"/>
        <v>0</v>
      </c>
      <c r="J567" s="53">
        <f t="shared" ca="1" si="57"/>
        <v>0</v>
      </c>
      <c r="K567" s="53">
        <f t="shared" ca="1" si="58"/>
        <v>0</v>
      </c>
      <c r="L567" s="53">
        <f t="shared" ca="1" si="59"/>
        <v>0</v>
      </c>
      <c r="M567" s="53">
        <f t="shared" ca="1" si="48"/>
        <v>0</v>
      </c>
      <c r="N567" s="56">
        <f t="shared" ca="1" si="60"/>
        <v>0</v>
      </c>
      <c r="O567" s="56">
        <f t="shared" ca="1" si="61"/>
        <v>0</v>
      </c>
      <c r="P567" s="53">
        <f t="shared" si="49"/>
        <v>0</v>
      </c>
      <c r="Q567" s="53">
        <f t="shared" si="50"/>
        <v>0</v>
      </c>
      <c r="R567" s="53">
        <f t="shared" si="51"/>
        <v>0</v>
      </c>
      <c r="S567" s="53">
        <f t="shared" si="52"/>
        <v>0</v>
      </c>
      <c r="T567" s="58">
        <f t="shared" si="53"/>
        <v>0</v>
      </c>
    </row>
    <row r="568" spans="1:20" ht="13">
      <c r="A568" s="43"/>
      <c r="B568" s="116">
        <f t="shared" ca="1" si="43"/>
        <v>0</v>
      </c>
      <c r="C568" s="45">
        <f t="shared" ca="1" si="44"/>
        <v>0</v>
      </c>
      <c r="D568" s="45">
        <f t="shared" ca="1" si="45"/>
        <v>0</v>
      </c>
      <c r="E568" s="45">
        <f t="shared" ca="1" si="46"/>
        <v>0</v>
      </c>
      <c r="F568" s="45">
        <f t="shared" ca="1" si="47"/>
        <v>0</v>
      </c>
      <c r="G568" s="45">
        <f t="shared" ca="1" si="54"/>
        <v>0</v>
      </c>
      <c r="H568" s="48">
        <f t="shared" ca="1" si="55"/>
        <v>0</v>
      </c>
      <c r="I568" s="48">
        <f t="shared" ca="1" si="56"/>
        <v>0</v>
      </c>
      <c r="J568" s="45">
        <f t="shared" ca="1" si="57"/>
        <v>0</v>
      </c>
      <c r="K568" s="45">
        <f t="shared" ca="1" si="58"/>
        <v>0</v>
      </c>
      <c r="L568" s="45">
        <f t="shared" ca="1" si="59"/>
        <v>0</v>
      </c>
      <c r="M568" s="45">
        <f t="shared" ca="1" si="48"/>
        <v>0</v>
      </c>
      <c r="N568" s="48">
        <f t="shared" ca="1" si="60"/>
        <v>0</v>
      </c>
      <c r="O568" s="48">
        <f t="shared" ca="1" si="61"/>
        <v>0</v>
      </c>
      <c r="P568" s="45">
        <f t="shared" si="49"/>
        <v>0</v>
      </c>
      <c r="Q568" s="45">
        <f t="shared" si="50"/>
        <v>0</v>
      </c>
      <c r="R568" s="45">
        <f t="shared" si="51"/>
        <v>0</v>
      </c>
      <c r="S568" s="45">
        <f t="shared" si="52"/>
        <v>0</v>
      </c>
      <c r="T568" s="50">
        <f t="shared" si="53"/>
        <v>0</v>
      </c>
    </row>
    <row r="569" spans="1:20" ht="13">
      <c r="A569" s="51"/>
      <c r="B569" s="115">
        <f t="shared" ca="1" si="43"/>
        <v>0</v>
      </c>
      <c r="C569" s="53">
        <f t="shared" ca="1" si="44"/>
        <v>0</v>
      </c>
      <c r="D569" s="53">
        <f t="shared" ca="1" si="45"/>
        <v>0</v>
      </c>
      <c r="E569" s="53">
        <f t="shared" ca="1" si="46"/>
        <v>0</v>
      </c>
      <c r="F569" s="53">
        <f t="shared" ca="1" si="47"/>
        <v>0</v>
      </c>
      <c r="G569" s="53">
        <f t="shared" ca="1" si="54"/>
        <v>0</v>
      </c>
      <c r="H569" s="56">
        <f t="shared" ca="1" si="55"/>
        <v>0</v>
      </c>
      <c r="I569" s="56">
        <f t="shared" ca="1" si="56"/>
        <v>0</v>
      </c>
      <c r="J569" s="53">
        <f t="shared" ca="1" si="57"/>
        <v>0</v>
      </c>
      <c r="K569" s="53">
        <f t="shared" ca="1" si="58"/>
        <v>0</v>
      </c>
      <c r="L569" s="53">
        <f t="shared" ca="1" si="59"/>
        <v>0</v>
      </c>
      <c r="M569" s="53">
        <f t="shared" ca="1" si="48"/>
        <v>0</v>
      </c>
      <c r="N569" s="56">
        <f t="shared" ca="1" si="60"/>
        <v>0</v>
      </c>
      <c r="O569" s="56">
        <f t="shared" ca="1" si="61"/>
        <v>0</v>
      </c>
      <c r="P569" s="53">
        <f t="shared" si="49"/>
        <v>0</v>
      </c>
      <c r="Q569" s="53">
        <f t="shared" si="50"/>
        <v>0</v>
      </c>
      <c r="R569" s="53">
        <f t="shared" si="51"/>
        <v>0</v>
      </c>
      <c r="S569" s="53">
        <f t="shared" si="52"/>
        <v>0</v>
      </c>
      <c r="T569" s="58">
        <f t="shared" si="53"/>
        <v>0</v>
      </c>
    </row>
    <row r="570" spans="1:20" ht="13">
      <c r="A570" s="43"/>
      <c r="B570" s="116">
        <f t="shared" ca="1" si="43"/>
        <v>0</v>
      </c>
      <c r="C570" s="45">
        <f t="shared" ca="1" si="44"/>
        <v>0</v>
      </c>
      <c r="D570" s="45">
        <f t="shared" ca="1" si="45"/>
        <v>0</v>
      </c>
      <c r="E570" s="45">
        <f t="shared" ca="1" si="46"/>
        <v>0</v>
      </c>
      <c r="F570" s="45">
        <f t="shared" ca="1" si="47"/>
        <v>0</v>
      </c>
      <c r="G570" s="45">
        <f t="shared" ca="1" si="54"/>
        <v>0</v>
      </c>
      <c r="H570" s="48">
        <f t="shared" ca="1" si="55"/>
        <v>0</v>
      </c>
      <c r="I570" s="48">
        <f t="shared" ca="1" si="56"/>
        <v>0</v>
      </c>
      <c r="J570" s="45">
        <f t="shared" ca="1" si="57"/>
        <v>0</v>
      </c>
      <c r="K570" s="45">
        <f t="shared" ca="1" si="58"/>
        <v>0</v>
      </c>
      <c r="L570" s="45">
        <f t="shared" ca="1" si="59"/>
        <v>0</v>
      </c>
      <c r="M570" s="45">
        <f t="shared" ca="1" si="48"/>
        <v>0</v>
      </c>
      <c r="N570" s="48">
        <f t="shared" ca="1" si="60"/>
        <v>0</v>
      </c>
      <c r="O570" s="48">
        <f t="shared" ca="1" si="61"/>
        <v>0</v>
      </c>
      <c r="P570" s="45">
        <f t="shared" si="49"/>
        <v>0</v>
      </c>
      <c r="Q570" s="45">
        <f t="shared" si="50"/>
        <v>0</v>
      </c>
      <c r="R570" s="45">
        <f t="shared" si="51"/>
        <v>0</v>
      </c>
      <c r="S570" s="45">
        <f t="shared" si="52"/>
        <v>0</v>
      </c>
      <c r="T570" s="50">
        <f t="shared" si="53"/>
        <v>0</v>
      </c>
    </row>
    <row r="571" spans="1:20" ht="13">
      <c r="A571" s="51"/>
      <c r="B571" s="115">
        <f t="shared" ca="1" si="43"/>
        <v>0</v>
      </c>
      <c r="C571" s="53">
        <f t="shared" ca="1" si="44"/>
        <v>0</v>
      </c>
      <c r="D571" s="53">
        <f t="shared" ca="1" si="45"/>
        <v>0</v>
      </c>
      <c r="E571" s="53">
        <f t="shared" ca="1" si="46"/>
        <v>0</v>
      </c>
      <c r="F571" s="53">
        <f t="shared" ca="1" si="47"/>
        <v>0</v>
      </c>
      <c r="G571" s="53">
        <f t="shared" ca="1" si="54"/>
        <v>0</v>
      </c>
      <c r="H571" s="56">
        <f t="shared" ca="1" si="55"/>
        <v>0</v>
      </c>
      <c r="I571" s="56">
        <f t="shared" ca="1" si="56"/>
        <v>0</v>
      </c>
      <c r="J571" s="53">
        <f t="shared" ca="1" si="57"/>
        <v>0</v>
      </c>
      <c r="K571" s="53">
        <f t="shared" ca="1" si="58"/>
        <v>0</v>
      </c>
      <c r="L571" s="53">
        <f t="shared" ca="1" si="59"/>
        <v>0</v>
      </c>
      <c r="M571" s="53">
        <f t="shared" ca="1" si="48"/>
        <v>0</v>
      </c>
      <c r="N571" s="56">
        <f t="shared" ca="1" si="60"/>
        <v>0</v>
      </c>
      <c r="O571" s="56">
        <f t="shared" ca="1" si="61"/>
        <v>0</v>
      </c>
      <c r="P571" s="53">
        <f t="shared" si="49"/>
        <v>0</v>
      </c>
      <c r="Q571" s="53">
        <f t="shared" si="50"/>
        <v>0</v>
      </c>
      <c r="R571" s="53">
        <f t="shared" si="51"/>
        <v>0</v>
      </c>
      <c r="S571" s="53">
        <f t="shared" si="52"/>
        <v>0</v>
      </c>
      <c r="T571" s="58">
        <f t="shared" si="53"/>
        <v>0</v>
      </c>
    </row>
    <row r="572" spans="1:20" ht="13">
      <c r="A572" s="43"/>
      <c r="B572" s="116">
        <f t="shared" ca="1" si="43"/>
        <v>0</v>
      </c>
      <c r="C572" s="45">
        <f t="shared" ca="1" si="44"/>
        <v>0</v>
      </c>
      <c r="D572" s="45">
        <f t="shared" ca="1" si="45"/>
        <v>0</v>
      </c>
      <c r="E572" s="45">
        <f t="shared" ca="1" si="46"/>
        <v>0</v>
      </c>
      <c r="F572" s="45">
        <f t="shared" ca="1" si="47"/>
        <v>0</v>
      </c>
      <c r="G572" s="45">
        <f t="shared" ca="1" si="54"/>
        <v>0</v>
      </c>
      <c r="H572" s="48">
        <f t="shared" ca="1" si="55"/>
        <v>0</v>
      </c>
      <c r="I572" s="48">
        <f t="shared" ca="1" si="56"/>
        <v>0</v>
      </c>
      <c r="J572" s="45">
        <f t="shared" ca="1" si="57"/>
        <v>0</v>
      </c>
      <c r="K572" s="45">
        <f t="shared" ca="1" si="58"/>
        <v>0</v>
      </c>
      <c r="L572" s="45">
        <f t="shared" ca="1" si="59"/>
        <v>0</v>
      </c>
      <c r="M572" s="45">
        <f t="shared" ca="1" si="48"/>
        <v>0</v>
      </c>
      <c r="N572" s="48">
        <f t="shared" ca="1" si="60"/>
        <v>0</v>
      </c>
      <c r="O572" s="48">
        <f t="shared" ca="1" si="61"/>
        <v>0</v>
      </c>
      <c r="P572" s="45">
        <f t="shared" si="49"/>
        <v>0</v>
      </c>
      <c r="Q572" s="45">
        <f t="shared" si="50"/>
        <v>0</v>
      </c>
      <c r="R572" s="45">
        <f t="shared" si="51"/>
        <v>0</v>
      </c>
      <c r="S572" s="45">
        <f t="shared" si="52"/>
        <v>0</v>
      </c>
      <c r="T572" s="50">
        <f t="shared" si="53"/>
        <v>0</v>
      </c>
    </row>
    <row r="573" spans="1:20" ht="13">
      <c r="A573" s="51"/>
      <c r="B573" s="115">
        <f t="shared" ca="1" si="43"/>
        <v>0</v>
      </c>
      <c r="C573" s="53">
        <f t="shared" ca="1" si="44"/>
        <v>0</v>
      </c>
      <c r="D573" s="53">
        <f t="shared" ca="1" si="45"/>
        <v>0</v>
      </c>
      <c r="E573" s="53">
        <f t="shared" ca="1" si="46"/>
        <v>0</v>
      </c>
      <c r="F573" s="53">
        <f t="shared" ca="1" si="47"/>
        <v>0</v>
      </c>
      <c r="G573" s="53">
        <f t="shared" ca="1" si="54"/>
        <v>0</v>
      </c>
      <c r="H573" s="56">
        <f t="shared" ca="1" si="55"/>
        <v>0</v>
      </c>
      <c r="I573" s="56">
        <f t="shared" ca="1" si="56"/>
        <v>0</v>
      </c>
      <c r="J573" s="53">
        <f t="shared" ca="1" si="57"/>
        <v>0</v>
      </c>
      <c r="K573" s="53">
        <f t="shared" ca="1" si="58"/>
        <v>0</v>
      </c>
      <c r="L573" s="53">
        <f t="shared" ca="1" si="59"/>
        <v>0</v>
      </c>
      <c r="M573" s="53">
        <f t="shared" ca="1" si="48"/>
        <v>0</v>
      </c>
      <c r="N573" s="56">
        <f t="shared" ca="1" si="60"/>
        <v>0</v>
      </c>
      <c r="O573" s="56">
        <f t="shared" ca="1" si="61"/>
        <v>0</v>
      </c>
      <c r="P573" s="53">
        <f t="shared" si="49"/>
        <v>0</v>
      </c>
      <c r="Q573" s="53">
        <f t="shared" si="50"/>
        <v>0</v>
      </c>
      <c r="R573" s="53">
        <f t="shared" si="51"/>
        <v>0</v>
      </c>
      <c r="S573" s="53">
        <f t="shared" si="52"/>
        <v>0</v>
      </c>
      <c r="T573" s="58">
        <f t="shared" si="53"/>
        <v>0</v>
      </c>
    </row>
    <row r="574" spans="1:20" ht="13">
      <c r="A574" s="43"/>
      <c r="B574" s="116">
        <f t="shared" ca="1" si="43"/>
        <v>0</v>
      </c>
      <c r="C574" s="45">
        <f t="shared" ca="1" si="44"/>
        <v>0</v>
      </c>
      <c r="D574" s="45">
        <f t="shared" ca="1" si="45"/>
        <v>0</v>
      </c>
      <c r="E574" s="45">
        <f t="shared" ca="1" si="46"/>
        <v>0</v>
      </c>
      <c r="F574" s="45">
        <f t="shared" ca="1" si="47"/>
        <v>0</v>
      </c>
      <c r="G574" s="45">
        <f t="shared" ca="1" si="54"/>
        <v>0</v>
      </c>
      <c r="H574" s="48">
        <f t="shared" ca="1" si="55"/>
        <v>0</v>
      </c>
      <c r="I574" s="48">
        <f t="shared" ca="1" si="56"/>
        <v>0</v>
      </c>
      <c r="J574" s="45">
        <f t="shared" ca="1" si="57"/>
        <v>0</v>
      </c>
      <c r="K574" s="45">
        <f t="shared" ca="1" si="58"/>
        <v>0</v>
      </c>
      <c r="L574" s="45">
        <f t="shared" ca="1" si="59"/>
        <v>0</v>
      </c>
      <c r="M574" s="45">
        <f t="shared" ca="1" si="48"/>
        <v>0</v>
      </c>
      <c r="N574" s="48">
        <f t="shared" ca="1" si="60"/>
        <v>0</v>
      </c>
      <c r="O574" s="48">
        <f t="shared" ca="1" si="61"/>
        <v>0</v>
      </c>
      <c r="P574" s="45">
        <f t="shared" si="49"/>
        <v>0</v>
      </c>
      <c r="Q574" s="45">
        <f t="shared" si="50"/>
        <v>0</v>
      </c>
      <c r="R574" s="45">
        <f t="shared" si="51"/>
        <v>0</v>
      </c>
      <c r="S574" s="45">
        <f t="shared" si="52"/>
        <v>0</v>
      </c>
      <c r="T574" s="50">
        <f t="shared" si="53"/>
        <v>0</v>
      </c>
    </row>
    <row r="575" spans="1:20" ht="13">
      <c r="A575" s="51"/>
      <c r="B575" s="115">
        <f t="shared" ca="1" si="43"/>
        <v>0</v>
      </c>
      <c r="C575" s="53">
        <f t="shared" ca="1" si="44"/>
        <v>0</v>
      </c>
      <c r="D575" s="53">
        <f t="shared" ca="1" si="45"/>
        <v>0</v>
      </c>
      <c r="E575" s="53">
        <f t="shared" ca="1" si="46"/>
        <v>0</v>
      </c>
      <c r="F575" s="53">
        <f t="shared" ca="1" si="47"/>
        <v>0</v>
      </c>
      <c r="G575" s="53">
        <f t="shared" ca="1" si="54"/>
        <v>0</v>
      </c>
      <c r="H575" s="56">
        <f t="shared" ca="1" si="55"/>
        <v>0</v>
      </c>
      <c r="I575" s="56">
        <f t="shared" ca="1" si="56"/>
        <v>0</v>
      </c>
      <c r="J575" s="53">
        <f t="shared" ca="1" si="57"/>
        <v>0</v>
      </c>
      <c r="K575" s="53">
        <f t="shared" ca="1" si="58"/>
        <v>0</v>
      </c>
      <c r="L575" s="53">
        <f t="shared" ca="1" si="59"/>
        <v>0</v>
      </c>
      <c r="M575" s="53">
        <f t="shared" ca="1" si="48"/>
        <v>0</v>
      </c>
      <c r="N575" s="56">
        <f t="shared" ca="1" si="60"/>
        <v>0</v>
      </c>
      <c r="O575" s="56">
        <f t="shared" ca="1" si="61"/>
        <v>0</v>
      </c>
      <c r="P575" s="53">
        <f t="shared" si="49"/>
        <v>0</v>
      </c>
      <c r="Q575" s="53">
        <f t="shared" si="50"/>
        <v>0</v>
      </c>
      <c r="R575" s="53">
        <f t="shared" si="51"/>
        <v>0</v>
      </c>
      <c r="S575" s="53">
        <f t="shared" si="52"/>
        <v>0</v>
      </c>
      <c r="T575" s="58">
        <f t="shared" si="53"/>
        <v>0</v>
      </c>
    </row>
    <row r="576" spans="1:20" ht="13">
      <c r="A576" s="43"/>
      <c r="B576" s="116">
        <f t="shared" ca="1" si="43"/>
        <v>0</v>
      </c>
      <c r="C576" s="45">
        <f t="shared" ca="1" si="44"/>
        <v>0</v>
      </c>
      <c r="D576" s="45">
        <f t="shared" ca="1" si="45"/>
        <v>0</v>
      </c>
      <c r="E576" s="45">
        <f t="shared" ca="1" si="46"/>
        <v>0</v>
      </c>
      <c r="F576" s="45">
        <f t="shared" ca="1" si="47"/>
        <v>0</v>
      </c>
      <c r="G576" s="45">
        <f t="shared" ca="1" si="54"/>
        <v>0</v>
      </c>
      <c r="H576" s="48">
        <f t="shared" ca="1" si="55"/>
        <v>0</v>
      </c>
      <c r="I576" s="48">
        <f t="shared" ca="1" si="56"/>
        <v>0</v>
      </c>
      <c r="J576" s="45">
        <f t="shared" ca="1" si="57"/>
        <v>0</v>
      </c>
      <c r="K576" s="45">
        <f t="shared" ca="1" si="58"/>
        <v>0</v>
      </c>
      <c r="L576" s="45">
        <f t="shared" ca="1" si="59"/>
        <v>0</v>
      </c>
      <c r="M576" s="45">
        <f t="shared" ca="1" si="48"/>
        <v>0</v>
      </c>
      <c r="N576" s="48">
        <f t="shared" ca="1" si="60"/>
        <v>0</v>
      </c>
      <c r="O576" s="48">
        <f t="shared" ca="1" si="61"/>
        <v>0</v>
      </c>
      <c r="P576" s="45">
        <f t="shared" si="49"/>
        <v>0</v>
      </c>
      <c r="Q576" s="45">
        <f t="shared" si="50"/>
        <v>0</v>
      </c>
      <c r="R576" s="45">
        <f t="shared" si="51"/>
        <v>0</v>
      </c>
      <c r="S576" s="45">
        <f t="shared" si="52"/>
        <v>0</v>
      </c>
      <c r="T576" s="50">
        <f t="shared" si="53"/>
        <v>0</v>
      </c>
    </row>
    <row r="577" spans="1:20" ht="13">
      <c r="A577" s="51"/>
      <c r="B577" s="115">
        <f t="shared" ca="1" si="43"/>
        <v>0</v>
      </c>
      <c r="C577" s="53">
        <f t="shared" ca="1" si="44"/>
        <v>0</v>
      </c>
      <c r="D577" s="53">
        <f t="shared" ca="1" si="45"/>
        <v>0</v>
      </c>
      <c r="E577" s="53">
        <f t="shared" ca="1" si="46"/>
        <v>0</v>
      </c>
      <c r="F577" s="53">
        <f t="shared" ca="1" si="47"/>
        <v>0</v>
      </c>
      <c r="G577" s="53">
        <f t="shared" ca="1" si="54"/>
        <v>0</v>
      </c>
      <c r="H577" s="56">
        <f t="shared" ca="1" si="55"/>
        <v>0</v>
      </c>
      <c r="I577" s="56">
        <f t="shared" ca="1" si="56"/>
        <v>0</v>
      </c>
      <c r="J577" s="53">
        <f t="shared" ca="1" si="57"/>
        <v>0</v>
      </c>
      <c r="K577" s="53">
        <f t="shared" ca="1" si="58"/>
        <v>0</v>
      </c>
      <c r="L577" s="53">
        <f t="shared" ca="1" si="59"/>
        <v>0</v>
      </c>
      <c r="M577" s="53">
        <f t="shared" ca="1" si="48"/>
        <v>0</v>
      </c>
      <c r="N577" s="56">
        <f t="shared" ca="1" si="60"/>
        <v>0</v>
      </c>
      <c r="O577" s="56">
        <f t="shared" ca="1" si="61"/>
        <v>0</v>
      </c>
      <c r="P577" s="53">
        <f t="shared" si="49"/>
        <v>0</v>
      </c>
      <c r="Q577" s="53">
        <f t="shared" si="50"/>
        <v>0</v>
      </c>
      <c r="R577" s="53">
        <f t="shared" si="51"/>
        <v>0</v>
      </c>
      <c r="S577" s="53">
        <f t="shared" si="52"/>
        <v>0</v>
      </c>
      <c r="T577" s="58">
        <f t="shared" si="53"/>
        <v>0</v>
      </c>
    </row>
    <row r="578" spans="1:20" ht="13">
      <c r="A578" s="43"/>
      <c r="B578" s="116">
        <f t="shared" ca="1" si="43"/>
        <v>0</v>
      </c>
      <c r="C578" s="45">
        <f t="shared" ca="1" si="44"/>
        <v>0</v>
      </c>
      <c r="D578" s="45">
        <f t="shared" ca="1" si="45"/>
        <v>0</v>
      </c>
      <c r="E578" s="45">
        <f t="shared" ca="1" si="46"/>
        <v>0</v>
      </c>
      <c r="F578" s="45">
        <f t="shared" ca="1" si="47"/>
        <v>0</v>
      </c>
      <c r="G578" s="45">
        <f t="shared" ca="1" si="54"/>
        <v>0</v>
      </c>
      <c r="H578" s="48">
        <f t="shared" ca="1" si="55"/>
        <v>0</v>
      </c>
      <c r="I578" s="48">
        <f t="shared" ca="1" si="56"/>
        <v>0</v>
      </c>
      <c r="J578" s="45">
        <f t="shared" ca="1" si="57"/>
        <v>0</v>
      </c>
      <c r="K578" s="45">
        <f t="shared" ca="1" si="58"/>
        <v>0</v>
      </c>
      <c r="L578" s="45">
        <f t="shared" ca="1" si="59"/>
        <v>0</v>
      </c>
      <c r="M578" s="45">
        <f t="shared" ca="1" si="48"/>
        <v>0</v>
      </c>
      <c r="N578" s="48">
        <f t="shared" ca="1" si="60"/>
        <v>0</v>
      </c>
      <c r="O578" s="48">
        <f t="shared" ca="1" si="61"/>
        <v>0</v>
      </c>
      <c r="P578" s="45">
        <f t="shared" si="49"/>
        <v>0</v>
      </c>
      <c r="Q578" s="45">
        <f t="shared" si="50"/>
        <v>0</v>
      </c>
      <c r="R578" s="45">
        <f t="shared" si="51"/>
        <v>0</v>
      </c>
      <c r="S578" s="45">
        <f t="shared" si="52"/>
        <v>0</v>
      </c>
      <c r="T578" s="50">
        <f t="shared" si="53"/>
        <v>0</v>
      </c>
    </row>
    <row r="579" spans="1:20" ht="13">
      <c r="A579" s="51"/>
      <c r="B579" s="115">
        <f t="shared" ca="1" si="43"/>
        <v>0</v>
      </c>
      <c r="C579" s="53">
        <f t="shared" ca="1" si="44"/>
        <v>0</v>
      </c>
      <c r="D579" s="53">
        <f t="shared" ca="1" si="45"/>
        <v>0</v>
      </c>
      <c r="E579" s="53">
        <f t="shared" ca="1" si="46"/>
        <v>0</v>
      </c>
      <c r="F579" s="53">
        <f t="shared" ca="1" si="47"/>
        <v>0</v>
      </c>
      <c r="G579" s="53">
        <f t="shared" ca="1" si="54"/>
        <v>0</v>
      </c>
      <c r="H579" s="56">
        <f t="shared" ca="1" si="55"/>
        <v>0</v>
      </c>
      <c r="I579" s="56">
        <f t="shared" ca="1" si="56"/>
        <v>0</v>
      </c>
      <c r="J579" s="53">
        <f t="shared" ca="1" si="57"/>
        <v>0</v>
      </c>
      <c r="K579" s="53">
        <f t="shared" ca="1" si="58"/>
        <v>0</v>
      </c>
      <c r="L579" s="53">
        <f t="shared" ca="1" si="59"/>
        <v>0</v>
      </c>
      <c r="M579" s="53">
        <f t="shared" ca="1" si="48"/>
        <v>0</v>
      </c>
      <c r="N579" s="56">
        <f t="shared" ca="1" si="60"/>
        <v>0</v>
      </c>
      <c r="O579" s="56">
        <f t="shared" ca="1" si="61"/>
        <v>0</v>
      </c>
      <c r="P579" s="53">
        <f t="shared" si="49"/>
        <v>0</v>
      </c>
      <c r="Q579" s="53">
        <f t="shared" si="50"/>
        <v>0</v>
      </c>
      <c r="R579" s="53">
        <f t="shared" si="51"/>
        <v>0</v>
      </c>
      <c r="S579" s="53">
        <f t="shared" si="52"/>
        <v>0</v>
      </c>
      <c r="T579" s="58">
        <f t="shared" si="53"/>
        <v>0</v>
      </c>
    </row>
    <row r="580" spans="1:20" ht="13">
      <c r="A580" s="43"/>
      <c r="B580" s="116">
        <f t="shared" ca="1" si="43"/>
        <v>0</v>
      </c>
      <c r="C580" s="45">
        <f t="shared" ca="1" si="44"/>
        <v>0</v>
      </c>
      <c r="D580" s="45">
        <f t="shared" ca="1" si="45"/>
        <v>0</v>
      </c>
      <c r="E580" s="45">
        <f t="shared" ca="1" si="46"/>
        <v>0</v>
      </c>
      <c r="F580" s="45">
        <f t="shared" ca="1" si="47"/>
        <v>0</v>
      </c>
      <c r="G580" s="45">
        <f t="shared" ca="1" si="54"/>
        <v>0</v>
      </c>
      <c r="H580" s="48">
        <f t="shared" ca="1" si="55"/>
        <v>0</v>
      </c>
      <c r="I580" s="48">
        <f t="shared" ca="1" si="56"/>
        <v>0</v>
      </c>
      <c r="J580" s="45">
        <f t="shared" ca="1" si="57"/>
        <v>0</v>
      </c>
      <c r="K580" s="45">
        <f t="shared" ca="1" si="58"/>
        <v>0</v>
      </c>
      <c r="L580" s="45">
        <f t="shared" ca="1" si="59"/>
        <v>0</v>
      </c>
      <c r="M580" s="45">
        <f t="shared" ca="1" si="48"/>
        <v>0</v>
      </c>
      <c r="N580" s="48">
        <f t="shared" ca="1" si="60"/>
        <v>0</v>
      </c>
      <c r="O580" s="48">
        <f t="shared" ca="1" si="61"/>
        <v>0</v>
      </c>
      <c r="P580" s="45">
        <f t="shared" si="49"/>
        <v>0</v>
      </c>
      <c r="Q580" s="45">
        <f t="shared" si="50"/>
        <v>0</v>
      </c>
      <c r="R580" s="45">
        <f t="shared" si="51"/>
        <v>0</v>
      </c>
      <c r="S580" s="45">
        <f t="shared" si="52"/>
        <v>0</v>
      </c>
      <c r="T580" s="50">
        <f t="shared" si="53"/>
        <v>0</v>
      </c>
    </row>
    <row r="581" spans="1:20" ht="13">
      <c r="A581" s="51"/>
      <c r="B581" s="115">
        <f t="shared" ca="1" si="43"/>
        <v>0</v>
      </c>
      <c r="C581" s="53">
        <f t="shared" ca="1" si="44"/>
        <v>0</v>
      </c>
      <c r="D581" s="53">
        <f t="shared" ca="1" si="45"/>
        <v>0</v>
      </c>
      <c r="E581" s="53">
        <f t="shared" ca="1" si="46"/>
        <v>0</v>
      </c>
      <c r="F581" s="53">
        <f t="shared" ca="1" si="47"/>
        <v>0</v>
      </c>
      <c r="G581" s="53">
        <f t="shared" ca="1" si="54"/>
        <v>0</v>
      </c>
      <c r="H581" s="56">
        <f t="shared" ca="1" si="55"/>
        <v>0</v>
      </c>
      <c r="I581" s="56">
        <f t="shared" ca="1" si="56"/>
        <v>0</v>
      </c>
      <c r="J581" s="53">
        <f t="shared" ca="1" si="57"/>
        <v>0</v>
      </c>
      <c r="K581" s="53">
        <f t="shared" ca="1" si="58"/>
        <v>0</v>
      </c>
      <c r="L581" s="53">
        <f t="shared" ca="1" si="59"/>
        <v>0</v>
      </c>
      <c r="M581" s="53">
        <f t="shared" ca="1" si="48"/>
        <v>0</v>
      </c>
      <c r="N581" s="56">
        <f t="shared" ca="1" si="60"/>
        <v>0</v>
      </c>
      <c r="O581" s="56">
        <f t="shared" ca="1" si="61"/>
        <v>0</v>
      </c>
      <c r="P581" s="53">
        <f t="shared" si="49"/>
        <v>0</v>
      </c>
      <c r="Q581" s="53">
        <f t="shared" si="50"/>
        <v>0</v>
      </c>
      <c r="R581" s="53">
        <f t="shared" si="51"/>
        <v>0</v>
      </c>
      <c r="S581" s="53">
        <f t="shared" si="52"/>
        <v>0</v>
      </c>
      <c r="T581" s="58">
        <f t="shared" si="53"/>
        <v>0</v>
      </c>
    </row>
    <row r="582" spans="1:20" ht="13">
      <c r="A582" s="43"/>
      <c r="B582" s="116">
        <f t="shared" ca="1" si="43"/>
        <v>0</v>
      </c>
      <c r="C582" s="45">
        <f t="shared" ca="1" si="44"/>
        <v>0</v>
      </c>
      <c r="D582" s="45">
        <f t="shared" ca="1" si="45"/>
        <v>0</v>
      </c>
      <c r="E582" s="45">
        <f t="shared" ca="1" si="46"/>
        <v>0</v>
      </c>
      <c r="F582" s="45">
        <f t="shared" ca="1" si="47"/>
        <v>0</v>
      </c>
      <c r="G582" s="45">
        <f t="shared" ca="1" si="54"/>
        <v>0</v>
      </c>
      <c r="H582" s="48">
        <f t="shared" ca="1" si="55"/>
        <v>0</v>
      </c>
      <c r="I582" s="48">
        <f t="shared" ca="1" si="56"/>
        <v>0</v>
      </c>
      <c r="J582" s="45">
        <f t="shared" ca="1" si="57"/>
        <v>0</v>
      </c>
      <c r="K582" s="45">
        <f t="shared" ca="1" si="58"/>
        <v>0</v>
      </c>
      <c r="L582" s="45">
        <f t="shared" ca="1" si="59"/>
        <v>0</v>
      </c>
      <c r="M582" s="45">
        <f t="shared" ca="1" si="48"/>
        <v>0</v>
      </c>
      <c r="N582" s="48">
        <f t="shared" ca="1" si="60"/>
        <v>0</v>
      </c>
      <c r="O582" s="48">
        <f t="shared" ca="1" si="61"/>
        <v>0</v>
      </c>
      <c r="P582" s="45">
        <f t="shared" si="49"/>
        <v>0</v>
      </c>
      <c r="Q582" s="45">
        <f t="shared" si="50"/>
        <v>0</v>
      </c>
      <c r="R582" s="45">
        <f t="shared" si="51"/>
        <v>0</v>
      </c>
      <c r="S582" s="45">
        <f t="shared" si="52"/>
        <v>0</v>
      </c>
      <c r="T582" s="50">
        <f t="shared" si="53"/>
        <v>0</v>
      </c>
    </row>
    <row r="583" spans="1:20" ht="13">
      <c r="A583" s="51"/>
      <c r="B583" s="115">
        <f t="shared" ca="1" si="43"/>
        <v>0</v>
      </c>
      <c r="C583" s="53">
        <f t="shared" ca="1" si="44"/>
        <v>0</v>
      </c>
      <c r="D583" s="53">
        <f t="shared" ca="1" si="45"/>
        <v>0</v>
      </c>
      <c r="E583" s="53">
        <f t="shared" ca="1" si="46"/>
        <v>0</v>
      </c>
      <c r="F583" s="53">
        <f t="shared" ca="1" si="47"/>
        <v>0</v>
      </c>
      <c r="G583" s="53">
        <f t="shared" ca="1" si="54"/>
        <v>0</v>
      </c>
      <c r="H583" s="56">
        <f t="shared" ca="1" si="55"/>
        <v>0</v>
      </c>
      <c r="I583" s="56">
        <f t="shared" ca="1" si="56"/>
        <v>0</v>
      </c>
      <c r="J583" s="53">
        <f t="shared" ca="1" si="57"/>
        <v>0</v>
      </c>
      <c r="K583" s="53">
        <f t="shared" ca="1" si="58"/>
        <v>0</v>
      </c>
      <c r="L583" s="53">
        <f t="shared" ca="1" si="59"/>
        <v>0</v>
      </c>
      <c r="M583" s="53">
        <f t="shared" ca="1" si="48"/>
        <v>0</v>
      </c>
      <c r="N583" s="56">
        <f t="shared" ca="1" si="60"/>
        <v>0</v>
      </c>
      <c r="O583" s="56">
        <f t="shared" ca="1" si="61"/>
        <v>0</v>
      </c>
      <c r="P583" s="53">
        <f t="shared" si="49"/>
        <v>0</v>
      </c>
      <c r="Q583" s="53">
        <f t="shared" si="50"/>
        <v>0</v>
      </c>
      <c r="R583" s="53">
        <f t="shared" si="51"/>
        <v>0</v>
      </c>
      <c r="S583" s="53">
        <f t="shared" si="52"/>
        <v>0</v>
      </c>
      <c r="T583" s="58">
        <f t="shared" si="53"/>
        <v>0</v>
      </c>
    </row>
    <row r="584" spans="1:20" ht="13">
      <c r="A584" s="43"/>
      <c r="B584" s="116">
        <f t="shared" ca="1" si="43"/>
        <v>0</v>
      </c>
      <c r="C584" s="45">
        <f t="shared" ca="1" si="44"/>
        <v>0</v>
      </c>
      <c r="D584" s="45">
        <f t="shared" ca="1" si="45"/>
        <v>0</v>
      </c>
      <c r="E584" s="45">
        <f t="shared" ca="1" si="46"/>
        <v>0</v>
      </c>
      <c r="F584" s="45">
        <f t="shared" ca="1" si="47"/>
        <v>0</v>
      </c>
      <c r="G584" s="45">
        <f t="shared" ca="1" si="54"/>
        <v>0</v>
      </c>
      <c r="H584" s="48">
        <f t="shared" ca="1" si="55"/>
        <v>0</v>
      </c>
      <c r="I584" s="48">
        <f t="shared" ca="1" si="56"/>
        <v>0</v>
      </c>
      <c r="J584" s="45">
        <f t="shared" ca="1" si="57"/>
        <v>0</v>
      </c>
      <c r="K584" s="45">
        <f t="shared" ca="1" si="58"/>
        <v>0</v>
      </c>
      <c r="L584" s="45">
        <f t="shared" ca="1" si="59"/>
        <v>0</v>
      </c>
      <c r="M584" s="45">
        <f t="shared" ca="1" si="48"/>
        <v>0</v>
      </c>
      <c r="N584" s="48">
        <f t="shared" ca="1" si="60"/>
        <v>0</v>
      </c>
      <c r="O584" s="48">
        <f t="shared" ca="1" si="61"/>
        <v>0</v>
      </c>
      <c r="P584" s="45">
        <f t="shared" si="49"/>
        <v>0</v>
      </c>
      <c r="Q584" s="45">
        <f t="shared" si="50"/>
        <v>0</v>
      </c>
      <c r="R584" s="45">
        <f t="shared" si="51"/>
        <v>0</v>
      </c>
      <c r="S584" s="45">
        <f t="shared" si="52"/>
        <v>0</v>
      </c>
      <c r="T584" s="50">
        <f t="shared" si="53"/>
        <v>0</v>
      </c>
    </row>
    <row r="585" spans="1:20" ht="13">
      <c r="A585" s="51"/>
      <c r="B585" s="115">
        <f t="shared" ca="1" si="43"/>
        <v>0</v>
      </c>
      <c r="C585" s="53">
        <f t="shared" ca="1" si="44"/>
        <v>0</v>
      </c>
      <c r="D585" s="53">
        <f t="shared" ca="1" si="45"/>
        <v>0</v>
      </c>
      <c r="E585" s="53">
        <f t="shared" ca="1" si="46"/>
        <v>0</v>
      </c>
      <c r="F585" s="53">
        <f t="shared" ca="1" si="47"/>
        <v>0</v>
      </c>
      <c r="G585" s="53">
        <f t="shared" ca="1" si="54"/>
        <v>0</v>
      </c>
      <c r="H585" s="56">
        <f t="shared" ca="1" si="55"/>
        <v>0</v>
      </c>
      <c r="I585" s="56">
        <f t="shared" ca="1" si="56"/>
        <v>0</v>
      </c>
      <c r="J585" s="53">
        <f t="shared" ca="1" si="57"/>
        <v>0</v>
      </c>
      <c r="K585" s="53">
        <f t="shared" ca="1" si="58"/>
        <v>0</v>
      </c>
      <c r="L585" s="53">
        <f t="shared" ca="1" si="59"/>
        <v>0</v>
      </c>
      <c r="M585" s="53">
        <f t="shared" ca="1" si="48"/>
        <v>0</v>
      </c>
      <c r="N585" s="56">
        <f t="shared" ca="1" si="60"/>
        <v>0</v>
      </c>
      <c r="O585" s="56">
        <f t="shared" ca="1" si="61"/>
        <v>0</v>
      </c>
      <c r="P585" s="53">
        <f t="shared" si="49"/>
        <v>0</v>
      </c>
      <c r="Q585" s="53">
        <f t="shared" si="50"/>
        <v>0</v>
      </c>
      <c r="R585" s="53">
        <f t="shared" si="51"/>
        <v>0</v>
      </c>
      <c r="S585" s="53">
        <f t="shared" si="52"/>
        <v>0</v>
      </c>
      <c r="T585" s="58">
        <f t="shared" si="53"/>
        <v>0</v>
      </c>
    </row>
    <row r="586" spans="1:20" ht="13">
      <c r="A586" s="43"/>
      <c r="B586" s="116">
        <f t="shared" ca="1" si="43"/>
        <v>0</v>
      </c>
      <c r="C586" s="45">
        <f t="shared" ca="1" si="44"/>
        <v>0</v>
      </c>
      <c r="D586" s="45">
        <f t="shared" ca="1" si="45"/>
        <v>0</v>
      </c>
      <c r="E586" s="45">
        <f t="shared" ca="1" si="46"/>
        <v>0</v>
      </c>
      <c r="F586" s="45">
        <f t="shared" ca="1" si="47"/>
        <v>0</v>
      </c>
      <c r="G586" s="45">
        <f t="shared" ca="1" si="54"/>
        <v>0</v>
      </c>
      <c r="H586" s="48">
        <f t="shared" ca="1" si="55"/>
        <v>0</v>
      </c>
      <c r="I586" s="48">
        <f t="shared" ca="1" si="56"/>
        <v>0</v>
      </c>
      <c r="J586" s="45">
        <f t="shared" ca="1" si="57"/>
        <v>0</v>
      </c>
      <c r="K586" s="45">
        <f t="shared" ca="1" si="58"/>
        <v>0</v>
      </c>
      <c r="L586" s="45">
        <f t="shared" ca="1" si="59"/>
        <v>0</v>
      </c>
      <c r="M586" s="45">
        <f t="shared" ca="1" si="48"/>
        <v>0</v>
      </c>
      <c r="N586" s="48">
        <f t="shared" ca="1" si="60"/>
        <v>0</v>
      </c>
      <c r="O586" s="48">
        <f t="shared" ca="1" si="61"/>
        <v>0</v>
      </c>
      <c r="P586" s="45">
        <f t="shared" si="49"/>
        <v>0</v>
      </c>
      <c r="Q586" s="45">
        <f t="shared" si="50"/>
        <v>0</v>
      </c>
      <c r="R586" s="45">
        <f t="shared" si="51"/>
        <v>0</v>
      </c>
      <c r="S586" s="45">
        <f t="shared" si="52"/>
        <v>0</v>
      </c>
      <c r="T586" s="50">
        <f t="shared" si="53"/>
        <v>0</v>
      </c>
    </row>
    <row r="587" spans="1:20" ht="13">
      <c r="A587" s="51"/>
      <c r="B587" s="115">
        <f t="shared" ca="1" si="43"/>
        <v>0</v>
      </c>
      <c r="C587" s="53">
        <f t="shared" ca="1" si="44"/>
        <v>0</v>
      </c>
      <c r="D587" s="53">
        <f t="shared" ca="1" si="45"/>
        <v>0</v>
      </c>
      <c r="E587" s="53">
        <f t="shared" ca="1" si="46"/>
        <v>0</v>
      </c>
      <c r="F587" s="53">
        <f t="shared" ca="1" si="47"/>
        <v>0</v>
      </c>
      <c r="G587" s="53">
        <f t="shared" ca="1" si="54"/>
        <v>0</v>
      </c>
      <c r="H587" s="56">
        <f t="shared" ca="1" si="55"/>
        <v>0</v>
      </c>
      <c r="I587" s="56">
        <f t="shared" ca="1" si="56"/>
        <v>0</v>
      </c>
      <c r="J587" s="53">
        <f t="shared" ca="1" si="57"/>
        <v>0</v>
      </c>
      <c r="K587" s="53">
        <f t="shared" ca="1" si="58"/>
        <v>0</v>
      </c>
      <c r="L587" s="53">
        <f t="shared" ca="1" si="59"/>
        <v>0</v>
      </c>
      <c r="M587" s="53">
        <f t="shared" ca="1" si="48"/>
        <v>0</v>
      </c>
      <c r="N587" s="56">
        <f t="shared" ca="1" si="60"/>
        <v>0</v>
      </c>
      <c r="O587" s="56">
        <f t="shared" ca="1" si="61"/>
        <v>0</v>
      </c>
      <c r="P587" s="53">
        <f t="shared" si="49"/>
        <v>0</v>
      </c>
      <c r="Q587" s="53">
        <f t="shared" si="50"/>
        <v>0</v>
      </c>
      <c r="R587" s="53">
        <f t="shared" si="51"/>
        <v>0</v>
      </c>
      <c r="S587" s="53">
        <f t="shared" si="52"/>
        <v>0</v>
      </c>
      <c r="T587" s="58">
        <f t="shared" si="53"/>
        <v>0</v>
      </c>
    </row>
    <row r="588" spans="1:20" ht="13">
      <c r="A588" s="43"/>
      <c r="B588" s="116">
        <f t="shared" ca="1" si="43"/>
        <v>0</v>
      </c>
      <c r="C588" s="45">
        <f t="shared" ca="1" si="44"/>
        <v>0</v>
      </c>
      <c r="D588" s="45">
        <f t="shared" ca="1" si="45"/>
        <v>0</v>
      </c>
      <c r="E588" s="45">
        <f t="shared" ca="1" si="46"/>
        <v>0</v>
      </c>
      <c r="F588" s="45">
        <f t="shared" ca="1" si="47"/>
        <v>0</v>
      </c>
      <c r="G588" s="45">
        <f t="shared" ca="1" si="54"/>
        <v>0</v>
      </c>
      <c r="H588" s="48">
        <f t="shared" ca="1" si="55"/>
        <v>0</v>
      </c>
      <c r="I588" s="48">
        <f t="shared" ca="1" si="56"/>
        <v>0</v>
      </c>
      <c r="J588" s="45">
        <f t="shared" ca="1" si="57"/>
        <v>0</v>
      </c>
      <c r="K588" s="45">
        <f t="shared" ca="1" si="58"/>
        <v>0</v>
      </c>
      <c r="L588" s="45">
        <f t="shared" ca="1" si="59"/>
        <v>0</v>
      </c>
      <c r="M588" s="45">
        <f t="shared" ca="1" si="48"/>
        <v>0</v>
      </c>
      <c r="N588" s="48">
        <f t="shared" ca="1" si="60"/>
        <v>0</v>
      </c>
      <c r="O588" s="48">
        <f t="shared" ca="1" si="61"/>
        <v>0</v>
      </c>
      <c r="P588" s="45">
        <f t="shared" si="49"/>
        <v>0</v>
      </c>
      <c r="Q588" s="45">
        <f t="shared" si="50"/>
        <v>0</v>
      </c>
      <c r="R588" s="45">
        <f t="shared" si="51"/>
        <v>0</v>
      </c>
      <c r="S588" s="45">
        <f t="shared" si="52"/>
        <v>0</v>
      </c>
      <c r="T588" s="50">
        <f t="shared" si="53"/>
        <v>0</v>
      </c>
    </row>
    <row r="589" spans="1:20" ht="13">
      <c r="A589" s="51"/>
      <c r="B589" s="115">
        <f t="shared" ca="1" si="43"/>
        <v>0</v>
      </c>
      <c r="C589" s="53">
        <f t="shared" ca="1" si="44"/>
        <v>0</v>
      </c>
      <c r="D589" s="53">
        <f t="shared" ca="1" si="45"/>
        <v>0</v>
      </c>
      <c r="E589" s="53">
        <f t="shared" ca="1" si="46"/>
        <v>0</v>
      </c>
      <c r="F589" s="53">
        <f t="shared" ca="1" si="47"/>
        <v>0</v>
      </c>
      <c r="G589" s="53">
        <f t="shared" ca="1" si="54"/>
        <v>0</v>
      </c>
      <c r="H589" s="56">
        <f t="shared" ca="1" si="55"/>
        <v>0</v>
      </c>
      <c r="I589" s="56">
        <f t="shared" ca="1" si="56"/>
        <v>0</v>
      </c>
      <c r="J589" s="53">
        <f t="shared" ca="1" si="57"/>
        <v>0</v>
      </c>
      <c r="K589" s="53">
        <f t="shared" ca="1" si="58"/>
        <v>0</v>
      </c>
      <c r="L589" s="53">
        <f t="shared" ca="1" si="59"/>
        <v>0</v>
      </c>
      <c r="M589" s="53">
        <f t="shared" ca="1" si="48"/>
        <v>0</v>
      </c>
      <c r="N589" s="56">
        <f t="shared" ca="1" si="60"/>
        <v>0</v>
      </c>
      <c r="O589" s="56">
        <f t="shared" ca="1" si="61"/>
        <v>0</v>
      </c>
      <c r="P589" s="53">
        <f t="shared" si="49"/>
        <v>0</v>
      </c>
      <c r="Q589" s="53">
        <f t="shared" si="50"/>
        <v>0</v>
      </c>
      <c r="R589" s="53">
        <f t="shared" si="51"/>
        <v>0</v>
      </c>
      <c r="S589" s="53">
        <f t="shared" si="52"/>
        <v>0</v>
      </c>
      <c r="T589" s="58">
        <f t="shared" si="53"/>
        <v>0</v>
      </c>
    </row>
    <row r="590" spans="1:20" ht="13">
      <c r="A590" s="43"/>
      <c r="B590" s="116">
        <f t="shared" ca="1" si="43"/>
        <v>0</v>
      </c>
      <c r="C590" s="45">
        <f t="shared" ca="1" si="44"/>
        <v>0</v>
      </c>
      <c r="D590" s="45">
        <f t="shared" ca="1" si="45"/>
        <v>0</v>
      </c>
      <c r="E590" s="45">
        <f t="shared" ca="1" si="46"/>
        <v>0</v>
      </c>
      <c r="F590" s="45">
        <f t="shared" ca="1" si="47"/>
        <v>0</v>
      </c>
      <c r="G590" s="45">
        <f t="shared" ca="1" si="54"/>
        <v>0</v>
      </c>
      <c r="H590" s="48">
        <f t="shared" ca="1" si="55"/>
        <v>0</v>
      </c>
      <c r="I590" s="48">
        <f t="shared" ca="1" si="56"/>
        <v>0</v>
      </c>
      <c r="J590" s="45">
        <f t="shared" ca="1" si="57"/>
        <v>0</v>
      </c>
      <c r="K590" s="45">
        <f t="shared" ca="1" si="58"/>
        <v>0</v>
      </c>
      <c r="L590" s="45">
        <f t="shared" ca="1" si="59"/>
        <v>0</v>
      </c>
      <c r="M590" s="45">
        <f t="shared" ca="1" si="48"/>
        <v>0</v>
      </c>
      <c r="N590" s="48">
        <f t="shared" ca="1" si="60"/>
        <v>0</v>
      </c>
      <c r="O590" s="48">
        <f t="shared" ca="1" si="61"/>
        <v>0</v>
      </c>
      <c r="P590" s="45">
        <f t="shared" si="49"/>
        <v>0</v>
      </c>
      <c r="Q590" s="45">
        <f t="shared" si="50"/>
        <v>0</v>
      </c>
      <c r="R590" s="45">
        <f t="shared" si="51"/>
        <v>0</v>
      </c>
      <c r="S590" s="45">
        <f t="shared" si="52"/>
        <v>0</v>
      </c>
      <c r="T590" s="50">
        <f t="shared" si="53"/>
        <v>0</v>
      </c>
    </row>
    <row r="591" spans="1:20" ht="13">
      <c r="A591" s="51"/>
      <c r="B591" s="115">
        <f t="shared" ca="1" si="43"/>
        <v>0</v>
      </c>
      <c r="C591" s="53">
        <f t="shared" ca="1" si="44"/>
        <v>0</v>
      </c>
      <c r="D591" s="53">
        <f t="shared" ca="1" si="45"/>
        <v>0</v>
      </c>
      <c r="E591" s="53">
        <f t="shared" ca="1" si="46"/>
        <v>0</v>
      </c>
      <c r="F591" s="53">
        <f t="shared" ca="1" si="47"/>
        <v>0</v>
      </c>
      <c r="G591" s="53">
        <f t="shared" ca="1" si="54"/>
        <v>0</v>
      </c>
      <c r="H591" s="56">
        <f t="shared" ca="1" si="55"/>
        <v>0</v>
      </c>
      <c r="I591" s="56">
        <f t="shared" ca="1" si="56"/>
        <v>0</v>
      </c>
      <c r="J591" s="53">
        <f t="shared" ca="1" si="57"/>
        <v>0</v>
      </c>
      <c r="K591" s="53">
        <f t="shared" ca="1" si="58"/>
        <v>0</v>
      </c>
      <c r="L591" s="53">
        <f t="shared" ca="1" si="59"/>
        <v>0</v>
      </c>
      <c r="M591" s="53">
        <f t="shared" ca="1" si="48"/>
        <v>0</v>
      </c>
      <c r="N591" s="56">
        <f t="shared" ca="1" si="60"/>
        <v>0</v>
      </c>
      <c r="O591" s="56">
        <f t="shared" ca="1" si="61"/>
        <v>0</v>
      </c>
      <c r="P591" s="53">
        <f t="shared" si="49"/>
        <v>0</v>
      </c>
      <c r="Q591" s="53">
        <f t="shared" si="50"/>
        <v>0</v>
      </c>
      <c r="R591" s="53">
        <f t="shared" si="51"/>
        <v>0</v>
      </c>
      <c r="S591" s="53">
        <f t="shared" si="52"/>
        <v>0</v>
      </c>
      <c r="T591" s="58">
        <f t="shared" si="53"/>
        <v>0</v>
      </c>
    </row>
    <row r="592" spans="1:20" ht="13">
      <c r="A592" s="43"/>
      <c r="B592" s="116">
        <f t="shared" ca="1" si="43"/>
        <v>0</v>
      </c>
      <c r="C592" s="45">
        <f t="shared" ca="1" si="44"/>
        <v>0</v>
      </c>
      <c r="D592" s="45">
        <f t="shared" ca="1" si="45"/>
        <v>0</v>
      </c>
      <c r="E592" s="45">
        <f t="shared" ca="1" si="46"/>
        <v>0</v>
      </c>
      <c r="F592" s="45">
        <f t="shared" ca="1" si="47"/>
        <v>0</v>
      </c>
      <c r="G592" s="45">
        <f t="shared" ca="1" si="54"/>
        <v>0</v>
      </c>
      <c r="H592" s="48">
        <f t="shared" ca="1" si="55"/>
        <v>0</v>
      </c>
      <c r="I592" s="48">
        <f t="shared" ca="1" si="56"/>
        <v>0</v>
      </c>
      <c r="J592" s="45">
        <f t="shared" ca="1" si="57"/>
        <v>0</v>
      </c>
      <c r="K592" s="45">
        <f t="shared" ca="1" si="58"/>
        <v>0</v>
      </c>
      <c r="L592" s="45">
        <f t="shared" ca="1" si="59"/>
        <v>0</v>
      </c>
      <c r="M592" s="45">
        <f t="shared" ca="1" si="48"/>
        <v>0</v>
      </c>
      <c r="N592" s="48">
        <f t="shared" ca="1" si="60"/>
        <v>0</v>
      </c>
      <c r="O592" s="48">
        <f t="shared" ca="1" si="61"/>
        <v>0</v>
      </c>
      <c r="P592" s="45">
        <f t="shared" si="49"/>
        <v>0</v>
      </c>
      <c r="Q592" s="45">
        <f t="shared" si="50"/>
        <v>0</v>
      </c>
      <c r="R592" s="45">
        <f t="shared" si="51"/>
        <v>0</v>
      </c>
      <c r="S592" s="45">
        <f t="shared" si="52"/>
        <v>0</v>
      </c>
      <c r="T592" s="50">
        <f t="shared" si="53"/>
        <v>0</v>
      </c>
    </row>
    <row r="593" spans="1:20" ht="13">
      <c r="A593" s="51"/>
      <c r="B593" s="115">
        <f t="shared" ca="1" si="43"/>
        <v>0</v>
      </c>
      <c r="C593" s="53">
        <f t="shared" ca="1" si="44"/>
        <v>0</v>
      </c>
      <c r="D593" s="53">
        <f t="shared" ca="1" si="45"/>
        <v>0</v>
      </c>
      <c r="E593" s="53">
        <f t="shared" ca="1" si="46"/>
        <v>0</v>
      </c>
      <c r="F593" s="53">
        <f t="shared" ca="1" si="47"/>
        <v>0</v>
      </c>
      <c r="G593" s="53">
        <f t="shared" ca="1" si="54"/>
        <v>0</v>
      </c>
      <c r="H593" s="56">
        <f t="shared" ca="1" si="55"/>
        <v>0</v>
      </c>
      <c r="I593" s="56">
        <f t="shared" ca="1" si="56"/>
        <v>0</v>
      </c>
      <c r="J593" s="53">
        <f t="shared" ca="1" si="57"/>
        <v>0</v>
      </c>
      <c r="K593" s="53">
        <f t="shared" ca="1" si="58"/>
        <v>0</v>
      </c>
      <c r="L593" s="53">
        <f t="shared" ca="1" si="59"/>
        <v>0</v>
      </c>
      <c r="M593" s="53">
        <f t="shared" ca="1" si="48"/>
        <v>0</v>
      </c>
      <c r="N593" s="56">
        <f t="shared" ca="1" si="60"/>
        <v>0</v>
      </c>
      <c r="O593" s="56">
        <f t="shared" ca="1" si="61"/>
        <v>0</v>
      </c>
      <c r="P593" s="53">
        <f t="shared" si="49"/>
        <v>0</v>
      </c>
      <c r="Q593" s="53">
        <f t="shared" si="50"/>
        <v>0</v>
      </c>
      <c r="R593" s="53">
        <f t="shared" si="51"/>
        <v>0</v>
      </c>
      <c r="S593" s="53">
        <f t="shared" si="52"/>
        <v>0</v>
      </c>
      <c r="T593" s="58">
        <f t="shared" si="53"/>
        <v>0</v>
      </c>
    </row>
    <row r="594" spans="1:20" ht="13">
      <c r="A594" s="43"/>
      <c r="B594" s="116">
        <f t="shared" ca="1" si="43"/>
        <v>0</v>
      </c>
      <c r="C594" s="45">
        <f t="shared" ca="1" si="44"/>
        <v>0</v>
      </c>
      <c r="D594" s="45">
        <f t="shared" ca="1" si="45"/>
        <v>0</v>
      </c>
      <c r="E594" s="45">
        <f t="shared" ca="1" si="46"/>
        <v>0</v>
      </c>
      <c r="F594" s="45">
        <f t="shared" ca="1" si="47"/>
        <v>0</v>
      </c>
      <c r="G594" s="45">
        <f t="shared" ca="1" si="54"/>
        <v>0</v>
      </c>
      <c r="H594" s="48">
        <f t="shared" ca="1" si="55"/>
        <v>0</v>
      </c>
      <c r="I594" s="48">
        <f t="shared" ca="1" si="56"/>
        <v>0</v>
      </c>
      <c r="J594" s="45">
        <f t="shared" ca="1" si="57"/>
        <v>0</v>
      </c>
      <c r="K594" s="45">
        <f t="shared" ca="1" si="58"/>
        <v>0</v>
      </c>
      <c r="L594" s="45">
        <f t="shared" ca="1" si="59"/>
        <v>0</v>
      </c>
      <c r="M594" s="45">
        <f t="shared" ca="1" si="48"/>
        <v>0</v>
      </c>
      <c r="N594" s="48">
        <f t="shared" ca="1" si="60"/>
        <v>0</v>
      </c>
      <c r="O594" s="48">
        <f t="shared" ca="1" si="61"/>
        <v>0</v>
      </c>
      <c r="P594" s="45">
        <f t="shared" si="49"/>
        <v>0</v>
      </c>
      <c r="Q594" s="45">
        <f t="shared" si="50"/>
        <v>0</v>
      </c>
      <c r="R594" s="45">
        <f t="shared" si="51"/>
        <v>0</v>
      </c>
      <c r="S594" s="45">
        <f t="shared" si="52"/>
        <v>0</v>
      </c>
      <c r="T594" s="50">
        <f t="shared" si="53"/>
        <v>0</v>
      </c>
    </row>
    <row r="595" spans="1:20" ht="13">
      <c r="A595" s="51"/>
      <c r="B595" s="115">
        <f t="shared" ca="1" si="43"/>
        <v>0</v>
      </c>
      <c r="C595" s="53">
        <f t="shared" ca="1" si="44"/>
        <v>0</v>
      </c>
      <c r="D595" s="53">
        <f t="shared" ca="1" si="45"/>
        <v>0</v>
      </c>
      <c r="E595" s="53">
        <f t="shared" ca="1" si="46"/>
        <v>0</v>
      </c>
      <c r="F595" s="53">
        <f t="shared" ca="1" si="47"/>
        <v>0</v>
      </c>
      <c r="G595" s="53">
        <f t="shared" ca="1" si="54"/>
        <v>0</v>
      </c>
      <c r="H595" s="56">
        <f t="shared" ca="1" si="55"/>
        <v>0</v>
      </c>
      <c r="I595" s="56">
        <f t="shared" ca="1" si="56"/>
        <v>0</v>
      </c>
      <c r="J595" s="53">
        <f t="shared" ca="1" si="57"/>
        <v>0</v>
      </c>
      <c r="K595" s="53">
        <f t="shared" ca="1" si="58"/>
        <v>0</v>
      </c>
      <c r="L595" s="53">
        <f t="shared" ca="1" si="59"/>
        <v>0</v>
      </c>
      <c r="M595" s="53">
        <f t="shared" ca="1" si="48"/>
        <v>0</v>
      </c>
      <c r="N595" s="56">
        <f t="shared" ca="1" si="60"/>
        <v>0</v>
      </c>
      <c r="O595" s="56">
        <f t="shared" ca="1" si="61"/>
        <v>0</v>
      </c>
      <c r="P595" s="53">
        <f t="shared" si="49"/>
        <v>0</v>
      </c>
      <c r="Q595" s="53">
        <f t="shared" si="50"/>
        <v>0</v>
      </c>
      <c r="R595" s="53">
        <f t="shared" si="51"/>
        <v>0</v>
      </c>
      <c r="S595" s="53">
        <f t="shared" si="52"/>
        <v>0</v>
      </c>
      <c r="T595" s="58">
        <f t="shared" si="53"/>
        <v>0</v>
      </c>
    </row>
    <row r="596" spans="1:20" ht="13">
      <c r="A596" s="43"/>
      <c r="B596" s="116">
        <f t="shared" ca="1" si="43"/>
        <v>0</v>
      </c>
      <c r="C596" s="45">
        <f t="shared" ca="1" si="44"/>
        <v>0</v>
      </c>
      <c r="D596" s="45">
        <f t="shared" ca="1" si="45"/>
        <v>0</v>
      </c>
      <c r="E596" s="45">
        <f t="shared" ca="1" si="46"/>
        <v>0</v>
      </c>
      <c r="F596" s="45">
        <f t="shared" ca="1" si="47"/>
        <v>0</v>
      </c>
      <c r="G596" s="45">
        <f t="shared" ca="1" si="54"/>
        <v>0</v>
      </c>
      <c r="H596" s="48">
        <f t="shared" ca="1" si="55"/>
        <v>0</v>
      </c>
      <c r="I596" s="48">
        <f t="shared" ca="1" si="56"/>
        <v>0</v>
      </c>
      <c r="J596" s="45">
        <f t="shared" ca="1" si="57"/>
        <v>0</v>
      </c>
      <c r="K596" s="45">
        <f t="shared" ca="1" si="58"/>
        <v>0</v>
      </c>
      <c r="L596" s="45">
        <f t="shared" ca="1" si="59"/>
        <v>0</v>
      </c>
      <c r="M596" s="45">
        <f t="shared" ca="1" si="48"/>
        <v>0</v>
      </c>
      <c r="N596" s="48">
        <f t="shared" ca="1" si="60"/>
        <v>0</v>
      </c>
      <c r="O596" s="48">
        <f t="shared" ca="1" si="61"/>
        <v>0</v>
      </c>
      <c r="P596" s="45">
        <f t="shared" si="49"/>
        <v>0</v>
      </c>
      <c r="Q596" s="45">
        <f t="shared" si="50"/>
        <v>0</v>
      </c>
      <c r="R596" s="45">
        <f t="shared" si="51"/>
        <v>0</v>
      </c>
      <c r="S596" s="45">
        <f t="shared" si="52"/>
        <v>0</v>
      </c>
      <c r="T596" s="50">
        <f t="shared" si="53"/>
        <v>0</v>
      </c>
    </row>
    <row r="597" spans="1:20" ht="13">
      <c r="A597" s="51"/>
      <c r="B597" s="115">
        <f t="shared" ca="1" si="43"/>
        <v>0</v>
      </c>
      <c r="C597" s="53">
        <f t="shared" ca="1" si="44"/>
        <v>0</v>
      </c>
      <c r="D597" s="53">
        <f t="shared" ca="1" si="45"/>
        <v>0</v>
      </c>
      <c r="E597" s="53">
        <f t="shared" ca="1" si="46"/>
        <v>0</v>
      </c>
      <c r="F597" s="53">
        <f t="shared" ca="1" si="47"/>
        <v>0</v>
      </c>
      <c r="G597" s="53">
        <f t="shared" ca="1" si="54"/>
        <v>0</v>
      </c>
      <c r="H597" s="56">
        <f t="shared" ca="1" si="55"/>
        <v>0</v>
      </c>
      <c r="I597" s="56">
        <f t="shared" ca="1" si="56"/>
        <v>0</v>
      </c>
      <c r="J597" s="53">
        <f t="shared" ca="1" si="57"/>
        <v>0</v>
      </c>
      <c r="K597" s="53">
        <f t="shared" ca="1" si="58"/>
        <v>0</v>
      </c>
      <c r="L597" s="53">
        <f t="shared" ca="1" si="59"/>
        <v>0</v>
      </c>
      <c r="M597" s="53">
        <f t="shared" ca="1" si="48"/>
        <v>0</v>
      </c>
      <c r="N597" s="56">
        <f t="shared" ca="1" si="60"/>
        <v>0</v>
      </c>
      <c r="O597" s="56">
        <f t="shared" ca="1" si="61"/>
        <v>0</v>
      </c>
      <c r="P597" s="53">
        <f t="shared" si="49"/>
        <v>0</v>
      </c>
      <c r="Q597" s="53">
        <f t="shared" si="50"/>
        <v>0</v>
      </c>
      <c r="R597" s="53">
        <f t="shared" si="51"/>
        <v>0</v>
      </c>
      <c r="S597" s="53">
        <f t="shared" si="52"/>
        <v>0</v>
      </c>
      <c r="T597" s="58">
        <f t="shared" si="53"/>
        <v>0</v>
      </c>
    </row>
    <row r="598" spans="1:20" ht="13">
      <c r="A598" s="43"/>
      <c r="B598" s="116">
        <f t="shared" ca="1" si="43"/>
        <v>0</v>
      </c>
      <c r="C598" s="45">
        <f t="shared" ca="1" si="44"/>
        <v>0</v>
      </c>
      <c r="D598" s="45">
        <f t="shared" ca="1" si="45"/>
        <v>0</v>
      </c>
      <c r="E598" s="45">
        <f t="shared" ca="1" si="46"/>
        <v>0</v>
      </c>
      <c r="F598" s="45">
        <f t="shared" ca="1" si="47"/>
        <v>0</v>
      </c>
      <c r="G598" s="45">
        <f t="shared" ca="1" si="54"/>
        <v>0</v>
      </c>
      <c r="H598" s="48">
        <f t="shared" ca="1" si="55"/>
        <v>0</v>
      </c>
      <c r="I598" s="48">
        <f t="shared" ca="1" si="56"/>
        <v>0</v>
      </c>
      <c r="J598" s="45">
        <f t="shared" ca="1" si="57"/>
        <v>0</v>
      </c>
      <c r="K598" s="45">
        <f t="shared" ca="1" si="58"/>
        <v>0</v>
      </c>
      <c r="L598" s="45">
        <f t="shared" ca="1" si="59"/>
        <v>0</v>
      </c>
      <c r="M598" s="45">
        <f t="shared" ca="1" si="48"/>
        <v>0</v>
      </c>
      <c r="N598" s="48">
        <f t="shared" ca="1" si="60"/>
        <v>0</v>
      </c>
      <c r="O598" s="48">
        <f t="shared" ca="1" si="61"/>
        <v>0</v>
      </c>
      <c r="P598" s="45">
        <f t="shared" si="49"/>
        <v>0</v>
      </c>
      <c r="Q598" s="45">
        <f t="shared" si="50"/>
        <v>0</v>
      </c>
      <c r="R598" s="45">
        <f t="shared" si="51"/>
        <v>0</v>
      </c>
      <c r="S598" s="45">
        <f t="shared" si="52"/>
        <v>0</v>
      </c>
      <c r="T598" s="50">
        <f t="shared" si="53"/>
        <v>0</v>
      </c>
    </row>
    <row r="599" spans="1:20" ht="13">
      <c r="A599" s="51"/>
      <c r="B599" s="115">
        <f t="shared" ca="1" si="43"/>
        <v>0</v>
      </c>
      <c r="C599" s="53">
        <f t="shared" ca="1" si="44"/>
        <v>0</v>
      </c>
      <c r="D599" s="53">
        <f t="shared" ca="1" si="45"/>
        <v>0</v>
      </c>
      <c r="E599" s="53">
        <f t="shared" ca="1" si="46"/>
        <v>0</v>
      </c>
      <c r="F599" s="53">
        <f t="shared" ca="1" si="47"/>
        <v>0</v>
      </c>
      <c r="G599" s="53">
        <f t="shared" ca="1" si="54"/>
        <v>0</v>
      </c>
      <c r="H599" s="56">
        <f t="shared" ca="1" si="55"/>
        <v>0</v>
      </c>
      <c r="I599" s="56">
        <f t="shared" ca="1" si="56"/>
        <v>0</v>
      </c>
      <c r="J599" s="53">
        <f t="shared" ca="1" si="57"/>
        <v>0</v>
      </c>
      <c r="K599" s="53">
        <f t="shared" ca="1" si="58"/>
        <v>0</v>
      </c>
      <c r="L599" s="53">
        <f t="shared" ca="1" si="59"/>
        <v>0</v>
      </c>
      <c r="M599" s="53">
        <f t="shared" ca="1" si="48"/>
        <v>0</v>
      </c>
      <c r="N599" s="56">
        <f t="shared" ca="1" si="60"/>
        <v>0</v>
      </c>
      <c r="O599" s="56">
        <f t="shared" ca="1" si="61"/>
        <v>0</v>
      </c>
      <c r="P599" s="53">
        <f t="shared" si="49"/>
        <v>0</v>
      </c>
      <c r="Q599" s="53">
        <f t="shared" si="50"/>
        <v>0</v>
      </c>
      <c r="R599" s="53">
        <f t="shared" si="51"/>
        <v>0</v>
      </c>
      <c r="S599" s="53">
        <f t="shared" si="52"/>
        <v>0</v>
      </c>
      <c r="T599" s="58">
        <f t="shared" si="53"/>
        <v>0</v>
      </c>
    </row>
    <row r="600" spans="1:20" ht="13">
      <c r="A600" s="43"/>
      <c r="B600" s="116">
        <f t="shared" ca="1" si="43"/>
        <v>0</v>
      </c>
      <c r="C600" s="45">
        <f t="shared" ca="1" si="44"/>
        <v>0</v>
      </c>
      <c r="D600" s="45">
        <f t="shared" ca="1" si="45"/>
        <v>0</v>
      </c>
      <c r="E600" s="45">
        <f t="shared" ca="1" si="46"/>
        <v>0</v>
      </c>
      <c r="F600" s="45">
        <f t="shared" ca="1" si="47"/>
        <v>0</v>
      </c>
      <c r="G600" s="45">
        <f t="shared" ca="1" si="54"/>
        <v>0</v>
      </c>
      <c r="H600" s="48">
        <f t="shared" ca="1" si="55"/>
        <v>0</v>
      </c>
      <c r="I600" s="48">
        <f t="shared" ca="1" si="56"/>
        <v>0</v>
      </c>
      <c r="J600" s="45">
        <f t="shared" ca="1" si="57"/>
        <v>0</v>
      </c>
      <c r="K600" s="45">
        <f t="shared" ca="1" si="58"/>
        <v>0</v>
      </c>
      <c r="L600" s="45">
        <f t="shared" ca="1" si="59"/>
        <v>0</v>
      </c>
      <c r="M600" s="45">
        <f t="shared" ca="1" si="48"/>
        <v>0</v>
      </c>
      <c r="N600" s="48">
        <f t="shared" ca="1" si="60"/>
        <v>0</v>
      </c>
      <c r="O600" s="48">
        <f t="shared" ca="1" si="61"/>
        <v>0</v>
      </c>
      <c r="P600" s="45">
        <f t="shared" si="49"/>
        <v>0</v>
      </c>
      <c r="Q600" s="45">
        <f t="shared" si="50"/>
        <v>0</v>
      </c>
      <c r="R600" s="45">
        <f t="shared" si="51"/>
        <v>0</v>
      </c>
      <c r="S600" s="45">
        <f t="shared" si="52"/>
        <v>0</v>
      </c>
      <c r="T600" s="50">
        <f t="shared" si="53"/>
        <v>0</v>
      </c>
    </row>
    <row r="601" spans="1:20" ht="13">
      <c r="A601" s="51"/>
      <c r="B601" s="115">
        <f t="shared" ca="1" si="43"/>
        <v>0</v>
      </c>
      <c r="C601" s="53">
        <f t="shared" ca="1" si="44"/>
        <v>0</v>
      </c>
      <c r="D601" s="53">
        <f t="shared" ca="1" si="45"/>
        <v>0</v>
      </c>
      <c r="E601" s="53">
        <f t="shared" ca="1" si="46"/>
        <v>0</v>
      </c>
      <c r="F601" s="53">
        <f t="shared" ca="1" si="47"/>
        <v>0</v>
      </c>
      <c r="G601" s="53">
        <f t="shared" ca="1" si="54"/>
        <v>0</v>
      </c>
      <c r="H601" s="56">
        <f t="shared" ca="1" si="55"/>
        <v>0</v>
      </c>
      <c r="I601" s="56">
        <f t="shared" ca="1" si="56"/>
        <v>0</v>
      </c>
      <c r="J601" s="53">
        <f t="shared" ca="1" si="57"/>
        <v>0</v>
      </c>
      <c r="K601" s="53">
        <f t="shared" ca="1" si="58"/>
        <v>0</v>
      </c>
      <c r="L601" s="53">
        <f t="shared" ca="1" si="59"/>
        <v>0</v>
      </c>
      <c r="M601" s="53">
        <f t="shared" ca="1" si="48"/>
        <v>0</v>
      </c>
      <c r="N601" s="56">
        <f t="shared" ca="1" si="60"/>
        <v>0</v>
      </c>
      <c r="O601" s="56">
        <f t="shared" ca="1" si="61"/>
        <v>0</v>
      </c>
      <c r="P601" s="53">
        <f t="shared" si="49"/>
        <v>0</v>
      </c>
      <c r="Q601" s="53">
        <f t="shared" si="50"/>
        <v>0</v>
      </c>
      <c r="R601" s="53">
        <f t="shared" si="51"/>
        <v>0</v>
      </c>
      <c r="S601" s="53">
        <f t="shared" si="52"/>
        <v>0</v>
      </c>
      <c r="T601" s="58">
        <f t="shared" si="53"/>
        <v>0</v>
      </c>
    </row>
    <row r="602" spans="1:20" ht="13">
      <c r="A602" s="43"/>
      <c r="B602" s="116">
        <f t="shared" ca="1" si="43"/>
        <v>0</v>
      </c>
      <c r="C602" s="45">
        <f t="shared" ca="1" si="44"/>
        <v>0</v>
      </c>
      <c r="D602" s="45">
        <f t="shared" ca="1" si="45"/>
        <v>0</v>
      </c>
      <c r="E602" s="45">
        <f t="shared" ca="1" si="46"/>
        <v>0</v>
      </c>
      <c r="F602" s="45">
        <f t="shared" ca="1" si="47"/>
        <v>0</v>
      </c>
      <c r="G602" s="45">
        <f t="shared" ca="1" si="54"/>
        <v>0</v>
      </c>
      <c r="H602" s="48">
        <f t="shared" ca="1" si="55"/>
        <v>0</v>
      </c>
      <c r="I602" s="48">
        <f t="shared" ca="1" si="56"/>
        <v>0</v>
      </c>
      <c r="J602" s="45">
        <f t="shared" ca="1" si="57"/>
        <v>0</v>
      </c>
      <c r="K602" s="45">
        <f t="shared" ca="1" si="58"/>
        <v>0</v>
      </c>
      <c r="L602" s="45">
        <f t="shared" ca="1" si="59"/>
        <v>0</v>
      </c>
      <c r="M602" s="45">
        <f t="shared" ca="1" si="48"/>
        <v>0</v>
      </c>
      <c r="N602" s="48">
        <f t="shared" ca="1" si="60"/>
        <v>0</v>
      </c>
      <c r="O602" s="48">
        <f t="shared" ca="1" si="61"/>
        <v>0</v>
      </c>
      <c r="P602" s="45">
        <f t="shared" si="49"/>
        <v>0</v>
      </c>
      <c r="Q602" s="45">
        <f t="shared" si="50"/>
        <v>0</v>
      </c>
      <c r="R602" s="45">
        <f t="shared" si="51"/>
        <v>0</v>
      </c>
      <c r="S602" s="45">
        <f t="shared" si="52"/>
        <v>0</v>
      </c>
      <c r="T602" s="50">
        <f t="shared" si="53"/>
        <v>0</v>
      </c>
    </row>
    <row r="603" spans="1:20" ht="13">
      <c r="A603" s="51"/>
      <c r="B603" s="115">
        <f t="shared" ca="1" si="43"/>
        <v>0</v>
      </c>
      <c r="C603" s="53">
        <f t="shared" ca="1" si="44"/>
        <v>0</v>
      </c>
      <c r="D603" s="53">
        <f t="shared" ca="1" si="45"/>
        <v>0</v>
      </c>
      <c r="E603" s="53">
        <f t="shared" ca="1" si="46"/>
        <v>0</v>
      </c>
      <c r="F603" s="53">
        <f t="shared" ca="1" si="47"/>
        <v>0</v>
      </c>
      <c r="G603" s="53">
        <f t="shared" ca="1" si="54"/>
        <v>0</v>
      </c>
      <c r="H603" s="56">
        <f t="shared" ca="1" si="55"/>
        <v>0</v>
      </c>
      <c r="I603" s="56">
        <f t="shared" ca="1" si="56"/>
        <v>0</v>
      </c>
      <c r="J603" s="53">
        <f t="shared" ca="1" si="57"/>
        <v>0</v>
      </c>
      <c r="K603" s="53">
        <f t="shared" ca="1" si="58"/>
        <v>0</v>
      </c>
      <c r="L603" s="53">
        <f t="shared" ca="1" si="59"/>
        <v>0</v>
      </c>
      <c r="M603" s="53">
        <f t="shared" ca="1" si="48"/>
        <v>0</v>
      </c>
      <c r="N603" s="56">
        <f t="shared" ca="1" si="60"/>
        <v>0</v>
      </c>
      <c r="O603" s="56">
        <f t="shared" ca="1" si="61"/>
        <v>0</v>
      </c>
      <c r="P603" s="53">
        <f t="shared" si="49"/>
        <v>0</v>
      </c>
      <c r="Q603" s="53">
        <f t="shared" si="50"/>
        <v>0</v>
      </c>
      <c r="R603" s="53">
        <f t="shared" si="51"/>
        <v>0</v>
      </c>
      <c r="S603" s="53">
        <f t="shared" si="52"/>
        <v>0</v>
      </c>
      <c r="T603" s="58">
        <f t="shared" si="53"/>
        <v>0</v>
      </c>
    </row>
    <row r="604" spans="1:20" ht="13">
      <c r="A604" s="43"/>
      <c r="B604" s="116">
        <f t="shared" ca="1" si="43"/>
        <v>0</v>
      </c>
      <c r="C604" s="45">
        <f t="shared" ca="1" si="44"/>
        <v>0</v>
      </c>
      <c r="D604" s="45">
        <f t="shared" ca="1" si="45"/>
        <v>0</v>
      </c>
      <c r="E604" s="45">
        <f t="shared" ca="1" si="46"/>
        <v>0</v>
      </c>
      <c r="F604" s="45">
        <f t="shared" ca="1" si="47"/>
        <v>0</v>
      </c>
      <c r="G604" s="45">
        <f t="shared" ca="1" si="54"/>
        <v>0</v>
      </c>
      <c r="H604" s="48">
        <f t="shared" ca="1" si="55"/>
        <v>0</v>
      </c>
      <c r="I604" s="48">
        <f t="shared" ca="1" si="56"/>
        <v>0</v>
      </c>
      <c r="J604" s="45">
        <f t="shared" ca="1" si="57"/>
        <v>0</v>
      </c>
      <c r="K604" s="45">
        <f t="shared" ca="1" si="58"/>
        <v>0</v>
      </c>
      <c r="L604" s="45">
        <f t="shared" ca="1" si="59"/>
        <v>0</v>
      </c>
      <c r="M604" s="45">
        <f t="shared" ca="1" si="48"/>
        <v>0</v>
      </c>
      <c r="N604" s="48">
        <f t="shared" ca="1" si="60"/>
        <v>0</v>
      </c>
      <c r="O604" s="48">
        <f t="shared" ca="1" si="61"/>
        <v>0</v>
      </c>
      <c r="P604" s="45">
        <f t="shared" si="49"/>
        <v>0</v>
      </c>
      <c r="Q604" s="45">
        <f t="shared" si="50"/>
        <v>0</v>
      </c>
      <c r="R604" s="45">
        <f t="shared" si="51"/>
        <v>0</v>
      </c>
      <c r="S604" s="45">
        <f t="shared" si="52"/>
        <v>0</v>
      </c>
      <c r="T604" s="50">
        <f t="shared" si="53"/>
        <v>0</v>
      </c>
    </row>
    <row r="605" spans="1:20" ht="13">
      <c r="A605" s="51"/>
      <c r="B605" s="115">
        <f t="shared" ca="1" si="43"/>
        <v>0</v>
      </c>
      <c r="C605" s="53">
        <f t="shared" ca="1" si="44"/>
        <v>0</v>
      </c>
      <c r="D605" s="53">
        <f t="shared" ca="1" si="45"/>
        <v>0</v>
      </c>
      <c r="E605" s="53">
        <f t="shared" ca="1" si="46"/>
        <v>0</v>
      </c>
      <c r="F605" s="53">
        <f t="shared" ca="1" si="47"/>
        <v>0</v>
      </c>
      <c r="G605" s="53">
        <f t="shared" ca="1" si="54"/>
        <v>0</v>
      </c>
      <c r="H605" s="56">
        <f t="shared" ca="1" si="55"/>
        <v>0</v>
      </c>
      <c r="I605" s="56">
        <f t="shared" ca="1" si="56"/>
        <v>0</v>
      </c>
      <c r="J605" s="53">
        <f t="shared" ca="1" si="57"/>
        <v>0</v>
      </c>
      <c r="K605" s="53">
        <f t="shared" ca="1" si="58"/>
        <v>0</v>
      </c>
      <c r="L605" s="53">
        <f t="shared" ca="1" si="59"/>
        <v>0</v>
      </c>
      <c r="M605" s="53">
        <f t="shared" ca="1" si="48"/>
        <v>0</v>
      </c>
      <c r="N605" s="56">
        <f t="shared" ca="1" si="60"/>
        <v>0</v>
      </c>
      <c r="O605" s="56">
        <f t="shared" ca="1" si="61"/>
        <v>0</v>
      </c>
      <c r="P605" s="53">
        <f t="shared" si="49"/>
        <v>0</v>
      </c>
      <c r="Q605" s="53">
        <f t="shared" si="50"/>
        <v>0</v>
      </c>
      <c r="R605" s="53">
        <f t="shared" si="51"/>
        <v>0</v>
      </c>
      <c r="S605" s="53">
        <f t="shared" si="52"/>
        <v>0</v>
      </c>
      <c r="T605" s="58">
        <f t="shared" si="53"/>
        <v>0</v>
      </c>
    </row>
    <row r="606" spans="1:20" ht="13">
      <c r="A606" s="43"/>
      <c r="B606" s="116">
        <f t="shared" ca="1" si="43"/>
        <v>0</v>
      </c>
      <c r="C606" s="45">
        <f t="shared" ca="1" si="44"/>
        <v>0</v>
      </c>
      <c r="D606" s="45">
        <f t="shared" ca="1" si="45"/>
        <v>0</v>
      </c>
      <c r="E606" s="45">
        <f t="shared" ca="1" si="46"/>
        <v>0</v>
      </c>
      <c r="F606" s="45">
        <f t="shared" ca="1" si="47"/>
        <v>0</v>
      </c>
      <c r="G606" s="45">
        <f t="shared" ca="1" si="54"/>
        <v>0</v>
      </c>
      <c r="H606" s="48">
        <f t="shared" ca="1" si="55"/>
        <v>0</v>
      </c>
      <c r="I606" s="48">
        <f t="shared" ca="1" si="56"/>
        <v>0</v>
      </c>
      <c r="J606" s="45">
        <f t="shared" ca="1" si="57"/>
        <v>0</v>
      </c>
      <c r="K606" s="45">
        <f t="shared" ca="1" si="58"/>
        <v>0</v>
      </c>
      <c r="L606" s="45">
        <f t="shared" ca="1" si="59"/>
        <v>0</v>
      </c>
      <c r="M606" s="45">
        <f t="shared" ca="1" si="48"/>
        <v>0</v>
      </c>
      <c r="N606" s="48">
        <f t="shared" ca="1" si="60"/>
        <v>0</v>
      </c>
      <c r="O606" s="48">
        <f t="shared" ca="1" si="61"/>
        <v>0</v>
      </c>
      <c r="P606" s="45">
        <f t="shared" si="49"/>
        <v>0</v>
      </c>
      <c r="Q606" s="45">
        <f t="shared" si="50"/>
        <v>0</v>
      </c>
      <c r="R606" s="45">
        <f t="shared" si="51"/>
        <v>0</v>
      </c>
      <c r="S606" s="45">
        <f t="shared" si="52"/>
        <v>0</v>
      </c>
      <c r="T606" s="50">
        <f t="shared" si="53"/>
        <v>0</v>
      </c>
    </row>
    <row r="607" spans="1:20" ht="13">
      <c r="A607" s="51"/>
      <c r="B607" s="115">
        <f t="shared" ca="1" si="43"/>
        <v>0</v>
      </c>
      <c r="C607" s="53">
        <f t="shared" ca="1" si="44"/>
        <v>0</v>
      </c>
      <c r="D607" s="53">
        <f t="shared" ca="1" si="45"/>
        <v>0</v>
      </c>
      <c r="E607" s="53">
        <f t="shared" ca="1" si="46"/>
        <v>0</v>
      </c>
      <c r="F607" s="53">
        <f t="shared" ca="1" si="47"/>
        <v>0</v>
      </c>
      <c r="G607" s="53">
        <f t="shared" ca="1" si="54"/>
        <v>0</v>
      </c>
      <c r="H607" s="56">
        <f t="shared" ca="1" si="55"/>
        <v>0</v>
      </c>
      <c r="I607" s="56">
        <f t="shared" ca="1" si="56"/>
        <v>0</v>
      </c>
      <c r="J607" s="53">
        <f t="shared" ca="1" si="57"/>
        <v>0</v>
      </c>
      <c r="K607" s="53">
        <f t="shared" ca="1" si="58"/>
        <v>0</v>
      </c>
      <c r="L607" s="53">
        <f t="shared" ca="1" si="59"/>
        <v>0</v>
      </c>
      <c r="M607" s="53">
        <f t="shared" ca="1" si="48"/>
        <v>0</v>
      </c>
      <c r="N607" s="56">
        <f t="shared" ca="1" si="60"/>
        <v>0</v>
      </c>
      <c r="O607" s="56">
        <f t="shared" ca="1" si="61"/>
        <v>0</v>
      </c>
      <c r="P607" s="53">
        <f t="shared" si="49"/>
        <v>0</v>
      </c>
      <c r="Q607" s="53">
        <f t="shared" si="50"/>
        <v>0</v>
      </c>
      <c r="R607" s="53">
        <f t="shared" si="51"/>
        <v>0</v>
      </c>
      <c r="S607" s="53">
        <f t="shared" si="52"/>
        <v>0</v>
      </c>
      <c r="T607" s="58">
        <f t="shared" si="53"/>
        <v>0</v>
      </c>
    </row>
    <row r="608" spans="1:20" ht="13">
      <c r="A608" s="43"/>
      <c r="B608" s="116">
        <f t="shared" ca="1" si="43"/>
        <v>0</v>
      </c>
      <c r="C608" s="45">
        <f t="shared" ca="1" si="44"/>
        <v>0</v>
      </c>
      <c r="D608" s="45">
        <f t="shared" ca="1" si="45"/>
        <v>0</v>
      </c>
      <c r="E608" s="45">
        <f t="shared" ca="1" si="46"/>
        <v>0</v>
      </c>
      <c r="F608" s="45">
        <f t="shared" ca="1" si="47"/>
        <v>0</v>
      </c>
      <c r="G608" s="45">
        <f t="shared" ca="1" si="54"/>
        <v>0</v>
      </c>
      <c r="H608" s="48">
        <f t="shared" ca="1" si="55"/>
        <v>0</v>
      </c>
      <c r="I608" s="48">
        <f t="shared" ca="1" si="56"/>
        <v>0</v>
      </c>
      <c r="J608" s="45">
        <f t="shared" ca="1" si="57"/>
        <v>0</v>
      </c>
      <c r="K608" s="45">
        <f t="shared" ca="1" si="58"/>
        <v>0</v>
      </c>
      <c r="L608" s="45">
        <f t="shared" ca="1" si="59"/>
        <v>0</v>
      </c>
      <c r="M608" s="45">
        <f t="shared" ca="1" si="48"/>
        <v>0</v>
      </c>
      <c r="N608" s="48">
        <f t="shared" ca="1" si="60"/>
        <v>0</v>
      </c>
      <c r="O608" s="48">
        <f t="shared" ca="1" si="61"/>
        <v>0</v>
      </c>
      <c r="P608" s="45">
        <f t="shared" si="49"/>
        <v>0</v>
      </c>
      <c r="Q608" s="45">
        <f t="shared" si="50"/>
        <v>0</v>
      </c>
      <c r="R608" s="45">
        <f t="shared" si="51"/>
        <v>0</v>
      </c>
      <c r="S608" s="45">
        <f t="shared" si="52"/>
        <v>0</v>
      </c>
      <c r="T608" s="50">
        <f t="shared" si="53"/>
        <v>0</v>
      </c>
    </row>
    <row r="609" spans="1:20" ht="13">
      <c r="A609" s="51"/>
      <c r="B609" s="115">
        <f t="shared" ca="1" si="43"/>
        <v>0</v>
      </c>
      <c r="C609" s="53">
        <f t="shared" ca="1" si="44"/>
        <v>0</v>
      </c>
      <c r="D609" s="53">
        <f t="shared" ca="1" si="45"/>
        <v>0</v>
      </c>
      <c r="E609" s="53">
        <f t="shared" ca="1" si="46"/>
        <v>0</v>
      </c>
      <c r="F609" s="53">
        <f t="shared" ca="1" si="47"/>
        <v>0</v>
      </c>
      <c r="G609" s="53">
        <f t="shared" ca="1" si="54"/>
        <v>0</v>
      </c>
      <c r="H609" s="56">
        <f t="shared" ca="1" si="55"/>
        <v>0</v>
      </c>
      <c r="I609" s="56">
        <f t="shared" ca="1" si="56"/>
        <v>0</v>
      </c>
      <c r="J609" s="53">
        <f t="shared" ca="1" si="57"/>
        <v>0</v>
      </c>
      <c r="K609" s="53">
        <f t="shared" ca="1" si="58"/>
        <v>0</v>
      </c>
      <c r="L609" s="53">
        <f t="shared" ca="1" si="59"/>
        <v>0</v>
      </c>
      <c r="M609" s="53">
        <f t="shared" ca="1" si="48"/>
        <v>0</v>
      </c>
      <c r="N609" s="56">
        <f t="shared" ca="1" si="60"/>
        <v>0</v>
      </c>
      <c r="O609" s="56">
        <f t="shared" ca="1" si="61"/>
        <v>0</v>
      </c>
      <c r="P609" s="53">
        <f t="shared" si="49"/>
        <v>0</v>
      </c>
      <c r="Q609" s="53">
        <f t="shared" si="50"/>
        <v>0</v>
      </c>
      <c r="R609" s="53">
        <f t="shared" si="51"/>
        <v>0</v>
      </c>
      <c r="S609" s="53">
        <f t="shared" si="52"/>
        <v>0</v>
      </c>
      <c r="T609" s="58">
        <f t="shared" si="53"/>
        <v>0</v>
      </c>
    </row>
    <row r="610" spans="1:20" ht="13">
      <c r="A610" s="43"/>
      <c r="B610" s="116">
        <f t="shared" ca="1" si="43"/>
        <v>0</v>
      </c>
      <c r="C610" s="45">
        <f t="shared" ca="1" si="44"/>
        <v>0</v>
      </c>
      <c r="D610" s="45">
        <f t="shared" ca="1" si="45"/>
        <v>0</v>
      </c>
      <c r="E610" s="45">
        <f t="shared" ca="1" si="46"/>
        <v>0</v>
      </c>
      <c r="F610" s="45">
        <f t="shared" ca="1" si="47"/>
        <v>0</v>
      </c>
      <c r="G610" s="45">
        <f t="shared" ca="1" si="54"/>
        <v>0</v>
      </c>
      <c r="H610" s="48">
        <f t="shared" ca="1" si="55"/>
        <v>0</v>
      </c>
      <c r="I610" s="48">
        <f t="shared" ca="1" si="56"/>
        <v>0</v>
      </c>
      <c r="J610" s="45">
        <f t="shared" ca="1" si="57"/>
        <v>0</v>
      </c>
      <c r="K610" s="45">
        <f t="shared" ca="1" si="58"/>
        <v>0</v>
      </c>
      <c r="L610" s="45">
        <f t="shared" ca="1" si="59"/>
        <v>0</v>
      </c>
      <c r="M610" s="45">
        <f t="shared" ca="1" si="48"/>
        <v>0</v>
      </c>
      <c r="N610" s="48">
        <f t="shared" ca="1" si="60"/>
        <v>0</v>
      </c>
      <c r="O610" s="48">
        <f t="shared" ca="1" si="61"/>
        <v>0</v>
      </c>
      <c r="P610" s="45">
        <f t="shared" si="49"/>
        <v>0</v>
      </c>
      <c r="Q610" s="45">
        <f t="shared" si="50"/>
        <v>0</v>
      </c>
      <c r="R610" s="45">
        <f t="shared" si="51"/>
        <v>0</v>
      </c>
      <c r="S610" s="45">
        <f t="shared" si="52"/>
        <v>0</v>
      </c>
      <c r="T610" s="50">
        <f t="shared" si="53"/>
        <v>0</v>
      </c>
    </row>
    <row r="611" spans="1:20" ht="13">
      <c r="A611" s="51"/>
      <c r="B611" s="115">
        <f t="shared" ca="1" si="43"/>
        <v>0</v>
      </c>
      <c r="C611" s="53">
        <f t="shared" ca="1" si="44"/>
        <v>0</v>
      </c>
      <c r="D611" s="53">
        <f t="shared" ca="1" si="45"/>
        <v>0</v>
      </c>
      <c r="E611" s="53">
        <f t="shared" ca="1" si="46"/>
        <v>0</v>
      </c>
      <c r="F611" s="53">
        <f t="shared" ca="1" si="47"/>
        <v>0</v>
      </c>
      <c r="G611" s="53">
        <f t="shared" ca="1" si="54"/>
        <v>0</v>
      </c>
      <c r="H611" s="56">
        <f t="shared" ca="1" si="55"/>
        <v>0</v>
      </c>
      <c r="I611" s="56">
        <f t="shared" ca="1" si="56"/>
        <v>0</v>
      </c>
      <c r="J611" s="53">
        <f t="shared" ca="1" si="57"/>
        <v>0</v>
      </c>
      <c r="K611" s="53">
        <f t="shared" ca="1" si="58"/>
        <v>0</v>
      </c>
      <c r="L611" s="53">
        <f t="shared" ca="1" si="59"/>
        <v>0</v>
      </c>
      <c r="M611" s="53">
        <f t="shared" ca="1" si="48"/>
        <v>0</v>
      </c>
      <c r="N611" s="56">
        <f t="shared" ca="1" si="60"/>
        <v>0</v>
      </c>
      <c r="O611" s="56">
        <f t="shared" ca="1" si="61"/>
        <v>0</v>
      </c>
      <c r="P611" s="53">
        <f t="shared" si="49"/>
        <v>0</v>
      </c>
      <c r="Q611" s="53">
        <f t="shared" si="50"/>
        <v>0</v>
      </c>
      <c r="R611" s="53">
        <f t="shared" si="51"/>
        <v>0</v>
      </c>
      <c r="S611" s="53">
        <f t="shared" si="52"/>
        <v>0</v>
      </c>
      <c r="T611" s="58">
        <f t="shared" si="53"/>
        <v>0</v>
      </c>
    </row>
    <row r="612" spans="1:20" ht="13">
      <c r="A612" s="43"/>
      <c r="B612" s="116">
        <f t="shared" ca="1" si="43"/>
        <v>0</v>
      </c>
      <c r="C612" s="45">
        <f t="shared" ca="1" si="44"/>
        <v>0</v>
      </c>
      <c r="D612" s="45">
        <f t="shared" ca="1" si="45"/>
        <v>0</v>
      </c>
      <c r="E612" s="45">
        <f t="shared" ca="1" si="46"/>
        <v>0</v>
      </c>
      <c r="F612" s="45">
        <f t="shared" ca="1" si="47"/>
        <v>0</v>
      </c>
      <c r="G612" s="45">
        <f t="shared" ca="1" si="54"/>
        <v>0</v>
      </c>
      <c r="H612" s="48">
        <f t="shared" ca="1" si="55"/>
        <v>0</v>
      </c>
      <c r="I612" s="48">
        <f t="shared" ca="1" si="56"/>
        <v>0</v>
      </c>
      <c r="J612" s="45">
        <f t="shared" ca="1" si="57"/>
        <v>0</v>
      </c>
      <c r="K612" s="45">
        <f t="shared" ca="1" si="58"/>
        <v>0</v>
      </c>
      <c r="L612" s="45">
        <f t="shared" ca="1" si="59"/>
        <v>0</v>
      </c>
      <c r="M612" s="45">
        <f t="shared" ca="1" si="48"/>
        <v>0</v>
      </c>
      <c r="N612" s="48">
        <f t="shared" ca="1" si="60"/>
        <v>0</v>
      </c>
      <c r="O612" s="48">
        <f t="shared" ca="1" si="61"/>
        <v>0</v>
      </c>
      <c r="P612" s="45">
        <f t="shared" si="49"/>
        <v>0</v>
      </c>
      <c r="Q612" s="45">
        <f t="shared" si="50"/>
        <v>0</v>
      </c>
      <c r="R612" s="45">
        <f t="shared" si="51"/>
        <v>0</v>
      </c>
      <c r="S612" s="45">
        <f t="shared" si="52"/>
        <v>0</v>
      </c>
      <c r="T612" s="50">
        <f t="shared" si="53"/>
        <v>0</v>
      </c>
    </row>
    <row r="613" spans="1:20" ht="13">
      <c r="A613" s="51"/>
      <c r="B613" s="115">
        <f t="shared" ca="1" si="43"/>
        <v>0</v>
      </c>
      <c r="C613" s="53">
        <f t="shared" ca="1" si="44"/>
        <v>0</v>
      </c>
      <c r="D613" s="53">
        <f t="shared" ca="1" si="45"/>
        <v>0</v>
      </c>
      <c r="E613" s="53">
        <f t="shared" ca="1" si="46"/>
        <v>0</v>
      </c>
      <c r="F613" s="53">
        <f t="shared" ca="1" si="47"/>
        <v>0</v>
      </c>
      <c r="G613" s="53">
        <f t="shared" ca="1" si="54"/>
        <v>0</v>
      </c>
      <c r="H613" s="56">
        <f t="shared" ca="1" si="55"/>
        <v>0</v>
      </c>
      <c r="I613" s="56">
        <f t="shared" ca="1" si="56"/>
        <v>0</v>
      </c>
      <c r="J613" s="53">
        <f t="shared" ca="1" si="57"/>
        <v>0</v>
      </c>
      <c r="K613" s="53">
        <f t="shared" ca="1" si="58"/>
        <v>0</v>
      </c>
      <c r="L613" s="53">
        <f t="shared" ca="1" si="59"/>
        <v>0</v>
      </c>
      <c r="M613" s="53">
        <f t="shared" ca="1" si="48"/>
        <v>0</v>
      </c>
      <c r="N613" s="56">
        <f t="shared" ca="1" si="60"/>
        <v>0</v>
      </c>
      <c r="O613" s="56">
        <f t="shared" ca="1" si="61"/>
        <v>0</v>
      </c>
      <c r="P613" s="53">
        <f t="shared" si="49"/>
        <v>0</v>
      </c>
      <c r="Q613" s="53">
        <f t="shared" si="50"/>
        <v>0</v>
      </c>
      <c r="R613" s="53">
        <f t="shared" si="51"/>
        <v>0</v>
      </c>
      <c r="S613" s="53">
        <f t="shared" si="52"/>
        <v>0</v>
      </c>
      <c r="T613" s="58">
        <f t="shared" si="53"/>
        <v>0</v>
      </c>
    </row>
    <row r="614" spans="1:20" ht="13">
      <c r="A614" s="43"/>
      <c r="B614" s="116">
        <f t="shared" ca="1" si="43"/>
        <v>0</v>
      </c>
      <c r="C614" s="45">
        <f t="shared" ca="1" si="44"/>
        <v>0</v>
      </c>
      <c r="D614" s="45">
        <f t="shared" ca="1" si="45"/>
        <v>0</v>
      </c>
      <c r="E614" s="45">
        <f t="shared" ca="1" si="46"/>
        <v>0</v>
      </c>
      <c r="F614" s="45">
        <f t="shared" ca="1" si="47"/>
        <v>0</v>
      </c>
      <c r="G614" s="45">
        <f t="shared" ca="1" si="54"/>
        <v>0</v>
      </c>
      <c r="H614" s="48">
        <f t="shared" ca="1" si="55"/>
        <v>0</v>
      </c>
      <c r="I614" s="48">
        <f t="shared" ca="1" si="56"/>
        <v>0</v>
      </c>
      <c r="J614" s="45">
        <f t="shared" ca="1" si="57"/>
        <v>0</v>
      </c>
      <c r="K614" s="45">
        <f t="shared" ca="1" si="58"/>
        <v>0</v>
      </c>
      <c r="L614" s="45">
        <f t="shared" ca="1" si="59"/>
        <v>0</v>
      </c>
      <c r="M614" s="45">
        <f t="shared" ca="1" si="48"/>
        <v>0</v>
      </c>
      <c r="N614" s="48">
        <f t="shared" ca="1" si="60"/>
        <v>0</v>
      </c>
      <c r="O614" s="48">
        <f t="shared" ca="1" si="61"/>
        <v>0</v>
      </c>
      <c r="P614" s="45">
        <f t="shared" si="49"/>
        <v>0</v>
      </c>
      <c r="Q614" s="45">
        <f t="shared" si="50"/>
        <v>0</v>
      </c>
      <c r="R614" s="45">
        <f t="shared" si="51"/>
        <v>0</v>
      </c>
      <c r="S614" s="45">
        <f t="shared" si="52"/>
        <v>0</v>
      </c>
      <c r="T614" s="50">
        <f t="shared" si="53"/>
        <v>0</v>
      </c>
    </row>
    <row r="615" spans="1:20" ht="13">
      <c r="A615" s="51"/>
      <c r="B615" s="115">
        <f t="shared" ca="1" si="43"/>
        <v>0</v>
      </c>
      <c r="C615" s="53">
        <f t="shared" ca="1" si="44"/>
        <v>0</v>
      </c>
      <c r="D615" s="53">
        <f t="shared" ca="1" si="45"/>
        <v>0</v>
      </c>
      <c r="E615" s="53">
        <f t="shared" ca="1" si="46"/>
        <v>0</v>
      </c>
      <c r="F615" s="53">
        <f t="shared" ca="1" si="47"/>
        <v>0</v>
      </c>
      <c r="G615" s="53">
        <f t="shared" ca="1" si="54"/>
        <v>0</v>
      </c>
      <c r="H615" s="56">
        <f t="shared" ca="1" si="55"/>
        <v>0</v>
      </c>
      <c r="I615" s="56">
        <f t="shared" ca="1" si="56"/>
        <v>0</v>
      </c>
      <c r="J615" s="53">
        <f t="shared" ca="1" si="57"/>
        <v>0</v>
      </c>
      <c r="K615" s="53">
        <f t="shared" ca="1" si="58"/>
        <v>0</v>
      </c>
      <c r="L615" s="53">
        <f t="shared" ca="1" si="59"/>
        <v>0</v>
      </c>
      <c r="M615" s="53">
        <f t="shared" ca="1" si="48"/>
        <v>0</v>
      </c>
      <c r="N615" s="56">
        <f t="shared" ca="1" si="60"/>
        <v>0</v>
      </c>
      <c r="O615" s="56">
        <f t="shared" ca="1" si="61"/>
        <v>0</v>
      </c>
      <c r="P615" s="53">
        <f t="shared" si="49"/>
        <v>0</v>
      </c>
      <c r="Q615" s="53">
        <f t="shared" si="50"/>
        <v>0</v>
      </c>
      <c r="R615" s="53">
        <f t="shared" si="51"/>
        <v>0</v>
      </c>
      <c r="S615" s="53">
        <f t="shared" si="52"/>
        <v>0</v>
      </c>
      <c r="T615" s="58">
        <f t="shared" si="53"/>
        <v>0</v>
      </c>
    </row>
    <row r="616" spans="1:20" ht="13">
      <c r="A616" s="43"/>
      <c r="B616" s="116">
        <f t="shared" ca="1" si="43"/>
        <v>0</v>
      </c>
      <c r="C616" s="45">
        <f t="shared" ca="1" si="44"/>
        <v>0</v>
      </c>
      <c r="D616" s="45">
        <f t="shared" ca="1" si="45"/>
        <v>0</v>
      </c>
      <c r="E616" s="45">
        <f t="shared" ca="1" si="46"/>
        <v>0</v>
      </c>
      <c r="F616" s="45">
        <f t="shared" ca="1" si="47"/>
        <v>0</v>
      </c>
      <c r="G616" s="45">
        <f t="shared" ca="1" si="54"/>
        <v>0</v>
      </c>
      <c r="H616" s="48">
        <f t="shared" ca="1" si="55"/>
        <v>0</v>
      </c>
      <c r="I616" s="48">
        <f t="shared" ca="1" si="56"/>
        <v>0</v>
      </c>
      <c r="J616" s="45">
        <f t="shared" ca="1" si="57"/>
        <v>0</v>
      </c>
      <c r="K616" s="45">
        <f t="shared" ca="1" si="58"/>
        <v>0</v>
      </c>
      <c r="L616" s="45">
        <f t="shared" ca="1" si="59"/>
        <v>0</v>
      </c>
      <c r="M616" s="45">
        <f t="shared" ca="1" si="48"/>
        <v>0</v>
      </c>
      <c r="N616" s="48">
        <f t="shared" ca="1" si="60"/>
        <v>0</v>
      </c>
      <c r="O616" s="48">
        <f t="shared" ca="1" si="61"/>
        <v>0</v>
      </c>
      <c r="P616" s="45">
        <f t="shared" si="49"/>
        <v>0</v>
      </c>
      <c r="Q616" s="45">
        <f t="shared" si="50"/>
        <v>0</v>
      </c>
      <c r="R616" s="45">
        <f t="shared" si="51"/>
        <v>0</v>
      </c>
      <c r="S616" s="45">
        <f t="shared" si="52"/>
        <v>0</v>
      </c>
      <c r="T616" s="50">
        <f t="shared" si="53"/>
        <v>0</v>
      </c>
    </row>
    <row r="617" spans="1:20" ht="13">
      <c r="A617" s="51"/>
      <c r="B617" s="115">
        <f t="shared" ca="1" si="43"/>
        <v>0</v>
      </c>
      <c r="C617" s="53">
        <f t="shared" ca="1" si="44"/>
        <v>0</v>
      </c>
      <c r="D617" s="53">
        <f t="shared" ca="1" si="45"/>
        <v>0</v>
      </c>
      <c r="E617" s="53">
        <f t="shared" ca="1" si="46"/>
        <v>0</v>
      </c>
      <c r="F617" s="53">
        <f t="shared" ca="1" si="47"/>
        <v>0</v>
      </c>
      <c r="G617" s="53">
        <f t="shared" ca="1" si="54"/>
        <v>0</v>
      </c>
      <c r="H617" s="56">
        <f t="shared" ca="1" si="55"/>
        <v>0</v>
      </c>
      <c r="I617" s="56">
        <f t="shared" ca="1" si="56"/>
        <v>0</v>
      </c>
      <c r="J617" s="53">
        <f t="shared" ca="1" si="57"/>
        <v>0</v>
      </c>
      <c r="K617" s="53">
        <f t="shared" ca="1" si="58"/>
        <v>0</v>
      </c>
      <c r="L617" s="53">
        <f t="shared" ca="1" si="59"/>
        <v>0</v>
      </c>
      <c r="M617" s="53">
        <f t="shared" ca="1" si="48"/>
        <v>0</v>
      </c>
      <c r="N617" s="56">
        <f t="shared" ca="1" si="60"/>
        <v>0</v>
      </c>
      <c r="O617" s="56">
        <f t="shared" ca="1" si="61"/>
        <v>0</v>
      </c>
      <c r="P617" s="53">
        <f t="shared" si="49"/>
        <v>0</v>
      </c>
      <c r="Q617" s="53">
        <f t="shared" si="50"/>
        <v>0</v>
      </c>
      <c r="R617" s="53">
        <f t="shared" si="51"/>
        <v>0</v>
      </c>
      <c r="S617" s="53">
        <f t="shared" si="52"/>
        <v>0</v>
      </c>
      <c r="T617" s="58">
        <f t="shared" si="53"/>
        <v>0</v>
      </c>
    </row>
    <row r="618" spans="1:20" ht="13">
      <c r="A618" s="43"/>
      <c r="B618" s="116">
        <f t="shared" ca="1" si="43"/>
        <v>0</v>
      </c>
      <c r="C618" s="45">
        <f t="shared" ca="1" si="44"/>
        <v>0</v>
      </c>
      <c r="D618" s="45">
        <f t="shared" ca="1" si="45"/>
        <v>0</v>
      </c>
      <c r="E618" s="45">
        <f t="shared" ca="1" si="46"/>
        <v>0</v>
      </c>
      <c r="F618" s="45">
        <f t="shared" ca="1" si="47"/>
        <v>0</v>
      </c>
      <c r="G618" s="45">
        <f t="shared" ca="1" si="54"/>
        <v>0</v>
      </c>
      <c r="H618" s="48">
        <f t="shared" ca="1" si="55"/>
        <v>0</v>
      </c>
      <c r="I618" s="48">
        <f t="shared" ca="1" si="56"/>
        <v>0</v>
      </c>
      <c r="J618" s="45">
        <f t="shared" ca="1" si="57"/>
        <v>0</v>
      </c>
      <c r="K618" s="45">
        <f t="shared" ca="1" si="58"/>
        <v>0</v>
      </c>
      <c r="L618" s="45">
        <f t="shared" ca="1" si="59"/>
        <v>0</v>
      </c>
      <c r="M618" s="45">
        <f t="shared" ca="1" si="48"/>
        <v>0</v>
      </c>
      <c r="N618" s="48">
        <f t="shared" ca="1" si="60"/>
        <v>0</v>
      </c>
      <c r="O618" s="48">
        <f t="shared" ca="1" si="61"/>
        <v>0</v>
      </c>
      <c r="P618" s="45">
        <f t="shared" si="49"/>
        <v>0</v>
      </c>
      <c r="Q618" s="45">
        <f t="shared" si="50"/>
        <v>0</v>
      </c>
      <c r="R618" s="45">
        <f t="shared" si="51"/>
        <v>0</v>
      </c>
      <c r="S618" s="45">
        <f t="shared" si="52"/>
        <v>0</v>
      </c>
      <c r="T618" s="50">
        <f t="shared" si="53"/>
        <v>0</v>
      </c>
    </row>
    <row r="619" spans="1:20" ht="13">
      <c r="A619" s="51"/>
      <c r="B619" s="115">
        <f t="shared" ca="1" si="43"/>
        <v>0</v>
      </c>
      <c r="C619" s="53">
        <f t="shared" ca="1" si="44"/>
        <v>0</v>
      </c>
      <c r="D619" s="53">
        <f t="shared" ca="1" si="45"/>
        <v>0</v>
      </c>
      <c r="E619" s="53">
        <f t="shared" ca="1" si="46"/>
        <v>0</v>
      </c>
      <c r="F619" s="53">
        <f t="shared" ca="1" si="47"/>
        <v>0</v>
      </c>
      <c r="G619" s="53">
        <f t="shared" ca="1" si="54"/>
        <v>0</v>
      </c>
      <c r="H619" s="56">
        <f t="shared" ca="1" si="55"/>
        <v>0</v>
      </c>
      <c r="I619" s="56">
        <f t="shared" ca="1" si="56"/>
        <v>0</v>
      </c>
      <c r="J619" s="53">
        <f t="shared" ca="1" si="57"/>
        <v>0</v>
      </c>
      <c r="K619" s="53">
        <f t="shared" ca="1" si="58"/>
        <v>0</v>
      </c>
      <c r="L619" s="53">
        <f t="shared" ca="1" si="59"/>
        <v>0</v>
      </c>
      <c r="M619" s="53">
        <f t="shared" ca="1" si="48"/>
        <v>0</v>
      </c>
      <c r="N619" s="56">
        <f t="shared" ca="1" si="60"/>
        <v>0</v>
      </c>
      <c r="O619" s="56">
        <f t="shared" ca="1" si="61"/>
        <v>0</v>
      </c>
      <c r="P619" s="53">
        <f t="shared" si="49"/>
        <v>0</v>
      </c>
      <c r="Q619" s="53">
        <f t="shared" si="50"/>
        <v>0</v>
      </c>
      <c r="R619" s="53">
        <f t="shared" si="51"/>
        <v>0</v>
      </c>
      <c r="S619" s="53">
        <f t="shared" si="52"/>
        <v>0</v>
      </c>
      <c r="T619" s="58">
        <f t="shared" si="53"/>
        <v>0</v>
      </c>
    </row>
    <row r="620" spans="1:20" ht="13">
      <c r="A620" s="43"/>
      <c r="B620" s="116">
        <f t="shared" ca="1" si="43"/>
        <v>0</v>
      </c>
      <c r="C620" s="45">
        <f t="shared" ca="1" si="44"/>
        <v>0</v>
      </c>
      <c r="D620" s="45">
        <f t="shared" ca="1" si="45"/>
        <v>0</v>
      </c>
      <c r="E620" s="45">
        <f t="shared" ca="1" si="46"/>
        <v>0</v>
      </c>
      <c r="F620" s="45">
        <f t="shared" ca="1" si="47"/>
        <v>0</v>
      </c>
      <c r="G620" s="45">
        <f t="shared" ca="1" si="54"/>
        <v>0</v>
      </c>
      <c r="H620" s="48">
        <f t="shared" ca="1" si="55"/>
        <v>0</v>
      </c>
      <c r="I620" s="48">
        <f t="shared" ca="1" si="56"/>
        <v>0</v>
      </c>
      <c r="J620" s="45">
        <f t="shared" ca="1" si="57"/>
        <v>0</v>
      </c>
      <c r="K620" s="45">
        <f t="shared" ca="1" si="58"/>
        <v>0</v>
      </c>
      <c r="L620" s="45">
        <f t="shared" ca="1" si="59"/>
        <v>0</v>
      </c>
      <c r="M620" s="45">
        <f t="shared" ca="1" si="48"/>
        <v>0</v>
      </c>
      <c r="N620" s="48">
        <f t="shared" ca="1" si="60"/>
        <v>0</v>
      </c>
      <c r="O620" s="48">
        <f t="shared" ca="1" si="61"/>
        <v>0</v>
      </c>
      <c r="P620" s="45">
        <f t="shared" si="49"/>
        <v>0</v>
      </c>
      <c r="Q620" s="45">
        <f t="shared" si="50"/>
        <v>0</v>
      </c>
      <c r="R620" s="45">
        <f t="shared" si="51"/>
        <v>0</v>
      </c>
      <c r="S620" s="45">
        <f t="shared" si="52"/>
        <v>0</v>
      </c>
      <c r="T620" s="50">
        <f t="shared" si="53"/>
        <v>0</v>
      </c>
    </row>
    <row r="621" spans="1:20" ht="13">
      <c r="A621" s="51"/>
      <c r="B621" s="115">
        <f t="shared" ca="1" si="43"/>
        <v>0</v>
      </c>
      <c r="C621" s="53">
        <f t="shared" ca="1" si="44"/>
        <v>0</v>
      </c>
      <c r="D621" s="53">
        <f t="shared" ca="1" si="45"/>
        <v>0</v>
      </c>
      <c r="E621" s="53">
        <f t="shared" ca="1" si="46"/>
        <v>0</v>
      </c>
      <c r="F621" s="53">
        <f t="shared" ca="1" si="47"/>
        <v>0</v>
      </c>
      <c r="G621" s="53">
        <f t="shared" ca="1" si="54"/>
        <v>0</v>
      </c>
      <c r="H621" s="56">
        <f t="shared" ca="1" si="55"/>
        <v>0</v>
      </c>
      <c r="I621" s="56">
        <f t="shared" ca="1" si="56"/>
        <v>0</v>
      </c>
      <c r="J621" s="53">
        <f t="shared" ca="1" si="57"/>
        <v>0</v>
      </c>
      <c r="K621" s="53">
        <f t="shared" ca="1" si="58"/>
        <v>0</v>
      </c>
      <c r="L621" s="53">
        <f t="shared" ca="1" si="59"/>
        <v>0</v>
      </c>
      <c r="M621" s="53">
        <f t="shared" ca="1" si="48"/>
        <v>0</v>
      </c>
      <c r="N621" s="56">
        <f t="shared" ca="1" si="60"/>
        <v>0</v>
      </c>
      <c r="O621" s="56">
        <f t="shared" ca="1" si="61"/>
        <v>0</v>
      </c>
      <c r="P621" s="53">
        <f t="shared" si="49"/>
        <v>0</v>
      </c>
      <c r="Q621" s="53">
        <f t="shared" si="50"/>
        <v>0</v>
      </c>
      <c r="R621" s="53">
        <f t="shared" si="51"/>
        <v>0</v>
      </c>
      <c r="S621" s="53">
        <f t="shared" si="52"/>
        <v>0</v>
      </c>
      <c r="T621" s="58">
        <f t="shared" si="53"/>
        <v>0</v>
      </c>
    </row>
    <row r="622" spans="1:20" ht="13">
      <c r="A622" s="43"/>
      <c r="B622" s="116">
        <f t="shared" ca="1" si="43"/>
        <v>0</v>
      </c>
      <c r="C622" s="45">
        <f t="shared" ca="1" si="44"/>
        <v>0</v>
      </c>
      <c r="D622" s="45">
        <f t="shared" ca="1" si="45"/>
        <v>0</v>
      </c>
      <c r="E622" s="45">
        <f t="shared" ca="1" si="46"/>
        <v>0</v>
      </c>
      <c r="F622" s="45">
        <f t="shared" ca="1" si="47"/>
        <v>0</v>
      </c>
      <c r="G622" s="45">
        <f t="shared" ca="1" si="54"/>
        <v>0</v>
      </c>
      <c r="H622" s="48">
        <f t="shared" ca="1" si="55"/>
        <v>0</v>
      </c>
      <c r="I622" s="48">
        <f t="shared" ca="1" si="56"/>
        <v>0</v>
      </c>
      <c r="J622" s="45">
        <f t="shared" ca="1" si="57"/>
        <v>0</v>
      </c>
      <c r="K622" s="45">
        <f t="shared" ca="1" si="58"/>
        <v>0</v>
      </c>
      <c r="L622" s="45">
        <f t="shared" ca="1" si="59"/>
        <v>0</v>
      </c>
      <c r="M622" s="45">
        <f t="shared" ca="1" si="48"/>
        <v>0</v>
      </c>
      <c r="N622" s="48">
        <f t="shared" ca="1" si="60"/>
        <v>0</v>
      </c>
      <c r="O622" s="48">
        <f t="shared" ca="1" si="61"/>
        <v>0</v>
      </c>
      <c r="P622" s="45">
        <f t="shared" si="49"/>
        <v>0</v>
      </c>
      <c r="Q622" s="45">
        <f t="shared" si="50"/>
        <v>0</v>
      </c>
      <c r="R622" s="45">
        <f t="shared" si="51"/>
        <v>0</v>
      </c>
      <c r="S622" s="45">
        <f t="shared" si="52"/>
        <v>0</v>
      </c>
      <c r="T622" s="50">
        <f t="shared" si="53"/>
        <v>0</v>
      </c>
    </row>
    <row r="623" spans="1:20" ht="13">
      <c r="A623" s="51"/>
      <c r="B623" s="115">
        <f t="shared" ca="1" si="43"/>
        <v>0</v>
      </c>
      <c r="C623" s="53">
        <f t="shared" ca="1" si="44"/>
        <v>0</v>
      </c>
      <c r="D623" s="53">
        <f t="shared" ca="1" si="45"/>
        <v>0</v>
      </c>
      <c r="E623" s="53">
        <f t="shared" ca="1" si="46"/>
        <v>0</v>
      </c>
      <c r="F623" s="53">
        <f t="shared" ca="1" si="47"/>
        <v>0</v>
      </c>
      <c r="G623" s="53">
        <f t="shared" ca="1" si="54"/>
        <v>0</v>
      </c>
      <c r="H623" s="56">
        <f t="shared" ca="1" si="55"/>
        <v>0</v>
      </c>
      <c r="I623" s="56">
        <f t="shared" ca="1" si="56"/>
        <v>0</v>
      </c>
      <c r="J623" s="53">
        <f t="shared" ca="1" si="57"/>
        <v>0</v>
      </c>
      <c r="K623" s="53">
        <f t="shared" ca="1" si="58"/>
        <v>0</v>
      </c>
      <c r="L623" s="53">
        <f t="shared" ca="1" si="59"/>
        <v>0</v>
      </c>
      <c r="M623" s="53">
        <f t="shared" ca="1" si="48"/>
        <v>0</v>
      </c>
      <c r="N623" s="56">
        <f t="shared" ca="1" si="60"/>
        <v>0</v>
      </c>
      <c r="O623" s="56">
        <f t="shared" ca="1" si="61"/>
        <v>0</v>
      </c>
      <c r="P623" s="53">
        <f t="shared" si="49"/>
        <v>0</v>
      </c>
      <c r="Q623" s="53">
        <f t="shared" si="50"/>
        <v>0</v>
      </c>
      <c r="R623" s="53">
        <f t="shared" si="51"/>
        <v>0</v>
      </c>
      <c r="S623" s="53">
        <f t="shared" si="52"/>
        <v>0</v>
      </c>
      <c r="T623" s="58">
        <f t="shared" si="53"/>
        <v>0</v>
      </c>
    </row>
    <row r="624" spans="1:20" ht="13">
      <c r="A624" s="43"/>
      <c r="B624" s="116">
        <f t="shared" ca="1" si="43"/>
        <v>0</v>
      </c>
      <c r="C624" s="45">
        <f t="shared" ca="1" si="44"/>
        <v>0</v>
      </c>
      <c r="D624" s="45">
        <f t="shared" ca="1" si="45"/>
        <v>0</v>
      </c>
      <c r="E624" s="45">
        <f t="shared" ca="1" si="46"/>
        <v>0</v>
      </c>
      <c r="F624" s="45">
        <f t="shared" ca="1" si="47"/>
        <v>0</v>
      </c>
      <c r="G624" s="45">
        <f t="shared" ca="1" si="54"/>
        <v>0</v>
      </c>
      <c r="H624" s="48">
        <f t="shared" ca="1" si="55"/>
        <v>0</v>
      </c>
      <c r="I624" s="48">
        <f t="shared" ca="1" si="56"/>
        <v>0</v>
      </c>
      <c r="J624" s="45">
        <f t="shared" ca="1" si="57"/>
        <v>0</v>
      </c>
      <c r="K624" s="45">
        <f t="shared" ca="1" si="58"/>
        <v>0</v>
      </c>
      <c r="L624" s="45">
        <f t="shared" ca="1" si="59"/>
        <v>0</v>
      </c>
      <c r="M624" s="45">
        <f t="shared" ca="1" si="48"/>
        <v>0</v>
      </c>
      <c r="N624" s="48">
        <f t="shared" ca="1" si="60"/>
        <v>0</v>
      </c>
      <c r="O624" s="48">
        <f t="shared" ca="1" si="61"/>
        <v>0</v>
      </c>
      <c r="P624" s="45">
        <f t="shared" si="49"/>
        <v>0</v>
      </c>
      <c r="Q624" s="45">
        <f t="shared" si="50"/>
        <v>0</v>
      </c>
      <c r="R624" s="45">
        <f t="shared" si="51"/>
        <v>0</v>
      </c>
      <c r="S624" s="45">
        <f t="shared" si="52"/>
        <v>0</v>
      </c>
      <c r="T624" s="50">
        <f t="shared" si="53"/>
        <v>0</v>
      </c>
    </row>
    <row r="625" spans="1:20" ht="13">
      <c r="A625" s="51"/>
      <c r="B625" s="115">
        <f t="shared" ca="1" si="43"/>
        <v>0</v>
      </c>
      <c r="C625" s="53">
        <f t="shared" ca="1" si="44"/>
        <v>0</v>
      </c>
      <c r="D625" s="53">
        <f t="shared" ca="1" si="45"/>
        <v>0</v>
      </c>
      <c r="E625" s="53">
        <f t="shared" ca="1" si="46"/>
        <v>0</v>
      </c>
      <c r="F625" s="53">
        <f t="shared" ca="1" si="47"/>
        <v>0</v>
      </c>
      <c r="G625" s="53">
        <f t="shared" ca="1" si="54"/>
        <v>0</v>
      </c>
      <c r="H625" s="56">
        <f t="shared" ca="1" si="55"/>
        <v>0</v>
      </c>
      <c r="I625" s="56">
        <f t="shared" ca="1" si="56"/>
        <v>0</v>
      </c>
      <c r="J625" s="53">
        <f t="shared" ca="1" si="57"/>
        <v>0</v>
      </c>
      <c r="K625" s="53">
        <f t="shared" ca="1" si="58"/>
        <v>0</v>
      </c>
      <c r="L625" s="53">
        <f t="shared" ca="1" si="59"/>
        <v>0</v>
      </c>
      <c r="M625" s="53">
        <f t="shared" ca="1" si="48"/>
        <v>0</v>
      </c>
      <c r="N625" s="56">
        <f t="shared" ca="1" si="60"/>
        <v>0</v>
      </c>
      <c r="O625" s="56">
        <f t="shared" ca="1" si="61"/>
        <v>0</v>
      </c>
      <c r="P625" s="53">
        <f t="shared" si="49"/>
        <v>0</v>
      </c>
      <c r="Q625" s="53">
        <f t="shared" si="50"/>
        <v>0</v>
      </c>
      <c r="R625" s="53">
        <f t="shared" si="51"/>
        <v>0</v>
      </c>
      <c r="S625" s="53">
        <f t="shared" si="52"/>
        <v>0</v>
      </c>
      <c r="T625" s="58">
        <f t="shared" si="53"/>
        <v>0</v>
      </c>
    </row>
    <row r="626" spans="1:20" ht="13">
      <c r="A626" s="43"/>
      <c r="B626" s="116">
        <f t="shared" ca="1" si="43"/>
        <v>0</v>
      </c>
      <c r="C626" s="45">
        <f t="shared" ca="1" si="44"/>
        <v>0</v>
      </c>
      <c r="D626" s="45">
        <f t="shared" ca="1" si="45"/>
        <v>0</v>
      </c>
      <c r="E626" s="45">
        <f t="shared" ca="1" si="46"/>
        <v>0</v>
      </c>
      <c r="F626" s="45">
        <f t="shared" ca="1" si="47"/>
        <v>0</v>
      </c>
      <c r="G626" s="45">
        <f t="shared" ca="1" si="54"/>
        <v>0</v>
      </c>
      <c r="H626" s="48">
        <f t="shared" ca="1" si="55"/>
        <v>0</v>
      </c>
      <c r="I626" s="48">
        <f t="shared" ca="1" si="56"/>
        <v>0</v>
      </c>
      <c r="J626" s="45">
        <f t="shared" ca="1" si="57"/>
        <v>0</v>
      </c>
      <c r="K626" s="45">
        <f t="shared" ca="1" si="58"/>
        <v>0</v>
      </c>
      <c r="L626" s="45">
        <f t="shared" ca="1" si="59"/>
        <v>0</v>
      </c>
      <c r="M626" s="45">
        <f t="shared" ca="1" si="48"/>
        <v>0</v>
      </c>
      <c r="N626" s="48">
        <f t="shared" ca="1" si="60"/>
        <v>0</v>
      </c>
      <c r="O626" s="48">
        <f t="shared" ca="1" si="61"/>
        <v>0</v>
      </c>
      <c r="P626" s="45">
        <f t="shared" si="49"/>
        <v>0</v>
      </c>
      <c r="Q626" s="45">
        <f t="shared" si="50"/>
        <v>0</v>
      </c>
      <c r="R626" s="45">
        <f t="shared" si="51"/>
        <v>0</v>
      </c>
      <c r="S626" s="45">
        <f t="shared" si="52"/>
        <v>0</v>
      </c>
      <c r="T626" s="50">
        <f t="shared" si="53"/>
        <v>0</v>
      </c>
    </row>
    <row r="627" spans="1:20" ht="13">
      <c r="A627" s="51"/>
      <c r="B627" s="115">
        <f t="shared" ca="1" si="43"/>
        <v>0</v>
      </c>
      <c r="C627" s="53">
        <f t="shared" ca="1" si="44"/>
        <v>0</v>
      </c>
      <c r="D627" s="53">
        <f t="shared" ca="1" si="45"/>
        <v>0</v>
      </c>
      <c r="E627" s="53">
        <f t="shared" ca="1" si="46"/>
        <v>0</v>
      </c>
      <c r="F627" s="53">
        <f t="shared" ca="1" si="47"/>
        <v>0</v>
      </c>
      <c r="G627" s="53">
        <f t="shared" ca="1" si="54"/>
        <v>0</v>
      </c>
      <c r="H627" s="56">
        <f t="shared" ca="1" si="55"/>
        <v>0</v>
      </c>
      <c r="I627" s="56">
        <f t="shared" ca="1" si="56"/>
        <v>0</v>
      </c>
      <c r="J627" s="53">
        <f t="shared" ca="1" si="57"/>
        <v>0</v>
      </c>
      <c r="K627" s="53">
        <f t="shared" ca="1" si="58"/>
        <v>0</v>
      </c>
      <c r="L627" s="53">
        <f t="shared" ca="1" si="59"/>
        <v>0</v>
      </c>
      <c r="M627" s="53">
        <f t="shared" ca="1" si="48"/>
        <v>0</v>
      </c>
      <c r="N627" s="56">
        <f t="shared" ca="1" si="60"/>
        <v>0</v>
      </c>
      <c r="O627" s="56">
        <f t="shared" ca="1" si="61"/>
        <v>0</v>
      </c>
      <c r="P627" s="53">
        <f t="shared" si="49"/>
        <v>0</v>
      </c>
      <c r="Q627" s="53">
        <f t="shared" si="50"/>
        <v>0</v>
      </c>
      <c r="R627" s="53">
        <f t="shared" si="51"/>
        <v>0</v>
      </c>
      <c r="S627" s="53">
        <f t="shared" si="52"/>
        <v>0</v>
      </c>
      <c r="T627" s="58">
        <f t="shared" si="53"/>
        <v>0</v>
      </c>
    </row>
    <row r="628" spans="1:20" ht="13">
      <c r="A628" s="43"/>
      <c r="B628" s="116">
        <f t="shared" ca="1" si="43"/>
        <v>0</v>
      </c>
      <c r="C628" s="45">
        <f t="shared" ca="1" si="44"/>
        <v>0</v>
      </c>
      <c r="D628" s="45">
        <f t="shared" ca="1" si="45"/>
        <v>0</v>
      </c>
      <c r="E628" s="45">
        <f t="shared" ca="1" si="46"/>
        <v>0</v>
      </c>
      <c r="F628" s="45">
        <f t="shared" ca="1" si="47"/>
        <v>0</v>
      </c>
      <c r="G628" s="45">
        <f t="shared" ca="1" si="54"/>
        <v>0</v>
      </c>
      <c r="H628" s="48">
        <f t="shared" ca="1" si="55"/>
        <v>0</v>
      </c>
      <c r="I628" s="48">
        <f t="shared" ca="1" si="56"/>
        <v>0</v>
      </c>
      <c r="J628" s="45">
        <f t="shared" ca="1" si="57"/>
        <v>0</v>
      </c>
      <c r="K628" s="45">
        <f t="shared" ca="1" si="58"/>
        <v>0</v>
      </c>
      <c r="L628" s="45">
        <f t="shared" ca="1" si="59"/>
        <v>0</v>
      </c>
      <c r="M628" s="45">
        <f t="shared" ca="1" si="48"/>
        <v>0</v>
      </c>
      <c r="N628" s="48">
        <f t="shared" ca="1" si="60"/>
        <v>0</v>
      </c>
      <c r="O628" s="48">
        <f t="shared" ca="1" si="61"/>
        <v>0</v>
      </c>
      <c r="P628" s="45">
        <f t="shared" si="49"/>
        <v>0</v>
      </c>
      <c r="Q628" s="45">
        <f t="shared" si="50"/>
        <v>0</v>
      </c>
      <c r="R628" s="45">
        <f t="shared" si="51"/>
        <v>0</v>
      </c>
      <c r="S628" s="45">
        <f t="shared" si="52"/>
        <v>0</v>
      </c>
      <c r="T628" s="50">
        <f t="shared" si="53"/>
        <v>0</v>
      </c>
    </row>
    <row r="629" spans="1:20" ht="13">
      <c r="A629" s="51"/>
      <c r="B629" s="115">
        <f t="shared" ca="1" si="43"/>
        <v>0</v>
      </c>
      <c r="C629" s="53">
        <f t="shared" ca="1" si="44"/>
        <v>0</v>
      </c>
      <c r="D629" s="53">
        <f t="shared" ca="1" si="45"/>
        <v>0</v>
      </c>
      <c r="E629" s="53">
        <f t="shared" ca="1" si="46"/>
        <v>0</v>
      </c>
      <c r="F629" s="53">
        <f t="shared" ca="1" si="47"/>
        <v>0</v>
      </c>
      <c r="G629" s="53">
        <f t="shared" ca="1" si="54"/>
        <v>0</v>
      </c>
      <c r="H629" s="56">
        <f t="shared" ca="1" si="55"/>
        <v>0</v>
      </c>
      <c r="I629" s="56">
        <f t="shared" ca="1" si="56"/>
        <v>0</v>
      </c>
      <c r="J629" s="53">
        <f t="shared" ca="1" si="57"/>
        <v>0</v>
      </c>
      <c r="K629" s="53">
        <f t="shared" ca="1" si="58"/>
        <v>0</v>
      </c>
      <c r="L629" s="53">
        <f t="shared" ca="1" si="59"/>
        <v>0</v>
      </c>
      <c r="M629" s="53">
        <f t="shared" ca="1" si="48"/>
        <v>0</v>
      </c>
      <c r="N629" s="56">
        <f t="shared" ca="1" si="60"/>
        <v>0</v>
      </c>
      <c r="O629" s="56">
        <f t="shared" ca="1" si="61"/>
        <v>0</v>
      </c>
      <c r="P629" s="53">
        <f t="shared" si="49"/>
        <v>0</v>
      </c>
      <c r="Q629" s="53">
        <f t="shared" si="50"/>
        <v>0</v>
      </c>
      <c r="R629" s="53">
        <f t="shared" si="51"/>
        <v>0</v>
      </c>
      <c r="S629" s="53">
        <f t="shared" si="52"/>
        <v>0</v>
      </c>
      <c r="T629" s="58">
        <f t="shared" si="53"/>
        <v>0</v>
      </c>
    </row>
    <row r="630" spans="1:20" ht="13">
      <c r="A630" s="43"/>
      <c r="B630" s="116">
        <f t="shared" ca="1" si="43"/>
        <v>0</v>
      </c>
      <c r="C630" s="45">
        <f t="shared" ca="1" si="44"/>
        <v>0</v>
      </c>
      <c r="D630" s="45">
        <f t="shared" ca="1" si="45"/>
        <v>0</v>
      </c>
      <c r="E630" s="45">
        <f t="shared" ca="1" si="46"/>
        <v>0</v>
      </c>
      <c r="F630" s="45">
        <f t="shared" ca="1" si="47"/>
        <v>0</v>
      </c>
      <c r="G630" s="45">
        <f t="shared" ca="1" si="54"/>
        <v>0</v>
      </c>
      <c r="H630" s="48">
        <f t="shared" ca="1" si="55"/>
        <v>0</v>
      </c>
      <c r="I630" s="48">
        <f t="shared" ca="1" si="56"/>
        <v>0</v>
      </c>
      <c r="J630" s="45">
        <f t="shared" ca="1" si="57"/>
        <v>0</v>
      </c>
      <c r="K630" s="45">
        <f t="shared" ca="1" si="58"/>
        <v>0</v>
      </c>
      <c r="L630" s="45">
        <f t="shared" ca="1" si="59"/>
        <v>0</v>
      </c>
      <c r="M630" s="45">
        <f t="shared" ca="1" si="48"/>
        <v>0</v>
      </c>
      <c r="N630" s="48">
        <f t="shared" ca="1" si="60"/>
        <v>0</v>
      </c>
      <c r="O630" s="48">
        <f t="shared" ca="1" si="61"/>
        <v>0</v>
      </c>
      <c r="P630" s="45">
        <f t="shared" si="49"/>
        <v>0</v>
      </c>
      <c r="Q630" s="45">
        <f t="shared" si="50"/>
        <v>0</v>
      </c>
      <c r="R630" s="45">
        <f t="shared" si="51"/>
        <v>0</v>
      </c>
      <c r="S630" s="45">
        <f t="shared" si="52"/>
        <v>0</v>
      </c>
      <c r="T630" s="50">
        <f t="shared" si="53"/>
        <v>0</v>
      </c>
    </row>
    <row r="631" spans="1:20" ht="13">
      <c r="A631" s="51"/>
      <c r="B631" s="115">
        <f t="shared" ca="1" si="43"/>
        <v>0</v>
      </c>
      <c r="C631" s="53">
        <f t="shared" ca="1" si="44"/>
        <v>0</v>
      </c>
      <c r="D631" s="53">
        <f t="shared" ca="1" si="45"/>
        <v>0</v>
      </c>
      <c r="E631" s="53">
        <f t="shared" ca="1" si="46"/>
        <v>0</v>
      </c>
      <c r="F631" s="53">
        <f t="shared" ca="1" si="47"/>
        <v>0</v>
      </c>
      <c r="G631" s="53">
        <f t="shared" ca="1" si="54"/>
        <v>0</v>
      </c>
      <c r="H631" s="56">
        <f t="shared" ca="1" si="55"/>
        <v>0</v>
      </c>
      <c r="I631" s="56">
        <f t="shared" ca="1" si="56"/>
        <v>0</v>
      </c>
      <c r="J631" s="53">
        <f t="shared" ca="1" si="57"/>
        <v>0</v>
      </c>
      <c r="K631" s="53">
        <f t="shared" ca="1" si="58"/>
        <v>0</v>
      </c>
      <c r="L631" s="53">
        <f t="shared" ca="1" si="59"/>
        <v>0</v>
      </c>
      <c r="M631" s="53">
        <f t="shared" ca="1" si="48"/>
        <v>0</v>
      </c>
      <c r="N631" s="56">
        <f t="shared" ca="1" si="60"/>
        <v>0</v>
      </c>
      <c r="O631" s="56">
        <f t="shared" ca="1" si="61"/>
        <v>0</v>
      </c>
      <c r="P631" s="53">
        <f t="shared" si="49"/>
        <v>0</v>
      </c>
      <c r="Q631" s="53">
        <f t="shared" si="50"/>
        <v>0</v>
      </c>
      <c r="R631" s="53">
        <f t="shared" si="51"/>
        <v>0</v>
      </c>
      <c r="S631" s="53">
        <f t="shared" si="52"/>
        <v>0</v>
      </c>
      <c r="T631" s="58">
        <f t="shared" si="53"/>
        <v>0</v>
      </c>
    </row>
    <row r="632" spans="1:20" ht="13">
      <c r="A632" s="43"/>
      <c r="B632" s="116">
        <f t="shared" ca="1" si="43"/>
        <v>0</v>
      </c>
      <c r="C632" s="45">
        <f t="shared" ca="1" si="44"/>
        <v>0</v>
      </c>
      <c r="D632" s="45">
        <f t="shared" ca="1" si="45"/>
        <v>0</v>
      </c>
      <c r="E632" s="45">
        <f t="shared" ca="1" si="46"/>
        <v>0</v>
      </c>
      <c r="F632" s="45">
        <f t="shared" ca="1" si="47"/>
        <v>0</v>
      </c>
      <c r="G632" s="45">
        <f t="shared" ca="1" si="54"/>
        <v>0</v>
      </c>
      <c r="H632" s="48">
        <f t="shared" ca="1" si="55"/>
        <v>0</v>
      </c>
      <c r="I632" s="48">
        <f t="shared" ca="1" si="56"/>
        <v>0</v>
      </c>
      <c r="J632" s="45">
        <f t="shared" ca="1" si="57"/>
        <v>0</v>
      </c>
      <c r="K632" s="45">
        <f t="shared" ca="1" si="58"/>
        <v>0</v>
      </c>
      <c r="L632" s="45">
        <f t="shared" ca="1" si="59"/>
        <v>0</v>
      </c>
      <c r="M632" s="45">
        <f t="shared" ca="1" si="48"/>
        <v>0</v>
      </c>
      <c r="N632" s="48">
        <f t="shared" ca="1" si="60"/>
        <v>0</v>
      </c>
      <c r="O632" s="48">
        <f t="shared" ca="1" si="61"/>
        <v>0</v>
      </c>
      <c r="P632" s="45">
        <f t="shared" si="49"/>
        <v>0</v>
      </c>
      <c r="Q632" s="45">
        <f t="shared" si="50"/>
        <v>0</v>
      </c>
      <c r="R632" s="45">
        <f t="shared" si="51"/>
        <v>0</v>
      </c>
      <c r="S632" s="45">
        <f t="shared" si="52"/>
        <v>0</v>
      </c>
      <c r="T632" s="50">
        <f t="shared" si="53"/>
        <v>0</v>
      </c>
    </row>
    <row r="633" spans="1:20" ht="13">
      <c r="A633" s="51"/>
      <c r="B633" s="115">
        <f t="shared" ca="1" si="43"/>
        <v>0</v>
      </c>
      <c r="C633" s="53">
        <f t="shared" ca="1" si="44"/>
        <v>0</v>
      </c>
      <c r="D633" s="53">
        <f t="shared" ca="1" si="45"/>
        <v>0</v>
      </c>
      <c r="E633" s="53">
        <f t="shared" ca="1" si="46"/>
        <v>0</v>
      </c>
      <c r="F633" s="53">
        <f t="shared" ca="1" si="47"/>
        <v>0</v>
      </c>
      <c r="G633" s="53">
        <f t="shared" ca="1" si="54"/>
        <v>0</v>
      </c>
      <c r="H633" s="56">
        <f t="shared" ca="1" si="55"/>
        <v>0</v>
      </c>
      <c r="I633" s="56">
        <f t="shared" ca="1" si="56"/>
        <v>0</v>
      </c>
      <c r="J633" s="53">
        <f t="shared" ca="1" si="57"/>
        <v>0</v>
      </c>
      <c r="K633" s="53">
        <f t="shared" ca="1" si="58"/>
        <v>0</v>
      </c>
      <c r="L633" s="53">
        <f t="shared" ca="1" si="59"/>
        <v>0</v>
      </c>
      <c r="M633" s="53">
        <f t="shared" ca="1" si="48"/>
        <v>0</v>
      </c>
      <c r="N633" s="56">
        <f t="shared" ca="1" si="60"/>
        <v>0</v>
      </c>
      <c r="O633" s="56">
        <f t="shared" ca="1" si="61"/>
        <v>0</v>
      </c>
      <c r="P633" s="53">
        <f t="shared" si="49"/>
        <v>0</v>
      </c>
      <c r="Q633" s="53">
        <f t="shared" si="50"/>
        <v>0</v>
      </c>
      <c r="R633" s="53">
        <f t="shared" si="51"/>
        <v>0</v>
      </c>
      <c r="S633" s="53">
        <f t="shared" si="52"/>
        <v>0</v>
      </c>
      <c r="T633" s="58">
        <f t="shared" si="53"/>
        <v>0</v>
      </c>
    </row>
    <row r="634" spans="1:20" ht="13">
      <c r="A634" s="43"/>
      <c r="B634" s="116">
        <f t="shared" ca="1" si="43"/>
        <v>0</v>
      </c>
      <c r="C634" s="45">
        <f t="shared" ca="1" si="44"/>
        <v>0</v>
      </c>
      <c r="D634" s="45">
        <f t="shared" ca="1" si="45"/>
        <v>0</v>
      </c>
      <c r="E634" s="45">
        <f t="shared" ca="1" si="46"/>
        <v>0</v>
      </c>
      <c r="F634" s="45">
        <f t="shared" ca="1" si="47"/>
        <v>0</v>
      </c>
      <c r="G634" s="45">
        <f t="shared" ca="1" si="54"/>
        <v>0</v>
      </c>
      <c r="H634" s="48">
        <f t="shared" ca="1" si="55"/>
        <v>0</v>
      </c>
      <c r="I634" s="48">
        <f t="shared" ca="1" si="56"/>
        <v>0</v>
      </c>
      <c r="J634" s="45">
        <f t="shared" ca="1" si="57"/>
        <v>0</v>
      </c>
      <c r="K634" s="45">
        <f t="shared" ca="1" si="58"/>
        <v>0</v>
      </c>
      <c r="L634" s="45">
        <f t="shared" ca="1" si="59"/>
        <v>0</v>
      </c>
      <c r="M634" s="45">
        <f t="shared" ca="1" si="48"/>
        <v>0</v>
      </c>
      <c r="N634" s="48">
        <f t="shared" ca="1" si="60"/>
        <v>0</v>
      </c>
      <c r="O634" s="48">
        <f t="shared" ca="1" si="61"/>
        <v>0</v>
      </c>
      <c r="P634" s="45">
        <f t="shared" si="49"/>
        <v>0</v>
      </c>
      <c r="Q634" s="45">
        <f t="shared" si="50"/>
        <v>0</v>
      </c>
      <c r="R634" s="45">
        <f t="shared" si="51"/>
        <v>0</v>
      </c>
      <c r="S634" s="45">
        <f t="shared" si="52"/>
        <v>0</v>
      </c>
      <c r="T634" s="50">
        <f t="shared" si="53"/>
        <v>0</v>
      </c>
    </row>
    <row r="635" spans="1:20" ht="13">
      <c r="A635" s="51"/>
      <c r="B635" s="115">
        <f t="shared" ca="1" si="43"/>
        <v>0</v>
      </c>
      <c r="C635" s="53">
        <f t="shared" ca="1" si="44"/>
        <v>0</v>
      </c>
      <c r="D635" s="53">
        <f t="shared" ca="1" si="45"/>
        <v>0</v>
      </c>
      <c r="E635" s="53">
        <f t="shared" ca="1" si="46"/>
        <v>0</v>
      </c>
      <c r="F635" s="53">
        <f t="shared" ca="1" si="47"/>
        <v>0</v>
      </c>
      <c r="G635" s="53">
        <f t="shared" ca="1" si="54"/>
        <v>0</v>
      </c>
      <c r="H635" s="56">
        <f t="shared" ca="1" si="55"/>
        <v>0</v>
      </c>
      <c r="I635" s="56">
        <f t="shared" ca="1" si="56"/>
        <v>0</v>
      </c>
      <c r="J635" s="53">
        <f t="shared" ca="1" si="57"/>
        <v>0</v>
      </c>
      <c r="K635" s="53">
        <f t="shared" ca="1" si="58"/>
        <v>0</v>
      </c>
      <c r="L635" s="53">
        <f t="shared" ca="1" si="59"/>
        <v>0</v>
      </c>
      <c r="M635" s="53">
        <f t="shared" ca="1" si="48"/>
        <v>0</v>
      </c>
      <c r="N635" s="56">
        <f t="shared" ca="1" si="60"/>
        <v>0</v>
      </c>
      <c r="O635" s="56">
        <f t="shared" ca="1" si="61"/>
        <v>0</v>
      </c>
      <c r="P635" s="53">
        <f t="shared" si="49"/>
        <v>0</v>
      </c>
      <c r="Q635" s="53">
        <f t="shared" si="50"/>
        <v>0</v>
      </c>
      <c r="R635" s="53">
        <f t="shared" si="51"/>
        <v>0</v>
      </c>
      <c r="S635" s="53">
        <f t="shared" si="52"/>
        <v>0</v>
      </c>
      <c r="T635" s="58">
        <f t="shared" si="53"/>
        <v>0</v>
      </c>
    </row>
    <row r="636" spans="1:20" ht="13">
      <c r="A636" s="43"/>
      <c r="B636" s="116">
        <f t="shared" ca="1" si="43"/>
        <v>0</v>
      </c>
      <c r="C636" s="45">
        <f t="shared" ca="1" si="44"/>
        <v>0</v>
      </c>
      <c r="D636" s="45">
        <f t="shared" ca="1" si="45"/>
        <v>0</v>
      </c>
      <c r="E636" s="45">
        <f t="shared" ca="1" si="46"/>
        <v>0</v>
      </c>
      <c r="F636" s="45">
        <f t="shared" ca="1" si="47"/>
        <v>0</v>
      </c>
      <c r="G636" s="45">
        <f t="shared" ca="1" si="54"/>
        <v>0</v>
      </c>
      <c r="H636" s="48">
        <f t="shared" ca="1" si="55"/>
        <v>0</v>
      </c>
      <c r="I636" s="48">
        <f t="shared" ca="1" si="56"/>
        <v>0</v>
      </c>
      <c r="J636" s="45">
        <f t="shared" ca="1" si="57"/>
        <v>0</v>
      </c>
      <c r="K636" s="45">
        <f t="shared" ca="1" si="58"/>
        <v>0</v>
      </c>
      <c r="L636" s="45">
        <f t="shared" ca="1" si="59"/>
        <v>0</v>
      </c>
      <c r="M636" s="45">
        <f t="shared" ca="1" si="48"/>
        <v>0</v>
      </c>
      <c r="N636" s="48">
        <f t="shared" ca="1" si="60"/>
        <v>0</v>
      </c>
      <c r="O636" s="48">
        <f t="shared" ca="1" si="61"/>
        <v>0</v>
      </c>
      <c r="P636" s="45">
        <f t="shared" si="49"/>
        <v>0</v>
      </c>
      <c r="Q636" s="45">
        <f t="shared" si="50"/>
        <v>0</v>
      </c>
      <c r="R636" s="45">
        <f t="shared" si="51"/>
        <v>0</v>
      </c>
      <c r="S636" s="45">
        <f t="shared" si="52"/>
        <v>0</v>
      </c>
      <c r="T636" s="50">
        <f t="shared" si="53"/>
        <v>0</v>
      </c>
    </row>
    <row r="637" spans="1:20" ht="13">
      <c r="A637" s="51"/>
      <c r="B637" s="115">
        <f t="shared" ca="1" si="43"/>
        <v>0</v>
      </c>
      <c r="C637" s="53">
        <f t="shared" ca="1" si="44"/>
        <v>0</v>
      </c>
      <c r="D637" s="53">
        <f t="shared" ca="1" si="45"/>
        <v>0</v>
      </c>
      <c r="E637" s="53">
        <f t="shared" ca="1" si="46"/>
        <v>0</v>
      </c>
      <c r="F637" s="53">
        <f t="shared" ca="1" si="47"/>
        <v>0</v>
      </c>
      <c r="G637" s="53">
        <f t="shared" ca="1" si="54"/>
        <v>0</v>
      </c>
      <c r="H637" s="56">
        <f t="shared" ca="1" si="55"/>
        <v>0</v>
      </c>
      <c r="I637" s="56">
        <f t="shared" ca="1" si="56"/>
        <v>0</v>
      </c>
      <c r="J637" s="53">
        <f t="shared" ca="1" si="57"/>
        <v>0</v>
      </c>
      <c r="K637" s="53">
        <f t="shared" ca="1" si="58"/>
        <v>0</v>
      </c>
      <c r="L637" s="53">
        <f t="shared" ca="1" si="59"/>
        <v>0</v>
      </c>
      <c r="M637" s="53">
        <f t="shared" ca="1" si="48"/>
        <v>0</v>
      </c>
      <c r="N637" s="56">
        <f t="shared" ca="1" si="60"/>
        <v>0</v>
      </c>
      <c r="O637" s="56">
        <f t="shared" ca="1" si="61"/>
        <v>0</v>
      </c>
      <c r="P637" s="53">
        <f t="shared" si="49"/>
        <v>0</v>
      </c>
      <c r="Q637" s="53">
        <f t="shared" si="50"/>
        <v>0</v>
      </c>
      <c r="R637" s="53">
        <f t="shared" si="51"/>
        <v>0</v>
      </c>
      <c r="S637" s="53">
        <f t="shared" si="52"/>
        <v>0</v>
      </c>
      <c r="T637" s="58">
        <f t="shared" si="53"/>
        <v>0</v>
      </c>
    </row>
    <row r="638" spans="1:20" ht="13">
      <c r="A638" s="43"/>
      <c r="B638" s="116">
        <f t="shared" ca="1" si="43"/>
        <v>0</v>
      </c>
      <c r="C638" s="45">
        <f t="shared" ca="1" si="44"/>
        <v>0</v>
      </c>
      <c r="D638" s="45">
        <f t="shared" ca="1" si="45"/>
        <v>0</v>
      </c>
      <c r="E638" s="45">
        <f t="shared" ca="1" si="46"/>
        <v>0</v>
      </c>
      <c r="F638" s="45">
        <f t="shared" ca="1" si="47"/>
        <v>0</v>
      </c>
      <c r="G638" s="45">
        <f t="shared" ca="1" si="54"/>
        <v>0</v>
      </c>
      <c r="H638" s="48">
        <f t="shared" ca="1" si="55"/>
        <v>0</v>
      </c>
      <c r="I638" s="48">
        <f t="shared" ca="1" si="56"/>
        <v>0</v>
      </c>
      <c r="J638" s="45">
        <f t="shared" ca="1" si="57"/>
        <v>0</v>
      </c>
      <c r="K638" s="45">
        <f t="shared" ca="1" si="58"/>
        <v>0</v>
      </c>
      <c r="L638" s="45">
        <f t="shared" ca="1" si="59"/>
        <v>0</v>
      </c>
      <c r="M638" s="45">
        <f t="shared" ca="1" si="48"/>
        <v>0</v>
      </c>
      <c r="N638" s="48">
        <f t="shared" ca="1" si="60"/>
        <v>0</v>
      </c>
      <c r="O638" s="48">
        <f t="shared" ca="1" si="61"/>
        <v>0</v>
      </c>
      <c r="P638" s="45">
        <f t="shared" si="49"/>
        <v>0</v>
      </c>
      <c r="Q638" s="45">
        <f t="shared" si="50"/>
        <v>0</v>
      </c>
      <c r="R638" s="45">
        <f t="shared" si="51"/>
        <v>0</v>
      </c>
      <c r="S638" s="45">
        <f t="shared" si="52"/>
        <v>0</v>
      </c>
      <c r="T638" s="50">
        <f t="shared" si="53"/>
        <v>0</v>
      </c>
    </row>
    <row r="639" spans="1:20" ht="13">
      <c r="A639" s="51"/>
      <c r="B639" s="115">
        <f t="shared" ca="1" si="43"/>
        <v>0</v>
      </c>
      <c r="C639" s="53">
        <f t="shared" ca="1" si="44"/>
        <v>0</v>
      </c>
      <c r="D639" s="53">
        <f t="shared" ca="1" si="45"/>
        <v>0</v>
      </c>
      <c r="E639" s="53">
        <f t="shared" ca="1" si="46"/>
        <v>0</v>
      </c>
      <c r="F639" s="53">
        <f t="shared" ca="1" si="47"/>
        <v>0</v>
      </c>
      <c r="G639" s="53">
        <f t="shared" ca="1" si="54"/>
        <v>0</v>
      </c>
      <c r="H639" s="56">
        <f t="shared" ca="1" si="55"/>
        <v>0</v>
      </c>
      <c r="I639" s="56">
        <f t="shared" ca="1" si="56"/>
        <v>0</v>
      </c>
      <c r="J639" s="53">
        <f t="shared" ca="1" si="57"/>
        <v>0</v>
      </c>
      <c r="K639" s="53">
        <f t="shared" ca="1" si="58"/>
        <v>0</v>
      </c>
      <c r="L639" s="53">
        <f t="shared" ca="1" si="59"/>
        <v>0</v>
      </c>
      <c r="M639" s="53">
        <f t="shared" ca="1" si="48"/>
        <v>0</v>
      </c>
      <c r="N639" s="56">
        <f t="shared" ca="1" si="60"/>
        <v>0</v>
      </c>
      <c r="O639" s="56">
        <f t="shared" ca="1" si="61"/>
        <v>0</v>
      </c>
      <c r="P639" s="53">
        <f t="shared" si="49"/>
        <v>0</v>
      </c>
      <c r="Q639" s="53">
        <f t="shared" si="50"/>
        <v>0</v>
      </c>
      <c r="R639" s="53">
        <f t="shared" si="51"/>
        <v>0</v>
      </c>
      <c r="S639" s="53">
        <f t="shared" si="52"/>
        <v>0</v>
      </c>
      <c r="T639" s="58">
        <f t="shared" si="53"/>
        <v>0</v>
      </c>
    </row>
    <row r="640" spans="1:20" ht="13">
      <c r="A640" s="43"/>
      <c r="B640" s="116">
        <f t="shared" ca="1" si="43"/>
        <v>0</v>
      </c>
      <c r="C640" s="45">
        <f t="shared" ca="1" si="44"/>
        <v>0</v>
      </c>
      <c r="D640" s="45">
        <f t="shared" ca="1" si="45"/>
        <v>0</v>
      </c>
      <c r="E640" s="45">
        <f t="shared" ca="1" si="46"/>
        <v>0</v>
      </c>
      <c r="F640" s="45">
        <f t="shared" ca="1" si="47"/>
        <v>0</v>
      </c>
      <c r="G640" s="45">
        <f t="shared" ca="1" si="54"/>
        <v>0</v>
      </c>
      <c r="H640" s="48">
        <f t="shared" ca="1" si="55"/>
        <v>0</v>
      </c>
      <c r="I640" s="48">
        <f t="shared" ca="1" si="56"/>
        <v>0</v>
      </c>
      <c r="J640" s="45">
        <f t="shared" ca="1" si="57"/>
        <v>0</v>
      </c>
      <c r="K640" s="45">
        <f t="shared" ca="1" si="58"/>
        <v>0</v>
      </c>
      <c r="L640" s="45">
        <f t="shared" ca="1" si="59"/>
        <v>0</v>
      </c>
      <c r="M640" s="45">
        <f t="shared" ca="1" si="48"/>
        <v>0</v>
      </c>
      <c r="N640" s="48">
        <f t="shared" ca="1" si="60"/>
        <v>0</v>
      </c>
      <c r="O640" s="48">
        <f t="shared" ca="1" si="61"/>
        <v>0</v>
      </c>
      <c r="P640" s="45">
        <f t="shared" si="49"/>
        <v>0</v>
      </c>
      <c r="Q640" s="45">
        <f t="shared" si="50"/>
        <v>0</v>
      </c>
      <c r="R640" s="45">
        <f t="shared" si="51"/>
        <v>0</v>
      </c>
      <c r="S640" s="45">
        <f t="shared" si="52"/>
        <v>0</v>
      </c>
      <c r="T640" s="50">
        <f t="shared" si="53"/>
        <v>0</v>
      </c>
    </row>
    <row r="641" spans="1:20" ht="13">
      <c r="A641" s="51"/>
      <c r="B641" s="115">
        <f t="shared" ca="1" si="43"/>
        <v>0</v>
      </c>
      <c r="C641" s="53">
        <f t="shared" ca="1" si="44"/>
        <v>0</v>
      </c>
      <c r="D641" s="53">
        <f t="shared" ca="1" si="45"/>
        <v>0</v>
      </c>
      <c r="E641" s="53">
        <f t="shared" ca="1" si="46"/>
        <v>0</v>
      </c>
      <c r="F641" s="53">
        <f t="shared" ca="1" si="47"/>
        <v>0</v>
      </c>
      <c r="G641" s="53">
        <f t="shared" ca="1" si="54"/>
        <v>0</v>
      </c>
      <c r="H641" s="56">
        <f t="shared" ca="1" si="55"/>
        <v>0</v>
      </c>
      <c r="I641" s="56">
        <f t="shared" ca="1" si="56"/>
        <v>0</v>
      </c>
      <c r="J641" s="53">
        <f t="shared" ca="1" si="57"/>
        <v>0</v>
      </c>
      <c r="K641" s="53">
        <f t="shared" ca="1" si="58"/>
        <v>0</v>
      </c>
      <c r="L641" s="53">
        <f t="shared" ca="1" si="59"/>
        <v>0</v>
      </c>
      <c r="M641" s="53">
        <f t="shared" ca="1" si="48"/>
        <v>0</v>
      </c>
      <c r="N641" s="56">
        <f t="shared" ca="1" si="60"/>
        <v>0</v>
      </c>
      <c r="O641" s="56">
        <f t="shared" ca="1" si="61"/>
        <v>0</v>
      </c>
      <c r="P641" s="53">
        <f t="shared" si="49"/>
        <v>0</v>
      </c>
      <c r="Q641" s="53">
        <f t="shared" si="50"/>
        <v>0</v>
      </c>
      <c r="R641" s="53">
        <f t="shared" si="51"/>
        <v>0</v>
      </c>
      <c r="S641" s="53">
        <f t="shared" si="52"/>
        <v>0</v>
      </c>
      <c r="T641" s="58">
        <f t="shared" si="53"/>
        <v>0</v>
      </c>
    </row>
    <row r="642" spans="1:20" ht="13">
      <c r="A642" s="43"/>
      <c r="B642" s="116">
        <f t="shared" ca="1" si="43"/>
        <v>0</v>
      </c>
      <c r="C642" s="45">
        <f t="shared" ca="1" si="44"/>
        <v>0</v>
      </c>
      <c r="D642" s="45">
        <f t="shared" ca="1" si="45"/>
        <v>0</v>
      </c>
      <c r="E642" s="45">
        <f t="shared" ca="1" si="46"/>
        <v>0</v>
      </c>
      <c r="F642" s="45">
        <f t="shared" ca="1" si="47"/>
        <v>0</v>
      </c>
      <c r="G642" s="45">
        <f t="shared" ca="1" si="54"/>
        <v>0</v>
      </c>
      <c r="H642" s="48">
        <f t="shared" ca="1" si="55"/>
        <v>0</v>
      </c>
      <c r="I642" s="48">
        <f t="shared" ca="1" si="56"/>
        <v>0</v>
      </c>
      <c r="J642" s="45">
        <f t="shared" ca="1" si="57"/>
        <v>0</v>
      </c>
      <c r="K642" s="45">
        <f t="shared" ca="1" si="58"/>
        <v>0</v>
      </c>
      <c r="L642" s="45">
        <f t="shared" ca="1" si="59"/>
        <v>0</v>
      </c>
      <c r="M642" s="45">
        <f t="shared" ca="1" si="48"/>
        <v>0</v>
      </c>
      <c r="N642" s="48">
        <f t="shared" ca="1" si="60"/>
        <v>0</v>
      </c>
      <c r="O642" s="48">
        <f t="shared" ca="1" si="61"/>
        <v>0</v>
      </c>
      <c r="P642" s="45">
        <f t="shared" si="49"/>
        <v>0</v>
      </c>
      <c r="Q642" s="45">
        <f t="shared" si="50"/>
        <v>0</v>
      </c>
      <c r="R642" s="45">
        <f t="shared" si="51"/>
        <v>0</v>
      </c>
      <c r="S642" s="45">
        <f t="shared" si="52"/>
        <v>0</v>
      </c>
      <c r="T642" s="50">
        <f t="shared" si="53"/>
        <v>0</v>
      </c>
    </row>
    <row r="643" spans="1:20" ht="13">
      <c r="A643" s="51"/>
      <c r="B643" s="115">
        <f t="shared" ca="1" si="43"/>
        <v>0</v>
      </c>
      <c r="C643" s="53">
        <f t="shared" ca="1" si="44"/>
        <v>0</v>
      </c>
      <c r="D643" s="53">
        <f t="shared" ca="1" si="45"/>
        <v>0</v>
      </c>
      <c r="E643" s="53">
        <f t="shared" ca="1" si="46"/>
        <v>0</v>
      </c>
      <c r="F643" s="53">
        <f t="shared" ca="1" si="47"/>
        <v>0</v>
      </c>
      <c r="G643" s="53">
        <f t="shared" ca="1" si="54"/>
        <v>0</v>
      </c>
      <c r="H643" s="56">
        <f t="shared" ca="1" si="55"/>
        <v>0</v>
      </c>
      <c r="I643" s="56">
        <f t="shared" ca="1" si="56"/>
        <v>0</v>
      </c>
      <c r="J643" s="53">
        <f t="shared" ca="1" si="57"/>
        <v>0</v>
      </c>
      <c r="K643" s="53">
        <f t="shared" ca="1" si="58"/>
        <v>0</v>
      </c>
      <c r="L643" s="53">
        <f t="shared" ca="1" si="59"/>
        <v>0</v>
      </c>
      <c r="M643" s="53">
        <f t="shared" ca="1" si="48"/>
        <v>0</v>
      </c>
      <c r="N643" s="56">
        <f t="shared" ca="1" si="60"/>
        <v>0</v>
      </c>
      <c r="O643" s="56">
        <f t="shared" ca="1" si="61"/>
        <v>0</v>
      </c>
      <c r="P643" s="53">
        <f t="shared" si="49"/>
        <v>0</v>
      </c>
      <c r="Q643" s="53">
        <f t="shared" si="50"/>
        <v>0</v>
      </c>
      <c r="R643" s="53">
        <f t="shared" si="51"/>
        <v>0</v>
      </c>
      <c r="S643" s="53">
        <f t="shared" si="52"/>
        <v>0</v>
      </c>
      <c r="T643" s="58">
        <f t="shared" si="53"/>
        <v>0</v>
      </c>
    </row>
    <row r="644" spans="1:20" ht="13">
      <c r="A644" s="43"/>
      <c r="B644" s="116">
        <f t="shared" ca="1" si="43"/>
        <v>0</v>
      </c>
      <c r="C644" s="45">
        <f t="shared" ca="1" si="44"/>
        <v>0</v>
      </c>
      <c r="D644" s="45">
        <f t="shared" ca="1" si="45"/>
        <v>0</v>
      </c>
      <c r="E644" s="45">
        <f t="shared" ca="1" si="46"/>
        <v>0</v>
      </c>
      <c r="F644" s="45">
        <f t="shared" ca="1" si="47"/>
        <v>0</v>
      </c>
      <c r="G644" s="45">
        <f t="shared" ca="1" si="54"/>
        <v>0</v>
      </c>
      <c r="H644" s="48">
        <f t="shared" ca="1" si="55"/>
        <v>0</v>
      </c>
      <c r="I644" s="48">
        <f t="shared" ca="1" si="56"/>
        <v>0</v>
      </c>
      <c r="J644" s="45">
        <f t="shared" ca="1" si="57"/>
        <v>0</v>
      </c>
      <c r="K644" s="45">
        <f t="shared" ca="1" si="58"/>
        <v>0</v>
      </c>
      <c r="L644" s="45">
        <f t="shared" ca="1" si="59"/>
        <v>0</v>
      </c>
      <c r="M644" s="45">
        <f t="shared" ca="1" si="48"/>
        <v>0</v>
      </c>
      <c r="N644" s="48">
        <f t="shared" ca="1" si="60"/>
        <v>0</v>
      </c>
      <c r="O644" s="48">
        <f t="shared" ca="1" si="61"/>
        <v>0</v>
      </c>
      <c r="P644" s="45">
        <f t="shared" si="49"/>
        <v>0</v>
      </c>
      <c r="Q644" s="45">
        <f t="shared" si="50"/>
        <v>0</v>
      </c>
      <c r="R644" s="45">
        <f t="shared" si="51"/>
        <v>0</v>
      </c>
      <c r="S644" s="45">
        <f t="shared" si="52"/>
        <v>0</v>
      </c>
      <c r="T644" s="50">
        <f t="shared" si="53"/>
        <v>0</v>
      </c>
    </row>
    <row r="645" spans="1:20" ht="13">
      <c r="A645" s="51"/>
      <c r="B645" s="115">
        <f t="shared" ca="1" si="43"/>
        <v>0</v>
      </c>
      <c r="C645" s="53">
        <f t="shared" ca="1" si="44"/>
        <v>0</v>
      </c>
      <c r="D645" s="53">
        <f t="shared" ca="1" si="45"/>
        <v>0</v>
      </c>
      <c r="E645" s="53">
        <f t="shared" ca="1" si="46"/>
        <v>0</v>
      </c>
      <c r="F645" s="53">
        <f t="shared" ca="1" si="47"/>
        <v>0</v>
      </c>
      <c r="G645" s="53">
        <f t="shared" ca="1" si="54"/>
        <v>0</v>
      </c>
      <c r="H645" s="56">
        <f t="shared" ca="1" si="55"/>
        <v>0</v>
      </c>
      <c r="I645" s="56">
        <f t="shared" ca="1" si="56"/>
        <v>0</v>
      </c>
      <c r="J645" s="53">
        <f t="shared" ca="1" si="57"/>
        <v>0</v>
      </c>
      <c r="K645" s="53">
        <f t="shared" ca="1" si="58"/>
        <v>0</v>
      </c>
      <c r="L645" s="53">
        <f t="shared" ca="1" si="59"/>
        <v>0</v>
      </c>
      <c r="M645" s="53">
        <f t="shared" ca="1" si="48"/>
        <v>0</v>
      </c>
      <c r="N645" s="56">
        <f t="shared" ca="1" si="60"/>
        <v>0</v>
      </c>
      <c r="O645" s="56">
        <f t="shared" ca="1" si="61"/>
        <v>0</v>
      </c>
      <c r="P645" s="53">
        <f t="shared" si="49"/>
        <v>0</v>
      </c>
      <c r="Q645" s="53">
        <f t="shared" si="50"/>
        <v>0</v>
      </c>
      <c r="R645" s="53">
        <f t="shared" si="51"/>
        <v>0</v>
      </c>
      <c r="S645" s="53">
        <f t="shared" si="52"/>
        <v>0</v>
      </c>
      <c r="T645" s="58">
        <f t="shared" si="53"/>
        <v>0</v>
      </c>
    </row>
    <row r="646" spans="1:20" ht="13">
      <c r="A646" s="43"/>
      <c r="B646" s="116">
        <f t="shared" ca="1" si="43"/>
        <v>0</v>
      </c>
      <c r="C646" s="45">
        <f t="shared" ca="1" si="44"/>
        <v>0</v>
      </c>
      <c r="D646" s="45">
        <f t="shared" ca="1" si="45"/>
        <v>0</v>
      </c>
      <c r="E646" s="45">
        <f t="shared" ca="1" si="46"/>
        <v>0</v>
      </c>
      <c r="F646" s="45">
        <f t="shared" ca="1" si="47"/>
        <v>0</v>
      </c>
      <c r="G646" s="45">
        <f t="shared" ca="1" si="54"/>
        <v>0</v>
      </c>
      <c r="H646" s="48">
        <f t="shared" ca="1" si="55"/>
        <v>0</v>
      </c>
      <c r="I646" s="48">
        <f t="shared" ca="1" si="56"/>
        <v>0</v>
      </c>
      <c r="J646" s="45">
        <f t="shared" ca="1" si="57"/>
        <v>0</v>
      </c>
      <c r="K646" s="45">
        <f t="shared" ca="1" si="58"/>
        <v>0</v>
      </c>
      <c r="L646" s="45">
        <f t="shared" ca="1" si="59"/>
        <v>0</v>
      </c>
      <c r="M646" s="45">
        <f t="shared" ca="1" si="48"/>
        <v>0</v>
      </c>
      <c r="N646" s="48">
        <f t="shared" ca="1" si="60"/>
        <v>0</v>
      </c>
      <c r="O646" s="48">
        <f t="shared" ca="1" si="61"/>
        <v>0</v>
      </c>
      <c r="P646" s="45">
        <f t="shared" si="49"/>
        <v>0</v>
      </c>
      <c r="Q646" s="45">
        <f t="shared" si="50"/>
        <v>0</v>
      </c>
      <c r="R646" s="45">
        <f t="shared" si="51"/>
        <v>0</v>
      </c>
      <c r="S646" s="45">
        <f t="shared" si="52"/>
        <v>0</v>
      </c>
      <c r="T646" s="50">
        <f t="shared" si="53"/>
        <v>0</v>
      </c>
    </row>
    <row r="647" spans="1:20" ht="13">
      <c r="A647" s="51"/>
      <c r="B647" s="115">
        <f t="shared" ca="1" si="43"/>
        <v>0</v>
      </c>
      <c r="C647" s="53">
        <f t="shared" ca="1" si="44"/>
        <v>0</v>
      </c>
      <c r="D647" s="53">
        <f t="shared" ca="1" si="45"/>
        <v>0</v>
      </c>
      <c r="E647" s="53">
        <f t="shared" ca="1" si="46"/>
        <v>0</v>
      </c>
      <c r="F647" s="53">
        <f t="shared" ca="1" si="47"/>
        <v>0</v>
      </c>
      <c r="G647" s="53">
        <f t="shared" ca="1" si="54"/>
        <v>0</v>
      </c>
      <c r="H647" s="56">
        <f t="shared" ca="1" si="55"/>
        <v>0</v>
      </c>
      <c r="I647" s="56">
        <f t="shared" ca="1" si="56"/>
        <v>0</v>
      </c>
      <c r="J647" s="53">
        <f t="shared" ca="1" si="57"/>
        <v>0</v>
      </c>
      <c r="K647" s="53">
        <f t="shared" ca="1" si="58"/>
        <v>0</v>
      </c>
      <c r="L647" s="53">
        <f t="shared" ca="1" si="59"/>
        <v>0</v>
      </c>
      <c r="M647" s="53">
        <f t="shared" ca="1" si="48"/>
        <v>0</v>
      </c>
      <c r="N647" s="56">
        <f t="shared" ca="1" si="60"/>
        <v>0</v>
      </c>
      <c r="O647" s="56">
        <f t="shared" ca="1" si="61"/>
        <v>0</v>
      </c>
      <c r="P647" s="53">
        <f t="shared" si="49"/>
        <v>0</v>
      </c>
      <c r="Q647" s="53">
        <f t="shared" si="50"/>
        <v>0</v>
      </c>
      <c r="R647" s="53">
        <f t="shared" si="51"/>
        <v>0</v>
      </c>
      <c r="S647" s="53">
        <f t="shared" si="52"/>
        <v>0</v>
      </c>
      <c r="T647" s="58">
        <f t="shared" si="53"/>
        <v>0</v>
      </c>
    </row>
    <row r="648" spans="1:20" ht="13">
      <c r="A648" s="43"/>
      <c r="B648" s="116">
        <f t="shared" ca="1" si="43"/>
        <v>0</v>
      </c>
      <c r="C648" s="45">
        <f t="shared" ca="1" si="44"/>
        <v>0</v>
      </c>
      <c r="D648" s="45">
        <f t="shared" ca="1" si="45"/>
        <v>0</v>
      </c>
      <c r="E648" s="45">
        <f t="shared" ca="1" si="46"/>
        <v>0</v>
      </c>
      <c r="F648" s="45">
        <f t="shared" ca="1" si="47"/>
        <v>0</v>
      </c>
      <c r="G648" s="45">
        <f t="shared" ca="1" si="54"/>
        <v>0</v>
      </c>
      <c r="H648" s="48">
        <f t="shared" ca="1" si="55"/>
        <v>0</v>
      </c>
      <c r="I648" s="48">
        <f t="shared" ca="1" si="56"/>
        <v>0</v>
      </c>
      <c r="J648" s="45">
        <f t="shared" ca="1" si="57"/>
        <v>0</v>
      </c>
      <c r="K648" s="45">
        <f t="shared" ca="1" si="58"/>
        <v>0</v>
      </c>
      <c r="L648" s="45">
        <f t="shared" ca="1" si="59"/>
        <v>0</v>
      </c>
      <c r="M648" s="45">
        <f t="shared" ca="1" si="48"/>
        <v>0</v>
      </c>
      <c r="N648" s="48">
        <f t="shared" ca="1" si="60"/>
        <v>0</v>
      </c>
      <c r="O648" s="48">
        <f t="shared" ca="1" si="61"/>
        <v>0</v>
      </c>
      <c r="P648" s="45">
        <f t="shared" si="49"/>
        <v>0</v>
      </c>
      <c r="Q648" s="45">
        <f t="shared" si="50"/>
        <v>0</v>
      </c>
      <c r="R648" s="45">
        <f t="shared" si="51"/>
        <v>0</v>
      </c>
      <c r="S648" s="45">
        <f t="shared" si="52"/>
        <v>0</v>
      </c>
      <c r="T648" s="50">
        <f t="shared" si="53"/>
        <v>0</v>
      </c>
    </row>
    <row r="649" spans="1:20" ht="13">
      <c r="A649" s="51"/>
      <c r="B649" s="115">
        <f t="shared" ca="1" si="43"/>
        <v>0</v>
      </c>
      <c r="C649" s="53">
        <f t="shared" ca="1" si="44"/>
        <v>0</v>
      </c>
      <c r="D649" s="53">
        <f t="shared" ca="1" si="45"/>
        <v>0</v>
      </c>
      <c r="E649" s="53">
        <f t="shared" ca="1" si="46"/>
        <v>0</v>
      </c>
      <c r="F649" s="53">
        <f t="shared" ca="1" si="47"/>
        <v>0</v>
      </c>
      <c r="G649" s="53">
        <f t="shared" ca="1" si="54"/>
        <v>0</v>
      </c>
      <c r="H649" s="56">
        <f t="shared" ca="1" si="55"/>
        <v>0</v>
      </c>
      <c r="I649" s="56">
        <f t="shared" ca="1" si="56"/>
        <v>0</v>
      </c>
      <c r="J649" s="53">
        <f t="shared" ca="1" si="57"/>
        <v>0</v>
      </c>
      <c r="K649" s="53">
        <f t="shared" ca="1" si="58"/>
        <v>0</v>
      </c>
      <c r="L649" s="53">
        <f t="shared" ca="1" si="59"/>
        <v>0</v>
      </c>
      <c r="M649" s="53">
        <f t="shared" ca="1" si="48"/>
        <v>0</v>
      </c>
      <c r="N649" s="56">
        <f t="shared" ca="1" si="60"/>
        <v>0</v>
      </c>
      <c r="O649" s="56">
        <f t="shared" ca="1" si="61"/>
        <v>0</v>
      </c>
      <c r="P649" s="53">
        <f t="shared" si="49"/>
        <v>0</v>
      </c>
      <c r="Q649" s="53">
        <f t="shared" si="50"/>
        <v>0</v>
      </c>
      <c r="R649" s="53">
        <f t="shared" si="51"/>
        <v>0</v>
      </c>
      <c r="S649" s="53">
        <f t="shared" si="52"/>
        <v>0</v>
      </c>
      <c r="T649" s="58">
        <f t="shared" si="53"/>
        <v>0</v>
      </c>
    </row>
    <row r="650" spans="1:20" ht="13">
      <c r="A650" s="43"/>
      <c r="B650" s="116">
        <f t="shared" ca="1" si="43"/>
        <v>0</v>
      </c>
      <c r="C650" s="45">
        <f t="shared" ca="1" si="44"/>
        <v>0</v>
      </c>
      <c r="D650" s="45">
        <f t="shared" ca="1" si="45"/>
        <v>0</v>
      </c>
      <c r="E650" s="45">
        <f t="shared" ca="1" si="46"/>
        <v>0</v>
      </c>
      <c r="F650" s="45">
        <f t="shared" ca="1" si="47"/>
        <v>0</v>
      </c>
      <c r="G650" s="45">
        <f t="shared" ca="1" si="54"/>
        <v>0</v>
      </c>
      <c r="H650" s="48">
        <f t="shared" ca="1" si="55"/>
        <v>0</v>
      </c>
      <c r="I650" s="48">
        <f t="shared" ca="1" si="56"/>
        <v>0</v>
      </c>
      <c r="J650" s="45">
        <f t="shared" ca="1" si="57"/>
        <v>0</v>
      </c>
      <c r="K650" s="45">
        <f t="shared" ca="1" si="58"/>
        <v>0</v>
      </c>
      <c r="L650" s="45">
        <f t="shared" ca="1" si="59"/>
        <v>0</v>
      </c>
      <c r="M650" s="45">
        <f t="shared" ca="1" si="48"/>
        <v>0</v>
      </c>
      <c r="N650" s="48">
        <f t="shared" ca="1" si="60"/>
        <v>0</v>
      </c>
      <c r="O650" s="48">
        <f t="shared" ca="1" si="61"/>
        <v>0</v>
      </c>
      <c r="P650" s="45">
        <f t="shared" si="49"/>
        <v>0</v>
      </c>
      <c r="Q650" s="45">
        <f t="shared" si="50"/>
        <v>0</v>
      </c>
      <c r="R650" s="45">
        <f t="shared" si="51"/>
        <v>0</v>
      </c>
      <c r="S650" s="45">
        <f t="shared" si="52"/>
        <v>0</v>
      </c>
      <c r="T650" s="50">
        <f t="shared" si="53"/>
        <v>0</v>
      </c>
    </row>
    <row r="651" spans="1:20" ht="13">
      <c r="A651" s="51"/>
      <c r="B651" s="115">
        <f t="shared" ca="1" si="43"/>
        <v>0</v>
      </c>
      <c r="C651" s="53">
        <f t="shared" ca="1" si="44"/>
        <v>0</v>
      </c>
      <c r="D651" s="53">
        <f t="shared" ca="1" si="45"/>
        <v>0</v>
      </c>
      <c r="E651" s="53">
        <f t="shared" ca="1" si="46"/>
        <v>0</v>
      </c>
      <c r="F651" s="53">
        <f t="shared" ca="1" si="47"/>
        <v>0</v>
      </c>
      <c r="G651" s="53">
        <f t="shared" ca="1" si="54"/>
        <v>0</v>
      </c>
      <c r="H651" s="56">
        <f t="shared" ca="1" si="55"/>
        <v>0</v>
      </c>
      <c r="I651" s="56">
        <f t="shared" ca="1" si="56"/>
        <v>0</v>
      </c>
      <c r="J651" s="53">
        <f t="shared" ca="1" si="57"/>
        <v>0</v>
      </c>
      <c r="K651" s="53">
        <f t="shared" ca="1" si="58"/>
        <v>0</v>
      </c>
      <c r="L651" s="53">
        <f t="shared" ca="1" si="59"/>
        <v>0</v>
      </c>
      <c r="M651" s="53">
        <f t="shared" ca="1" si="48"/>
        <v>0</v>
      </c>
      <c r="N651" s="56">
        <f t="shared" ca="1" si="60"/>
        <v>0</v>
      </c>
      <c r="O651" s="56">
        <f t="shared" ca="1" si="61"/>
        <v>0</v>
      </c>
      <c r="P651" s="53">
        <f t="shared" si="49"/>
        <v>0</v>
      </c>
      <c r="Q651" s="53">
        <f t="shared" si="50"/>
        <v>0</v>
      </c>
      <c r="R651" s="53">
        <f t="shared" si="51"/>
        <v>0</v>
      </c>
      <c r="S651" s="53">
        <f t="shared" si="52"/>
        <v>0</v>
      </c>
      <c r="T651" s="58">
        <f t="shared" si="53"/>
        <v>0</v>
      </c>
    </row>
    <row r="652" spans="1:20" ht="13">
      <c r="A652" s="43"/>
      <c r="B652" s="116">
        <f t="shared" ca="1" si="43"/>
        <v>0</v>
      </c>
      <c r="C652" s="45">
        <f t="shared" ca="1" si="44"/>
        <v>0</v>
      </c>
      <c r="D652" s="45">
        <f t="shared" ca="1" si="45"/>
        <v>0</v>
      </c>
      <c r="E652" s="45">
        <f t="shared" ca="1" si="46"/>
        <v>0</v>
      </c>
      <c r="F652" s="45">
        <f t="shared" ca="1" si="47"/>
        <v>0</v>
      </c>
      <c r="G652" s="45">
        <f t="shared" ca="1" si="54"/>
        <v>0</v>
      </c>
      <c r="H652" s="48">
        <f t="shared" ca="1" si="55"/>
        <v>0</v>
      </c>
      <c r="I652" s="48">
        <f t="shared" ca="1" si="56"/>
        <v>0</v>
      </c>
      <c r="J652" s="45">
        <f t="shared" ca="1" si="57"/>
        <v>0</v>
      </c>
      <c r="K652" s="45">
        <f t="shared" ca="1" si="58"/>
        <v>0</v>
      </c>
      <c r="L652" s="45">
        <f t="shared" ca="1" si="59"/>
        <v>0</v>
      </c>
      <c r="M652" s="45">
        <f t="shared" ca="1" si="48"/>
        <v>0</v>
      </c>
      <c r="N652" s="48">
        <f t="shared" ca="1" si="60"/>
        <v>0</v>
      </c>
      <c r="O652" s="48">
        <f t="shared" ca="1" si="61"/>
        <v>0</v>
      </c>
      <c r="P652" s="45">
        <f t="shared" si="49"/>
        <v>0</v>
      </c>
      <c r="Q652" s="45">
        <f t="shared" si="50"/>
        <v>0</v>
      </c>
      <c r="R652" s="45">
        <f t="shared" si="51"/>
        <v>0</v>
      </c>
      <c r="S652" s="45">
        <f t="shared" si="52"/>
        <v>0</v>
      </c>
      <c r="T652" s="50">
        <f t="shared" si="53"/>
        <v>0</v>
      </c>
    </row>
    <row r="653" spans="1:20" ht="13">
      <c r="A653" s="51"/>
      <c r="B653" s="115">
        <f t="shared" ca="1" si="43"/>
        <v>0</v>
      </c>
      <c r="C653" s="53">
        <f t="shared" ca="1" si="44"/>
        <v>0</v>
      </c>
      <c r="D653" s="53">
        <f t="shared" ca="1" si="45"/>
        <v>0</v>
      </c>
      <c r="E653" s="53">
        <f t="shared" ca="1" si="46"/>
        <v>0</v>
      </c>
      <c r="F653" s="53">
        <f t="shared" ca="1" si="47"/>
        <v>0</v>
      </c>
      <c r="G653" s="53">
        <f t="shared" ca="1" si="54"/>
        <v>0</v>
      </c>
      <c r="H653" s="56">
        <f t="shared" ca="1" si="55"/>
        <v>0</v>
      </c>
      <c r="I653" s="56">
        <f t="shared" ca="1" si="56"/>
        <v>0</v>
      </c>
      <c r="J653" s="53">
        <f t="shared" ca="1" si="57"/>
        <v>0</v>
      </c>
      <c r="K653" s="53">
        <f t="shared" ca="1" si="58"/>
        <v>0</v>
      </c>
      <c r="L653" s="53">
        <f t="shared" ca="1" si="59"/>
        <v>0</v>
      </c>
      <c r="M653" s="53">
        <f t="shared" ca="1" si="48"/>
        <v>0</v>
      </c>
      <c r="N653" s="56">
        <f t="shared" ca="1" si="60"/>
        <v>0</v>
      </c>
      <c r="O653" s="56">
        <f t="shared" ca="1" si="61"/>
        <v>0</v>
      </c>
      <c r="P653" s="53">
        <f t="shared" si="49"/>
        <v>0</v>
      </c>
      <c r="Q653" s="53">
        <f t="shared" si="50"/>
        <v>0</v>
      </c>
      <c r="R653" s="53">
        <f t="shared" si="51"/>
        <v>0</v>
      </c>
      <c r="S653" s="53">
        <f t="shared" si="52"/>
        <v>0</v>
      </c>
      <c r="T653" s="58">
        <f t="shared" si="53"/>
        <v>0</v>
      </c>
    </row>
    <row r="654" spans="1:20" ht="13">
      <c r="A654" s="43"/>
      <c r="B654" s="116">
        <f t="shared" ca="1" si="43"/>
        <v>0</v>
      </c>
      <c r="C654" s="45">
        <f t="shared" ca="1" si="44"/>
        <v>0</v>
      </c>
      <c r="D654" s="45">
        <f t="shared" ca="1" si="45"/>
        <v>0</v>
      </c>
      <c r="E654" s="45">
        <f t="shared" ca="1" si="46"/>
        <v>0</v>
      </c>
      <c r="F654" s="45">
        <f t="shared" ca="1" si="47"/>
        <v>0</v>
      </c>
      <c r="G654" s="45">
        <f t="shared" ca="1" si="54"/>
        <v>0</v>
      </c>
      <c r="H654" s="48">
        <f t="shared" ca="1" si="55"/>
        <v>0</v>
      </c>
      <c r="I654" s="48">
        <f t="shared" ca="1" si="56"/>
        <v>0</v>
      </c>
      <c r="J654" s="45">
        <f t="shared" ca="1" si="57"/>
        <v>0</v>
      </c>
      <c r="K654" s="45">
        <f t="shared" ca="1" si="58"/>
        <v>0</v>
      </c>
      <c r="L654" s="45">
        <f t="shared" ca="1" si="59"/>
        <v>0</v>
      </c>
      <c r="M654" s="45">
        <f t="shared" ca="1" si="48"/>
        <v>0</v>
      </c>
      <c r="N654" s="48">
        <f t="shared" ca="1" si="60"/>
        <v>0</v>
      </c>
      <c r="O654" s="48">
        <f t="shared" ca="1" si="61"/>
        <v>0</v>
      </c>
      <c r="P654" s="45">
        <f t="shared" si="49"/>
        <v>0</v>
      </c>
      <c r="Q654" s="45">
        <f t="shared" si="50"/>
        <v>0</v>
      </c>
      <c r="R654" s="45">
        <f t="shared" si="51"/>
        <v>0</v>
      </c>
      <c r="S654" s="45">
        <f t="shared" si="52"/>
        <v>0</v>
      </c>
      <c r="T654" s="50">
        <f t="shared" si="53"/>
        <v>0</v>
      </c>
    </row>
    <row r="655" spans="1:20" ht="13">
      <c r="A655" s="51"/>
      <c r="B655" s="115">
        <f t="shared" ca="1" si="43"/>
        <v>0</v>
      </c>
      <c r="C655" s="53">
        <f t="shared" ca="1" si="44"/>
        <v>0</v>
      </c>
      <c r="D655" s="53">
        <f t="shared" ca="1" si="45"/>
        <v>0</v>
      </c>
      <c r="E655" s="53">
        <f t="shared" ca="1" si="46"/>
        <v>0</v>
      </c>
      <c r="F655" s="53">
        <f t="shared" ca="1" si="47"/>
        <v>0</v>
      </c>
      <c r="G655" s="53">
        <f t="shared" ca="1" si="54"/>
        <v>0</v>
      </c>
      <c r="H655" s="56">
        <f t="shared" ca="1" si="55"/>
        <v>0</v>
      </c>
      <c r="I655" s="56">
        <f t="shared" ca="1" si="56"/>
        <v>0</v>
      </c>
      <c r="J655" s="53">
        <f t="shared" ca="1" si="57"/>
        <v>0</v>
      </c>
      <c r="K655" s="53">
        <f t="shared" ca="1" si="58"/>
        <v>0</v>
      </c>
      <c r="L655" s="53">
        <f t="shared" ca="1" si="59"/>
        <v>0</v>
      </c>
      <c r="M655" s="53">
        <f t="shared" ca="1" si="48"/>
        <v>0</v>
      </c>
      <c r="N655" s="56">
        <f t="shared" ca="1" si="60"/>
        <v>0</v>
      </c>
      <c r="O655" s="56">
        <f t="shared" ca="1" si="61"/>
        <v>0</v>
      </c>
      <c r="P655" s="53">
        <f t="shared" si="49"/>
        <v>0</v>
      </c>
      <c r="Q655" s="53">
        <f t="shared" si="50"/>
        <v>0</v>
      </c>
      <c r="R655" s="53">
        <f t="shared" si="51"/>
        <v>0</v>
      </c>
      <c r="S655" s="53">
        <f t="shared" si="52"/>
        <v>0</v>
      </c>
      <c r="T655" s="58">
        <f t="shared" si="53"/>
        <v>0</v>
      </c>
    </row>
    <row r="656" spans="1:20" ht="13">
      <c r="A656" s="43"/>
      <c r="B656" s="116">
        <f t="shared" ca="1" si="43"/>
        <v>0</v>
      </c>
      <c r="C656" s="45">
        <f t="shared" ca="1" si="44"/>
        <v>0</v>
      </c>
      <c r="D656" s="45">
        <f t="shared" ca="1" si="45"/>
        <v>0</v>
      </c>
      <c r="E656" s="45">
        <f t="shared" ca="1" si="46"/>
        <v>0</v>
      </c>
      <c r="F656" s="45">
        <f t="shared" ca="1" si="47"/>
        <v>0</v>
      </c>
      <c r="G656" s="45">
        <f t="shared" ca="1" si="54"/>
        <v>0</v>
      </c>
      <c r="H656" s="48">
        <f t="shared" ca="1" si="55"/>
        <v>0</v>
      </c>
      <c r="I656" s="48">
        <f t="shared" ca="1" si="56"/>
        <v>0</v>
      </c>
      <c r="J656" s="45">
        <f t="shared" ca="1" si="57"/>
        <v>0</v>
      </c>
      <c r="K656" s="45">
        <f t="shared" ca="1" si="58"/>
        <v>0</v>
      </c>
      <c r="L656" s="45">
        <f t="shared" ca="1" si="59"/>
        <v>0</v>
      </c>
      <c r="M656" s="45">
        <f t="shared" ca="1" si="48"/>
        <v>0</v>
      </c>
      <c r="N656" s="48">
        <f t="shared" ca="1" si="60"/>
        <v>0</v>
      </c>
      <c r="O656" s="48">
        <f t="shared" ca="1" si="61"/>
        <v>0</v>
      </c>
      <c r="P656" s="45">
        <f t="shared" si="49"/>
        <v>0</v>
      </c>
      <c r="Q656" s="45">
        <f t="shared" si="50"/>
        <v>0</v>
      </c>
      <c r="R656" s="45">
        <f t="shared" si="51"/>
        <v>0</v>
      </c>
      <c r="S656" s="45">
        <f t="shared" si="52"/>
        <v>0</v>
      </c>
      <c r="T656" s="50">
        <f t="shared" si="53"/>
        <v>0</v>
      </c>
    </row>
    <row r="657" spans="1:20" ht="13">
      <c r="A657" s="51"/>
      <c r="B657" s="115">
        <f t="shared" ca="1" si="43"/>
        <v>0</v>
      </c>
      <c r="C657" s="53">
        <f t="shared" ca="1" si="44"/>
        <v>0</v>
      </c>
      <c r="D657" s="53">
        <f t="shared" ca="1" si="45"/>
        <v>0</v>
      </c>
      <c r="E657" s="53">
        <f t="shared" ca="1" si="46"/>
        <v>0</v>
      </c>
      <c r="F657" s="53">
        <f t="shared" ca="1" si="47"/>
        <v>0</v>
      </c>
      <c r="G657" s="53">
        <f t="shared" ca="1" si="54"/>
        <v>0</v>
      </c>
      <c r="H657" s="56">
        <f t="shared" ca="1" si="55"/>
        <v>0</v>
      </c>
      <c r="I657" s="56">
        <f t="shared" ca="1" si="56"/>
        <v>0</v>
      </c>
      <c r="J657" s="53">
        <f t="shared" ca="1" si="57"/>
        <v>0</v>
      </c>
      <c r="K657" s="53">
        <f t="shared" ca="1" si="58"/>
        <v>0</v>
      </c>
      <c r="L657" s="53">
        <f t="shared" ca="1" si="59"/>
        <v>0</v>
      </c>
      <c r="M657" s="53">
        <f t="shared" ca="1" si="48"/>
        <v>0</v>
      </c>
      <c r="N657" s="56">
        <f t="shared" ca="1" si="60"/>
        <v>0</v>
      </c>
      <c r="O657" s="56">
        <f t="shared" ca="1" si="61"/>
        <v>0</v>
      </c>
      <c r="P657" s="53">
        <f t="shared" si="49"/>
        <v>0</v>
      </c>
      <c r="Q657" s="53">
        <f t="shared" si="50"/>
        <v>0</v>
      </c>
      <c r="R657" s="53">
        <f t="shared" si="51"/>
        <v>0</v>
      </c>
      <c r="S657" s="53">
        <f t="shared" si="52"/>
        <v>0</v>
      </c>
      <c r="T657" s="58">
        <f t="shared" si="53"/>
        <v>0</v>
      </c>
    </row>
    <row r="658" spans="1:20" ht="13">
      <c r="A658" s="43"/>
      <c r="B658" s="116">
        <f t="shared" ca="1" si="43"/>
        <v>0</v>
      </c>
      <c r="C658" s="45">
        <f t="shared" ca="1" si="44"/>
        <v>0</v>
      </c>
      <c r="D658" s="45">
        <f t="shared" ca="1" si="45"/>
        <v>0</v>
      </c>
      <c r="E658" s="45">
        <f t="shared" ca="1" si="46"/>
        <v>0</v>
      </c>
      <c r="F658" s="45">
        <f t="shared" ca="1" si="47"/>
        <v>0</v>
      </c>
      <c r="G658" s="45">
        <f t="shared" ca="1" si="54"/>
        <v>0</v>
      </c>
      <c r="H658" s="48">
        <f t="shared" ca="1" si="55"/>
        <v>0</v>
      </c>
      <c r="I658" s="48">
        <f t="shared" ca="1" si="56"/>
        <v>0</v>
      </c>
      <c r="J658" s="45">
        <f t="shared" ca="1" si="57"/>
        <v>0</v>
      </c>
      <c r="K658" s="45">
        <f t="shared" ca="1" si="58"/>
        <v>0</v>
      </c>
      <c r="L658" s="45">
        <f t="shared" ca="1" si="59"/>
        <v>0</v>
      </c>
      <c r="M658" s="45">
        <f t="shared" ca="1" si="48"/>
        <v>0</v>
      </c>
      <c r="N658" s="48">
        <f t="shared" ca="1" si="60"/>
        <v>0</v>
      </c>
      <c r="O658" s="48">
        <f t="shared" ca="1" si="61"/>
        <v>0</v>
      </c>
      <c r="P658" s="45">
        <f t="shared" si="49"/>
        <v>0</v>
      </c>
      <c r="Q658" s="45">
        <f t="shared" si="50"/>
        <v>0</v>
      </c>
      <c r="R658" s="45">
        <f t="shared" si="51"/>
        <v>0</v>
      </c>
      <c r="S658" s="45">
        <f t="shared" si="52"/>
        <v>0</v>
      </c>
      <c r="T658" s="50">
        <f t="shared" si="53"/>
        <v>0</v>
      </c>
    </row>
    <row r="659" spans="1:20" ht="13">
      <c r="A659" s="51"/>
      <c r="B659" s="115">
        <f t="shared" ca="1" si="43"/>
        <v>0</v>
      </c>
      <c r="C659" s="53">
        <f t="shared" ca="1" si="44"/>
        <v>0</v>
      </c>
      <c r="D659" s="53">
        <f t="shared" ca="1" si="45"/>
        <v>0</v>
      </c>
      <c r="E659" s="53">
        <f t="shared" ca="1" si="46"/>
        <v>0</v>
      </c>
      <c r="F659" s="53">
        <f t="shared" ca="1" si="47"/>
        <v>0</v>
      </c>
      <c r="G659" s="53">
        <f t="shared" ca="1" si="54"/>
        <v>0</v>
      </c>
      <c r="H659" s="56">
        <f t="shared" ca="1" si="55"/>
        <v>0</v>
      </c>
      <c r="I659" s="56">
        <f t="shared" ca="1" si="56"/>
        <v>0</v>
      </c>
      <c r="J659" s="53">
        <f t="shared" ca="1" si="57"/>
        <v>0</v>
      </c>
      <c r="K659" s="53">
        <f t="shared" ca="1" si="58"/>
        <v>0</v>
      </c>
      <c r="L659" s="53">
        <f t="shared" ca="1" si="59"/>
        <v>0</v>
      </c>
      <c r="M659" s="53">
        <f t="shared" ca="1" si="48"/>
        <v>0</v>
      </c>
      <c r="N659" s="56">
        <f t="shared" ca="1" si="60"/>
        <v>0</v>
      </c>
      <c r="O659" s="56">
        <f t="shared" ca="1" si="61"/>
        <v>0</v>
      </c>
      <c r="P659" s="53">
        <f t="shared" si="49"/>
        <v>0</v>
      </c>
      <c r="Q659" s="53">
        <f t="shared" si="50"/>
        <v>0</v>
      </c>
      <c r="R659" s="53">
        <f t="shared" si="51"/>
        <v>0</v>
      </c>
      <c r="S659" s="53">
        <f t="shared" si="52"/>
        <v>0</v>
      </c>
      <c r="T659" s="58">
        <f t="shared" si="53"/>
        <v>0</v>
      </c>
    </row>
    <row r="660" spans="1:20" ht="13">
      <c r="A660" s="43"/>
      <c r="B660" s="116">
        <f t="shared" ca="1" si="43"/>
        <v>0</v>
      </c>
      <c r="C660" s="45">
        <f t="shared" ca="1" si="44"/>
        <v>0</v>
      </c>
      <c r="D660" s="45">
        <f t="shared" ca="1" si="45"/>
        <v>0</v>
      </c>
      <c r="E660" s="45">
        <f t="shared" ca="1" si="46"/>
        <v>0</v>
      </c>
      <c r="F660" s="45">
        <f t="shared" ca="1" si="47"/>
        <v>0</v>
      </c>
      <c r="G660" s="45">
        <f t="shared" ca="1" si="54"/>
        <v>0</v>
      </c>
      <c r="H660" s="48">
        <f t="shared" ca="1" si="55"/>
        <v>0</v>
      </c>
      <c r="I660" s="48">
        <f t="shared" ca="1" si="56"/>
        <v>0</v>
      </c>
      <c r="J660" s="45">
        <f t="shared" ca="1" si="57"/>
        <v>0</v>
      </c>
      <c r="K660" s="45">
        <f t="shared" ca="1" si="58"/>
        <v>0</v>
      </c>
      <c r="L660" s="45">
        <f t="shared" ca="1" si="59"/>
        <v>0</v>
      </c>
      <c r="M660" s="45">
        <f t="shared" ca="1" si="48"/>
        <v>0</v>
      </c>
      <c r="N660" s="48">
        <f t="shared" ca="1" si="60"/>
        <v>0</v>
      </c>
      <c r="O660" s="48">
        <f t="shared" ca="1" si="61"/>
        <v>0</v>
      </c>
      <c r="P660" s="45">
        <f t="shared" si="49"/>
        <v>0</v>
      </c>
      <c r="Q660" s="45">
        <f t="shared" si="50"/>
        <v>0</v>
      </c>
      <c r="R660" s="45">
        <f t="shared" si="51"/>
        <v>0</v>
      </c>
      <c r="S660" s="45">
        <f t="shared" si="52"/>
        <v>0</v>
      </c>
      <c r="T660" s="50">
        <f t="shared" si="53"/>
        <v>0</v>
      </c>
    </row>
    <row r="661" spans="1:20" ht="13">
      <c r="A661" s="51"/>
      <c r="B661" s="115">
        <f t="shared" ca="1" si="43"/>
        <v>0</v>
      </c>
      <c r="C661" s="53">
        <f t="shared" ca="1" si="44"/>
        <v>0</v>
      </c>
      <c r="D661" s="53">
        <f t="shared" ca="1" si="45"/>
        <v>0</v>
      </c>
      <c r="E661" s="53">
        <f t="shared" ca="1" si="46"/>
        <v>0</v>
      </c>
      <c r="F661" s="53">
        <f t="shared" ca="1" si="47"/>
        <v>0</v>
      </c>
      <c r="G661" s="53">
        <f t="shared" ca="1" si="54"/>
        <v>0</v>
      </c>
      <c r="H661" s="56">
        <f t="shared" ca="1" si="55"/>
        <v>0</v>
      </c>
      <c r="I661" s="56">
        <f t="shared" ca="1" si="56"/>
        <v>0</v>
      </c>
      <c r="J661" s="53">
        <f t="shared" ca="1" si="57"/>
        <v>0</v>
      </c>
      <c r="K661" s="53">
        <f t="shared" ca="1" si="58"/>
        <v>0</v>
      </c>
      <c r="L661" s="53">
        <f t="shared" ca="1" si="59"/>
        <v>0</v>
      </c>
      <c r="M661" s="53">
        <f t="shared" ca="1" si="48"/>
        <v>0</v>
      </c>
      <c r="N661" s="56">
        <f t="shared" ca="1" si="60"/>
        <v>0</v>
      </c>
      <c r="O661" s="56">
        <f t="shared" ca="1" si="61"/>
        <v>0</v>
      </c>
      <c r="P661" s="53">
        <f t="shared" si="49"/>
        <v>0</v>
      </c>
      <c r="Q661" s="53">
        <f t="shared" si="50"/>
        <v>0</v>
      </c>
      <c r="R661" s="53">
        <f t="shared" si="51"/>
        <v>0</v>
      </c>
      <c r="S661" s="53">
        <f t="shared" si="52"/>
        <v>0</v>
      </c>
      <c r="T661" s="58">
        <f t="shared" si="53"/>
        <v>0</v>
      </c>
    </row>
    <row r="662" spans="1:20" ht="13">
      <c r="A662" s="43"/>
      <c r="B662" s="116">
        <f t="shared" ca="1" si="43"/>
        <v>0</v>
      </c>
      <c r="C662" s="45">
        <f t="shared" ca="1" si="44"/>
        <v>0</v>
      </c>
      <c r="D662" s="45">
        <f t="shared" ca="1" si="45"/>
        <v>0</v>
      </c>
      <c r="E662" s="45">
        <f t="shared" ca="1" si="46"/>
        <v>0</v>
      </c>
      <c r="F662" s="45">
        <f t="shared" ca="1" si="47"/>
        <v>0</v>
      </c>
      <c r="G662" s="45">
        <f t="shared" ca="1" si="54"/>
        <v>0</v>
      </c>
      <c r="H662" s="48">
        <f t="shared" ca="1" si="55"/>
        <v>0</v>
      </c>
      <c r="I662" s="48">
        <f t="shared" ca="1" si="56"/>
        <v>0</v>
      </c>
      <c r="J662" s="45">
        <f t="shared" ca="1" si="57"/>
        <v>0</v>
      </c>
      <c r="K662" s="45">
        <f t="shared" ca="1" si="58"/>
        <v>0</v>
      </c>
      <c r="L662" s="45">
        <f t="shared" ca="1" si="59"/>
        <v>0</v>
      </c>
      <c r="M662" s="45">
        <f t="shared" ca="1" si="48"/>
        <v>0</v>
      </c>
      <c r="N662" s="48">
        <f t="shared" ca="1" si="60"/>
        <v>0</v>
      </c>
      <c r="O662" s="48">
        <f t="shared" ca="1" si="61"/>
        <v>0</v>
      </c>
      <c r="P662" s="45">
        <f t="shared" si="49"/>
        <v>0</v>
      </c>
      <c r="Q662" s="45">
        <f t="shared" si="50"/>
        <v>0</v>
      </c>
      <c r="R662" s="45">
        <f t="shared" si="51"/>
        <v>0</v>
      </c>
      <c r="S662" s="45">
        <f t="shared" si="52"/>
        <v>0</v>
      </c>
      <c r="T662" s="50">
        <f t="shared" si="53"/>
        <v>0</v>
      </c>
    </row>
    <row r="663" spans="1:20" ht="13">
      <c r="A663" s="51"/>
      <c r="B663" s="115">
        <f t="shared" ca="1" si="43"/>
        <v>0</v>
      </c>
      <c r="C663" s="53">
        <f t="shared" ca="1" si="44"/>
        <v>0</v>
      </c>
      <c r="D663" s="53">
        <f t="shared" ca="1" si="45"/>
        <v>0</v>
      </c>
      <c r="E663" s="53">
        <f t="shared" ca="1" si="46"/>
        <v>0</v>
      </c>
      <c r="F663" s="53">
        <f t="shared" ca="1" si="47"/>
        <v>0</v>
      </c>
      <c r="G663" s="53">
        <f t="shared" ca="1" si="54"/>
        <v>0</v>
      </c>
      <c r="H663" s="56">
        <f t="shared" ca="1" si="55"/>
        <v>0</v>
      </c>
      <c r="I663" s="56">
        <f t="shared" ca="1" si="56"/>
        <v>0</v>
      </c>
      <c r="J663" s="53">
        <f t="shared" ca="1" si="57"/>
        <v>0</v>
      </c>
      <c r="K663" s="53">
        <f t="shared" ca="1" si="58"/>
        <v>0</v>
      </c>
      <c r="L663" s="53">
        <f t="shared" ca="1" si="59"/>
        <v>0</v>
      </c>
      <c r="M663" s="53">
        <f t="shared" ca="1" si="48"/>
        <v>0</v>
      </c>
      <c r="N663" s="56">
        <f t="shared" ca="1" si="60"/>
        <v>0</v>
      </c>
      <c r="O663" s="56">
        <f t="shared" ca="1" si="61"/>
        <v>0</v>
      </c>
      <c r="P663" s="53">
        <f t="shared" si="49"/>
        <v>0</v>
      </c>
      <c r="Q663" s="53">
        <f t="shared" si="50"/>
        <v>0</v>
      </c>
      <c r="R663" s="53">
        <f t="shared" si="51"/>
        <v>0</v>
      </c>
      <c r="S663" s="53">
        <f t="shared" si="52"/>
        <v>0</v>
      </c>
      <c r="T663" s="58">
        <f t="shared" si="53"/>
        <v>0</v>
      </c>
    </row>
    <row r="664" spans="1:20" ht="13">
      <c r="A664" s="43"/>
      <c r="B664" s="116">
        <f t="shared" ca="1" si="43"/>
        <v>0</v>
      </c>
      <c r="C664" s="45">
        <f t="shared" ca="1" si="44"/>
        <v>0</v>
      </c>
      <c r="D664" s="45">
        <f t="shared" ca="1" si="45"/>
        <v>0</v>
      </c>
      <c r="E664" s="45">
        <f t="shared" ca="1" si="46"/>
        <v>0</v>
      </c>
      <c r="F664" s="45">
        <f t="shared" ca="1" si="47"/>
        <v>0</v>
      </c>
      <c r="G664" s="45">
        <f t="shared" ca="1" si="54"/>
        <v>0</v>
      </c>
      <c r="H664" s="48">
        <f t="shared" ca="1" si="55"/>
        <v>0</v>
      </c>
      <c r="I664" s="48">
        <f t="shared" ca="1" si="56"/>
        <v>0</v>
      </c>
      <c r="J664" s="45">
        <f t="shared" ca="1" si="57"/>
        <v>0</v>
      </c>
      <c r="K664" s="45">
        <f t="shared" ca="1" si="58"/>
        <v>0</v>
      </c>
      <c r="L664" s="45">
        <f t="shared" ca="1" si="59"/>
        <v>0</v>
      </c>
      <c r="M664" s="45">
        <f t="shared" ca="1" si="48"/>
        <v>0</v>
      </c>
      <c r="N664" s="48">
        <f t="shared" ca="1" si="60"/>
        <v>0</v>
      </c>
      <c r="O664" s="48">
        <f t="shared" ca="1" si="61"/>
        <v>0</v>
      </c>
      <c r="P664" s="45">
        <f t="shared" si="49"/>
        <v>0</v>
      </c>
      <c r="Q664" s="45">
        <f t="shared" si="50"/>
        <v>0</v>
      </c>
      <c r="R664" s="45">
        <f t="shared" si="51"/>
        <v>0</v>
      </c>
      <c r="S664" s="45">
        <f t="shared" si="52"/>
        <v>0</v>
      </c>
      <c r="T664" s="50">
        <f t="shared" si="53"/>
        <v>0</v>
      </c>
    </row>
    <row r="665" spans="1:20" ht="13">
      <c r="A665" s="51"/>
      <c r="B665" s="115">
        <f t="shared" ca="1" si="43"/>
        <v>0</v>
      </c>
      <c r="C665" s="53">
        <f t="shared" ca="1" si="44"/>
        <v>0</v>
      </c>
      <c r="D665" s="53">
        <f t="shared" ca="1" si="45"/>
        <v>0</v>
      </c>
      <c r="E665" s="53">
        <f t="shared" ca="1" si="46"/>
        <v>0</v>
      </c>
      <c r="F665" s="53">
        <f t="shared" ca="1" si="47"/>
        <v>0</v>
      </c>
      <c r="G665" s="53">
        <f t="shared" ca="1" si="54"/>
        <v>0</v>
      </c>
      <c r="H665" s="56">
        <f t="shared" ca="1" si="55"/>
        <v>0</v>
      </c>
      <c r="I665" s="56">
        <f t="shared" ca="1" si="56"/>
        <v>0</v>
      </c>
      <c r="J665" s="53">
        <f t="shared" ca="1" si="57"/>
        <v>0</v>
      </c>
      <c r="K665" s="53">
        <f t="shared" ca="1" si="58"/>
        <v>0</v>
      </c>
      <c r="L665" s="53">
        <f t="shared" ca="1" si="59"/>
        <v>0</v>
      </c>
      <c r="M665" s="53">
        <f t="shared" ca="1" si="48"/>
        <v>0</v>
      </c>
      <c r="N665" s="56">
        <f t="shared" ca="1" si="60"/>
        <v>0</v>
      </c>
      <c r="O665" s="56">
        <f t="shared" ca="1" si="61"/>
        <v>0</v>
      </c>
      <c r="P665" s="53">
        <f t="shared" si="49"/>
        <v>0</v>
      </c>
      <c r="Q665" s="53">
        <f t="shared" si="50"/>
        <v>0</v>
      </c>
      <c r="R665" s="53">
        <f t="shared" si="51"/>
        <v>0</v>
      </c>
      <c r="S665" s="53">
        <f t="shared" si="52"/>
        <v>0</v>
      </c>
      <c r="T665" s="58">
        <f t="shared" si="53"/>
        <v>0</v>
      </c>
    </row>
    <row r="666" spans="1:20" ht="13">
      <c r="A666" s="43"/>
      <c r="B666" s="116">
        <f t="shared" ca="1" si="43"/>
        <v>0</v>
      </c>
      <c r="C666" s="45">
        <f t="shared" ca="1" si="44"/>
        <v>0</v>
      </c>
      <c r="D666" s="45">
        <f t="shared" ca="1" si="45"/>
        <v>0</v>
      </c>
      <c r="E666" s="45">
        <f t="shared" ca="1" si="46"/>
        <v>0</v>
      </c>
      <c r="F666" s="45">
        <f t="shared" ca="1" si="47"/>
        <v>0</v>
      </c>
      <c r="G666" s="45">
        <f t="shared" ca="1" si="54"/>
        <v>0</v>
      </c>
      <c r="H666" s="48">
        <f t="shared" ca="1" si="55"/>
        <v>0</v>
      </c>
      <c r="I666" s="48">
        <f t="shared" ca="1" si="56"/>
        <v>0</v>
      </c>
      <c r="J666" s="45">
        <f t="shared" ca="1" si="57"/>
        <v>0</v>
      </c>
      <c r="K666" s="45">
        <f t="shared" ca="1" si="58"/>
        <v>0</v>
      </c>
      <c r="L666" s="45">
        <f t="shared" ca="1" si="59"/>
        <v>0</v>
      </c>
      <c r="M666" s="45">
        <f t="shared" ca="1" si="48"/>
        <v>0</v>
      </c>
      <c r="N666" s="48">
        <f t="shared" ca="1" si="60"/>
        <v>0</v>
      </c>
      <c r="O666" s="48">
        <f t="shared" ca="1" si="61"/>
        <v>0</v>
      </c>
      <c r="P666" s="45">
        <f t="shared" si="49"/>
        <v>0</v>
      </c>
      <c r="Q666" s="45">
        <f t="shared" si="50"/>
        <v>0</v>
      </c>
      <c r="R666" s="45">
        <f t="shared" si="51"/>
        <v>0</v>
      </c>
      <c r="S666" s="45">
        <f t="shared" si="52"/>
        <v>0</v>
      </c>
      <c r="T666" s="50">
        <f t="shared" si="53"/>
        <v>0</v>
      </c>
    </row>
    <row r="667" spans="1:20" ht="13">
      <c r="A667" s="51"/>
      <c r="B667" s="115">
        <f t="shared" ca="1" si="43"/>
        <v>0</v>
      </c>
      <c r="C667" s="53">
        <f t="shared" ca="1" si="44"/>
        <v>0</v>
      </c>
      <c r="D667" s="53">
        <f t="shared" ca="1" si="45"/>
        <v>0</v>
      </c>
      <c r="E667" s="53">
        <f t="shared" ca="1" si="46"/>
        <v>0</v>
      </c>
      <c r="F667" s="53">
        <f t="shared" ca="1" si="47"/>
        <v>0</v>
      </c>
      <c r="G667" s="53">
        <f t="shared" ca="1" si="54"/>
        <v>0</v>
      </c>
      <c r="H667" s="56">
        <f t="shared" ca="1" si="55"/>
        <v>0</v>
      </c>
      <c r="I667" s="56">
        <f t="shared" ca="1" si="56"/>
        <v>0</v>
      </c>
      <c r="J667" s="53">
        <f t="shared" ca="1" si="57"/>
        <v>0</v>
      </c>
      <c r="K667" s="53">
        <f t="shared" ca="1" si="58"/>
        <v>0</v>
      </c>
      <c r="L667" s="53">
        <f t="shared" ca="1" si="59"/>
        <v>0</v>
      </c>
      <c r="M667" s="53">
        <f t="shared" ca="1" si="48"/>
        <v>0</v>
      </c>
      <c r="N667" s="56">
        <f t="shared" ca="1" si="60"/>
        <v>0</v>
      </c>
      <c r="O667" s="56">
        <f t="shared" ca="1" si="61"/>
        <v>0</v>
      </c>
      <c r="P667" s="53">
        <f t="shared" si="49"/>
        <v>0</v>
      </c>
      <c r="Q667" s="53">
        <f t="shared" si="50"/>
        <v>0</v>
      </c>
      <c r="R667" s="53">
        <f t="shared" si="51"/>
        <v>0</v>
      </c>
      <c r="S667" s="53">
        <f t="shared" si="52"/>
        <v>0</v>
      </c>
      <c r="T667" s="58">
        <f t="shared" si="53"/>
        <v>0</v>
      </c>
    </row>
    <row r="668" spans="1:20" ht="13">
      <c r="A668" s="43"/>
      <c r="B668" s="116">
        <f t="shared" ca="1" si="43"/>
        <v>0</v>
      </c>
      <c r="C668" s="45">
        <f t="shared" ca="1" si="44"/>
        <v>0</v>
      </c>
      <c r="D668" s="45">
        <f t="shared" ca="1" si="45"/>
        <v>0</v>
      </c>
      <c r="E668" s="45">
        <f t="shared" ca="1" si="46"/>
        <v>0</v>
      </c>
      <c r="F668" s="45">
        <f t="shared" ca="1" si="47"/>
        <v>0</v>
      </c>
      <c r="G668" s="45">
        <f t="shared" ca="1" si="54"/>
        <v>0</v>
      </c>
      <c r="H668" s="48">
        <f t="shared" ca="1" si="55"/>
        <v>0</v>
      </c>
      <c r="I668" s="48">
        <f t="shared" ca="1" si="56"/>
        <v>0</v>
      </c>
      <c r="J668" s="45">
        <f t="shared" ca="1" si="57"/>
        <v>0</v>
      </c>
      <c r="K668" s="45">
        <f t="shared" ca="1" si="58"/>
        <v>0</v>
      </c>
      <c r="L668" s="45">
        <f t="shared" ca="1" si="59"/>
        <v>0</v>
      </c>
      <c r="M668" s="45">
        <f t="shared" ca="1" si="48"/>
        <v>0</v>
      </c>
      <c r="N668" s="48">
        <f t="shared" ca="1" si="60"/>
        <v>0</v>
      </c>
      <c r="O668" s="48">
        <f t="shared" ca="1" si="61"/>
        <v>0</v>
      </c>
      <c r="P668" s="45">
        <f t="shared" si="49"/>
        <v>0</v>
      </c>
      <c r="Q668" s="45">
        <f t="shared" si="50"/>
        <v>0</v>
      </c>
      <c r="R668" s="45">
        <f t="shared" si="51"/>
        <v>0</v>
      </c>
      <c r="S668" s="45">
        <f t="shared" si="52"/>
        <v>0</v>
      </c>
      <c r="T668" s="50">
        <f t="shared" si="53"/>
        <v>0</v>
      </c>
    </row>
    <row r="669" spans="1:20" ht="13">
      <c r="A669" s="51"/>
      <c r="B669" s="115">
        <f t="shared" ca="1" si="43"/>
        <v>0</v>
      </c>
      <c r="C669" s="53">
        <f t="shared" ca="1" si="44"/>
        <v>0</v>
      </c>
      <c r="D669" s="53">
        <f t="shared" ca="1" si="45"/>
        <v>0</v>
      </c>
      <c r="E669" s="53">
        <f t="shared" ca="1" si="46"/>
        <v>0</v>
      </c>
      <c r="F669" s="53">
        <f t="shared" ca="1" si="47"/>
        <v>0</v>
      </c>
      <c r="G669" s="53">
        <f t="shared" ca="1" si="54"/>
        <v>0</v>
      </c>
      <c r="H669" s="56">
        <f t="shared" ca="1" si="55"/>
        <v>0</v>
      </c>
      <c r="I669" s="56">
        <f t="shared" ca="1" si="56"/>
        <v>0</v>
      </c>
      <c r="J669" s="53">
        <f t="shared" ca="1" si="57"/>
        <v>0</v>
      </c>
      <c r="K669" s="53">
        <f t="shared" ca="1" si="58"/>
        <v>0</v>
      </c>
      <c r="L669" s="53">
        <f t="shared" ca="1" si="59"/>
        <v>0</v>
      </c>
      <c r="M669" s="53">
        <f t="shared" ca="1" si="48"/>
        <v>0</v>
      </c>
      <c r="N669" s="56">
        <f t="shared" ca="1" si="60"/>
        <v>0</v>
      </c>
      <c r="O669" s="56">
        <f t="shared" ca="1" si="61"/>
        <v>0</v>
      </c>
      <c r="P669" s="53">
        <f t="shared" si="49"/>
        <v>0</v>
      </c>
      <c r="Q669" s="53">
        <f t="shared" si="50"/>
        <v>0</v>
      </c>
      <c r="R669" s="53">
        <f t="shared" si="51"/>
        <v>0</v>
      </c>
      <c r="S669" s="53">
        <f t="shared" si="52"/>
        <v>0</v>
      </c>
      <c r="T669" s="58">
        <f t="shared" si="53"/>
        <v>0</v>
      </c>
    </row>
    <row r="670" spans="1:20" ht="13">
      <c r="A670" s="43"/>
      <c r="B670" s="116">
        <f t="shared" ca="1" si="43"/>
        <v>0</v>
      </c>
      <c r="C670" s="45">
        <f t="shared" ca="1" si="44"/>
        <v>0</v>
      </c>
      <c r="D670" s="45">
        <f t="shared" ca="1" si="45"/>
        <v>0</v>
      </c>
      <c r="E670" s="45">
        <f t="shared" ca="1" si="46"/>
        <v>0</v>
      </c>
      <c r="F670" s="45">
        <f t="shared" ca="1" si="47"/>
        <v>0</v>
      </c>
      <c r="G670" s="45">
        <f t="shared" ca="1" si="54"/>
        <v>0</v>
      </c>
      <c r="H670" s="48">
        <f t="shared" ca="1" si="55"/>
        <v>0</v>
      </c>
      <c r="I670" s="48">
        <f t="shared" ca="1" si="56"/>
        <v>0</v>
      </c>
      <c r="J670" s="45">
        <f t="shared" ca="1" si="57"/>
        <v>0</v>
      </c>
      <c r="K670" s="45">
        <f t="shared" ca="1" si="58"/>
        <v>0</v>
      </c>
      <c r="L670" s="45">
        <f t="shared" ca="1" si="59"/>
        <v>0</v>
      </c>
      <c r="M670" s="45">
        <f t="shared" ca="1" si="48"/>
        <v>0</v>
      </c>
      <c r="N670" s="48">
        <f t="shared" ca="1" si="60"/>
        <v>0</v>
      </c>
      <c r="O670" s="48">
        <f t="shared" ca="1" si="61"/>
        <v>0</v>
      </c>
      <c r="P670" s="45">
        <f t="shared" si="49"/>
        <v>0</v>
      </c>
      <c r="Q670" s="45">
        <f t="shared" si="50"/>
        <v>0</v>
      </c>
      <c r="R670" s="45">
        <f t="shared" si="51"/>
        <v>0</v>
      </c>
      <c r="S670" s="45">
        <f t="shared" si="52"/>
        <v>0</v>
      </c>
      <c r="T670" s="50">
        <f t="shared" si="53"/>
        <v>0</v>
      </c>
    </row>
    <row r="671" spans="1:20" ht="13">
      <c r="A671" s="51"/>
      <c r="B671" s="115">
        <f t="shared" ca="1" si="43"/>
        <v>0</v>
      </c>
      <c r="C671" s="53">
        <f t="shared" ca="1" si="44"/>
        <v>0</v>
      </c>
      <c r="D671" s="53">
        <f t="shared" ca="1" si="45"/>
        <v>0</v>
      </c>
      <c r="E671" s="53">
        <f t="shared" ca="1" si="46"/>
        <v>0</v>
      </c>
      <c r="F671" s="53">
        <f t="shared" ca="1" si="47"/>
        <v>0</v>
      </c>
      <c r="G671" s="53">
        <f t="shared" ca="1" si="54"/>
        <v>0</v>
      </c>
      <c r="H671" s="56">
        <f t="shared" ca="1" si="55"/>
        <v>0</v>
      </c>
      <c r="I671" s="56">
        <f t="shared" ca="1" si="56"/>
        <v>0</v>
      </c>
      <c r="J671" s="53">
        <f t="shared" ca="1" si="57"/>
        <v>0</v>
      </c>
      <c r="K671" s="53">
        <f t="shared" ca="1" si="58"/>
        <v>0</v>
      </c>
      <c r="L671" s="53">
        <f t="shared" ca="1" si="59"/>
        <v>0</v>
      </c>
      <c r="M671" s="53">
        <f t="shared" ca="1" si="48"/>
        <v>0</v>
      </c>
      <c r="N671" s="56">
        <f t="shared" ca="1" si="60"/>
        <v>0</v>
      </c>
      <c r="O671" s="56">
        <f t="shared" ca="1" si="61"/>
        <v>0</v>
      </c>
      <c r="P671" s="53">
        <f t="shared" si="49"/>
        <v>0</v>
      </c>
      <c r="Q671" s="53">
        <f t="shared" si="50"/>
        <v>0</v>
      </c>
      <c r="R671" s="53">
        <f t="shared" si="51"/>
        <v>0</v>
      </c>
      <c r="S671" s="53">
        <f t="shared" si="52"/>
        <v>0</v>
      </c>
      <c r="T671" s="58">
        <f t="shared" si="53"/>
        <v>0</v>
      </c>
    </row>
    <row r="672" spans="1:20" ht="13">
      <c r="A672" s="43"/>
      <c r="B672" s="116">
        <f t="shared" ca="1" si="43"/>
        <v>0</v>
      </c>
      <c r="C672" s="45">
        <f t="shared" ca="1" si="44"/>
        <v>0</v>
      </c>
      <c r="D672" s="45">
        <f t="shared" ca="1" si="45"/>
        <v>0</v>
      </c>
      <c r="E672" s="45">
        <f t="shared" ca="1" si="46"/>
        <v>0</v>
      </c>
      <c r="F672" s="45">
        <f t="shared" ca="1" si="47"/>
        <v>0</v>
      </c>
      <c r="G672" s="45">
        <f t="shared" ca="1" si="54"/>
        <v>0</v>
      </c>
      <c r="H672" s="48">
        <f t="shared" ca="1" si="55"/>
        <v>0</v>
      </c>
      <c r="I672" s="48">
        <f t="shared" ca="1" si="56"/>
        <v>0</v>
      </c>
      <c r="J672" s="45">
        <f t="shared" ca="1" si="57"/>
        <v>0</v>
      </c>
      <c r="K672" s="45">
        <f t="shared" ca="1" si="58"/>
        <v>0</v>
      </c>
      <c r="L672" s="45">
        <f t="shared" ca="1" si="59"/>
        <v>0</v>
      </c>
      <c r="M672" s="45">
        <f t="shared" ca="1" si="48"/>
        <v>0</v>
      </c>
      <c r="N672" s="48">
        <f t="shared" ca="1" si="60"/>
        <v>0</v>
      </c>
      <c r="O672" s="48">
        <f t="shared" ca="1" si="61"/>
        <v>0</v>
      </c>
      <c r="P672" s="45">
        <f t="shared" si="49"/>
        <v>0</v>
      </c>
      <c r="Q672" s="45">
        <f t="shared" si="50"/>
        <v>0</v>
      </c>
      <c r="R672" s="45">
        <f t="shared" si="51"/>
        <v>0</v>
      </c>
      <c r="S672" s="45">
        <f t="shared" si="52"/>
        <v>0</v>
      </c>
      <c r="T672" s="50">
        <f t="shared" si="53"/>
        <v>0</v>
      </c>
    </row>
    <row r="673" spans="1:20" ht="13">
      <c r="A673" s="51"/>
      <c r="B673" s="115">
        <f t="shared" ca="1" si="43"/>
        <v>0</v>
      </c>
      <c r="C673" s="53">
        <f t="shared" ca="1" si="44"/>
        <v>0</v>
      </c>
      <c r="D673" s="53">
        <f t="shared" ca="1" si="45"/>
        <v>0</v>
      </c>
      <c r="E673" s="53">
        <f t="shared" ca="1" si="46"/>
        <v>0</v>
      </c>
      <c r="F673" s="53">
        <f t="shared" ca="1" si="47"/>
        <v>0</v>
      </c>
      <c r="G673" s="53">
        <f t="shared" ca="1" si="54"/>
        <v>0</v>
      </c>
      <c r="H673" s="56">
        <f t="shared" ca="1" si="55"/>
        <v>0</v>
      </c>
      <c r="I673" s="56">
        <f t="shared" ca="1" si="56"/>
        <v>0</v>
      </c>
      <c r="J673" s="53">
        <f t="shared" ca="1" si="57"/>
        <v>0</v>
      </c>
      <c r="K673" s="53">
        <f t="shared" ca="1" si="58"/>
        <v>0</v>
      </c>
      <c r="L673" s="53">
        <f t="shared" ca="1" si="59"/>
        <v>0</v>
      </c>
      <c r="M673" s="53">
        <f t="shared" ca="1" si="48"/>
        <v>0</v>
      </c>
      <c r="N673" s="56">
        <f t="shared" ca="1" si="60"/>
        <v>0</v>
      </c>
      <c r="O673" s="56">
        <f t="shared" ca="1" si="61"/>
        <v>0</v>
      </c>
      <c r="P673" s="53">
        <f t="shared" si="49"/>
        <v>0</v>
      </c>
      <c r="Q673" s="53">
        <f t="shared" si="50"/>
        <v>0</v>
      </c>
      <c r="R673" s="53">
        <f t="shared" si="51"/>
        <v>0</v>
      </c>
      <c r="S673" s="53">
        <f t="shared" si="52"/>
        <v>0</v>
      </c>
      <c r="T673" s="58">
        <f t="shared" si="53"/>
        <v>0</v>
      </c>
    </row>
    <row r="674" spans="1:20" ht="13">
      <c r="A674" s="43"/>
      <c r="B674" s="116">
        <f t="shared" ca="1" si="43"/>
        <v>0</v>
      </c>
      <c r="C674" s="45">
        <f t="shared" ca="1" si="44"/>
        <v>0</v>
      </c>
      <c r="D674" s="45">
        <f t="shared" ca="1" si="45"/>
        <v>0</v>
      </c>
      <c r="E674" s="45">
        <f t="shared" ca="1" si="46"/>
        <v>0</v>
      </c>
      <c r="F674" s="45">
        <f t="shared" ca="1" si="47"/>
        <v>0</v>
      </c>
      <c r="G674" s="45">
        <f t="shared" ca="1" si="54"/>
        <v>0</v>
      </c>
      <c r="H674" s="48">
        <f t="shared" ca="1" si="55"/>
        <v>0</v>
      </c>
      <c r="I674" s="48">
        <f t="shared" ca="1" si="56"/>
        <v>0</v>
      </c>
      <c r="J674" s="45">
        <f t="shared" ca="1" si="57"/>
        <v>0</v>
      </c>
      <c r="K674" s="45">
        <f t="shared" ca="1" si="58"/>
        <v>0</v>
      </c>
      <c r="L674" s="45">
        <f t="shared" ca="1" si="59"/>
        <v>0</v>
      </c>
      <c r="M674" s="45">
        <f t="shared" ca="1" si="48"/>
        <v>0</v>
      </c>
      <c r="N674" s="48">
        <f t="shared" ca="1" si="60"/>
        <v>0</v>
      </c>
      <c r="O674" s="48">
        <f t="shared" ca="1" si="61"/>
        <v>0</v>
      </c>
      <c r="P674" s="45">
        <f t="shared" si="49"/>
        <v>0</v>
      </c>
      <c r="Q674" s="45">
        <f t="shared" si="50"/>
        <v>0</v>
      </c>
      <c r="R674" s="45">
        <f t="shared" si="51"/>
        <v>0</v>
      </c>
      <c r="S674" s="45">
        <f t="shared" si="52"/>
        <v>0</v>
      </c>
      <c r="T674" s="50">
        <f t="shared" si="53"/>
        <v>0</v>
      </c>
    </row>
    <row r="675" spans="1:20" ht="13">
      <c r="A675" s="51"/>
      <c r="B675" s="115">
        <f t="shared" ca="1" si="43"/>
        <v>0</v>
      </c>
      <c r="C675" s="53">
        <f t="shared" ca="1" si="44"/>
        <v>0</v>
      </c>
      <c r="D675" s="53">
        <f t="shared" ca="1" si="45"/>
        <v>0</v>
      </c>
      <c r="E675" s="53">
        <f t="shared" ca="1" si="46"/>
        <v>0</v>
      </c>
      <c r="F675" s="53">
        <f t="shared" ca="1" si="47"/>
        <v>0</v>
      </c>
      <c r="G675" s="53">
        <f t="shared" ca="1" si="54"/>
        <v>0</v>
      </c>
      <c r="H675" s="56">
        <f t="shared" ca="1" si="55"/>
        <v>0</v>
      </c>
      <c r="I675" s="56">
        <f t="shared" ca="1" si="56"/>
        <v>0</v>
      </c>
      <c r="J675" s="53">
        <f t="shared" ca="1" si="57"/>
        <v>0</v>
      </c>
      <c r="K675" s="53">
        <f t="shared" ca="1" si="58"/>
        <v>0</v>
      </c>
      <c r="L675" s="53">
        <f t="shared" ca="1" si="59"/>
        <v>0</v>
      </c>
      <c r="M675" s="53">
        <f t="shared" ca="1" si="48"/>
        <v>0</v>
      </c>
      <c r="N675" s="56">
        <f t="shared" ca="1" si="60"/>
        <v>0</v>
      </c>
      <c r="O675" s="56">
        <f t="shared" ca="1" si="61"/>
        <v>0</v>
      </c>
      <c r="P675" s="53">
        <f t="shared" si="49"/>
        <v>0</v>
      </c>
      <c r="Q675" s="53">
        <f t="shared" si="50"/>
        <v>0</v>
      </c>
      <c r="R675" s="53">
        <f t="shared" si="51"/>
        <v>0</v>
      </c>
      <c r="S675" s="53">
        <f t="shared" si="52"/>
        <v>0</v>
      </c>
      <c r="T675" s="58">
        <f t="shared" si="53"/>
        <v>0</v>
      </c>
    </row>
    <row r="676" spans="1:20" ht="13">
      <c r="A676" s="43"/>
      <c r="B676" s="116">
        <f t="shared" ca="1" si="43"/>
        <v>0</v>
      </c>
      <c r="C676" s="45">
        <f t="shared" ca="1" si="44"/>
        <v>0</v>
      </c>
      <c r="D676" s="45">
        <f t="shared" ca="1" si="45"/>
        <v>0</v>
      </c>
      <c r="E676" s="45">
        <f t="shared" ca="1" si="46"/>
        <v>0</v>
      </c>
      <c r="F676" s="45">
        <f t="shared" ca="1" si="47"/>
        <v>0</v>
      </c>
      <c r="G676" s="45">
        <f t="shared" ca="1" si="54"/>
        <v>0</v>
      </c>
      <c r="H676" s="48">
        <f t="shared" ca="1" si="55"/>
        <v>0</v>
      </c>
      <c r="I676" s="48">
        <f t="shared" ca="1" si="56"/>
        <v>0</v>
      </c>
      <c r="J676" s="45">
        <f t="shared" ca="1" si="57"/>
        <v>0</v>
      </c>
      <c r="K676" s="45">
        <f t="shared" ca="1" si="58"/>
        <v>0</v>
      </c>
      <c r="L676" s="45">
        <f t="shared" ca="1" si="59"/>
        <v>0</v>
      </c>
      <c r="M676" s="45">
        <f t="shared" ca="1" si="48"/>
        <v>0</v>
      </c>
      <c r="N676" s="48">
        <f t="shared" ca="1" si="60"/>
        <v>0</v>
      </c>
      <c r="O676" s="48">
        <f t="shared" ca="1" si="61"/>
        <v>0</v>
      </c>
      <c r="P676" s="45">
        <f t="shared" si="49"/>
        <v>0</v>
      </c>
      <c r="Q676" s="45">
        <f t="shared" si="50"/>
        <v>0</v>
      </c>
      <c r="R676" s="45">
        <f t="shared" si="51"/>
        <v>0</v>
      </c>
      <c r="S676" s="45">
        <f t="shared" si="52"/>
        <v>0</v>
      </c>
      <c r="T676" s="50">
        <f t="shared" si="53"/>
        <v>0</v>
      </c>
    </row>
    <row r="677" spans="1:20" ht="13">
      <c r="A677" s="51"/>
      <c r="B677" s="115">
        <f t="shared" ca="1" si="43"/>
        <v>0</v>
      </c>
      <c r="C677" s="53">
        <f t="shared" ca="1" si="44"/>
        <v>0</v>
      </c>
      <c r="D677" s="53">
        <f t="shared" ca="1" si="45"/>
        <v>0</v>
      </c>
      <c r="E677" s="53">
        <f t="shared" ca="1" si="46"/>
        <v>0</v>
      </c>
      <c r="F677" s="53">
        <f t="shared" ca="1" si="47"/>
        <v>0</v>
      </c>
      <c r="G677" s="53">
        <f t="shared" ca="1" si="54"/>
        <v>0</v>
      </c>
      <c r="H677" s="56">
        <f t="shared" ca="1" si="55"/>
        <v>0</v>
      </c>
      <c r="I677" s="56">
        <f t="shared" ca="1" si="56"/>
        <v>0</v>
      </c>
      <c r="J677" s="53">
        <f t="shared" ca="1" si="57"/>
        <v>0</v>
      </c>
      <c r="K677" s="53">
        <f t="shared" ca="1" si="58"/>
        <v>0</v>
      </c>
      <c r="L677" s="53">
        <f t="shared" ca="1" si="59"/>
        <v>0</v>
      </c>
      <c r="M677" s="53">
        <f t="shared" ca="1" si="48"/>
        <v>0</v>
      </c>
      <c r="N677" s="56">
        <f t="shared" ca="1" si="60"/>
        <v>0</v>
      </c>
      <c r="O677" s="56">
        <f t="shared" ca="1" si="61"/>
        <v>0</v>
      </c>
      <c r="P677" s="53">
        <f t="shared" si="49"/>
        <v>0</v>
      </c>
      <c r="Q677" s="53">
        <f t="shared" si="50"/>
        <v>0</v>
      </c>
      <c r="R677" s="53">
        <f t="shared" si="51"/>
        <v>0</v>
      </c>
      <c r="S677" s="53">
        <f t="shared" si="52"/>
        <v>0</v>
      </c>
      <c r="T677" s="58">
        <f t="shared" si="53"/>
        <v>0</v>
      </c>
    </row>
    <row r="678" spans="1:20" ht="13">
      <c r="A678" s="43"/>
      <c r="B678" s="116">
        <f t="shared" ca="1" si="43"/>
        <v>0</v>
      </c>
      <c r="C678" s="45">
        <f t="shared" ca="1" si="44"/>
        <v>0</v>
      </c>
      <c r="D678" s="45">
        <f t="shared" ca="1" si="45"/>
        <v>0</v>
      </c>
      <c r="E678" s="45">
        <f t="shared" ca="1" si="46"/>
        <v>0</v>
      </c>
      <c r="F678" s="45">
        <f t="shared" ca="1" si="47"/>
        <v>0</v>
      </c>
      <c r="G678" s="45">
        <f t="shared" ca="1" si="54"/>
        <v>0</v>
      </c>
      <c r="H678" s="48">
        <f t="shared" ca="1" si="55"/>
        <v>0</v>
      </c>
      <c r="I678" s="48">
        <f t="shared" ca="1" si="56"/>
        <v>0</v>
      </c>
      <c r="J678" s="45">
        <f t="shared" ca="1" si="57"/>
        <v>0</v>
      </c>
      <c r="K678" s="45">
        <f t="shared" ca="1" si="58"/>
        <v>0</v>
      </c>
      <c r="L678" s="45">
        <f t="shared" ca="1" si="59"/>
        <v>0</v>
      </c>
      <c r="M678" s="45">
        <f t="shared" ca="1" si="48"/>
        <v>0</v>
      </c>
      <c r="N678" s="48">
        <f t="shared" ca="1" si="60"/>
        <v>0</v>
      </c>
      <c r="O678" s="48">
        <f t="shared" ca="1" si="61"/>
        <v>0</v>
      </c>
      <c r="P678" s="45">
        <f t="shared" si="49"/>
        <v>0</v>
      </c>
      <c r="Q678" s="45">
        <f t="shared" si="50"/>
        <v>0</v>
      </c>
      <c r="R678" s="45">
        <f t="shared" si="51"/>
        <v>0</v>
      </c>
      <c r="S678" s="45">
        <f t="shared" si="52"/>
        <v>0</v>
      </c>
      <c r="T678" s="50">
        <f t="shared" si="53"/>
        <v>0</v>
      </c>
    </row>
    <row r="679" spans="1:20" ht="13">
      <c r="A679" s="51"/>
      <c r="B679" s="115">
        <f t="shared" ca="1" si="43"/>
        <v>0</v>
      </c>
      <c r="C679" s="53">
        <f t="shared" ca="1" si="44"/>
        <v>0</v>
      </c>
      <c r="D679" s="53">
        <f t="shared" ca="1" si="45"/>
        <v>0</v>
      </c>
      <c r="E679" s="53">
        <f t="shared" ca="1" si="46"/>
        <v>0</v>
      </c>
      <c r="F679" s="53">
        <f t="shared" ca="1" si="47"/>
        <v>0</v>
      </c>
      <c r="G679" s="53">
        <f t="shared" ca="1" si="54"/>
        <v>0</v>
      </c>
      <c r="H679" s="56">
        <f t="shared" ca="1" si="55"/>
        <v>0</v>
      </c>
      <c r="I679" s="56">
        <f t="shared" ca="1" si="56"/>
        <v>0</v>
      </c>
      <c r="J679" s="53">
        <f t="shared" ca="1" si="57"/>
        <v>0</v>
      </c>
      <c r="K679" s="53">
        <f t="shared" ca="1" si="58"/>
        <v>0</v>
      </c>
      <c r="L679" s="53">
        <f t="shared" ca="1" si="59"/>
        <v>0</v>
      </c>
      <c r="M679" s="53">
        <f t="shared" ca="1" si="48"/>
        <v>0</v>
      </c>
      <c r="N679" s="56">
        <f t="shared" ca="1" si="60"/>
        <v>0</v>
      </c>
      <c r="O679" s="56">
        <f t="shared" ca="1" si="61"/>
        <v>0</v>
      </c>
      <c r="P679" s="53">
        <f t="shared" si="49"/>
        <v>0</v>
      </c>
      <c r="Q679" s="53">
        <f t="shared" si="50"/>
        <v>0</v>
      </c>
      <c r="R679" s="53">
        <f t="shared" si="51"/>
        <v>0</v>
      </c>
      <c r="S679" s="53">
        <f t="shared" si="52"/>
        <v>0</v>
      </c>
      <c r="T679" s="58">
        <f t="shared" si="53"/>
        <v>0</v>
      </c>
    </row>
    <row r="680" spans="1:20" ht="13">
      <c r="A680" s="43"/>
      <c r="B680" s="116">
        <f t="shared" ca="1" si="43"/>
        <v>0</v>
      </c>
      <c r="C680" s="45">
        <f t="shared" ca="1" si="44"/>
        <v>0</v>
      </c>
      <c r="D680" s="45">
        <f t="shared" ca="1" si="45"/>
        <v>0</v>
      </c>
      <c r="E680" s="45">
        <f t="shared" ca="1" si="46"/>
        <v>0</v>
      </c>
      <c r="F680" s="45">
        <f t="shared" ca="1" si="47"/>
        <v>0</v>
      </c>
      <c r="G680" s="45">
        <f t="shared" ca="1" si="54"/>
        <v>0</v>
      </c>
      <c r="H680" s="48">
        <f t="shared" ca="1" si="55"/>
        <v>0</v>
      </c>
      <c r="I680" s="48">
        <f t="shared" ca="1" si="56"/>
        <v>0</v>
      </c>
      <c r="J680" s="45">
        <f t="shared" ca="1" si="57"/>
        <v>0</v>
      </c>
      <c r="K680" s="45">
        <f t="shared" ca="1" si="58"/>
        <v>0</v>
      </c>
      <c r="L680" s="45">
        <f t="shared" ca="1" si="59"/>
        <v>0</v>
      </c>
      <c r="M680" s="45">
        <f t="shared" ca="1" si="48"/>
        <v>0</v>
      </c>
      <c r="N680" s="48">
        <f t="shared" ca="1" si="60"/>
        <v>0</v>
      </c>
      <c r="O680" s="48">
        <f t="shared" ca="1" si="61"/>
        <v>0</v>
      </c>
      <c r="P680" s="45">
        <f t="shared" si="49"/>
        <v>0</v>
      </c>
      <c r="Q680" s="45">
        <f t="shared" si="50"/>
        <v>0</v>
      </c>
      <c r="R680" s="45">
        <f t="shared" si="51"/>
        <v>0</v>
      </c>
      <c r="S680" s="45">
        <f t="shared" si="52"/>
        <v>0</v>
      </c>
      <c r="T680" s="50">
        <f t="shared" si="53"/>
        <v>0</v>
      </c>
    </row>
    <row r="681" spans="1:20" ht="13">
      <c r="A681" s="51"/>
      <c r="B681" s="115">
        <f t="shared" ca="1" si="43"/>
        <v>0</v>
      </c>
      <c r="C681" s="53">
        <f t="shared" ca="1" si="44"/>
        <v>0</v>
      </c>
      <c r="D681" s="53">
        <f t="shared" ca="1" si="45"/>
        <v>0</v>
      </c>
      <c r="E681" s="53">
        <f t="shared" ca="1" si="46"/>
        <v>0</v>
      </c>
      <c r="F681" s="53">
        <f t="shared" ca="1" si="47"/>
        <v>0</v>
      </c>
      <c r="G681" s="53">
        <f t="shared" ca="1" si="54"/>
        <v>0</v>
      </c>
      <c r="H681" s="56">
        <f t="shared" ca="1" si="55"/>
        <v>0</v>
      </c>
      <c r="I681" s="56">
        <f t="shared" ca="1" si="56"/>
        <v>0</v>
      </c>
      <c r="J681" s="53">
        <f t="shared" ca="1" si="57"/>
        <v>0</v>
      </c>
      <c r="K681" s="53">
        <f t="shared" ca="1" si="58"/>
        <v>0</v>
      </c>
      <c r="L681" s="53">
        <f t="shared" ca="1" si="59"/>
        <v>0</v>
      </c>
      <c r="M681" s="53">
        <f t="shared" ca="1" si="48"/>
        <v>0</v>
      </c>
      <c r="N681" s="56">
        <f t="shared" ca="1" si="60"/>
        <v>0</v>
      </c>
      <c r="O681" s="56">
        <f t="shared" ca="1" si="61"/>
        <v>0</v>
      </c>
      <c r="P681" s="53">
        <f t="shared" si="49"/>
        <v>0</v>
      </c>
      <c r="Q681" s="53">
        <f t="shared" si="50"/>
        <v>0</v>
      </c>
      <c r="R681" s="53">
        <f t="shared" si="51"/>
        <v>0</v>
      </c>
      <c r="S681" s="53">
        <f t="shared" si="52"/>
        <v>0</v>
      </c>
      <c r="T681" s="58">
        <f t="shared" si="53"/>
        <v>0</v>
      </c>
    </row>
    <row r="682" spans="1:20" ht="13">
      <c r="A682" s="43"/>
      <c r="B682" s="116">
        <f t="shared" ca="1" si="43"/>
        <v>0</v>
      </c>
      <c r="C682" s="45">
        <f t="shared" ca="1" si="44"/>
        <v>0</v>
      </c>
      <c r="D682" s="45">
        <f t="shared" ca="1" si="45"/>
        <v>0</v>
      </c>
      <c r="E682" s="45">
        <f t="shared" ca="1" si="46"/>
        <v>0</v>
      </c>
      <c r="F682" s="45">
        <f t="shared" ca="1" si="47"/>
        <v>0</v>
      </c>
      <c r="G682" s="45">
        <f t="shared" ca="1" si="54"/>
        <v>0</v>
      </c>
      <c r="H682" s="48">
        <f t="shared" ca="1" si="55"/>
        <v>0</v>
      </c>
      <c r="I682" s="48">
        <f t="shared" ca="1" si="56"/>
        <v>0</v>
      </c>
      <c r="J682" s="45">
        <f t="shared" ca="1" si="57"/>
        <v>0</v>
      </c>
      <c r="K682" s="45">
        <f t="shared" ca="1" si="58"/>
        <v>0</v>
      </c>
      <c r="L682" s="45">
        <f t="shared" ca="1" si="59"/>
        <v>0</v>
      </c>
      <c r="M682" s="45">
        <f t="shared" ca="1" si="48"/>
        <v>0</v>
      </c>
      <c r="N682" s="48">
        <f t="shared" ca="1" si="60"/>
        <v>0</v>
      </c>
      <c r="O682" s="48">
        <f t="shared" ca="1" si="61"/>
        <v>0</v>
      </c>
      <c r="P682" s="45">
        <f t="shared" si="49"/>
        <v>0</v>
      </c>
      <c r="Q682" s="45">
        <f t="shared" si="50"/>
        <v>0</v>
      </c>
      <c r="R682" s="45">
        <f t="shared" si="51"/>
        <v>0</v>
      </c>
      <c r="S682" s="45">
        <f t="shared" si="52"/>
        <v>0</v>
      </c>
      <c r="T682" s="50">
        <f t="shared" si="53"/>
        <v>0</v>
      </c>
    </row>
    <row r="683" spans="1:20" ht="13">
      <c r="A683" s="51"/>
      <c r="B683" s="115">
        <f t="shared" ca="1" si="43"/>
        <v>0</v>
      </c>
      <c r="C683" s="53">
        <f t="shared" ca="1" si="44"/>
        <v>0</v>
      </c>
      <c r="D683" s="53">
        <f t="shared" ca="1" si="45"/>
        <v>0</v>
      </c>
      <c r="E683" s="53">
        <f t="shared" ca="1" si="46"/>
        <v>0</v>
      </c>
      <c r="F683" s="53">
        <f t="shared" ca="1" si="47"/>
        <v>0</v>
      </c>
      <c r="G683" s="53">
        <f t="shared" ca="1" si="54"/>
        <v>0</v>
      </c>
      <c r="H683" s="56">
        <f t="shared" ca="1" si="55"/>
        <v>0</v>
      </c>
      <c r="I683" s="56">
        <f t="shared" ca="1" si="56"/>
        <v>0</v>
      </c>
      <c r="J683" s="53">
        <f t="shared" ca="1" si="57"/>
        <v>0</v>
      </c>
      <c r="K683" s="53">
        <f t="shared" ca="1" si="58"/>
        <v>0</v>
      </c>
      <c r="L683" s="53">
        <f t="shared" ca="1" si="59"/>
        <v>0</v>
      </c>
      <c r="M683" s="53">
        <f t="shared" ca="1" si="48"/>
        <v>0</v>
      </c>
      <c r="N683" s="56">
        <f t="shared" ca="1" si="60"/>
        <v>0</v>
      </c>
      <c r="O683" s="56">
        <f t="shared" ca="1" si="61"/>
        <v>0</v>
      </c>
      <c r="P683" s="53">
        <f t="shared" si="49"/>
        <v>0</v>
      </c>
      <c r="Q683" s="53">
        <f t="shared" si="50"/>
        <v>0</v>
      </c>
      <c r="R683" s="53">
        <f t="shared" si="51"/>
        <v>0</v>
      </c>
      <c r="S683" s="53">
        <f t="shared" si="52"/>
        <v>0</v>
      </c>
      <c r="T683" s="58">
        <f t="shared" si="53"/>
        <v>0</v>
      </c>
    </row>
    <row r="684" spans="1:20" ht="13">
      <c r="A684" s="43"/>
      <c r="B684" s="116">
        <f t="shared" ca="1" si="43"/>
        <v>0</v>
      </c>
      <c r="C684" s="45">
        <f t="shared" ca="1" si="44"/>
        <v>0</v>
      </c>
      <c r="D684" s="45">
        <f t="shared" ca="1" si="45"/>
        <v>0</v>
      </c>
      <c r="E684" s="45">
        <f t="shared" ca="1" si="46"/>
        <v>0</v>
      </c>
      <c r="F684" s="45">
        <f t="shared" ca="1" si="47"/>
        <v>0</v>
      </c>
      <c r="G684" s="45">
        <f t="shared" ca="1" si="54"/>
        <v>0</v>
      </c>
      <c r="H684" s="48">
        <f t="shared" ca="1" si="55"/>
        <v>0</v>
      </c>
      <c r="I684" s="48">
        <f t="shared" ca="1" si="56"/>
        <v>0</v>
      </c>
      <c r="J684" s="45">
        <f t="shared" ca="1" si="57"/>
        <v>0</v>
      </c>
      <c r="K684" s="45">
        <f t="shared" ca="1" si="58"/>
        <v>0</v>
      </c>
      <c r="L684" s="45">
        <f t="shared" ca="1" si="59"/>
        <v>0</v>
      </c>
      <c r="M684" s="45">
        <f t="shared" ca="1" si="48"/>
        <v>0</v>
      </c>
      <c r="N684" s="48">
        <f t="shared" ca="1" si="60"/>
        <v>0</v>
      </c>
      <c r="O684" s="48">
        <f t="shared" ca="1" si="61"/>
        <v>0</v>
      </c>
      <c r="P684" s="45">
        <f t="shared" si="49"/>
        <v>0</v>
      </c>
      <c r="Q684" s="45">
        <f t="shared" si="50"/>
        <v>0</v>
      </c>
      <c r="R684" s="45">
        <f t="shared" si="51"/>
        <v>0</v>
      </c>
      <c r="S684" s="45">
        <f t="shared" si="52"/>
        <v>0</v>
      </c>
      <c r="T684" s="50">
        <f t="shared" si="53"/>
        <v>0</v>
      </c>
    </row>
    <row r="685" spans="1:20" ht="13">
      <c r="A685" s="51"/>
      <c r="B685" s="115">
        <f t="shared" ca="1" si="43"/>
        <v>0</v>
      </c>
      <c r="C685" s="53">
        <f t="shared" ca="1" si="44"/>
        <v>0</v>
      </c>
      <c r="D685" s="53">
        <f t="shared" ca="1" si="45"/>
        <v>0</v>
      </c>
      <c r="E685" s="53">
        <f t="shared" ca="1" si="46"/>
        <v>0</v>
      </c>
      <c r="F685" s="53">
        <f t="shared" ca="1" si="47"/>
        <v>0</v>
      </c>
      <c r="G685" s="53">
        <f t="shared" ca="1" si="54"/>
        <v>0</v>
      </c>
      <c r="H685" s="56">
        <f t="shared" ca="1" si="55"/>
        <v>0</v>
      </c>
      <c r="I685" s="56">
        <f t="shared" ca="1" si="56"/>
        <v>0</v>
      </c>
      <c r="J685" s="53">
        <f t="shared" ca="1" si="57"/>
        <v>0</v>
      </c>
      <c r="K685" s="53">
        <f t="shared" ca="1" si="58"/>
        <v>0</v>
      </c>
      <c r="L685" s="53">
        <f t="shared" ca="1" si="59"/>
        <v>0</v>
      </c>
      <c r="M685" s="53">
        <f t="shared" ca="1" si="48"/>
        <v>0</v>
      </c>
      <c r="N685" s="56">
        <f t="shared" ca="1" si="60"/>
        <v>0</v>
      </c>
      <c r="O685" s="56">
        <f t="shared" ca="1" si="61"/>
        <v>0</v>
      </c>
      <c r="P685" s="53">
        <f t="shared" si="49"/>
        <v>0</v>
      </c>
      <c r="Q685" s="53">
        <f t="shared" si="50"/>
        <v>0</v>
      </c>
      <c r="R685" s="53">
        <f t="shared" si="51"/>
        <v>0</v>
      </c>
      <c r="S685" s="53">
        <f t="shared" si="52"/>
        <v>0</v>
      </c>
      <c r="T685" s="58">
        <f t="shared" si="53"/>
        <v>0</v>
      </c>
    </row>
    <row r="686" spans="1:20" ht="13">
      <c r="A686" s="43"/>
      <c r="B686" s="116">
        <f t="shared" ca="1" si="43"/>
        <v>0</v>
      </c>
      <c r="C686" s="45">
        <f t="shared" ca="1" si="44"/>
        <v>0</v>
      </c>
      <c r="D686" s="45">
        <f t="shared" ca="1" si="45"/>
        <v>0</v>
      </c>
      <c r="E686" s="45">
        <f t="shared" ca="1" si="46"/>
        <v>0</v>
      </c>
      <c r="F686" s="45">
        <f t="shared" ca="1" si="47"/>
        <v>0</v>
      </c>
      <c r="G686" s="45">
        <f t="shared" ca="1" si="54"/>
        <v>0</v>
      </c>
      <c r="H686" s="48">
        <f t="shared" ca="1" si="55"/>
        <v>0</v>
      </c>
      <c r="I686" s="48">
        <f t="shared" ca="1" si="56"/>
        <v>0</v>
      </c>
      <c r="J686" s="45">
        <f t="shared" ca="1" si="57"/>
        <v>0</v>
      </c>
      <c r="K686" s="45">
        <f t="shared" ca="1" si="58"/>
        <v>0</v>
      </c>
      <c r="L686" s="45">
        <f t="shared" ca="1" si="59"/>
        <v>0</v>
      </c>
      <c r="M686" s="45">
        <f t="shared" ca="1" si="48"/>
        <v>0</v>
      </c>
      <c r="N686" s="48">
        <f t="shared" ca="1" si="60"/>
        <v>0</v>
      </c>
      <c r="O686" s="48">
        <f t="shared" ca="1" si="61"/>
        <v>0</v>
      </c>
      <c r="P686" s="45">
        <f t="shared" si="49"/>
        <v>0</v>
      </c>
      <c r="Q686" s="45">
        <f t="shared" si="50"/>
        <v>0</v>
      </c>
      <c r="R686" s="45">
        <f t="shared" si="51"/>
        <v>0</v>
      </c>
      <c r="S686" s="45">
        <f t="shared" si="52"/>
        <v>0</v>
      </c>
      <c r="T686" s="50">
        <f t="shared" si="53"/>
        <v>0</v>
      </c>
    </row>
    <row r="687" spans="1:20" ht="13">
      <c r="A687" s="51"/>
      <c r="B687" s="115">
        <f t="shared" ca="1" si="43"/>
        <v>0</v>
      </c>
      <c r="C687" s="53">
        <f t="shared" ca="1" si="44"/>
        <v>0</v>
      </c>
      <c r="D687" s="53">
        <f t="shared" ca="1" si="45"/>
        <v>0</v>
      </c>
      <c r="E687" s="53">
        <f t="shared" ca="1" si="46"/>
        <v>0</v>
      </c>
      <c r="F687" s="53">
        <f t="shared" ca="1" si="47"/>
        <v>0</v>
      </c>
      <c r="G687" s="53">
        <f t="shared" ca="1" si="54"/>
        <v>0</v>
      </c>
      <c r="H687" s="56">
        <f t="shared" ca="1" si="55"/>
        <v>0</v>
      </c>
      <c r="I687" s="56">
        <f t="shared" ca="1" si="56"/>
        <v>0</v>
      </c>
      <c r="J687" s="53">
        <f t="shared" ca="1" si="57"/>
        <v>0</v>
      </c>
      <c r="K687" s="53">
        <f t="shared" ca="1" si="58"/>
        <v>0</v>
      </c>
      <c r="L687" s="53">
        <f t="shared" ca="1" si="59"/>
        <v>0</v>
      </c>
      <c r="M687" s="53">
        <f t="shared" ca="1" si="48"/>
        <v>0</v>
      </c>
      <c r="N687" s="56">
        <f t="shared" ca="1" si="60"/>
        <v>0</v>
      </c>
      <c r="O687" s="56">
        <f t="shared" ca="1" si="61"/>
        <v>0</v>
      </c>
      <c r="P687" s="53">
        <f t="shared" si="49"/>
        <v>0</v>
      </c>
      <c r="Q687" s="53">
        <f t="shared" si="50"/>
        <v>0</v>
      </c>
      <c r="R687" s="53">
        <f t="shared" si="51"/>
        <v>0</v>
      </c>
      <c r="S687" s="53">
        <f t="shared" si="52"/>
        <v>0</v>
      </c>
      <c r="T687" s="58">
        <f t="shared" si="53"/>
        <v>0</v>
      </c>
    </row>
    <row r="688" spans="1:20" ht="13">
      <c r="A688" s="43"/>
      <c r="B688" s="116">
        <f t="shared" ca="1" si="43"/>
        <v>0</v>
      </c>
      <c r="C688" s="45">
        <f t="shared" ca="1" si="44"/>
        <v>0</v>
      </c>
      <c r="D688" s="45">
        <f t="shared" ca="1" si="45"/>
        <v>0</v>
      </c>
      <c r="E688" s="45">
        <f t="shared" ca="1" si="46"/>
        <v>0</v>
      </c>
      <c r="F688" s="45">
        <f t="shared" ca="1" si="47"/>
        <v>0</v>
      </c>
      <c r="G688" s="45">
        <f t="shared" ca="1" si="54"/>
        <v>0</v>
      </c>
      <c r="H688" s="48">
        <f t="shared" ca="1" si="55"/>
        <v>0</v>
      </c>
      <c r="I688" s="48">
        <f t="shared" ca="1" si="56"/>
        <v>0</v>
      </c>
      <c r="J688" s="45">
        <f t="shared" ca="1" si="57"/>
        <v>0</v>
      </c>
      <c r="K688" s="45">
        <f t="shared" ca="1" si="58"/>
        <v>0</v>
      </c>
      <c r="L688" s="45">
        <f t="shared" ca="1" si="59"/>
        <v>0</v>
      </c>
      <c r="M688" s="45">
        <f t="shared" ca="1" si="48"/>
        <v>0</v>
      </c>
      <c r="N688" s="48">
        <f t="shared" ca="1" si="60"/>
        <v>0</v>
      </c>
      <c r="O688" s="48">
        <f t="shared" ca="1" si="61"/>
        <v>0</v>
      </c>
      <c r="P688" s="45">
        <f t="shared" si="49"/>
        <v>0</v>
      </c>
      <c r="Q688" s="45">
        <f t="shared" si="50"/>
        <v>0</v>
      </c>
      <c r="R688" s="45">
        <f t="shared" si="51"/>
        <v>0</v>
      </c>
      <c r="S688" s="45">
        <f t="shared" si="52"/>
        <v>0</v>
      </c>
      <c r="T688" s="50">
        <f t="shared" si="53"/>
        <v>0</v>
      </c>
    </row>
    <row r="689" spans="1:20" ht="13">
      <c r="A689" s="51"/>
      <c r="B689" s="115">
        <f t="shared" ca="1" si="43"/>
        <v>0</v>
      </c>
      <c r="C689" s="53">
        <f t="shared" ca="1" si="44"/>
        <v>0</v>
      </c>
      <c r="D689" s="53">
        <f t="shared" ca="1" si="45"/>
        <v>0</v>
      </c>
      <c r="E689" s="53">
        <f t="shared" ca="1" si="46"/>
        <v>0</v>
      </c>
      <c r="F689" s="53">
        <f t="shared" ca="1" si="47"/>
        <v>0</v>
      </c>
      <c r="G689" s="53">
        <f t="shared" ca="1" si="54"/>
        <v>0</v>
      </c>
      <c r="H689" s="56">
        <f t="shared" ca="1" si="55"/>
        <v>0</v>
      </c>
      <c r="I689" s="56">
        <f t="shared" ca="1" si="56"/>
        <v>0</v>
      </c>
      <c r="J689" s="53">
        <f t="shared" ca="1" si="57"/>
        <v>0</v>
      </c>
      <c r="K689" s="53">
        <f t="shared" ca="1" si="58"/>
        <v>0</v>
      </c>
      <c r="L689" s="53">
        <f t="shared" ca="1" si="59"/>
        <v>0</v>
      </c>
      <c r="M689" s="53">
        <f t="shared" ca="1" si="48"/>
        <v>0</v>
      </c>
      <c r="N689" s="56">
        <f t="shared" ca="1" si="60"/>
        <v>0</v>
      </c>
      <c r="O689" s="56">
        <f t="shared" ca="1" si="61"/>
        <v>0</v>
      </c>
      <c r="P689" s="53">
        <f t="shared" si="49"/>
        <v>0</v>
      </c>
      <c r="Q689" s="53">
        <f t="shared" si="50"/>
        <v>0</v>
      </c>
      <c r="R689" s="53">
        <f t="shared" si="51"/>
        <v>0</v>
      </c>
      <c r="S689" s="53">
        <f t="shared" si="52"/>
        <v>0</v>
      </c>
      <c r="T689" s="58">
        <f t="shared" si="53"/>
        <v>0</v>
      </c>
    </row>
    <row r="690" spans="1:20" ht="13">
      <c r="A690" s="43"/>
      <c r="B690" s="116">
        <f t="shared" ca="1" si="43"/>
        <v>0</v>
      </c>
      <c r="C690" s="45">
        <f t="shared" ca="1" si="44"/>
        <v>0</v>
      </c>
      <c r="D690" s="45">
        <f t="shared" ca="1" si="45"/>
        <v>0</v>
      </c>
      <c r="E690" s="45">
        <f t="shared" ca="1" si="46"/>
        <v>0</v>
      </c>
      <c r="F690" s="45">
        <f t="shared" ca="1" si="47"/>
        <v>0</v>
      </c>
      <c r="G690" s="45">
        <f t="shared" ca="1" si="54"/>
        <v>0</v>
      </c>
      <c r="H690" s="48">
        <f t="shared" ca="1" si="55"/>
        <v>0</v>
      </c>
      <c r="I690" s="48">
        <f t="shared" ca="1" si="56"/>
        <v>0</v>
      </c>
      <c r="J690" s="45">
        <f t="shared" ca="1" si="57"/>
        <v>0</v>
      </c>
      <c r="K690" s="45">
        <f t="shared" ca="1" si="58"/>
        <v>0</v>
      </c>
      <c r="L690" s="45">
        <f t="shared" ca="1" si="59"/>
        <v>0</v>
      </c>
      <c r="M690" s="45">
        <f t="shared" ca="1" si="48"/>
        <v>0</v>
      </c>
      <c r="N690" s="48">
        <f t="shared" ca="1" si="60"/>
        <v>0</v>
      </c>
      <c r="O690" s="48">
        <f t="shared" ca="1" si="61"/>
        <v>0</v>
      </c>
      <c r="P690" s="45">
        <f t="shared" si="49"/>
        <v>0</v>
      </c>
      <c r="Q690" s="45">
        <f t="shared" si="50"/>
        <v>0</v>
      </c>
      <c r="R690" s="45">
        <f t="shared" si="51"/>
        <v>0</v>
      </c>
      <c r="S690" s="45">
        <f t="shared" si="52"/>
        <v>0</v>
      </c>
      <c r="T690" s="50">
        <f t="shared" si="53"/>
        <v>0</v>
      </c>
    </row>
    <row r="691" spans="1:20" ht="13">
      <c r="A691" s="51"/>
      <c r="B691" s="115">
        <f t="shared" ca="1" si="43"/>
        <v>0</v>
      </c>
      <c r="C691" s="53">
        <f t="shared" ca="1" si="44"/>
        <v>0</v>
      </c>
      <c r="D691" s="53">
        <f t="shared" ca="1" si="45"/>
        <v>0</v>
      </c>
      <c r="E691" s="53">
        <f t="shared" ca="1" si="46"/>
        <v>0</v>
      </c>
      <c r="F691" s="53">
        <f t="shared" ca="1" si="47"/>
        <v>0</v>
      </c>
      <c r="G691" s="53">
        <f t="shared" ca="1" si="54"/>
        <v>0</v>
      </c>
      <c r="H691" s="56">
        <f t="shared" ca="1" si="55"/>
        <v>0</v>
      </c>
      <c r="I691" s="56">
        <f t="shared" ca="1" si="56"/>
        <v>0</v>
      </c>
      <c r="J691" s="53">
        <f t="shared" ca="1" si="57"/>
        <v>0</v>
      </c>
      <c r="K691" s="53">
        <f t="shared" ca="1" si="58"/>
        <v>0</v>
      </c>
      <c r="L691" s="53">
        <f t="shared" ca="1" si="59"/>
        <v>0</v>
      </c>
      <c r="M691" s="53">
        <f t="shared" ca="1" si="48"/>
        <v>0</v>
      </c>
      <c r="N691" s="56">
        <f t="shared" ca="1" si="60"/>
        <v>0</v>
      </c>
      <c r="O691" s="56">
        <f t="shared" ca="1" si="61"/>
        <v>0</v>
      </c>
      <c r="P691" s="53">
        <f t="shared" si="49"/>
        <v>0</v>
      </c>
      <c r="Q691" s="53">
        <f t="shared" si="50"/>
        <v>0</v>
      </c>
      <c r="R691" s="53">
        <f t="shared" si="51"/>
        <v>0</v>
      </c>
      <c r="S691" s="53">
        <f t="shared" si="52"/>
        <v>0</v>
      </c>
      <c r="T691" s="58">
        <f t="shared" si="53"/>
        <v>0</v>
      </c>
    </row>
    <row r="692" spans="1:20" ht="13">
      <c r="A692" s="43"/>
      <c r="B692" s="116">
        <f t="shared" ca="1" si="43"/>
        <v>0</v>
      </c>
      <c r="C692" s="45">
        <f t="shared" ca="1" si="44"/>
        <v>0</v>
      </c>
      <c r="D692" s="45">
        <f t="shared" ca="1" si="45"/>
        <v>0</v>
      </c>
      <c r="E692" s="45">
        <f t="shared" ca="1" si="46"/>
        <v>0</v>
      </c>
      <c r="F692" s="45">
        <f t="shared" ca="1" si="47"/>
        <v>0</v>
      </c>
      <c r="G692" s="45">
        <f t="shared" ca="1" si="54"/>
        <v>0</v>
      </c>
      <c r="H692" s="48">
        <f t="shared" ca="1" si="55"/>
        <v>0</v>
      </c>
      <c r="I692" s="48">
        <f t="shared" ca="1" si="56"/>
        <v>0</v>
      </c>
      <c r="J692" s="45">
        <f t="shared" ca="1" si="57"/>
        <v>0</v>
      </c>
      <c r="K692" s="45">
        <f t="shared" ca="1" si="58"/>
        <v>0</v>
      </c>
      <c r="L692" s="45">
        <f t="shared" ca="1" si="59"/>
        <v>0</v>
      </c>
      <c r="M692" s="45">
        <f t="shared" ca="1" si="48"/>
        <v>0</v>
      </c>
      <c r="N692" s="48">
        <f t="shared" ca="1" si="60"/>
        <v>0</v>
      </c>
      <c r="O692" s="48">
        <f t="shared" ca="1" si="61"/>
        <v>0</v>
      </c>
      <c r="P692" s="45">
        <f t="shared" si="49"/>
        <v>0</v>
      </c>
      <c r="Q692" s="45">
        <f t="shared" si="50"/>
        <v>0</v>
      </c>
      <c r="R692" s="45">
        <f t="shared" si="51"/>
        <v>0</v>
      </c>
      <c r="S692" s="45">
        <f t="shared" si="52"/>
        <v>0</v>
      </c>
      <c r="T692" s="50">
        <f t="shared" si="53"/>
        <v>0</v>
      </c>
    </row>
    <row r="693" spans="1:20" ht="13">
      <c r="A693" s="51"/>
      <c r="B693" s="115">
        <f t="shared" ca="1" si="43"/>
        <v>0</v>
      </c>
      <c r="C693" s="53">
        <f t="shared" ca="1" si="44"/>
        <v>0</v>
      </c>
      <c r="D693" s="53">
        <f t="shared" ca="1" si="45"/>
        <v>0</v>
      </c>
      <c r="E693" s="53">
        <f t="shared" ca="1" si="46"/>
        <v>0</v>
      </c>
      <c r="F693" s="53">
        <f t="shared" ca="1" si="47"/>
        <v>0</v>
      </c>
      <c r="G693" s="53">
        <f t="shared" ca="1" si="54"/>
        <v>0</v>
      </c>
      <c r="H693" s="56">
        <f t="shared" ca="1" si="55"/>
        <v>0</v>
      </c>
      <c r="I693" s="56">
        <f t="shared" ca="1" si="56"/>
        <v>0</v>
      </c>
      <c r="J693" s="53">
        <f t="shared" ca="1" si="57"/>
        <v>0</v>
      </c>
      <c r="K693" s="53">
        <f t="shared" ca="1" si="58"/>
        <v>0</v>
      </c>
      <c r="L693" s="53">
        <f t="shared" ca="1" si="59"/>
        <v>0</v>
      </c>
      <c r="M693" s="53">
        <f t="shared" ca="1" si="48"/>
        <v>0</v>
      </c>
      <c r="N693" s="56">
        <f t="shared" ca="1" si="60"/>
        <v>0</v>
      </c>
      <c r="O693" s="56">
        <f t="shared" ca="1" si="61"/>
        <v>0</v>
      </c>
      <c r="P693" s="53">
        <f t="shared" si="49"/>
        <v>0</v>
      </c>
      <c r="Q693" s="53">
        <f t="shared" si="50"/>
        <v>0</v>
      </c>
      <c r="R693" s="53">
        <f t="shared" si="51"/>
        <v>0</v>
      </c>
      <c r="S693" s="53">
        <f t="shared" si="52"/>
        <v>0</v>
      </c>
      <c r="T693" s="58">
        <f t="shared" si="53"/>
        <v>0</v>
      </c>
    </row>
    <row r="694" spans="1:20" ht="13">
      <c r="A694" s="43"/>
      <c r="B694" s="116">
        <f t="shared" ca="1" si="43"/>
        <v>0</v>
      </c>
      <c r="C694" s="45">
        <f t="shared" ca="1" si="44"/>
        <v>0</v>
      </c>
      <c r="D694" s="45">
        <f t="shared" ca="1" si="45"/>
        <v>0</v>
      </c>
      <c r="E694" s="45">
        <f t="shared" ca="1" si="46"/>
        <v>0</v>
      </c>
      <c r="F694" s="45">
        <f t="shared" ca="1" si="47"/>
        <v>0</v>
      </c>
      <c r="G694" s="45">
        <f t="shared" ca="1" si="54"/>
        <v>0</v>
      </c>
      <c r="H694" s="48">
        <f t="shared" ca="1" si="55"/>
        <v>0</v>
      </c>
      <c r="I694" s="48">
        <f t="shared" ca="1" si="56"/>
        <v>0</v>
      </c>
      <c r="J694" s="45">
        <f t="shared" ca="1" si="57"/>
        <v>0</v>
      </c>
      <c r="K694" s="45">
        <f t="shared" ca="1" si="58"/>
        <v>0</v>
      </c>
      <c r="L694" s="45">
        <f t="shared" ca="1" si="59"/>
        <v>0</v>
      </c>
      <c r="M694" s="45">
        <f t="shared" ca="1" si="48"/>
        <v>0</v>
      </c>
      <c r="N694" s="48">
        <f t="shared" ca="1" si="60"/>
        <v>0</v>
      </c>
      <c r="O694" s="48">
        <f t="shared" ca="1" si="61"/>
        <v>0</v>
      </c>
      <c r="P694" s="45">
        <f t="shared" si="49"/>
        <v>0</v>
      </c>
      <c r="Q694" s="45">
        <f t="shared" si="50"/>
        <v>0</v>
      </c>
      <c r="R694" s="45">
        <f t="shared" si="51"/>
        <v>0</v>
      </c>
      <c r="S694" s="45">
        <f t="shared" si="52"/>
        <v>0</v>
      </c>
      <c r="T694" s="50">
        <f t="shared" si="53"/>
        <v>0</v>
      </c>
    </row>
    <row r="695" spans="1:20" ht="13">
      <c r="A695" s="51"/>
      <c r="B695" s="115">
        <f t="shared" ca="1" si="43"/>
        <v>0</v>
      </c>
      <c r="C695" s="53">
        <f t="shared" ca="1" si="44"/>
        <v>0</v>
      </c>
      <c r="D695" s="53">
        <f t="shared" ca="1" si="45"/>
        <v>0</v>
      </c>
      <c r="E695" s="53">
        <f t="shared" ca="1" si="46"/>
        <v>0</v>
      </c>
      <c r="F695" s="53">
        <f t="shared" ca="1" si="47"/>
        <v>0</v>
      </c>
      <c r="G695" s="53">
        <f t="shared" ca="1" si="54"/>
        <v>0</v>
      </c>
      <c r="H695" s="56">
        <f t="shared" ca="1" si="55"/>
        <v>0</v>
      </c>
      <c r="I695" s="56">
        <f t="shared" ca="1" si="56"/>
        <v>0</v>
      </c>
      <c r="J695" s="53">
        <f t="shared" ca="1" si="57"/>
        <v>0</v>
      </c>
      <c r="K695" s="53">
        <f t="shared" ca="1" si="58"/>
        <v>0</v>
      </c>
      <c r="L695" s="53">
        <f t="shared" ca="1" si="59"/>
        <v>0</v>
      </c>
      <c r="M695" s="53">
        <f t="shared" ca="1" si="48"/>
        <v>0</v>
      </c>
      <c r="N695" s="56">
        <f t="shared" ca="1" si="60"/>
        <v>0</v>
      </c>
      <c r="O695" s="56">
        <f t="shared" ca="1" si="61"/>
        <v>0</v>
      </c>
      <c r="P695" s="53">
        <f t="shared" si="49"/>
        <v>0</v>
      </c>
      <c r="Q695" s="53">
        <f t="shared" si="50"/>
        <v>0</v>
      </c>
      <c r="R695" s="53">
        <f t="shared" si="51"/>
        <v>0</v>
      </c>
      <c r="S695" s="53">
        <f t="shared" si="52"/>
        <v>0</v>
      </c>
      <c r="T695" s="58">
        <f t="shared" si="53"/>
        <v>0</v>
      </c>
    </row>
    <row r="696" spans="1:20" ht="13">
      <c r="A696" s="43"/>
      <c r="B696" s="116">
        <f t="shared" ca="1" si="43"/>
        <v>0</v>
      </c>
      <c r="C696" s="45">
        <f t="shared" ca="1" si="44"/>
        <v>0</v>
      </c>
      <c r="D696" s="45">
        <f t="shared" ca="1" si="45"/>
        <v>0</v>
      </c>
      <c r="E696" s="45">
        <f t="shared" ca="1" si="46"/>
        <v>0</v>
      </c>
      <c r="F696" s="45">
        <f t="shared" ca="1" si="47"/>
        <v>0</v>
      </c>
      <c r="G696" s="45">
        <f t="shared" ca="1" si="54"/>
        <v>0</v>
      </c>
      <c r="H696" s="48">
        <f t="shared" ca="1" si="55"/>
        <v>0</v>
      </c>
      <c r="I696" s="48">
        <f t="shared" ca="1" si="56"/>
        <v>0</v>
      </c>
      <c r="J696" s="45">
        <f t="shared" ca="1" si="57"/>
        <v>0</v>
      </c>
      <c r="K696" s="45">
        <f t="shared" ca="1" si="58"/>
        <v>0</v>
      </c>
      <c r="L696" s="45">
        <f t="shared" ca="1" si="59"/>
        <v>0</v>
      </c>
      <c r="M696" s="45">
        <f t="shared" ca="1" si="48"/>
        <v>0</v>
      </c>
      <c r="N696" s="48">
        <f t="shared" ca="1" si="60"/>
        <v>0</v>
      </c>
      <c r="O696" s="48">
        <f t="shared" ca="1" si="61"/>
        <v>0</v>
      </c>
      <c r="P696" s="45">
        <f t="shared" si="49"/>
        <v>0</v>
      </c>
      <c r="Q696" s="45">
        <f t="shared" si="50"/>
        <v>0</v>
      </c>
      <c r="R696" s="45">
        <f t="shared" si="51"/>
        <v>0</v>
      </c>
      <c r="S696" s="45">
        <f t="shared" si="52"/>
        <v>0</v>
      </c>
      <c r="T696" s="50">
        <f t="shared" si="53"/>
        <v>0</v>
      </c>
    </row>
    <row r="697" spans="1:20" ht="13">
      <c r="A697" s="51"/>
      <c r="B697" s="115">
        <f t="shared" ca="1" si="43"/>
        <v>0</v>
      </c>
      <c r="C697" s="53">
        <f t="shared" ca="1" si="44"/>
        <v>0</v>
      </c>
      <c r="D697" s="53">
        <f t="shared" ca="1" si="45"/>
        <v>0</v>
      </c>
      <c r="E697" s="53">
        <f t="shared" ca="1" si="46"/>
        <v>0</v>
      </c>
      <c r="F697" s="53">
        <f t="shared" ca="1" si="47"/>
        <v>0</v>
      </c>
      <c r="G697" s="53">
        <f t="shared" ca="1" si="54"/>
        <v>0</v>
      </c>
      <c r="H697" s="56">
        <f t="shared" ca="1" si="55"/>
        <v>0</v>
      </c>
      <c r="I697" s="56">
        <f t="shared" ca="1" si="56"/>
        <v>0</v>
      </c>
      <c r="J697" s="53">
        <f t="shared" ca="1" si="57"/>
        <v>0</v>
      </c>
      <c r="K697" s="53">
        <f t="shared" ca="1" si="58"/>
        <v>0</v>
      </c>
      <c r="L697" s="53">
        <f t="shared" ca="1" si="59"/>
        <v>0</v>
      </c>
      <c r="M697" s="53">
        <f t="shared" ca="1" si="48"/>
        <v>0</v>
      </c>
      <c r="N697" s="56">
        <f t="shared" ca="1" si="60"/>
        <v>0</v>
      </c>
      <c r="O697" s="56">
        <f t="shared" ca="1" si="61"/>
        <v>0</v>
      </c>
      <c r="P697" s="53">
        <f t="shared" si="49"/>
        <v>0</v>
      </c>
      <c r="Q697" s="53">
        <f t="shared" si="50"/>
        <v>0</v>
      </c>
      <c r="R697" s="53">
        <f t="shared" si="51"/>
        <v>0</v>
      </c>
      <c r="S697" s="53">
        <f t="shared" si="52"/>
        <v>0</v>
      </c>
      <c r="T697" s="58">
        <f t="shared" si="53"/>
        <v>0</v>
      </c>
    </row>
    <row r="698" spans="1:20" ht="13">
      <c r="A698" s="43"/>
      <c r="B698" s="116">
        <f t="shared" ca="1" si="43"/>
        <v>0</v>
      </c>
      <c r="C698" s="45">
        <f t="shared" ca="1" si="44"/>
        <v>0</v>
      </c>
      <c r="D698" s="45">
        <f t="shared" ca="1" si="45"/>
        <v>0</v>
      </c>
      <c r="E698" s="45">
        <f t="shared" ca="1" si="46"/>
        <v>0</v>
      </c>
      <c r="F698" s="45">
        <f t="shared" ca="1" si="47"/>
        <v>0</v>
      </c>
      <c r="G698" s="45">
        <f t="shared" ca="1" si="54"/>
        <v>0</v>
      </c>
      <c r="H698" s="48">
        <f t="shared" ca="1" si="55"/>
        <v>0</v>
      </c>
      <c r="I698" s="48">
        <f t="shared" ca="1" si="56"/>
        <v>0</v>
      </c>
      <c r="J698" s="45">
        <f t="shared" ca="1" si="57"/>
        <v>0</v>
      </c>
      <c r="K698" s="45">
        <f t="shared" ca="1" si="58"/>
        <v>0</v>
      </c>
      <c r="L698" s="45">
        <f t="shared" ca="1" si="59"/>
        <v>0</v>
      </c>
      <c r="M698" s="45">
        <f t="shared" ca="1" si="48"/>
        <v>0</v>
      </c>
      <c r="N698" s="48">
        <f t="shared" ca="1" si="60"/>
        <v>0</v>
      </c>
      <c r="O698" s="48">
        <f t="shared" ca="1" si="61"/>
        <v>0</v>
      </c>
      <c r="P698" s="45">
        <f t="shared" si="49"/>
        <v>0</v>
      </c>
      <c r="Q698" s="45">
        <f t="shared" si="50"/>
        <v>0</v>
      </c>
      <c r="R698" s="45">
        <f t="shared" si="51"/>
        <v>0</v>
      </c>
      <c r="S698" s="45">
        <f t="shared" si="52"/>
        <v>0</v>
      </c>
      <c r="T698" s="50">
        <f t="shared" si="53"/>
        <v>0</v>
      </c>
    </row>
    <row r="699" spans="1:20" ht="13">
      <c r="A699" s="51"/>
      <c r="B699" s="115">
        <f t="shared" ca="1" si="43"/>
        <v>0</v>
      </c>
      <c r="C699" s="53">
        <f t="shared" ca="1" si="44"/>
        <v>0</v>
      </c>
      <c r="D699" s="53">
        <f t="shared" ca="1" si="45"/>
        <v>0</v>
      </c>
      <c r="E699" s="53">
        <f t="shared" ca="1" si="46"/>
        <v>0</v>
      </c>
      <c r="F699" s="53">
        <f t="shared" ca="1" si="47"/>
        <v>0</v>
      </c>
      <c r="G699" s="53">
        <f t="shared" ca="1" si="54"/>
        <v>0</v>
      </c>
      <c r="H699" s="56">
        <f t="shared" ca="1" si="55"/>
        <v>0</v>
      </c>
      <c r="I699" s="56">
        <f t="shared" ca="1" si="56"/>
        <v>0</v>
      </c>
      <c r="J699" s="53">
        <f t="shared" ca="1" si="57"/>
        <v>0</v>
      </c>
      <c r="K699" s="53">
        <f t="shared" ca="1" si="58"/>
        <v>0</v>
      </c>
      <c r="L699" s="53">
        <f t="shared" ca="1" si="59"/>
        <v>0</v>
      </c>
      <c r="M699" s="53">
        <f t="shared" ca="1" si="48"/>
        <v>0</v>
      </c>
      <c r="N699" s="56">
        <f t="shared" ca="1" si="60"/>
        <v>0</v>
      </c>
      <c r="O699" s="56">
        <f t="shared" ca="1" si="61"/>
        <v>0</v>
      </c>
      <c r="P699" s="53">
        <f t="shared" si="49"/>
        <v>0</v>
      </c>
      <c r="Q699" s="53">
        <f t="shared" si="50"/>
        <v>0</v>
      </c>
      <c r="R699" s="53">
        <f t="shared" si="51"/>
        <v>0</v>
      </c>
      <c r="S699" s="53">
        <f t="shared" si="52"/>
        <v>0</v>
      </c>
      <c r="T699" s="58">
        <f t="shared" si="53"/>
        <v>0</v>
      </c>
    </row>
    <row r="700" spans="1:20" ht="13">
      <c r="A700" s="43"/>
      <c r="B700" s="116">
        <f t="shared" ca="1" si="43"/>
        <v>0</v>
      </c>
      <c r="C700" s="45">
        <f t="shared" ca="1" si="44"/>
        <v>0</v>
      </c>
      <c r="D700" s="45">
        <f t="shared" ca="1" si="45"/>
        <v>0</v>
      </c>
      <c r="E700" s="45">
        <f t="shared" ca="1" si="46"/>
        <v>0</v>
      </c>
      <c r="F700" s="45">
        <f t="shared" ca="1" si="47"/>
        <v>0</v>
      </c>
      <c r="G700" s="45">
        <f t="shared" ca="1" si="54"/>
        <v>0</v>
      </c>
      <c r="H700" s="48">
        <f t="shared" ca="1" si="55"/>
        <v>0</v>
      </c>
      <c r="I700" s="48">
        <f t="shared" ca="1" si="56"/>
        <v>0</v>
      </c>
      <c r="J700" s="45">
        <f t="shared" ca="1" si="57"/>
        <v>0</v>
      </c>
      <c r="K700" s="45">
        <f t="shared" ca="1" si="58"/>
        <v>0</v>
      </c>
      <c r="L700" s="45">
        <f t="shared" ca="1" si="59"/>
        <v>0</v>
      </c>
      <c r="M700" s="45">
        <f t="shared" ca="1" si="48"/>
        <v>0</v>
      </c>
      <c r="N700" s="48">
        <f t="shared" ca="1" si="60"/>
        <v>0</v>
      </c>
      <c r="O700" s="48">
        <f t="shared" ca="1" si="61"/>
        <v>0</v>
      </c>
      <c r="P700" s="45">
        <f t="shared" si="49"/>
        <v>0</v>
      </c>
      <c r="Q700" s="45">
        <f t="shared" si="50"/>
        <v>0</v>
      </c>
      <c r="R700" s="45">
        <f t="shared" si="51"/>
        <v>0</v>
      </c>
      <c r="S700" s="45">
        <f t="shared" si="52"/>
        <v>0</v>
      </c>
      <c r="T700" s="50">
        <f t="shared" si="53"/>
        <v>0</v>
      </c>
    </row>
    <row r="701" spans="1:20" ht="13">
      <c r="A701" s="51"/>
      <c r="B701" s="115">
        <f t="shared" ca="1" si="43"/>
        <v>0</v>
      </c>
      <c r="C701" s="53">
        <f t="shared" ca="1" si="44"/>
        <v>0</v>
      </c>
      <c r="D701" s="53">
        <f t="shared" ca="1" si="45"/>
        <v>0</v>
      </c>
      <c r="E701" s="53">
        <f t="shared" ca="1" si="46"/>
        <v>0</v>
      </c>
      <c r="F701" s="53">
        <f t="shared" ca="1" si="47"/>
        <v>0</v>
      </c>
      <c r="G701" s="53">
        <f t="shared" ca="1" si="54"/>
        <v>0</v>
      </c>
      <c r="H701" s="56">
        <f t="shared" ca="1" si="55"/>
        <v>0</v>
      </c>
      <c r="I701" s="56">
        <f t="shared" ca="1" si="56"/>
        <v>0</v>
      </c>
      <c r="J701" s="53">
        <f t="shared" ca="1" si="57"/>
        <v>0</v>
      </c>
      <c r="K701" s="53">
        <f t="shared" ca="1" si="58"/>
        <v>0</v>
      </c>
      <c r="L701" s="53">
        <f t="shared" ca="1" si="59"/>
        <v>0</v>
      </c>
      <c r="M701" s="53">
        <f t="shared" ca="1" si="48"/>
        <v>0</v>
      </c>
      <c r="N701" s="56">
        <f t="shared" ca="1" si="60"/>
        <v>0</v>
      </c>
      <c r="O701" s="56">
        <f t="shared" ca="1" si="61"/>
        <v>0</v>
      </c>
      <c r="P701" s="53">
        <f t="shared" si="49"/>
        <v>0</v>
      </c>
      <c r="Q701" s="53">
        <f t="shared" si="50"/>
        <v>0</v>
      </c>
      <c r="R701" s="53">
        <f t="shared" si="51"/>
        <v>0</v>
      </c>
      <c r="S701" s="53">
        <f t="shared" si="52"/>
        <v>0</v>
      </c>
      <c r="T701" s="58">
        <f t="shared" si="53"/>
        <v>0</v>
      </c>
    </row>
    <row r="702" spans="1:20" ht="13">
      <c r="A702" s="43"/>
      <c r="B702" s="116">
        <f t="shared" ca="1" si="43"/>
        <v>0</v>
      </c>
      <c r="C702" s="45">
        <f t="shared" ca="1" si="44"/>
        <v>0</v>
      </c>
      <c r="D702" s="45">
        <f t="shared" ca="1" si="45"/>
        <v>0</v>
      </c>
      <c r="E702" s="45">
        <f t="shared" ca="1" si="46"/>
        <v>0</v>
      </c>
      <c r="F702" s="45">
        <f t="shared" ca="1" si="47"/>
        <v>0</v>
      </c>
      <c r="G702" s="45">
        <f t="shared" ca="1" si="54"/>
        <v>0</v>
      </c>
      <c r="H702" s="48">
        <f t="shared" ca="1" si="55"/>
        <v>0</v>
      </c>
      <c r="I702" s="48">
        <f t="shared" ca="1" si="56"/>
        <v>0</v>
      </c>
      <c r="J702" s="45">
        <f t="shared" ca="1" si="57"/>
        <v>0</v>
      </c>
      <c r="K702" s="45">
        <f t="shared" ca="1" si="58"/>
        <v>0</v>
      </c>
      <c r="L702" s="45">
        <f t="shared" ca="1" si="59"/>
        <v>0</v>
      </c>
      <c r="M702" s="45">
        <f t="shared" ca="1" si="48"/>
        <v>0</v>
      </c>
      <c r="N702" s="48">
        <f t="shared" ca="1" si="60"/>
        <v>0</v>
      </c>
      <c r="O702" s="48">
        <f t="shared" ca="1" si="61"/>
        <v>0</v>
      </c>
      <c r="P702" s="45">
        <f t="shared" si="49"/>
        <v>0</v>
      </c>
      <c r="Q702" s="45">
        <f t="shared" si="50"/>
        <v>0</v>
      </c>
      <c r="R702" s="45">
        <f t="shared" si="51"/>
        <v>0</v>
      </c>
      <c r="S702" s="45">
        <f t="shared" si="52"/>
        <v>0</v>
      </c>
      <c r="T702" s="50">
        <f t="shared" si="53"/>
        <v>0</v>
      </c>
    </row>
    <row r="703" spans="1:20" ht="13">
      <c r="A703" s="51"/>
      <c r="B703" s="115">
        <f t="shared" ca="1" si="43"/>
        <v>0</v>
      </c>
      <c r="C703" s="53">
        <f t="shared" ca="1" si="44"/>
        <v>0</v>
      </c>
      <c r="D703" s="53">
        <f t="shared" ca="1" si="45"/>
        <v>0</v>
      </c>
      <c r="E703" s="53">
        <f t="shared" ca="1" si="46"/>
        <v>0</v>
      </c>
      <c r="F703" s="53">
        <f t="shared" ca="1" si="47"/>
        <v>0</v>
      </c>
      <c r="G703" s="53">
        <f t="shared" ca="1" si="54"/>
        <v>0</v>
      </c>
      <c r="H703" s="56">
        <f t="shared" ca="1" si="55"/>
        <v>0</v>
      </c>
      <c r="I703" s="56">
        <f t="shared" ca="1" si="56"/>
        <v>0</v>
      </c>
      <c r="J703" s="53">
        <f t="shared" ca="1" si="57"/>
        <v>0</v>
      </c>
      <c r="K703" s="53">
        <f t="shared" ca="1" si="58"/>
        <v>0</v>
      </c>
      <c r="L703" s="53">
        <f t="shared" ca="1" si="59"/>
        <v>0</v>
      </c>
      <c r="M703" s="53">
        <f t="shared" ca="1" si="48"/>
        <v>0</v>
      </c>
      <c r="N703" s="56">
        <f t="shared" ca="1" si="60"/>
        <v>0</v>
      </c>
      <c r="O703" s="56">
        <f t="shared" ca="1" si="61"/>
        <v>0</v>
      </c>
      <c r="P703" s="53">
        <f t="shared" si="49"/>
        <v>0</v>
      </c>
      <c r="Q703" s="53">
        <f t="shared" si="50"/>
        <v>0</v>
      </c>
      <c r="R703" s="53">
        <f t="shared" si="51"/>
        <v>0</v>
      </c>
      <c r="S703" s="53">
        <f t="shared" si="52"/>
        <v>0</v>
      </c>
      <c r="T703" s="58">
        <f t="shared" si="53"/>
        <v>0</v>
      </c>
    </row>
    <row r="704" spans="1:20" ht="13">
      <c r="A704" s="43"/>
      <c r="B704" s="116">
        <f t="shared" ca="1" si="43"/>
        <v>0</v>
      </c>
      <c r="C704" s="45">
        <f t="shared" ca="1" si="44"/>
        <v>0</v>
      </c>
      <c r="D704" s="45">
        <f t="shared" ca="1" si="45"/>
        <v>0</v>
      </c>
      <c r="E704" s="45">
        <f t="shared" ca="1" si="46"/>
        <v>0</v>
      </c>
      <c r="F704" s="45">
        <f t="shared" ca="1" si="47"/>
        <v>0</v>
      </c>
      <c r="G704" s="45">
        <f t="shared" ca="1" si="54"/>
        <v>0</v>
      </c>
      <c r="H704" s="48">
        <f t="shared" ca="1" si="55"/>
        <v>0</v>
      </c>
      <c r="I704" s="48">
        <f t="shared" ca="1" si="56"/>
        <v>0</v>
      </c>
      <c r="J704" s="45">
        <f t="shared" ca="1" si="57"/>
        <v>0</v>
      </c>
      <c r="K704" s="45">
        <f t="shared" ca="1" si="58"/>
        <v>0</v>
      </c>
      <c r="L704" s="45">
        <f t="shared" ca="1" si="59"/>
        <v>0</v>
      </c>
      <c r="M704" s="45">
        <f t="shared" ca="1" si="48"/>
        <v>0</v>
      </c>
      <c r="N704" s="48">
        <f t="shared" ca="1" si="60"/>
        <v>0</v>
      </c>
      <c r="O704" s="48">
        <f t="shared" ca="1" si="61"/>
        <v>0</v>
      </c>
      <c r="P704" s="45">
        <f t="shared" si="49"/>
        <v>0</v>
      </c>
      <c r="Q704" s="45">
        <f t="shared" si="50"/>
        <v>0</v>
      </c>
      <c r="R704" s="45">
        <f t="shared" si="51"/>
        <v>0</v>
      </c>
      <c r="S704" s="45">
        <f t="shared" si="52"/>
        <v>0</v>
      </c>
      <c r="T704" s="50">
        <f t="shared" si="53"/>
        <v>0</v>
      </c>
    </row>
    <row r="705" spans="1:20" ht="13">
      <c r="A705" s="51"/>
      <c r="B705" s="115">
        <f t="shared" ca="1" si="43"/>
        <v>0</v>
      </c>
      <c r="C705" s="53">
        <f t="shared" ca="1" si="44"/>
        <v>0</v>
      </c>
      <c r="D705" s="53">
        <f t="shared" ca="1" si="45"/>
        <v>0</v>
      </c>
      <c r="E705" s="53">
        <f t="shared" ca="1" si="46"/>
        <v>0</v>
      </c>
      <c r="F705" s="53">
        <f t="shared" ca="1" si="47"/>
        <v>0</v>
      </c>
      <c r="G705" s="53">
        <f t="shared" ca="1" si="54"/>
        <v>0</v>
      </c>
      <c r="H705" s="56">
        <f t="shared" ca="1" si="55"/>
        <v>0</v>
      </c>
      <c r="I705" s="56">
        <f t="shared" ca="1" si="56"/>
        <v>0</v>
      </c>
      <c r="J705" s="53">
        <f t="shared" ca="1" si="57"/>
        <v>0</v>
      </c>
      <c r="K705" s="53">
        <f t="shared" ca="1" si="58"/>
        <v>0</v>
      </c>
      <c r="L705" s="53">
        <f t="shared" ca="1" si="59"/>
        <v>0</v>
      </c>
      <c r="M705" s="53">
        <f t="shared" ca="1" si="48"/>
        <v>0</v>
      </c>
      <c r="N705" s="56">
        <f t="shared" ca="1" si="60"/>
        <v>0</v>
      </c>
      <c r="O705" s="56">
        <f t="shared" ca="1" si="61"/>
        <v>0</v>
      </c>
      <c r="P705" s="53">
        <f t="shared" si="49"/>
        <v>0</v>
      </c>
      <c r="Q705" s="53">
        <f t="shared" si="50"/>
        <v>0</v>
      </c>
      <c r="R705" s="53">
        <f t="shared" si="51"/>
        <v>0</v>
      </c>
      <c r="S705" s="53">
        <f t="shared" si="52"/>
        <v>0</v>
      </c>
      <c r="T705" s="58">
        <f t="shared" si="53"/>
        <v>0</v>
      </c>
    </row>
    <row r="706" spans="1:20" ht="13">
      <c r="A706" s="43"/>
      <c r="B706" s="116">
        <f t="shared" ca="1" si="43"/>
        <v>0</v>
      </c>
      <c r="C706" s="45">
        <f t="shared" ca="1" si="44"/>
        <v>0</v>
      </c>
      <c r="D706" s="45">
        <f t="shared" ca="1" si="45"/>
        <v>0</v>
      </c>
      <c r="E706" s="45">
        <f t="shared" ca="1" si="46"/>
        <v>0</v>
      </c>
      <c r="F706" s="45">
        <f t="shared" ca="1" si="47"/>
        <v>0</v>
      </c>
      <c r="G706" s="45">
        <f t="shared" ca="1" si="54"/>
        <v>0</v>
      </c>
      <c r="H706" s="48">
        <f t="shared" ca="1" si="55"/>
        <v>0</v>
      </c>
      <c r="I706" s="48">
        <f t="shared" ca="1" si="56"/>
        <v>0</v>
      </c>
      <c r="J706" s="45">
        <f t="shared" ca="1" si="57"/>
        <v>0</v>
      </c>
      <c r="K706" s="45">
        <f t="shared" ca="1" si="58"/>
        <v>0</v>
      </c>
      <c r="L706" s="45">
        <f t="shared" ca="1" si="59"/>
        <v>0</v>
      </c>
      <c r="M706" s="45">
        <f t="shared" ca="1" si="48"/>
        <v>0</v>
      </c>
      <c r="N706" s="48">
        <f t="shared" ca="1" si="60"/>
        <v>0</v>
      </c>
      <c r="O706" s="48">
        <f t="shared" ca="1" si="61"/>
        <v>0</v>
      </c>
      <c r="P706" s="45">
        <f t="shared" si="49"/>
        <v>0</v>
      </c>
      <c r="Q706" s="45">
        <f t="shared" si="50"/>
        <v>0</v>
      </c>
      <c r="R706" s="45">
        <f t="shared" si="51"/>
        <v>0</v>
      </c>
      <c r="S706" s="45">
        <f t="shared" si="52"/>
        <v>0</v>
      </c>
      <c r="T706" s="50">
        <f t="shared" si="53"/>
        <v>0</v>
      </c>
    </row>
    <row r="707" spans="1:20" ht="13">
      <c r="A707" s="51"/>
      <c r="B707" s="115">
        <f t="shared" ca="1" si="43"/>
        <v>0</v>
      </c>
      <c r="C707" s="53">
        <f t="shared" ca="1" si="44"/>
        <v>0</v>
      </c>
      <c r="D707" s="53">
        <f t="shared" ca="1" si="45"/>
        <v>0</v>
      </c>
      <c r="E707" s="53">
        <f t="shared" ca="1" si="46"/>
        <v>0</v>
      </c>
      <c r="F707" s="53">
        <f t="shared" ca="1" si="47"/>
        <v>0</v>
      </c>
      <c r="G707" s="53">
        <f t="shared" ca="1" si="54"/>
        <v>0</v>
      </c>
      <c r="H707" s="56">
        <f t="shared" ca="1" si="55"/>
        <v>0</v>
      </c>
      <c r="I707" s="56">
        <f t="shared" ca="1" si="56"/>
        <v>0</v>
      </c>
      <c r="J707" s="53">
        <f t="shared" ca="1" si="57"/>
        <v>0</v>
      </c>
      <c r="K707" s="53">
        <f t="shared" ca="1" si="58"/>
        <v>0</v>
      </c>
      <c r="L707" s="53">
        <f t="shared" ca="1" si="59"/>
        <v>0</v>
      </c>
      <c r="M707" s="53">
        <f t="shared" ca="1" si="48"/>
        <v>0</v>
      </c>
      <c r="N707" s="56">
        <f t="shared" ca="1" si="60"/>
        <v>0</v>
      </c>
      <c r="O707" s="56">
        <f t="shared" ca="1" si="61"/>
        <v>0</v>
      </c>
      <c r="P707" s="53">
        <f t="shared" si="49"/>
        <v>0</v>
      </c>
      <c r="Q707" s="53">
        <f t="shared" si="50"/>
        <v>0</v>
      </c>
      <c r="R707" s="53">
        <f t="shared" si="51"/>
        <v>0</v>
      </c>
      <c r="S707" s="53">
        <f t="shared" si="52"/>
        <v>0</v>
      </c>
      <c r="T707" s="58">
        <f t="shared" si="53"/>
        <v>0</v>
      </c>
    </row>
    <row r="708" spans="1:20" ht="13">
      <c r="A708" s="43"/>
      <c r="B708" s="116">
        <f t="shared" ca="1" si="43"/>
        <v>0</v>
      </c>
      <c r="C708" s="45">
        <f t="shared" ca="1" si="44"/>
        <v>0</v>
      </c>
      <c r="D708" s="45">
        <f t="shared" ca="1" si="45"/>
        <v>0</v>
      </c>
      <c r="E708" s="45">
        <f t="shared" ca="1" si="46"/>
        <v>0</v>
      </c>
      <c r="F708" s="45">
        <f t="shared" ca="1" si="47"/>
        <v>0</v>
      </c>
      <c r="G708" s="45">
        <f t="shared" ca="1" si="54"/>
        <v>0</v>
      </c>
      <c r="H708" s="48">
        <f t="shared" ca="1" si="55"/>
        <v>0</v>
      </c>
      <c r="I708" s="48">
        <f t="shared" ca="1" si="56"/>
        <v>0</v>
      </c>
      <c r="J708" s="45">
        <f t="shared" ca="1" si="57"/>
        <v>0</v>
      </c>
      <c r="K708" s="45">
        <f t="shared" ca="1" si="58"/>
        <v>0</v>
      </c>
      <c r="L708" s="45">
        <f t="shared" ca="1" si="59"/>
        <v>0</v>
      </c>
      <c r="M708" s="45">
        <f t="shared" ca="1" si="48"/>
        <v>0</v>
      </c>
      <c r="N708" s="48">
        <f t="shared" ca="1" si="60"/>
        <v>0</v>
      </c>
      <c r="O708" s="48">
        <f t="shared" ca="1" si="61"/>
        <v>0</v>
      </c>
      <c r="P708" s="45">
        <f t="shared" si="49"/>
        <v>0</v>
      </c>
      <c r="Q708" s="45">
        <f t="shared" si="50"/>
        <v>0</v>
      </c>
      <c r="R708" s="45">
        <f t="shared" si="51"/>
        <v>0</v>
      </c>
      <c r="S708" s="45">
        <f t="shared" si="52"/>
        <v>0</v>
      </c>
      <c r="T708" s="50">
        <f t="shared" si="53"/>
        <v>0</v>
      </c>
    </row>
    <row r="709" spans="1:20" ht="13">
      <c r="A709" s="51"/>
      <c r="B709" s="115">
        <f t="shared" ca="1" si="43"/>
        <v>0</v>
      </c>
      <c r="C709" s="53">
        <f t="shared" ca="1" si="44"/>
        <v>0</v>
      </c>
      <c r="D709" s="53">
        <f t="shared" ca="1" si="45"/>
        <v>0</v>
      </c>
      <c r="E709" s="53">
        <f t="shared" ca="1" si="46"/>
        <v>0</v>
      </c>
      <c r="F709" s="53">
        <f t="shared" ca="1" si="47"/>
        <v>0</v>
      </c>
      <c r="G709" s="53">
        <f t="shared" ca="1" si="54"/>
        <v>0</v>
      </c>
      <c r="H709" s="56">
        <f t="shared" ca="1" si="55"/>
        <v>0</v>
      </c>
      <c r="I709" s="56">
        <f t="shared" ca="1" si="56"/>
        <v>0</v>
      </c>
      <c r="J709" s="53">
        <f t="shared" ca="1" si="57"/>
        <v>0</v>
      </c>
      <c r="K709" s="53">
        <f t="shared" ca="1" si="58"/>
        <v>0</v>
      </c>
      <c r="L709" s="53">
        <f t="shared" ca="1" si="59"/>
        <v>0</v>
      </c>
      <c r="M709" s="53">
        <f t="shared" ca="1" si="48"/>
        <v>0</v>
      </c>
      <c r="N709" s="56">
        <f t="shared" ca="1" si="60"/>
        <v>0</v>
      </c>
      <c r="O709" s="56">
        <f t="shared" ca="1" si="61"/>
        <v>0</v>
      </c>
      <c r="P709" s="53">
        <f t="shared" si="49"/>
        <v>0</v>
      </c>
      <c r="Q709" s="53">
        <f t="shared" si="50"/>
        <v>0</v>
      </c>
      <c r="R709" s="53">
        <f t="shared" si="51"/>
        <v>0</v>
      </c>
      <c r="S709" s="53">
        <f t="shared" si="52"/>
        <v>0</v>
      </c>
      <c r="T709" s="58">
        <f t="shared" si="53"/>
        <v>0</v>
      </c>
    </row>
    <row r="710" spans="1:20" ht="13">
      <c r="A710" s="43"/>
      <c r="B710" s="116">
        <f t="shared" ca="1" si="43"/>
        <v>0</v>
      </c>
      <c r="C710" s="45">
        <f t="shared" ca="1" si="44"/>
        <v>0</v>
      </c>
      <c r="D710" s="45">
        <f t="shared" ca="1" si="45"/>
        <v>0</v>
      </c>
      <c r="E710" s="45">
        <f t="shared" ca="1" si="46"/>
        <v>0</v>
      </c>
      <c r="F710" s="45">
        <f t="shared" ca="1" si="47"/>
        <v>0</v>
      </c>
      <c r="G710" s="45">
        <f t="shared" ca="1" si="54"/>
        <v>0</v>
      </c>
      <c r="H710" s="48">
        <f t="shared" ca="1" si="55"/>
        <v>0</v>
      </c>
      <c r="I710" s="48">
        <f t="shared" ca="1" si="56"/>
        <v>0</v>
      </c>
      <c r="J710" s="45">
        <f t="shared" ca="1" si="57"/>
        <v>0</v>
      </c>
      <c r="K710" s="45">
        <f t="shared" ca="1" si="58"/>
        <v>0</v>
      </c>
      <c r="L710" s="45">
        <f t="shared" ca="1" si="59"/>
        <v>0</v>
      </c>
      <c r="M710" s="45">
        <f t="shared" ca="1" si="48"/>
        <v>0</v>
      </c>
      <c r="N710" s="48">
        <f t="shared" ca="1" si="60"/>
        <v>0</v>
      </c>
      <c r="O710" s="48">
        <f t="shared" ca="1" si="61"/>
        <v>0</v>
      </c>
      <c r="P710" s="45">
        <f t="shared" si="49"/>
        <v>0</v>
      </c>
      <c r="Q710" s="45">
        <f t="shared" si="50"/>
        <v>0</v>
      </c>
      <c r="R710" s="45">
        <f t="shared" si="51"/>
        <v>0</v>
      </c>
      <c r="S710" s="45">
        <f t="shared" si="52"/>
        <v>0</v>
      </c>
      <c r="T710" s="50">
        <f t="shared" si="53"/>
        <v>0</v>
      </c>
    </row>
    <row r="711" spans="1:20" ht="13">
      <c r="A711" s="51"/>
      <c r="B711" s="115">
        <f t="shared" ca="1" si="43"/>
        <v>0</v>
      </c>
      <c r="C711" s="53">
        <f t="shared" ca="1" si="44"/>
        <v>0</v>
      </c>
      <c r="D711" s="53">
        <f t="shared" ca="1" si="45"/>
        <v>0</v>
      </c>
      <c r="E711" s="53">
        <f t="shared" ca="1" si="46"/>
        <v>0</v>
      </c>
      <c r="F711" s="53">
        <f t="shared" ca="1" si="47"/>
        <v>0</v>
      </c>
      <c r="G711" s="53">
        <f t="shared" ca="1" si="54"/>
        <v>0</v>
      </c>
      <c r="H711" s="56">
        <f t="shared" ca="1" si="55"/>
        <v>0</v>
      </c>
      <c r="I711" s="56">
        <f t="shared" ca="1" si="56"/>
        <v>0</v>
      </c>
      <c r="J711" s="53">
        <f t="shared" ca="1" si="57"/>
        <v>0</v>
      </c>
      <c r="K711" s="53">
        <f t="shared" ca="1" si="58"/>
        <v>0</v>
      </c>
      <c r="L711" s="53">
        <f t="shared" ca="1" si="59"/>
        <v>0</v>
      </c>
      <c r="M711" s="53">
        <f t="shared" ca="1" si="48"/>
        <v>0</v>
      </c>
      <c r="N711" s="56">
        <f t="shared" ca="1" si="60"/>
        <v>0</v>
      </c>
      <c r="O711" s="56">
        <f t="shared" ca="1" si="61"/>
        <v>0</v>
      </c>
      <c r="P711" s="53">
        <f t="shared" si="49"/>
        <v>0</v>
      </c>
      <c r="Q711" s="53">
        <f t="shared" si="50"/>
        <v>0</v>
      </c>
      <c r="R711" s="53">
        <f t="shared" si="51"/>
        <v>0</v>
      </c>
      <c r="S711" s="53">
        <f t="shared" si="52"/>
        <v>0</v>
      </c>
      <c r="T711" s="58">
        <f t="shared" si="53"/>
        <v>0</v>
      </c>
    </row>
    <row r="712" spans="1:20" ht="13">
      <c r="A712" s="43"/>
      <c r="B712" s="116">
        <f t="shared" ca="1" si="43"/>
        <v>0</v>
      </c>
      <c r="C712" s="45">
        <f t="shared" ca="1" si="44"/>
        <v>0</v>
      </c>
      <c r="D712" s="45">
        <f t="shared" ca="1" si="45"/>
        <v>0</v>
      </c>
      <c r="E712" s="45">
        <f t="shared" ca="1" si="46"/>
        <v>0</v>
      </c>
      <c r="F712" s="45">
        <f t="shared" ca="1" si="47"/>
        <v>0</v>
      </c>
      <c r="G712" s="45">
        <f t="shared" ca="1" si="54"/>
        <v>0</v>
      </c>
      <c r="H712" s="48">
        <f t="shared" ca="1" si="55"/>
        <v>0</v>
      </c>
      <c r="I712" s="48">
        <f t="shared" ca="1" si="56"/>
        <v>0</v>
      </c>
      <c r="J712" s="45">
        <f t="shared" ca="1" si="57"/>
        <v>0</v>
      </c>
      <c r="K712" s="45">
        <f t="shared" ca="1" si="58"/>
        <v>0</v>
      </c>
      <c r="L712" s="45">
        <f t="shared" ca="1" si="59"/>
        <v>0</v>
      </c>
      <c r="M712" s="45">
        <f t="shared" ca="1" si="48"/>
        <v>0</v>
      </c>
      <c r="N712" s="48">
        <f t="shared" ca="1" si="60"/>
        <v>0</v>
      </c>
      <c r="O712" s="48">
        <f t="shared" ca="1" si="61"/>
        <v>0</v>
      </c>
      <c r="P712" s="45">
        <f t="shared" si="49"/>
        <v>0</v>
      </c>
      <c r="Q712" s="45">
        <f t="shared" si="50"/>
        <v>0</v>
      </c>
      <c r="R712" s="45">
        <f t="shared" si="51"/>
        <v>0</v>
      </c>
      <c r="S712" s="45">
        <f t="shared" si="52"/>
        <v>0</v>
      </c>
      <c r="T712" s="50">
        <f t="shared" si="53"/>
        <v>0</v>
      </c>
    </row>
    <row r="713" spans="1:20" ht="13">
      <c r="A713" s="51"/>
      <c r="B713" s="115">
        <f t="shared" ca="1" si="43"/>
        <v>0</v>
      </c>
      <c r="C713" s="53">
        <f t="shared" ca="1" si="44"/>
        <v>0</v>
      </c>
      <c r="D713" s="53">
        <f t="shared" ca="1" si="45"/>
        <v>0</v>
      </c>
      <c r="E713" s="53">
        <f t="shared" ca="1" si="46"/>
        <v>0</v>
      </c>
      <c r="F713" s="53">
        <f t="shared" ca="1" si="47"/>
        <v>0</v>
      </c>
      <c r="G713" s="53">
        <f t="shared" ca="1" si="54"/>
        <v>0</v>
      </c>
      <c r="H713" s="56">
        <f t="shared" ca="1" si="55"/>
        <v>0</v>
      </c>
      <c r="I713" s="56">
        <f t="shared" ca="1" si="56"/>
        <v>0</v>
      </c>
      <c r="J713" s="53">
        <f t="shared" ca="1" si="57"/>
        <v>0</v>
      </c>
      <c r="K713" s="53">
        <f t="shared" ca="1" si="58"/>
        <v>0</v>
      </c>
      <c r="L713" s="53">
        <f t="shared" ca="1" si="59"/>
        <v>0</v>
      </c>
      <c r="M713" s="53">
        <f t="shared" ca="1" si="48"/>
        <v>0</v>
      </c>
      <c r="N713" s="56">
        <f t="shared" ca="1" si="60"/>
        <v>0</v>
      </c>
      <c r="O713" s="56">
        <f t="shared" ca="1" si="61"/>
        <v>0</v>
      </c>
      <c r="P713" s="53">
        <f t="shared" si="49"/>
        <v>0</v>
      </c>
      <c r="Q713" s="53">
        <f t="shared" si="50"/>
        <v>0</v>
      </c>
      <c r="R713" s="53">
        <f t="shared" si="51"/>
        <v>0</v>
      </c>
      <c r="S713" s="53">
        <f t="shared" si="52"/>
        <v>0</v>
      </c>
      <c r="T713" s="58">
        <f t="shared" si="53"/>
        <v>0</v>
      </c>
    </row>
    <row r="714" spans="1:20" ht="13">
      <c r="A714" s="43"/>
      <c r="B714" s="116">
        <f t="shared" ca="1" si="43"/>
        <v>0</v>
      </c>
      <c r="C714" s="45">
        <f t="shared" ca="1" si="44"/>
        <v>0</v>
      </c>
      <c r="D714" s="45">
        <f t="shared" ca="1" si="45"/>
        <v>0</v>
      </c>
      <c r="E714" s="45">
        <f t="shared" ca="1" si="46"/>
        <v>0</v>
      </c>
      <c r="F714" s="45">
        <f t="shared" ca="1" si="47"/>
        <v>0</v>
      </c>
      <c r="G714" s="45">
        <f t="shared" ca="1" si="54"/>
        <v>0</v>
      </c>
      <c r="H714" s="48">
        <f t="shared" ca="1" si="55"/>
        <v>0</v>
      </c>
      <c r="I714" s="48">
        <f t="shared" ca="1" si="56"/>
        <v>0</v>
      </c>
      <c r="J714" s="45">
        <f t="shared" ca="1" si="57"/>
        <v>0</v>
      </c>
      <c r="K714" s="45">
        <f t="shared" ca="1" si="58"/>
        <v>0</v>
      </c>
      <c r="L714" s="45">
        <f t="shared" ca="1" si="59"/>
        <v>0</v>
      </c>
      <c r="M714" s="45">
        <f t="shared" ca="1" si="48"/>
        <v>0</v>
      </c>
      <c r="N714" s="48">
        <f t="shared" ca="1" si="60"/>
        <v>0</v>
      </c>
      <c r="O714" s="48">
        <f t="shared" ca="1" si="61"/>
        <v>0</v>
      </c>
      <c r="P714" s="45">
        <f t="shared" si="49"/>
        <v>0</v>
      </c>
      <c r="Q714" s="45">
        <f t="shared" si="50"/>
        <v>0</v>
      </c>
      <c r="R714" s="45">
        <f t="shared" si="51"/>
        <v>0</v>
      </c>
      <c r="S714" s="45">
        <f t="shared" si="52"/>
        <v>0</v>
      </c>
      <c r="T714" s="50">
        <f t="shared" si="53"/>
        <v>0</v>
      </c>
    </row>
    <row r="715" spans="1:20" ht="13">
      <c r="A715" s="51"/>
      <c r="B715" s="115">
        <f t="shared" ca="1" si="43"/>
        <v>0</v>
      </c>
      <c r="C715" s="53">
        <f t="shared" ca="1" si="44"/>
        <v>0</v>
      </c>
      <c r="D715" s="53">
        <f t="shared" ca="1" si="45"/>
        <v>0</v>
      </c>
      <c r="E715" s="53">
        <f t="shared" ca="1" si="46"/>
        <v>0</v>
      </c>
      <c r="F715" s="53">
        <f t="shared" ca="1" si="47"/>
        <v>0</v>
      </c>
      <c r="G715" s="53">
        <f t="shared" ca="1" si="54"/>
        <v>0</v>
      </c>
      <c r="H715" s="56">
        <f t="shared" ca="1" si="55"/>
        <v>0</v>
      </c>
      <c r="I715" s="56">
        <f t="shared" ca="1" si="56"/>
        <v>0</v>
      </c>
      <c r="J715" s="53">
        <f t="shared" ca="1" si="57"/>
        <v>0</v>
      </c>
      <c r="K715" s="53">
        <f t="shared" ca="1" si="58"/>
        <v>0</v>
      </c>
      <c r="L715" s="53">
        <f t="shared" ca="1" si="59"/>
        <v>0</v>
      </c>
      <c r="M715" s="53">
        <f t="shared" ca="1" si="48"/>
        <v>0</v>
      </c>
      <c r="N715" s="56">
        <f t="shared" ca="1" si="60"/>
        <v>0</v>
      </c>
      <c r="O715" s="56">
        <f t="shared" ca="1" si="61"/>
        <v>0</v>
      </c>
      <c r="P715" s="53">
        <f t="shared" si="49"/>
        <v>0</v>
      </c>
      <c r="Q715" s="53">
        <f t="shared" si="50"/>
        <v>0</v>
      </c>
      <c r="R715" s="53">
        <f t="shared" si="51"/>
        <v>0</v>
      </c>
      <c r="S715" s="53">
        <f t="shared" si="52"/>
        <v>0</v>
      </c>
      <c r="T715" s="58">
        <f t="shared" si="53"/>
        <v>0</v>
      </c>
    </row>
    <row r="716" spans="1:20" ht="13">
      <c r="A716" s="43"/>
      <c r="B716" s="116">
        <f t="shared" ca="1" si="43"/>
        <v>0</v>
      </c>
      <c r="C716" s="45">
        <f t="shared" ca="1" si="44"/>
        <v>0</v>
      </c>
      <c r="D716" s="45">
        <f t="shared" ca="1" si="45"/>
        <v>0</v>
      </c>
      <c r="E716" s="45">
        <f t="shared" ca="1" si="46"/>
        <v>0</v>
      </c>
      <c r="F716" s="45">
        <f t="shared" ca="1" si="47"/>
        <v>0</v>
      </c>
      <c r="G716" s="45">
        <f t="shared" ca="1" si="54"/>
        <v>0</v>
      </c>
      <c r="H716" s="48">
        <f t="shared" ca="1" si="55"/>
        <v>0</v>
      </c>
      <c r="I716" s="48">
        <f t="shared" ca="1" si="56"/>
        <v>0</v>
      </c>
      <c r="J716" s="45">
        <f t="shared" ca="1" si="57"/>
        <v>0</v>
      </c>
      <c r="K716" s="45">
        <f t="shared" ca="1" si="58"/>
        <v>0</v>
      </c>
      <c r="L716" s="45">
        <f t="shared" ca="1" si="59"/>
        <v>0</v>
      </c>
      <c r="M716" s="45">
        <f t="shared" ca="1" si="48"/>
        <v>0</v>
      </c>
      <c r="N716" s="48">
        <f t="shared" ca="1" si="60"/>
        <v>0</v>
      </c>
      <c r="O716" s="48">
        <f t="shared" ca="1" si="61"/>
        <v>0</v>
      </c>
      <c r="P716" s="45">
        <f t="shared" si="49"/>
        <v>0</v>
      </c>
      <c r="Q716" s="45">
        <f t="shared" si="50"/>
        <v>0</v>
      </c>
      <c r="R716" s="45">
        <f t="shared" si="51"/>
        <v>0</v>
      </c>
      <c r="S716" s="45">
        <f t="shared" si="52"/>
        <v>0</v>
      </c>
      <c r="T716" s="50">
        <f t="shared" si="53"/>
        <v>0</v>
      </c>
    </row>
    <row r="717" spans="1:20" ht="13">
      <c r="A717" s="51"/>
      <c r="B717" s="115">
        <f t="shared" ca="1" si="43"/>
        <v>0</v>
      </c>
      <c r="C717" s="53">
        <f t="shared" ca="1" si="44"/>
        <v>0</v>
      </c>
      <c r="D717" s="53">
        <f t="shared" ca="1" si="45"/>
        <v>0</v>
      </c>
      <c r="E717" s="53">
        <f t="shared" ca="1" si="46"/>
        <v>0</v>
      </c>
      <c r="F717" s="53">
        <f t="shared" ca="1" si="47"/>
        <v>0</v>
      </c>
      <c r="G717" s="53">
        <f t="shared" ca="1" si="54"/>
        <v>0</v>
      </c>
      <c r="H717" s="56">
        <f t="shared" ca="1" si="55"/>
        <v>0</v>
      </c>
      <c r="I717" s="56">
        <f t="shared" ca="1" si="56"/>
        <v>0</v>
      </c>
      <c r="J717" s="53">
        <f t="shared" ca="1" si="57"/>
        <v>0</v>
      </c>
      <c r="K717" s="53">
        <f t="shared" ca="1" si="58"/>
        <v>0</v>
      </c>
      <c r="L717" s="53">
        <f t="shared" ca="1" si="59"/>
        <v>0</v>
      </c>
      <c r="M717" s="53">
        <f t="shared" ca="1" si="48"/>
        <v>0</v>
      </c>
      <c r="N717" s="56">
        <f t="shared" ca="1" si="60"/>
        <v>0</v>
      </c>
      <c r="O717" s="56">
        <f t="shared" ca="1" si="61"/>
        <v>0</v>
      </c>
      <c r="P717" s="53">
        <f t="shared" si="49"/>
        <v>0</v>
      </c>
      <c r="Q717" s="53">
        <f t="shared" si="50"/>
        <v>0</v>
      </c>
      <c r="R717" s="53">
        <f t="shared" si="51"/>
        <v>0</v>
      </c>
      <c r="S717" s="53">
        <f t="shared" si="52"/>
        <v>0</v>
      </c>
      <c r="T717" s="58">
        <f t="shared" si="53"/>
        <v>0</v>
      </c>
    </row>
    <row r="718" spans="1:20" ht="13">
      <c r="A718" s="43"/>
      <c r="B718" s="116">
        <f t="shared" ca="1" si="43"/>
        <v>0</v>
      </c>
      <c r="C718" s="45">
        <f t="shared" ca="1" si="44"/>
        <v>0</v>
      </c>
      <c r="D718" s="45">
        <f t="shared" ca="1" si="45"/>
        <v>0</v>
      </c>
      <c r="E718" s="45">
        <f t="shared" ca="1" si="46"/>
        <v>0</v>
      </c>
      <c r="F718" s="45">
        <f t="shared" ca="1" si="47"/>
        <v>0</v>
      </c>
      <c r="G718" s="45">
        <f t="shared" ca="1" si="54"/>
        <v>0</v>
      </c>
      <c r="H718" s="48">
        <f t="shared" ca="1" si="55"/>
        <v>0</v>
      </c>
      <c r="I718" s="48">
        <f t="shared" ca="1" si="56"/>
        <v>0</v>
      </c>
      <c r="J718" s="45">
        <f t="shared" ca="1" si="57"/>
        <v>0</v>
      </c>
      <c r="K718" s="45">
        <f t="shared" ca="1" si="58"/>
        <v>0</v>
      </c>
      <c r="L718" s="45">
        <f t="shared" ca="1" si="59"/>
        <v>0</v>
      </c>
      <c r="M718" s="45">
        <f t="shared" ca="1" si="48"/>
        <v>0</v>
      </c>
      <c r="N718" s="48">
        <f t="shared" ca="1" si="60"/>
        <v>0</v>
      </c>
      <c r="O718" s="48">
        <f t="shared" ca="1" si="61"/>
        <v>0</v>
      </c>
      <c r="P718" s="45">
        <f t="shared" si="49"/>
        <v>0</v>
      </c>
      <c r="Q718" s="45">
        <f t="shared" si="50"/>
        <v>0</v>
      </c>
      <c r="R718" s="45">
        <f t="shared" si="51"/>
        <v>0</v>
      </c>
      <c r="S718" s="45">
        <f t="shared" si="52"/>
        <v>0</v>
      </c>
      <c r="T718" s="50">
        <f t="shared" si="53"/>
        <v>0</v>
      </c>
    </row>
    <row r="719" spans="1:20" ht="13">
      <c r="A719" s="51"/>
      <c r="B719" s="115">
        <f t="shared" ca="1" si="43"/>
        <v>0</v>
      </c>
      <c r="C719" s="53">
        <f t="shared" ca="1" si="44"/>
        <v>0</v>
      </c>
      <c r="D719" s="53">
        <f t="shared" ca="1" si="45"/>
        <v>0</v>
      </c>
      <c r="E719" s="53">
        <f t="shared" ca="1" si="46"/>
        <v>0</v>
      </c>
      <c r="F719" s="53">
        <f t="shared" ca="1" si="47"/>
        <v>0</v>
      </c>
      <c r="G719" s="53">
        <f t="shared" ca="1" si="54"/>
        <v>0</v>
      </c>
      <c r="H719" s="56">
        <f t="shared" ca="1" si="55"/>
        <v>0</v>
      </c>
      <c r="I719" s="56">
        <f t="shared" ca="1" si="56"/>
        <v>0</v>
      </c>
      <c r="J719" s="53">
        <f t="shared" ca="1" si="57"/>
        <v>0</v>
      </c>
      <c r="K719" s="53">
        <f t="shared" ca="1" si="58"/>
        <v>0</v>
      </c>
      <c r="L719" s="53">
        <f t="shared" ca="1" si="59"/>
        <v>0</v>
      </c>
      <c r="M719" s="53">
        <f t="shared" ca="1" si="48"/>
        <v>0</v>
      </c>
      <c r="N719" s="56">
        <f t="shared" ca="1" si="60"/>
        <v>0</v>
      </c>
      <c r="O719" s="56">
        <f t="shared" ca="1" si="61"/>
        <v>0</v>
      </c>
      <c r="P719" s="53">
        <f t="shared" si="49"/>
        <v>0</v>
      </c>
      <c r="Q719" s="53">
        <f t="shared" si="50"/>
        <v>0</v>
      </c>
      <c r="R719" s="53">
        <f t="shared" si="51"/>
        <v>0</v>
      </c>
      <c r="S719" s="53">
        <f t="shared" si="52"/>
        <v>0</v>
      </c>
      <c r="T719" s="58">
        <f t="shared" si="53"/>
        <v>0</v>
      </c>
    </row>
    <row r="720" spans="1:20" ht="13">
      <c r="A720" s="43"/>
      <c r="B720" s="116">
        <f t="shared" ca="1" si="43"/>
        <v>0</v>
      </c>
      <c r="C720" s="45">
        <f t="shared" ca="1" si="44"/>
        <v>0</v>
      </c>
      <c r="D720" s="45">
        <f t="shared" ca="1" si="45"/>
        <v>0</v>
      </c>
      <c r="E720" s="45">
        <f t="shared" ca="1" si="46"/>
        <v>0</v>
      </c>
      <c r="F720" s="45">
        <f t="shared" ca="1" si="47"/>
        <v>0</v>
      </c>
      <c r="G720" s="45">
        <f t="shared" ca="1" si="54"/>
        <v>0</v>
      </c>
      <c r="H720" s="48">
        <f t="shared" ca="1" si="55"/>
        <v>0</v>
      </c>
      <c r="I720" s="48">
        <f t="shared" ca="1" si="56"/>
        <v>0</v>
      </c>
      <c r="J720" s="45">
        <f t="shared" ca="1" si="57"/>
        <v>0</v>
      </c>
      <c r="K720" s="45">
        <f t="shared" ca="1" si="58"/>
        <v>0</v>
      </c>
      <c r="L720" s="45">
        <f t="shared" ca="1" si="59"/>
        <v>0</v>
      </c>
      <c r="M720" s="45">
        <f t="shared" ca="1" si="48"/>
        <v>0</v>
      </c>
      <c r="N720" s="48">
        <f t="shared" ca="1" si="60"/>
        <v>0</v>
      </c>
      <c r="O720" s="48">
        <f t="shared" ca="1" si="61"/>
        <v>0</v>
      </c>
      <c r="P720" s="45">
        <f t="shared" si="49"/>
        <v>0</v>
      </c>
      <c r="Q720" s="45">
        <f t="shared" si="50"/>
        <v>0</v>
      </c>
      <c r="R720" s="45">
        <f t="shared" si="51"/>
        <v>0</v>
      </c>
      <c r="S720" s="45">
        <f t="shared" si="52"/>
        <v>0</v>
      </c>
      <c r="T720" s="50">
        <f t="shared" si="53"/>
        <v>0</v>
      </c>
    </row>
    <row r="721" spans="1:20" ht="13">
      <c r="A721" s="51"/>
      <c r="B721" s="115">
        <f t="shared" ca="1" si="43"/>
        <v>0</v>
      </c>
      <c r="C721" s="53">
        <f t="shared" ca="1" si="44"/>
        <v>0</v>
      </c>
      <c r="D721" s="53">
        <f t="shared" ca="1" si="45"/>
        <v>0</v>
      </c>
      <c r="E721" s="53">
        <f t="shared" ca="1" si="46"/>
        <v>0</v>
      </c>
      <c r="F721" s="53">
        <f t="shared" ca="1" si="47"/>
        <v>0</v>
      </c>
      <c r="G721" s="53">
        <f t="shared" ca="1" si="54"/>
        <v>0</v>
      </c>
      <c r="H721" s="56">
        <f t="shared" ca="1" si="55"/>
        <v>0</v>
      </c>
      <c r="I721" s="56">
        <f t="shared" ca="1" si="56"/>
        <v>0</v>
      </c>
      <c r="J721" s="53">
        <f t="shared" ca="1" si="57"/>
        <v>0</v>
      </c>
      <c r="K721" s="53">
        <f t="shared" ca="1" si="58"/>
        <v>0</v>
      </c>
      <c r="L721" s="53">
        <f t="shared" ca="1" si="59"/>
        <v>0</v>
      </c>
      <c r="M721" s="53">
        <f t="shared" ca="1" si="48"/>
        <v>0</v>
      </c>
      <c r="N721" s="56">
        <f t="shared" ca="1" si="60"/>
        <v>0</v>
      </c>
      <c r="O721" s="56">
        <f t="shared" ca="1" si="61"/>
        <v>0</v>
      </c>
      <c r="P721" s="53">
        <f t="shared" si="49"/>
        <v>0</v>
      </c>
      <c r="Q721" s="53">
        <f t="shared" si="50"/>
        <v>0</v>
      </c>
      <c r="R721" s="53">
        <f t="shared" si="51"/>
        <v>0</v>
      </c>
      <c r="S721" s="53">
        <f t="shared" si="52"/>
        <v>0</v>
      </c>
      <c r="T721" s="58">
        <f t="shared" si="53"/>
        <v>0</v>
      </c>
    </row>
    <row r="722" spans="1:20" ht="13">
      <c r="A722" s="43"/>
      <c r="B722" s="116">
        <f t="shared" ca="1" si="43"/>
        <v>0</v>
      </c>
      <c r="C722" s="45">
        <f t="shared" ca="1" si="44"/>
        <v>0</v>
      </c>
      <c r="D722" s="45">
        <f t="shared" ca="1" si="45"/>
        <v>0</v>
      </c>
      <c r="E722" s="45">
        <f t="shared" ca="1" si="46"/>
        <v>0</v>
      </c>
      <c r="F722" s="45">
        <f t="shared" ca="1" si="47"/>
        <v>0</v>
      </c>
      <c r="G722" s="45">
        <f t="shared" ca="1" si="54"/>
        <v>0</v>
      </c>
      <c r="H722" s="48">
        <f t="shared" ca="1" si="55"/>
        <v>0</v>
      </c>
      <c r="I722" s="48">
        <f t="shared" ca="1" si="56"/>
        <v>0</v>
      </c>
      <c r="J722" s="45">
        <f t="shared" ca="1" si="57"/>
        <v>0</v>
      </c>
      <c r="K722" s="45">
        <f t="shared" ca="1" si="58"/>
        <v>0</v>
      </c>
      <c r="L722" s="45">
        <f t="shared" ca="1" si="59"/>
        <v>0</v>
      </c>
      <c r="M722" s="45">
        <f t="shared" ca="1" si="48"/>
        <v>0</v>
      </c>
      <c r="N722" s="48">
        <f t="shared" ca="1" si="60"/>
        <v>0</v>
      </c>
      <c r="O722" s="48">
        <f t="shared" ca="1" si="61"/>
        <v>0</v>
      </c>
      <c r="P722" s="45">
        <f t="shared" si="49"/>
        <v>0</v>
      </c>
      <c r="Q722" s="45">
        <f t="shared" si="50"/>
        <v>0</v>
      </c>
      <c r="R722" s="45">
        <f t="shared" si="51"/>
        <v>0</v>
      </c>
      <c r="S722" s="45">
        <f t="shared" si="52"/>
        <v>0</v>
      </c>
      <c r="T722" s="50">
        <f t="shared" si="53"/>
        <v>0</v>
      </c>
    </row>
    <row r="723" spans="1:20" ht="13">
      <c r="A723" s="51"/>
      <c r="B723" s="115">
        <f t="shared" ca="1" si="43"/>
        <v>0</v>
      </c>
      <c r="C723" s="53">
        <f t="shared" ca="1" si="44"/>
        <v>0</v>
      </c>
      <c r="D723" s="53">
        <f t="shared" ca="1" si="45"/>
        <v>0</v>
      </c>
      <c r="E723" s="53">
        <f t="shared" ca="1" si="46"/>
        <v>0</v>
      </c>
      <c r="F723" s="53">
        <f t="shared" ca="1" si="47"/>
        <v>0</v>
      </c>
      <c r="G723" s="53">
        <f t="shared" ca="1" si="54"/>
        <v>0</v>
      </c>
      <c r="H723" s="56">
        <f t="shared" ca="1" si="55"/>
        <v>0</v>
      </c>
      <c r="I723" s="56">
        <f t="shared" ca="1" si="56"/>
        <v>0</v>
      </c>
      <c r="J723" s="53">
        <f t="shared" ca="1" si="57"/>
        <v>0</v>
      </c>
      <c r="K723" s="53">
        <f t="shared" ca="1" si="58"/>
        <v>0</v>
      </c>
      <c r="L723" s="53">
        <f t="shared" ca="1" si="59"/>
        <v>0</v>
      </c>
      <c r="M723" s="53">
        <f t="shared" ca="1" si="48"/>
        <v>0</v>
      </c>
      <c r="N723" s="56">
        <f t="shared" ca="1" si="60"/>
        <v>0</v>
      </c>
      <c r="O723" s="56">
        <f t="shared" ca="1" si="61"/>
        <v>0</v>
      </c>
      <c r="P723" s="53">
        <f t="shared" si="49"/>
        <v>0</v>
      </c>
      <c r="Q723" s="53">
        <f t="shared" si="50"/>
        <v>0</v>
      </c>
      <c r="R723" s="53">
        <f t="shared" si="51"/>
        <v>0</v>
      </c>
      <c r="S723" s="53">
        <f t="shared" si="52"/>
        <v>0</v>
      </c>
      <c r="T723" s="58">
        <f t="shared" si="53"/>
        <v>0</v>
      </c>
    </row>
    <row r="724" spans="1:20" ht="13">
      <c r="A724" s="43"/>
      <c r="B724" s="116">
        <f t="shared" ca="1" si="43"/>
        <v>0</v>
      </c>
      <c r="C724" s="45">
        <f t="shared" ca="1" si="44"/>
        <v>0</v>
      </c>
      <c r="D724" s="45">
        <f t="shared" ca="1" si="45"/>
        <v>0</v>
      </c>
      <c r="E724" s="45">
        <f t="shared" ca="1" si="46"/>
        <v>0</v>
      </c>
      <c r="F724" s="45">
        <f t="shared" ca="1" si="47"/>
        <v>0</v>
      </c>
      <c r="G724" s="45">
        <f t="shared" ca="1" si="54"/>
        <v>0</v>
      </c>
      <c r="H724" s="48">
        <f t="shared" ca="1" si="55"/>
        <v>0</v>
      </c>
      <c r="I724" s="48">
        <f t="shared" ca="1" si="56"/>
        <v>0</v>
      </c>
      <c r="J724" s="45">
        <f t="shared" ca="1" si="57"/>
        <v>0</v>
      </c>
      <c r="K724" s="45">
        <f t="shared" ca="1" si="58"/>
        <v>0</v>
      </c>
      <c r="L724" s="45">
        <f t="shared" ca="1" si="59"/>
        <v>0</v>
      </c>
      <c r="M724" s="45">
        <f t="shared" ca="1" si="48"/>
        <v>0</v>
      </c>
      <c r="N724" s="48">
        <f t="shared" ca="1" si="60"/>
        <v>0</v>
      </c>
      <c r="O724" s="48">
        <f t="shared" ca="1" si="61"/>
        <v>0</v>
      </c>
      <c r="P724" s="45">
        <f t="shared" si="49"/>
        <v>0</v>
      </c>
      <c r="Q724" s="45">
        <f t="shared" si="50"/>
        <v>0</v>
      </c>
      <c r="R724" s="45">
        <f t="shared" si="51"/>
        <v>0</v>
      </c>
      <c r="S724" s="45">
        <f t="shared" si="52"/>
        <v>0</v>
      </c>
      <c r="T724" s="50">
        <f t="shared" si="53"/>
        <v>0</v>
      </c>
    </row>
    <row r="725" spans="1:20" ht="13">
      <c r="A725" s="51"/>
      <c r="B725" s="115">
        <f t="shared" ca="1" si="43"/>
        <v>0</v>
      </c>
      <c r="C725" s="53">
        <f t="shared" ca="1" si="44"/>
        <v>0</v>
      </c>
      <c r="D725" s="53">
        <f t="shared" ca="1" si="45"/>
        <v>0</v>
      </c>
      <c r="E725" s="53">
        <f t="shared" ca="1" si="46"/>
        <v>0</v>
      </c>
      <c r="F725" s="53">
        <f t="shared" ca="1" si="47"/>
        <v>0</v>
      </c>
      <c r="G725" s="53">
        <f t="shared" ca="1" si="54"/>
        <v>0</v>
      </c>
      <c r="H725" s="56">
        <f t="shared" ca="1" si="55"/>
        <v>0</v>
      </c>
      <c r="I725" s="56">
        <f t="shared" ca="1" si="56"/>
        <v>0</v>
      </c>
      <c r="J725" s="53">
        <f t="shared" ca="1" si="57"/>
        <v>0</v>
      </c>
      <c r="K725" s="53">
        <f t="shared" ca="1" si="58"/>
        <v>0</v>
      </c>
      <c r="L725" s="53">
        <f t="shared" ca="1" si="59"/>
        <v>0</v>
      </c>
      <c r="M725" s="53">
        <f t="shared" ca="1" si="48"/>
        <v>0</v>
      </c>
      <c r="N725" s="56">
        <f t="shared" ca="1" si="60"/>
        <v>0</v>
      </c>
      <c r="O725" s="56">
        <f t="shared" ca="1" si="61"/>
        <v>0</v>
      </c>
      <c r="P725" s="53">
        <f t="shared" si="49"/>
        <v>0</v>
      </c>
      <c r="Q725" s="53">
        <f t="shared" si="50"/>
        <v>0</v>
      </c>
      <c r="R725" s="53">
        <f t="shared" si="51"/>
        <v>0</v>
      </c>
      <c r="S725" s="53">
        <f t="shared" si="52"/>
        <v>0</v>
      </c>
      <c r="T725" s="58">
        <f t="shared" si="53"/>
        <v>0</v>
      </c>
    </row>
    <row r="726" spans="1:20" ht="13">
      <c r="A726" s="43"/>
      <c r="B726" s="116">
        <f t="shared" ca="1" si="43"/>
        <v>0</v>
      </c>
      <c r="C726" s="45">
        <f t="shared" ca="1" si="44"/>
        <v>0</v>
      </c>
      <c r="D726" s="45">
        <f t="shared" ca="1" si="45"/>
        <v>0</v>
      </c>
      <c r="E726" s="45">
        <f t="shared" ca="1" si="46"/>
        <v>0</v>
      </c>
      <c r="F726" s="45">
        <f t="shared" ca="1" si="47"/>
        <v>0</v>
      </c>
      <c r="G726" s="45">
        <f t="shared" ca="1" si="54"/>
        <v>0</v>
      </c>
      <c r="H726" s="48">
        <f t="shared" ca="1" si="55"/>
        <v>0</v>
      </c>
      <c r="I726" s="48">
        <f t="shared" ca="1" si="56"/>
        <v>0</v>
      </c>
      <c r="J726" s="45">
        <f t="shared" ca="1" si="57"/>
        <v>0</v>
      </c>
      <c r="K726" s="45">
        <f t="shared" ca="1" si="58"/>
        <v>0</v>
      </c>
      <c r="L726" s="45">
        <f t="shared" ca="1" si="59"/>
        <v>0</v>
      </c>
      <c r="M726" s="45">
        <f t="shared" ca="1" si="48"/>
        <v>0</v>
      </c>
      <c r="N726" s="48">
        <f t="shared" ca="1" si="60"/>
        <v>0</v>
      </c>
      <c r="O726" s="48">
        <f t="shared" ca="1" si="61"/>
        <v>0</v>
      </c>
      <c r="P726" s="45">
        <f t="shared" si="49"/>
        <v>0</v>
      </c>
      <c r="Q726" s="45">
        <f t="shared" si="50"/>
        <v>0</v>
      </c>
      <c r="R726" s="45">
        <f t="shared" si="51"/>
        <v>0</v>
      </c>
      <c r="S726" s="45">
        <f t="shared" si="52"/>
        <v>0</v>
      </c>
      <c r="T726" s="50">
        <f t="shared" si="53"/>
        <v>0</v>
      </c>
    </row>
    <row r="727" spans="1:20" ht="13">
      <c r="A727" s="51"/>
      <c r="B727" s="115">
        <f t="shared" ca="1" si="43"/>
        <v>0</v>
      </c>
      <c r="C727" s="53">
        <f t="shared" ca="1" si="44"/>
        <v>0</v>
      </c>
      <c r="D727" s="53">
        <f t="shared" ca="1" si="45"/>
        <v>0</v>
      </c>
      <c r="E727" s="53">
        <f t="shared" ca="1" si="46"/>
        <v>0</v>
      </c>
      <c r="F727" s="53">
        <f t="shared" ca="1" si="47"/>
        <v>0</v>
      </c>
      <c r="G727" s="53">
        <f t="shared" ca="1" si="54"/>
        <v>0</v>
      </c>
      <c r="H727" s="56">
        <f t="shared" ca="1" si="55"/>
        <v>0</v>
      </c>
      <c r="I727" s="56">
        <f t="shared" ca="1" si="56"/>
        <v>0</v>
      </c>
      <c r="J727" s="53">
        <f t="shared" ca="1" si="57"/>
        <v>0</v>
      </c>
      <c r="K727" s="53">
        <f t="shared" ca="1" si="58"/>
        <v>0</v>
      </c>
      <c r="L727" s="53">
        <f t="shared" ca="1" si="59"/>
        <v>0</v>
      </c>
      <c r="M727" s="53">
        <f t="shared" ca="1" si="48"/>
        <v>0</v>
      </c>
      <c r="N727" s="56">
        <f t="shared" ca="1" si="60"/>
        <v>0</v>
      </c>
      <c r="O727" s="56">
        <f t="shared" ca="1" si="61"/>
        <v>0</v>
      </c>
      <c r="P727" s="53">
        <f t="shared" si="49"/>
        <v>0</v>
      </c>
      <c r="Q727" s="53">
        <f t="shared" si="50"/>
        <v>0</v>
      </c>
      <c r="R727" s="53">
        <f t="shared" si="51"/>
        <v>0</v>
      </c>
      <c r="S727" s="53">
        <f t="shared" si="52"/>
        <v>0</v>
      </c>
      <c r="T727" s="58">
        <f t="shared" si="53"/>
        <v>0</v>
      </c>
    </row>
    <row r="728" spans="1:20" ht="13">
      <c r="A728" s="43"/>
      <c r="B728" s="116">
        <f t="shared" ca="1" si="43"/>
        <v>0</v>
      </c>
      <c r="C728" s="45">
        <f t="shared" ca="1" si="44"/>
        <v>0</v>
      </c>
      <c r="D728" s="45">
        <f t="shared" ca="1" si="45"/>
        <v>0</v>
      </c>
      <c r="E728" s="45">
        <f t="shared" ca="1" si="46"/>
        <v>0</v>
      </c>
      <c r="F728" s="45">
        <f t="shared" ca="1" si="47"/>
        <v>0</v>
      </c>
      <c r="G728" s="45">
        <f t="shared" ca="1" si="54"/>
        <v>0</v>
      </c>
      <c r="H728" s="48">
        <f t="shared" ca="1" si="55"/>
        <v>0</v>
      </c>
      <c r="I728" s="48">
        <f t="shared" ca="1" si="56"/>
        <v>0</v>
      </c>
      <c r="J728" s="45">
        <f t="shared" ca="1" si="57"/>
        <v>0</v>
      </c>
      <c r="K728" s="45">
        <f t="shared" ca="1" si="58"/>
        <v>0</v>
      </c>
      <c r="L728" s="45">
        <f t="shared" ca="1" si="59"/>
        <v>0</v>
      </c>
      <c r="M728" s="45">
        <f t="shared" ca="1" si="48"/>
        <v>0</v>
      </c>
      <c r="N728" s="48">
        <f t="shared" ca="1" si="60"/>
        <v>0</v>
      </c>
      <c r="O728" s="48">
        <f t="shared" ca="1" si="61"/>
        <v>0</v>
      </c>
      <c r="P728" s="45">
        <f t="shared" si="49"/>
        <v>0</v>
      </c>
      <c r="Q728" s="45">
        <f t="shared" si="50"/>
        <v>0</v>
      </c>
      <c r="R728" s="45">
        <f t="shared" si="51"/>
        <v>0</v>
      </c>
      <c r="S728" s="45">
        <f t="shared" si="52"/>
        <v>0</v>
      </c>
      <c r="T728" s="50">
        <f t="shared" si="53"/>
        <v>0</v>
      </c>
    </row>
    <row r="729" spans="1:20" ht="13">
      <c r="A729" s="51"/>
      <c r="B729" s="115">
        <f t="shared" ca="1" si="43"/>
        <v>0</v>
      </c>
      <c r="C729" s="53">
        <f t="shared" ca="1" si="44"/>
        <v>0</v>
      </c>
      <c r="D729" s="53">
        <f t="shared" ca="1" si="45"/>
        <v>0</v>
      </c>
      <c r="E729" s="53">
        <f t="shared" ca="1" si="46"/>
        <v>0</v>
      </c>
      <c r="F729" s="53">
        <f t="shared" ca="1" si="47"/>
        <v>0</v>
      </c>
      <c r="G729" s="53">
        <f t="shared" ca="1" si="54"/>
        <v>0</v>
      </c>
      <c r="H729" s="56">
        <f t="shared" ca="1" si="55"/>
        <v>0</v>
      </c>
      <c r="I729" s="56">
        <f t="shared" ca="1" si="56"/>
        <v>0</v>
      </c>
      <c r="J729" s="53">
        <f t="shared" ca="1" si="57"/>
        <v>0</v>
      </c>
      <c r="K729" s="53">
        <f t="shared" ca="1" si="58"/>
        <v>0</v>
      </c>
      <c r="L729" s="53">
        <f t="shared" ca="1" si="59"/>
        <v>0</v>
      </c>
      <c r="M729" s="53">
        <f t="shared" ca="1" si="48"/>
        <v>0</v>
      </c>
      <c r="N729" s="56">
        <f t="shared" ca="1" si="60"/>
        <v>0</v>
      </c>
      <c r="O729" s="56">
        <f t="shared" ca="1" si="61"/>
        <v>0</v>
      </c>
      <c r="P729" s="53">
        <f t="shared" si="49"/>
        <v>0</v>
      </c>
      <c r="Q729" s="53">
        <f t="shared" si="50"/>
        <v>0</v>
      </c>
      <c r="R729" s="53">
        <f t="shared" si="51"/>
        <v>0</v>
      </c>
      <c r="S729" s="53">
        <f t="shared" si="52"/>
        <v>0</v>
      </c>
      <c r="T729" s="58">
        <f t="shared" si="53"/>
        <v>0</v>
      </c>
    </row>
    <row r="730" spans="1:20" ht="13">
      <c r="A730" s="43"/>
      <c r="B730" s="116">
        <f t="shared" ca="1" si="43"/>
        <v>0</v>
      </c>
      <c r="C730" s="45">
        <f t="shared" ca="1" si="44"/>
        <v>0</v>
      </c>
      <c r="D730" s="45">
        <f t="shared" ca="1" si="45"/>
        <v>0</v>
      </c>
      <c r="E730" s="45">
        <f t="shared" ca="1" si="46"/>
        <v>0</v>
      </c>
      <c r="F730" s="45">
        <f t="shared" ca="1" si="47"/>
        <v>0</v>
      </c>
      <c r="G730" s="45">
        <f t="shared" ca="1" si="54"/>
        <v>0</v>
      </c>
      <c r="H730" s="48">
        <f t="shared" ca="1" si="55"/>
        <v>0</v>
      </c>
      <c r="I730" s="48">
        <f t="shared" ca="1" si="56"/>
        <v>0</v>
      </c>
      <c r="J730" s="45">
        <f t="shared" ca="1" si="57"/>
        <v>0</v>
      </c>
      <c r="K730" s="45">
        <f t="shared" ca="1" si="58"/>
        <v>0</v>
      </c>
      <c r="L730" s="45">
        <f t="shared" ca="1" si="59"/>
        <v>0</v>
      </c>
      <c r="M730" s="45">
        <f t="shared" ca="1" si="48"/>
        <v>0</v>
      </c>
      <c r="N730" s="48">
        <f t="shared" ca="1" si="60"/>
        <v>0</v>
      </c>
      <c r="O730" s="48">
        <f t="shared" ca="1" si="61"/>
        <v>0</v>
      </c>
      <c r="P730" s="45">
        <f t="shared" si="49"/>
        <v>0</v>
      </c>
      <c r="Q730" s="45">
        <f t="shared" si="50"/>
        <v>0</v>
      </c>
      <c r="R730" s="45">
        <f t="shared" si="51"/>
        <v>0</v>
      </c>
      <c r="S730" s="45">
        <f t="shared" si="52"/>
        <v>0</v>
      </c>
      <c r="T730" s="50">
        <f t="shared" si="53"/>
        <v>0</v>
      </c>
    </row>
    <row r="731" spans="1:20" ht="13">
      <c r="A731" s="51"/>
      <c r="B731" s="115">
        <f t="shared" ca="1" si="43"/>
        <v>0</v>
      </c>
      <c r="C731" s="53">
        <f t="shared" ca="1" si="44"/>
        <v>0</v>
      </c>
      <c r="D731" s="53">
        <f t="shared" ca="1" si="45"/>
        <v>0</v>
      </c>
      <c r="E731" s="53">
        <f t="shared" ca="1" si="46"/>
        <v>0</v>
      </c>
      <c r="F731" s="53">
        <f t="shared" ca="1" si="47"/>
        <v>0</v>
      </c>
      <c r="G731" s="53">
        <f t="shared" ca="1" si="54"/>
        <v>0</v>
      </c>
      <c r="H731" s="56">
        <f t="shared" ca="1" si="55"/>
        <v>0</v>
      </c>
      <c r="I731" s="56">
        <f t="shared" ca="1" si="56"/>
        <v>0</v>
      </c>
      <c r="J731" s="53">
        <f t="shared" ca="1" si="57"/>
        <v>0</v>
      </c>
      <c r="K731" s="53">
        <f t="shared" ca="1" si="58"/>
        <v>0</v>
      </c>
      <c r="L731" s="53">
        <f t="shared" ca="1" si="59"/>
        <v>0</v>
      </c>
      <c r="M731" s="53">
        <f t="shared" ca="1" si="48"/>
        <v>0</v>
      </c>
      <c r="N731" s="56">
        <f t="shared" ca="1" si="60"/>
        <v>0</v>
      </c>
      <c r="O731" s="56">
        <f t="shared" ca="1" si="61"/>
        <v>0</v>
      </c>
      <c r="P731" s="53">
        <f t="shared" si="49"/>
        <v>0</v>
      </c>
      <c r="Q731" s="53">
        <f t="shared" si="50"/>
        <v>0</v>
      </c>
      <c r="R731" s="53">
        <f t="shared" si="51"/>
        <v>0</v>
      </c>
      <c r="S731" s="53">
        <f t="shared" si="52"/>
        <v>0</v>
      </c>
      <c r="T731" s="58">
        <f t="shared" si="53"/>
        <v>0</v>
      </c>
    </row>
    <row r="732" spans="1:20" ht="13">
      <c r="A732" s="43"/>
      <c r="B732" s="116">
        <f t="shared" ca="1" si="43"/>
        <v>0</v>
      </c>
      <c r="C732" s="45">
        <f t="shared" ca="1" si="44"/>
        <v>0</v>
      </c>
      <c r="D732" s="45">
        <f t="shared" ca="1" si="45"/>
        <v>0</v>
      </c>
      <c r="E732" s="45">
        <f t="shared" ca="1" si="46"/>
        <v>0</v>
      </c>
      <c r="F732" s="45">
        <f t="shared" ca="1" si="47"/>
        <v>0</v>
      </c>
      <c r="G732" s="45">
        <f t="shared" ca="1" si="54"/>
        <v>0</v>
      </c>
      <c r="H732" s="48">
        <f t="shared" ca="1" si="55"/>
        <v>0</v>
      </c>
      <c r="I732" s="48">
        <f t="shared" ca="1" si="56"/>
        <v>0</v>
      </c>
      <c r="J732" s="45">
        <f t="shared" ca="1" si="57"/>
        <v>0</v>
      </c>
      <c r="K732" s="45">
        <f t="shared" ca="1" si="58"/>
        <v>0</v>
      </c>
      <c r="L732" s="45">
        <f t="shared" ca="1" si="59"/>
        <v>0</v>
      </c>
      <c r="M732" s="45">
        <f t="shared" ca="1" si="48"/>
        <v>0</v>
      </c>
      <c r="N732" s="48">
        <f t="shared" ca="1" si="60"/>
        <v>0</v>
      </c>
      <c r="O732" s="48">
        <f t="shared" ca="1" si="61"/>
        <v>0</v>
      </c>
      <c r="P732" s="45">
        <f t="shared" si="49"/>
        <v>0</v>
      </c>
      <c r="Q732" s="45">
        <f t="shared" si="50"/>
        <v>0</v>
      </c>
      <c r="R732" s="45">
        <f t="shared" si="51"/>
        <v>0</v>
      </c>
      <c r="S732" s="45">
        <f t="shared" si="52"/>
        <v>0</v>
      </c>
      <c r="T732" s="50">
        <f t="shared" si="53"/>
        <v>0</v>
      </c>
    </row>
    <row r="733" spans="1:20" ht="13">
      <c r="A733" s="51"/>
      <c r="B733" s="115">
        <f t="shared" ca="1" si="43"/>
        <v>0</v>
      </c>
      <c r="C733" s="53">
        <f t="shared" ca="1" si="44"/>
        <v>0</v>
      </c>
      <c r="D733" s="53">
        <f t="shared" ca="1" si="45"/>
        <v>0</v>
      </c>
      <c r="E733" s="53">
        <f t="shared" ca="1" si="46"/>
        <v>0</v>
      </c>
      <c r="F733" s="53">
        <f t="shared" ca="1" si="47"/>
        <v>0</v>
      </c>
      <c r="G733" s="53">
        <f t="shared" ca="1" si="54"/>
        <v>0</v>
      </c>
      <c r="H733" s="56">
        <f t="shared" ca="1" si="55"/>
        <v>0</v>
      </c>
      <c r="I733" s="56">
        <f t="shared" ca="1" si="56"/>
        <v>0</v>
      </c>
      <c r="J733" s="53">
        <f t="shared" ca="1" si="57"/>
        <v>0</v>
      </c>
      <c r="K733" s="53">
        <f t="shared" ca="1" si="58"/>
        <v>0</v>
      </c>
      <c r="L733" s="53">
        <f t="shared" ca="1" si="59"/>
        <v>0</v>
      </c>
      <c r="M733" s="53">
        <f t="shared" ca="1" si="48"/>
        <v>0</v>
      </c>
      <c r="N733" s="56">
        <f t="shared" ca="1" si="60"/>
        <v>0</v>
      </c>
      <c r="O733" s="56">
        <f t="shared" ca="1" si="61"/>
        <v>0</v>
      </c>
      <c r="P733" s="53">
        <f t="shared" si="49"/>
        <v>0</v>
      </c>
      <c r="Q733" s="53">
        <f t="shared" si="50"/>
        <v>0</v>
      </c>
      <c r="R733" s="53">
        <f t="shared" si="51"/>
        <v>0</v>
      </c>
      <c r="S733" s="53">
        <f t="shared" si="52"/>
        <v>0</v>
      </c>
      <c r="T733" s="58">
        <f t="shared" si="53"/>
        <v>0</v>
      </c>
    </row>
    <row r="734" spans="1:20" ht="13">
      <c r="A734" s="43"/>
      <c r="B734" s="116">
        <f t="shared" ca="1" si="43"/>
        <v>0</v>
      </c>
      <c r="C734" s="45">
        <f t="shared" ca="1" si="44"/>
        <v>0</v>
      </c>
      <c r="D734" s="45">
        <f t="shared" ca="1" si="45"/>
        <v>0</v>
      </c>
      <c r="E734" s="45">
        <f t="shared" ca="1" si="46"/>
        <v>0</v>
      </c>
      <c r="F734" s="45">
        <f t="shared" ca="1" si="47"/>
        <v>0</v>
      </c>
      <c r="G734" s="45">
        <f t="shared" ca="1" si="54"/>
        <v>0</v>
      </c>
      <c r="H734" s="48">
        <f t="shared" ca="1" si="55"/>
        <v>0</v>
      </c>
      <c r="I734" s="48">
        <f t="shared" ca="1" si="56"/>
        <v>0</v>
      </c>
      <c r="J734" s="45">
        <f t="shared" ca="1" si="57"/>
        <v>0</v>
      </c>
      <c r="K734" s="45">
        <f t="shared" ca="1" si="58"/>
        <v>0</v>
      </c>
      <c r="L734" s="45">
        <f t="shared" ca="1" si="59"/>
        <v>0</v>
      </c>
      <c r="M734" s="45">
        <f t="shared" ca="1" si="48"/>
        <v>0</v>
      </c>
      <c r="N734" s="48">
        <f t="shared" ca="1" si="60"/>
        <v>0</v>
      </c>
      <c r="O734" s="48">
        <f t="shared" ca="1" si="61"/>
        <v>0</v>
      </c>
      <c r="P734" s="45">
        <f t="shared" si="49"/>
        <v>0</v>
      </c>
      <c r="Q734" s="45">
        <f t="shared" si="50"/>
        <v>0</v>
      </c>
      <c r="R734" s="45">
        <f t="shared" si="51"/>
        <v>0</v>
      </c>
      <c r="S734" s="45">
        <f t="shared" si="52"/>
        <v>0</v>
      </c>
      <c r="T734" s="50">
        <f t="shared" si="53"/>
        <v>0</v>
      </c>
    </row>
    <row r="735" spans="1:20" ht="13">
      <c r="A735" s="51"/>
      <c r="B735" s="115">
        <f t="shared" ca="1" si="43"/>
        <v>0</v>
      </c>
      <c r="C735" s="53">
        <f t="shared" ca="1" si="44"/>
        <v>0</v>
      </c>
      <c r="D735" s="53">
        <f t="shared" ca="1" si="45"/>
        <v>0</v>
      </c>
      <c r="E735" s="53">
        <f t="shared" ca="1" si="46"/>
        <v>0</v>
      </c>
      <c r="F735" s="53">
        <f t="shared" ca="1" si="47"/>
        <v>0</v>
      </c>
      <c r="G735" s="53">
        <f t="shared" ca="1" si="54"/>
        <v>0</v>
      </c>
      <c r="H735" s="56">
        <f t="shared" ca="1" si="55"/>
        <v>0</v>
      </c>
      <c r="I735" s="56">
        <f t="shared" ca="1" si="56"/>
        <v>0</v>
      </c>
      <c r="J735" s="53">
        <f t="shared" ca="1" si="57"/>
        <v>0</v>
      </c>
      <c r="K735" s="53">
        <f t="shared" ca="1" si="58"/>
        <v>0</v>
      </c>
      <c r="L735" s="53">
        <f t="shared" ca="1" si="59"/>
        <v>0</v>
      </c>
      <c r="M735" s="53">
        <f t="shared" ca="1" si="48"/>
        <v>0</v>
      </c>
      <c r="N735" s="56">
        <f t="shared" ca="1" si="60"/>
        <v>0</v>
      </c>
      <c r="O735" s="56">
        <f t="shared" ca="1" si="61"/>
        <v>0</v>
      </c>
      <c r="P735" s="53">
        <f t="shared" si="49"/>
        <v>0</v>
      </c>
      <c r="Q735" s="53">
        <f t="shared" si="50"/>
        <v>0</v>
      </c>
      <c r="R735" s="53">
        <f t="shared" si="51"/>
        <v>0</v>
      </c>
      <c r="S735" s="53">
        <f t="shared" si="52"/>
        <v>0</v>
      </c>
      <c r="T735" s="58">
        <f t="shared" si="53"/>
        <v>0</v>
      </c>
    </row>
    <row r="736" spans="1:20" ht="13">
      <c r="A736" s="43"/>
      <c r="B736" s="116">
        <f t="shared" ca="1" si="43"/>
        <v>0</v>
      </c>
      <c r="C736" s="45">
        <f t="shared" ca="1" si="44"/>
        <v>0</v>
      </c>
      <c r="D736" s="45">
        <f t="shared" ca="1" si="45"/>
        <v>0</v>
      </c>
      <c r="E736" s="45">
        <f t="shared" ca="1" si="46"/>
        <v>0</v>
      </c>
      <c r="F736" s="45">
        <f t="shared" ca="1" si="47"/>
        <v>0</v>
      </c>
      <c r="G736" s="45">
        <f t="shared" ca="1" si="54"/>
        <v>0</v>
      </c>
      <c r="H736" s="48">
        <f t="shared" ca="1" si="55"/>
        <v>0</v>
      </c>
      <c r="I736" s="48">
        <f t="shared" ca="1" si="56"/>
        <v>0</v>
      </c>
      <c r="J736" s="45">
        <f t="shared" ca="1" si="57"/>
        <v>0</v>
      </c>
      <c r="K736" s="45">
        <f t="shared" ca="1" si="58"/>
        <v>0</v>
      </c>
      <c r="L736" s="45">
        <f t="shared" ca="1" si="59"/>
        <v>0</v>
      </c>
      <c r="M736" s="45">
        <f t="shared" ca="1" si="48"/>
        <v>0</v>
      </c>
      <c r="N736" s="48">
        <f t="shared" ca="1" si="60"/>
        <v>0</v>
      </c>
      <c r="O736" s="48">
        <f t="shared" ca="1" si="61"/>
        <v>0</v>
      </c>
      <c r="P736" s="45">
        <f t="shared" si="49"/>
        <v>0</v>
      </c>
      <c r="Q736" s="45">
        <f t="shared" si="50"/>
        <v>0</v>
      </c>
      <c r="R736" s="45">
        <f t="shared" si="51"/>
        <v>0</v>
      </c>
      <c r="S736" s="45">
        <f t="shared" si="52"/>
        <v>0</v>
      </c>
      <c r="T736" s="50">
        <f t="shared" si="53"/>
        <v>0</v>
      </c>
    </row>
    <row r="737" spans="1:20" ht="13">
      <c r="A737" s="51"/>
      <c r="B737" s="115">
        <f t="shared" ca="1" si="43"/>
        <v>0</v>
      </c>
      <c r="C737" s="53">
        <f t="shared" ca="1" si="44"/>
        <v>0</v>
      </c>
      <c r="D737" s="53">
        <f t="shared" ca="1" si="45"/>
        <v>0</v>
      </c>
      <c r="E737" s="53">
        <f t="shared" ca="1" si="46"/>
        <v>0</v>
      </c>
      <c r="F737" s="53">
        <f t="shared" ca="1" si="47"/>
        <v>0</v>
      </c>
      <c r="G737" s="53">
        <f t="shared" ca="1" si="54"/>
        <v>0</v>
      </c>
      <c r="H737" s="56">
        <f t="shared" ca="1" si="55"/>
        <v>0</v>
      </c>
      <c r="I737" s="56">
        <f t="shared" ca="1" si="56"/>
        <v>0</v>
      </c>
      <c r="J737" s="53">
        <f t="shared" ca="1" si="57"/>
        <v>0</v>
      </c>
      <c r="K737" s="53">
        <f t="shared" ca="1" si="58"/>
        <v>0</v>
      </c>
      <c r="L737" s="53">
        <f t="shared" ca="1" si="59"/>
        <v>0</v>
      </c>
      <c r="M737" s="53">
        <f t="shared" ca="1" si="48"/>
        <v>0</v>
      </c>
      <c r="N737" s="56">
        <f t="shared" ca="1" si="60"/>
        <v>0</v>
      </c>
      <c r="O737" s="56">
        <f t="shared" ca="1" si="61"/>
        <v>0</v>
      </c>
      <c r="P737" s="53">
        <f t="shared" si="49"/>
        <v>0</v>
      </c>
      <c r="Q737" s="53">
        <f t="shared" si="50"/>
        <v>0</v>
      </c>
      <c r="R737" s="53">
        <f t="shared" si="51"/>
        <v>0</v>
      </c>
      <c r="S737" s="53">
        <f t="shared" si="52"/>
        <v>0</v>
      </c>
      <c r="T737" s="58">
        <f t="shared" si="53"/>
        <v>0</v>
      </c>
    </row>
    <row r="738" spans="1:20" ht="13">
      <c r="A738" s="43"/>
      <c r="B738" s="116">
        <f t="shared" ca="1" si="43"/>
        <v>0</v>
      </c>
      <c r="C738" s="45">
        <f t="shared" ca="1" si="44"/>
        <v>0</v>
      </c>
      <c r="D738" s="45">
        <f t="shared" ca="1" si="45"/>
        <v>0</v>
      </c>
      <c r="E738" s="45">
        <f t="shared" ca="1" si="46"/>
        <v>0</v>
      </c>
      <c r="F738" s="45">
        <f t="shared" ca="1" si="47"/>
        <v>0</v>
      </c>
      <c r="G738" s="45">
        <f t="shared" ca="1" si="54"/>
        <v>0</v>
      </c>
      <c r="H738" s="48">
        <f t="shared" ca="1" si="55"/>
        <v>0</v>
      </c>
      <c r="I738" s="48">
        <f t="shared" ca="1" si="56"/>
        <v>0</v>
      </c>
      <c r="J738" s="45">
        <f t="shared" ca="1" si="57"/>
        <v>0</v>
      </c>
      <c r="K738" s="45">
        <f t="shared" ca="1" si="58"/>
        <v>0</v>
      </c>
      <c r="L738" s="45">
        <f t="shared" ca="1" si="59"/>
        <v>0</v>
      </c>
      <c r="M738" s="45">
        <f t="shared" ca="1" si="48"/>
        <v>0</v>
      </c>
      <c r="N738" s="48">
        <f t="shared" ca="1" si="60"/>
        <v>0</v>
      </c>
      <c r="O738" s="48">
        <f t="shared" ca="1" si="61"/>
        <v>0</v>
      </c>
      <c r="P738" s="45">
        <f t="shared" si="49"/>
        <v>0</v>
      </c>
      <c r="Q738" s="45">
        <f t="shared" si="50"/>
        <v>0</v>
      </c>
      <c r="R738" s="45">
        <f t="shared" si="51"/>
        <v>0</v>
      </c>
      <c r="S738" s="45">
        <f t="shared" si="52"/>
        <v>0</v>
      </c>
      <c r="T738" s="50">
        <f t="shared" si="53"/>
        <v>0</v>
      </c>
    </row>
    <row r="739" spans="1:20" ht="13">
      <c r="A739" s="51"/>
      <c r="B739" s="115">
        <f t="shared" ca="1" si="43"/>
        <v>0</v>
      </c>
      <c r="C739" s="53">
        <f t="shared" ca="1" si="44"/>
        <v>0</v>
      </c>
      <c r="D739" s="53">
        <f t="shared" ca="1" si="45"/>
        <v>0</v>
      </c>
      <c r="E739" s="53">
        <f t="shared" ca="1" si="46"/>
        <v>0</v>
      </c>
      <c r="F739" s="53">
        <f t="shared" ca="1" si="47"/>
        <v>0</v>
      </c>
      <c r="G739" s="53">
        <f t="shared" ca="1" si="54"/>
        <v>0</v>
      </c>
      <c r="H739" s="56">
        <f t="shared" ca="1" si="55"/>
        <v>0</v>
      </c>
      <c r="I739" s="56">
        <f t="shared" ca="1" si="56"/>
        <v>0</v>
      </c>
      <c r="J739" s="53">
        <f t="shared" ca="1" si="57"/>
        <v>0</v>
      </c>
      <c r="K739" s="53">
        <f t="shared" ca="1" si="58"/>
        <v>0</v>
      </c>
      <c r="L739" s="53">
        <f t="shared" ca="1" si="59"/>
        <v>0</v>
      </c>
      <c r="M739" s="53">
        <f t="shared" ca="1" si="48"/>
        <v>0</v>
      </c>
      <c r="N739" s="56">
        <f t="shared" ca="1" si="60"/>
        <v>0</v>
      </c>
      <c r="O739" s="56">
        <f t="shared" ca="1" si="61"/>
        <v>0</v>
      </c>
      <c r="P739" s="53">
        <f t="shared" si="49"/>
        <v>0</v>
      </c>
      <c r="Q739" s="53">
        <f t="shared" si="50"/>
        <v>0</v>
      </c>
      <c r="R739" s="53">
        <f t="shared" si="51"/>
        <v>0</v>
      </c>
      <c r="S739" s="53">
        <f t="shared" si="52"/>
        <v>0</v>
      </c>
      <c r="T739" s="58">
        <f t="shared" si="53"/>
        <v>0</v>
      </c>
    </row>
    <row r="740" spans="1:20" ht="13">
      <c r="A740" s="43"/>
      <c r="B740" s="116">
        <f t="shared" ca="1" si="43"/>
        <v>0</v>
      </c>
      <c r="C740" s="45">
        <f t="shared" ca="1" si="44"/>
        <v>0</v>
      </c>
      <c r="D740" s="45">
        <f t="shared" ca="1" si="45"/>
        <v>0</v>
      </c>
      <c r="E740" s="45">
        <f t="shared" ca="1" si="46"/>
        <v>0</v>
      </c>
      <c r="F740" s="45">
        <f t="shared" ca="1" si="47"/>
        <v>0</v>
      </c>
      <c r="G740" s="45">
        <f t="shared" ca="1" si="54"/>
        <v>0</v>
      </c>
      <c r="H740" s="48">
        <f t="shared" ca="1" si="55"/>
        <v>0</v>
      </c>
      <c r="I740" s="48">
        <f t="shared" ca="1" si="56"/>
        <v>0</v>
      </c>
      <c r="J740" s="45">
        <f t="shared" ca="1" si="57"/>
        <v>0</v>
      </c>
      <c r="K740" s="45">
        <f t="shared" ca="1" si="58"/>
        <v>0</v>
      </c>
      <c r="L740" s="45">
        <f t="shared" ca="1" si="59"/>
        <v>0</v>
      </c>
      <c r="M740" s="45">
        <f t="shared" ca="1" si="48"/>
        <v>0</v>
      </c>
      <c r="N740" s="48">
        <f t="shared" ca="1" si="60"/>
        <v>0</v>
      </c>
      <c r="O740" s="48">
        <f t="shared" ca="1" si="61"/>
        <v>0</v>
      </c>
      <c r="P740" s="45">
        <f t="shared" si="49"/>
        <v>0</v>
      </c>
      <c r="Q740" s="45">
        <f t="shared" si="50"/>
        <v>0</v>
      </c>
      <c r="R740" s="45">
        <f t="shared" si="51"/>
        <v>0</v>
      </c>
      <c r="S740" s="45">
        <f t="shared" si="52"/>
        <v>0</v>
      </c>
      <c r="T740" s="50">
        <f t="shared" si="53"/>
        <v>0</v>
      </c>
    </row>
    <row r="741" spans="1:20" ht="13">
      <c r="A741" s="51"/>
      <c r="B741" s="115">
        <f t="shared" ca="1" si="43"/>
        <v>0</v>
      </c>
      <c r="C741" s="53">
        <f t="shared" ca="1" si="44"/>
        <v>0</v>
      </c>
      <c r="D741" s="53">
        <f t="shared" ca="1" si="45"/>
        <v>0</v>
      </c>
      <c r="E741" s="53">
        <f t="shared" ca="1" si="46"/>
        <v>0</v>
      </c>
      <c r="F741" s="53">
        <f t="shared" ca="1" si="47"/>
        <v>0</v>
      </c>
      <c r="G741" s="53">
        <f t="shared" ca="1" si="54"/>
        <v>0</v>
      </c>
      <c r="H741" s="56">
        <f t="shared" ca="1" si="55"/>
        <v>0</v>
      </c>
      <c r="I741" s="56">
        <f t="shared" ca="1" si="56"/>
        <v>0</v>
      </c>
      <c r="J741" s="53">
        <f t="shared" ca="1" si="57"/>
        <v>0</v>
      </c>
      <c r="K741" s="53">
        <f t="shared" ca="1" si="58"/>
        <v>0</v>
      </c>
      <c r="L741" s="53">
        <f t="shared" ca="1" si="59"/>
        <v>0</v>
      </c>
      <c r="M741" s="53">
        <f t="shared" ca="1" si="48"/>
        <v>0</v>
      </c>
      <c r="N741" s="56">
        <f t="shared" ca="1" si="60"/>
        <v>0</v>
      </c>
      <c r="O741" s="56">
        <f t="shared" ca="1" si="61"/>
        <v>0</v>
      </c>
      <c r="P741" s="53">
        <f t="shared" si="49"/>
        <v>0</v>
      </c>
      <c r="Q741" s="53">
        <f t="shared" si="50"/>
        <v>0</v>
      </c>
      <c r="R741" s="53">
        <f t="shared" si="51"/>
        <v>0</v>
      </c>
      <c r="S741" s="53">
        <f t="shared" si="52"/>
        <v>0</v>
      </c>
      <c r="T741" s="58">
        <f t="shared" si="53"/>
        <v>0</v>
      </c>
    </row>
    <row r="742" spans="1:20" ht="13">
      <c r="A742" s="43"/>
      <c r="B742" s="116">
        <f t="shared" ca="1" si="43"/>
        <v>0</v>
      </c>
      <c r="C742" s="45">
        <f t="shared" ca="1" si="44"/>
        <v>0</v>
      </c>
      <c r="D742" s="45">
        <f t="shared" ca="1" si="45"/>
        <v>0</v>
      </c>
      <c r="E742" s="45">
        <f t="shared" ca="1" si="46"/>
        <v>0</v>
      </c>
      <c r="F742" s="45">
        <f t="shared" ca="1" si="47"/>
        <v>0</v>
      </c>
      <c r="G742" s="45">
        <f t="shared" ca="1" si="54"/>
        <v>0</v>
      </c>
      <c r="H742" s="48">
        <f t="shared" ca="1" si="55"/>
        <v>0</v>
      </c>
      <c r="I742" s="48">
        <f t="shared" ca="1" si="56"/>
        <v>0</v>
      </c>
      <c r="J742" s="45">
        <f t="shared" ca="1" si="57"/>
        <v>0</v>
      </c>
      <c r="K742" s="45">
        <f t="shared" ca="1" si="58"/>
        <v>0</v>
      </c>
      <c r="L742" s="45">
        <f t="shared" ca="1" si="59"/>
        <v>0</v>
      </c>
      <c r="M742" s="45">
        <f t="shared" ca="1" si="48"/>
        <v>0</v>
      </c>
      <c r="N742" s="48">
        <f t="shared" ca="1" si="60"/>
        <v>0</v>
      </c>
      <c r="O742" s="48">
        <f t="shared" ca="1" si="61"/>
        <v>0</v>
      </c>
      <c r="P742" s="45">
        <f t="shared" si="49"/>
        <v>0</v>
      </c>
      <c r="Q742" s="45">
        <f t="shared" si="50"/>
        <v>0</v>
      </c>
      <c r="R742" s="45">
        <f t="shared" si="51"/>
        <v>0</v>
      </c>
      <c r="S742" s="45">
        <f t="shared" si="52"/>
        <v>0</v>
      </c>
      <c r="T742" s="50">
        <f t="shared" si="53"/>
        <v>0</v>
      </c>
    </row>
    <row r="743" spans="1:20" ht="13">
      <c r="A743" s="51"/>
      <c r="B743" s="115">
        <f t="shared" ca="1" si="43"/>
        <v>0</v>
      </c>
      <c r="C743" s="53">
        <f t="shared" ca="1" si="44"/>
        <v>0</v>
      </c>
      <c r="D743" s="53">
        <f t="shared" ca="1" si="45"/>
        <v>0</v>
      </c>
      <c r="E743" s="53">
        <f t="shared" ca="1" si="46"/>
        <v>0</v>
      </c>
      <c r="F743" s="53">
        <f t="shared" ca="1" si="47"/>
        <v>0</v>
      </c>
      <c r="G743" s="53">
        <f t="shared" ca="1" si="54"/>
        <v>0</v>
      </c>
      <c r="H743" s="56">
        <f t="shared" ca="1" si="55"/>
        <v>0</v>
      </c>
      <c r="I743" s="56">
        <f t="shared" ca="1" si="56"/>
        <v>0</v>
      </c>
      <c r="J743" s="53">
        <f t="shared" ca="1" si="57"/>
        <v>0</v>
      </c>
      <c r="K743" s="53">
        <f t="shared" ca="1" si="58"/>
        <v>0</v>
      </c>
      <c r="L743" s="53">
        <f t="shared" ca="1" si="59"/>
        <v>0</v>
      </c>
      <c r="M743" s="53">
        <f t="shared" ca="1" si="48"/>
        <v>0</v>
      </c>
      <c r="N743" s="56">
        <f t="shared" ca="1" si="60"/>
        <v>0</v>
      </c>
      <c r="O743" s="56">
        <f t="shared" ca="1" si="61"/>
        <v>0</v>
      </c>
      <c r="P743" s="53">
        <f t="shared" si="49"/>
        <v>0</v>
      </c>
      <c r="Q743" s="53">
        <f t="shared" si="50"/>
        <v>0</v>
      </c>
      <c r="R743" s="53">
        <f t="shared" si="51"/>
        <v>0</v>
      </c>
      <c r="S743" s="53">
        <f t="shared" si="52"/>
        <v>0</v>
      </c>
      <c r="T743" s="58">
        <f t="shared" si="53"/>
        <v>0</v>
      </c>
    </row>
    <row r="744" spans="1:20" ht="13">
      <c r="A744" s="43"/>
      <c r="B744" s="116">
        <f t="shared" ca="1" si="43"/>
        <v>0</v>
      </c>
      <c r="C744" s="45">
        <f t="shared" ca="1" si="44"/>
        <v>0</v>
      </c>
      <c r="D744" s="45">
        <f t="shared" ca="1" si="45"/>
        <v>0</v>
      </c>
      <c r="E744" s="45">
        <f t="shared" ca="1" si="46"/>
        <v>0</v>
      </c>
      <c r="F744" s="45">
        <f t="shared" ca="1" si="47"/>
        <v>0</v>
      </c>
      <c r="G744" s="45">
        <f t="shared" ca="1" si="54"/>
        <v>0</v>
      </c>
      <c r="H744" s="48">
        <f t="shared" ca="1" si="55"/>
        <v>0</v>
      </c>
      <c r="I744" s="48">
        <f t="shared" ca="1" si="56"/>
        <v>0</v>
      </c>
      <c r="J744" s="45">
        <f t="shared" ca="1" si="57"/>
        <v>0</v>
      </c>
      <c r="K744" s="45">
        <f t="shared" ca="1" si="58"/>
        <v>0</v>
      </c>
      <c r="L744" s="45">
        <f t="shared" ca="1" si="59"/>
        <v>0</v>
      </c>
      <c r="M744" s="45">
        <f t="shared" ca="1" si="48"/>
        <v>0</v>
      </c>
      <c r="N744" s="48">
        <f t="shared" ca="1" si="60"/>
        <v>0</v>
      </c>
      <c r="O744" s="48">
        <f t="shared" ca="1" si="61"/>
        <v>0</v>
      </c>
      <c r="P744" s="45">
        <f t="shared" si="49"/>
        <v>0</v>
      </c>
      <c r="Q744" s="45">
        <f t="shared" si="50"/>
        <v>0</v>
      </c>
      <c r="R744" s="45">
        <f t="shared" si="51"/>
        <v>0</v>
      </c>
      <c r="S744" s="45">
        <f t="shared" si="52"/>
        <v>0</v>
      </c>
      <c r="T744" s="50">
        <f t="shared" si="53"/>
        <v>0</v>
      </c>
    </row>
    <row r="745" spans="1:20" ht="13">
      <c r="A745" s="51"/>
      <c r="B745" s="115">
        <f t="shared" ca="1" si="43"/>
        <v>0</v>
      </c>
      <c r="C745" s="53">
        <f t="shared" ca="1" si="44"/>
        <v>0</v>
      </c>
      <c r="D745" s="53">
        <f t="shared" ca="1" si="45"/>
        <v>0</v>
      </c>
      <c r="E745" s="53">
        <f t="shared" ca="1" si="46"/>
        <v>0</v>
      </c>
      <c r="F745" s="53">
        <f t="shared" ca="1" si="47"/>
        <v>0</v>
      </c>
      <c r="G745" s="53">
        <f t="shared" ca="1" si="54"/>
        <v>0</v>
      </c>
      <c r="H745" s="56">
        <f t="shared" ca="1" si="55"/>
        <v>0</v>
      </c>
      <c r="I745" s="56">
        <f t="shared" ca="1" si="56"/>
        <v>0</v>
      </c>
      <c r="J745" s="53">
        <f t="shared" ca="1" si="57"/>
        <v>0</v>
      </c>
      <c r="K745" s="53">
        <f t="shared" ca="1" si="58"/>
        <v>0</v>
      </c>
      <c r="L745" s="53">
        <f t="shared" ca="1" si="59"/>
        <v>0</v>
      </c>
      <c r="M745" s="53">
        <f t="shared" ca="1" si="48"/>
        <v>0</v>
      </c>
      <c r="N745" s="56">
        <f t="shared" ca="1" si="60"/>
        <v>0</v>
      </c>
      <c r="O745" s="56">
        <f t="shared" ca="1" si="61"/>
        <v>0</v>
      </c>
      <c r="P745" s="53">
        <f t="shared" si="49"/>
        <v>0</v>
      </c>
      <c r="Q745" s="53">
        <f t="shared" si="50"/>
        <v>0</v>
      </c>
      <c r="R745" s="53">
        <f t="shared" si="51"/>
        <v>0</v>
      </c>
      <c r="S745" s="53">
        <f t="shared" si="52"/>
        <v>0</v>
      </c>
      <c r="T745" s="58">
        <f t="shared" si="53"/>
        <v>0</v>
      </c>
    </row>
    <row r="746" spans="1:20" ht="13">
      <c r="A746" s="43"/>
      <c r="B746" s="116">
        <f t="shared" ca="1" si="43"/>
        <v>0</v>
      </c>
      <c r="C746" s="45">
        <f t="shared" ca="1" si="44"/>
        <v>0</v>
      </c>
      <c r="D746" s="45">
        <f t="shared" ca="1" si="45"/>
        <v>0</v>
      </c>
      <c r="E746" s="45">
        <f t="shared" ca="1" si="46"/>
        <v>0</v>
      </c>
      <c r="F746" s="45">
        <f t="shared" ca="1" si="47"/>
        <v>0</v>
      </c>
      <c r="G746" s="45">
        <f t="shared" ca="1" si="54"/>
        <v>0</v>
      </c>
      <c r="H746" s="48">
        <f t="shared" ca="1" si="55"/>
        <v>0</v>
      </c>
      <c r="I746" s="48">
        <f t="shared" ca="1" si="56"/>
        <v>0</v>
      </c>
      <c r="J746" s="45">
        <f t="shared" ca="1" si="57"/>
        <v>0</v>
      </c>
      <c r="K746" s="45">
        <f t="shared" ca="1" si="58"/>
        <v>0</v>
      </c>
      <c r="L746" s="45">
        <f t="shared" ca="1" si="59"/>
        <v>0</v>
      </c>
      <c r="M746" s="45">
        <f t="shared" ca="1" si="48"/>
        <v>0</v>
      </c>
      <c r="N746" s="48">
        <f t="shared" ca="1" si="60"/>
        <v>0</v>
      </c>
      <c r="O746" s="48">
        <f t="shared" ca="1" si="61"/>
        <v>0</v>
      </c>
      <c r="P746" s="45">
        <f t="shared" si="49"/>
        <v>0</v>
      </c>
      <c r="Q746" s="45">
        <f t="shared" si="50"/>
        <v>0</v>
      </c>
      <c r="R746" s="45">
        <f t="shared" si="51"/>
        <v>0</v>
      </c>
      <c r="S746" s="45">
        <f t="shared" si="52"/>
        <v>0</v>
      </c>
      <c r="T746" s="50">
        <f t="shared" si="53"/>
        <v>0</v>
      </c>
    </row>
    <row r="747" spans="1:20" ht="13">
      <c r="A747" s="51"/>
      <c r="B747" s="115">
        <f t="shared" ca="1" si="43"/>
        <v>0</v>
      </c>
      <c r="C747" s="53">
        <f t="shared" ca="1" si="44"/>
        <v>0</v>
      </c>
      <c r="D747" s="53">
        <f t="shared" ca="1" si="45"/>
        <v>0</v>
      </c>
      <c r="E747" s="53">
        <f t="shared" ca="1" si="46"/>
        <v>0</v>
      </c>
      <c r="F747" s="53">
        <f t="shared" ca="1" si="47"/>
        <v>0</v>
      </c>
      <c r="G747" s="53">
        <f t="shared" ca="1" si="54"/>
        <v>0</v>
      </c>
      <c r="H747" s="56">
        <f t="shared" ca="1" si="55"/>
        <v>0</v>
      </c>
      <c r="I747" s="56">
        <f t="shared" ca="1" si="56"/>
        <v>0</v>
      </c>
      <c r="J747" s="53">
        <f t="shared" ca="1" si="57"/>
        <v>0</v>
      </c>
      <c r="K747" s="53">
        <f t="shared" ca="1" si="58"/>
        <v>0</v>
      </c>
      <c r="L747" s="53">
        <f t="shared" ca="1" si="59"/>
        <v>0</v>
      </c>
      <c r="M747" s="53">
        <f t="shared" ca="1" si="48"/>
        <v>0</v>
      </c>
      <c r="N747" s="56">
        <f t="shared" ca="1" si="60"/>
        <v>0</v>
      </c>
      <c r="O747" s="56">
        <f t="shared" ca="1" si="61"/>
        <v>0</v>
      </c>
      <c r="P747" s="53">
        <f t="shared" si="49"/>
        <v>0</v>
      </c>
      <c r="Q747" s="53">
        <f t="shared" si="50"/>
        <v>0</v>
      </c>
      <c r="R747" s="53">
        <f t="shared" si="51"/>
        <v>0</v>
      </c>
      <c r="S747" s="53">
        <f t="shared" si="52"/>
        <v>0</v>
      </c>
      <c r="T747" s="58">
        <f t="shared" si="53"/>
        <v>0</v>
      </c>
    </row>
    <row r="748" spans="1:20" ht="13">
      <c r="A748" s="43"/>
      <c r="B748" s="116">
        <f t="shared" ca="1" si="43"/>
        <v>0</v>
      </c>
      <c r="C748" s="45">
        <f t="shared" ca="1" si="44"/>
        <v>0</v>
      </c>
      <c r="D748" s="45">
        <f t="shared" ca="1" si="45"/>
        <v>0</v>
      </c>
      <c r="E748" s="45">
        <f t="shared" ca="1" si="46"/>
        <v>0</v>
      </c>
      <c r="F748" s="45">
        <f t="shared" ca="1" si="47"/>
        <v>0</v>
      </c>
      <c r="G748" s="45">
        <f t="shared" ca="1" si="54"/>
        <v>0</v>
      </c>
      <c r="H748" s="48">
        <f t="shared" ca="1" si="55"/>
        <v>0</v>
      </c>
      <c r="I748" s="48">
        <f t="shared" ca="1" si="56"/>
        <v>0</v>
      </c>
      <c r="J748" s="45">
        <f t="shared" ca="1" si="57"/>
        <v>0</v>
      </c>
      <c r="K748" s="45">
        <f t="shared" ca="1" si="58"/>
        <v>0</v>
      </c>
      <c r="L748" s="45">
        <f t="shared" ca="1" si="59"/>
        <v>0</v>
      </c>
      <c r="M748" s="45">
        <f t="shared" ca="1" si="48"/>
        <v>0</v>
      </c>
      <c r="N748" s="48">
        <f t="shared" ca="1" si="60"/>
        <v>0</v>
      </c>
      <c r="O748" s="48">
        <f t="shared" ca="1" si="61"/>
        <v>0</v>
      </c>
      <c r="P748" s="45">
        <f t="shared" si="49"/>
        <v>0</v>
      </c>
      <c r="Q748" s="45">
        <f t="shared" si="50"/>
        <v>0</v>
      </c>
      <c r="R748" s="45">
        <f t="shared" si="51"/>
        <v>0</v>
      </c>
      <c r="S748" s="45">
        <f t="shared" si="52"/>
        <v>0</v>
      </c>
      <c r="T748" s="50">
        <f t="shared" si="53"/>
        <v>0</v>
      </c>
    </row>
    <row r="749" spans="1:20" ht="13">
      <c r="A749" s="51"/>
      <c r="B749" s="115">
        <f t="shared" ca="1" si="43"/>
        <v>0</v>
      </c>
      <c r="C749" s="53">
        <f t="shared" ca="1" si="44"/>
        <v>0</v>
      </c>
      <c r="D749" s="53">
        <f t="shared" ca="1" si="45"/>
        <v>0</v>
      </c>
      <c r="E749" s="53">
        <f t="shared" ca="1" si="46"/>
        <v>0</v>
      </c>
      <c r="F749" s="53">
        <f t="shared" ca="1" si="47"/>
        <v>0</v>
      </c>
      <c r="G749" s="53">
        <f t="shared" ca="1" si="54"/>
        <v>0</v>
      </c>
      <c r="H749" s="56">
        <f t="shared" ca="1" si="55"/>
        <v>0</v>
      </c>
      <c r="I749" s="56">
        <f t="shared" ca="1" si="56"/>
        <v>0</v>
      </c>
      <c r="J749" s="53">
        <f t="shared" ca="1" si="57"/>
        <v>0</v>
      </c>
      <c r="K749" s="53">
        <f t="shared" ca="1" si="58"/>
        <v>0</v>
      </c>
      <c r="L749" s="53">
        <f t="shared" ca="1" si="59"/>
        <v>0</v>
      </c>
      <c r="M749" s="53">
        <f t="shared" ca="1" si="48"/>
        <v>0</v>
      </c>
      <c r="N749" s="56">
        <f t="shared" ca="1" si="60"/>
        <v>0</v>
      </c>
      <c r="O749" s="56">
        <f t="shared" ca="1" si="61"/>
        <v>0</v>
      </c>
      <c r="P749" s="53">
        <f t="shared" si="49"/>
        <v>0</v>
      </c>
      <c r="Q749" s="53">
        <f t="shared" si="50"/>
        <v>0</v>
      </c>
      <c r="R749" s="53">
        <f t="shared" si="51"/>
        <v>0</v>
      </c>
      <c r="S749" s="53">
        <f t="shared" si="52"/>
        <v>0</v>
      </c>
      <c r="T749" s="58">
        <f t="shared" si="53"/>
        <v>0</v>
      </c>
    </row>
    <row r="750" spans="1:20" ht="13">
      <c r="A750" s="43"/>
      <c r="B750" s="116">
        <f t="shared" ca="1" si="43"/>
        <v>0</v>
      </c>
      <c r="C750" s="45">
        <f t="shared" ca="1" si="44"/>
        <v>0</v>
      </c>
      <c r="D750" s="45">
        <f t="shared" ca="1" si="45"/>
        <v>0</v>
      </c>
      <c r="E750" s="45">
        <f t="shared" ca="1" si="46"/>
        <v>0</v>
      </c>
      <c r="F750" s="45">
        <f t="shared" ca="1" si="47"/>
        <v>0</v>
      </c>
      <c r="G750" s="45">
        <f t="shared" ca="1" si="54"/>
        <v>0</v>
      </c>
      <c r="H750" s="48">
        <f t="shared" ca="1" si="55"/>
        <v>0</v>
      </c>
      <c r="I750" s="48">
        <f t="shared" ca="1" si="56"/>
        <v>0</v>
      </c>
      <c r="J750" s="45">
        <f t="shared" ca="1" si="57"/>
        <v>0</v>
      </c>
      <c r="K750" s="45">
        <f t="shared" ca="1" si="58"/>
        <v>0</v>
      </c>
      <c r="L750" s="45">
        <f t="shared" ca="1" si="59"/>
        <v>0</v>
      </c>
      <c r="M750" s="45">
        <f t="shared" ca="1" si="48"/>
        <v>0</v>
      </c>
      <c r="N750" s="48">
        <f t="shared" ca="1" si="60"/>
        <v>0</v>
      </c>
      <c r="O750" s="48">
        <f t="shared" ca="1" si="61"/>
        <v>0</v>
      </c>
      <c r="P750" s="45">
        <f t="shared" si="49"/>
        <v>0</v>
      </c>
      <c r="Q750" s="45">
        <f t="shared" si="50"/>
        <v>0</v>
      </c>
      <c r="R750" s="45">
        <f t="shared" si="51"/>
        <v>0</v>
      </c>
      <c r="S750" s="45">
        <f t="shared" si="52"/>
        <v>0</v>
      </c>
      <c r="T750" s="50">
        <f t="shared" si="53"/>
        <v>0</v>
      </c>
    </row>
    <row r="751" spans="1:20" ht="13">
      <c r="A751" s="51"/>
      <c r="B751" s="115">
        <f t="shared" ca="1" si="43"/>
        <v>0</v>
      </c>
      <c r="C751" s="53">
        <f t="shared" ca="1" si="44"/>
        <v>0</v>
      </c>
      <c r="D751" s="53">
        <f t="shared" ca="1" si="45"/>
        <v>0</v>
      </c>
      <c r="E751" s="53">
        <f t="shared" ca="1" si="46"/>
        <v>0</v>
      </c>
      <c r="F751" s="53">
        <f t="shared" ca="1" si="47"/>
        <v>0</v>
      </c>
      <c r="G751" s="53">
        <f t="shared" ca="1" si="54"/>
        <v>0</v>
      </c>
      <c r="H751" s="56">
        <f t="shared" ca="1" si="55"/>
        <v>0</v>
      </c>
      <c r="I751" s="56">
        <f t="shared" ca="1" si="56"/>
        <v>0</v>
      </c>
      <c r="J751" s="53">
        <f t="shared" ca="1" si="57"/>
        <v>0</v>
      </c>
      <c r="K751" s="53">
        <f t="shared" ca="1" si="58"/>
        <v>0</v>
      </c>
      <c r="L751" s="53">
        <f t="shared" ca="1" si="59"/>
        <v>0</v>
      </c>
      <c r="M751" s="53">
        <f t="shared" ca="1" si="48"/>
        <v>0</v>
      </c>
      <c r="N751" s="56">
        <f t="shared" ca="1" si="60"/>
        <v>0</v>
      </c>
      <c r="O751" s="56">
        <f t="shared" ca="1" si="61"/>
        <v>0</v>
      </c>
      <c r="P751" s="53">
        <f t="shared" si="49"/>
        <v>0</v>
      </c>
      <c r="Q751" s="53">
        <f t="shared" si="50"/>
        <v>0</v>
      </c>
      <c r="R751" s="53">
        <f t="shared" si="51"/>
        <v>0</v>
      </c>
      <c r="S751" s="53">
        <f t="shared" si="52"/>
        <v>0</v>
      </c>
      <c r="T751" s="58">
        <f t="shared" si="53"/>
        <v>0</v>
      </c>
    </row>
    <row r="752" spans="1:20" ht="13">
      <c r="A752" s="43"/>
      <c r="B752" s="116">
        <f t="shared" ca="1" si="43"/>
        <v>0</v>
      </c>
      <c r="C752" s="45">
        <f t="shared" ca="1" si="44"/>
        <v>0</v>
      </c>
      <c r="D752" s="45">
        <f t="shared" ca="1" si="45"/>
        <v>0</v>
      </c>
      <c r="E752" s="45">
        <f t="shared" ca="1" si="46"/>
        <v>0</v>
      </c>
      <c r="F752" s="45">
        <f t="shared" ca="1" si="47"/>
        <v>0</v>
      </c>
      <c r="G752" s="45">
        <f t="shared" ca="1" si="54"/>
        <v>0</v>
      </c>
      <c r="H752" s="48">
        <f t="shared" ca="1" si="55"/>
        <v>0</v>
      </c>
      <c r="I752" s="48">
        <f t="shared" ca="1" si="56"/>
        <v>0</v>
      </c>
      <c r="J752" s="45">
        <f t="shared" ca="1" si="57"/>
        <v>0</v>
      </c>
      <c r="K752" s="45">
        <f t="shared" ca="1" si="58"/>
        <v>0</v>
      </c>
      <c r="L752" s="45">
        <f t="shared" ca="1" si="59"/>
        <v>0</v>
      </c>
      <c r="M752" s="45">
        <f t="shared" ca="1" si="48"/>
        <v>0</v>
      </c>
      <c r="N752" s="48">
        <f t="shared" ca="1" si="60"/>
        <v>0</v>
      </c>
      <c r="O752" s="48">
        <f t="shared" ca="1" si="61"/>
        <v>0</v>
      </c>
      <c r="P752" s="45">
        <f t="shared" si="49"/>
        <v>0</v>
      </c>
      <c r="Q752" s="45">
        <f t="shared" si="50"/>
        <v>0</v>
      </c>
      <c r="R752" s="45">
        <f t="shared" si="51"/>
        <v>0</v>
      </c>
      <c r="S752" s="45">
        <f t="shared" si="52"/>
        <v>0</v>
      </c>
      <c r="T752" s="50">
        <f t="shared" si="53"/>
        <v>0</v>
      </c>
    </row>
    <row r="753" spans="1:20" ht="13">
      <c r="A753" s="51"/>
      <c r="B753" s="115">
        <f t="shared" ca="1" si="43"/>
        <v>0</v>
      </c>
      <c r="C753" s="53">
        <f t="shared" ca="1" si="44"/>
        <v>0</v>
      </c>
      <c r="D753" s="53">
        <f t="shared" ca="1" si="45"/>
        <v>0</v>
      </c>
      <c r="E753" s="53">
        <f t="shared" ca="1" si="46"/>
        <v>0</v>
      </c>
      <c r="F753" s="53">
        <f t="shared" ca="1" si="47"/>
        <v>0</v>
      </c>
      <c r="G753" s="53">
        <f t="shared" ca="1" si="54"/>
        <v>0</v>
      </c>
      <c r="H753" s="56">
        <f t="shared" ca="1" si="55"/>
        <v>0</v>
      </c>
      <c r="I753" s="56">
        <f t="shared" ca="1" si="56"/>
        <v>0</v>
      </c>
      <c r="J753" s="53">
        <f t="shared" ca="1" si="57"/>
        <v>0</v>
      </c>
      <c r="K753" s="53">
        <f t="shared" ca="1" si="58"/>
        <v>0</v>
      </c>
      <c r="L753" s="53">
        <f t="shared" ca="1" si="59"/>
        <v>0</v>
      </c>
      <c r="M753" s="53">
        <f t="shared" ca="1" si="48"/>
        <v>0</v>
      </c>
      <c r="N753" s="56">
        <f t="shared" ca="1" si="60"/>
        <v>0</v>
      </c>
      <c r="O753" s="56">
        <f t="shared" ca="1" si="61"/>
        <v>0</v>
      </c>
      <c r="P753" s="53">
        <f t="shared" si="49"/>
        <v>0</v>
      </c>
      <c r="Q753" s="53">
        <f t="shared" si="50"/>
        <v>0</v>
      </c>
      <c r="R753" s="53">
        <f t="shared" si="51"/>
        <v>0</v>
      </c>
      <c r="S753" s="53">
        <f t="shared" si="52"/>
        <v>0</v>
      </c>
      <c r="T753" s="58">
        <f t="shared" si="53"/>
        <v>0</v>
      </c>
    </row>
    <row r="754" spans="1:20" ht="13">
      <c r="A754" s="43"/>
      <c r="B754" s="116">
        <f t="shared" ca="1" si="43"/>
        <v>0</v>
      </c>
      <c r="C754" s="45">
        <f t="shared" ca="1" si="44"/>
        <v>0</v>
      </c>
      <c r="D754" s="45">
        <f t="shared" ca="1" si="45"/>
        <v>0</v>
      </c>
      <c r="E754" s="45">
        <f t="shared" ca="1" si="46"/>
        <v>0</v>
      </c>
      <c r="F754" s="45">
        <f t="shared" ca="1" si="47"/>
        <v>0</v>
      </c>
      <c r="G754" s="45">
        <f t="shared" ca="1" si="54"/>
        <v>0</v>
      </c>
      <c r="H754" s="48">
        <f t="shared" ca="1" si="55"/>
        <v>0</v>
      </c>
      <c r="I754" s="48">
        <f t="shared" ca="1" si="56"/>
        <v>0</v>
      </c>
      <c r="J754" s="45">
        <f t="shared" ca="1" si="57"/>
        <v>0</v>
      </c>
      <c r="K754" s="45">
        <f t="shared" ca="1" si="58"/>
        <v>0</v>
      </c>
      <c r="L754" s="45">
        <f t="shared" ca="1" si="59"/>
        <v>0</v>
      </c>
      <c r="M754" s="45">
        <f t="shared" ca="1" si="48"/>
        <v>0</v>
      </c>
      <c r="N754" s="48">
        <f t="shared" ca="1" si="60"/>
        <v>0</v>
      </c>
      <c r="O754" s="48">
        <f t="shared" ca="1" si="61"/>
        <v>0</v>
      </c>
      <c r="P754" s="45">
        <f t="shared" si="49"/>
        <v>0</v>
      </c>
      <c r="Q754" s="45">
        <f t="shared" si="50"/>
        <v>0</v>
      </c>
      <c r="R754" s="45">
        <f t="shared" si="51"/>
        <v>0</v>
      </c>
      <c r="S754" s="45">
        <f t="shared" si="52"/>
        <v>0</v>
      </c>
      <c r="T754" s="50">
        <f t="shared" si="53"/>
        <v>0</v>
      </c>
    </row>
    <row r="755" spans="1:20" ht="13">
      <c r="A755" s="51"/>
      <c r="B755" s="115">
        <f t="shared" ca="1" si="43"/>
        <v>0</v>
      </c>
      <c r="C755" s="53">
        <f t="shared" ca="1" si="44"/>
        <v>0</v>
      </c>
      <c r="D755" s="53">
        <f t="shared" ca="1" si="45"/>
        <v>0</v>
      </c>
      <c r="E755" s="53">
        <f t="shared" ca="1" si="46"/>
        <v>0</v>
      </c>
      <c r="F755" s="53">
        <f t="shared" ca="1" si="47"/>
        <v>0</v>
      </c>
      <c r="G755" s="53">
        <f t="shared" ca="1" si="54"/>
        <v>0</v>
      </c>
      <c r="H755" s="56">
        <f t="shared" ca="1" si="55"/>
        <v>0</v>
      </c>
      <c r="I755" s="56">
        <f t="shared" ca="1" si="56"/>
        <v>0</v>
      </c>
      <c r="J755" s="53">
        <f t="shared" ca="1" si="57"/>
        <v>0</v>
      </c>
      <c r="K755" s="53">
        <f t="shared" ca="1" si="58"/>
        <v>0</v>
      </c>
      <c r="L755" s="53">
        <f t="shared" ca="1" si="59"/>
        <v>0</v>
      </c>
      <c r="M755" s="53">
        <f t="shared" ca="1" si="48"/>
        <v>0</v>
      </c>
      <c r="N755" s="56">
        <f t="shared" ca="1" si="60"/>
        <v>0</v>
      </c>
      <c r="O755" s="56">
        <f t="shared" ca="1" si="61"/>
        <v>0</v>
      </c>
      <c r="P755" s="53">
        <f t="shared" si="49"/>
        <v>0</v>
      </c>
      <c r="Q755" s="53">
        <f t="shared" si="50"/>
        <v>0</v>
      </c>
      <c r="R755" s="53">
        <f t="shared" si="51"/>
        <v>0</v>
      </c>
      <c r="S755" s="53">
        <f t="shared" si="52"/>
        <v>0</v>
      </c>
      <c r="T755" s="58">
        <f t="shared" si="53"/>
        <v>0</v>
      </c>
    </row>
    <row r="756" spans="1:20" ht="13">
      <c r="A756" s="43"/>
      <c r="B756" s="116">
        <f t="shared" ca="1" si="43"/>
        <v>0</v>
      </c>
      <c r="C756" s="45">
        <f t="shared" ca="1" si="44"/>
        <v>0</v>
      </c>
      <c r="D756" s="45">
        <f t="shared" ca="1" si="45"/>
        <v>0</v>
      </c>
      <c r="E756" s="45">
        <f t="shared" ca="1" si="46"/>
        <v>0</v>
      </c>
      <c r="F756" s="45">
        <f t="shared" ca="1" si="47"/>
        <v>0</v>
      </c>
      <c r="G756" s="45">
        <f t="shared" ca="1" si="54"/>
        <v>0</v>
      </c>
      <c r="H756" s="48">
        <f t="shared" ca="1" si="55"/>
        <v>0</v>
      </c>
      <c r="I756" s="48">
        <f t="shared" ca="1" si="56"/>
        <v>0</v>
      </c>
      <c r="J756" s="45">
        <f t="shared" ca="1" si="57"/>
        <v>0</v>
      </c>
      <c r="K756" s="45">
        <f t="shared" ca="1" si="58"/>
        <v>0</v>
      </c>
      <c r="L756" s="45">
        <f t="shared" ca="1" si="59"/>
        <v>0</v>
      </c>
      <c r="M756" s="45">
        <f t="shared" ca="1" si="48"/>
        <v>0</v>
      </c>
      <c r="N756" s="48">
        <f t="shared" ca="1" si="60"/>
        <v>0</v>
      </c>
      <c r="O756" s="48">
        <f t="shared" ca="1" si="61"/>
        <v>0</v>
      </c>
      <c r="P756" s="45">
        <f t="shared" si="49"/>
        <v>0</v>
      </c>
      <c r="Q756" s="45">
        <f t="shared" si="50"/>
        <v>0</v>
      </c>
      <c r="R756" s="45">
        <f t="shared" si="51"/>
        <v>0</v>
      </c>
      <c r="S756" s="45">
        <f t="shared" si="52"/>
        <v>0</v>
      </c>
      <c r="T756" s="50">
        <f t="shared" si="53"/>
        <v>0</v>
      </c>
    </row>
    <row r="757" spans="1:20" ht="13">
      <c r="A757" s="51"/>
      <c r="B757" s="115">
        <f t="shared" ca="1" si="43"/>
        <v>0</v>
      </c>
      <c r="C757" s="53">
        <f t="shared" ca="1" si="44"/>
        <v>0</v>
      </c>
      <c r="D757" s="53">
        <f t="shared" ca="1" si="45"/>
        <v>0</v>
      </c>
      <c r="E757" s="53">
        <f t="shared" ca="1" si="46"/>
        <v>0</v>
      </c>
      <c r="F757" s="53">
        <f t="shared" ca="1" si="47"/>
        <v>0</v>
      </c>
      <c r="G757" s="53">
        <f t="shared" ca="1" si="54"/>
        <v>0</v>
      </c>
      <c r="H757" s="56">
        <f t="shared" ca="1" si="55"/>
        <v>0</v>
      </c>
      <c r="I757" s="56">
        <f t="shared" ca="1" si="56"/>
        <v>0</v>
      </c>
      <c r="J757" s="53">
        <f t="shared" ca="1" si="57"/>
        <v>0</v>
      </c>
      <c r="K757" s="53">
        <f t="shared" ca="1" si="58"/>
        <v>0</v>
      </c>
      <c r="L757" s="53">
        <f t="shared" ca="1" si="59"/>
        <v>0</v>
      </c>
      <c r="M757" s="53">
        <f t="shared" ca="1" si="48"/>
        <v>0</v>
      </c>
      <c r="N757" s="56">
        <f t="shared" ca="1" si="60"/>
        <v>0</v>
      </c>
      <c r="O757" s="56">
        <f t="shared" ca="1" si="61"/>
        <v>0</v>
      </c>
      <c r="P757" s="53">
        <f t="shared" si="49"/>
        <v>0</v>
      </c>
      <c r="Q757" s="53">
        <f t="shared" si="50"/>
        <v>0</v>
      </c>
      <c r="R757" s="53">
        <f t="shared" si="51"/>
        <v>0</v>
      </c>
      <c r="S757" s="53">
        <f t="shared" si="52"/>
        <v>0</v>
      </c>
      <c r="T757" s="58">
        <f t="shared" si="53"/>
        <v>0</v>
      </c>
    </row>
    <row r="758" spans="1:20" ht="13">
      <c r="A758" s="43"/>
      <c r="B758" s="116">
        <f t="shared" ca="1" si="43"/>
        <v>0</v>
      </c>
      <c r="C758" s="45">
        <f t="shared" ca="1" si="44"/>
        <v>0</v>
      </c>
      <c r="D758" s="45">
        <f t="shared" ca="1" si="45"/>
        <v>0</v>
      </c>
      <c r="E758" s="45">
        <f t="shared" ca="1" si="46"/>
        <v>0</v>
      </c>
      <c r="F758" s="45">
        <f t="shared" ca="1" si="47"/>
        <v>0</v>
      </c>
      <c r="G758" s="45">
        <f t="shared" ca="1" si="54"/>
        <v>0</v>
      </c>
      <c r="H758" s="48">
        <f t="shared" ca="1" si="55"/>
        <v>0</v>
      </c>
      <c r="I758" s="48">
        <f t="shared" ca="1" si="56"/>
        <v>0</v>
      </c>
      <c r="J758" s="45">
        <f t="shared" ca="1" si="57"/>
        <v>0</v>
      </c>
      <c r="K758" s="45">
        <f t="shared" ca="1" si="58"/>
        <v>0</v>
      </c>
      <c r="L758" s="45">
        <f t="shared" ca="1" si="59"/>
        <v>0</v>
      </c>
      <c r="M758" s="45">
        <f t="shared" ca="1" si="48"/>
        <v>0</v>
      </c>
      <c r="N758" s="48">
        <f t="shared" ca="1" si="60"/>
        <v>0</v>
      </c>
      <c r="O758" s="48">
        <f t="shared" ca="1" si="61"/>
        <v>0</v>
      </c>
      <c r="P758" s="45">
        <f t="shared" si="49"/>
        <v>0</v>
      </c>
      <c r="Q758" s="45">
        <f t="shared" si="50"/>
        <v>0</v>
      </c>
      <c r="R758" s="45">
        <f t="shared" si="51"/>
        <v>0</v>
      </c>
      <c r="S758" s="45">
        <f t="shared" si="52"/>
        <v>0</v>
      </c>
      <c r="T758" s="50">
        <f t="shared" si="53"/>
        <v>0</v>
      </c>
    </row>
    <row r="759" spans="1:20" ht="13">
      <c r="A759" s="51"/>
      <c r="B759" s="115">
        <f t="shared" ca="1" si="43"/>
        <v>0</v>
      </c>
      <c r="C759" s="53">
        <f t="shared" ca="1" si="44"/>
        <v>0</v>
      </c>
      <c r="D759" s="53">
        <f t="shared" ca="1" si="45"/>
        <v>0</v>
      </c>
      <c r="E759" s="53">
        <f t="shared" ca="1" si="46"/>
        <v>0</v>
      </c>
      <c r="F759" s="53">
        <f t="shared" ca="1" si="47"/>
        <v>0</v>
      </c>
      <c r="G759" s="53">
        <f t="shared" ca="1" si="54"/>
        <v>0</v>
      </c>
      <c r="H759" s="56">
        <f t="shared" ca="1" si="55"/>
        <v>0</v>
      </c>
      <c r="I759" s="56">
        <f t="shared" ca="1" si="56"/>
        <v>0</v>
      </c>
      <c r="J759" s="53">
        <f t="shared" ca="1" si="57"/>
        <v>0</v>
      </c>
      <c r="K759" s="53">
        <f t="shared" ca="1" si="58"/>
        <v>0</v>
      </c>
      <c r="L759" s="53">
        <f t="shared" ca="1" si="59"/>
        <v>0</v>
      </c>
      <c r="M759" s="53">
        <f t="shared" ca="1" si="48"/>
        <v>0</v>
      </c>
      <c r="N759" s="56">
        <f t="shared" ca="1" si="60"/>
        <v>0</v>
      </c>
      <c r="O759" s="56">
        <f t="shared" ca="1" si="61"/>
        <v>0</v>
      </c>
      <c r="P759" s="53">
        <f t="shared" si="49"/>
        <v>0</v>
      </c>
      <c r="Q759" s="53">
        <f t="shared" si="50"/>
        <v>0</v>
      </c>
      <c r="R759" s="53">
        <f t="shared" si="51"/>
        <v>0</v>
      </c>
      <c r="S759" s="53">
        <f t="shared" si="52"/>
        <v>0</v>
      </c>
      <c r="T759" s="58">
        <f t="shared" si="53"/>
        <v>0</v>
      </c>
    </row>
    <row r="760" spans="1:20" ht="13">
      <c r="A760" s="43"/>
      <c r="B760" s="116">
        <f t="shared" ca="1" si="43"/>
        <v>0</v>
      </c>
      <c r="C760" s="45">
        <f t="shared" ca="1" si="44"/>
        <v>0</v>
      </c>
      <c r="D760" s="45">
        <f t="shared" ca="1" si="45"/>
        <v>0</v>
      </c>
      <c r="E760" s="45">
        <f t="shared" ca="1" si="46"/>
        <v>0</v>
      </c>
      <c r="F760" s="45">
        <f t="shared" ca="1" si="47"/>
        <v>0</v>
      </c>
      <c r="G760" s="45">
        <f t="shared" ca="1" si="54"/>
        <v>0</v>
      </c>
      <c r="H760" s="48">
        <f t="shared" ca="1" si="55"/>
        <v>0</v>
      </c>
      <c r="I760" s="48">
        <f t="shared" ca="1" si="56"/>
        <v>0</v>
      </c>
      <c r="J760" s="45">
        <f t="shared" ca="1" si="57"/>
        <v>0</v>
      </c>
      <c r="K760" s="45">
        <f t="shared" ca="1" si="58"/>
        <v>0</v>
      </c>
      <c r="L760" s="45">
        <f t="shared" ca="1" si="59"/>
        <v>0</v>
      </c>
      <c r="M760" s="45">
        <f t="shared" ca="1" si="48"/>
        <v>0</v>
      </c>
      <c r="N760" s="48">
        <f t="shared" ca="1" si="60"/>
        <v>0</v>
      </c>
      <c r="O760" s="48">
        <f t="shared" ca="1" si="61"/>
        <v>0</v>
      </c>
      <c r="P760" s="45">
        <f t="shared" si="49"/>
        <v>0</v>
      </c>
      <c r="Q760" s="45">
        <f t="shared" si="50"/>
        <v>0</v>
      </c>
      <c r="R760" s="45">
        <f t="shared" si="51"/>
        <v>0</v>
      </c>
      <c r="S760" s="45">
        <f t="shared" si="52"/>
        <v>0</v>
      </c>
      <c r="T760" s="50">
        <f t="shared" si="53"/>
        <v>0</v>
      </c>
    </row>
    <row r="761" spans="1:20" ht="13">
      <c r="A761" s="51"/>
      <c r="B761" s="115">
        <f t="shared" ca="1" si="43"/>
        <v>0</v>
      </c>
      <c r="C761" s="53">
        <f t="shared" ca="1" si="44"/>
        <v>0</v>
      </c>
      <c r="D761" s="53">
        <f t="shared" ca="1" si="45"/>
        <v>0</v>
      </c>
      <c r="E761" s="53">
        <f t="shared" ca="1" si="46"/>
        <v>0</v>
      </c>
      <c r="F761" s="53">
        <f t="shared" ca="1" si="47"/>
        <v>0</v>
      </c>
      <c r="G761" s="53">
        <f t="shared" ca="1" si="54"/>
        <v>0</v>
      </c>
      <c r="H761" s="56">
        <f t="shared" ca="1" si="55"/>
        <v>0</v>
      </c>
      <c r="I761" s="56">
        <f t="shared" ca="1" si="56"/>
        <v>0</v>
      </c>
      <c r="J761" s="53">
        <f t="shared" ca="1" si="57"/>
        <v>0</v>
      </c>
      <c r="K761" s="53">
        <f t="shared" ca="1" si="58"/>
        <v>0</v>
      </c>
      <c r="L761" s="53">
        <f t="shared" ca="1" si="59"/>
        <v>0</v>
      </c>
      <c r="M761" s="53">
        <f t="shared" ca="1" si="48"/>
        <v>0</v>
      </c>
      <c r="N761" s="56">
        <f t="shared" ca="1" si="60"/>
        <v>0</v>
      </c>
      <c r="O761" s="56">
        <f t="shared" ca="1" si="61"/>
        <v>0</v>
      </c>
      <c r="P761" s="53">
        <f t="shared" si="49"/>
        <v>0</v>
      </c>
      <c r="Q761" s="53">
        <f t="shared" si="50"/>
        <v>0</v>
      </c>
      <c r="R761" s="53">
        <f t="shared" si="51"/>
        <v>0</v>
      </c>
      <c r="S761" s="53">
        <f t="shared" si="52"/>
        <v>0</v>
      </c>
      <c r="T761" s="58">
        <f t="shared" si="53"/>
        <v>0</v>
      </c>
    </row>
    <row r="762" spans="1:20" ht="13">
      <c r="A762" s="43"/>
      <c r="B762" s="116">
        <f t="shared" ca="1" si="43"/>
        <v>0</v>
      </c>
      <c r="C762" s="45">
        <f t="shared" ca="1" si="44"/>
        <v>0</v>
      </c>
      <c r="D762" s="45">
        <f t="shared" ca="1" si="45"/>
        <v>0</v>
      </c>
      <c r="E762" s="45">
        <f t="shared" ca="1" si="46"/>
        <v>0</v>
      </c>
      <c r="F762" s="45">
        <f t="shared" ca="1" si="47"/>
        <v>0</v>
      </c>
      <c r="G762" s="45">
        <f t="shared" ca="1" si="54"/>
        <v>0</v>
      </c>
      <c r="H762" s="48">
        <f t="shared" ca="1" si="55"/>
        <v>0</v>
      </c>
      <c r="I762" s="48">
        <f t="shared" ca="1" si="56"/>
        <v>0</v>
      </c>
      <c r="J762" s="45">
        <f t="shared" ca="1" si="57"/>
        <v>0</v>
      </c>
      <c r="K762" s="45">
        <f t="shared" ca="1" si="58"/>
        <v>0</v>
      </c>
      <c r="L762" s="45">
        <f t="shared" ca="1" si="59"/>
        <v>0</v>
      </c>
      <c r="M762" s="45">
        <f t="shared" ca="1" si="48"/>
        <v>0</v>
      </c>
      <c r="N762" s="48">
        <f t="shared" ca="1" si="60"/>
        <v>0</v>
      </c>
      <c r="O762" s="48">
        <f t="shared" ca="1" si="61"/>
        <v>0</v>
      </c>
      <c r="P762" s="45">
        <f t="shared" si="49"/>
        <v>0</v>
      </c>
      <c r="Q762" s="45">
        <f t="shared" si="50"/>
        <v>0</v>
      </c>
      <c r="R762" s="45">
        <f t="shared" si="51"/>
        <v>0</v>
      </c>
      <c r="S762" s="45">
        <f t="shared" si="52"/>
        <v>0</v>
      </c>
      <c r="T762" s="50">
        <f t="shared" si="53"/>
        <v>0</v>
      </c>
    </row>
    <row r="763" spans="1:20" ht="13">
      <c r="A763" s="51"/>
      <c r="B763" s="115">
        <f t="shared" ca="1" si="43"/>
        <v>0</v>
      </c>
      <c r="C763" s="53">
        <f t="shared" ca="1" si="44"/>
        <v>0</v>
      </c>
      <c r="D763" s="53">
        <f t="shared" ca="1" si="45"/>
        <v>0</v>
      </c>
      <c r="E763" s="53">
        <f t="shared" ca="1" si="46"/>
        <v>0</v>
      </c>
      <c r="F763" s="53">
        <f t="shared" ca="1" si="47"/>
        <v>0</v>
      </c>
      <c r="G763" s="53">
        <f t="shared" ca="1" si="54"/>
        <v>0</v>
      </c>
      <c r="H763" s="56">
        <f t="shared" ca="1" si="55"/>
        <v>0</v>
      </c>
      <c r="I763" s="56">
        <f t="shared" ca="1" si="56"/>
        <v>0</v>
      </c>
      <c r="J763" s="53">
        <f t="shared" ca="1" si="57"/>
        <v>0</v>
      </c>
      <c r="K763" s="53">
        <f t="shared" ca="1" si="58"/>
        <v>0</v>
      </c>
      <c r="L763" s="53">
        <f t="shared" ca="1" si="59"/>
        <v>0</v>
      </c>
      <c r="M763" s="53">
        <f t="shared" ca="1" si="48"/>
        <v>0</v>
      </c>
      <c r="N763" s="56">
        <f t="shared" ca="1" si="60"/>
        <v>0</v>
      </c>
      <c r="O763" s="56">
        <f t="shared" ca="1" si="61"/>
        <v>0</v>
      </c>
      <c r="P763" s="53">
        <f t="shared" si="49"/>
        <v>0</v>
      </c>
      <c r="Q763" s="53">
        <f t="shared" si="50"/>
        <v>0</v>
      </c>
      <c r="R763" s="53">
        <f t="shared" si="51"/>
        <v>0</v>
      </c>
      <c r="S763" s="53">
        <f t="shared" si="52"/>
        <v>0</v>
      </c>
      <c r="T763" s="58">
        <f t="shared" si="53"/>
        <v>0</v>
      </c>
    </row>
    <row r="764" spans="1:20" ht="13">
      <c r="A764" s="43"/>
      <c r="B764" s="116">
        <f t="shared" ca="1" si="43"/>
        <v>0</v>
      </c>
      <c r="C764" s="45">
        <f t="shared" ca="1" si="44"/>
        <v>0</v>
      </c>
      <c r="D764" s="45">
        <f t="shared" ca="1" si="45"/>
        <v>0</v>
      </c>
      <c r="E764" s="45">
        <f t="shared" ca="1" si="46"/>
        <v>0</v>
      </c>
      <c r="F764" s="45">
        <f t="shared" ca="1" si="47"/>
        <v>0</v>
      </c>
      <c r="G764" s="45">
        <f t="shared" ca="1" si="54"/>
        <v>0</v>
      </c>
      <c r="H764" s="48">
        <f t="shared" ca="1" si="55"/>
        <v>0</v>
      </c>
      <c r="I764" s="48">
        <f t="shared" ca="1" si="56"/>
        <v>0</v>
      </c>
      <c r="J764" s="45">
        <f t="shared" ca="1" si="57"/>
        <v>0</v>
      </c>
      <c r="K764" s="45">
        <f t="shared" ca="1" si="58"/>
        <v>0</v>
      </c>
      <c r="L764" s="45">
        <f t="shared" ca="1" si="59"/>
        <v>0</v>
      </c>
      <c r="M764" s="45">
        <f t="shared" ca="1" si="48"/>
        <v>0</v>
      </c>
      <c r="N764" s="48">
        <f t="shared" ca="1" si="60"/>
        <v>0</v>
      </c>
      <c r="O764" s="48">
        <f t="shared" ca="1" si="61"/>
        <v>0</v>
      </c>
      <c r="P764" s="45">
        <f t="shared" si="49"/>
        <v>0</v>
      </c>
      <c r="Q764" s="45">
        <f t="shared" si="50"/>
        <v>0</v>
      </c>
      <c r="R764" s="45">
        <f t="shared" si="51"/>
        <v>0</v>
      </c>
      <c r="S764" s="45">
        <f t="shared" si="52"/>
        <v>0</v>
      </c>
      <c r="T764" s="50">
        <f t="shared" si="53"/>
        <v>0</v>
      </c>
    </row>
    <row r="765" spans="1:20" ht="13">
      <c r="A765" s="51"/>
      <c r="B765" s="115">
        <f t="shared" ca="1" si="43"/>
        <v>0</v>
      </c>
      <c r="C765" s="53">
        <f t="shared" ca="1" si="44"/>
        <v>0</v>
      </c>
      <c r="D765" s="53">
        <f t="shared" ca="1" si="45"/>
        <v>0</v>
      </c>
      <c r="E765" s="53">
        <f t="shared" ca="1" si="46"/>
        <v>0</v>
      </c>
      <c r="F765" s="53">
        <f t="shared" ca="1" si="47"/>
        <v>0</v>
      </c>
      <c r="G765" s="53">
        <f t="shared" ca="1" si="54"/>
        <v>0</v>
      </c>
      <c r="H765" s="56">
        <f t="shared" ca="1" si="55"/>
        <v>0</v>
      </c>
      <c r="I765" s="56">
        <f t="shared" ca="1" si="56"/>
        <v>0</v>
      </c>
      <c r="J765" s="53">
        <f t="shared" ca="1" si="57"/>
        <v>0</v>
      </c>
      <c r="K765" s="53">
        <f t="shared" ca="1" si="58"/>
        <v>0</v>
      </c>
      <c r="L765" s="53">
        <f t="shared" ca="1" si="59"/>
        <v>0</v>
      </c>
      <c r="M765" s="53">
        <f t="shared" ca="1" si="48"/>
        <v>0</v>
      </c>
      <c r="N765" s="56">
        <f t="shared" ca="1" si="60"/>
        <v>0</v>
      </c>
      <c r="O765" s="56">
        <f t="shared" ca="1" si="61"/>
        <v>0</v>
      </c>
      <c r="P765" s="53">
        <f t="shared" si="49"/>
        <v>0</v>
      </c>
      <c r="Q765" s="53">
        <f t="shared" si="50"/>
        <v>0</v>
      </c>
      <c r="R765" s="53">
        <f t="shared" si="51"/>
        <v>0</v>
      </c>
      <c r="S765" s="53">
        <f t="shared" si="52"/>
        <v>0</v>
      </c>
      <c r="T765" s="58">
        <f t="shared" si="53"/>
        <v>0</v>
      </c>
    </row>
    <row r="766" spans="1:20" ht="13">
      <c r="A766" s="43"/>
      <c r="B766" s="116">
        <f t="shared" ca="1" si="43"/>
        <v>0</v>
      </c>
      <c r="C766" s="45">
        <f t="shared" ca="1" si="44"/>
        <v>0</v>
      </c>
      <c r="D766" s="45">
        <f t="shared" ca="1" si="45"/>
        <v>0</v>
      </c>
      <c r="E766" s="45">
        <f t="shared" ca="1" si="46"/>
        <v>0</v>
      </c>
      <c r="F766" s="45">
        <f t="shared" ca="1" si="47"/>
        <v>0</v>
      </c>
      <c r="G766" s="45">
        <f t="shared" ca="1" si="54"/>
        <v>0</v>
      </c>
      <c r="H766" s="48">
        <f t="shared" ca="1" si="55"/>
        <v>0</v>
      </c>
      <c r="I766" s="48">
        <f t="shared" ca="1" si="56"/>
        <v>0</v>
      </c>
      <c r="J766" s="45">
        <f t="shared" ca="1" si="57"/>
        <v>0</v>
      </c>
      <c r="K766" s="45">
        <f t="shared" ca="1" si="58"/>
        <v>0</v>
      </c>
      <c r="L766" s="45">
        <f t="shared" ca="1" si="59"/>
        <v>0</v>
      </c>
      <c r="M766" s="45">
        <f t="shared" ca="1" si="48"/>
        <v>0</v>
      </c>
      <c r="N766" s="48">
        <f t="shared" ca="1" si="60"/>
        <v>0</v>
      </c>
      <c r="O766" s="48">
        <f t="shared" ca="1" si="61"/>
        <v>0</v>
      </c>
      <c r="P766" s="45">
        <f t="shared" si="49"/>
        <v>0</v>
      </c>
      <c r="Q766" s="45">
        <f t="shared" si="50"/>
        <v>0</v>
      </c>
      <c r="R766" s="45">
        <f t="shared" si="51"/>
        <v>0</v>
      </c>
      <c r="S766" s="45">
        <f t="shared" si="52"/>
        <v>0</v>
      </c>
      <c r="T766" s="50">
        <f t="shared" si="53"/>
        <v>0</v>
      </c>
    </row>
    <row r="767" spans="1:20" ht="13">
      <c r="A767" s="51"/>
      <c r="B767" s="115">
        <f t="shared" ref="B767:B1000" ca="1" si="62">IF(ISBLANK($A767),,SUM(INDIRECT($A767&amp;"!$G$2:$G$1000")))</f>
        <v>0</v>
      </c>
      <c r="C767" s="53">
        <f t="shared" ref="C767:C1000" ca="1" si="63">IF(ISBLANK($A767),,SUMIF(INDIRECT($A767&amp;"!$E$2:$E$1000"),"chatham sq",INDIRECT($A767&amp;"!$G$2:$G$1000")))</f>
        <v>0</v>
      </c>
      <c r="D767" s="53">
        <f t="shared" ref="D767:D1000" ca="1" si="64">IF(ISBLANK($A767),,SUMIF(INDIRECT($A767&amp;"!$E$2:$E$1000"),"snfl",INDIRECT($A767&amp;"!$G$2:$G$1000")))</f>
        <v>0</v>
      </c>
      <c r="E767" s="53">
        <f t="shared" ref="E767:E1000" ca="1" si="65">IF(ISBLANK($A767),,SUMIF(INDIRECT($A767&amp;"!$E$2:$E$1000"),"seward park",INDIRECT($A767&amp;"!$G$2:$G$1000")))</f>
        <v>0</v>
      </c>
      <c r="F767" s="53">
        <f t="shared" ref="F767:F1000" ca="1" si="66">IF(ISBLANK($A767),,SUMIF(INDIRECT($A767&amp;"!$E$2:$E$1000"),"online",INDIRECT($A767&amp;"!$G$2:$G$1000")))</f>
        <v>0</v>
      </c>
      <c r="G767" s="53">
        <f t="shared" ca="1" si="54"/>
        <v>0</v>
      </c>
      <c r="H767" s="56">
        <f t="shared" ca="1" si="55"/>
        <v>0</v>
      </c>
      <c r="I767" s="56">
        <f t="shared" ca="1" si="56"/>
        <v>0</v>
      </c>
      <c r="J767" s="53">
        <f t="shared" ca="1" si="57"/>
        <v>0</v>
      </c>
      <c r="K767" s="53">
        <f t="shared" ca="1" si="58"/>
        <v>0</v>
      </c>
      <c r="L767" s="53">
        <f t="shared" ca="1" si="59"/>
        <v>0</v>
      </c>
      <c r="M767" s="53">
        <f t="shared" ref="M767:M1000" ca="1" si="67">IF(ISBLANK($A767),,COUNTIF(INDIRECT($A767&amp;"!$E$2:$E$1000"),"seward park") - SUMIF(INDIRECT($A767&amp;"!$E$2:$E$1000"),"seward park",INDIRECT($A767&amp;"!$M$2:$M$1000")))</f>
        <v>0</v>
      </c>
      <c r="N767" s="56">
        <f t="shared" ca="1" si="60"/>
        <v>0</v>
      </c>
      <c r="O767" s="56">
        <f t="shared" ca="1" si="61"/>
        <v>0</v>
      </c>
      <c r="P767" s="53">
        <f t="shared" ref="P767:P1000" si="68">IF(ISBLANK($A767),,ROUND(IFERROR($B767/$G767,0),2))</f>
        <v>0</v>
      </c>
      <c r="Q767" s="53">
        <f t="shared" ref="Q767:Q1000" si="69">IF(ISBLANK($A767),,ROUND(IFERROR($D767/$J767,0),2))</f>
        <v>0</v>
      </c>
      <c r="R767" s="53">
        <f t="shared" ref="R767:R1000" si="70">IF(ISBLANK($A767),,ROUND(IFERROR($C767/$K767,0),2))</f>
        <v>0</v>
      </c>
      <c r="S767" s="53">
        <f t="shared" ref="S767:S1000" si="71">IF(ISBLANK($A767),,ROUND(IFERROR($E767/$M767,0),2))</f>
        <v>0</v>
      </c>
      <c r="T767" s="58">
        <f t="shared" ref="T767:T1000" si="72">IF(ISBLANK($A767),,ROUND(IFERROR($F767/$L767,0),2))</f>
        <v>0</v>
      </c>
    </row>
    <row r="768" spans="1:20" ht="13">
      <c r="A768" s="43"/>
      <c r="B768" s="116">
        <f t="shared" ca="1" si="62"/>
        <v>0</v>
      </c>
      <c r="C768" s="45">
        <f t="shared" ca="1" si="63"/>
        <v>0</v>
      </c>
      <c r="D768" s="45">
        <f t="shared" ca="1" si="64"/>
        <v>0</v>
      </c>
      <c r="E768" s="45">
        <f t="shared" ca="1" si="65"/>
        <v>0</v>
      </c>
      <c r="F768" s="45">
        <f t="shared" ca="1" si="66"/>
        <v>0</v>
      </c>
      <c r="G768" s="45">
        <f t="shared" ca="1" si="54"/>
        <v>0</v>
      </c>
      <c r="H768" s="48">
        <f t="shared" ca="1" si="55"/>
        <v>0</v>
      </c>
      <c r="I768" s="48">
        <f t="shared" ca="1" si="56"/>
        <v>0</v>
      </c>
      <c r="J768" s="45">
        <f t="shared" ca="1" si="57"/>
        <v>0</v>
      </c>
      <c r="K768" s="45">
        <f t="shared" ca="1" si="58"/>
        <v>0</v>
      </c>
      <c r="L768" s="45">
        <f t="shared" ca="1" si="59"/>
        <v>0</v>
      </c>
      <c r="M768" s="45">
        <f t="shared" ca="1" si="67"/>
        <v>0</v>
      </c>
      <c r="N768" s="48">
        <f t="shared" ca="1" si="60"/>
        <v>0</v>
      </c>
      <c r="O768" s="48">
        <f t="shared" ca="1" si="61"/>
        <v>0</v>
      </c>
      <c r="P768" s="45">
        <f t="shared" si="68"/>
        <v>0</v>
      </c>
      <c r="Q768" s="45">
        <f t="shared" si="69"/>
        <v>0</v>
      </c>
      <c r="R768" s="45">
        <f t="shared" si="70"/>
        <v>0</v>
      </c>
      <c r="S768" s="45">
        <f t="shared" si="71"/>
        <v>0</v>
      </c>
      <c r="T768" s="50">
        <f t="shared" si="72"/>
        <v>0</v>
      </c>
    </row>
    <row r="769" spans="1:20" ht="13">
      <c r="A769" s="51"/>
      <c r="B769" s="115">
        <f t="shared" ca="1" si="62"/>
        <v>0</v>
      </c>
      <c r="C769" s="53">
        <f t="shared" ca="1" si="63"/>
        <v>0</v>
      </c>
      <c r="D769" s="53">
        <f t="shared" ca="1" si="64"/>
        <v>0</v>
      </c>
      <c r="E769" s="53">
        <f t="shared" ca="1" si="65"/>
        <v>0</v>
      </c>
      <c r="F769" s="53">
        <f t="shared" ca="1" si="66"/>
        <v>0</v>
      </c>
      <c r="G769" s="53">
        <f t="shared" ref="G769:G1000" ca="1" si="73">IF(ISBLANK($A769),,COUNTA(INDIRECT($A769&amp;"!$E$2:$E$1000")) - SUM(INDIRECT($A769&amp;"!$M$2:$M$1000")))</f>
        <v>0</v>
      </c>
      <c r="H769" s="56">
        <f t="shared" ref="H769:H1000" ca="1" si="74">IF(ISBLANK($A769),,(COUNTIF(INDIRECT($A769&amp;"!$E$2"):INDIRECT($A769&amp;"!$E"&amp;COUNTA(INDIRECT($A769&amp;"!$E:$E"))),"&lt;&gt;online")  - SUMIF(INDIRECT($A769&amp;"!$E$2:$E$1000"),"&lt;&gt;online",INDIRECT($A769&amp;"!$M$2:$M$1000"))) / $G769)</f>
        <v>0</v>
      </c>
      <c r="I769" s="56">
        <f t="shared" ref="I769:I1000" ca="1" si="75">IF(ISBLANK($A769),,(COUNTIF(INDIRECT($A769&amp;"!$E$2"):INDIRECT($A769&amp;"!$E"&amp;COUNTA(INDIRECT($A769&amp;"!$E:$E"))),"online")  - SUMIF(INDIRECT($A769&amp;"!$E$2:$E$1000"),"online",INDIRECT($A769&amp;"!$M$2:$M$1000"))) / $G769)</f>
        <v>0</v>
      </c>
      <c r="J769" s="53">
        <f t="shared" ref="J769:J1000" ca="1" si="76">IF(ISBLANK($A769),,COUNTIF(INDIRECT($A769&amp;"!$E$2:$E$1000"),"snfl") - SUMIF(INDIRECT($A769&amp;"!$E$2:$E$1000"),"snfl",INDIRECT($A769&amp;"!$M$2:$M$1000")))</f>
        <v>0</v>
      </c>
      <c r="K769" s="53">
        <f t="shared" ref="K769:K1000" ca="1" si="77">IF(ISBLANK($A769),,COUNTIF(INDIRECT($A769&amp;"!$E$2:$E$1000"),"chatham sq") - SUMIF(INDIRECT($A769&amp;"!$E$2:$E$1000"),"chatham sq",INDIRECT($A769&amp;"!$M$2:$M$1000")))</f>
        <v>0</v>
      </c>
      <c r="L769" s="53">
        <f t="shared" ref="L769:L1000" ca="1" si="78">IF(ISBLANK($A769),,COUNTIF(INDIRECT($A769&amp;"!$E$2:$E$1000"),"online") - SUMIF(INDIRECT($A769&amp;"!$E$2:$E$1000"),"online",INDIRECT($A769&amp;"!$M$2:$M$1000")))</f>
        <v>0</v>
      </c>
      <c r="M769" s="53">
        <f t="shared" ca="1" si="67"/>
        <v>0</v>
      </c>
      <c r="N769" s="56">
        <f t="shared" ref="N769:N1000" ca="1" si="79">IF(ISBLANK($A769),,(COUNTIF(INDIRECT($A769&amp;"!$F$2"):INDIRECT($A769&amp;"!$F"&amp;COUNTA(INDIRECT($A769&amp;"!$F:$F"))),"en")  - SUMIF(INDIRECT($A769&amp;"!$F$2:$F$1000"),"en",INDIRECT($A769&amp;"!$M$2:$M$1000"))) / $G769)</f>
        <v>0</v>
      </c>
      <c r="O769" s="56">
        <f t="shared" ca="1" si="61"/>
        <v>0</v>
      </c>
      <c r="P769" s="53">
        <f t="shared" si="68"/>
        <v>0</v>
      </c>
      <c r="Q769" s="53">
        <f t="shared" si="69"/>
        <v>0</v>
      </c>
      <c r="R769" s="53">
        <f t="shared" si="70"/>
        <v>0</v>
      </c>
      <c r="S769" s="53">
        <f t="shared" si="71"/>
        <v>0</v>
      </c>
      <c r="T769" s="58">
        <f t="shared" si="72"/>
        <v>0</v>
      </c>
    </row>
    <row r="770" spans="1:20" ht="13">
      <c r="A770" s="43"/>
      <c r="B770" s="116">
        <f t="shared" ca="1" si="62"/>
        <v>0</v>
      </c>
      <c r="C770" s="45">
        <f t="shared" ca="1" si="63"/>
        <v>0</v>
      </c>
      <c r="D770" s="45">
        <f t="shared" ca="1" si="64"/>
        <v>0</v>
      </c>
      <c r="E770" s="45">
        <f t="shared" ca="1" si="65"/>
        <v>0</v>
      </c>
      <c r="F770" s="45">
        <f t="shared" ca="1" si="66"/>
        <v>0</v>
      </c>
      <c r="G770" s="45">
        <f t="shared" ca="1" si="73"/>
        <v>0</v>
      </c>
      <c r="H770" s="48">
        <f t="shared" ca="1" si="74"/>
        <v>0</v>
      </c>
      <c r="I770" s="48">
        <f t="shared" ca="1" si="75"/>
        <v>0</v>
      </c>
      <c r="J770" s="45">
        <f t="shared" ca="1" si="76"/>
        <v>0</v>
      </c>
      <c r="K770" s="45">
        <f t="shared" ca="1" si="77"/>
        <v>0</v>
      </c>
      <c r="L770" s="45">
        <f t="shared" ca="1" si="78"/>
        <v>0</v>
      </c>
      <c r="M770" s="45">
        <f t="shared" ca="1" si="67"/>
        <v>0</v>
      </c>
      <c r="N770" s="48">
        <f t="shared" ca="1" si="79"/>
        <v>0</v>
      </c>
      <c r="O770" s="48">
        <f t="shared" ca="1" si="61"/>
        <v>0</v>
      </c>
      <c r="P770" s="45">
        <f t="shared" si="68"/>
        <v>0</v>
      </c>
      <c r="Q770" s="45">
        <f t="shared" si="69"/>
        <v>0</v>
      </c>
      <c r="R770" s="45">
        <f t="shared" si="70"/>
        <v>0</v>
      </c>
      <c r="S770" s="45">
        <f t="shared" si="71"/>
        <v>0</v>
      </c>
      <c r="T770" s="50">
        <f t="shared" si="72"/>
        <v>0</v>
      </c>
    </row>
    <row r="771" spans="1:20" ht="13">
      <c r="A771" s="51"/>
      <c r="B771" s="115">
        <f t="shared" ca="1" si="62"/>
        <v>0</v>
      </c>
      <c r="C771" s="53">
        <f t="shared" ca="1" si="63"/>
        <v>0</v>
      </c>
      <c r="D771" s="53">
        <f t="shared" ca="1" si="64"/>
        <v>0</v>
      </c>
      <c r="E771" s="53">
        <f t="shared" ca="1" si="65"/>
        <v>0</v>
      </c>
      <c r="F771" s="53">
        <f t="shared" ca="1" si="66"/>
        <v>0</v>
      </c>
      <c r="G771" s="53">
        <f t="shared" ca="1" si="73"/>
        <v>0</v>
      </c>
      <c r="H771" s="56">
        <f t="shared" ca="1" si="74"/>
        <v>0</v>
      </c>
      <c r="I771" s="56">
        <f t="shared" ca="1" si="75"/>
        <v>0</v>
      </c>
      <c r="J771" s="53">
        <f t="shared" ca="1" si="76"/>
        <v>0</v>
      </c>
      <c r="K771" s="53">
        <f t="shared" ca="1" si="77"/>
        <v>0</v>
      </c>
      <c r="L771" s="53">
        <f t="shared" ca="1" si="78"/>
        <v>0</v>
      </c>
      <c r="M771" s="53">
        <f t="shared" ca="1" si="67"/>
        <v>0</v>
      </c>
      <c r="N771" s="56">
        <f t="shared" ca="1" si="79"/>
        <v>0</v>
      </c>
      <c r="O771" s="56">
        <f t="shared" ca="1" si="61"/>
        <v>0</v>
      </c>
      <c r="P771" s="53">
        <f t="shared" si="68"/>
        <v>0</v>
      </c>
      <c r="Q771" s="53">
        <f t="shared" si="69"/>
        <v>0</v>
      </c>
      <c r="R771" s="53">
        <f t="shared" si="70"/>
        <v>0</v>
      </c>
      <c r="S771" s="53">
        <f t="shared" si="71"/>
        <v>0</v>
      </c>
      <c r="T771" s="58">
        <f t="shared" si="72"/>
        <v>0</v>
      </c>
    </row>
    <row r="772" spans="1:20" ht="13">
      <c r="A772" s="43"/>
      <c r="B772" s="116">
        <f t="shared" ca="1" si="62"/>
        <v>0</v>
      </c>
      <c r="C772" s="45">
        <f t="shared" ca="1" si="63"/>
        <v>0</v>
      </c>
      <c r="D772" s="45">
        <f t="shared" ca="1" si="64"/>
        <v>0</v>
      </c>
      <c r="E772" s="45">
        <f t="shared" ca="1" si="65"/>
        <v>0</v>
      </c>
      <c r="F772" s="45">
        <f t="shared" ca="1" si="66"/>
        <v>0</v>
      </c>
      <c r="G772" s="45">
        <f t="shared" ca="1" si="73"/>
        <v>0</v>
      </c>
      <c r="H772" s="48">
        <f t="shared" ca="1" si="74"/>
        <v>0</v>
      </c>
      <c r="I772" s="48">
        <f t="shared" ca="1" si="75"/>
        <v>0</v>
      </c>
      <c r="J772" s="45">
        <f t="shared" ca="1" si="76"/>
        <v>0</v>
      </c>
      <c r="K772" s="45">
        <f t="shared" ca="1" si="77"/>
        <v>0</v>
      </c>
      <c r="L772" s="45">
        <f t="shared" ca="1" si="78"/>
        <v>0</v>
      </c>
      <c r="M772" s="45">
        <f t="shared" ca="1" si="67"/>
        <v>0</v>
      </c>
      <c r="N772" s="48">
        <f t="shared" ca="1" si="79"/>
        <v>0</v>
      </c>
      <c r="O772" s="48">
        <f t="shared" ca="1" si="61"/>
        <v>0</v>
      </c>
      <c r="P772" s="45">
        <f t="shared" si="68"/>
        <v>0</v>
      </c>
      <c r="Q772" s="45">
        <f t="shared" si="69"/>
        <v>0</v>
      </c>
      <c r="R772" s="45">
        <f t="shared" si="70"/>
        <v>0</v>
      </c>
      <c r="S772" s="45">
        <f t="shared" si="71"/>
        <v>0</v>
      </c>
      <c r="T772" s="50">
        <f t="shared" si="72"/>
        <v>0</v>
      </c>
    </row>
    <row r="773" spans="1:20" ht="13">
      <c r="A773" s="51"/>
      <c r="B773" s="115">
        <f t="shared" ca="1" si="62"/>
        <v>0</v>
      </c>
      <c r="C773" s="53">
        <f t="shared" ca="1" si="63"/>
        <v>0</v>
      </c>
      <c r="D773" s="53">
        <f t="shared" ca="1" si="64"/>
        <v>0</v>
      </c>
      <c r="E773" s="53">
        <f t="shared" ca="1" si="65"/>
        <v>0</v>
      </c>
      <c r="F773" s="53">
        <f t="shared" ca="1" si="66"/>
        <v>0</v>
      </c>
      <c r="G773" s="53">
        <f t="shared" ca="1" si="73"/>
        <v>0</v>
      </c>
      <c r="H773" s="56">
        <f t="shared" ca="1" si="74"/>
        <v>0</v>
      </c>
      <c r="I773" s="56">
        <f t="shared" ca="1" si="75"/>
        <v>0</v>
      </c>
      <c r="J773" s="53">
        <f t="shared" ca="1" si="76"/>
        <v>0</v>
      </c>
      <c r="K773" s="53">
        <f t="shared" ca="1" si="77"/>
        <v>0</v>
      </c>
      <c r="L773" s="53">
        <f t="shared" ca="1" si="78"/>
        <v>0</v>
      </c>
      <c r="M773" s="53">
        <f t="shared" ca="1" si="67"/>
        <v>0</v>
      </c>
      <c r="N773" s="56">
        <f t="shared" ca="1" si="79"/>
        <v>0</v>
      </c>
      <c r="O773" s="56">
        <f t="shared" ca="1" si="61"/>
        <v>0</v>
      </c>
      <c r="P773" s="53">
        <f t="shared" si="68"/>
        <v>0</v>
      </c>
      <c r="Q773" s="53">
        <f t="shared" si="69"/>
        <v>0</v>
      </c>
      <c r="R773" s="53">
        <f t="shared" si="70"/>
        <v>0</v>
      </c>
      <c r="S773" s="53">
        <f t="shared" si="71"/>
        <v>0</v>
      </c>
      <c r="T773" s="58">
        <f t="shared" si="72"/>
        <v>0</v>
      </c>
    </row>
    <row r="774" spans="1:20" ht="13">
      <c r="A774" s="43"/>
      <c r="B774" s="116">
        <f t="shared" ca="1" si="62"/>
        <v>0</v>
      </c>
      <c r="C774" s="45">
        <f t="shared" ca="1" si="63"/>
        <v>0</v>
      </c>
      <c r="D774" s="45">
        <f t="shared" ca="1" si="64"/>
        <v>0</v>
      </c>
      <c r="E774" s="45">
        <f t="shared" ca="1" si="65"/>
        <v>0</v>
      </c>
      <c r="F774" s="45">
        <f t="shared" ca="1" si="66"/>
        <v>0</v>
      </c>
      <c r="G774" s="45">
        <f t="shared" ca="1" si="73"/>
        <v>0</v>
      </c>
      <c r="H774" s="48">
        <f t="shared" ca="1" si="74"/>
        <v>0</v>
      </c>
      <c r="I774" s="48">
        <f t="shared" ca="1" si="75"/>
        <v>0</v>
      </c>
      <c r="J774" s="45">
        <f t="shared" ca="1" si="76"/>
        <v>0</v>
      </c>
      <c r="K774" s="45">
        <f t="shared" ca="1" si="77"/>
        <v>0</v>
      </c>
      <c r="L774" s="45">
        <f t="shared" ca="1" si="78"/>
        <v>0</v>
      </c>
      <c r="M774" s="45">
        <f t="shared" ca="1" si="67"/>
        <v>0</v>
      </c>
      <c r="N774" s="48">
        <f t="shared" ca="1" si="79"/>
        <v>0</v>
      </c>
      <c r="O774" s="48">
        <f t="shared" ca="1" si="61"/>
        <v>0</v>
      </c>
      <c r="P774" s="45">
        <f t="shared" si="68"/>
        <v>0</v>
      </c>
      <c r="Q774" s="45">
        <f t="shared" si="69"/>
        <v>0</v>
      </c>
      <c r="R774" s="45">
        <f t="shared" si="70"/>
        <v>0</v>
      </c>
      <c r="S774" s="45">
        <f t="shared" si="71"/>
        <v>0</v>
      </c>
      <c r="T774" s="50">
        <f t="shared" si="72"/>
        <v>0</v>
      </c>
    </row>
    <row r="775" spans="1:20" ht="13">
      <c r="A775" s="51"/>
      <c r="B775" s="115">
        <f t="shared" ca="1" si="62"/>
        <v>0</v>
      </c>
      <c r="C775" s="53">
        <f t="shared" ca="1" si="63"/>
        <v>0</v>
      </c>
      <c r="D775" s="53">
        <f t="shared" ca="1" si="64"/>
        <v>0</v>
      </c>
      <c r="E775" s="53">
        <f t="shared" ca="1" si="65"/>
        <v>0</v>
      </c>
      <c r="F775" s="53">
        <f t="shared" ca="1" si="66"/>
        <v>0</v>
      </c>
      <c r="G775" s="53">
        <f t="shared" ca="1" si="73"/>
        <v>0</v>
      </c>
      <c r="H775" s="56">
        <f t="shared" ca="1" si="74"/>
        <v>0</v>
      </c>
      <c r="I775" s="56">
        <f t="shared" ca="1" si="75"/>
        <v>0</v>
      </c>
      <c r="J775" s="53">
        <f t="shared" ca="1" si="76"/>
        <v>0</v>
      </c>
      <c r="K775" s="53">
        <f t="shared" ca="1" si="77"/>
        <v>0</v>
      </c>
      <c r="L775" s="53">
        <f t="shared" ca="1" si="78"/>
        <v>0</v>
      </c>
      <c r="M775" s="53">
        <f t="shared" ca="1" si="67"/>
        <v>0</v>
      </c>
      <c r="N775" s="56">
        <f t="shared" ca="1" si="79"/>
        <v>0</v>
      </c>
      <c r="O775" s="56">
        <f t="shared" ca="1" si="61"/>
        <v>0</v>
      </c>
      <c r="P775" s="53">
        <f t="shared" si="68"/>
        <v>0</v>
      </c>
      <c r="Q775" s="53">
        <f t="shared" si="69"/>
        <v>0</v>
      </c>
      <c r="R775" s="53">
        <f t="shared" si="70"/>
        <v>0</v>
      </c>
      <c r="S775" s="53">
        <f t="shared" si="71"/>
        <v>0</v>
      </c>
      <c r="T775" s="58">
        <f t="shared" si="72"/>
        <v>0</v>
      </c>
    </row>
    <row r="776" spans="1:20" ht="13">
      <c r="A776" s="43"/>
      <c r="B776" s="116">
        <f t="shared" ca="1" si="62"/>
        <v>0</v>
      </c>
      <c r="C776" s="45">
        <f t="shared" ca="1" si="63"/>
        <v>0</v>
      </c>
      <c r="D776" s="45">
        <f t="shared" ca="1" si="64"/>
        <v>0</v>
      </c>
      <c r="E776" s="45">
        <f t="shared" ca="1" si="65"/>
        <v>0</v>
      </c>
      <c r="F776" s="45">
        <f t="shared" ca="1" si="66"/>
        <v>0</v>
      </c>
      <c r="G776" s="45">
        <f t="shared" ca="1" si="73"/>
        <v>0</v>
      </c>
      <c r="H776" s="48">
        <f t="shared" ca="1" si="74"/>
        <v>0</v>
      </c>
      <c r="I776" s="48">
        <f t="shared" ca="1" si="75"/>
        <v>0</v>
      </c>
      <c r="J776" s="45">
        <f t="shared" ca="1" si="76"/>
        <v>0</v>
      </c>
      <c r="K776" s="45">
        <f t="shared" ca="1" si="77"/>
        <v>0</v>
      </c>
      <c r="L776" s="45">
        <f t="shared" ca="1" si="78"/>
        <v>0</v>
      </c>
      <c r="M776" s="45">
        <f t="shared" ca="1" si="67"/>
        <v>0</v>
      </c>
      <c r="N776" s="48">
        <f t="shared" ca="1" si="79"/>
        <v>0</v>
      </c>
      <c r="O776" s="48">
        <f t="shared" ca="1" si="61"/>
        <v>0</v>
      </c>
      <c r="P776" s="45">
        <f t="shared" si="68"/>
        <v>0</v>
      </c>
      <c r="Q776" s="45">
        <f t="shared" si="69"/>
        <v>0</v>
      </c>
      <c r="R776" s="45">
        <f t="shared" si="70"/>
        <v>0</v>
      </c>
      <c r="S776" s="45">
        <f t="shared" si="71"/>
        <v>0</v>
      </c>
      <c r="T776" s="50">
        <f t="shared" si="72"/>
        <v>0</v>
      </c>
    </row>
    <row r="777" spans="1:20" ht="13">
      <c r="A777" s="51"/>
      <c r="B777" s="115">
        <f t="shared" ca="1" si="62"/>
        <v>0</v>
      </c>
      <c r="C777" s="53">
        <f t="shared" ca="1" si="63"/>
        <v>0</v>
      </c>
      <c r="D777" s="53">
        <f t="shared" ca="1" si="64"/>
        <v>0</v>
      </c>
      <c r="E777" s="53">
        <f t="shared" ca="1" si="65"/>
        <v>0</v>
      </c>
      <c r="F777" s="53">
        <f t="shared" ca="1" si="66"/>
        <v>0</v>
      </c>
      <c r="G777" s="53">
        <f t="shared" ca="1" si="73"/>
        <v>0</v>
      </c>
      <c r="H777" s="56">
        <f t="shared" ca="1" si="74"/>
        <v>0</v>
      </c>
      <c r="I777" s="56">
        <f t="shared" ca="1" si="75"/>
        <v>0</v>
      </c>
      <c r="J777" s="53">
        <f t="shared" ca="1" si="76"/>
        <v>0</v>
      </c>
      <c r="K777" s="53">
        <f t="shared" ca="1" si="77"/>
        <v>0</v>
      </c>
      <c r="L777" s="53">
        <f t="shared" ca="1" si="78"/>
        <v>0</v>
      </c>
      <c r="M777" s="53">
        <f t="shared" ca="1" si="67"/>
        <v>0</v>
      </c>
      <c r="N777" s="56">
        <f t="shared" ca="1" si="79"/>
        <v>0</v>
      </c>
      <c r="O777" s="56">
        <f t="shared" ca="1" si="61"/>
        <v>0</v>
      </c>
      <c r="P777" s="53">
        <f t="shared" si="68"/>
        <v>0</v>
      </c>
      <c r="Q777" s="53">
        <f t="shared" si="69"/>
        <v>0</v>
      </c>
      <c r="R777" s="53">
        <f t="shared" si="70"/>
        <v>0</v>
      </c>
      <c r="S777" s="53">
        <f t="shared" si="71"/>
        <v>0</v>
      </c>
      <c r="T777" s="58">
        <f t="shared" si="72"/>
        <v>0</v>
      </c>
    </row>
    <row r="778" spans="1:20" ht="13">
      <c r="A778" s="43"/>
      <c r="B778" s="116">
        <f t="shared" ca="1" si="62"/>
        <v>0</v>
      </c>
      <c r="C778" s="45">
        <f t="shared" ca="1" si="63"/>
        <v>0</v>
      </c>
      <c r="D778" s="45">
        <f t="shared" ca="1" si="64"/>
        <v>0</v>
      </c>
      <c r="E778" s="45">
        <f t="shared" ca="1" si="65"/>
        <v>0</v>
      </c>
      <c r="F778" s="45">
        <f t="shared" ca="1" si="66"/>
        <v>0</v>
      </c>
      <c r="G778" s="45">
        <f t="shared" ca="1" si="73"/>
        <v>0</v>
      </c>
      <c r="H778" s="48">
        <f t="shared" ca="1" si="74"/>
        <v>0</v>
      </c>
      <c r="I778" s="48">
        <f t="shared" ca="1" si="75"/>
        <v>0</v>
      </c>
      <c r="J778" s="45">
        <f t="shared" ca="1" si="76"/>
        <v>0</v>
      </c>
      <c r="K778" s="45">
        <f t="shared" ca="1" si="77"/>
        <v>0</v>
      </c>
      <c r="L778" s="45">
        <f t="shared" ca="1" si="78"/>
        <v>0</v>
      </c>
      <c r="M778" s="45">
        <f t="shared" ca="1" si="67"/>
        <v>0</v>
      </c>
      <c r="N778" s="48">
        <f t="shared" ca="1" si="79"/>
        <v>0</v>
      </c>
      <c r="O778" s="48">
        <f t="shared" ca="1" si="61"/>
        <v>0</v>
      </c>
      <c r="P778" s="45">
        <f t="shared" si="68"/>
        <v>0</v>
      </c>
      <c r="Q778" s="45">
        <f t="shared" si="69"/>
        <v>0</v>
      </c>
      <c r="R778" s="45">
        <f t="shared" si="70"/>
        <v>0</v>
      </c>
      <c r="S778" s="45">
        <f t="shared" si="71"/>
        <v>0</v>
      </c>
      <c r="T778" s="50">
        <f t="shared" si="72"/>
        <v>0</v>
      </c>
    </row>
    <row r="779" spans="1:20" ht="13">
      <c r="A779" s="51"/>
      <c r="B779" s="115">
        <f t="shared" ca="1" si="62"/>
        <v>0</v>
      </c>
      <c r="C779" s="53">
        <f t="shared" ca="1" si="63"/>
        <v>0</v>
      </c>
      <c r="D779" s="53">
        <f t="shared" ca="1" si="64"/>
        <v>0</v>
      </c>
      <c r="E779" s="53">
        <f t="shared" ca="1" si="65"/>
        <v>0</v>
      </c>
      <c r="F779" s="53">
        <f t="shared" ca="1" si="66"/>
        <v>0</v>
      </c>
      <c r="G779" s="53">
        <f t="shared" ca="1" si="73"/>
        <v>0</v>
      </c>
      <c r="H779" s="56">
        <f t="shared" ca="1" si="74"/>
        <v>0</v>
      </c>
      <c r="I779" s="56">
        <f t="shared" ca="1" si="75"/>
        <v>0</v>
      </c>
      <c r="J779" s="53">
        <f t="shared" ca="1" si="76"/>
        <v>0</v>
      </c>
      <c r="K779" s="53">
        <f t="shared" ca="1" si="77"/>
        <v>0</v>
      </c>
      <c r="L779" s="53">
        <f t="shared" ca="1" si="78"/>
        <v>0</v>
      </c>
      <c r="M779" s="53">
        <f t="shared" ca="1" si="67"/>
        <v>0</v>
      </c>
      <c r="N779" s="56">
        <f t="shared" ca="1" si="79"/>
        <v>0</v>
      </c>
      <c r="O779" s="56">
        <f t="shared" ca="1" si="61"/>
        <v>0</v>
      </c>
      <c r="P779" s="53">
        <f t="shared" si="68"/>
        <v>0</v>
      </c>
      <c r="Q779" s="53">
        <f t="shared" si="69"/>
        <v>0</v>
      </c>
      <c r="R779" s="53">
        <f t="shared" si="70"/>
        <v>0</v>
      </c>
      <c r="S779" s="53">
        <f t="shared" si="71"/>
        <v>0</v>
      </c>
      <c r="T779" s="58">
        <f t="shared" si="72"/>
        <v>0</v>
      </c>
    </row>
    <row r="780" spans="1:20" ht="13">
      <c r="A780" s="43"/>
      <c r="B780" s="116">
        <f t="shared" ca="1" si="62"/>
        <v>0</v>
      </c>
      <c r="C780" s="45">
        <f t="shared" ca="1" si="63"/>
        <v>0</v>
      </c>
      <c r="D780" s="45">
        <f t="shared" ca="1" si="64"/>
        <v>0</v>
      </c>
      <c r="E780" s="45">
        <f t="shared" ca="1" si="65"/>
        <v>0</v>
      </c>
      <c r="F780" s="45">
        <f t="shared" ca="1" si="66"/>
        <v>0</v>
      </c>
      <c r="G780" s="45">
        <f t="shared" ca="1" si="73"/>
        <v>0</v>
      </c>
      <c r="H780" s="48">
        <f t="shared" ca="1" si="74"/>
        <v>0</v>
      </c>
      <c r="I780" s="48">
        <f t="shared" ca="1" si="75"/>
        <v>0</v>
      </c>
      <c r="J780" s="45">
        <f t="shared" ca="1" si="76"/>
        <v>0</v>
      </c>
      <c r="K780" s="45">
        <f t="shared" ca="1" si="77"/>
        <v>0</v>
      </c>
      <c r="L780" s="45">
        <f t="shared" ca="1" si="78"/>
        <v>0</v>
      </c>
      <c r="M780" s="45">
        <f t="shared" ca="1" si="67"/>
        <v>0</v>
      </c>
      <c r="N780" s="48">
        <f t="shared" ca="1" si="79"/>
        <v>0</v>
      </c>
      <c r="O780" s="48">
        <f t="shared" ca="1" si="61"/>
        <v>0</v>
      </c>
      <c r="P780" s="45">
        <f t="shared" si="68"/>
        <v>0</v>
      </c>
      <c r="Q780" s="45">
        <f t="shared" si="69"/>
        <v>0</v>
      </c>
      <c r="R780" s="45">
        <f t="shared" si="70"/>
        <v>0</v>
      </c>
      <c r="S780" s="45">
        <f t="shared" si="71"/>
        <v>0</v>
      </c>
      <c r="T780" s="50">
        <f t="shared" si="72"/>
        <v>0</v>
      </c>
    </row>
    <row r="781" spans="1:20" ht="13">
      <c r="A781" s="51"/>
      <c r="B781" s="115">
        <f t="shared" ca="1" si="62"/>
        <v>0</v>
      </c>
      <c r="C781" s="53">
        <f t="shared" ca="1" si="63"/>
        <v>0</v>
      </c>
      <c r="D781" s="53">
        <f t="shared" ca="1" si="64"/>
        <v>0</v>
      </c>
      <c r="E781" s="53">
        <f t="shared" ca="1" si="65"/>
        <v>0</v>
      </c>
      <c r="F781" s="53">
        <f t="shared" ca="1" si="66"/>
        <v>0</v>
      </c>
      <c r="G781" s="53">
        <f t="shared" ca="1" si="73"/>
        <v>0</v>
      </c>
      <c r="H781" s="56">
        <f t="shared" ca="1" si="74"/>
        <v>0</v>
      </c>
      <c r="I781" s="56">
        <f t="shared" ca="1" si="75"/>
        <v>0</v>
      </c>
      <c r="J781" s="53">
        <f t="shared" ca="1" si="76"/>
        <v>0</v>
      </c>
      <c r="K781" s="53">
        <f t="shared" ca="1" si="77"/>
        <v>0</v>
      </c>
      <c r="L781" s="53">
        <f t="shared" ca="1" si="78"/>
        <v>0</v>
      </c>
      <c r="M781" s="53">
        <f t="shared" ca="1" si="67"/>
        <v>0</v>
      </c>
      <c r="N781" s="56">
        <f t="shared" ca="1" si="79"/>
        <v>0</v>
      </c>
      <c r="O781" s="56">
        <f t="shared" ca="1" si="61"/>
        <v>0</v>
      </c>
      <c r="P781" s="53">
        <f t="shared" si="68"/>
        <v>0</v>
      </c>
      <c r="Q781" s="53">
        <f t="shared" si="69"/>
        <v>0</v>
      </c>
      <c r="R781" s="53">
        <f t="shared" si="70"/>
        <v>0</v>
      </c>
      <c r="S781" s="53">
        <f t="shared" si="71"/>
        <v>0</v>
      </c>
      <c r="T781" s="58">
        <f t="shared" si="72"/>
        <v>0</v>
      </c>
    </row>
    <row r="782" spans="1:20" ht="13">
      <c r="A782" s="43"/>
      <c r="B782" s="116">
        <f t="shared" ca="1" si="62"/>
        <v>0</v>
      </c>
      <c r="C782" s="45">
        <f t="shared" ca="1" si="63"/>
        <v>0</v>
      </c>
      <c r="D782" s="45">
        <f t="shared" ca="1" si="64"/>
        <v>0</v>
      </c>
      <c r="E782" s="45">
        <f t="shared" ca="1" si="65"/>
        <v>0</v>
      </c>
      <c r="F782" s="45">
        <f t="shared" ca="1" si="66"/>
        <v>0</v>
      </c>
      <c r="G782" s="45">
        <f t="shared" ca="1" si="73"/>
        <v>0</v>
      </c>
      <c r="H782" s="48">
        <f t="shared" ca="1" si="74"/>
        <v>0</v>
      </c>
      <c r="I782" s="48">
        <f t="shared" ca="1" si="75"/>
        <v>0</v>
      </c>
      <c r="J782" s="45">
        <f t="shared" ca="1" si="76"/>
        <v>0</v>
      </c>
      <c r="K782" s="45">
        <f t="shared" ca="1" si="77"/>
        <v>0</v>
      </c>
      <c r="L782" s="45">
        <f t="shared" ca="1" si="78"/>
        <v>0</v>
      </c>
      <c r="M782" s="45">
        <f t="shared" ca="1" si="67"/>
        <v>0</v>
      </c>
      <c r="N782" s="48">
        <f t="shared" ca="1" si="79"/>
        <v>0</v>
      </c>
      <c r="O782" s="48">
        <f t="shared" ref="O782:O1000" ca="1" si="80">IF(ISBLANK($A782),,(COUNTIF(INDIRECT($A782&amp;"!$F$2"):INDIRECT($A782&amp;"!$F"&amp;COUNTA(INDIRECT($A782&amp;"!$F:$F"))),"zh")  - SUMIF(INDIRECT($A782&amp;"!$F$2:$F$1000"),"zh",INDIRECT($A782&amp;"!$M$2:$M$1000"))) / $G782)</f>
        <v>0</v>
      </c>
      <c r="P782" s="45">
        <f t="shared" si="68"/>
        <v>0</v>
      </c>
      <c r="Q782" s="45">
        <f t="shared" si="69"/>
        <v>0</v>
      </c>
      <c r="R782" s="45">
        <f t="shared" si="70"/>
        <v>0</v>
      </c>
      <c r="S782" s="45">
        <f t="shared" si="71"/>
        <v>0</v>
      </c>
      <c r="T782" s="50">
        <f t="shared" si="72"/>
        <v>0</v>
      </c>
    </row>
    <row r="783" spans="1:20" ht="13">
      <c r="A783" s="51"/>
      <c r="B783" s="115">
        <f t="shared" ca="1" si="62"/>
        <v>0</v>
      </c>
      <c r="C783" s="53">
        <f t="shared" ca="1" si="63"/>
        <v>0</v>
      </c>
      <c r="D783" s="53">
        <f t="shared" ca="1" si="64"/>
        <v>0</v>
      </c>
      <c r="E783" s="53">
        <f t="shared" ca="1" si="65"/>
        <v>0</v>
      </c>
      <c r="F783" s="53">
        <f t="shared" ca="1" si="66"/>
        <v>0</v>
      </c>
      <c r="G783" s="53">
        <f t="shared" ca="1" si="73"/>
        <v>0</v>
      </c>
      <c r="H783" s="56">
        <f t="shared" ca="1" si="74"/>
        <v>0</v>
      </c>
      <c r="I783" s="56">
        <f t="shared" ca="1" si="75"/>
        <v>0</v>
      </c>
      <c r="J783" s="53">
        <f t="shared" ca="1" si="76"/>
        <v>0</v>
      </c>
      <c r="K783" s="53">
        <f t="shared" ca="1" si="77"/>
        <v>0</v>
      </c>
      <c r="L783" s="53">
        <f t="shared" ca="1" si="78"/>
        <v>0</v>
      </c>
      <c r="M783" s="53">
        <f t="shared" ca="1" si="67"/>
        <v>0</v>
      </c>
      <c r="N783" s="56">
        <f t="shared" ca="1" si="79"/>
        <v>0</v>
      </c>
      <c r="O783" s="56">
        <f t="shared" ca="1" si="80"/>
        <v>0</v>
      </c>
      <c r="P783" s="53">
        <f t="shared" si="68"/>
        <v>0</v>
      </c>
      <c r="Q783" s="53">
        <f t="shared" si="69"/>
        <v>0</v>
      </c>
      <c r="R783" s="53">
        <f t="shared" si="70"/>
        <v>0</v>
      </c>
      <c r="S783" s="53">
        <f t="shared" si="71"/>
        <v>0</v>
      </c>
      <c r="T783" s="58">
        <f t="shared" si="72"/>
        <v>0</v>
      </c>
    </row>
    <row r="784" spans="1:20" ht="13">
      <c r="A784" s="43"/>
      <c r="B784" s="116">
        <f t="shared" ca="1" si="62"/>
        <v>0</v>
      </c>
      <c r="C784" s="45">
        <f t="shared" ca="1" si="63"/>
        <v>0</v>
      </c>
      <c r="D784" s="45">
        <f t="shared" ca="1" si="64"/>
        <v>0</v>
      </c>
      <c r="E784" s="45">
        <f t="shared" ca="1" si="65"/>
        <v>0</v>
      </c>
      <c r="F784" s="45">
        <f t="shared" ca="1" si="66"/>
        <v>0</v>
      </c>
      <c r="G784" s="45">
        <f t="shared" ca="1" si="73"/>
        <v>0</v>
      </c>
      <c r="H784" s="48">
        <f t="shared" ca="1" si="74"/>
        <v>0</v>
      </c>
      <c r="I784" s="48">
        <f t="shared" ca="1" si="75"/>
        <v>0</v>
      </c>
      <c r="J784" s="45">
        <f t="shared" ca="1" si="76"/>
        <v>0</v>
      </c>
      <c r="K784" s="45">
        <f t="shared" ca="1" si="77"/>
        <v>0</v>
      </c>
      <c r="L784" s="45">
        <f t="shared" ca="1" si="78"/>
        <v>0</v>
      </c>
      <c r="M784" s="45">
        <f t="shared" ca="1" si="67"/>
        <v>0</v>
      </c>
      <c r="N784" s="48">
        <f t="shared" ca="1" si="79"/>
        <v>0</v>
      </c>
      <c r="O784" s="48">
        <f t="shared" ca="1" si="80"/>
        <v>0</v>
      </c>
      <c r="P784" s="45">
        <f t="shared" si="68"/>
        <v>0</v>
      </c>
      <c r="Q784" s="45">
        <f t="shared" si="69"/>
        <v>0</v>
      </c>
      <c r="R784" s="45">
        <f t="shared" si="70"/>
        <v>0</v>
      </c>
      <c r="S784" s="45">
        <f t="shared" si="71"/>
        <v>0</v>
      </c>
      <c r="T784" s="50">
        <f t="shared" si="72"/>
        <v>0</v>
      </c>
    </row>
    <row r="785" spans="1:20" ht="13">
      <c r="A785" s="51"/>
      <c r="B785" s="115">
        <f t="shared" ca="1" si="62"/>
        <v>0</v>
      </c>
      <c r="C785" s="53">
        <f t="shared" ca="1" si="63"/>
        <v>0</v>
      </c>
      <c r="D785" s="53">
        <f t="shared" ca="1" si="64"/>
        <v>0</v>
      </c>
      <c r="E785" s="53">
        <f t="shared" ca="1" si="65"/>
        <v>0</v>
      </c>
      <c r="F785" s="53">
        <f t="shared" ca="1" si="66"/>
        <v>0</v>
      </c>
      <c r="G785" s="53">
        <f t="shared" ca="1" si="73"/>
        <v>0</v>
      </c>
      <c r="H785" s="56">
        <f t="shared" ca="1" si="74"/>
        <v>0</v>
      </c>
      <c r="I785" s="56">
        <f t="shared" ca="1" si="75"/>
        <v>0</v>
      </c>
      <c r="J785" s="53">
        <f t="shared" ca="1" si="76"/>
        <v>0</v>
      </c>
      <c r="K785" s="53">
        <f t="shared" ca="1" si="77"/>
        <v>0</v>
      </c>
      <c r="L785" s="53">
        <f t="shared" ca="1" si="78"/>
        <v>0</v>
      </c>
      <c r="M785" s="53">
        <f t="shared" ca="1" si="67"/>
        <v>0</v>
      </c>
      <c r="N785" s="56">
        <f t="shared" ca="1" si="79"/>
        <v>0</v>
      </c>
      <c r="O785" s="56">
        <f t="shared" ca="1" si="80"/>
        <v>0</v>
      </c>
      <c r="P785" s="53">
        <f t="shared" si="68"/>
        <v>0</v>
      </c>
      <c r="Q785" s="53">
        <f t="shared" si="69"/>
        <v>0</v>
      </c>
      <c r="R785" s="53">
        <f t="shared" si="70"/>
        <v>0</v>
      </c>
      <c r="S785" s="53">
        <f t="shared" si="71"/>
        <v>0</v>
      </c>
      <c r="T785" s="58">
        <f t="shared" si="72"/>
        <v>0</v>
      </c>
    </row>
    <row r="786" spans="1:20" ht="13">
      <c r="A786" s="43"/>
      <c r="B786" s="116">
        <f t="shared" ca="1" si="62"/>
        <v>0</v>
      </c>
      <c r="C786" s="45">
        <f t="shared" ca="1" si="63"/>
        <v>0</v>
      </c>
      <c r="D786" s="45">
        <f t="shared" ca="1" si="64"/>
        <v>0</v>
      </c>
      <c r="E786" s="45">
        <f t="shared" ca="1" si="65"/>
        <v>0</v>
      </c>
      <c r="F786" s="45">
        <f t="shared" ca="1" si="66"/>
        <v>0</v>
      </c>
      <c r="G786" s="45">
        <f t="shared" ca="1" si="73"/>
        <v>0</v>
      </c>
      <c r="H786" s="48">
        <f t="shared" ca="1" si="74"/>
        <v>0</v>
      </c>
      <c r="I786" s="48">
        <f t="shared" ca="1" si="75"/>
        <v>0</v>
      </c>
      <c r="J786" s="45">
        <f t="shared" ca="1" si="76"/>
        <v>0</v>
      </c>
      <c r="K786" s="45">
        <f t="shared" ca="1" si="77"/>
        <v>0</v>
      </c>
      <c r="L786" s="45">
        <f t="shared" ca="1" si="78"/>
        <v>0</v>
      </c>
      <c r="M786" s="45">
        <f t="shared" ca="1" si="67"/>
        <v>0</v>
      </c>
      <c r="N786" s="48">
        <f t="shared" ca="1" si="79"/>
        <v>0</v>
      </c>
      <c r="O786" s="48">
        <f t="shared" ca="1" si="80"/>
        <v>0</v>
      </c>
      <c r="P786" s="45">
        <f t="shared" si="68"/>
        <v>0</v>
      </c>
      <c r="Q786" s="45">
        <f t="shared" si="69"/>
        <v>0</v>
      </c>
      <c r="R786" s="45">
        <f t="shared" si="70"/>
        <v>0</v>
      </c>
      <c r="S786" s="45">
        <f t="shared" si="71"/>
        <v>0</v>
      </c>
      <c r="T786" s="50">
        <f t="shared" si="72"/>
        <v>0</v>
      </c>
    </row>
    <row r="787" spans="1:20" ht="13">
      <c r="A787" s="51"/>
      <c r="B787" s="115">
        <f t="shared" ca="1" si="62"/>
        <v>0</v>
      </c>
      <c r="C787" s="53">
        <f t="shared" ca="1" si="63"/>
        <v>0</v>
      </c>
      <c r="D787" s="53">
        <f t="shared" ca="1" si="64"/>
        <v>0</v>
      </c>
      <c r="E787" s="53">
        <f t="shared" ca="1" si="65"/>
        <v>0</v>
      </c>
      <c r="F787" s="53">
        <f t="shared" ca="1" si="66"/>
        <v>0</v>
      </c>
      <c r="G787" s="53">
        <f t="shared" ca="1" si="73"/>
        <v>0</v>
      </c>
      <c r="H787" s="56">
        <f t="shared" ca="1" si="74"/>
        <v>0</v>
      </c>
      <c r="I787" s="56">
        <f t="shared" ca="1" si="75"/>
        <v>0</v>
      </c>
      <c r="J787" s="53">
        <f t="shared" ca="1" si="76"/>
        <v>0</v>
      </c>
      <c r="K787" s="53">
        <f t="shared" ca="1" si="77"/>
        <v>0</v>
      </c>
      <c r="L787" s="53">
        <f t="shared" ca="1" si="78"/>
        <v>0</v>
      </c>
      <c r="M787" s="53">
        <f t="shared" ca="1" si="67"/>
        <v>0</v>
      </c>
      <c r="N787" s="56">
        <f t="shared" ca="1" si="79"/>
        <v>0</v>
      </c>
      <c r="O787" s="56">
        <f t="shared" ca="1" si="80"/>
        <v>0</v>
      </c>
      <c r="P787" s="53">
        <f t="shared" si="68"/>
        <v>0</v>
      </c>
      <c r="Q787" s="53">
        <f t="shared" si="69"/>
        <v>0</v>
      </c>
      <c r="R787" s="53">
        <f t="shared" si="70"/>
        <v>0</v>
      </c>
      <c r="S787" s="53">
        <f t="shared" si="71"/>
        <v>0</v>
      </c>
      <c r="T787" s="58">
        <f t="shared" si="72"/>
        <v>0</v>
      </c>
    </row>
    <row r="788" spans="1:20" ht="13">
      <c r="A788" s="43"/>
      <c r="B788" s="116">
        <f t="shared" ca="1" si="62"/>
        <v>0</v>
      </c>
      <c r="C788" s="45">
        <f t="shared" ca="1" si="63"/>
        <v>0</v>
      </c>
      <c r="D788" s="45">
        <f t="shared" ca="1" si="64"/>
        <v>0</v>
      </c>
      <c r="E788" s="45">
        <f t="shared" ca="1" si="65"/>
        <v>0</v>
      </c>
      <c r="F788" s="45">
        <f t="shared" ca="1" si="66"/>
        <v>0</v>
      </c>
      <c r="G788" s="45">
        <f t="shared" ca="1" si="73"/>
        <v>0</v>
      </c>
      <c r="H788" s="48">
        <f t="shared" ca="1" si="74"/>
        <v>0</v>
      </c>
      <c r="I788" s="48">
        <f t="shared" ca="1" si="75"/>
        <v>0</v>
      </c>
      <c r="J788" s="45">
        <f t="shared" ca="1" si="76"/>
        <v>0</v>
      </c>
      <c r="K788" s="45">
        <f t="shared" ca="1" si="77"/>
        <v>0</v>
      </c>
      <c r="L788" s="45">
        <f t="shared" ca="1" si="78"/>
        <v>0</v>
      </c>
      <c r="M788" s="45">
        <f t="shared" ca="1" si="67"/>
        <v>0</v>
      </c>
      <c r="N788" s="48">
        <f t="shared" ca="1" si="79"/>
        <v>0</v>
      </c>
      <c r="O788" s="48">
        <f t="shared" ca="1" si="80"/>
        <v>0</v>
      </c>
      <c r="P788" s="45">
        <f t="shared" si="68"/>
        <v>0</v>
      </c>
      <c r="Q788" s="45">
        <f t="shared" si="69"/>
        <v>0</v>
      </c>
      <c r="R788" s="45">
        <f t="shared" si="70"/>
        <v>0</v>
      </c>
      <c r="S788" s="45">
        <f t="shared" si="71"/>
        <v>0</v>
      </c>
      <c r="T788" s="50">
        <f t="shared" si="72"/>
        <v>0</v>
      </c>
    </row>
    <row r="789" spans="1:20" ht="13">
      <c r="A789" s="51"/>
      <c r="B789" s="115">
        <f t="shared" ca="1" si="62"/>
        <v>0</v>
      </c>
      <c r="C789" s="53">
        <f t="shared" ca="1" si="63"/>
        <v>0</v>
      </c>
      <c r="D789" s="53">
        <f t="shared" ca="1" si="64"/>
        <v>0</v>
      </c>
      <c r="E789" s="53">
        <f t="shared" ca="1" si="65"/>
        <v>0</v>
      </c>
      <c r="F789" s="53">
        <f t="shared" ca="1" si="66"/>
        <v>0</v>
      </c>
      <c r="G789" s="53">
        <f t="shared" ca="1" si="73"/>
        <v>0</v>
      </c>
      <c r="H789" s="56">
        <f t="shared" ca="1" si="74"/>
        <v>0</v>
      </c>
      <c r="I789" s="56">
        <f t="shared" ca="1" si="75"/>
        <v>0</v>
      </c>
      <c r="J789" s="53">
        <f t="shared" ca="1" si="76"/>
        <v>0</v>
      </c>
      <c r="K789" s="53">
        <f t="shared" ca="1" si="77"/>
        <v>0</v>
      </c>
      <c r="L789" s="53">
        <f t="shared" ca="1" si="78"/>
        <v>0</v>
      </c>
      <c r="M789" s="53">
        <f t="shared" ca="1" si="67"/>
        <v>0</v>
      </c>
      <c r="N789" s="56">
        <f t="shared" ca="1" si="79"/>
        <v>0</v>
      </c>
      <c r="O789" s="56">
        <f t="shared" ca="1" si="80"/>
        <v>0</v>
      </c>
      <c r="P789" s="53">
        <f t="shared" si="68"/>
        <v>0</v>
      </c>
      <c r="Q789" s="53">
        <f t="shared" si="69"/>
        <v>0</v>
      </c>
      <c r="R789" s="53">
        <f t="shared" si="70"/>
        <v>0</v>
      </c>
      <c r="S789" s="53">
        <f t="shared" si="71"/>
        <v>0</v>
      </c>
      <c r="T789" s="58">
        <f t="shared" si="72"/>
        <v>0</v>
      </c>
    </row>
    <row r="790" spans="1:20" ht="13">
      <c r="A790" s="43"/>
      <c r="B790" s="116">
        <f t="shared" ca="1" si="62"/>
        <v>0</v>
      </c>
      <c r="C790" s="45">
        <f t="shared" ca="1" si="63"/>
        <v>0</v>
      </c>
      <c r="D790" s="45">
        <f t="shared" ca="1" si="64"/>
        <v>0</v>
      </c>
      <c r="E790" s="45">
        <f t="shared" ca="1" si="65"/>
        <v>0</v>
      </c>
      <c r="F790" s="45">
        <f t="shared" ca="1" si="66"/>
        <v>0</v>
      </c>
      <c r="G790" s="45">
        <f t="shared" ca="1" si="73"/>
        <v>0</v>
      </c>
      <c r="H790" s="48">
        <f t="shared" ca="1" si="74"/>
        <v>0</v>
      </c>
      <c r="I790" s="48">
        <f t="shared" ca="1" si="75"/>
        <v>0</v>
      </c>
      <c r="J790" s="45">
        <f t="shared" ca="1" si="76"/>
        <v>0</v>
      </c>
      <c r="K790" s="45">
        <f t="shared" ca="1" si="77"/>
        <v>0</v>
      </c>
      <c r="L790" s="45">
        <f t="shared" ca="1" si="78"/>
        <v>0</v>
      </c>
      <c r="M790" s="45">
        <f t="shared" ca="1" si="67"/>
        <v>0</v>
      </c>
      <c r="N790" s="48">
        <f t="shared" ca="1" si="79"/>
        <v>0</v>
      </c>
      <c r="O790" s="48">
        <f t="shared" ca="1" si="80"/>
        <v>0</v>
      </c>
      <c r="P790" s="45">
        <f t="shared" si="68"/>
        <v>0</v>
      </c>
      <c r="Q790" s="45">
        <f t="shared" si="69"/>
        <v>0</v>
      </c>
      <c r="R790" s="45">
        <f t="shared" si="70"/>
        <v>0</v>
      </c>
      <c r="S790" s="45">
        <f t="shared" si="71"/>
        <v>0</v>
      </c>
      <c r="T790" s="50">
        <f t="shared" si="72"/>
        <v>0</v>
      </c>
    </row>
    <row r="791" spans="1:20" ht="13">
      <c r="A791" s="51"/>
      <c r="B791" s="115">
        <f t="shared" ca="1" si="62"/>
        <v>0</v>
      </c>
      <c r="C791" s="53">
        <f t="shared" ca="1" si="63"/>
        <v>0</v>
      </c>
      <c r="D791" s="53">
        <f t="shared" ca="1" si="64"/>
        <v>0</v>
      </c>
      <c r="E791" s="53">
        <f t="shared" ca="1" si="65"/>
        <v>0</v>
      </c>
      <c r="F791" s="53">
        <f t="shared" ca="1" si="66"/>
        <v>0</v>
      </c>
      <c r="G791" s="53">
        <f t="shared" ca="1" si="73"/>
        <v>0</v>
      </c>
      <c r="H791" s="56">
        <f t="shared" ca="1" si="74"/>
        <v>0</v>
      </c>
      <c r="I791" s="56">
        <f t="shared" ca="1" si="75"/>
        <v>0</v>
      </c>
      <c r="J791" s="53">
        <f t="shared" ca="1" si="76"/>
        <v>0</v>
      </c>
      <c r="K791" s="53">
        <f t="shared" ca="1" si="77"/>
        <v>0</v>
      </c>
      <c r="L791" s="53">
        <f t="shared" ca="1" si="78"/>
        <v>0</v>
      </c>
      <c r="M791" s="53">
        <f t="shared" ca="1" si="67"/>
        <v>0</v>
      </c>
      <c r="N791" s="56">
        <f t="shared" ca="1" si="79"/>
        <v>0</v>
      </c>
      <c r="O791" s="56">
        <f t="shared" ca="1" si="80"/>
        <v>0</v>
      </c>
      <c r="P791" s="53">
        <f t="shared" si="68"/>
        <v>0</v>
      </c>
      <c r="Q791" s="53">
        <f t="shared" si="69"/>
        <v>0</v>
      </c>
      <c r="R791" s="53">
        <f t="shared" si="70"/>
        <v>0</v>
      </c>
      <c r="S791" s="53">
        <f t="shared" si="71"/>
        <v>0</v>
      </c>
      <c r="T791" s="58">
        <f t="shared" si="72"/>
        <v>0</v>
      </c>
    </row>
    <row r="792" spans="1:20" ht="13">
      <c r="A792" s="43"/>
      <c r="B792" s="116">
        <f t="shared" ca="1" si="62"/>
        <v>0</v>
      </c>
      <c r="C792" s="45">
        <f t="shared" ca="1" si="63"/>
        <v>0</v>
      </c>
      <c r="D792" s="45">
        <f t="shared" ca="1" si="64"/>
        <v>0</v>
      </c>
      <c r="E792" s="45">
        <f t="shared" ca="1" si="65"/>
        <v>0</v>
      </c>
      <c r="F792" s="45">
        <f t="shared" ca="1" si="66"/>
        <v>0</v>
      </c>
      <c r="G792" s="45">
        <f t="shared" ca="1" si="73"/>
        <v>0</v>
      </c>
      <c r="H792" s="48">
        <f t="shared" ca="1" si="74"/>
        <v>0</v>
      </c>
      <c r="I792" s="48">
        <f t="shared" ca="1" si="75"/>
        <v>0</v>
      </c>
      <c r="J792" s="45">
        <f t="shared" ca="1" si="76"/>
        <v>0</v>
      </c>
      <c r="K792" s="45">
        <f t="shared" ca="1" si="77"/>
        <v>0</v>
      </c>
      <c r="L792" s="45">
        <f t="shared" ca="1" si="78"/>
        <v>0</v>
      </c>
      <c r="M792" s="45">
        <f t="shared" ca="1" si="67"/>
        <v>0</v>
      </c>
      <c r="N792" s="48">
        <f t="shared" ca="1" si="79"/>
        <v>0</v>
      </c>
      <c r="O792" s="48">
        <f t="shared" ca="1" si="80"/>
        <v>0</v>
      </c>
      <c r="P792" s="45">
        <f t="shared" si="68"/>
        <v>0</v>
      </c>
      <c r="Q792" s="45">
        <f t="shared" si="69"/>
        <v>0</v>
      </c>
      <c r="R792" s="45">
        <f t="shared" si="70"/>
        <v>0</v>
      </c>
      <c r="S792" s="45">
        <f t="shared" si="71"/>
        <v>0</v>
      </c>
      <c r="T792" s="50">
        <f t="shared" si="72"/>
        <v>0</v>
      </c>
    </row>
    <row r="793" spans="1:20" ht="13">
      <c r="A793" s="51"/>
      <c r="B793" s="115">
        <f t="shared" ca="1" si="62"/>
        <v>0</v>
      </c>
      <c r="C793" s="53">
        <f t="shared" ca="1" si="63"/>
        <v>0</v>
      </c>
      <c r="D793" s="53">
        <f t="shared" ca="1" si="64"/>
        <v>0</v>
      </c>
      <c r="E793" s="53">
        <f t="shared" ca="1" si="65"/>
        <v>0</v>
      </c>
      <c r="F793" s="53">
        <f t="shared" ca="1" si="66"/>
        <v>0</v>
      </c>
      <c r="G793" s="53">
        <f t="shared" ca="1" si="73"/>
        <v>0</v>
      </c>
      <c r="H793" s="56">
        <f t="shared" ca="1" si="74"/>
        <v>0</v>
      </c>
      <c r="I793" s="56">
        <f t="shared" ca="1" si="75"/>
        <v>0</v>
      </c>
      <c r="J793" s="53">
        <f t="shared" ca="1" si="76"/>
        <v>0</v>
      </c>
      <c r="K793" s="53">
        <f t="shared" ca="1" si="77"/>
        <v>0</v>
      </c>
      <c r="L793" s="53">
        <f t="shared" ca="1" si="78"/>
        <v>0</v>
      </c>
      <c r="M793" s="53">
        <f t="shared" ca="1" si="67"/>
        <v>0</v>
      </c>
      <c r="N793" s="56">
        <f t="shared" ca="1" si="79"/>
        <v>0</v>
      </c>
      <c r="O793" s="56">
        <f t="shared" ca="1" si="80"/>
        <v>0</v>
      </c>
      <c r="P793" s="53">
        <f t="shared" si="68"/>
        <v>0</v>
      </c>
      <c r="Q793" s="53">
        <f t="shared" si="69"/>
        <v>0</v>
      </c>
      <c r="R793" s="53">
        <f t="shared" si="70"/>
        <v>0</v>
      </c>
      <c r="S793" s="53">
        <f t="shared" si="71"/>
        <v>0</v>
      </c>
      <c r="T793" s="58">
        <f t="shared" si="72"/>
        <v>0</v>
      </c>
    </row>
    <row r="794" spans="1:20" ht="13">
      <c r="A794" s="43"/>
      <c r="B794" s="116">
        <f t="shared" ca="1" si="62"/>
        <v>0</v>
      </c>
      <c r="C794" s="45">
        <f t="shared" ca="1" si="63"/>
        <v>0</v>
      </c>
      <c r="D794" s="45">
        <f t="shared" ca="1" si="64"/>
        <v>0</v>
      </c>
      <c r="E794" s="45">
        <f t="shared" ca="1" si="65"/>
        <v>0</v>
      </c>
      <c r="F794" s="45">
        <f t="shared" ca="1" si="66"/>
        <v>0</v>
      </c>
      <c r="G794" s="45">
        <f t="shared" ca="1" si="73"/>
        <v>0</v>
      </c>
      <c r="H794" s="48">
        <f t="shared" ca="1" si="74"/>
        <v>0</v>
      </c>
      <c r="I794" s="48">
        <f t="shared" ca="1" si="75"/>
        <v>0</v>
      </c>
      <c r="J794" s="45">
        <f t="shared" ca="1" si="76"/>
        <v>0</v>
      </c>
      <c r="K794" s="45">
        <f t="shared" ca="1" si="77"/>
        <v>0</v>
      </c>
      <c r="L794" s="45">
        <f t="shared" ca="1" si="78"/>
        <v>0</v>
      </c>
      <c r="M794" s="45">
        <f t="shared" ca="1" si="67"/>
        <v>0</v>
      </c>
      <c r="N794" s="48">
        <f t="shared" ca="1" si="79"/>
        <v>0</v>
      </c>
      <c r="O794" s="48">
        <f t="shared" ca="1" si="80"/>
        <v>0</v>
      </c>
      <c r="P794" s="45">
        <f t="shared" si="68"/>
        <v>0</v>
      </c>
      <c r="Q794" s="45">
        <f t="shared" si="69"/>
        <v>0</v>
      </c>
      <c r="R794" s="45">
        <f t="shared" si="70"/>
        <v>0</v>
      </c>
      <c r="S794" s="45">
        <f t="shared" si="71"/>
        <v>0</v>
      </c>
      <c r="T794" s="50">
        <f t="shared" si="72"/>
        <v>0</v>
      </c>
    </row>
    <row r="795" spans="1:20" ht="13">
      <c r="A795" s="51"/>
      <c r="B795" s="115">
        <f t="shared" ca="1" si="62"/>
        <v>0</v>
      </c>
      <c r="C795" s="53">
        <f t="shared" ca="1" si="63"/>
        <v>0</v>
      </c>
      <c r="D795" s="53">
        <f t="shared" ca="1" si="64"/>
        <v>0</v>
      </c>
      <c r="E795" s="53">
        <f t="shared" ca="1" si="65"/>
        <v>0</v>
      </c>
      <c r="F795" s="53">
        <f t="shared" ca="1" si="66"/>
        <v>0</v>
      </c>
      <c r="G795" s="53">
        <f t="shared" ca="1" si="73"/>
        <v>0</v>
      </c>
      <c r="H795" s="56">
        <f t="shared" ca="1" si="74"/>
        <v>0</v>
      </c>
      <c r="I795" s="56">
        <f t="shared" ca="1" si="75"/>
        <v>0</v>
      </c>
      <c r="J795" s="53">
        <f t="shared" ca="1" si="76"/>
        <v>0</v>
      </c>
      <c r="K795" s="53">
        <f t="shared" ca="1" si="77"/>
        <v>0</v>
      </c>
      <c r="L795" s="53">
        <f t="shared" ca="1" si="78"/>
        <v>0</v>
      </c>
      <c r="M795" s="53">
        <f t="shared" ca="1" si="67"/>
        <v>0</v>
      </c>
      <c r="N795" s="56">
        <f t="shared" ca="1" si="79"/>
        <v>0</v>
      </c>
      <c r="O795" s="56">
        <f t="shared" ca="1" si="80"/>
        <v>0</v>
      </c>
      <c r="P795" s="53">
        <f t="shared" si="68"/>
        <v>0</v>
      </c>
      <c r="Q795" s="53">
        <f t="shared" si="69"/>
        <v>0</v>
      </c>
      <c r="R795" s="53">
        <f t="shared" si="70"/>
        <v>0</v>
      </c>
      <c r="S795" s="53">
        <f t="shared" si="71"/>
        <v>0</v>
      </c>
      <c r="T795" s="58">
        <f t="shared" si="72"/>
        <v>0</v>
      </c>
    </row>
    <row r="796" spans="1:20" ht="13">
      <c r="A796" s="43"/>
      <c r="B796" s="116">
        <f t="shared" ca="1" si="62"/>
        <v>0</v>
      </c>
      <c r="C796" s="45">
        <f t="shared" ca="1" si="63"/>
        <v>0</v>
      </c>
      <c r="D796" s="45">
        <f t="shared" ca="1" si="64"/>
        <v>0</v>
      </c>
      <c r="E796" s="45">
        <f t="shared" ca="1" si="65"/>
        <v>0</v>
      </c>
      <c r="F796" s="45">
        <f t="shared" ca="1" si="66"/>
        <v>0</v>
      </c>
      <c r="G796" s="45">
        <f t="shared" ca="1" si="73"/>
        <v>0</v>
      </c>
      <c r="H796" s="48">
        <f t="shared" ca="1" si="74"/>
        <v>0</v>
      </c>
      <c r="I796" s="48">
        <f t="shared" ca="1" si="75"/>
        <v>0</v>
      </c>
      <c r="J796" s="45">
        <f t="shared" ca="1" si="76"/>
        <v>0</v>
      </c>
      <c r="K796" s="45">
        <f t="shared" ca="1" si="77"/>
        <v>0</v>
      </c>
      <c r="L796" s="45">
        <f t="shared" ca="1" si="78"/>
        <v>0</v>
      </c>
      <c r="M796" s="45">
        <f t="shared" ca="1" si="67"/>
        <v>0</v>
      </c>
      <c r="N796" s="48">
        <f t="shared" ca="1" si="79"/>
        <v>0</v>
      </c>
      <c r="O796" s="48">
        <f t="shared" ca="1" si="80"/>
        <v>0</v>
      </c>
      <c r="P796" s="45">
        <f t="shared" si="68"/>
        <v>0</v>
      </c>
      <c r="Q796" s="45">
        <f t="shared" si="69"/>
        <v>0</v>
      </c>
      <c r="R796" s="45">
        <f t="shared" si="70"/>
        <v>0</v>
      </c>
      <c r="S796" s="45">
        <f t="shared" si="71"/>
        <v>0</v>
      </c>
      <c r="T796" s="50">
        <f t="shared" si="72"/>
        <v>0</v>
      </c>
    </row>
    <row r="797" spans="1:20" ht="13">
      <c r="A797" s="51"/>
      <c r="B797" s="115">
        <f t="shared" ca="1" si="62"/>
        <v>0</v>
      </c>
      <c r="C797" s="53">
        <f t="shared" ca="1" si="63"/>
        <v>0</v>
      </c>
      <c r="D797" s="53">
        <f t="shared" ca="1" si="64"/>
        <v>0</v>
      </c>
      <c r="E797" s="53">
        <f t="shared" ca="1" si="65"/>
        <v>0</v>
      </c>
      <c r="F797" s="53">
        <f t="shared" ca="1" si="66"/>
        <v>0</v>
      </c>
      <c r="G797" s="53">
        <f t="shared" ca="1" si="73"/>
        <v>0</v>
      </c>
      <c r="H797" s="56">
        <f t="shared" ca="1" si="74"/>
        <v>0</v>
      </c>
      <c r="I797" s="56">
        <f t="shared" ca="1" si="75"/>
        <v>0</v>
      </c>
      <c r="J797" s="53">
        <f t="shared" ca="1" si="76"/>
        <v>0</v>
      </c>
      <c r="K797" s="53">
        <f t="shared" ca="1" si="77"/>
        <v>0</v>
      </c>
      <c r="L797" s="53">
        <f t="shared" ca="1" si="78"/>
        <v>0</v>
      </c>
      <c r="M797" s="53">
        <f t="shared" ca="1" si="67"/>
        <v>0</v>
      </c>
      <c r="N797" s="56">
        <f t="shared" ca="1" si="79"/>
        <v>0</v>
      </c>
      <c r="O797" s="56">
        <f t="shared" ca="1" si="80"/>
        <v>0</v>
      </c>
      <c r="P797" s="53">
        <f t="shared" si="68"/>
        <v>0</v>
      </c>
      <c r="Q797" s="53">
        <f t="shared" si="69"/>
        <v>0</v>
      </c>
      <c r="R797" s="53">
        <f t="shared" si="70"/>
        <v>0</v>
      </c>
      <c r="S797" s="53">
        <f t="shared" si="71"/>
        <v>0</v>
      </c>
      <c r="T797" s="58">
        <f t="shared" si="72"/>
        <v>0</v>
      </c>
    </row>
    <row r="798" spans="1:20" ht="13">
      <c r="A798" s="43"/>
      <c r="B798" s="116">
        <f t="shared" ca="1" si="62"/>
        <v>0</v>
      </c>
      <c r="C798" s="45">
        <f t="shared" ca="1" si="63"/>
        <v>0</v>
      </c>
      <c r="D798" s="45">
        <f t="shared" ca="1" si="64"/>
        <v>0</v>
      </c>
      <c r="E798" s="45">
        <f t="shared" ca="1" si="65"/>
        <v>0</v>
      </c>
      <c r="F798" s="45">
        <f t="shared" ca="1" si="66"/>
        <v>0</v>
      </c>
      <c r="G798" s="45">
        <f t="shared" ca="1" si="73"/>
        <v>0</v>
      </c>
      <c r="H798" s="48">
        <f t="shared" ca="1" si="74"/>
        <v>0</v>
      </c>
      <c r="I798" s="48">
        <f t="shared" ca="1" si="75"/>
        <v>0</v>
      </c>
      <c r="J798" s="45">
        <f t="shared" ca="1" si="76"/>
        <v>0</v>
      </c>
      <c r="K798" s="45">
        <f t="shared" ca="1" si="77"/>
        <v>0</v>
      </c>
      <c r="L798" s="45">
        <f t="shared" ca="1" si="78"/>
        <v>0</v>
      </c>
      <c r="M798" s="45">
        <f t="shared" ca="1" si="67"/>
        <v>0</v>
      </c>
      <c r="N798" s="48">
        <f t="shared" ca="1" si="79"/>
        <v>0</v>
      </c>
      <c r="O798" s="48">
        <f t="shared" ca="1" si="80"/>
        <v>0</v>
      </c>
      <c r="P798" s="45">
        <f t="shared" si="68"/>
        <v>0</v>
      </c>
      <c r="Q798" s="45">
        <f t="shared" si="69"/>
        <v>0</v>
      </c>
      <c r="R798" s="45">
        <f t="shared" si="70"/>
        <v>0</v>
      </c>
      <c r="S798" s="45">
        <f t="shared" si="71"/>
        <v>0</v>
      </c>
      <c r="T798" s="50">
        <f t="shared" si="72"/>
        <v>0</v>
      </c>
    </row>
    <row r="799" spans="1:20" ht="13">
      <c r="A799" s="51"/>
      <c r="B799" s="115">
        <f t="shared" ca="1" si="62"/>
        <v>0</v>
      </c>
      <c r="C799" s="53">
        <f t="shared" ca="1" si="63"/>
        <v>0</v>
      </c>
      <c r="D799" s="53">
        <f t="shared" ca="1" si="64"/>
        <v>0</v>
      </c>
      <c r="E799" s="53">
        <f t="shared" ca="1" si="65"/>
        <v>0</v>
      </c>
      <c r="F799" s="53">
        <f t="shared" ca="1" si="66"/>
        <v>0</v>
      </c>
      <c r="G799" s="53">
        <f t="shared" ca="1" si="73"/>
        <v>0</v>
      </c>
      <c r="H799" s="56">
        <f t="shared" ca="1" si="74"/>
        <v>0</v>
      </c>
      <c r="I799" s="56">
        <f t="shared" ca="1" si="75"/>
        <v>0</v>
      </c>
      <c r="J799" s="53">
        <f t="shared" ca="1" si="76"/>
        <v>0</v>
      </c>
      <c r="K799" s="53">
        <f t="shared" ca="1" si="77"/>
        <v>0</v>
      </c>
      <c r="L799" s="53">
        <f t="shared" ca="1" si="78"/>
        <v>0</v>
      </c>
      <c r="M799" s="53">
        <f t="shared" ca="1" si="67"/>
        <v>0</v>
      </c>
      <c r="N799" s="56">
        <f t="shared" ca="1" si="79"/>
        <v>0</v>
      </c>
      <c r="O799" s="56">
        <f t="shared" ca="1" si="80"/>
        <v>0</v>
      </c>
      <c r="P799" s="53">
        <f t="shared" si="68"/>
        <v>0</v>
      </c>
      <c r="Q799" s="53">
        <f t="shared" si="69"/>
        <v>0</v>
      </c>
      <c r="R799" s="53">
        <f t="shared" si="70"/>
        <v>0</v>
      </c>
      <c r="S799" s="53">
        <f t="shared" si="71"/>
        <v>0</v>
      </c>
      <c r="T799" s="58">
        <f t="shared" si="72"/>
        <v>0</v>
      </c>
    </row>
    <row r="800" spans="1:20" ht="13">
      <c r="A800" s="43"/>
      <c r="B800" s="116">
        <f t="shared" ca="1" si="62"/>
        <v>0</v>
      </c>
      <c r="C800" s="45">
        <f t="shared" ca="1" si="63"/>
        <v>0</v>
      </c>
      <c r="D800" s="45">
        <f t="shared" ca="1" si="64"/>
        <v>0</v>
      </c>
      <c r="E800" s="45">
        <f t="shared" ca="1" si="65"/>
        <v>0</v>
      </c>
      <c r="F800" s="45">
        <f t="shared" ca="1" si="66"/>
        <v>0</v>
      </c>
      <c r="G800" s="45">
        <f t="shared" ca="1" si="73"/>
        <v>0</v>
      </c>
      <c r="H800" s="48">
        <f t="shared" ca="1" si="74"/>
        <v>0</v>
      </c>
      <c r="I800" s="48">
        <f t="shared" ca="1" si="75"/>
        <v>0</v>
      </c>
      <c r="J800" s="45">
        <f t="shared" ca="1" si="76"/>
        <v>0</v>
      </c>
      <c r="K800" s="45">
        <f t="shared" ca="1" si="77"/>
        <v>0</v>
      </c>
      <c r="L800" s="45">
        <f t="shared" ca="1" si="78"/>
        <v>0</v>
      </c>
      <c r="M800" s="45">
        <f t="shared" ca="1" si="67"/>
        <v>0</v>
      </c>
      <c r="N800" s="48">
        <f t="shared" ca="1" si="79"/>
        <v>0</v>
      </c>
      <c r="O800" s="48">
        <f t="shared" ca="1" si="80"/>
        <v>0</v>
      </c>
      <c r="P800" s="45">
        <f t="shared" si="68"/>
        <v>0</v>
      </c>
      <c r="Q800" s="45">
        <f t="shared" si="69"/>
        <v>0</v>
      </c>
      <c r="R800" s="45">
        <f t="shared" si="70"/>
        <v>0</v>
      </c>
      <c r="S800" s="45">
        <f t="shared" si="71"/>
        <v>0</v>
      </c>
      <c r="T800" s="50">
        <f t="shared" si="72"/>
        <v>0</v>
      </c>
    </row>
    <row r="801" spans="1:20" ht="13">
      <c r="A801" s="51"/>
      <c r="B801" s="115">
        <f t="shared" ca="1" si="62"/>
        <v>0</v>
      </c>
      <c r="C801" s="53">
        <f t="shared" ca="1" si="63"/>
        <v>0</v>
      </c>
      <c r="D801" s="53">
        <f t="shared" ca="1" si="64"/>
        <v>0</v>
      </c>
      <c r="E801" s="53">
        <f t="shared" ca="1" si="65"/>
        <v>0</v>
      </c>
      <c r="F801" s="53">
        <f t="shared" ca="1" si="66"/>
        <v>0</v>
      </c>
      <c r="G801" s="53">
        <f t="shared" ca="1" si="73"/>
        <v>0</v>
      </c>
      <c r="H801" s="56">
        <f t="shared" ca="1" si="74"/>
        <v>0</v>
      </c>
      <c r="I801" s="56">
        <f t="shared" ca="1" si="75"/>
        <v>0</v>
      </c>
      <c r="J801" s="53">
        <f t="shared" ca="1" si="76"/>
        <v>0</v>
      </c>
      <c r="K801" s="53">
        <f t="shared" ca="1" si="77"/>
        <v>0</v>
      </c>
      <c r="L801" s="53">
        <f t="shared" ca="1" si="78"/>
        <v>0</v>
      </c>
      <c r="M801" s="53">
        <f t="shared" ca="1" si="67"/>
        <v>0</v>
      </c>
      <c r="N801" s="56">
        <f t="shared" ca="1" si="79"/>
        <v>0</v>
      </c>
      <c r="O801" s="56">
        <f t="shared" ca="1" si="80"/>
        <v>0</v>
      </c>
      <c r="P801" s="53">
        <f t="shared" si="68"/>
        <v>0</v>
      </c>
      <c r="Q801" s="53">
        <f t="shared" si="69"/>
        <v>0</v>
      </c>
      <c r="R801" s="53">
        <f t="shared" si="70"/>
        <v>0</v>
      </c>
      <c r="S801" s="53">
        <f t="shared" si="71"/>
        <v>0</v>
      </c>
      <c r="T801" s="58">
        <f t="shared" si="72"/>
        <v>0</v>
      </c>
    </row>
    <row r="802" spans="1:20" ht="13">
      <c r="A802" s="43"/>
      <c r="B802" s="116">
        <f t="shared" ca="1" si="62"/>
        <v>0</v>
      </c>
      <c r="C802" s="45">
        <f t="shared" ca="1" si="63"/>
        <v>0</v>
      </c>
      <c r="D802" s="45">
        <f t="shared" ca="1" si="64"/>
        <v>0</v>
      </c>
      <c r="E802" s="45">
        <f t="shared" ca="1" si="65"/>
        <v>0</v>
      </c>
      <c r="F802" s="45">
        <f t="shared" ca="1" si="66"/>
        <v>0</v>
      </c>
      <c r="G802" s="45">
        <f t="shared" ca="1" si="73"/>
        <v>0</v>
      </c>
      <c r="H802" s="48">
        <f t="shared" ca="1" si="74"/>
        <v>0</v>
      </c>
      <c r="I802" s="48">
        <f t="shared" ca="1" si="75"/>
        <v>0</v>
      </c>
      <c r="J802" s="45">
        <f t="shared" ca="1" si="76"/>
        <v>0</v>
      </c>
      <c r="K802" s="45">
        <f t="shared" ca="1" si="77"/>
        <v>0</v>
      </c>
      <c r="L802" s="45">
        <f t="shared" ca="1" si="78"/>
        <v>0</v>
      </c>
      <c r="M802" s="45">
        <f t="shared" ca="1" si="67"/>
        <v>0</v>
      </c>
      <c r="N802" s="48">
        <f t="shared" ca="1" si="79"/>
        <v>0</v>
      </c>
      <c r="O802" s="48">
        <f t="shared" ca="1" si="80"/>
        <v>0</v>
      </c>
      <c r="P802" s="45">
        <f t="shared" si="68"/>
        <v>0</v>
      </c>
      <c r="Q802" s="45">
        <f t="shared" si="69"/>
        <v>0</v>
      </c>
      <c r="R802" s="45">
        <f t="shared" si="70"/>
        <v>0</v>
      </c>
      <c r="S802" s="45">
        <f t="shared" si="71"/>
        <v>0</v>
      </c>
      <c r="T802" s="50">
        <f t="shared" si="72"/>
        <v>0</v>
      </c>
    </row>
    <row r="803" spans="1:20" ht="13">
      <c r="A803" s="51"/>
      <c r="B803" s="115">
        <f t="shared" ca="1" si="62"/>
        <v>0</v>
      </c>
      <c r="C803" s="53">
        <f t="shared" ca="1" si="63"/>
        <v>0</v>
      </c>
      <c r="D803" s="53">
        <f t="shared" ca="1" si="64"/>
        <v>0</v>
      </c>
      <c r="E803" s="53">
        <f t="shared" ca="1" si="65"/>
        <v>0</v>
      </c>
      <c r="F803" s="53">
        <f t="shared" ca="1" si="66"/>
        <v>0</v>
      </c>
      <c r="G803" s="53">
        <f t="shared" ca="1" si="73"/>
        <v>0</v>
      </c>
      <c r="H803" s="56">
        <f t="shared" ca="1" si="74"/>
        <v>0</v>
      </c>
      <c r="I803" s="56">
        <f t="shared" ca="1" si="75"/>
        <v>0</v>
      </c>
      <c r="J803" s="53">
        <f t="shared" ca="1" si="76"/>
        <v>0</v>
      </c>
      <c r="K803" s="53">
        <f t="shared" ca="1" si="77"/>
        <v>0</v>
      </c>
      <c r="L803" s="53">
        <f t="shared" ca="1" si="78"/>
        <v>0</v>
      </c>
      <c r="M803" s="53">
        <f t="shared" ca="1" si="67"/>
        <v>0</v>
      </c>
      <c r="N803" s="56">
        <f t="shared" ca="1" si="79"/>
        <v>0</v>
      </c>
      <c r="O803" s="56">
        <f t="shared" ca="1" si="80"/>
        <v>0</v>
      </c>
      <c r="P803" s="53">
        <f t="shared" si="68"/>
        <v>0</v>
      </c>
      <c r="Q803" s="53">
        <f t="shared" si="69"/>
        <v>0</v>
      </c>
      <c r="R803" s="53">
        <f t="shared" si="70"/>
        <v>0</v>
      </c>
      <c r="S803" s="53">
        <f t="shared" si="71"/>
        <v>0</v>
      </c>
      <c r="T803" s="58">
        <f t="shared" si="72"/>
        <v>0</v>
      </c>
    </row>
    <row r="804" spans="1:20" ht="13">
      <c r="A804" s="43"/>
      <c r="B804" s="116">
        <f t="shared" ca="1" si="62"/>
        <v>0</v>
      </c>
      <c r="C804" s="45">
        <f t="shared" ca="1" si="63"/>
        <v>0</v>
      </c>
      <c r="D804" s="45">
        <f t="shared" ca="1" si="64"/>
        <v>0</v>
      </c>
      <c r="E804" s="45">
        <f t="shared" ca="1" si="65"/>
        <v>0</v>
      </c>
      <c r="F804" s="45">
        <f t="shared" ca="1" si="66"/>
        <v>0</v>
      </c>
      <c r="G804" s="45">
        <f t="shared" ca="1" si="73"/>
        <v>0</v>
      </c>
      <c r="H804" s="48">
        <f t="shared" ca="1" si="74"/>
        <v>0</v>
      </c>
      <c r="I804" s="48">
        <f t="shared" ca="1" si="75"/>
        <v>0</v>
      </c>
      <c r="J804" s="45">
        <f t="shared" ca="1" si="76"/>
        <v>0</v>
      </c>
      <c r="K804" s="45">
        <f t="shared" ca="1" si="77"/>
        <v>0</v>
      </c>
      <c r="L804" s="45">
        <f t="shared" ca="1" si="78"/>
        <v>0</v>
      </c>
      <c r="M804" s="45">
        <f t="shared" ca="1" si="67"/>
        <v>0</v>
      </c>
      <c r="N804" s="48">
        <f t="shared" ca="1" si="79"/>
        <v>0</v>
      </c>
      <c r="O804" s="48">
        <f t="shared" ca="1" si="80"/>
        <v>0</v>
      </c>
      <c r="P804" s="45">
        <f t="shared" si="68"/>
        <v>0</v>
      </c>
      <c r="Q804" s="45">
        <f t="shared" si="69"/>
        <v>0</v>
      </c>
      <c r="R804" s="45">
        <f t="shared" si="70"/>
        <v>0</v>
      </c>
      <c r="S804" s="45">
        <f t="shared" si="71"/>
        <v>0</v>
      </c>
      <c r="T804" s="50">
        <f t="shared" si="72"/>
        <v>0</v>
      </c>
    </row>
    <row r="805" spans="1:20" ht="13">
      <c r="A805" s="51"/>
      <c r="B805" s="115">
        <f t="shared" ca="1" si="62"/>
        <v>0</v>
      </c>
      <c r="C805" s="53">
        <f t="shared" ca="1" si="63"/>
        <v>0</v>
      </c>
      <c r="D805" s="53">
        <f t="shared" ca="1" si="64"/>
        <v>0</v>
      </c>
      <c r="E805" s="53">
        <f t="shared" ca="1" si="65"/>
        <v>0</v>
      </c>
      <c r="F805" s="53">
        <f t="shared" ca="1" si="66"/>
        <v>0</v>
      </c>
      <c r="G805" s="53">
        <f t="shared" ca="1" si="73"/>
        <v>0</v>
      </c>
      <c r="H805" s="56">
        <f t="shared" ca="1" si="74"/>
        <v>0</v>
      </c>
      <c r="I805" s="56">
        <f t="shared" ca="1" si="75"/>
        <v>0</v>
      </c>
      <c r="J805" s="53">
        <f t="shared" ca="1" si="76"/>
        <v>0</v>
      </c>
      <c r="K805" s="53">
        <f t="shared" ca="1" si="77"/>
        <v>0</v>
      </c>
      <c r="L805" s="53">
        <f t="shared" ca="1" si="78"/>
        <v>0</v>
      </c>
      <c r="M805" s="53">
        <f t="shared" ca="1" si="67"/>
        <v>0</v>
      </c>
      <c r="N805" s="56">
        <f t="shared" ca="1" si="79"/>
        <v>0</v>
      </c>
      <c r="O805" s="56">
        <f t="shared" ca="1" si="80"/>
        <v>0</v>
      </c>
      <c r="P805" s="53">
        <f t="shared" si="68"/>
        <v>0</v>
      </c>
      <c r="Q805" s="53">
        <f t="shared" si="69"/>
        <v>0</v>
      </c>
      <c r="R805" s="53">
        <f t="shared" si="70"/>
        <v>0</v>
      </c>
      <c r="S805" s="53">
        <f t="shared" si="71"/>
        <v>0</v>
      </c>
      <c r="T805" s="58">
        <f t="shared" si="72"/>
        <v>0</v>
      </c>
    </row>
    <row r="806" spans="1:20" ht="13">
      <c r="A806" s="43"/>
      <c r="B806" s="116">
        <f t="shared" ca="1" si="62"/>
        <v>0</v>
      </c>
      <c r="C806" s="45">
        <f t="shared" ca="1" si="63"/>
        <v>0</v>
      </c>
      <c r="D806" s="45">
        <f t="shared" ca="1" si="64"/>
        <v>0</v>
      </c>
      <c r="E806" s="45">
        <f t="shared" ca="1" si="65"/>
        <v>0</v>
      </c>
      <c r="F806" s="45">
        <f t="shared" ca="1" si="66"/>
        <v>0</v>
      </c>
      <c r="G806" s="45">
        <f t="shared" ca="1" si="73"/>
        <v>0</v>
      </c>
      <c r="H806" s="48">
        <f t="shared" ca="1" si="74"/>
        <v>0</v>
      </c>
      <c r="I806" s="48">
        <f t="shared" ca="1" si="75"/>
        <v>0</v>
      </c>
      <c r="J806" s="45">
        <f t="shared" ca="1" si="76"/>
        <v>0</v>
      </c>
      <c r="K806" s="45">
        <f t="shared" ca="1" si="77"/>
        <v>0</v>
      </c>
      <c r="L806" s="45">
        <f t="shared" ca="1" si="78"/>
        <v>0</v>
      </c>
      <c r="M806" s="45">
        <f t="shared" ca="1" si="67"/>
        <v>0</v>
      </c>
      <c r="N806" s="48">
        <f t="shared" ca="1" si="79"/>
        <v>0</v>
      </c>
      <c r="O806" s="48">
        <f t="shared" ca="1" si="80"/>
        <v>0</v>
      </c>
      <c r="P806" s="45">
        <f t="shared" si="68"/>
        <v>0</v>
      </c>
      <c r="Q806" s="45">
        <f t="shared" si="69"/>
        <v>0</v>
      </c>
      <c r="R806" s="45">
        <f t="shared" si="70"/>
        <v>0</v>
      </c>
      <c r="S806" s="45">
        <f t="shared" si="71"/>
        <v>0</v>
      </c>
      <c r="T806" s="50">
        <f t="shared" si="72"/>
        <v>0</v>
      </c>
    </row>
    <row r="807" spans="1:20" ht="13">
      <c r="A807" s="51"/>
      <c r="B807" s="115">
        <f t="shared" ca="1" si="62"/>
        <v>0</v>
      </c>
      <c r="C807" s="53">
        <f t="shared" ca="1" si="63"/>
        <v>0</v>
      </c>
      <c r="D807" s="53">
        <f t="shared" ca="1" si="64"/>
        <v>0</v>
      </c>
      <c r="E807" s="53">
        <f t="shared" ca="1" si="65"/>
        <v>0</v>
      </c>
      <c r="F807" s="53">
        <f t="shared" ca="1" si="66"/>
        <v>0</v>
      </c>
      <c r="G807" s="53">
        <f t="shared" ca="1" si="73"/>
        <v>0</v>
      </c>
      <c r="H807" s="56">
        <f t="shared" ca="1" si="74"/>
        <v>0</v>
      </c>
      <c r="I807" s="56">
        <f t="shared" ca="1" si="75"/>
        <v>0</v>
      </c>
      <c r="J807" s="53">
        <f t="shared" ca="1" si="76"/>
        <v>0</v>
      </c>
      <c r="K807" s="53">
        <f t="shared" ca="1" si="77"/>
        <v>0</v>
      </c>
      <c r="L807" s="53">
        <f t="shared" ca="1" si="78"/>
        <v>0</v>
      </c>
      <c r="M807" s="53">
        <f t="shared" ca="1" si="67"/>
        <v>0</v>
      </c>
      <c r="N807" s="56">
        <f t="shared" ca="1" si="79"/>
        <v>0</v>
      </c>
      <c r="O807" s="56">
        <f t="shared" ca="1" si="80"/>
        <v>0</v>
      </c>
      <c r="P807" s="53">
        <f t="shared" si="68"/>
        <v>0</v>
      </c>
      <c r="Q807" s="53">
        <f t="shared" si="69"/>
        <v>0</v>
      </c>
      <c r="R807" s="53">
        <f t="shared" si="70"/>
        <v>0</v>
      </c>
      <c r="S807" s="53">
        <f t="shared" si="71"/>
        <v>0</v>
      </c>
      <c r="T807" s="58">
        <f t="shared" si="72"/>
        <v>0</v>
      </c>
    </row>
    <row r="808" spans="1:20" ht="13">
      <c r="A808" s="43"/>
      <c r="B808" s="116">
        <f t="shared" ca="1" si="62"/>
        <v>0</v>
      </c>
      <c r="C808" s="45">
        <f t="shared" ca="1" si="63"/>
        <v>0</v>
      </c>
      <c r="D808" s="45">
        <f t="shared" ca="1" si="64"/>
        <v>0</v>
      </c>
      <c r="E808" s="45">
        <f t="shared" ca="1" si="65"/>
        <v>0</v>
      </c>
      <c r="F808" s="45">
        <f t="shared" ca="1" si="66"/>
        <v>0</v>
      </c>
      <c r="G808" s="45">
        <f t="shared" ca="1" si="73"/>
        <v>0</v>
      </c>
      <c r="H808" s="48">
        <f t="shared" ca="1" si="74"/>
        <v>0</v>
      </c>
      <c r="I808" s="48">
        <f t="shared" ca="1" si="75"/>
        <v>0</v>
      </c>
      <c r="J808" s="45">
        <f t="shared" ca="1" si="76"/>
        <v>0</v>
      </c>
      <c r="K808" s="45">
        <f t="shared" ca="1" si="77"/>
        <v>0</v>
      </c>
      <c r="L808" s="45">
        <f t="shared" ca="1" si="78"/>
        <v>0</v>
      </c>
      <c r="M808" s="45">
        <f t="shared" ca="1" si="67"/>
        <v>0</v>
      </c>
      <c r="N808" s="48">
        <f t="shared" ca="1" si="79"/>
        <v>0</v>
      </c>
      <c r="O808" s="48">
        <f t="shared" ca="1" si="80"/>
        <v>0</v>
      </c>
      <c r="P808" s="45">
        <f t="shared" si="68"/>
        <v>0</v>
      </c>
      <c r="Q808" s="45">
        <f t="shared" si="69"/>
        <v>0</v>
      </c>
      <c r="R808" s="45">
        <f t="shared" si="70"/>
        <v>0</v>
      </c>
      <c r="S808" s="45">
        <f t="shared" si="71"/>
        <v>0</v>
      </c>
      <c r="T808" s="50">
        <f t="shared" si="72"/>
        <v>0</v>
      </c>
    </row>
    <row r="809" spans="1:20" ht="13">
      <c r="A809" s="51"/>
      <c r="B809" s="115">
        <f t="shared" ca="1" si="62"/>
        <v>0</v>
      </c>
      <c r="C809" s="53">
        <f t="shared" ca="1" si="63"/>
        <v>0</v>
      </c>
      <c r="D809" s="53">
        <f t="shared" ca="1" si="64"/>
        <v>0</v>
      </c>
      <c r="E809" s="53">
        <f t="shared" ca="1" si="65"/>
        <v>0</v>
      </c>
      <c r="F809" s="53">
        <f t="shared" ca="1" si="66"/>
        <v>0</v>
      </c>
      <c r="G809" s="53">
        <f t="shared" ca="1" si="73"/>
        <v>0</v>
      </c>
      <c r="H809" s="56">
        <f t="shared" ca="1" si="74"/>
        <v>0</v>
      </c>
      <c r="I809" s="56">
        <f t="shared" ca="1" si="75"/>
        <v>0</v>
      </c>
      <c r="J809" s="53">
        <f t="shared" ca="1" si="76"/>
        <v>0</v>
      </c>
      <c r="K809" s="53">
        <f t="shared" ca="1" si="77"/>
        <v>0</v>
      </c>
      <c r="L809" s="53">
        <f t="shared" ca="1" si="78"/>
        <v>0</v>
      </c>
      <c r="M809" s="53">
        <f t="shared" ca="1" si="67"/>
        <v>0</v>
      </c>
      <c r="N809" s="56">
        <f t="shared" ca="1" si="79"/>
        <v>0</v>
      </c>
      <c r="O809" s="56">
        <f t="shared" ca="1" si="80"/>
        <v>0</v>
      </c>
      <c r="P809" s="53">
        <f t="shared" si="68"/>
        <v>0</v>
      </c>
      <c r="Q809" s="53">
        <f t="shared" si="69"/>
        <v>0</v>
      </c>
      <c r="R809" s="53">
        <f t="shared" si="70"/>
        <v>0</v>
      </c>
      <c r="S809" s="53">
        <f t="shared" si="71"/>
        <v>0</v>
      </c>
      <c r="T809" s="58">
        <f t="shared" si="72"/>
        <v>0</v>
      </c>
    </row>
    <row r="810" spans="1:20" ht="13">
      <c r="A810" s="43"/>
      <c r="B810" s="116">
        <f t="shared" ca="1" si="62"/>
        <v>0</v>
      </c>
      <c r="C810" s="45">
        <f t="shared" ca="1" si="63"/>
        <v>0</v>
      </c>
      <c r="D810" s="45">
        <f t="shared" ca="1" si="64"/>
        <v>0</v>
      </c>
      <c r="E810" s="45">
        <f t="shared" ca="1" si="65"/>
        <v>0</v>
      </c>
      <c r="F810" s="45">
        <f t="shared" ca="1" si="66"/>
        <v>0</v>
      </c>
      <c r="G810" s="45">
        <f t="shared" ca="1" si="73"/>
        <v>0</v>
      </c>
      <c r="H810" s="48">
        <f t="shared" ca="1" si="74"/>
        <v>0</v>
      </c>
      <c r="I810" s="48">
        <f t="shared" ca="1" si="75"/>
        <v>0</v>
      </c>
      <c r="J810" s="45">
        <f t="shared" ca="1" si="76"/>
        <v>0</v>
      </c>
      <c r="K810" s="45">
        <f t="shared" ca="1" si="77"/>
        <v>0</v>
      </c>
      <c r="L810" s="45">
        <f t="shared" ca="1" si="78"/>
        <v>0</v>
      </c>
      <c r="M810" s="45">
        <f t="shared" ca="1" si="67"/>
        <v>0</v>
      </c>
      <c r="N810" s="48">
        <f t="shared" ca="1" si="79"/>
        <v>0</v>
      </c>
      <c r="O810" s="48">
        <f t="shared" ca="1" si="80"/>
        <v>0</v>
      </c>
      <c r="P810" s="45">
        <f t="shared" si="68"/>
        <v>0</v>
      </c>
      <c r="Q810" s="45">
        <f t="shared" si="69"/>
        <v>0</v>
      </c>
      <c r="R810" s="45">
        <f t="shared" si="70"/>
        <v>0</v>
      </c>
      <c r="S810" s="45">
        <f t="shared" si="71"/>
        <v>0</v>
      </c>
      <c r="T810" s="50">
        <f t="shared" si="72"/>
        <v>0</v>
      </c>
    </row>
    <row r="811" spans="1:20" ht="13">
      <c r="A811" s="51"/>
      <c r="B811" s="115">
        <f t="shared" ca="1" si="62"/>
        <v>0</v>
      </c>
      <c r="C811" s="53">
        <f t="shared" ca="1" si="63"/>
        <v>0</v>
      </c>
      <c r="D811" s="53">
        <f t="shared" ca="1" si="64"/>
        <v>0</v>
      </c>
      <c r="E811" s="53">
        <f t="shared" ca="1" si="65"/>
        <v>0</v>
      </c>
      <c r="F811" s="53">
        <f t="shared" ca="1" si="66"/>
        <v>0</v>
      </c>
      <c r="G811" s="53">
        <f t="shared" ca="1" si="73"/>
        <v>0</v>
      </c>
      <c r="H811" s="56">
        <f t="shared" ca="1" si="74"/>
        <v>0</v>
      </c>
      <c r="I811" s="56">
        <f t="shared" ca="1" si="75"/>
        <v>0</v>
      </c>
      <c r="J811" s="53">
        <f t="shared" ca="1" si="76"/>
        <v>0</v>
      </c>
      <c r="K811" s="53">
        <f t="shared" ca="1" si="77"/>
        <v>0</v>
      </c>
      <c r="L811" s="53">
        <f t="shared" ca="1" si="78"/>
        <v>0</v>
      </c>
      <c r="M811" s="53">
        <f t="shared" ca="1" si="67"/>
        <v>0</v>
      </c>
      <c r="N811" s="56">
        <f t="shared" ca="1" si="79"/>
        <v>0</v>
      </c>
      <c r="O811" s="56">
        <f t="shared" ca="1" si="80"/>
        <v>0</v>
      </c>
      <c r="P811" s="53">
        <f t="shared" si="68"/>
        <v>0</v>
      </c>
      <c r="Q811" s="53">
        <f t="shared" si="69"/>
        <v>0</v>
      </c>
      <c r="R811" s="53">
        <f t="shared" si="70"/>
        <v>0</v>
      </c>
      <c r="S811" s="53">
        <f t="shared" si="71"/>
        <v>0</v>
      </c>
      <c r="T811" s="58">
        <f t="shared" si="72"/>
        <v>0</v>
      </c>
    </row>
    <row r="812" spans="1:20" ht="13">
      <c r="A812" s="43"/>
      <c r="B812" s="116">
        <f t="shared" ca="1" si="62"/>
        <v>0</v>
      </c>
      <c r="C812" s="45">
        <f t="shared" ca="1" si="63"/>
        <v>0</v>
      </c>
      <c r="D812" s="45">
        <f t="shared" ca="1" si="64"/>
        <v>0</v>
      </c>
      <c r="E812" s="45">
        <f t="shared" ca="1" si="65"/>
        <v>0</v>
      </c>
      <c r="F812" s="45">
        <f t="shared" ca="1" si="66"/>
        <v>0</v>
      </c>
      <c r="G812" s="45">
        <f t="shared" ca="1" si="73"/>
        <v>0</v>
      </c>
      <c r="H812" s="48">
        <f t="shared" ca="1" si="74"/>
        <v>0</v>
      </c>
      <c r="I812" s="48">
        <f t="shared" ca="1" si="75"/>
        <v>0</v>
      </c>
      <c r="J812" s="45">
        <f t="shared" ca="1" si="76"/>
        <v>0</v>
      </c>
      <c r="K812" s="45">
        <f t="shared" ca="1" si="77"/>
        <v>0</v>
      </c>
      <c r="L812" s="45">
        <f t="shared" ca="1" si="78"/>
        <v>0</v>
      </c>
      <c r="M812" s="45">
        <f t="shared" ca="1" si="67"/>
        <v>0</v>
      </c>
      <c r="N812" s="48">
        <f t="shared" ca="1" si="79"/>
        <v>0</v>
      </c>
      <c r="O812" s="48">
        <f t="shared" ca="1" si="80"/>
        <v>0</v>
      </c>
      <c r="P812" s="45">
        <f t="shared" si="68"/>
        <v>0</v>
      </c>
      <c r="Q812" s="45">
        <f t="shared" si="69"/>
        <v>0</v>
      </c>
      <c r="R812" s="45">
        <f t="shared" si="70"/>
        <v>0</v>
      </c>
      <c r="S812" s="45">
        <f t="shared" si="71"/>
        <v>0</v>
      </c>
      <c r="T812" s="50">
        <f t="shared" si="72"/>
        <v>0</v>
      </c>
    </row>
    <row r="813" spans="1:20" ht="13">
      <c r="A813" s="51"/>
      <c r="B813" s="115">
        <f t="shared" ca="1" si="62"/>
        <v>0</v>
      </c>
      <c r="C813" s="53">
        <f t="shared" ca="1" si="63"/>
        <v>0</v>
      </c>
      <c r="D813" s="53">
        <f t="shared" ca="1" si="64"/>
        <v>0</v>
      </c>
      <c r="E813" s="53">
        <f t="shared" ca="1" si="65"/>
        <v>0</v>
      </c>
      <c r="F813" s="53">
        <f t="shared" ca="1" si="66"/>
        <v>0</v>
      </c>
      <c r="G813" s="53">
        <f t="shared" ca="1" si="73"/>
        <v>0</v>
      </c>
      <c r="H813" s="56">
        <f t="shared" ca="1" si="74"/>
        <v>0</v>
      </c>
      <c r="I813" s="56">
        <f t="shared" ca="1" si="75"/>
        <v>0</v>
      </c>
      <c r="J813" s="53">
        <f t="shared" ca="1" si="76"/>
        <v>0</v>
      </c>
      <c r="K813" s="53">
        <f t="shared" ca="1" si="77"/>
        <v>0</v>
      </c>
      <c r="L813" s="53">
        <f t="shared" ca="1" si="78"/>
        <v>0</v>
      </c>
      <c r="M813" s="53">
        <f t="shared" ca="1" si="67"/>
        <v>0</v>
      </c>
      <c r="N813" s="56">
        <f t="shared" ca="1" si="79"/>
        <v>0</v>
      </c>
      <c r="O813" s="56">
        <f t="shared" ca="1" si="80"/>
        <v>0</v>
      </c>
      <c r="P813" s="53">
        <f t="shared" si="68"/>
        <v>0</v>
      </c>
      <c r="Q813" s="53">
        <f t="shared" si="69"/>
        <v>0</v>
      </c>
      <c r="R813" s="53">
        <f t="shared" si="70"/>
        <v>0</v>
      </c>
      <c r="S813" s="53">
        <f t="shared" si="71"/>
        <v>0</v>
      </c>
      <c r="T813" s="58">
        <f t="shared" si="72"/>
        <v>0</v>
      </c>
    </row>
    <row r="814" spans="1:20" ht="13">
      <c r="A814" s="43"/>
      <c r="B814" s="116">
        <f t="shared" ca="1" si="62"/>
        <v>0</v>
      </c>
      <c r="C814" s="45">
        <f t="shared" ca="1" si="63"/>
        <v>0</v>
      </c>
      <c r="D814" s="45">
        <f t="shared" ca="1" si="64"/>
        <v>0</v>
      </c>
      <c r="E814" s="45">
        <f t="shared" ca="1" si="65"/>
        <v>0</v>
      </c>
      <c r="F814" s="45">
        <f t="shared" ca="1" si="66"/>
        <v>0</v>
      </c>
      <c r="G814" s="45">
        <f t="shared" ca="1" si="73"/>
        <v>0</v>
      </c>
      <c r="H814" s="48">
        <f t="shared" ca="1" si="74"/>
        <v>0</v>
      </c>
      <c r="I814" s="48">
        <f t="shared" ca="1" si="75"/>
        <v>0</v>
      </c>
      <c r="J814" s="45">
        <f t="shared" ca="1" si="76"/>
        <v>0</v>
      </c>
      <c r="K814" s="45">
        <f t="shared" ca="1" si="77"/>
        <v>0</v>
      </c>
      <c r="L814" s="45">
        <f t="shared" ca="1" si="78"/>
        <v>0</v>
      </c>
      <c r="M814" s="45">
        <f t="shared" ca="1" si="67"/>
        <v>0</v>
      </c>
      <c r="N814" s="48">
        <f t="shared" ca="1" si="79"/>
        <v>0</v>
      </c>
      <c r="O814" s="48">
        <f t="shared" ca="1" si="80"/>
        <v>0</v>
      </c>
      <c r="P814" s="45">
        <f t="shared" si="68"/>
        <v>0</v>
      </c>
      <c r="Q814" s="45">
        <f t="shared" si="69"/>
        <v>0</v>
      </c>
      <c r="R814" s="45">
        <f t="shared" si="70"/>
        <v>0</v>
      </c>
      <c r="S814" s="45">
        <f t="shared" si="71"/>
        <v>0</v>
      </c>
      <c r="T814" s="50">
        <f t="shared" si="72"/>
        <v>0</v>
      </c>
    </row>
    <row r="815" spans="1:20" ht="13">
      <c r="A815" s="51"/>
      <c r="B815" s="115">
        <f t="shared" ca="1" si="62"/>
        <v>0</v>
      </c>
      <c r="C815" s="53">
        <f t="shared" ca="1" si="63"/>
        <v>0</v>
      </c>
      <c r="D815" s="53">
        <f t="shared" ca="1" si="64"/>
        <v>0</v>
      </c>
      <c r="E815" s="53">
        <f t="shared" ca="1" si="65"/>
        <v>0</v>
      </c>
      <c r="F815" s="53">
        <f t="shared" ca="1" si="66"/>
        <v>0</v>
      </c>
      <c r="G815" s="53">
        <f t="shared" ca="1" si="73"/>
        <v>0</v>
      </c>
      <c r="H815" s="56">
        <f t="shared" ca="1" si="74"/>
        <v>0</v>
      </c>
      <c r="I815" s="56">
        <f t="shared" ca="1" si="75"/>
        <v>0</v>
      </c>
      <c r="J815" s="53">
        <f t="shared" ca="1" si="76"/>
        <v>0</v>
      </c>
      <c r="K815" s="53">
        <f t="shared" ca="1" si="77"/>
        <v>0</v>
      </c>
      <c r="L815" s="53">
        <f t="shared" ca="1" si="78"/>
        <v>0</v>
      </c>
      <c r="M815" s="53">
        <f t="shared" ca="1" si="67"/>
        <v>0</v>
      </c>
      <c r="N815" s="56">
        <f t="shared" ca="1" si="79"/>
        <v>0</v>
      </c>
      <c r="O815" s="56">
        <f t="shared" ca="1" si="80"/>
        <v>0</v>
      </c>
      <c r="P815" s="53">
        <f t="shared" si="68"/>
        <v>0</v>
      </c>
      <c r="Q815" s="53">
        <f t="shared" si="69"/>
        <v>0</v>
      </c>
      <c r="R815" s="53">
        <f t="shared" si="70"/>
        <v>0</v>
      </c>
      <c r="S815" s="53">
        <f t="shared" si="71"/>
        <v>0</v>
      </c>
      <c r="T815" s="58">
        <f t="shared" si="72"/>
        <v>0</v>
      </c>
    </row>
    <row r="816" spans="1:20" ht="13">
      <c r="A816" s="43"/>
      <c r="B816" s="116">
        <f t="shared" ca="1" si="62"/>
        <v>0</v>
      </c>
      <c r="C816" s="45">
        <f t="shared" ca="1" si="63"/>
        <v>0</v>
      </c>
      <c r="D816" s="45">
        <f t="shared" ca="1" si="64"/>
        <v>0</v>
      </c>
      <c r="E816" s="45">
        <f t="shared" ca="1" si="65"/>
        <v>0</v>
      </c>
      <c r="F816" s="45">
        <f t="shared" ca="1" si="66"/>
        <v>0</v>
      </c>
      <c r="G816" s="45">
        <f t="shared" ca="1" si="73"/>
        <v>0</v>
      </c>
      <c r="H816" s="48">
        <f t="shared" ca="1" si="74"/>
        <v>0</v>
      </c>
      <c r="I816" s="48">
        <f t="shared" ca="1" si="75"/>
        <v>0</v>
      </c>
      <c r="J816" s="45">
        <f t="shared" ca="1" si="76"/>
        <v>0</v>
      </c>
      <c r="K816" s="45">
        <f t="shared" ca="1" si="77"/>
        <v>0</v>
      </c>
      <c r="L816" s="45">
        <f t="shared" ca="1" si="78"/>
        <v>0</v>
      </c>
      <c r="M816" s="45">
        <f t="shared" ca="1" si="67"/>
        <v>0</v>
      </c>
      <c r="N816" s="48">
        <f t="shared" ca="1" si="79"/>
        <v>0</v>
      </c>
      <c r="O816" s="48">
        <f t="shared" ca="1" si="80"/>
        <v>0</v>
      </c>
      <c r="P816" s="45">
        <f t="shared" si="68"/>
        <v>0</v>
      </c>
      <c r="Q816" s="45">
        <f t="shared" si="69"/>
        <v>0</v>
      </c>
      <c r="R816" s="45">
        <f t="shared" si="70"/>
        <v>0</v>
      </c>
      <c r="S816" s="45">
        <f t="shared" si="71"/>
        <v>0</v>
      </c>
      <c r="T816" s="50">
        <f t="shared" si="72"/>
        <v>0</v>
      </c>
    </row>
    <row r="817" spans="1:20" ht="13">
      <c r="A817" s="51"/>
      <c r="B817" s="115">
        <f t="shared" ca="1" si="62"/>
        <v>0</v>
      </c>
      <c r="C817" s="53">
        <f t="shared" ca="1" si="63"/>
        <v>0</v>
      </c>
      <c r="D817" s="53">
        <f t="shared" ca="1" si="64"/>
        <v>0</v>
      </c>
      <c r="E817" s="53">
        <f t="shared" ca="1" si="65"/>
        <v>0</v>
      </c>
      <c r="F817" s="53">
        <f t="shared" ca="1" si="66"/>
        <v>0</v>
      </c>
      <c r="G817" s="53">
        <f t="shared" ca="1" si="73"/>
        <v>0</v>
      </c>
      <c r="H817" s="56">
        <f t="shared" ca="1" si="74"/>
        <v>0</v>
      </c>
      <c r="I817" s="56">
        <f t="shared" ca="1" si="75"/>
        <v>0</v>
      </c>
      <c r="J817" s="53">
        <f t="shared" ca="1" si="76"/>
        <v>0</v>
      </c>
      <c r="K817" s="53">
        <f t="shared" ca="1" si="77"/>
        <v>0</v>
      </c>
      <c r="L817" s="53">
        <f t="shared" ca="1" si="78"/>
        <v>0</v>
      </c>
      <c r="M817" s="53">
        <f t="shared" ca="1" si="67"/>
        <v>0</v>
      </c>
      <c r="N817" s="56">
        <f t="shared" ca="1" si="79"/>
        <v>0</v>
      </c>
      <c r="O817" s="56">
        <f t="shared" ca="1" si="80"/>
        <v>0</v>
      </c>
      <c r="P817" s="53">
        <f t="shared" si="68"/>
        <v>0</v>
      </c>
      <c r="Q817" s="53">
        <f t="shared" si="69"/>
        <v>0</v>
      </c>
      <c r="R817" s="53">
        <f t="shared" si="70"/>
        <v>0</v>
      </c>
      <c r="S817" s="53">
        <f t="shared" si="71"/>
        <v>0</v>
      </c>
      <c r="T817" s="58">
        <f t="shared" si="72"/>
        <v>0</v>
      </c>
    </row>
    <row r="818" spans="1:20" ht="13">
      <c r="A818" s="43"/>
      <c r="B818" s="116">
        <f t="shared" ca="1" si="62"/>
        <v>0</v>
      </c>
      <c r="C818" s="45">
        <f t="shared" ca="1" si="63"/>
        <v>0</v>
      </c>
      <c r="D818" s="45">
        <f t="shared" ca="1" si="64"/>
        <v>0</v>
      </c>
      <c r="E818" s="45">
        <f t="shared" ca="1" si="65"/>
        <v>0</v>
      </c>
      <c r="F818" s="45">
        <f t="shared" ca="1" si="66"/>
        <v>0</v>
      </c>
      <c r="G818" s="45">
        <f t="shared" ca="1" si="73"/>
        <v>0</v>
      </c>
      <c r="H818" s="48">
        <f t="shared" ca="1" si="74"/>
        <v>0</v>
      </c>
      <c r="I818" s="48">
        <f t="shared" ca="1" si="75"/>
        <v>0</v>
      </c>
      <c r="J818" s="45">
        <f t="shared" ca="1" si="76"/>
        <v>0</v>
      </c>
      <c r="K818" s="45">
        <f t="shared" ca="1" si="77"/>
        <v>0</v>
      </c>
      <c r="L818" s="45">
        <f t="shared" ca="1" si="78"/>
        <v>0</v>
      </c>
      <c r="M818" s="45">
        <f t="shared" ca="1" si="67"/>
        <v>0</v>
      </c>
      <c r="N818" s="48">
        <f t="shared" ca="1" si="79"/>
        <v>0</v>
      </c>
      <c r="O818" s="48">
        <f t="shared" ca="1" si="80"/>
        <v>0</v>
      </c>
      <c r="P818" s="45">
        <f t="shared" si="68"/>
        <v>0</v>
      </c>
      <c r="Q818" s="45">
        <f t="shared" si="69"/>
        <v>0</v>
      </c>
      <c r="R818" s="45">
        <f t="shared" si="70"/>
        <v>0</v>
      </c>
      <c r="S818" s="45">
        <f t="shared" si="71"/>
        <v>0</v>
      </c>
      <c r="T818" s="50">
        <f t="shared" si="72"/>
        <v>0</v>
      </c>
    </row>
    <row r="819" spans="1:20" ht="13">
      <c r="A819" s="51"/>
      <c r="B819" s="115">
        <f t="shared" ca="1" si="62"/>
        <v>0</v>
      </c>
      <c r="C819" s="53">
        <f t="shared" ca="1" si="63"/>
        <v>0</v>
      </c>
      <c r="D819" s="53">
        <f t="shared" ca="1" si="64"/>
        <v>0</v>
      </c>
      <c r="E819" s="53">
        <f t="shared" ca="1" si="65"/>
        <v>0</v>
      </c>
      <c r="F819" s="53">
        <f t="shared" ca="1" si="66"/>
        <v>0</v>
      </c>
      <c r="G819" s="53">
        <f t="shared" ca="1" si="73"/>
        <v>0</v>
      </c>
      <c r="H819" s="56">
        <f t="shared" ca="1" si="74"/>
        <v>0</v>
      </c>
      <c r="I819" s="56">
        <f t="shared" ca="1" si="75"/>
        <v>0</v>
      </c>
      <c r="J819" s="53">
        <f t="shared" ca="1" si="76"/>
        <v>0</v>
      </c>
      <c r="K819" s="53">
        <f t="shared" ca="1" si="77"/>
        <v>0</v>
      </c>
      <c r="L819" s="53">
        <f t="shared" ca="1" si="78"/>
        <v>0</v>
      </c>
      <c r="M819" s="53">
        <f t="shared" ca="1" si="67"/>
        <v>0</v>
      </c>
      <c r="N819" s="56">
        <f t="shared" ca="1" si="79"/>
        <v>0</v>
      </c>
      <c r="O819" s="56">
        <f t="shared" ca="1" si="80"/>
        <v>0</v>
      </c>
      <c r="P819" s="53">
        <f t="shared" si="68"/>
        <v>0</v>
      </c>
      <c r="Q819" s="53">
        <f t="shared" si="69"/>
        <v>0</v>
      </c>
      <c r="R819" s="53">
        <f t="shared" si="70"/>
        <v>0</v>
      </c>
      <c r="S819" s="53">
        <f t="shared" si="71"/>
        <v>0</v>
      </c>
      <c r="T819" s="58">
        <f t="shared" si="72"/>
        <v>0</v>
      </c>
    </row>
    <row r="820" spans="1:20" ht="13">
      <c r="A820" s="43"/>
      <c r="B820" s="116">
        <f t="shared" ca="1" si="62"/>
        <v>0</v>
      </c>
      <c r="C820" s="45">
        <f t="shared" ca="1" si="63"/>
        <v>0</v>
      </c>
      <c r="D820" s="45">
        <f t="shared" ca="1" si="64"/>
        <v>0</v>
      </c>
      <c r="E820" s="45">
        <f t="shared" ca="1" si="65"/>
        <v>0</v>
      </c>
      <c r="F820" s="45">
        <f t="shared" ca="1" si="66"/>
        <v>0</v>
      </c>
      <c r="G820" s="45">
        <f t="shared" ca="1" si="73"/>
        <v>0</v>
      </c>
      <c r="H820" s="48">
        <f t="shared" ca="1" si="74"/>
        <v>0</v>
      </c>
      <c r="I820" s="48">
        <f t="shared" ca="1" si="75"/>
        <v>0</v>
      </c>
      <c r="J820" s="45">
        <f t="shared" ca="1" si="76"/>
        <v>0</v>
      </c>
      <c r="K820" s="45">
        <f t="shared" ca="1" si="77"/>
        <v>0</v>
      </c>
      <c r="L820" s="45">
        <f t="shared" ca="1" si="78"/>
        <v>0</v>
      </c>
      <c r="M820" s="45">
        <f t="shared" ca="1" si="67"/>
        <v>0</v>
      </c>
      <c r="N820" s="48">
        <f t="shared" ca="1" si="79"/>
        <v>0</v>
      </c>
      <c r="O820" s="48">
        <f t="shared" ca="1" si="80"/>
        <v>0</v>
      </c>
      <c r="P820" s="45">
        <f t="shared" si="68"/>
        <v>0</v>
      </c>
      <c r="Q820" s="45">
        <f t="shared" si="69"/>
        <v>0</v>
      </c>
      <c r="R820" s="45">
        <f t="shared" si="70"/>
        <v>0</v>
      </c>
      <c r="S820" s="45">
        <f t="shared" si="71"/>
        <v>0</v>
      </c>
      <c r="T820" s="50">
        <f t="shared" si="72"/>
        <v>0</v>
      </c>
    </row>
    <row r="821" spans="1:20" ht="13">
      <c r="A821" s="51"/>
      <c r="B821" s="115">
        <f t="shared" ca="1" si="62"/>
        <v>0</v>
      </c>
      <c r="C821" s="53">
        <f t="shared" ca="1" si="63"/>
        <v>0</v>
      </c>
      <c r="D821" s="53">
        <f t="shared" ca="1" si="64"/>
        <v>0</v>
      </c>
      <c r="E821" s="53">
        <f t="shared" ca="1" si="65"/>
        <v>0</v>
      </c>
      <c r="F821" s="53">
        <f t="shared" ca="1" si="66"/>
        <v>0</v>
      </c>
      <c r="G821" s="53">
        <f t="shared" ca="1" si="73"/>
        <v>0</v>
      </c>
      <c r="H821" s="56">
        <f t="shared" ca="1" si="74"/>
        <v>0</v>
      </c>
      <c r="I821" s="56">
        <f t="shared" ca="1" si="75"/>
        <v>0</v>
      </c>
      <c r="J821" s="53">
        <f t="shared" ca="1" si="76"/>
        <v>0</v>
      </c>
      <c r="K821" s="53">
        <f t="shared" ca="1" si="77"/>
        <v>0</v>
      </c>
      <c r="L821" s="53">
        <f t="shared" ca="1" si="78"/>
        <v>0</v>
      </c>
      <c r="M821" s="53">
        <f t="shared" ca="1" si="67"/>
        <v>0</v>
      </c>
      <c r="N821" s="56">
        <f t="shared" ca="1" si="79"/>
        <v>0</v>
      </c>
      <c r="O821" s="56">
        <f t="shared" ca="1" si="80"/>
        <v>0</v>
      </c>
      <c r="P821" s="53">
        <f t="shared" si="68"/>
        <v>0</v>
      </c>
      <c r="Q821" s="53">
        <f t="shared" si="69"/>
        <v>0</v>
      </c>
      <c r="R821" s="53">
        <f t="shared" si="70"/>
        <v>0</v>
      </c>
      <c r="S821" s="53">
        <f t="shared" si="71"/>
        <v>0</v>
      </c>
      <c r="T821" s="58">
        <f t="shared" si="72"/>
        <v>0</v>
      </c>
    </row>
    <row r="822" spans="1:20" ht="13">
      <c r="A822" s="43"/>
      <c r="B822" s="116">
        <f t="shared" ca="1" si="62"/>
        <v>0</v>
      </c>
      <c r="C822" s="45">
        <f t="shared" ca="1" si="63"/>
        <v>0</v>
      </c>
      <c r="D822" s="45">
        <f t="shared" ca="1" si="64"/>
        <v>0</v>
      </c>
      <c r="E822" s="45">
        <f t="shared" ca="1" si="65"/>
        <v>0</v>
      </c>
      <c r="F822" s="45">
        <f t="shared" ca="1" si="66"/>
        <v>0</v>
      </c>
      <c r="G822" s="45">
        <f t="shared" ca="1" si="73"/>
        <v>0</v>
      </c>
      <c r="H822" s="48">
        <f t="shared" ca="1" si="74"/>
        <v>0</v>
      </c>
      <c r="I822" s="48">
        <f t="shared" ca="1" si="75"/>
        <v>0</v>
      </c>
      <c r="J822" s="45">
        <f t="shared" ca="1" si="76"/>
        <v>0</v>
      </c>
      <c r="K822" s="45">
        <f t="shared" ca="1" si="77"/>
        <v>0</v>
      </c>
      <c r="L822" s="45">
        <f t="shared" ca="1" si="78"/>
        <v>0</v>
      </c>
      <c r="M822" s="45">
        <f t="shared" ca="1" si="67"/>
        <v>0</v>
      </c>
      <c r="N822" s="48">
        <f t="shared" ca="1" si="79"/>
        <v>0</v>
      </c>
      <c r="O822" s="48">
        <f t="shared" ca="1" si="80"/>
        <v>0</v>
      </c>
      <c r="P822" s="45">
        <f t="shared" si="68"/>
        <v>0</v>
      </c>
      <c r="Q822" s="45">
        <f t="shared" si="69"/>
        <v>0</v>
      </c>
      <c r="R822" s="45">
        <f t="shared" si="70"/>
        <v>0</v>
      </c>
      <c r="S822" s="45">
        <f t="shared" si="71"/>
        <v>0</v>
      </c>
      <c r="T822" s="50">
        <f t="shared" si="72"/>
        <v>0</v>
      </c>
    </row>
    <row r="823" spans="1:20" ht="13">
      <c r="A823" s="51"/>
      <c r="B823" s="115">
        <f t="shared" ca="1" si="62"/>
        <v>0</v>
      </c>
      <c r="C823" s="53">
        <f t="shared" ca="1" si="63"/>
        <v>0</v>
      </c>
      <c r="D823" s="53">
        <f t="shared" ca="1" si="64"/>
        <v>0</v>
      </c>
      <c r="E823" s="53">
        <f t="shared" ca="1" si="65"/>
        <v>0</v>
      </c>
      <c r="F823" s="53">
        <f t="shared" ca="1" si="66"/>
        <v>0</v>
      </c>
      <c r="G823" s="53">
        <f t="shared" ca="1" si="73"/>
        <v>0</v>
      </c>
      <c r="H823" s="56">
        <f t="shared" ca="1" si="74"/>
        <v>0</v>
      </c>
      <c r="I823" s="56">
        <f t="shared" ca="1" si="75"/>
        <v>0</v>
      </c>
      <c r="J823" s="53">
        <f t="shared" ca="1" si="76"/>
        <v>0</v>
      </c>
      <c r="K823" s="53">
        <f t="shared" ca="1" si="77"/>
        <v>0</v>
      </c>
      <c r="L823" s="53">
        <f t="shared" ca="1" si="78"/>
        <v>0</v>
      </c>
      <c r="M823" s="53">
        <f t="shared" ca="1" si="67"/>
        <v>0</v>
      </c>
      <c r="N823" s="56">
        <f t="shared" ca="1" si="79"/>
        <v>0</v>
      </c>
      <c r="O823" s="56">
        <f t="shared" ca="1" si="80"/>
        <v>0</v>
      </c>
      <c r="P823" s="53">
        <f t="shared" si="68"/>
        <v>0</v>
      </c>
      <c r="Q823" s="53">
        <f t="shared" si="69"/>
        <v>0</v>
      </c>
      <c r="R823" s="53">
        <f t="shared" si="70"/>
        <v>0</v>
      </c>
      <c r="S823" s="53">
        <f t="shared" si="71"/>
        <v>0</v>
      </c>
      <c r="T823" s="58">
        <f t="shared" si="72"/>
        <v>0</v>
      </c>
    </row>
    <row r="824" spans="1:20" ht="13">
      <c r="A824" s="43"/>
      <c r="B824" s="116">
        <f t="shared" ca="1" si="62"/>
        <v>0</v>
      </c>
      <c r="C824" s="45">
        <f t="shared" ca="1" si="63"/>
        <v>0</v>
      </c>
      <c r="D824" s="45">
        <f t="shared" ca="1" si="64"/>
        <v>0</v>
      </c>
      <c r="E824" s="45">
        <f t="shared" ca="1" si="65"/>
        <v>0</v>
      </c>
      <c r="F824" s="45">
        <f t="shared" ca="1" si="66"/>
        <v>0</v>
      </c>
      <c r="G824" s="45">
        <f t="shared" ca="1" si="73"/>
        <v>0</v>
      </c>
      <c r="H824" s="48">
        <f t="shared" ca="1" si="74"/>
        <v>0</v>
      </c>
      <c r="I824" s="48">
        <f t="shared" ca="1" si="75"/>
        <v>0</v>
      </c>
      <c r="J824" s="45">
        <f t="shared" ca="1" si="76"/>
        <v>0</v>
      </c>
      <c r="K824" s="45">
        <f t="shared" ca="1" si="77"/>
        <v>0</v>
      </c>
      <c r="L824" s="45">
        <f t="shared" ca="1" si="78"/>
        <v>0</v>
      </c>
      <c r="M824" s="45">
        <f t="shared" ca="1" si="67"/>
        <v>0</v>
      </c>
      <c r="N824" s="48">
        <f t="shared" ca="1" si="79"/>
        <v>0</v>
      </c>
      <c r="O824" s="48">
        <f t="shared" ca="1" si="80"/>
        <v>0</v>
      </c>
      <c r="P824" s="45">
        <f t="shared" si="68"/>
        <v>0</v>
      </c>
      <c r="Q824" s="45">
        <f t="shared" si="69"/>
        <v>0</v>
      </c>
      <c r="R824" s="45">
        <f t="shared" si="70"/>
        <v>0</v>
      </c>
      <c r="S824" s="45">
        <f t="shared" si="71"/>
        <v>0</v>
      </c>
      <c r="T824" s="50">
        <f t="shared" si="72"/>
        <v>0</v>
      </c>
    </row>
    <row r="825" spans="1:20" ht="13">
      <c r="A825" s="51"/>
      <c r="B825" s="115">
        <f t="shared" ca="1" si="62"/>
        <v>0</v>
      </c>
      <c r="C825" s="53">
        <f t="shared" ca="1" si="63"/>
        <v>0</v>
      </c>
      <c r="D825" s="53">
        <f t="shared" ca="1" si="64"/>
        <v>0</v>
      </c>
      <c r="E825" s="53">
        <f t="shared" ca="1" si="65"/>
        <v>0</v>
      </c>
      <c r="F825" s="53">
        <f t="shared" ca="1" si="66"/>
        <v>0</v>
      </c>
      <c r="G825" s="53">
        <f t="shared" ca="1" si="73"/>
        <v>0</v>
      </c>
      <c r="H825" s="56">
        <f t="shared" ca="1" si="74"/>
        <v>0</v>
      </c>
      <c r="I825" s="56">
        <f t="shared" ca="1" si="75"/>
        <v>0</v>
      </c>
      <c r="J825" s="53">
        <f t="shared" ca="1" si="76"/>
        <v>0</v>
      </c>
      <c r="K825" s="53">
        <f t="shared" ca="1" si="77"/>
        <v>0</v>
      </c>
      <c r="L825" s="53">
        <f t="shared" ca="1" si="78"/>
        <v>0</v>
      </c>
      <c r="M825" s="53">
        <f t="shared" ca="1" si="67"/>
        <v>0</v>
      </c>
      <c r="N825" s="56">
        <f t="shared" ca="1" si="79"/>
        <v>0</v>
      </c>
      <c r="O825" s="56">
        <f t="shared" ca="1" si="80"/>
        <v>0</v>
      </c>
      <c r="P825" s="53">
        <f t="shared" si="68"/>
        <v>0</v>
      </c>
      <c r="Q825" s="53">
        <f t="shared" si="69"/>
        <v>0</v>
      </c>
      <c r="R825" s="53">
        <f t="shared" si="70"/>
        <v>0</v>
      </c>
      <c r="S825" s="53">
        <f t="shared" si="71"/>
        <v>0</v>
      </c>
      <c r="T825" s="58">
        <f t="shared" si="72"/>
        <v>0</v>
      </c>
    </row>
    <row r="826" spans="1:20" ht="13">
      <c r="A826" s="43"/>
      <c r="B826" s="116">
        <f t="shared" ca="1" si="62"/>
        <v>0</v>
      </c>
      <c r="C826" s="45">
        <f t="shared" ca="1" si="63"/>
        <v>0</v>
      </c>
      <c r="D826" s="45">
        <f t="shared" ca="1" si="64"/>
        <v>0</v>
      </c>
      <c r="E826" s="45">
        <f t="shared" ca="1" si="65"/>
        <v>0</v>
      </c>
      <c r="F826" s="45">
        <f t="shared" ca="1" si="66"/>
        <v>0</v>
      </c>
      <c r="G826" s="45">
        <f t="shared" ca="1" si="73"/>
        <v>0</v>
      </c>
      <c r="H826" s="48">
        <f t="shared" ca="1" si="74"/>
        <v>0</v>
      </c>
      <c r="I826" s="48">
        <f t="shared" ca="1" si="75"/>
        <v>0</v>
      </c>
      <c r="J826" s="45">
        <f t="shared" ca="1" si="76"/>
        <v>0</v>
      </c>
      <c r="K826" s="45">
        <f t="shared" ca="1" si="77"/>
        <v>0</v>
      </c>
      <c r="L826" s="45">
        <f t="shared" ca="1" si="78"/>
        <v>0</v>
      </c>
      <c r="M826" s="45">
        <f t="shared" ca="1" si="67"/>
        <v>0</v>
      </c>
      <c r="N826" s="48">
        <f t="shared" ca="1" si="79"/>
        <v>0</v>
      </c>
      <c r="O826" s="48">
        <f t="shared" ca="1" si="80"/>
        <v>0</v>
      </c>
      <c r="P826" s="45">
        <f t="shared" si="68"/>
        <v>0</v>
      </c>
      <c r="Q826" s="45">
        <f t="shared" si="69"/>
        <v>0</v>
      </c>
      <c r="R826" s="45">
        <f t="shared" si="70"/>
        <v>0</v>
      </c>
      <c r="S826" s="45">
        <f t="shared" si="71"/>
        <v>0</v>
      </c>
      <c r="T826" s="50">
        <f t="shared" si="72"/>
        <v>0</v>
      </c>
    </row>
    <row r="827" spans="1:20" ht="13">
      <c r="A827" s="51"/>
      <c r="B827" s="115">
        <f t="shared" ca="1" si="62"/>
        <v>0</v>
      </c>
      <c r="C827" s="53">
        <f t="shared" ca="1" si="63"/>
        <v>0</v>
      </c>
      <c r="D827" s="53">
        <f t="shared" ca="1" si="64"/>
        <v>0</v>
      </c>
      <c r="E827" s="53">
        <f t="shared" ca="1" si="65"/>
        <v>0</v>
      </c>
      <c r="F827" s="53">
        <f t="shared" ca="1" si="66"/>
        <v>0</v>
      </c>
      <c r="G827" s="53">
        <f t="shared" ca="1" si="73"/>
        <v>0</v>
      </c>
      <c r="H827" s="56">
        <f t="shared" ca="1" si="74"/>
        <v>0</v>
      </c>
      <c r="I827" s="56">
        <f t="shared" ca="1" si="75"/>
        <v>0</v>
      </c>
      <c r="J827" s="53">
        <f t="shared" ca="1" si="76"/>
        <v>0</v>
      </c>
      <c r="K827" s="53">
        <f t="shared" ca="1" si="77"/>
        <v>0</v>
      </c>
      <c r="L827" s="53">
        <f t="shared" ca="1" si="78"/>
        <v>0</v>
      </c>
      <c r="M827" s="53">
        <f t="shared" ca="1" si="67"/>
        <v>0</v>
      </c>
      <c r="N827" s="56">
        <f t="shared" ca="1" si="79"/>
        <v>0</v>
      </c>
      <c r="O827" s="56">
        <f t="shared" ca="1" si="80"/>
        <v>0</v>
      </c>
      <c r="P827" s="53">
        <f t="shared" si="68"/>
        <v>0</v>
      </c>
      <c r="Q827" s="53">
        <f t="shared" si="69"/>
        <v>0</v>
      </c>
      <c r="R827" s="53">
        <f t="shared" si="70"/>
        <v>0</v>
      </c>
      <c r="S827" s="53">
        <f t="shared" si="71"/>
        <v>0</v>
      </c>
      <c r="T827" s="58">
        <f t="shared" si="72"/>
        <v>0</v>
      </c>
    </row>
    <row r="828" spans="1:20" ht="13">
      <c r="A828" s="43"/>
      <c r="B828" s="116">
        <f t="shared" ca="1" si="62"/>
        <v>0</v>
      </c>
      <c r="C828" s="45">
        <f t="shared" ca="1" si="63"/>
        <v>0</v>
      </c>
      <c r="D828" s="45">
        <f t="shared" ca="1" si="64"/>
        <v>0</v>
      </c>
      <c r="E828" s="45">
        <f t="shared" ca="1" si="65"/>
        <v>0</v>
      </c>
      <c r="F828" s="45">
        <f t="shared" ca="1" si="66"/>
        <v>0</v>
      </c>
      <c r="G828" s="45">
        <f t="shared" ca="1" si="73"/>
        <v>0</v>
      </c>
      <c r="H828" s="48">
        <f t="shared" ca="1" si="74"/>
        <v>0</v>
      </c>
      <c r="I828" s="48">
        <f t="shared" ca="1" si="75"/>
        <v>0</v>
      </c>
      <c r="J828" s="45">
        <f t="shared" ca="1" si="76"/>
        <v>0</v>
      </c>
      <c r="K828" s="45">
        <f t="shared" ca="1" si="77"/>
        <v>0</v>
      </c>
      <c r="L828" s="45">
        <f t="shared" ca="1" si="78"/>
        <v>0</v>
      </c>
      <c r="M828" s="45">
        <f t="shared" ca="1" si="67"/>
        <v>0</v>
      </c>
      <c r="N828" s="48">
        <f t="shared" ca="1" si="79"/>
        <v>0</v>
      </c>
      <c r="O828" s="48">
        <f t="shared" ca="1" si="80"/>
        <v>0</v>
      </c>
      <c r="P828" s="45">
        <f t="shared" si="68"/>
        <v>0</v>
      </c>
      <c r="Q828" s="45">
        <f t="shared" si="69"/>
        <v>0</v>
      </c>
      <c r="R828" s="45">
        <f t="shared" si="70"/>
        <v>0</v>
      </c>
      <c r="S828" s="45">
        <f t="shared" si="71"/>
        <v>0</v>
      </c>
      <c r="T828" s="50">
        <f t="shared" si="72"/>
        <v>0</v>
      </c>
    </row>
    <row r="829" spans="1:20" ht="13">
      <c r="A829" s="51"/>
      <c r="B829" s="115">
        <f t="shared" ca="1" si="62"/>
        <v>0</v>
      </c>
      <c r="C829" s="53">
        <f t="shared" ca="1" si="63"/>
        <v>0</v>
      </c>
      <c r="D829" s="53">
        <f t="shared" ca="1" si="64"/>
        <v>0</v>
      </c>
      <c r="E829" s="53">
        <f t="shared" ca="1" si="65"/>
        <v>0</v>
      </c>
      <c r="F829" s="53">
        <f t="shared" ca="1" si="66"/>
        <v>0</v>
      </c>
      <c r="G829" s="53">
        <f t="shared" ca="1" si="73"/>
        <v>0</v>
      </c>
      <c r="H829" s="56">
        <f t="shared" ca="1" si="74"/>
        <v>0</v>
      </c>
      <c r="I829" s="56">
        <f t="shared" ca="1" si="75"/>
        <v>0</v>
      </c>
      <c r="J829" s="53">
        <f t="shared" ca="1" si="76"/>
        <v>0</v>
      </c>
      <c r="K829" s="53">
        <f t="shared" ca="1" si="77"/>
        <v>0</v>
      </c>
      <c r="L829" s="53">
        <f t="shared" ca="1" si="78"/>
        <v>0</v>
      </c>
      <c r="M829" s="53">
        <f t="shared" ca="1" si="67"/>
        <v>0</v>
      </c>
      <c r="N829" s="56">
        <f t="shared" ca="1" si="79"/>
        <v>0</v>
      </c>
      <c r="O829" s="56">
        <f t="shared" ca="1" si="80"/>
        <v>0</v>
      </c>
      <c r="P829" s="53">
        <f t="shared" si="68"/>
        <v>0</v>
      </c>
      <c r="Q829" s="53">
        <f t="shared" si="69"/>
        <v>0</v>
      </c>
      <c r="R829" s="53">
        <f t="shared" si="70"/>
        <v>0</v>
      </c>
      <c r="S829" s="53">
        <f t="shared" si="71"/>
        <v>0</v>
      </c>
      <c r="T829" s="58">
        <f t="shared" si="72"/>
        <v>0</v>
      </c>
    </row>
    <row r="830" spans="1:20" ht="13">
      <c r="A830" s="43"/>
      <c r="B830" s="116">
        <f t="shared" ca="1" si="62"/>
        <v>0</v>
      </c>
      <c r="C830" s="45">
        <f t="shared" ca="1" si="63"/>
        <v>0</v>
      </c>
      <c r="D830" s="45">
        <f t="shared" ca="1" si="64"/>
        <v>0</v>
      </c>
      <c r="E830" s="45">
        <f t="shared" ca="1" si="65"/>
        <v>0</v>
      </c>
      <c r="F830" s="45">
        <f t="shared" ca="1" si="66"/>
        <v>0</v>
      </c>
      <c r="G830" s="45">
        <f t="shared" ca="1" si="73"/>
        <v>0</v>
      </c>
      <c r="H830" s="48">
        <f t="shared" ca="1" si="74"/>
        <v>0</v>
      </c>
      <c r="I830" s="48">
        <f t="shared" ca="1" si="75"/>
        <v>0</v>
      </c>
      <c r="J830" s="45">
        <f t="shared" ca="1" si="76"/>
        <v>0</v>
      </c>
      <c r="K830" s="45">
        <f t="shared" ca="1" si="77"/>
        <v>0</v>
      </c>
      <c r="L830" s="45">
        <f t="shared" ca="1" si="78"/>
        <v>0</v>
      </c>
      <c r="M830" s="45">
        <f t="shared" ca="1" si="67"/>
        <v>0</v>
      </c>
      <c r="N830" s="48">
        <f t="shared" ca="1" si="79"/>
        <v>0</v>
      </c>
      <c r="O830" s="48">
        <f t="shared" ca="1" si="80"/>
        <v>0</v>
      </c>
      <c r="P830" s="45">
        <f t="shared" si="68"/>
        <v>0</v>
      </c>
      <c r="Q830" s="45">
        <f t="shared" si="69"/>
        <v>0</v>
      </c>
      <c r="R830" s="45">
        <f t="shared" si="70"/>
        <v>0</v>
      </c>
      <c r="S830" s="45">
        <f t="shared" si="71"/>
        <v>0</v>
      </c>
      <c r="T830" s="50">
        <f t="shared" si="72"/>
        <v>0</v>
      </c>
    </row>
    <row r="831" spans="1:20" ht="13">
      <c r="A831" s="51"/>
      <c r="B831" s="115">
        <f t="shared" ca="1" si="62"/>
        <v>0</v>
      </c>
      <c r="C831" s="53">
        <f t="shared" ca="1" si="63"/>
        <v>0</v>
      </c>
      <c r="D831" s="53">
        <f t="shared" ca="1" si="64"/>
        <v>0</v>
      </c>
      <c r="E831" s="53">
        <f t="shared" ca="1" si="65"/>
        <v>0</v>
      </c>
      <c r="F831" s="53">
        <f t="shared" ca="1" si="66"/>
        <v>0</v>
      </c>
      <c r="G831" s="53">
        <f t="shared" ca="1" si="73"/>
        <v>0</v>
      </c>
      <c r="H831" s="56">
        <f t="shared" ca="1" si="74"/>
        <v>0</v>
      </c>
      <c r="I831" s="56">
        <f t="shared" ca="1" si="75"/>
        <v>0</v>
      </c>
      <c r="J831" s="53">
        <f t="shared" ca="1" si="76"/>
        <v>0</v>
      </c>
      <c r="K831" s="53">
        <f t="shared" ca="1" si="77"/>
        <v>0</v>
      </c>
      <c r="L831" s="53">
        <f t="shared" ca="1" si="78"/>
        <v>0</v>
      </c>
      <c r="M831" s="53">
        <f t="shared" ca="1" si="67"/>
        <v>0</v>
      </c>
      <c r="N831" s="56">
        <f t="shared" ca="1" si="79"/>
        <v>0</v>
      </c>
      <c r="O831" s="56">
        <f t="shared" ca="1" si="80"/>
        <v>0</v>
      </c>
      <c r="P831" s="53">
        <f t="shared" si="68"/>
        <v>0</v>
      </c>
      <c r="Q831" s="53">
        <f t="shared" si="69"/>
        <v>0</v>
      </c>
      <c r="R831" s="53">
        <f t="shared" si="70"/>
        <v>0</v>
      </c>
      <c r="S831" s="53">
        <f t="shared" si="71"/>
        <v>0</v>
      </c>
      <c r="T831" s="58">
        <f t="shared" si="72"/>
        <v>0</v>
      </c>
    </row>
    <row r="832" spans="1:20" ht="13">
      <c r="A832" s="43"/>
      <c r="B832" s="116">
        <f t="shared" ca="1" si="62"/>
        <v>0</v>
      </c>
      <c r="C832" s="45">
        <f t="shared" ca="1" si="63"/>
        <v>0</v>
      </c>
      <c r="D832" s="45">
        <f t="shared" ca="1" si="64"/>
        <v>0</v>
      </c>
      <c r="E832" s="45">
        <f t="shared" ca="1" si="65"/>
        <v>0</v>
      </c>
      <c r="F832" s="45">
        <f t="shared" ca="1" si="66"/>
        <v>0</v>
      </c>
      <c r="G832" s="45">
        <f t="shared" ca="1" si="73"/>
        <v>0</v>
      </c>
      <c r="H832" s="48">
        <f t="shared" ca="1" si="74"/>
        <v>0</v>
      </c>
      <c r="I832" s="48">
        <f t="shared" ca="1" si="75"/>
        <v>0</v>
      </c>
      <c r="J832" s="45">
        <f t="shared" ca="1" si="76"/>
        <v>0</v>
      </c>
      <c r="K832" s="45">
        <f t="shared" ca="1" si="77"/>
        <v>0</v>
      </c>
      <c r="L832" s="45">
        <f t="shared" ca="1" si="78"/>
        <v>0</v>
      </c>
      <c r="M832" s="45">
        <f t="shared" ca="1" si="67"/>
        <v>0</v>
      </c>
      <c r="N832" s="48">
        <f t="shared" ca="1" si="79"/>
        <v>0</v>
      </c>
      <c r="O832" s="48">
        <f t="shared" ca="1" si="80"/>
        <v>0</v>
      </c>
      <c r="P832" s="45">
        <f t="shared" si="68"/>
        <v>0</v>
      </c>
      <c r="Q832" s="45">
        <f t="shared" si="69"/>
        <v>0</v>
      </c>
      <c r="R832" s="45">
        <f t="shared" si="70"/>
        <v>0</v>
      </c>
      <c r="S832" s="45">
        <f t="shared" si="71"/>
        <v>0</v>
      </c>
      <c r="T832" s="50">
        <f t="shared" si="72"/>
        <v>0</v>
      </c>
    </row>
    <row r="833" spans="1:20" ht="13">
      <c r="A833" s="51"/>
      <c r="B833" s="115">
        <f t="shared" ca="1" si="62"/>
        <v>0</v>
      </c>
      <c r="C833" s="53">
        <f t="shared" ca="1" si="63"/>
        <v>0</v>
      </c>
      <c r="D833" s="53">
        <f t="shared" ca="1" si="64"/>
        <v>0</v>
      </c>
      <c r="E833" s="53">
        <f t="shared" ca="1" si="65"/>
        <v>0</v>
      </c>
      <c r="F833" s="53">
        <f t="shared" ca="1" si="66"/>
        <v>0</v>
      </c>
      <c r="G833" s="53">
        <f t="shared" ca="1" si="73"/>
        <v>0</v>
      </c>
      <c r="H833" s="56">
        <f t="shared" ca="1" si="74"/>
        <v>0</v>
      </c>
      <c r="I833" s="56">
        <f t="shared" ca="1" si="75"/>
        <v>0</v>
      </c>
      <c r="J833" s="53">
        <f t="shared" ca="1" si="76"/>
        <v>0</v>
      </c>
      <c r="K833" s="53">
        <f t="shared" ca="1" si="77"/>
        <v>0</v>
      </c>
      <c r="L833" s="53">
        <f t="shared" ca="1" si="78"/>
        <v>0</v>
      </c>
      <c r="M833" s="53">
        <f t="shared" ca="1" si="67"/>
        <v>0</v>
      </c>
      <c r="N833" s="56">
        <f t="shared" ca="1" si="79"/>
        <v>0</v>
      </c>
      <c r="O833" s="56">
        <f t="shared" ca="1" si="80"/>
        <v>0</v>
      </c>
      <c r="P833" s="53">
        <f t="shared" si="68"/>
        <v>0</v>
      </c>
      <c r="Q833" s="53">
        <f t="shared" si="69"/>
        <v>0</v>
      </c>
      <c r="R833" s="53">
        <f t="shared" si="70"/>
        <v>0</v>
      </c>
      <c r="S833" s="53">
        <f t="shared" si="71"/>
        <v>0</v>
      </c>
      <c r="T833" s="58">
        <f t="shared" si="72"/>
        <v>0</v>
      </c>
    </row>
    <row r="834" spans="1:20" ht="13">
      <c r="A834" s="43"/>
      <c r="B834" s="116">
        <f t="shared" ca="1" si="62"/>
        <v>0</v>
      </c>
      <c r="C834" s="45">
        <f t="shared" ca="1" si="63"/>
        <v>0</v>
      </c>
      <c r="D834" s="45">
        <f t="shared" ca="1" si="64"/>
        <v>0</v>
      </c>
      <c r="E834" s="45">
        <f t="shared" ca="1" si="65"/>
        <v>0</v>
      </c>
      <c r="F834" s="45">
        <f t="shared" ca="1" si="66"/>
        <v>0</v>
      </c>
      <c r="G834" s="45">
        <f t="shared" ca="1" si="73"/>
        <v>0</v>
      </c>
      <c r="H834" s="48">
        <f t="shared" ca="1" si="74"/>
        <v>0</v>
      </c>
      <c r="I834" s="48">
        <f t="shared" ca="1" si="75"/>
        <v>0</v>
      </c>
      <c r="J834" s="45">
        <f t="shared" ca="1" si="76"/>
        <v>0</v>
      </c>
      <c r="K834" s="45">
        <f t="shared" ca="1" si="77"/>
        <v>0</v>
      </c>
      <c r="L834" s="45">
        <f t="shared" ca="1" si="78"/>
        <v>0</v>
      </c>
      <c r="M834" s="45">
        <f t="shared" ca="1" si="67"/>
        <v>0</v>
      </c>
      <c r="N834" s="48">
        <f t="shared" ca="1" si="79"/>
        <v>0</v>
      </c>
      <c r="O834" s="48">
        <f t="shared" ca="1" si="80"/>
        <v>0</v>
      </c>
      <c r="P834" s="45">
        <f t="shared" si="68"/>
        <v>0</v>
      </c>
      <c r="Q834" s="45">
        <f t="shared" si="69"/>
        <v>0</v>
      </c>
      <c r="R834" s="45">
        <f t="shared" si="70"/>
        <v>0</v>
      </c>
      <c r="S834" s="45">
        <f t="shared" si="71"/>
        <v>0</v>
      </c>
      <c r="T834" s="50">
        <f t="shared" si="72"/>
        <v>0</v>
      </c>
    </row>
    <row r="835" spans="1:20" ht="13">
      <c r="A835" s="51"/>
      <c r="B835" s="115">
        <f t="shared" ca="1" si="62"/>
        <v>0</v>
      </c>
      <c r="C835" s="53">
        <f t="shared" ca="1" si="63"/>
        <v>0</v>
      </c>
      <c r="D835" s="53">
        <f t="shared" ca="1" si="64"/>
        <v>0</v>
      </c>
      <c r="E835" s="53">
        <f t="shared" ca="1" si="65"/>
        <v>0</v>
      </c>
      <c r="F835" s="53">
        <f t="shared" ca="1" si="66"/>
        <v>0</v>
      </c>
      <c r="G835" s="53">
        <f t="shared" ca="1" si="73"/>
        <v>0</v>
      </c>
      <c r="H835" s="56">
        <f t="shared" ca="1" si="74"/>
        <v>0</v>
      </c>
      <c r="I835" s="56">
        <f t="shared" ca="1" si="75"/>
        <v>0</v>
      </c>
      <c r="J835" s="53">
        <f t="shared" ca="1" si="76"/>
        <v>0</v>
      </c>
      <c r="K835" s="53">
        <f t="shared" ca="1" si="77"/>
        <v>0</v>
      </c>
      <c r="L835" s="53">
        <f t="shared" ca="1" si="78"/>
        <v>0</v>
      </c>
      <c r="M835" s="53">
        <f t="shared" ca="1" si="67"/>
        <v>0</v>
      </c>
      <c r="N835" s="56">
        <f t="shared" ca="1" si="79"/>
        <v>0</v>
      </c>
      <c r="O835" s="56">
        <f t="shared" ca="1" si="80"/>
        <v>0</v>
      </c>
      <c r="P835" s="53">
        <f t="shared" si="68"/>
        <v>0</v>
      </c>
      <c r="Q835" s="53">
        <f t="shared" si="69"/>
        <v>0</v>
      </c>
      <c r="R835" s="53">
        <f t="shared" si="70"/>
        <v>0</v>
      </c>
      <c r="S835" s="53">
        <f t="shared" si="71"/>
        <v>0</v>
      </c>
      <c r="T835" s="58">
        <f t="shared" si="72"/>
        <v>0</v>
      </c>
    </row>
    <row r="836" spans="1:20" ht="13">
      <c r="A836" s="43"/>
      <c r="B836" s="116">
        <f t="shared" ca="1" si="62"/>
        <v>0</v>
      </c>
      <c r="C836" s="45">
        <f t="shared" ca="1" si="63"/>
        <v>0</v>
      </c>
      <c r="D836" s="45">
        <f t="shared" ca="1" si="64"/>
        <v>0</v>
      </c>
      <c r="E836" s="45">
        <f t="shared" ca="1" si="65"/>
        <v>0</v>
      </c>
      <c r="F836" s="45">
        <f t="shared" ca="1" si="66"/>
        <v>0</v>
      </c>
      <c r="G836" s="45">
        <f t="shared" ca="1" si="73"/>
        <v>0</v>
      </c>
      <c r="H836" s="48">
        <f t="shared" ca="1" si="74"/>
        <v>0</v>
      </c>
      <c r="I836" s="48">
        <f t="shared" ca="1" si="75"/>
        <v>0</v>
      </c>
      <c r="J836" s="45">
        <f t="shared" ca="1" si="76"/>
        <v>0</v>
      </c>
      <c r="K836" s="45">
        <f t="shared" ca="1" si="77"/>
        <v>0</v>
      </c>
      <c r="L836" s="45">
        <f t="shared" ca="1" si="78"/>
        <v>0</v>
      </c>
      <c r="M836" s="45">
        <f t="shared" ca="1" si="67"/>
        <v>0</v>
      </c>
      <c r="N836" s="48">
        <f t="shared" ca="1" si="79"/>
        <v>0</v>
      </c>
      <c r="O836" s="48">
        <f t="shared" ca="1" si="80"/>
        <v>0</v>
      </c>
      <c r="P836" s="45">
        <f t="shared" si="68"/>
        <v>0</v>
      </c>
      <c r="Q836" s="45">
        <f t="shared" si="69"/>
        <v>0</v>
      </c>
      <c r="R836" s="45">
        <f t="shared" si="70"/>
        <v>0</v>
      </c>
      <c r="S836" s="45">
        <f t="shared" si="71"/>
        <v>0</v>
      </c>
      <c r="T836" s="50">
        <f t="shared" si="72"/>
        <v>0</v>
      </c>
    </row>
    <row r="837" spans="1:20" ht="13">
      <c r="A837" s="51"/>
      <c r="B837" s="115">
        <f t="shared" ca="1" si="62"/>
        <v>0</v>
      </c>
      <c r="C837" s="53">
        <f t="shared" ca="1" si="63"/>
        <v>0</v>
      </c>
      <c r="D837" s="53">
        <f t="shared" ca="1" si="64"/>
        <v>0</v>
      </c>
      <c r="E837" s="53">
        <f t="shared" ca="1" si="65"/>
        <v>0</v>
      </c>
      <c r="F837" s="53">
        <f t="shared" ca="1" si="66"/>
        <v>0</v>
      </c>
      <c r="G837" s="53">
        <f t="shared" ca="1" si="73"/>
        <v>0</v>
      </c>
      <c r="H837" s="56">
        <f t="shared" ca="1" si="74"/>
        <v>0</v>
      </c>
      <c r="I837" s="56">
        <f t="shared" ca="1" si="75"/>
        <v>0</v>
      </c>
      <c r="J837" s="53">
        <f t="shared" ca="1" si="76"/>
        <v>0</v>
      </c>
      <c r="K837" s="53">
        <f t="shared" ca="1" si="77"/>
        <v>0</v>
      </c>
      <c r="L837" s="53">
        <f t="shared" ca="1" si="78"/>
        <v>0</v>
      </c>
      <c r="M837" s="53">
        <f t="shared" ca="1" si="67"/>
        <v>0</v>
      </c>
      <c r="N837" s="56">
        <f t="shared" ca="1" si="79"/>
        <v>0</v>
      </c>
      <c r="O837" s="56">
        <f t="shared" ca="1" si="80"/>
        <v>0</v>
      </c>
      <c r="P837" s="53">
        <f t="shared" si="68"/>
        <v>0</v>
      </c>
      <c r="Q837" s="53">
        <f t="shared" si="69"/>
        <v>0</v>
      </c>
      <c r="R837" s="53">
        <f t="shared" si="70"/>
        <v>0</v>
      </c>
      <c r="S837" s="53">
        <f t="shared" si="71"/>
        <v>0</v>
      </c>
      <c r="T837" s="58">
        <f t="shared" si="72"/>
        <v>0</v>
      </c>
    </row>
    <row r="838" spans="1:20" ht="13">
      <c r="A838" s="43"/>
      <c r="B838" s="116">
        <f t="shared" ca="1" si="62"/>
        <v>0</v>
      </c>
      <c r="C838" s="45">
        <f t="shared" ca="1" si="63"/>
        <v>0</v>
      </c>
      <c r="D838" s="45">
        <f t="shared" ca="1" si="64"/>
        <v>0</v>
      </c>
      <c r="E838" s="45">
        <f t="shared" ca="1" si="65"/>
        <v>0</v>
      </c>
      <c r="F838" s="45">
        <f t="shared" ca="1" si="66"/>
        <v>0</v>
      </c>
      <c r="G838" s="45">
        <f t="shared" ca="1" si="73"/>
        <v>0</v>
      </c>
      <c r="H838" s="48">
        <f t="shared" ca="1" si="74"/>
        <v>0</v>
      </c>
      <c r="I838" s="48">
        <f t="shared" ca="1" si="75"/>
        <v>0</v>
      </c>
      <c r="J838" s="45">
        <f t="shared" ca="1" si="76"/>
        <v>0</v>
      </c>
      <c r="K838" s="45">
        <f t="shared" ca="1" si="77"/>
        <v>0</v>
      </c>
      <c r="L838" s="45">
        <f t="shared" ca="1" si="78"/>
        <v>0</v>
      </c>
      <c r="M838" s="45">
        <f t="shared" ca="1" si="67"/>
        <v>0</v>
      </c>
      <c r="N838" s="48">
        <f t="shared" ca="1" si="79"/>
        <v>0</v>
      </c>
      <c r="O838" s="48">
        <f t="shared" ca="1" si="80"/>
        <v>0</v>
      </c>
      <c r="P838" s="45">
        <f t="shared" si="68"/>
        <v>0</v>
      </c>
      <c r="Q838" s="45">
        <f t="shared" si="69"/>
        <v>0</v>
      </c>
      <c r="R838" s="45">
        <f t="shared" si="70"/>
        <v>0</v>
      </c>
      <c r="S838" s="45">
        <f t="shared" si="71"/>
        <v>0</v>
      </c>
      <c r="T838" s="50">
        <f t="shared" si="72"/>
        <v>0</v>
      </c>
    </row>
    <row r="839" spans="1:20" ht="13">
      <c r="A839" s="51"/>
      <c r="B839" s="115">
        <f t="shared" ca="1" si="62"/>
        <v>0</v>
      </c>
      <c r="C839" s="53">
        <f t="shared" ca="1" si="63"/>
        <v>0</v>
      </c>
      <c r="D839" s="53">
        <f t="shared" ca="1" si="64"/>
        <v>0</v>
      </c>
      <c r="E839" s="53">
        <f t="shared" ca="1" si="65"/>
        <v>0</v>
      </c>
      <c r="F839" s="53">
        <f t="shared" ca="1" si="66"/>
        <v>0</v>
      </c>
      <c r="G839" s="53">
        <f t="shared" ca="1" si="73"/>
        <v>0</v>
      </c>
      <c r="H839" s="56">
        <f t="shared" ca="1" si="74"/>
        <v>0</v>
      </c>
      <c r="I839" s="56">
        <f t="shared" ca="1" si="75"/>
        <v>0</v>
      </c>
      <c r="J839" s="53">
        <f t="shared" ca="1" si="76"/>
        <v>0</v>
      </c>
      <c r="K839" s="53">
        <f t="shared" ca="1" si="77"/>
        <v>0</v>
      </c>
      <c r="L839" s="53">
        <f t="shared" ca="1" si="78"/>
        <v>0</v>
      </c>
      <c r="M839" s="53">
        <f t="shared" ca="1" si="67"/>
        <v>0</v>
      </c>
      <c r="N839" s="56">
        <f t="shared" ca="1" si="79"/>
        <v>0</v>
      </c>
      <c r="O839" s="56">
        <f t="shared" ca="1" si="80"/>
        <v>0</v>
      </c>
      <c r="P839" s="53">
        <f t="shared" si="68"/>
        <v>0</v>
      </c>
      <c r="Q839" s="53">
        <f t="shared" si="69"/>
        <v>0</v>
      </c>
      <c r="R839" s="53">
        <f t="shared" si="70"/>
        <v>0</v>
      </c>
      <c r="S839" s="53">
        <f t="shared" si="71"/>
        <v>0</v>
      </c>
      <c r="T839" s="58">
        <f t="shared" si="72"/>
        <v>0</v>
      </c>
    </row>
    <row r="840" spans="1:20" ht="13">
      <c r="A840" s="43"/>
      <c r="B840" s="116">
        <f t="shared" ca="1" si="62"/>
        <v>0</v>
      </c>
      <c r="C840" s="45">
        <f t="shared" ca="1" si="63"/>
        <v>0</v>
      </c>
      <c r="D840" s="45">
        <f t="shared" ca="1" si="64"/>
        <v>0</v>
      </c>
      <c r="E840" s="45">
        <f t="shared" ca="1" si="65"/>
        <v>0</v>
      </c>
      <c r="F840" s="45">
        <f t="shared" ca="1" si="66"/>
        <v>0</v>
      </c>
      <c r="G840" s="45">
        <f t="shared" ca="1" si="73"/>
        <v>0</v>
      </c>
      <c r="H840" s="48">
        <f t="shared" ca="1" si="74"/>
        <v>0</v>
      </c>
      <c r="I840" s="48">
        <f t="shared" ca="1" si="75"/>
        <v>0</v>
      </c>
      <c r="J840" s="45">
        <f t="shared" ca="1" si="76"/>
        <v>0</v>
      </c>
      <c r="K840" s="45">
        <f t="shared" ca="1" si="77"/>
        <v>0</v>
      </c>
      <c r="L840" s="45">
        <f t="shared" ca="1" si="78"/>
        <v>0</v>
      </c>
      <c r="M840" s="45">
        <f t="shared" ca="1" si="67"/>
        <v>0</v>
      </c>
      <c r="N840" s="48">
        <f t="shared" ca="1" si="79"/>
        <v>0</v>
      </c>
      <c r="O840" s="48">
        <f t="shared" ca="1" si="80"/>
        <v>0</v>
      </c>
      <c r="P840" s="45">
        <f t="shared" si="68"/>
        <v>0</v>
      </c>
      <c r="Q840" s="45">
        <f t="shared" si="69"/>
        <v>0</v>
      </c>
      <c r="R840" s="45">
        <f t="shared" si="70"/>
        <v>0</v>
      </c>
      <c r="S840" s="45">
        <f t="shared" si="71"/>
        <v>0</v>
      </c>
      <c r="T840" s="50">
        <f t="shared" si="72"/>
        <v>0</v>
      </c>
    </row>
    <row r="841" spans="1:20" ht="13">
      <c r="A841" s="51"/>
      <c r="B841" s="115">
        <f t="shared" ca="1" si="62"/>
        <v>0</v>
      </c>
      <c r="C841" s="53">
        <f t="shared" ca="1" si="63"/>
        <v>0</v>
      </c>
      <c r="D841" s="53">
        <f t="shared" ca="1" si="64"/>
        <v>0</v>
      </c>
      <c r="E841" s="53">
        <f t="shared" ca="1" si="65"/>
        <v>0</v>
      </c>
      <c r="F841" s="53">
        <f t="shared" ca="1" si="66"/>
        <v>0</v>
      </c>
      <c r="G841" s="53">
        <f t="shared" ca="1" si="73"/>
        <v>0</v>
      </c>
      <c r="H841" s="56">
        <f t="shared" ca="1" si="74"/>
        <v>0</v>
      </c>
      <c r="I841" s="56">
        <f t="shared" ca="1" si="75"/>
        <v>0</v>
      </c>
      <c r="J841" s="53">
        <f t="shared" ca="1" si="76"/>
        <v>0</v>
      </c>
      <c r="K841" s="53">
        <f t="shared" ca="1" si="77"/>
        <v>0</v>
      </c>
      <c r="L841" s="53">
        <f t="shared" ca="1" si="78"/>
        <v>0</v>
      </c>
      <c r="M841" s="53">
        <f t="shared" ca="1" si="67"/>
        <v>0</v>
      </c>
      <c r="N841" s="56">
        <f t="shared" ca="1" si="79"/>
        <v>0</v>
      </c>
      <c r="O841" s="56">
        <f t="shared" ca="1" si="80"/>
        <v>0</v>
      </c>
      <c r="P841" s="53">
        <f t="shared" si="68"/>
        <v>0</v>
      </c>
      <c r="Q841" s="53">
        <f t="shared" si="69"/>
        <v>0</v>
      </c>
      <c r="R841" s="53">
        <f t="shared" si="70"/>
        <v>0</v>
      </c>
      <c r="S841" s="53">
        <f t="shared" si="71"/>
        <v>0</v>
      </c>
      <c r="T841" s="58">
        <f t="shared" si="72"/>
        <v>0</v>
      </c>
    </row>
    <row r="842" spans="1:20" ht="13">
      <c r="A842" s="43"/>
      <c r="B842" s="116">
        <f t="shared" ca="1" si="62"/>
        <v>0</v>
      </c>
      <c r="C842" s="45">
        <f t="shared" ca="1" si="63"/>
        <v>0</v>
      </c>
      <c r="D842" s="45">
        <f t="shared" ca="1" si="64"/>
        <v>0</v>
      </c>
      <c r="E842" s="45">
        <f t="shared" ca="1" si="65"/>
        <v>0</v>
      </c>
      <c r="F842" s="45">
        <f t="shared" ca="1" si="66"/>
        <v>0</v>
      </c>
      <c r="G842" s="45">
        <f t="shared" ca="1" si="73"/>
        <v>0</v>
      </c>
      <c r="H842" s="48">
        <f t="shared" ca="1" si="74"/>
        <v>0</v>
      </c>
      <c r="I842" s="48">
        <f t="shared" ca="1" si="75"/>
        <v>0</v>
      </c>
      <c r="J842" s="45">
        <f t="shared" ca="1" si="76"/>
        <v>0</v>
      </c>
      <c r="K842" s="45">
        <f t="shared" ca="1" si="77"/>
        <v>0</v>
      </c>
      <c r="L842" s="45">
        <f t="shared" ca="1" si="78"/>
        <v>0</v>
      </c>
      <c r="M842" s="45">
        <f t="shared" ca="1" si="67"/>
        <v>0</v>
      </c>
      <c r="N842" s="48">
        <f t="shared" ca="1" si="79"/>
        <v>0</v>
      </c>
      <c r="O842" s="48">
        <f t="shared" ca="1" si="80"/>
        <v>0</v>
      </c>
      <c r="P842" s="45">
        <f t="shared" si="68"/>
        <v>0</v>
      </c>
      <c r="Q842" s="45">
        <f t="shared" si="69"/>
        <v>0</v>
      </c>
      <c r="R842" s="45">
        <f t="shared" si="70"/>
        <v>0</v>
      </c>
      <c r="S842" s="45">
        <f t="shared" si="71"/>
        <v>0</v>
      </c>
      <c r="T842" s="50">
        <f t="shared" si="72"/>
        <v>0</v>
      </c>
    </row>
    <row r="843" spans="1:20" ht="13">
      <c r="A843" s="51"/>
      <c r="B843" s="115">
        <f t="shared" ca="1" si="62"/>
        <v>0</v>
      </c>
      <c r="C843" s="53">
        <f t="shared" ca="1" si="63"/>
        <v>0</v>
      </c>
      <c r="D843" s="53">
        <f t="shared" ca="1" si="64"/>
        <v>0</v>
      </c>
      <c r="E843" s="53">
        <f t="shared" ca="1" si="65"/>
        <v>0</v>
      </c>
      <c r="F843" s="53">
        <f t="shared" ca="1" si="66"/>
        <v>0</v>
      </c>
      <c r="G843" s="53">
        <f t="shared" ca="1" si="73"/>
        <v>0</v>
      </c>
      <c r="H843" s="56">
        <f t="shared" ca="1" si="74"/>
        <v>0</v>
      </c>
      <c r="I843" s="56">
        <f t="shared" ca="1" si="75"/>
        <v>0</v>
      </c>
      <c r="J843" s="53">
        <f t="shared" ca="1" si="76"/>
        <v>0</v>
      </c>
      <c r="K843" s="53">
        <f t="shared" ca="1" si="77"/>
        <v>0</v>
      </c>
      <c r="L843" s="53">
        <f t="shared" ca="1" si="78"/>
        <v>0</v>
      </c>
      <c r="M843" s="53">
        <f t="shared" ca="1" si="67"/>
        <v>0</v>
      </c>
      <c r="N843" s="56">
        <f t="shared" ca="1" si="79"/>
        <v>0</v>
      </c>
      <c r="O843" s="56">
        <f t="shared" ca="1" si="80"/>
        <v>0</v>
      </c>
      <c r="P843" s="53">
        <f t="shared" si="68"/>
        <v>0</v>
      </c>
      <c r="Q843" s="53">
        <f t="shared" si="69"/>
        <v>0</v>
      </c>
      <c r="R843" s="53">
        <f t="shared" si="70"/>
        <v>0</v>
      </c>
      <c r="S843" s="53">
        <f t="shared" si="71"/>
        <v>0</v>
      </c>
      <c r="T843" s="58">
        <f t="shared" si="72"/>
        <v>0</v>
      </c>
    </row>
    <row r="844" spans="1:20" ht="13">
      <c r="A844" s="43"/>
      <c r="B844" s="116">
        <f t="shared" ca="1" si="62"/>
        <v>0</v>
      </c>
      <c r="C844" s="45">
        <f t="shared" ca="1" si="63"/>
        <v>0</v>
      </c>
      <c r="D844" s="45">
        <f t="shared" ca="1" si="64"/>
        <v>0</v>
      </c>
      <c r="E844" s="45">
        <f t="shared" ca="1" si="65"/>
        <v>0</v>
      </c>
      <c r="F844" s="45">
        <f t="shared" ca="1" si="66"/>
        <v>0</v>
      </c>
      <c r="G844" s="45">
        <f t="shared" ca="1" si="73"/>
        <v>0</v>
      </c>
      <c r="H844" s="48">
        <f t="shared" ca="1" si="74"/>
        <v>0</v>
      </c>
      <c r="I844" s="48">
        <f t="shared" ca="1" si="75"/>
        <v>0</v>
      </c>
      <c r="J844" s="45">
        <f t="shared" ca="1" si="76"/>
        <v>0</v>
      </c>
      <c r="K844" s="45">
        <f t="shared" ca="1" si="77"/>
        <v>0</v>
      </c>
      <c r="L844" s="45">
        <f t="shared" ca="1" si="78"/>
        <v>0</v>
      </c>
      <c r="M844" s="45">
        <f t="shared" ca="1" si="67"/>
        <v>0</v>
      </c>
      <c r="N844" s="48">
        <f t="shared" ca="1" si="79"/>
        <v>0</v>
      </c>
      <c r="O844" s="48">
        <f t="shared" ca="1" si="80"/>
        <v>0</v>
      </c>
      <c r="P844" s="45">
        <f t="shared" si="68"/>
        <v>0</v>
      </c>
      <c r="Q844" s="45">
        <f t="shared" si="69"/>
        <v>0</v>
      </c>
      <c r="R844" s="45">
        <f t="shared" si="70"/>
        <v>0</v>
      </c>
      <c r="S844" s="45">
        <f t="shared" si="71"/>
        <v>0</v>
      </c>
      <c r="T844" s="50">
        <f t="shared" si="72"/>
        <v>0</v>
      </c>
    </row>
    <row r="845" spans="1:20" ht="13">
      <c r="A845" s="51"/>
      <c r="B845" s="115">
        <f t="shared" ca="1" si="62"/>
        <v>0</v>
      </c>
      <c r="C845" s="53">
        <f t="shared" ca="1" si="63"/>
        <v>0</v>
      </c>
      <c r="D845" s="53">
        <f t="shared" ca="1" si="64"/>
        <v>0</v>
      </c>
      <c r="E845" s="53">
        <f t="shared" ca="1" si="65"/>
        <v>0</v>
      </c>
      <c r="F845" s="53">
        <f t="shared" ca="1" si="66"/>
        <v>0</v>
      </c>
      <c r="G845" s="53">
        <f t="shared" ca="1" si="73"/>
        <v>0</v>
      </c>
      <c r="H845" s="56">
        <f t="shared" ca="1" si="74"/>
        <v>0</v>
      </c>
      <c r="I845" s="56">
        <f t="shared" ca="1" si="75"/>
        <v>0</v>
      </c>
      <c r="J845" s="53">
        <f t="shared" ca="1" si="76"/>
        <v>0</v>
      </c>
      <c r="K845" s="53">
        <f t="shared" ca="1" si="77"/>
        <v>0</v>
      </c>
      <c r="L845" s="53">
        <f t="shared" ca="1" si="78"/>
        <v>0</v>
      </c>
      <c r="M845" s="53">
        <f t="shared" ca="1" si="67"/>
        <v>0</v>
      </c>
      <c r="N845" s="56">
        <f t="shared" ca="1" si="79"/>
        <v>0</v>
      </c>
      <c r="O845" s="56">
        <f t="shared" ca="1" si="80"/>
        <v>0</v>
      </c>
      <c r="P845" s="53">
        <f t="shared" si="68"/>
        <v>0</v>
      </c>
      <c r="Q845" s="53">
        <f t="shared" si="69"/>
        <v>0</v>
      </c>
      <c r="R845" s="53">
        <f t="shared" si="70"/>
        <v>0</v>
      </c>
      <c r="S845" s="53">
        <f t="shared" si="71"/>
        <v>0</v>
      </c>
      <c r="T845" s="58">
        <f t="shared" si="72"/>
        <v>0</v>
      </c>
    </row>
    <row r="846" spans="1:20" ht="13">
      <c r="A846" s="43"/>
      <c r="B846" s="116">
        <f t="shared" ca="1" si="62"/>
        <v>0</v>
      </c>
      <c r="C846" s="45">
        <f t="shared" ca="1" si="63"/>
        <v>0</v>
      </c>
      <c r="D846" s="45">
        <f t="shared" ca="1" si="64"/>
        <v>0</v>
      </c>
      <c r="E846" s="45">
        <f t="shared" ca="1" si="65"/>
        <v>0</v>
      </c>
      <c r="F846" s="45">
        <f t="shared" ca="1" si="66"/>
        <v>0</v>
      </c>
      <c r="G846" s="45">
        <f t="shared" ca="1" si="73"/>
        <v>0</v>
      </c>
      <c r="H846" s="48">
        <f t="shared" ca="1" si="74"/>
        <v>0</v>
      </c>
      <c r="I846" s="48">
        <f t="shared" ca="1" si="75"/>
        <v>0</v>
      </c>
      <c r="J846" s="45">
        <f t="shared" ca="1" si="76"/>
        <v>0</v>
      </c>
      <c r="K846" s="45">
        <f t="shared" ca="1" si="77"/>
        <v>0</v>
      </c>
      <c r="L846" s="45">
        <f t="shared" ca="1" si="78"/>
        <v>0</v>
      </c>
      <c r="M846" s="45">
        <f t="shared" ca="1" si="67"/>
        <v>0</v>
      </c>
      <c r="N846" s="48">
        <f t="shared" ca="1" si="79"/>
        <v>0</v>
      </c>
      <c r="O846" s="48">
        <f t="shared" ca="1" si="80"/>
        <v>0</v>
      </c>
      <c r="P846" s="45">
        <f t="shared" si="68"/>
        <v>0</v>
      </c>
      <c r="Q846" s="45">
        <f t="shared" si="69"/>
        <v>0</v>
      </c>
      <c r="R846" s="45">
        <f t="shared" si="70"/>
        <v>0</v>
      </c>
      <c r="S846" s="45">
        <f t="shared" si="71"/>
        <v>0</v>
      </c>
      <c r="T846" s="50">
        <f t="shared" si="72"/>
        <v>0</v>
      </c>
    </row>
    <row r="847" spans="1:20" ht="13">
      <c r="A847" s="51"/>
      <c r="B847" s="115">
        <f t="shared" ca="1" si="62"/>
        <v>0</v>
      </c>
      <c r="C847" s="53">
        <f t="shared" ca="1" si="63"/>
        <v>0</v>
      </c>
      <c r="D847" s="53">
        <f t="shared" ca="1" si="64"/>
        <v>0</v>
      </c>
      <c r="E847" s="53">
        <f t="shared" ca="1" si="65"/>
        <v>0</v>
      </c>
      <c r="F847" s="53">
        <f t="shared" ca="1" si="66"/>
        <v>0</v>
      </c>
      <c r="G847" s="53">
        <f t="shared" ca="1" si="73"/>
        <v>0</v>
      </c>
      <c r="H847" s="56">
        <f t="shared" ca="1" si="74"/>
        <v>0</v>
      </c>
      <c r="I847" s="56">
        <f t="shared" ca="1" si="75"/>
        <v>0</v>
      </c>
      <c r="J847" s="53">
        <f t="shared" ca="1" si="76"/>
        <v>0</v>
      </c>
      <c r="K847" s="53">
        <f t="shared" ca="1" si="77"/>
        <v>0</v>
      </c>
      <c r="L847" s="53">
        <f t="shared" ca="1" si="78"/>
        <v>0</v>
      </c>
      <c r="M847" s="53">
        <f t="shared" ca="1" si="67"/>
        <v>0</v>
      </c>
      <c r="N847" s="56">
        <f t="shared" ca="1" si="79"/>
        <v>0</v>
      </c>
      <c r="O847" s="56">
        <f t="shared" ca="1" si="80"/>
        <v>0</v>
      </c>
      <c r="P847" s="53">
        <f t="shared" si="68"/>
        <v>0</v>
      </c>
      <c r="Q847" s="53">
        <f t="shared" si="69"/>
        <v>0</v>
      </c>
      <c r="R847" s="53">
        <f t="shared" si="70"/>
        <v>0</v>
      </c>
      <c r="S847" s="53">
        <f t="shared" si="71"/>
        <v>0</v>
      </c>
      <c r="T847" s="58">
        <f t="shared" si="72"/>
        <v>0</v>
      </c>
    </row>
    <row r="848" spans="1:20" ht="13">
      <c r="A848" s="43"/>
      <c r="B848" s="116">
        <f t="shared" ca="1" si="62"/>
        <v>0</v>
      </c>
      <c r="C848" s="45">
        <f t="shared" ca="1" si="63"/>
        <v>0</v>
      </c>
      <c r="D848" s="45">
        <f t="shared" ca="1" si="64"/>
        <v>0</v>
      </c>
      <c r="E848" s="45">
        <f t="shared" ca="1" si="65"/>
        <v>0</v>
      </c>
      <c r="F848" s="45">
        <f t="shared" ca="1" si="66"/>
        <v>0</v>
      </c>
      <c r="G848" s="45">
        <f t="shared" ca="1" si="73"/>
        <v>0</v>
      </c>
      <c r="H848" s="48">
        <f t="shared" ca="1" si="74"/>
        <v>0</v>
      </c>
      <c r="I848" s="48">
        <f t="shared" ca="1" si="75"/>
        <v>0</v>
      </c>
      <c r="J848" s="45">
        <f t="shared" ca="1" si="76"/>
        <v>0</v>
      </c>
      <c r="K848" s="45">
        <f t="shared" ca="1" si="77"/>
        <v>0</v>
      </c>
      <c r="L848" s="45">
        <f t="shared" ca="1" si="78"/>
        <v>0</v>
      </c>
      <c r="M848" s="45">
        <f t="shared" ca="1" si="67"/>
        <v>0</v>
      </c>
      <c r="N848" s="48">
        <f t="shared" ca="1" si="79"/>
        <v>0</v>
      </c>
      <c r="O848" s="48">
        <f t="shared" ca="1" si="80"/>
        <v>0</v>
      </c>
      <c r="P848" s="45">
        <f t="shared" si="68"/>
        <v>0</v>
      </c>
      <c r="Q848" s="45">
        <f t="shared" si="69"/>
        <v>0</v>
      </c>
      <c r="R848" s="45">
        <f t="shared" si="70"/>
        <v>0</v>
      </c>
      <c r="S848" s="45">
        <f t="shared" si="71"/>
        <v>0</v>
      </c>
      <c r="T848" s="50">
        <f t="shared" si="72"/>
        <v>0</v>
      </c>
    </row>
    <row r="849" spans="1:20" ht="13">
      <c r="A849" s="51"/>
      <c r="B849" s="115">
        <f t="shared" ca="1" si="62"/>
        <v>0</v>
      </c>
      <c r="C849" s="53">
        <f t="shared" ca="1" si="63"/>
        <v>0</v>
      </c>
      <c r="D849" s="53">
        <f t="shared" ca="1" si="64"/>
        <v>0</v>
      </c>
      <c r="E849" s="53">
        <f t="shared" ca="1" si="65"/>
        <v>0</v>
      </c>
      <c r="F849" s="53">
        <f t="shared" ca="1" si="66"/>
        <v>0</v>
      </c>
      <c r="G849" s="53">
        <f t="shared" ca="1" si="73"/>
        <v>0</v>
      </c>
      <c r="H849" s="56">
        <f t="shared" ca="1" si="74"/>
        <v>0</v>
      </c>
      <c r="I849" s="56">
        <f t="shared" ca="1" si="75"/>
        <v>0</v>
      </c>
      <c r="J849" s="53">
        <f t="shared" ca="1" si="76"/>
        <v>0</v>
      </c>
      <c r="K849" s="53">
        <f t="shared" ca="1" si="77"/>
        <v>0</v>
      </c>
      <c r="L849" s="53">
        <f t="shared" ca="1" si="78"/>
        <v>0</v>
      </c>
      <c r="M849" s="53">
        <f t="shared" ca="1" si="67"/>
        <v>0</v>
      </c>
      <c r="N849" s="56">
        <f t="shared" ca="1" si="79"/>
        <v>0</v>
      </c>
      <c r="O849" s="56">
        <f t="shared" ca="1" si="80"/>
        <v>0</v>
      </c>
      <c r="P849" s="53">
        <f t="shared" si="68"/>
        <v>0</v>
      </c>
      <c r="Q849" s="53">
        <f t="shared" si="69"/>
        <v>0</v>
      </c>
      <c r="R849" s="53">
        <f t="shared" si="70"/>
        <v>0</v>
      </c>
      <c r="S849" s="53">
        <f t="shared" si="71"/>
        <v>0</v>
      </c>
      <c r="T849" s="58">
        <f t="shared" si="72"/>
        <v>0</v>
      </c>
    </row>
    <row r="850" spans="1:20" ht="13">
      <c r="A850" s="43"/>
      <c r="B850" s="116">
        <f t="shared" ca="1" si="62"/>
        <v>0</v>
      </c>
      <c r="C850" s="45">
        <f t="shared" ca="1" si="63"/>
        <v>0</v>
      </c>
      <c r="D850" s="45">
        <f t="shared" ca="1" si="64"/>
        <v>0</v>
      </c>
      <c r="E850" s="45">
        <f t="shared" ca="1" si="65"/>
        <v>0</v>
      </c>
      <c r="F850" s="45">
        <f t="shared" ca="1" si="66"/>
        <v>0</v>
      </c>
      <c r="G850" s="45">
        <f t="shared" ca="1" si="73"/>
        <v>0</v>
      </c>
      <c r="H850" s="48">
        <f t="shared" ca="1" si="74"/>
        <v>0</v>
      </c>
      <c r="I850" s="48">
        <f t="shared" ca="1" si="75"/>
        <v>0</v>
      </c>
      <c r="J850" s="45">
        <f t="shared" ca="1" si="76"/>
        <v>0</v>
      </c>
      <c r="K850" s="45">
        <f t="shared" ca="1" si="77"/>
        <v>0</v>
      </c>
      <c r="L850" s="45">
        <f t="shared" ca="1" si="78"/>
        <v>0</v>
      </c>
      <c r="M850" s="45">
        <f t="shared" ca="1" si="67"/>
        <v>0</v>
      </c>
      <c r="N850" s="48">
        <f t="shared" ca="1" si="79"/>
        <v>0</v>
      </c>
      <c r="O850" s="48">
        <f t="shared" ca="1" si="80"/>
        <v>0</v>
      </c>
      <c r="P850" s="45">
        <f t="shared" si="68"/>
        <v>0</v>
      </c>
      <c r="Q850" s="45">
        <f t="shared" si="69"/>
        <v>0</v>
      </c>
      <c r="R850" s="45">
        <f t="shared" si="70"/>
        <v>0</v>
      </c>
      <c r="S850" s="45">
        <f t="shared" si="71"/>
        <v>0</v>
      </c>
      <c r="T850" s="50">
        <f t="shared" si="72"/>
        <v>0</v>
      </c>
    </row>
    <row r="851" spans="1:20" ht="13">
      <c r="A851" s="51"/>
      <c r="B851" s="115">
        <f t="shared" ca="1" si="62"/>
        <v>0</v>
      </c>
      <c r="C851" s="53">
        <f t="shared" ca="1" si="63"/>
        <v>0</v>
      </c>
      <c r="D851" s="53">
        <f t="shared" ca="1" si="64"/>
        <v>0</v>
      </c>
      <c r="E851" s="53">
        <f t="shared" ca="1" si="65"/>
        <v>0</v>
      </c>
      <c r="F851" s="53">
        <f t="shared" ca="1" si="66"/>
        <v>0</v>
      </c>
      <c r="G851" s="53">
        <f t="shared" ca="1" si="73"/>
        <v>0</v>
      </c>
      <c r="H851" s="56">
        <f t="shared" ca="1" si="74"/>
        <v>0</v>
      </c>
      <c r="I851" s="56">
        <f t="shared" ca="1" si="75"/>
        <v>0</v>
      </c>
      <c r="J851" s="53">
        <f t="shared" ca="1" si="76"/>
        <v>0</v>
      </c>
      <c r="K851" s="53">
        <f t="shared" ca="1" si="77"/>
        <v>0</v>
      </c>
      <c r="L851" s="53">
        <f t="shared" ca="1" si="78"/>
        <v>0</v>
      </c>
      <c r="M851" s="53">
        <f t="shared" ca="1" si="67"/>
        <v>0</v>
      </c>
      <c r="N851" s="56">
        <f t="shared" ca="1" si="79"/>
        <v>0</v>
      </c>
      <c r="O851" s="56">
        <f t="shared" ca="1" si="80"/>
        <v>0</v>
      </c>
      <c r="P851" s="53">
        <f t="shared" si="68"/>
        <v>0</v>
      </c>
      <c r="Q851" s="53">
        <f t="shared" si="69"/>
        <v>0</v>
      </c>
      <c r="R851" s="53">
        <f t="shared" si="70"/>
        <v>0</v>
      </c>
      <c r="S851" s="53">
        <f t="shared" si="71"/>
        <v>0</v>
      </c>
      <c r="T851" s="58">
        <f t="shared" si="72"/>
        <v>0</v>
      </c>
    </row>
    <row r="852" spans="1:20" ht="13">
      <c r="A852" s="43"/>
      <c r="B852" s="116">
        <f t="shared" ca="1" si="62"/>
        <v>0</v>
      </c>
      <c r="C852" s="45">
        <f t="shared" ca="1" si="63"/>
        <v>0</v>
      </c>
      <c r="D852" s="45">
        <f t="shared" ca="1" si="64"/>
        <v>0</v>
      </c>
      <c r="E852" s="45">
        <f t="shared" ca="1" si="65"/>
        <v>0</v>
      </c>
      <c r="F852" s="45">
        <f t="shared" ca="1" si="66"/>
        <v>0</v>
      </c>
      <c r="G852" s="45">
        <f t="shared" ca="1" si="73"/>
        <v>0</v>
      </c>
      <c r="H852" s="48">
        <f t="shared" ca="1" si="74"/>
        <v>0</v>
      </c>
      <c r="I852" s="48">
        <f t="shared" ca="1" si="75"/>
        <v>0</v>
      </c>
      <c r="J852" s="45">
        <f t="shared" ca="1" si="76"/>
        <v>0</v>
      </c>
      <c r="K852" s="45">
        <f t="shared" ca="1" si="77"/>
        <v>0</v>
      </c>
      <c r="L852" s="45">
        <f t="shared" ca="1" si="78"/>
        <v>0</v>
      </c>
      <c r="M852" s="45">
        <f t="shared" ca="1" si="67"/>
        <v>0</v>
      </c>
      <c r="N852" s="48">
        <f t="shared" ca="1" si="79"/>
        <v>0</v>
      </c>
      <c r="O852" s="48">
        <f t="shared" ca="1" si="80"/>
        <v>0</v>
      </c>
      <c r="P852" s="45">
        <f t="shared" si="68"/>
        <v>0</v>
      </c>
      <c r="Q852" s="45">
        <f t="shared" si="69"/>
        <v>0</v>
      </c>
      <c r="R852" s="45">
        <f t="shared" si="70"/>
        <v>0</v>
      </c>
      <c r="S852" s="45">
        <f t="shared" si="71"/>
        <v>0</v>
      </c>
      <c r="T852" s="50">
        <f t="shared" si="72"/>
        <v>0</v>
      </c>
    </row>
    <row r="853" spans="1:20" ht="13">
      <c r="A853" s="51"/>
      <c r="B853" s="115">
        <f t="shared" ca="1" si="62"/>
        <v>0</v>
      </c>
      <c r="C853" s="53">
        <f t="shared" ca="1" si="63"/>
        <v>0</v>
      </c>
      <c r="D853" s="53">
        <f t="shared" ca="1" si="64"/>
        <v>0</v>
      </c>
      <c r="E853" s="53">
        <f t="shared" ca="1" si="65"/>
        <v>0</v>
      </c>
      <c r="F853" s="53">
        <f t="shared" ca="1" si="66"/>
        <v>0</v>
      </c>
      <c r="G853" s="53">
        <f t="shared" ca="1" si="73"/>
        <v>0</v>
      </c>
      <c r="H853" s="56">
        <f t="shared" ca="1" si="74"/>
        <v>0</v>
      </c>
      <c r="I853" s="56">
        <f t="shared" ca="1" si="75"/>
        <v>0</v>
      </c>
      <c r="J853" s="53">
        <f t="shared" ca="1" si="76"/>
        <v>0</v>
      </c>
      <c r="K853" s="53">
        <f t="shared" ca="1" si="77"/>
        <v>0</v>
      </c>
      <c r="L853" s="53">
        <f t="shared" ca="1" si="78"/>
        <v>0</v>
      </c>
      <c r="M853" s="53">
        <f t="shared" ca="1" si="67"/>
        <v>0</v>
      </c>
      <c r="N853" s="56">
        <f t="shared" ca="1" si="79"/>
        <v>0</v>
      </c>
      <c r="O853" s="56">
        <f t="shared" ca="1" si="80"/>
        <v>0</v>
      </c>
      <c r="P853" s="53">
        <f t="shared" si="68"/>
        <v>0</v>
      </c>
      <c r="Q853" s="53">
        <f t="shared" si="69"/>
        <v>0</v>
      </c>
      <c r="R853" s="53">
        <f t="shared" si="70"/>
        <v>0</v>
      </c>
      <c r="S853" s="53">
        <f t="shared" si="71"/>
        <v>0</v>
      </c>
      <c r="T853" s="58">
        <f t="shared" si="72"/>
        <v>0</v>
      </c>
    </row>
    <row r="854" spans="1:20" ht="13">
      <c r="A854" s="43"/>
      <c r="B854" s="116">
        <f t="shared" ca="1" si="62"/>
        <v>0</v>
      </c>
      <c r="C854" s="45">
        <f t="shared" ca="1" si="63"/>
        <v>0</v>
      </c>
      <c r="D854" s="45">
        <f t="shared" ca="1" si="64"/>
        <v>0</v>
      </c>
      <c r="E854" s="45">
        <f t="shared" ca="1" si="65"/>
        <v>0</v>
      </c>
      <c r="F854" s="45">
        <f t="shared" ca="1" si="66"/>
        <v>0</v>
      </c>
      <c r="G854" s="45">
        <f t="shared" ca="1" si="73"/>
        <v>0</v>
      </c>
      <c r="H854" s="48">
        <f t="shared" ca="1" si="74"/>
        <v>0</v>
      </c>
      <c r="I854" s="48">
        <f t="shared" ca="1" si="75"/>
        <v>0</v>
      </c>
      <c r="J854" s="45">
        <f t="shared" ca="1" si="76"/>
        <v>0</v>
      </c>
      <c r="K854" s="45">
        <f t="shared" ca="1" si="77"/>
        <v>0</v>
      </c>
      <c r="L854" s="45">
        <f t="shared" ca="1" si="78"/>
        <v>0</v>
      </c>
      <c r="M854" s="45">
        <f t="shared" ca="1" si="67"/>
        <v>0</v>
      </c>
      <c r="N854" s="48">
        <f t="shared" ca="1" si="79"/>
        <v>0</v>
      </c>
      <c r="O854" s="48">
        <f t="shared" ca="1" si="80"/>
        <v>0</v>
      </c>
      <c r="P854" s="45">
        <f t="shared" si="68"/>
        <v>0</v>
      </c>
      <c r="Q854" s="45">
        <f t="shared" si="69"/>
        <v>0</v>
      </c>
      <c r="R854" s="45">
        <f t="shared" si="70"/>
        <v>0</v>
      </c>
      <c r="S854" s="45">
        <f t="shared" si="71"/>
        <v>0</v>
      </c>
      <c r="T854" s="50">
        <f t="shared" si="72"/>
        <v>0</v>
      </c>
    </row>
    <row r="855" spans="1:20" ht="13">
      <c r="A855" s="51"/>
      <c r="B855" s="115">
        <f t="shared" ca="1" si="62"/>
        <v>0</v>
      </c>
      <c r="C855" s="53">
        <f t="shared" ca="1" si="63"/>
        <v>0</v>
      </c>
      <c r="D855" s="53">
        <f t="shared" ca="1" si="64"/>
        <v>0</v>
      </c>
      <c r="E855" s="53">
        <f t="shared" ca="1" si="65"/>
        <v>0</v>
      </c>
      <c r="F855" s="53">
        <f t="shared" ca="1" si="66"/>
        <v>0</v>
      </c>
      <c r="G855" s="53">
        <f t="shared" ca="1" si="73"/>
        <v>0</v>
      </c>
      <c r="H855" s="56">
        <f t="shared" ca="1" si="74"/>
        <v>0</v>
      </c>
      <c r="I855" s="56">
        <f t="shared" ca="1" si="75"/>
        <v>0</v>
      </c>
      <c r="J855" s="53">
        <f t="shared" ca="1" si="76"/>
        <v>0</v>
      </c>
      <c r="K855" s="53">
        <f t="shared" ca="1" si="77"/>
        <v>0</v>
      </c>
      <c r="L855" s="53">
        <f t="shared" ca="1" si="78"/>
        <v>0</v>
      </c>
      <c r="M855" s="53">
        <f t="shared" ca="1" si="67"/>
        <v>0</v>
      </c>
      <c r="N855" s="56">
        <f t="shared" ca="1" si="79"/>
        <v>0</v>
      </c>
      <c r="O855" s="56">
        <f t="shared" ca="1" si="80"/>
        <v>0</v>
      </c>
      <c r="P855" s="53">
        <f t="shared" si="68"/>
        <v>0</v>
      </c>
      <c r="Q855" s="53">
        <f t="shared" si="69"/>
        <v>0</v>
      </c>
      <c r="R855" s="53">
        <f t="shared" si="70"/>
        <v>0</v>
      </c>
      <c r="S855" s="53">
        <f t="shared" si="71"/>
        <v>0</v>
      </c>
      <c r="T855" s="58">
        <f t="shared" si="72"/>
        <v>0</v>
      </c>
    </row>
    <row r="856" spans="1:20" ht="13">
      <c r="A856" s="43"/>
      <c r="B856" s="116">
        <f t="shared" ca="1" si="62"/>
        <v>0</v>
      </c>
      <c r="C856" s="45">
        <f t="shared" ca="1" si="63"/>
        <v>0</v>
      </c>
      <c r="D856" s="45">
        <f t="shared" ca="1" si="64"/>
        <v>0</v>
      </c>
      <c r="E856" s="45">
        <f t="shared" ca="1" si="65"/>
        <v>0</v>
      </c>
      <c r="F856" s="45">
        <f t="shared" ca="1" si="66"/>
        <v>0</v>
      </c>
      <c r="G856" s="45">
        <f t="shared" ca="1" si="73"/>
        <v>0</v>
      </c>
      <c r="H856" s="48">
        <f t="shared" ca="1" si="74"/>
        <v>0</v>
      </c>
      <c r="I856" s="48">
        <f t="shared" ca="1" si="75"/>
        <v>0</v>
      </c>
      <c r="J856" s="45">
        <f t="shared" ca="1" si="76"/>
        <v>0</v>
      </c>
      <c r="K856" s="45">
        <f t="shared" ca="1" si="77"/>
        <v>0</v>
      </c>
      <c r="L856" s="45">
        <f t="shared" ca="1" si="78"/>
        <v>0</v>
      </c>
      <c r="M856" s="45">
        <f t="shared" ca="1" si="67"/>
        <v>0</v>
      </c>
      <c r="N856" s="48">
        <f t="shared" ca="1" si="79"/>
        <v>0</v>
      </c>
      <c r="O856" s="48">
        <f t="shared" ca="1" si="80"/>
        <v>0</v>
      </c>
      <c r="P856" s="45">
        <f t="shared" si="68"/>
        <v>0</v>
      </c>
      <c r="Q856" s="45">
        <f t="shared" si="69"/>
        <v>0</v>
      </c>
      <c r="R856" s="45">
        <f t="shared" si="70"/>
        <v>0</v>
      </c>
      <c r="S856" s="45">
        <f t="shared" si="71"/>
        <v>0</v>
      </c>
      <c r="T856" s="50">
        <f t="shared" si="72"/>
        <v>0</v>
      </c>
    </row>
    <row r="857" spans="1:20" ht="13">
      <c r="A857" s="51"/>
      <c r="B857" s="115">
        <f t="shared" ca="1" si="62"/>
        <v>0</v>
      </c>
      <c r="C857" s="53">
        <f t="shared" ca="1" si="63"/>
        <v>0</v>
      </c>
      <c r="D857" s="53">
        <f t="shared" ca="1" si="64"/>
        <v>0</v>
      </c>
      <c r="E857" s="53">
        <f t="shared" ca="1" si="65"/>
        <v>0</v>
      </c>
      <c r="F857" s="53">
        <f t="shared" ca="1" si="66"/>
        <v>0</v>
      </c>
      <c r="G857" s="53">
        <f t="shared" ca="1" si="73"/>
        <v>0</v>
      </c>
      <c r="H857" s="56">
        <f t="shared" ca="1" si="74"/>
        <v>0</v>
      </c>
      <c r="I857" s="56">
        <f t="shared" ca="1" si="75"/>
        <v>0</v>
      </c>
      <c r="J857" s="53">
        <f t="shared" ca="1" si="76"/>
        <v>0</v>
      </c>
      <c r="K857" s="53">
        <f t="shared" ca="1" si="77"/>
        <v>0</v>
      </c>
      <c r="L857" s="53">
        <f t="shared" ca="1" si="78"/>
        <v>0</v>
      </c>
      <c r="M857" s="53">
        <f t="shared" ca="1" si="67"/>
        <v>0</v>
      </c>
      <c r="N857" s="56">
        <f t="shared" ca="1" si="79"/>
        <v>0</v>
      </c>
      <c r="O857" s="56">
        <f t="shared" ca="1" si="80"/>
        <v>0</v>
      </c>
      <c r="P857" s="53">
        <f t="shared" si="68"/>
        <v>0</v>
      </c>
      <c r="Q857" s="53">
        <f t="shared" si="69"/>
        <v>0</v>
      </c>
      <c r="R857" s="53">
        <f t="shared" si="70"/>
        <v>0</v>
      </c>
      <c r="S857" s="53">
        <f t="shared" si="71"/>
        <v>0</v>
      </c>
      <c r="T857" s="58">
        <f t="shared" si="72"/>
        <v>0</v>
      </c>
    </row>
    <row r="858" spans="1:20" ht="13">
      <c r="A858" s="43"/>
      <c r="B858" s="116">
        <f t="shared" ca="1" si="62"/>
        <v>0</v>
      </c>
      <c r="C858" s="45">
        <f t="shared" ca="1" si="63"/>
        <v>0</v>
      </c>
      <c r="D858" s="45">
        <f t="shared" ca="1" si="64"/>
        <v>0</v>
      </c>
      <c r="E858" s="45">
        <f t="shared" ca="1" si="65"/>
        <v>0</v>
      </c>
      <c r="F858" s="45">
        <f t="shared" ca="1" si="66"/>
        <v>0</v>
      </c>
      <c r="G858" s="45">
        <f t="shared" ca="1" si="73"/>
        <v>0</v>
      </c>
      <c r="H858" s="48">
        <f t="shared" ca="1" si="74"/>
        <v>0</v>
      </c>
      <c r="I858" s="48">
        <f t="shared" ca="1" si="75"/>
        <v>0</v>
      </c>
      <c r="J858" s="45">
        <f t="shared" ca="1" si="76"/>
        <v>0</v>
      </c>
      <c r="K858" s="45">
        <f t="shared" ca="1" si="77"/>
        <v>0</v>
      </c>
      <c r="L858" s="45">
        <f t="shared" ca="1" si="78"/>
        <v>0</v>
      </c>
      <c r="M858" s="45">
        <f t="shared" ca="1" si="67"/>
        <v>0</v>
      </c>
      <c r="N858" s="48">
        <f t="shared" ca="1" si="79"/>
        <v>0</v>
      </c>
      <c r="O858" s="48">
        <f t="shared" ca="1" si="80"/>
        <v>0</v>
      </c>
      <c r="P858" s="45">
        <f t="shared" si="68"/>
        <v>0</v>
      </c>
      <c r="Q858" s="45">
        <f t="shared" si="69"/>
        <v>0</v>
      </c>
      <c r="R858" s="45">
        <f t="shared" si="70"/>
        <v>0</v>
      </c>
      <c r="S858" s="45">
        <f t="shared" si="71"/>
        <v>0</v>
      </c>
      <c r="T858" s="50">
        <f t="shared" si="72"/>
        <v>0</v>
      </c>
    </row>
    <row r="859" spans="1:20" ht="13">
      <c r="A859" s="51"/>
      <c r="B859" s="115">
        <f t="shared" ca="1" si="62"/>
        <v>0</v>
      </c>
      <c r="C859" s="53">
        <f t="shared" ca="1" si="63"/>
        <v>0</v>
      </c>
      <c r="D859" s="53">
        <f t="shared" ca="1" si="64"/>
        <v>0</v>
      </c>
      <c r="E859" s="53">
        <f t="shared" ca="1" si="65"/>
        <v>0</v>
      </c>
      <c r="F859" s="53">
        <f t="shared" ca="1" si="66"/>
        <v>0</v>
      </c>
      <c r="G859" s="53">
        <f t="shared" ca="1" si="73"/>
        <v>0</v>
      </c>
      <c r="H859" s="56">
        <f t="shared" ca="1" si="74"/>
        <v>0</v>
      </c>
      <c r="I859" s="56">
        <f t="shared" ca="1" si="75"/>
        <v>0</v>
      </c>
      <c r="J859" s="53">
        <f t="shared" ca="1" si="76"/>
        <v>0</v>
      </c>
      <c r="K859" s="53">
        <f t="shared" ca="1" si="77"/>
        <v>0</v>
      </c>
      <c r="L859" s="53">
        <f t="shared" ca="1" si="78"/>
        <v>0</v>
      </c>
      <c r="M859" s="53">
        <f t="shared" ca="1" si="67"/>
        <v>0</v>
      </c>
      <c r="N859" s="56">
        <f t="shared" ca="1" si="79"/>
        <v>0</v>
      </c>
      <c r="O859" s="56">
        <f t="shared" ca="1" si="80"/>
        <v>0</v>
      </c>
      <c r="P859" s="53">
        <f t="shared" si="68"/>
        <v>0</v>
      </c>
      <c r="Q859" s="53">
        <f t="shared" si="69"/>
        <v>0</v>
      </c>
      <c r="R859" s="53">
        <f t="shared" si="70"/>
        <v>0</v>
      </c>
      <c r="S859" s="53">
        <f t="shared" si="71"/>
        <v>0</v>
      </c>
      <c r="T859" s="58">
        <f t="shared" si="72"/>
        <v>0</v>
      </c>
    </row>
    <row r="860" spans="1:20" ht="13">
      <c r="A860" s="43"/>
      <c r="B860" s="116">
        <f t="shared" ca="1" si="62"/>
        <v>0</v>
      </c>
      <c r="C860" s="45">
        <f t="shared" ca="1" si="63"/>
        <v>0</v>
      </c>
      <c r="D860" s="45">
        <f t="shared" ca="1" si="64"/>
        <v>0</v>
      </c>
      <c r="E860" s="45">
        <f t="shared" ca="1" si="65"/>
        <v>0</v>
      </c>
      <c r="F860" s="45">
        <f t="shared" ca="1" si="66"/>
        <v>0</v>
      </c>
      <c r="G860" s="45">
        <f t="shared" ca="1" si="73"/>
        <v>0</v>
      </c>
      <c r="H860" s="48">
        <f t="shared" ca="1" si="74"/>
        <v>0</v>
      </c>
      <c r="I860" s="48">
        <f t="shared" ca="1" si="75"/>
        <v>0</v>
      </c>
      <c r="J860" s="45">
        <f t="shared" ca="1" si="76"/>
        <v>0</v>
      </c>
      <c r="K860" s="45">
        <f t="shared" ca="1" si="77"/>
        <v>0</v>
      </c>
      <c r="L860" s="45">
        <f t="shared" ca="1" si="78"/>
        <v>0</v>
      </c>
      <c r="M860" s="45">
        <f t="shared" ca="1" si="67"/>
        <v>0</v>
      </c>
      <c r="N860" s="48">
        <f t="shared" ca="1" si="79"/>
        <v>0</v>
      </c>
      <c r="O860" s="48">
        <f t="shared" ca="1" si="80"/>
        <v>0</v>
      </c>
      <c r="P860" s="45">
        <f t="shared" si="68"/>
        <v>0</v>
      </c>
      <c r="Q860" s="45">
        <f t="shared" si="69"/>
        <v>0</v>
      </c>
      <c r="R860" s="45">
        <f t="shared" si="70"/>
        <v>0</v>
      </c>
      <c r="S860" s="45">
        <f t="shared" si="71"/>
        <v>0</v>
      </c>
      <c r="T860" s="50">
        <f t="shared" si="72"/>
        <v>0</v>
      </c>
    </row>
    <row r="861" spans="1:20" ht="13">
      <c r="A861" s="51"/>
      <c r="B861" s="115">
        <f t="shared" ca="1" si="62"/>
        <v>0</v>
      </c>
      <c r="C861" s="53">
        <f t="shared" ca="1" si="63"/>
        <v>0</v>
      </c>
      <c r="D861" s="53">
        <f t="shared" ca="1" si="64"/>
        <v>0</v>
      </c>
      <c r="E861" s="53">
        <f t="shared" ca="1" si="65"/>
        <v>0</v>
      </c>
      <c r="F861" s="53">
        <f t="shared" ca="1" si="66"/>
        <v>0</v>
      </c>
      <c r="G861" s="53">
        <f t="shared" ca="1" si="73"/>
        <v>0</v>
      </c>
      <c r="H861" s="56">
        <f t="shared" ca="1" si="74"/>
        <v>0</v>
      </c>
      <c r="I861" s="56">
        <f t="shared" ca="1" si="75"/>
        <v>0</v>
      </c>
      <c r="J861" s="53">
        <f t="shared" ca="1" si="76"/>
        <v>0</v>
      </c>
      <c r="K861" s="53">
        <f t="shared" ca="1" si="77"/>
        <v>0</v>
      </c>
      <c r="L861" s="53">
        <f t="shared" ca="1" si="78"/>
        <v>0</v>
      </c>
      <c r="M861" s="53">
        <f t="shared" ca="1" si="67"/>
        <v>0</v>
      </c>
      <c r="N861" s="56">
        <f t="shared" ca="1" si="79"/>
        <v>0</v>
      </c>
      <c r="O861" s="56">
        <f t="shared" ca="1" si="80"/>
        <v>0</v>
      </c>
      <c r="P861" s="53">
        <f t="shared" si="68"/>
        <v>0</v>
      </c>
      <c r="Q861" s="53">
        <f t="shared" si="69"/>
        <v>0</v>
      </c>
      <c r="R861" s="53">
        <f t="shared" si="70"/>
        <v>0</v>
      </c>
      <c r="S861" s="53">
        <f t="shared" si="71"/>
        <v>0</v>
      </c>
      <c r="T861" s="58">
        <f t="shared" si="72"/>
        <v>0</v>
      </c>
    </row>
    <row r="862" spans="1:20" ht="13">
      <c r="A862" s="43"/>
      <c r="B862" s="116">
        <f t="shared" ca="1" si="62"/>
        <v>0</v>
      </c>
      <c r="C862" s="45">
        <f t="shared" ca="1" si="63"/>
        <v>0</v>
      </c>
      <c r="D862" s="45">
        <f t="shared" ca="1" si="64"/>
        <v>0</v>
      </c>
      <c r="E862" s="45">
        <f t="shared" ca="1" si="65"/>
        <v>0</v>
      </c>
      <c r="F862" s="45">
        <f t="shared" ca="1" si="66"/>
        <v>0</v>
      </c>
      <c r="G862" s="45">
        <f t="shared" ca="1" si="73"/>
        <v>0</v>
      </c>
      <c r="H862" s="48">
        <f t="shared" ca="1" si="74"/>
        <v>0</v>
      </c>
      <c r="I862" s="48">
        <f t="shared" ca="1" si="75"/>
        <v>0</v>
      </c>
      <c r="J862" s="45">
        <f t="shared" ca="1" si="76"/>
        <v>0</v>
      </c>
      <c r="K862" s="45">
        <f t="shared" ca="1" si="77"/>
        <v>0</v>
      </c>
      <c r="L862" s="45">
        <f t="shared" ca="1" si="78"/>
        <v>0</v>
      </c>
      <c r="M862" s="45">
        <f t="shared" ca="1" si="67"/>
        <v>0</v>
      </c>
      <c r="N862" s="48">
        <f t="shared" ca="1" si="79"/>
        <v>0</v>
      </c>
      <c r="O862" s="48">
        <f t="shared" ca="1" si="80"/>
        <v>0</v>
      </c>
      <c r="P862" s="45">
        <f t="shared" si="68"/>
        <v>0</v>
      </c>
      <c r="Q862" s="45">
        <f t="shared" si="69"/>
        <v>0</v>
      </c>
      <c r="R862" s="45">
        <f t="shared" si="70"/>
        <v>0</v>
      </c>
      <c r="S862" s="45">
        <f t="shared" si="71"/>
        <v>0</v>
      </c>
      <c r="T862" s="50">
        <f t="shared" si="72"/>
        <v>0</v>
      </c>
    </row>
    <row r="863" spans="1:20" ht="13">
      <c r="A863" s="51"/>
      <c r="B863" s="115">
        <f t="shared" ca="1" si="62"/>
        <v>0</v>
      </c>
      <c r="C863" s="53">
        <f t="shared" ca="1" si="63"/>
        <v>0</v>
      </c>
      <c r="D863" s="53">
        <f t="shared" ca="1" si="64"/>
        <v>0</v>
      </c>
      <c r="E863" s="53">
        <f t="shared" ca="1" si="65"/>
        <v>0</v>
      </c>
      <c r="F863" s="53">
        <f t="shared" ca="1" si="66"/>
        <v>0</v>
      </c>
      <c r="G863" s="53">
        <f t="shared" ca="1" si="73"/>
        <v>0</v>
      </c>
      <c r="H863" s="56">
        <f t="shared" ca="1" si="74"/>
        <v>0</v>
      </c>
      <c r="I863" s="56">
        <f t="shared" ca="1" si="75"/>
        <v>0</v>
      </c>
      <c r="J863" s="53">
        <f t="shared" ca="1" si="76"/>
        <v>0</v>
      </c>
      <c r="K863" s="53">
        <f t="shared" ca="1" si="77"/>
        <v>0</v>
      </c>
      <c r="L863" s="53">
        <f t="shared" ca="1" si="78"/>
        <v>0</v>
      </c>
      <c r="M863" s="53">
        <f t="shared" ca="1" si="67"/>
        <v>0</v>
      </c>
      <c r="N863" s="56">
        <f t="shared" ca="1" si="79"/>
        <v>0</v>
      </c>
      <c r="O863" s="56">
        <f t="shared" ca="1" si="80"/>
        <v>0</v>
      </c>
      <c r="P863" s="53">
        <f t="shared" si="68"/>
        <v>0</v>
      </c>
      <c r="Q863" s="53">
        <f t="shared" si="69"/>
        <v>0</v>
      </c>
      <c r="R863" s="53">
        <f t="shared" si="70"/>
        <v>0</v>
      </c>
      <c r="S863" s="53">
        <f t="shared" si="71"/>
        <v>0</v>
      </c>
      <c r="T863" s="58">
        <f t="shared" si="72"/>
        <v>0</v>
      </c>
    </row>
    <row r="864" spans="1:20" ht="13">
      <c r="A864" s="43"/>
      <c r="B864" s="116">
        <f t="shared" ca="1" si="62"/>
        <v>0</v>
      </c>
      <c r="C864" s="45">
        <f t="shared" ca="1" si="63"/>
        <v>0</v>
      </c>
      <c r="D864" s="45">
        <f t="shared" ca="1" si="64"/>
        <v>0</v>
      </c>
      <c r="E864" s="45">
        <f t="shared" ca="1" si="65"/>
        <v>0</v>
      </c>
      <c r="F864" s="45">
        <f t="shared" ca="1" si="66"/>
        <v>0</v>
      </c>
      <c r="G864" s="45">
        <f t="shared" ca="1" si="73"/>
        <v>0</v>
      </c>
      <c r="H864" s="48">
        <f t="shared" ca="1" si="74"/>
        <v>0</v>
      </c>
      <c r="I864" s="48">
        <f t="shared" ca="1" si="75"/>
        <v>0</v>
      </c>
      <c r="J864" s="45">
        <f t="shared" ca="1" si="76"/>
        <v>0</v>
      </c>
      <c r="K864" s="45">
        <f t="shared" ca="1" si="77"/>
        <v>0</v>
      </c>
      <c r="L864" s="45">
        <f t="shared" ca="1" si="78"/>
        <v>0</v>
      </c>
      <c r="M864" s="45">
        <f t="shared" ca="1" si="67"/>
        <v>0</v>
      </c>
      <c r="N864" s="48">
        <f t="shared" ca="1" si="79"/>
        <v>0</v>
      </c>
      <c r="O864" s="48">
        <f t="shared" ca="1" si="80"/>
        <v>0</v>
      </c>
      <c r="P864" s="45">
        <f t="shared" si="68"/>
        <v>0</v>
      </c>
      <c r="Q864" s="45">
        <f t="shared" si="69"/>
        <v>0</v>
      </c>
      <c r="R864" s="45">
        <f t="shared" si="70"/>
        <v>0</v>
      </c>
      <c r="S864" s="45">
        <f t="shared" si="71"/>
        <v>0</v>
      </c>
      <c r="T864" s="50">
        <f t="shared" si="72"/>
        <v>0</v>
      </c>
    </row>
    <row r="865" spans="1:20" ht="13">
      <c r="A865" s="51"/>
      <c r="B865" s="115">
        <f t="shared" ca="1" si="62"/>
        <v>0</v>
      </c>
      <c r="C865" s="53">
        <f t="shared" ca="1" si="63"/>
        <v>0</v>
      </c>
      <c r="D865" s="53">
        <f t="shared" ca="1" si="64"/>
        <v>0</v>
      </c>
      <c r="E865" s="53">
        <f t="shared" ca="1" si="65"/>
        <v>0</v>
      </c>
      <c r="F865" s="53">
        <f t="shared" ca="1" si="66"/>
        <v>0</v>
      </c>
      <c r="G865" s="53">
        <f t="shared" ca="1" si="73"/>
        <v>0</v>
      </c>
      <c r="H865" s="56">
        <f t="shared" ca="1" si="74"/>
        <v>0</v>
      </c>
      <c r="I865" s="56">
        <f t="shared" ca="1" si="75"/>
        <v>0</v>
      </c>
      <c r="J865" s="53">
        <f t="shared" ca="1" si="76"/>
        <v>0</v>
      </c>
      <c r="K865" s="53">
        <f t="shared" ca="1" si="77"/>
        <v>0</v>
      </c>
      <c r="L865" s="53">
        <f t="shared" ca="1" si="78"/>
        <v>0</v>
      </c>
      <c r="M865" s="53">
        <f t="shared" ca="1" si="67"/>
        <v>0</v>
      </c>
      <c r="N865" s="56">
        <f t="shared" ca="1" si="79"/>
        <v>0</v>
      </c>
      <c r="O865" s="56">
        <f t="shared" ca="1" si="80"/>
        <v>0</v>
      </c>
      <c r="P865" s="53">
        <f t="shared" si="68"/>
        <v>0</v>
      </c>
      <c r="Q865" s="53">
        <f t="shared" si="69"/>
        <v>0</v>
      </c>
      <c r="R865" s="53">
        <f t="shared" si="70"/>
        <v>0</v>
      </c>
      <c r="S865" s="53">
        <f t="shared" si="71"/>
        <v>0</v>
      </c>
      <c r="T865" s="58">
        <f t="shared" si="72"/>
        <v>0</v>
      </c>
    </row>
    <row r="866" spans="1:20" ht="13">
      <c r="A866" s="43"/>
      <c r="B866" s="116">
        <f t="shared" ca="1" si="62"/>
        <v>0</v>
      </c>
      <c r="C866" s="45">
        <f t="shared" ca="1" si="63"/>
        <v>0</v>
      </c>
      <c r="D866" s="45">
        <f t="shared" ca="1" si="64"/>
        <v>0</v>
      </c>
      <c r="E866" s="45">
        <f t="shared" ca="1" si="65"/>
        <v>0</v>
      </c>
      <c r="F866" s="45">
        <f t="shared" ca="1" si="66"/>
        <v>0</v>
      </c>
      <c r="G866" s="45">
        <f t="shared" ca="1" si="73"/>
        <v>0</v>
      </c>
      <c r="H866" s="48">
        <f t="shared" ca="1" si="74"/>
        <v>0</v>
      </c>
      <c r="I866" s="48">
        <f t="shared" ca="1" si="75"/>
        <v>0</v>
      </c>
      <c r="J866" s="45">
        <f t="shared" ca="1" si="76"/>
        <v>0</v>
      </c>
      <c r="K866" s="45">
        <f t="shared" ca="1" si="77"/>
        <v>0</v>
      </c>
      <c r="L866" s="45">
        <f t="shared" ca="1" si="78"/>
        <v>0</v>
      </c>
      <c r="M866" s="45">
        <f t="shared" ca="1" si="67"/>
        <v>0</v>
      </c>
      <c r="N866" s="48">
        <f t="shared" ca="1" si="79"/>
        <v>0</v>
      </c>
      <c r="O866" s="48">
        <f t="shared" ca="1" si="80"/>
        <v>0</v>
      </c>
      <c r="P866" s="45">
        <f t="shared" si="68"/>
        <v>0</v>
      </c>
      <c r="Q866" s="45">
        <f t="shared" si="69"/>
        <v>0</v>
      </c>
      <c r="R866" s="45">
        <f t="shared" si="70"/>
        <v>0</v>
      </c>
      <c r="S866" s="45">
        <f t="shared" si="71"/>
        <v>0</v>
      </c>
      <c r="T866" s="50">
        <f t="shared" si="72"/>
        <v>0</v>
      </c>
    </row>
    <row r="867" spans="1:20" ht="13">
      <c r="A867" s="51"/>
      <c r="B867" s="115">
        <f t="shared" ca="1" si="62"/>
        <v>0</v>
      </c>
      <c r="C867" s="53">
        <f t="shared" ca="1" si="63"/>
        <v>0</v>
      </c>
      <c r="D867" s="53">
        <f t="shared" ca="1" si="64"/>
        <v>0</v>
      </c>
      <c r="E867" s="53">
        <f t="shared" ca="1" si="65"/>
        <v>0</v>
      </c>
      <c r="F867" s="53">
        <f t="shared" ca="1" si="66"/>
        <v>0</v>
      </c>
      <c r="G867" s="53">
        <f t="shared" ca="1" si="73"/>
        <v>0</v>
      </c>
      <c r="H867" s="56">
        <f t="shared" ca="1" si="74"/>
        <v>0</v>
      </c>
      <c r="I867" s="56">
        <f t="shared" ca="1" si="75"/>
        <v>0</v>
      </c>
      <c r="J867" s="53">
        <f t="shared" ca="1" si="76"/>
        <v>0</v>
      </c>
      <c r="K867" s="53">
        <f t="shared" ca="1" si="77"/>
        <v>0</v>
      </c>
      <c r="L867" s="53">
        <f t="shared" ca="1" si="78"/>
        <v>0</v>
      </c>
      <c r="M867" s="53">
        <f t="shared" ca="1" si="67"/>
        <v>0</v>
      </c>
      <c r="N867" s="56">
        <f t="shared" ca="1" si="79"/>
        <v>0</v>
      </c>
      <c r="O867" s="56">
        <f t="shared" ca="1" si="80"/>
        <v>0</v>
      </c>
      <c r="P867" s="53">
        <f t="shared" si="68"/>
        <v>0</v>
      </c>
      <c r="Q867" s="53">
        <f t="shared" si="69"/>
        <v>0</v>
      </c>
      <c r="R867" s="53">
        <f t="shared" si="70"/>
        <v>0</v>
      </c>
      <c r="S867" s="53">
        <f t="shared" si="71"/>
        <v>0</v>
      </c>
      <c r="T867" s="58">
        <f t="shared" si="72"/>
        <v>0</v>
      </c>
    </row>
    <row r="868" spans="1:20" ht="13">
      <c r="A868" s="43"/>
      <c r="B868" s="116">
        <f t="shared" ca="1" si="62"/>
        <v>0</v>
      </c>
      <c r="C868" s="45">
        <f t="shared" ca="1" si="63"/>
        <v>0</v>
      </c>
      <c r="D868" s="45">
        <f t="shared" ca="1" si="64"/>
        <v>0</v>
      </c>
      <c r="E868" s="45">
        <f t="shared" ca="1" si="65"/>
        <v>0</v>
      </c>
      <c r="F868" s="45">
        <f t="shared" ca="1" si="66"/>
        <v>0</v>
      </c>
      <c r="G868" s="45">
        <f t="shared" ca="1" si="73"/>
        <v>0</v>
      </c>
      <c r="H868" s="48">
        <f t="shared" ca="1" si="74"/>
        <v>0</v>
      </c>
      <c r="I868" s="48">
        <f t="shared" ca="1" si="75"/>
        <v>0</v>
      </c>
      <c r="J868" s="45">
        <f t="shared" ca="1" si="76"/>
        <v>0</v>
      </c>
      <c r="K868" s="45">
        <f t="shared" ca="1" si="77"/>
        <v>0</v>
      </c>
      <c r="L868" s="45">
        <f t="shared" ca="1" si="78"/>
        <v>0</v>
      </c>
      <c r="M868" s="45">
        <f t="shared" ca="1" si="67"/>
        <v>0</v>
      </c>
      <c r="N868" s="48">
        <f t="shared" ca="1" si="79"/>
        <v>0</v>
      </c>
      <c r="O868" s="48">
        <f t="shared" ca="1" si="80"/>
        <v>0</v>
      </c>
      <c r="P868" s="45">
        <f t="shared" si="68"/>
        <v>0</v>
      </c>
      <c r="Q868" s="45">
        <f t="shared" si="69"/>
        <v>0</v>
      </c>
      <c r="R868" s="45">
        <f t="shared" si="70"/>
        <v>0</v>
      </c>
      <c r="S868" s="45">
        <f t="shared" si="71"/>
        <v>0</v>
      </c>
      <c r="T868" s="50">
        <f t="shared" si="72"/>
        <v>0</v>
      </c>
    </row>
    <row r="869" spans="1:20" ht="13">
      <c r="A869" s="51"/>
      <c r="B869" s="115">
        <f t="shared" ca="1" si="62"/>
        <v>0</v>
      </c>
      <c r="C869" s="53">
        <f t="shared" ca="1" si="63"/>
        <v>0</v>
      </c>
      <c r="D869" s="53">
        <f t="shared" ca="1" si="64"/>
        <v>0</v>
      </c>
      <c r="E869" s="53">
        <f t="shared" ca="1" si="65"/>
        <v>0</v>
      </c>
      <c r="F869" s="53">
        <f t="shared" ca="1" si="66"/>
        <v>0</v>
      </c>
      <c r="G869" s="53">
        <f t="shared" ca="1" si="73"/>
        <v>0</v>
      </c>
      <c r="H869" s="56">
        <f t="shared" ca="1" si="74"/>
        <v>0</v>
      </c>
      <c r="I869" s="56">
        <f t="shared" ca="1" si="75"/>
        <v>0</v>
      </c>
      <c r="J869" s="53">
        <f t="shared" ca="1" si="76"/>
        <v>0</v>
      </c>
      <c r="K869" s="53">
        <f t="shared" ca="1" si="77"/>
        <v>0</v>
      </c>
      <c r="L869" s="53">
        <f t="shared" ca="1" si="78"/>
        <v>0</v>
      </c>
      <c r="M869" s="53">
        <f t="shared" ca="1" si="67"/>
        <v>0</v>
      </c>
      <c r="N869" s="56">
        <f t="shared" ca="1" si="79"/>
        <v>0</v>
      </c>
      <c r="O869" s="56">
        <f t="shared" ca="1" si="80"/>
        <v>0</v>
      </c>
      <c r="P869" s="53">
        <f t="shared" si="68"/>
        <v>0</v>
      </c>
      <c r="Q869" s="53">
        <f t="shared" si="69"/>
        <v>0</v>
      </c>
      <c r="R869" s="53">
        <f t="shared" si="70"/>
        <v>0</v>
      </c>
      <c r="S869" s="53">
        <f t="shared" si="71"/>
        <v>0</v>
      </c>
      <c r="T869" s="58">
        <f t="shared" si="72"/>
        <v>0</v>
      </c>
    </row>
    <row r="870" spans="1:20" ht="13">
      <c r="A870" s="43"/>
      <c r="B870" s="116">
        <f t="shared" ca="1" si="62"/>
        <v>0</v>
      </c>
      <c r="C870" s="45">
        <f t="shared" ca="1" si="63"/>
        <v>0</v>
      </c>
      <c r="D870" s="45">
        <f t="shared" ca="1" si="64"/>
        <v>0</v>
      </c>
      <c r="E870" s="45">
        <f t="shared" ca="1" si="65"/>
        <v>0</v>
      </c>
      <c r="F870" s="45">
        <f t="shared" ca="1" si="66"/>
        <v>0</v>
      </c>
      <c r="G870" s="45">
        <f t="shared" ca="1" si="73"/>
        <v>0</v>
      </c>
      <c r="H870" s="48">
        <f t="shared" ca="1" si="74"/>
        <v>0</v>
      </c>
      <c r="I870" s="48">
        <f t="shared" ca="1" si="75"/>
        <v>0</v>
      </c>
      <c r="J870" s="45">
        <f t="shared" ca="1" si="76"/>
        <v>0</v>
      </c>
      <c r="K870" s="45">
        <f t="shared" ca="1" si="77"/>
        <v>0</v>
      </c>
      <c r="L870" s="45">
        <f t="shared" ca="1" si="78"/>
        <v>0</v>
      </c>
      <c r="M870" s="45">
        <f t="shared" ca="1" si="67"/>
        <v>0</v>
      </c>
      <c r="N870" s="48">
        <f t="shared" ca="1" si="79"/>
        <v>0</v>
      </c>
      <c r="O870" s="48">
        <f t="shared" ca="1" si="80"/>
        <v>0</v>
      </c>
      <c r="P870" s="45">
        <f t="shared" si="68"/>
        <v>0</v>
      </c>
      <c r="Q870" s="45">
        <f t="shared" si="69"/>
        <v>0</v>
      </c>
      <c r="R870" s="45">
        <f t="shared" si="70"/>
        <v>0</v>
      </c>
      <c r="S870" s="45">
        <f t="shared" si="71"/>
        <v>0</v>
      </c>
      <c r="T870" s="50">
        <f t="shared" si="72"/>
        <v>0</v>
      </c>
    </row>
    <row r="871" spans="1:20" ht="13">
      <c r="A871" s="51"/>
      <c r="B871" s="115">
        <f t="shared" ca="1" si="62"/>
        <v>0</v>
      </c>
      <c r="C871" s="53">
        <f t="shared" ca="1" si="63"/>
        <v>0</v>
      </c>
      <c r="D871" s="53">
        <f t="shared" ca="1" si="64"/>
        <v>0</v>
      </c>
      <c r="E871" s="53">
        <f t="shared" ca="1" si="65"/>
        <v>0</v>
      </c>
      <c r="F871" s="53">
        <f t="shared" ca="1" si="66"/>
        <v>0</v>
      </c>
      <c r="G871" s="53">
        <f t="shared" ca="1" si="73"/>
        <v>0</v>
      </c>
      <c r="H871" s="56">
        <f t="shared" ca="1" si="74"/>
        <v>0</v>
      </c>
      <c r="I871" s="56">
        <f t="shared" ca="1" si="75"/>
        <v>0</v>
      </c>
      <c r="J871" s="53">
        <f t="shared" ca="1" si="76"/>
        <v>0</v>
      </c>
      <c r="K871" s="53">
        <f t="shared" ca="1" si="77"/>
        <v>0</v>
      </c>
      <c r="L871" s="53">
        <f t="shared" ca="1" si="78"/>
        <v>0</v>
      </c>
      <c r="M871" s="53">
        <f t="shared" ca="1" si="67"/>
        <v>0</v>
      </c>
      <c r="N871" s="56">
        <f t="shared" ca="1" si="79"/>
        <v>0</v>
      </c>
      <c r="O871" s="56">
        <f t="shared" ca="1" si="80"/>
        <v>0</v>
      </c>
      <c r="P871" s="53">
        <f t="shared" si="68"/>
        <v>0</v>
      </c>
      <c r="Q871" s="53">
        <f t="shared" si="69"/>
        <v>0</v>
      </c>
      <c r="R871" s="53">
        <f t="shared" si="70"/>
        <v>0</v>
      </c>
      <c r="S871" s="53">
        <f t="shared" si="71"/>
        <v>0</v>
      </c>
      <c r="T871" s="58">
        <f t="shared" si="72"/>
        <v>0</v>
      </c>
    </row>
    <row r="872" spans="1:20" ht="13">
      <c r="A872" s="43"/>
      <c r="B872" s="116">
        <f t="shared" ca="1" si="62"/>
        <v>0</v>
      </c>
      <c r="C872" s="45">
        <f t="shared" ca="1" si="63"/>
        <v>0</v>
      </c>
      <c r="D872" s="45">
        <f t="shared" ca="1" si="64"/>
        <v>0</v>
      </c>
      <c r="E872" s="45">
        <f t="shared" ca="1" si="65"/>
        <v>0</v>
      </c>
      <c r="F872" s="45">
        <f t="shared" ca="1" si="66"/>
        <v>0</v>
      </c>
      <c r="G872" s="45">
        <f t="shared" ca="1" si="73"/>
        <v>0</v>
      </c>
      <c r="H872" s="48">
        <f t="shared" ca="1" si="74"/>
        <v>0</v>
      </c>
      <c r="I872" s="48">
        <f t="shared" ca="1" si="75"/>
        <v>0</v>
      </c>
      <c r="J872" s="45">
        <f t="shared" ca="1" si="76"/>
        <v>0</v>
      </c>
      <c r="K872" s="45">
        <f t="shared" ca="1" si="77"/>
        <v>0</v>
      </c>
      <c r="L872" s="45">
        <f t="shared" ca="1" si="78"/>
        <v>0</v>
      </c>
      <c r="M872" s="45">
        <f t="shared" ca="1" si="67"/>
        <v>0</v>
      </c>
      <c r="N872" s="48">
        <f t="shared" ca="1" si="79"/>
        <v>0</v>
      </c>
      <c r="O872" s="48">
        <f t="shared" ca="1" si="80"/>
        <v>0</v>
      </c>
      <c r="P872" s="45">
        <f t="shared" si="68"/>
        <v>0</v>
      </c>
      <c r="Q872" s="45">
        <f t="shared" si="69"/>
        <v>0</v>
      </c>
      <c r="R872" s="45">
        <f t="shared" si="70"/>
        <v>0</v>
      </c>
      <c r="S872" s="45">
        <f t="shared" si="71"/>
        <v>0</v>
      </c>
      <c r="T872" s="50">
        <f t="shared" si="72"/>
        <v>0</v>
      </c>
    </row>
    <row r="873" spans="1:20" ht="13">
      <c r="A873" s="51"/>
      <c r="B873" s="115">
        <f t="shared" ca="1" si="62"/>
        <v>0</v>
      </c>
      <c r="C873" s="53">
        <f t="shared" ca="1" si="63"/>
        <v>0</v>
      </c>
      <c r="D873" s="53">
        <f t="shared" ca="1" si="64"/>
        <v>0</v>
      </c>
      <c r="E873" s="53">
        <f t="shared" ca="1" si="65"/>
        <v>0</v>
      </c>
      <c r="F873" s="53">
        <f t="shared" ca="1" si="66"/>
        <v>0</v>
      </c>
      <c r="G873" s="53">
        <f t="shared" ca="1" si="73"/>
        <v>0</v>
      </c>
      <c r="H873" s="56">
        <f t="shared" ca="1" si="74"/>
        <v>0</v>
      </c>
      <c r="I873" s="56">
        <f t="shared" ca="1" si="75"/>
        <v>0</v>
      </c>
      <c r="J873" s="53">
        <f t="shared" ca="1" si="76"/>
        <v>0</v>
      </c>
      <c r="K873" s="53">
        <f t="shared" ca="1" si="77"/>
        <v>0</v>
      </c>
      <c r="L873" s="53">
        <f t="shared" ca="1" si="78"/>
        <v>0</v>
      </c>
      <c r="M873" s="53">
        <f t="shared" ca="1" si="67"/>
        <v>0</v>
      </c>
      <c r="N873" s="56">
        <f t="shared" ca="1" si="79"/>
        <v>0</v>
      </c>
      <c r="O873" s="56">
        <f t="shared" ca="1" si="80"/>
        <v>0</v>
      </c>
      <c r="P873" s="53">
        <f t="shared" si="68"/>
        <v>0</v>
      </c>
      <c r="Q873" s="53">
        <f t="shared" si="69"/>
        <v>0</v>
      </c>
      <c r="R873" s="53">
        <f t="shared" si="70"/>
        <v>0</v>
      </c>
      <c r="S873" s="53">
        <f t="shared" si="71"/>
        <v>0</v>
      </c>
      <c r="T873" s="58">
        <f t="shared" si="72"/>
        <v>0</v>
      </c>
    </row>
    <row r="874" spans="1:20" ht="13">
      <c r="A874" s="43"/>
      <c r="B874" s="116">
        <f t="shared" ca="1" si="62"/>
        <v>0</v>
      </c>
      <c r="C874" s="45">
        <f t="shared" ca="1" si="63"/>
        <v>0</v>
      </c>
      <c r="D874" s="45">
        <f t="shared" ca="1" si="64"/>
        <v>0</v>
      </c>
      <c r="E874" s="45">
        <f t="shared" ca="1" si="65"/>
        <v>0</v>
      </c>
      <c r="F874" s="45">
        <f t="shared" ca="1" si="66"/>
        <v>0</v>
      </c>
      <c r="G874" s="45">
        <f t="shared" ca="1" si="73"/>
        <v>0</v>
      </c>
      <c r="H874" s="48">
        <f t="shared" ca="1" si="74"/>
        <v>0</v>
      </c>
      <c r="I874" s="48">
        <f t="shared" ca="1" si="75"/>
        <v>0</v>
      </c>
      <c r="J874" s="45">
        <f t="shared" ca="1" si="76"/>
        <v>0</v>
      </c>
      <c r="K874" s="45">
        <f t="shared" ca="1" si="77"/>
        <v>0</v>
      </c>
      <c r="L874" s="45">
        <f t="shared" ca="1" si="78"/>
        <v>0</v>
      </c>
      <c r="M874" s="45">
        <f t="shared" ca="1" si="67"/>
        <v>0</v>
      </c>
      <c r="N874" s="48">
        <f t="shared" ca="1" si="79"/>
        <v>0</v>
      </c>
      <c r="O874" s="48">
        <f t="shared" ca="1" si="80"/>
        <v>0</v>
      </c>
      <c r="P874" s="45">
        <f t="shared" si="68"/>
        <v>0</v>
      </c>
      <c r="Q874" s="45">
        <f t="shared" si="69"/>
        <v>0</v>
      </c>
      <c r="R874" s="45">
        <f t="shared" si="70"/>
        <v>0</v>
      </c>
      <c r="S874" s="45">
        <f t="shared" si="71"/>
        <v>0</v>
      </c>
      <c r="T874" s="50">
        <f t="shared" si="72"/>
        <v>0</v>
      </c>
    </row>
    <row r="875" spans="1:20" ht="13">
      <c r="A875" s="51"/>
      <c r="B875" s="115">
        <f t="shared" ca="1" si="62"/>
        <v>0</v>
      </c>
      <c r="C875" s="53">
        <f t="shared" ca="1" si="63"/>
        <v>0</v>
      </c>
      <c r="D875" s="53">
        <f t="shared" ca="1" si="64"/>
        <v>0</v>
      </c>
      <c r="E875" s="53">
        <f t="shared" ca="1" si="65"/>
        <v>0</v>
      </c>
      <c r="F875" s="53">
        <f t="shared" ca="1" si="66"/>
        <v>0</v>
      </c>
      <c r="G875" s="53">
        <f t="shared" ca="1" si="73"/>
        <v>0</v>
      </c>
      <c r="H875" s="56">
        <f t="shared" ca="1" si="74"/>
        <v>0</v>
      </c>
      <c r="I875" s="56">
        <f t="shared" ca="1" si="75"/>
        <v>0</v>
      </c>
      <c r="J875" s="53">
        <f t="shared" ca="1" si="76"/>
        <v>0</v>
      </c>
      <c r="K875" s="53">
        <f t="shared" ca="1" si="77"/>
        <v>0</v>
      </c>
      <c r="L875" s="53">
        <f t="shared" ca="1" si="78"/>
        <v>0</v>
      </c>
      <c r="M875" s="53">
        <f t="shared" ca="1" si="67"/>
        <v>0</v>
      </c>
      <c r="N875" s="56">
        <f t="shared" ca="1" si="79"/>
        <v>0</v>
      </c>
      <c r="O875" s="56">
        <f t="shared" ca="1" si="80"/>
        <v>0</v>
      </c>
      <c r="P875" s="53">
        <f t="shared" si="68"/>
        <v>0</v>
      </c>
      <c r="Q875" s="53">
        <f t="shared" si="69"/>
        <v>0</v>
      </c>
      <c r="R875" s="53">
        <f t="shared" si="70"/>
        <v>0</v>
      </c>
      <c r="S875" s="53">
        <f t="shared" si="71"/>
        <v>0</v>
      </c>
      <c r="T875" s="58">
        <f t="shared" si="72"/>
        <v>0</v>
      </c>
    </row>
    <row r="876" spans="1:20" ht="13">
      <c r="A876" s="43"/>
      <c r="B876" s="116">
        <f t="shared" ca="1" si="62"/>
        <v>0</v>
      </c>
      <c r="C876" s="45">
        <f t="shared" ca="1" si="63"/>
        <v>0</v>
      </c>
      <c r="D876" s="45">
        <f t="shared" ca="1" si="64"/>
        <v>0</v>
      </c>
      <c r="E876" s="45">
        <f t="shared" ca="1" si="65"/>
        <v>0</v>
      </c>
      <c r="F876" s="45">
        <f t="shared" ca="1" si="66"/>
        <v>0</v>
      </c>
      <c r="G876" s="45">
        <f t="shared" ca="1" si="73"/>
        <v>0</v>
      </c>
      <c r="H876" s="48">
        <f t="shared" ca="1" si="74"/>
        <v>0</v>
      </c>
      <c r="I876" s="48">
        <f t="shared" ca="1" si="75"/>
        <v>0</v>
      </c>
      <c r="J876" s="45">
        <f t="shared" ca="1" si="76"/>
        <v>0</v>
      </c>
      <c r="K876" s="45">
        <f t="shared" ca="1" si="77"/>
        <v>0</v>
      </c>
      <c r="L876" s="45">
        <f t="shared" ca="1" si="78"/>
        <v>0</v>
      </c>
      <c r="M876" s="45">
        <f t="shared" ca="1" si="67"/>
        <v>0</v>
      </c>
      <c r="N876" s="48">
        <f t="shared" ca="1" si="79"/>
        <v>0</v>
      </c>
      <c r="O876" s="48">
        <f t="shared" ca="1" si="80"/>
        <v>0</v>
      </c>
      <c r="P876" s="45">
        <f t="shared" si="68"/>
        <v>0</v>
      </c>
      <c r="Q876" s="45">
        <f t="shared" si="69"/>
        <v>0</v>
      </c>
      <c r="R876" s="45">
        <f t="shared" si="70"/>
        <v>0</v>
      </c>
      <c r="S876" s="45">
        <f t="shared" si="71"/>
        <v>0</v>
      </c>
      <c r="T876" s="50">
        <f t="shared" si="72"/>
        <v>0</v>
      </c>
    </row>
    <row r="877" spans="1:20" ht="13">
      <c r="A877" s="51"/>
      <c r="B877" s="115">
        <f t="shared" ca="1" si="62"/>
        <v>0</v>
      </c>
      <c r="C877" s="53">
        <f t="shared" ca="1" si="63"/>
        <v>0</v>
      </c>
      <c r="D877" s="53">
        <f t="shared" ca="1" si="64"/>
        <v>0</v>
      </c>
      <c r="E877" s="53">
        <f t="shared" ca="1" si="65"/>
        <v>0</v>
      </c>
      <c r="F877" s="53">
        <f t="shared" ca="1" si="66"/>
        <v>0</v>
      </c>
      <c r="G877" s="53">
        <f t="shared" ca="1" si="73"/>
        <v>0</v>
      </c>
      <c r="H877" s="56">
        <f t="shared" ca="1" si="74"/>
        <v>0</v>
      </c>
      <c r="I877" s="56">
        <f t="shared" ca="1" si="75"/>
        <v>0</v>
      </c>
      <c r="J877" s="53">
        <f t="shared" ca="1" si="76"/>
        <v>0</v>
      </c>
      <c r="K877" s="53">
        <f t="shared" ca="1" si="77"/>
        <v>0</v>
      </c>
      <c r="L877" s="53">
        <f t="shared" ca="1" si="78"/>
        <v>0</v>
      </c>
      <c r="M877" s="53">
        <f t="shared" ca="1" si="67"/>
        <v>0</v>
      </c>
      <c r="N877" s="56">
        <f t="shared" ca="1" si="79"/>
        <v>0</v>
      </c>
      <c r="O877" s="56">
        <f t="shared" ca="1" si="80"/>
        <v>0</v>
      </c>
      <c r="P877" s="53">
        <f t="shared" si="68"/>
        <v>0</v>
      </c>
      <c r="Q877" s="53">
        <f t="shared" si="69"/>
        <v>0</v>
      </c>
      <c r="R877" s="53">
        <f t="shared" si="70"/>
        <v>0</v>
      </c>
      <c r="S877" s="53">
        <f t="shared" si="71"/>
        <v>0</v>
      </c>
      <c r="T877" s="58">
        <f t="shared" si="72"/>
        <v>0</v>
      </c>
    </row>
    <row r="878" spans="1:20" ht="13">
      <c r="A878" s="43"/>
      <c r="B878" s="116">
        <f t="shared" ca="1" si="62"/>
        <v>0</v>
      </c>
      <c r="C878" s="45">
        <f t="shared" ca="1" si="63"/>
        <v>0</v>
      </c>
      <c r="D878" s="45">
        <f t="shared" ca="1" si="64"/>
        <v>0</v>
      </c>
      <c r="E878" s="45">
        <f t="shared" ca="1" si="65"/>
        <v>0</v>
      </c>
      <c r="F878" s="45">
        <f t="shared" ca="1" si="66"/>
        <v>0</v>
      </c>
      <c r="G878" s="45">
        <f t="shared" ca="1" si="73"/>
        <v>0</v>
      </c>
      <c r="H878" s="48">
        <f t="shared" ca="1" si="74"/>
        <v>0</v>
      </c>
      <c r="I878" s="48">
        <f t="shared" ca="1" si="75"/>
        <v>0</v>
      </c>
      <c r="J878" s="45">
        <f t="shared" ca="1" si="76"/>
        <v>0</v>
      </c>
      <c r="K878" s="45">
        <f t="shared" ca="1" si="77"/>
        <v>0</v>
      </c>
      <c r="L878" s="45">
        <f t="shared" ca="1" si="78"/>
        <v>0</v>
      </c>
      <c r="M878" s="45">
        <f t="shared" ca="1" si="67"/>
        <v>0</v>
      </c>
      <c r="N878" s="48">
        <f t="shared" ca="1" si="79"/>
        <v>0</v>
      </c>
      <c r="O878" s="48">
        <f t="shared" ca="1" si="80"/>
        <v>0</v>
      </c>
      <c r="P878" s="45">
        <f t="shared" si="68"/>
        <v>0</v>
      </c>
      <c r="Q878" s="45">
        <f t="shared" si="69"/>
        <v>0</v>
      </c>
      <c r="R878" s="45">
        <f t="shared" si="70"/>
        <v>0</v>
      </c>
      <c r="S878" s="45">
        <f t="shared" si="71"/>
        <v>0</v>
      </c>
      <c r="T878" s="50">
        <f t="shared" si="72"/>
        <v>0</v>
      </c>
    </row>
    <row r="879" spans="1:20" ht="13">
      <c r="A879" s="51"/>
      <c r="B879" s="115">
        <f t="shared" ca="1" si="62"/>
        <v>0</v>
      </c>
      <c r="C879" s="53">
        <f t="shared" ca="1" si="63"/>
        <v>0</v>
      </c>
      <c r="D879" s="53">
        <f t="shared" ca="1" si="64"/>
        <v>0</v>
      </c>
      <c r="E879" s="53">
        <f t="shared" ca="1" si="65"/>
        <v>0</v>
      </c>
      <c r="F879" s="53">
        <f t="shared" ca="1" si="66"/>
        <v>0</v>
      </c>
      <c r="G879" s="53">
        <f t="shared" ca="1" si="73"/>
        <v>0</v>
      </c>
      <c r="H879" s="56">
        <f t="shared" ca="1" si="74"/>
        <v>0</v>
      </c>
      <c r="I879" s="56">
        <f t="shared" ca="1" si="75"/>
        <v>0</v>
      </c>
      <c r="J879" s="53">
        <f t="shared" ca="1" si="76"/>
        <v>0</v>
      </c>
      <c r="K879" s="53">
        <f t="shared" ca="1" si="77"/>
        <v>0</v>
      </c>
      <c r="L879" s="53">
        <f t="shared" ca="1" si="78"/>
        <v>0</v>
      </c>
      <c r="M879" s="53">
        <f t="shared" ca="1" si="67"/>
        <v>0</v>
      </c>
      <c r="N879" s="56">
        <f t="shared" ca="1" si="79"/>
        <v>0</v>
      </c>
      <c r="O879" s="56">
        <f t="shared" ca="1" si="80"/>
        <v>0</v>
      </c>
      <c r="P879" s="53">
        <f t="shared" si="68"/>
        <v>0</v>
      </c>
      <c r="Q879" s="53">
        <f t="shared" si="69"/>
        <v>0</v>
      </c>
      <c r="R879" s="53">
        <f t="shared" si="70"/>
        <v>0</v>
      </c>
      <c r="S879" s="53">
        <f t="shared" si="71"/>
        <v>0</v>
      </c>
      <c r="T879" s="58">
        <f t="shared" si="72"/>
        <v>0</v>
      </c>
    </row>
    <row r="880" spans="1:20" ht="13">
      <c r="A880" s="43"/>
      <c r="B880" s="116">
        <f t="shared" ca="1" si="62"/>
        <v>0</v>
      </c>
      <c r="C880" s="45">
        <f t="shared" ca="1" si="63"/>
        <v>0</v>
      </c>
      <c r="D880" s="45">
        <f t="shared" ca="1" si="64"/>
        <v>0</v>
      </c>
      <c r="E880" s="45">
        <f t="shared" ca="1" si="65"/>
        <v>0</v>
      </c>
      <c r="F880" s="45">
        <f t="shared" ca="1" si="66"/>
        <v>0</v>
      </c>
      <c r="G880" s="45">
        <f t="shared" ca="1" si="73"/>
        <v>0</v>
      </c>
      <c r="H880" s="48">
        <f t="shared" ca="1" si="74"/>
        <v>0</v>
      </c>
      <c r="I880" s="48">
        <f t="shared" ca="1" si="75"/>
        <v>0</v>
      </c>
      <c r="J880" s="45">
        <f t="shared" ca="1" si="76"/>
        <v>0</v>
      </c>
      <c r="K880" s="45">
        <f t="shared" ca="1" si="77"/>
        <v>0</v>
      </c>
      <c r="L880" s="45">
        <f t="shared" ca="1" si="78"/>
        <v>0</v>
      </c>
      <c r="M880" s="45">
        <f t="shared" ca="1" si="67"/>
        <v>0</v>
      </c>
      <c r="N880" s="48">
        <f t="shared" ca="1" si="79"/>
        <v>0</v>
      </c>
      <c r="O880" s="48">
        <f t="shared" ca="1" si="80"/>
        <v>0</v>
      </c>
      <c r="P880" s="45">
        <f t="shared" si="68"/>
        <v>0</v>
      </c>
      <c r="Q880" s="45">
        <f t="shared" si="69"/>
        <v>0</v>
      </c>
      <c r="R880" s="45">
        <f t="shared" si="70"/>
        <v>0</v>
      </c>
      <c r="S880" s="45">
        <f t="shared" si="71"/>
        <v>0</v>
      </c>
      <c r="T880" s="50">
        <f t="shared" si="72"/>
        <v>0</v>
      </c>
    </row>
    <row r="881" spans="1:20" ht="13">
      <c r="A881" s="51"/>
      <c r="B881" s="115">
        <f t="shared" ca="1" si="62"/>
        <v>0</v>
      </c>
      <c r="C881" s="53">
        <f t="shared" ca="1" si="63"/>
        <v>0</v>
      </c>
      <c r="D881" s="53">
        <f t="shared" ca="1" si="64"/>
        <v>0</v>
      </c>
      <c r="E881" s="53">
        <f t="shared" ca="1" si="65"/>
        <v>0</v>
      </c>
      <c r="F881" s="53">
        <f t="shared" ca="1" si="66"/>
        <v>0</v>
      </c>
      <c r="G881" s="53">
        <f t="shared" ca="1" si="73"/>
        <v>0</v>
      </c>
      <c r="H881" s="56">
        <f t="shared" ca="1" si="74"/>
        <v>0</v>
      </c>
      <c r="I881" s="56">
        <f t="shared" ca="1" si="75"/>
        <v>0</v>
      </c>
      <c r="J881" s="53">
        <f t="shared" ca="1" si="76"/>
        <v>0</v>
      </c>
      <c r="K881" s="53">
        <f t="shared" ca="1" si="77"/>
        <v>0</v>
      </c>
      <c r="L881" s="53">
        <f t="shared" ca="1" si="78"/>
        <v>0</v>
      </c>
      <c r="M881" s="53">
        <f t="shared" ca="1" si="67"/>
        <v>0</v>
      </c>
      <c r="N881" s="56">
        <f t="shared" ca="1" si="79"/>
        <v>0</v>
      </c>
      <c r="O881" s="56">
        <f t="shared" ca="1" si="80"/>
        <v>0</v>
      </c>
      <c r="P881" s="53">
        <f t="shared" si="68"/>
        <v>0</v>
      </c>
      <c r="Q881" s="53">
        <f t="shared" si="69"/>
        <v>0</v>
      </c>
      <c r="R881" s="53">
        <f t="shared" si="70"/>
        <v>0</v>
      </c>
      <c r="S881" s="53">
        <f t="shared" si="71"/>
        <v>0</v>
      </c>
      <c r="T881" s="58">
        <f t="shared" si="72"/>
        <v>0</v>
      </c>
    </row>
    <row r="882" spans="1:20" ht="13">
      <c r="A882" s="43"/>
      <c r="B882" s="116">
        <f t="shared" ca="1" si="62"/>
        <v>0</v>
      </c>
      <c r="C882" s="45">
        <f t="shared" ca="1" si="63"/>
        <v>0</v>
      </c>
      <c r="D882" s="45">
        <f t="shared" ca="1" si="64"/>
        <v>0</v>
      </c>
      <c r="E882" s="45">
        <f t="shared" ca="1" si="65"/>
        <v>0</v>
      </c>
      <c r="F882" s="45">
        <f t="shared" ca="1" si="66"/>
        <v>0</v>
      </c>
      <c r="G882" s="45">
        <f t="shared" ca="1" si="73"/>
        <v>0</v>
      </c>
      <c r="H882" s="48">
        <f t="shared" ca="1" si="74"/>
        <v>0</v>
      </c>
      <c r="I882" s="48">
        <f t="shared" ca="1" si="75"/>
        <v>0</v>
      </c>
      <c r="J882" s="45">
        <f t="shared" ca="1" si="76"/>
        <v>0</v>
      </c>
      <c r="K882" s="45">
        <f t="shared" ca="1" si="77"/>
        <v>0</v>
      </c>
      <c r="L882" s="45">
        <f t="shared" ca="1" si="78"/>
        <v>0</v>
      </c>
      <c r="M882" s="45">
        <f t="shared" ca="1" si="67"/>
        <v>0</v>
      </c>
      <c r="N882" s="48">
        <f t="shared" ca="1" si="79"/>
        <v>0</v>
      </c>
      <c r="O882" s="48">
        <f t="shared" ca="1" si="80"/>
        <v>0</v>
      </c>
      <c r="P882" s="45">
        <f t="shared" si="68"/>
        <v>0</v>
      </c>
      <c r="Q882" s="45">
        <f t="shared" si="69"/>
        <v>0</v>
      </c>
      <c r="R882" s="45">
        <f t="shared" si="70"/>
        <v>0</v>
      </c>
      <c r="S882" s="45">
        <f t="shared" si="71"/>
        <v>0</v>
      </c>
      <c r="T882" s="50">
        <f t="shared" si="72"/>
        <v>0</v>
      </c>
    </row>
    <row r="883" spans="1:20" ht="13">
      <c r="A883" s="51"/>
      <c r="B883" s="115">
        <f t="shared" ca="1" si="62"/>
        <v>0</v>
      </c>
      <c r="C883" s="53">
        <f t="shared" ca="1" si="63"/>
        <v>0</v>
      </c>
      <c r="D883" s="53">
        <f t="shared" ca="1" si="64"/>
        <v>0</v>
      </c>
      <c r="E883" s="53">
        <f t="shared" ca="1" si="65"/>
        <v>0</v>
      </c>
      <c r="F883" s="53">
        <f t="shared" ca="1" si="66"/>
        <v>0</v>
      </c>
      <c r="G883" s="53">
        <f t="shared" ca="1" si="73"/>
        <v>0</v>
      </c>
      <c r="H883" s="56">
        <f t="shared" ca="1" si="74"/>
        <v>0</v>
      </c>
      <c r="I883" s="56">
        <f t="shared" ca="1" si="75"/>
        <v>0</v>
      </c>
      <c r="J883" s="53">
        <f t="shared" ca="1" si="76"/>
        <v>0</v>
      </c>
      <c r="K883" s="53">
        <f t="shared" ca="1" si="77"/>
        <v>0</v>
      </c>
      <c r="L883" s="53">
        <f t="shared" ca="1" si="78"/>
        <v>0</v>
      </c>
      <c r="M883" s="53">
        <f t="shared" ca="1" si="67"/>
        <v>0</v>
      </c>
      <c r="N883" s="56">
        <f t="shared" ca="1" si="79"/>
        <v>0</v>
      </c>
      <c r="O883" s="56">
        <f t="shared" ca="1" si="80"/>
        <v>0</v>
      </c>
      <c r="P883" s="53">
        <f t="shared" si="68"/>
        <v>0</v>
      </c>
      <c r="Q883" s="53">
        <f t="shared" si="69"/>
        <v>0</v>
      </c>
      <c r="R883" s="53">
        <f t="shared" si="70"/>
        <v>0</v>
      </c>
      <c r="S883" s="53">
        <f t="shared" si="71"/>
        <v>0</v>
      </c>
      <c r="T883" s="58">
        <f t="shared" si="72"/>
        <v>0</v>
      </c>
    </row>
    <row r="884" spans="1:20" ht="13">
      <c r="A884" s="43"/>
      <c r="B884" s="116">
        <f t="shared" ca="1" si="62"/>
        <v>0</v>
      </c>
      <c r="C884" s="45">
        <f t="shared" ca="1" si="63"/>
        <v>0</v>
      </c>
      <c r="D884" s="45">
        <f t="shared" ca="1" si="64"/>
        <v>0</v>
      </c>
      <c r="E884" s="45">
        <f t="shared" ca="1" si="65"/>
        <v>0</v>
      </c>
      <c r="F884" s="45">
        <f t="shared" ca="1" si="66"/>
        <v>0</v>
      </c>
      <c r="G884" s="45">
        <f t="shared" ca="1" si="73"/>
        <v>0</v>
      </c>
      <c r="H884" s="48">
        <f t="shared" ca="1" si="74"/>
        <v>0</v>
      </c>
      <c r="I884" s="48">
        <f t="shared" ca="1" si="75"/>
        <v>0</v>
      </c>
      <c r="J884" s="45">
        <f t="shared" ca="1" si="76"/>
        <v>0</v>
      </c>
      <c r="K884" s="45">
        <f t="shared" ca="1" si="77"/>
        <v>0</v>
      </c>
      <c r="L884" s="45">
        <f t="shared" ca="1" si="78"/>
        <v>0</v>
      </c>
      <c r="M884" s="45">
        <f t="shared" ca="1" si="67"/>
        <v>0</v>
      </c>
      <c r="N884" s="48">
        <f t="shared" ca="1" si="79"/>
        <v>0</v>
      </c>
      <c r="O884" s="48">
        <f t="shared" ca="1" si="80"/>
        <v>0</v>
      </c>
      <c r="P884" s="45">
        <f t="shared" si="68"/>
        <v>0</v>
      </c>
      <c r="Q884" s="45">
        <f t="shared" si="69"/>
        <v>0</v>
      </c>
      <c r="R884" s="45">
        <f t="shared" si="70"/>
        <v>0</v>
      </c>
      <c r="S884" s="45">
        <f t="shared" si="71"/>
        <v>0</v>
      </c>
      <c r="T884" s="50">
        <f t="shared" si="72"/>
        <v>0</v>
      </c>
    </row>
    <row r="885" spans="1:20" ht="13">
      <c r="A885" s="51"/>
      <c r="B885" s="115">
        <f t="shared" ca="1" si="62"/>
        <v>0</v>
      </c>
      <c r="C885" s="53">
        <f t="shared" ca="1" si="63"/>
        <v>0</v>
      </c>
      <c r="D885" s="53">
        <f t="shared" ca="1" si="64"/>
        <v>0</v>
      </c>
      <c r="E885" s="53">
        <f t="shared" ca="1" si="65"/>
        <v>0</v>
      </c>
      <c r="F885" s="53">
        <f t="shared" ca="1" si="66"/>
        <v>0</v>
      </c>
      <c r="G885" s="53">
        <f t="shared" ca="1" si="73"/>
        <v>0</v>
      </c>
      <c r="H885" s="56">
        <f t="shared" ca="1" si="74"/>
        <v>0</v>
      </c>
      <c r="I885" s="56">
        <f t="shared" ca="1" si="75"/>
        <v>0</v>
      </c>
      <c r="J885" s="53">
        <f t="shared" ca="1" si="76"/>
        <v>0</v>
      </c>
      <c r="K885" s="53">
        <f t="shared" ca="1" si="77"/>
        <v>0</v>
      </c>
      <c r="L885" s="53">
        <f t="shared" ca="1" si="78"/>
        <v>0</v>
      </c>
      <c r="M885" s="53">
        <f t="shared" ca="1" si="67"/>
        <v>0</v>
      </c>
      <c r="N885" s="56">
        <f t="shared" ca="1" si="79"/>
        <v>0</v>
      </c>
      <c r="O885" s="56">
        <f t="shared" ca="1" si="80"/>
        <v>0</v>
      </c>
      <c r="P885" s="53">
        <f t="shared" si="68"/>
        <v>0</v>
      </c>
      <c r="Q885" s="53">
        <f t="shared" si="69"/>
        <v>0</v>
      </c>
      <c r="R885" s="53">
        <f t="shared" si="70"/>
        <v>0</v>
      </c>
      <c r="S885" s="53">
        <f t="shared" si="71"/>
        <v>0</v>
      </c>
      <c r="T885" s="58">
        <f t="shared" si="72"/>
        <v>0</v>
      </c>
    </row>
    <row r="886" spans="1:20" ht="13">
      <c r="A886" s="43"/>
      <c r="B886" s="116">
        <f t="shared" ca="1" si="62"/>
        <v>0</v>
      </c>
      <c r="C886" s="45">
        <f t="shared" ca="1" si="63"/>
        <v>0</v>
      </c>
      <c r="D886" s="45">
        <f t="shared" ca="1" si="64"/>
        <v>0</v>
      </c>
      <c r="E886" s="45">
        <f t="shared" ca="1" si="65"/>
        <v>0</v>
      </c>
      <c r="F886" s="45">
        <f t="shared" ca="1" si="66"/>
        <v>0</v>
      </c>
      <c r="G886" s="45">
        <f t="shared" ca="1" si="73"/>
        <v>0</v>
      </c>
      <c r="H886" s="48">
        <f t="shared" ca="1" si="74"/>
        <v>0</v>
      </c>
      <c r="I886" s="48">
        <f t="shared" ca="1" si="75"/>
        <v>0</v>
      </c>
      <c r="J886" s="45">
        <f t="shared" ca="1" si="76"/>
        <v>0</v>
      </c>
      <c r="K886" s="45">
        <f t="shared" ca="1" si="77"/>
        <v>0</v>
      </c>
      <c r="L886" s="45">
        <f t="shared" ca="1" si="78"/>
        <v>0</v>
      </c>
      <c r="M886" s="45">
        <f t="shared" ca="1" si="67"/>
        <v>0</v>
      </c>
      <c r="N886" s="48">
        <f t="shared" ca="1" si="79"/>
        <v>0</v>
      </c>
      <c r="O886" s="48">
        <f t="shared" ca="1" si="80"/>
        <v>0</v>
      </c>
      <c r="P886" s="45">
        <f t="shared" si="68"/>
        <v>0</v>
      </c>
      <c r="Q886" s="45">
        <f t="shared" si="69"/>
        <v>0</v>
      </c>
      <c r="R886" s="45">
        <f t="shared" si="70"/>
        <v>0</v>
      </c>
      <c r="S886" s="45">
        <f t="shared" si="71"/>
        <v>0</v>
      </c>
      <c r="T886" s="50">
        <f t="shared" si="72"/>
        <v>0</v>
      </c>
    </row>
    <row r="887" spans="1:20" ht="13">
      <c r="A887" s="51"/>
      <c r="B887" s="115">
        <f t="shared" ca="1" si="62"/>
        <v>0</v>
      </c>
      <c r="C887" s="53">
        <f t="shared" ca="1" si="63"/>
        <v>0</v>
      </c>
      <c r="D887" s="53">
        <f t="shared" ca="1" si="64"/>
        <v>0</v>
      </c>
      <c r="E887" s="53">
        <f t="shared" ca="1" si="65"/>
        <v>0</v>
      </c>
      <c r="F887" s="53">
        <f t="shared" ca="1" si="66"/>
        <v>0</v>
      </c>
      <c r="G887" s="53">
        <f t="shared" ca="1" si="73"/>
        <v>0</v>
      </c>
      <c r="H887" s="56">
        <f t="shared" ca="1" si="74"/>
        <v>0</v>
      </c>
      <c r="I887" s="56">
        <f t="shared" ca="1" si="75"/>
        <v>0</v>
      </c>
      <c r="J887" s="53">
        <f t="shared" ca="1" si="76"/>
        <v>0</v>
      </c>
      <c r="K887" s="53">
        <f t="shared" ca="1" si="77"/>
        <v>0</v>
      </c>
      <c r="L887" s="53">
        <f t="shared" ca="1" si="78"/>
        <v>0</v>
      </c>
      <c r="M887" s="53">
        <f t="shared" ca="1" si="67"/>
        <v>0</v>
      </c>
      <c r="N887" s="56">
        <f t="shared" ca="1" si="79"/>
        <v>0</v>
      </c>
      <c r="O887" s="56">
        <f t="shared" ca="1" si="80"/>
        <v>0</v>
      </c>
      <c r="P887" s="53">
        <f t="shared" si="68"/>
        <v>0</v>
      </c>
      <c r="Q887" s="53">
        <f t="shared" si="69"/>
        <v>0</v>
      </c>
      <c r="R887" s="53">
        <f t="shared" si="70"/>
        <v>0</v>
      </c>
      <c r="S887" s="53">
        <f t="shared" si="71"/>
        <v>0</v>
      </c>
      <c r="T887" s="58">
        <f t="shared" si="72"/>
        <v>0</v>
      </c>
    </row>
    <row r="888" spans="1:20" ht="13">
      <c r="A888" s="43"/>
      <c r="B888" s="116">
        <f t="shared" ca="1" si="62"/>
        <v>0</v>
      </c>
      <c r="C888" s="45">
        <f t="shared" ca="1" si="63"/>
        <v>0</v>
      </c>
      <c r="D888" s="45">
        <f t="shared" ca="1" si="64"/>
        <v>0</v>
      </c>
      <c r="E888" s="45">
        <f t="shared" ca="1" si="65"/>
        <v>0</v>
      </c>
      <c r="F888" s="45">
        <f t="shared" ca="1" si="66"/>
        <v>0</v>
      </c>
      <c r="G888" s="45">
        <f t="shared" ca="1" si="73"/>
        <v>0</v>
      </c>
      <c r="H888" s="48">
        <f t="shared" ca="1" si="74"/>
        <v>0</v>
      </c>
      <c r="I888" s="48">
        <f t="shared" ca="1" si="75"/>
        <v>0</v>
      </c>
      <c r="J888" s="45">
        <f t="shared" ca="1" si="76"/>
        <v>0</v>
      </c>
      <c r="K888" s="45">
        <f t="shared" ca="1" si="77"/>
        <v>0</v>
      </c>
      <c r="L888" s="45">
        <f t="shared" ca="1" si="78"/>
        <v>0</v>
      </c>
      <c r="M888" s="45">
        <f t="shared" ca="1" si="67"/>
        <v>0</v>
      </c>
      <c r="N888" s="48">
        <f t="shared" ca="1" si="79"/>
        <v>0</v>
      </c>
      <c r="O888" s="48">
        <f t="shared" ca="1" si="80"/>
        <v>0</v>
      </c>
      <c r="P888" s="45">
        <f t="shared" si="68"/>
        <v>0</v>
      </c>
      <c r="Q888" s="45">
        <f t="shared" si="69"/>
        <v>0</v>
      </c>
      <c r="R888" s="45">
        <f t="shared" si="70"/>
        <v>0</v>
      </c>
      <c r="S888" s="45">
        <f t="shared" si="71"/>
        <v>0</v>
      </c>
      <c r="T888" s="50">
        <f t="shared" si="72"/>
        <v>0</v>
      </c>
    </row>
    <row r="889" spans="1:20" ht="13">
      <c r="A889" s="51"/>
      <c r="B889" s="115">
        <f t="shared" ca="1" si="62"/>
        <v>0</v>
      </c>
      <c r="C889" s="53">
        <f t="shared" ca="1" si="63"/>
        <v>0</v>
      </c>
      <c r="D889" s="53">
        <f t="shared" ca="1" si="64"/>
        <v>0</v>
      </c>
      <c r="E889" s="53">
        <f t="shared" ca="1" si="65"/>
        <v>0</v>
      </c>
      <c r="F889" s="53">
        <f t="shared" ca="1" si="66"/>
        <v>0</v>
      </c>
      <c r="G889" s="53">
        <f t="shared" ca="1" si="73"/>
        <v>0</v>
      </c>
      <c r="H889" s="56">
        <f t="shared" ca="1" si="74"/>
        <v>0</v>
      </c>
      <c r="I889" s="56">
        <f t="shared" ca="1" si="75"/>
        <v>0</v>
      </c>
      <c r="J889" s="53">
        <f t="shared" ca="1" si="76"/>
        <v>0</v>
      </c>
      <c r="K889" s="53">
        <f t="shared" ca="1" si="77"/>
        <v>0</v>
      </c>
      <c r="L889" s="53">
        <f t="shared" ca="1" si="78"/>
        <v>0</v>
      </c>
      <c r="M889" s="53">
        <f t="shared" ca="1" si="67"/>
        <v>0</v>
      </c>
      <c r="N889" s="56">
        <f t="shared" ca="1" si="79"/>
        <v>0</v>
      </c>
      <c r="O889" s="56">
        <f t="shared" ca="1" si="80"/>
        <v>0</v>
      </c>
      <c r="P889" s="53">
        <f t="shared" si="68"/>
        <v>0</v>
      </c>
      <c r="Q889" s="53">
        <f t="shared" si="69"/>
        <v>0</v>
      </c>
      <c r="R889" s="53">
        <f t="shared" si="70"/>
        <v>0</v>
      </c>
      <c r="S889" s="53">
        <f t="shared" si="71"/>
        <v>0</v>
      </c>
      <c r="T889" s="58">
        <f t="shared" si="72"/>
        <v>0</v>
      </c>
    </row>
    <row r="890" spans="1:20" ht="13">
      <c r="A890" s="43"/>
      <c r="B890" s="116">
        <f t="shared" ca="1" si="62"/>
        <v>0</v>
      </c>
      <c r="C890" s="45">
        <f t="shared" ca="1" si="63"/>
        <v>0</v>
      </c>
      <c r="D890" s="45">
        <f t="shared" ca="1" si="64"/>
        <v>0</v>
      </c>
      <c r="E890" s="45">
        <f t="shared" ca="1" si="65"/>
        <v>0</v>
      </c>
      <c r="F890" s="45">
        <f t="shared" ca="1" si="66"/>
        <v>0</v>
      </c>
      <c r="G890" s="45">
        <f t="shared" ca="1" si="73"/>
        <v>0</v>
      </c>
      <c r="H890" s="48">
        <f t="shared" ca="1" si="74"/>
        <v>0</v>
      </c>
      <c r="I890" s="48">
        <f t="shared" ca="1" si="75"/>
        <v>0</v>
      </c>
      <c r="J890" s="45">
        <f t="shared" ca="1" si="76"/>
        <v>0</v>
      </c>
      <c r="K890" s="45">
        <f t="shared" ca="1" si="77"/>
        <v>0</v>
      </c>
      <c r="L890" s="45">
        <f t="shared" ca="1" si="78"/>
        <v>0</v>
      </c>
      <c r="M890" s="45">
        <f t="shared" ca="1" si="67"/>
        <v>0</v>
      </c>
      <c r="N890" s="48">
        <f t="shared" ca="1" si="79"/>
        <v>0</v>
      </c>
      <c r="O890" s="48">
        <f t="shared" ca="1" si="80"/>
        <v>0</v>
      </c>
      <c r="P890" s="45">
        <f t="shared" si="68"/>
        <v>0</v>
      </c>
      <c r="Q890" s="45">
        <f t="shared" si="69"/>
        <v>0</v>
      </c>
      <c r="R890" s="45">
        <f t="shared" si="70"/>
        <v>0</v>
      </c>
      <c r="S890" s="45">
        <f t="shared" si="71"/>
        <v>0</v>
      </c>
      <c r="T890" s="50">
        <f t="shared" si="72"/>
        <v>0</v>
      </c>
    </row>
    <row r="891" spans="1:20" ht="13">
      <c r="A891" s="51"/>
      <c r="B891" s="115">
        <f t="shared" ca="1" si="62"/>
        <v>0</v>
      </c>
      <c r="C891" s="53">
        <f t="shared" ca="1" si="63"/>
        <v>0</v>
      </c>
      <c r="D891" s="53">
        <f t="shared" ca="1" si="64"/>
        <v>0</v>
      </c>
      <c r="E891" s="53">
        <f t="shared" ca="1" si="65"/>
        <v>0</v>
      </c>
      <c r="F891" s="53">
        <f t="shared" ca="1" si="66"/>
        <v>0</v>
      </c>
      <c r="G891" s="53">
        <f t="shared" ca="1" si="73"/>
        <v>0</v>
      </c>
      <c r="H891" s="56">
        <f t="shared" ca="1" si="74"/>
        <v>0</v>
      </c>
      <c r="I891" s="56">
        <f t="shared" ca="1" si="75"/>
        <v>0</v>
      </c>
      <c r="J891" s="53">
        <f t="shared" ca="1" si="76"/>
        <v>0</v>
      </c>
      <c r="K891" s="53">
        <f t="shared" ca="1" si="77"/>
        <v>0</v>
      </c>
      <c r="L891" s="53">
        <f t="shared" ca="1" si="78"/>
        <v>0</v>
      </c>
      <c r="M891" s="53">
        <f t="shared" ca="1" si="67"/>
        <v>0</v>
      </c>
      <c r="N891" s="56">
        <f t="shared" ca="1" si="79"/>
        <v>0</v>
      </c>
      <c r="O891" s="56">
        <f t="shared" ca="1" si="80"/>
        <v>0</v>
      </c>
      <c r="P891" s="53">
        <f t="shared" si="68"/>
        <v>0</v>
      </c>
      <c r="Q891" s="53">
        <f t="shared" si="69"/>
        <v>0</v>
      </c>
      <c r="R891" s="53">
        <f t="shared" si="70"/>
        <v>0</v>
      </c>
      <c r="S891" s="53">
        <f t="shared" si="71"/>
        <v>0</v>
      </c>
      <c r="T891" s="58">
        <f t="shared" si="72"/>
        <v>0</v>
      </c>
    </row>
    <row r="892" spans="1:20" ht="13">
      <c r="A892" s="43"/>
      <c r="B892" s="116">
        <f t="shared" ca="1" si="62"/>
        <v>0</v>
      </c>
      <c r="C892" s="45">
        <f t="shared" ca="1" si="63"/>
        <v>0</v>
      </c>
      <c r="D892" s="45">
        <f t="shared" ca="1" si="64"/>
        <v>0</v>
      </c>
      <c r="E892" s="45">
        <f t="shared" ca="1" si="65"/>
        <v>0</v>
      </c>
      <c r="F892" s="45">
        <f t="shared" ca="1" si="66"/>
        <v>0</v>
      </c>
      <c r="G892" s="45">
        <f t="shared" ca="1" si="73"/>
        <v>0</v>
      </c>
      <c r="H892" s="48">
        <f t="shared" ca="1" si="74"/>
        <v>0</v>
      </c>
      <c r="I892" s="48">
        <f t="shared" ca="1" si="75"/>
        <v>0</v>
      </c>
      <c r="J892" s="45">
        <f t="shared" ca="1" si="76"/>
        <v>0</v>
      </c>
      <c r="K892" s="45">
        <f t="shared" ca="1" si="77"/>
        <v>0</v>
      </c>
      <c r="L892" s="45">
        <f t="shared" ca="1" si="78"/>
        <v>0</v>
      </c>
      <c r="M892" s="45">
        <f t="shared" ca="1" si="67"/>
        <v>0</v>
      </c>
      <c r="N892" s="48">
        <f t="shared" ca="1" si="79"/>
        <v>0</v>
      </c>
      <c r="O892" s="48">
        <f t="shared" ca="1" si="80"/>
        <v>0</v>
      </c>
      <c r="P892" s="45">
        <f t="shared" si="68"/>
        <v>0</v>
      </c>
      <c r="Q892" s="45">
        <f t="shared" si="69"/>
        <v>0</v>
      </c>
      <c r="R892" s="45">
        <f t="shared" si="70"/>
        <v>0</v>
      </c>
      <c r="S892" s="45">
        <f t="shared" si="71"/>
        <v>0</v>
      </c>
      <c r="T892" s="50">
        <f t="shared" si="72"/>
        <v>0</v>
      </c>
    </row>
    <row r="893" spans="1:20" ht="13">
      <c r="A893" s="51"/>
      <c r="B893" s="115">
        <f t="shared" ca="1" si="62"/>
        <v>0</v>
      </c>
      <c r="C893" s="53">
        <f t="shared" ca="1" si="63"/>
        <v>0</v>
      </c>
      <c r="D893" s="53">
        <f t="shared" ca="1" si="64"/>
        <v>0</v>
      </c>
      <c r="E893" s="53">
        <f t="shared" ca="1" si="65"/>
        <v>0</v>
      </c>
      <c r="F893" s="53">
        <f t="shared" ca="1" si="66"/>
        <v>0</v>
      </c>
      <c r="G893" s="53">
        <f t="shared" ca="1" si="73"/>
        <v>0</v>
      </c>
      <c r="H893" s="56">
        <f t="shared" ca="1" si="74"/>
        <v>0</v>
      </c>
      <c r="I893" s="56">
        <f t="shared" ca="1" si="75"/>
        <v>0</v>
      </c>
      <c r="J893" s="53">
        <f t="shared" ca="1" si="76"/>
        <v>0</v>
      </c>
      <c r="K893" s="53">
        <f t="shared" ca="1" si="77"/>
        <v>0</v>
      </c>
      <c r="L893" s="53">
        <f t="shared" ca="1" si="78"/>
        <v>0</v>
      </c>
      <c r="M893" s="53">
        <f t="shared" ca="1" si="67"/>
        <v>0</v>
      </c>
      <c r="N893" s="56">
        <f t="shared" ca="1" si="79"/>
        <v>0</v>
      </c>
      <c r="O893" s="56">
        <f t="shared" ca="1" si="80"/>
        <v>0</v>
      </c>
      <c r="P893" s="53">
        <f t="shared" si="68"/>
        <v>0</v>
      </c>
      <c r="Q893" s="53">
        <f t="shared" si="69"/>
        <v>0</v>
      </c>
      <c r="R893" s="53">
        <f t="shared" si="70"/>
        <v>0</v>
      </c>
      <c r="S893" s="53">
        <f t="shared" si="71"/>
        <v>0</v>
      </c>
      <c r="T893" s="58">
        <f t="shared" si="72"/>
        <v>0</v>
      </c>
    </row>
    <row r="894" spans="1:20" ht="13">
      <c r="A894" s="43"/>
      <c r="B894" s="116">
        <f t="shared" ca="1" si="62"/>
        <v>0</v>
      </c>
      <c r="C894" s="45">
        <f t="shared" ca="1" si="63"/>
        <v>0</v>
      </c>
      <c r="D894" s="45">
        <f t="shared" ca="1" si="64"/>
        <v>0</v>
      </c>
      <c r="E894" s="45">
        <f t="shared" ca="1" si="65"/>
        <v>0</v>
      </c>
      <c r="F894" s="45">
        <f t="shared" ca="1" si="66"/>
        <v>0</v>
      </c>
      <c r="G894" s="45">
        <f t="shared" ca="1" si="73"/>
        <v>0</v>
      </c>
      <c r="H894" s="48">
        <f t="shared" ca="1" si="74"/>
        <v>0</v>
      </c>
      <c r="I894" s="48">
        <f t="shared" ca="1" si="75"/>
        <v>0</v>
      </c>
      <c r="J894" s="45">
        <f t="shared" ca="1" si="76"/>
        <v>0</v>
      </c>
      <c r="K894" s="45">
        <f t="shared" ca="1" si="77"/>
        <v>0</v>
      </c>
      <c r="L894" s="45">
        <f t="shared" ca="1" si="78"/>
        <v>0</v>
      </c>
      <c r="M894" s="45">
        <f t="shared" ca="1" si="67"/>
        <v>0</v>
      </c>
      <c r="N894" s="48">
        <f t="shared" ca="1" si="79"/>
        <v>0</v>
      </c>
      <c r="O894" s="48">
        <f t="shared" ca="1" si="80"/>
        <v>0</v>
      </c>
      <c r="P894" s="45">
        <f t="shared" si="68"/>
        <v>0</v>
      </c>
      <c r="Q894" s="45">
        <f t="shared" si="69"/>
        <v>0</v>
      </c>
      <c r="R894" s="45">
        <f t="shared" si="70"/>
        <v>0</v>
      </c>
      <c r="S894" s="45">
        <f t="shared" si="71"/>
        <v>0</v>
      </c>
      <c r="T894" s="50">
        <f t="shared" si="72"/>
        <v>0</v>
      </c>
    </row>
    <row r="895" spans="1:20" ht="13">
      <c r="A895" s="51"/>
      <c r="B895" s="115">
        <f t="shared" ca="1" si="62"/>
        <v>0</v>
      </c>
      <c r="C895" s="53">
        <f t="shared" ca="1" si="63"/>
        <v>0</v>
      </c>
      <c r="D895" s="53">
        <f t="shared" ca="1" si="64"/>
        <v>0</v>
      </c>
      <c r="E895" s="53">
        <f t="shared" ca="1" si="65"/>
        <v>0</v>
      </c>
      <c r="F895" s="53">
        <f t="shared" ca="1" si="66"/>
        <v>0</v>
      </c>
      <c r="G895" s="53">
        <f t="shared" ca="1" si="73"/>
        <v>0</v>
      </c>
      <c r="H895" s="56">
        <f t="shared" ca="1" si="74"/>
        <v>0</v>
      </c>
      <c r="I895" s="56">
        <f t="shared" ca="1" si="75"/>
        <v>0</v>
      </c>
      <c r="J895" s="53">
        <f t="shared" ca="1" si="76"/>
        <v>0</v>
      </c>
      <c r="K895" s="53">
        <f t="shared" ca="1" si="77"/>
        <v>0</v>
      </c>
      <c r="L895" s="53">
        <f t="shared" ca="1" si="78"/>
        <v>0</v>
      </c>
      <c r="M895" s="53">
        <f t="shared" ca="1" si="67"/>
        <v>0</v>
      </c>
      <c r="N895" s="56">
        <f t="shared" ca="1" si="79"/>
        <v>0</v>
      </c>
      <c r="O895" s="56">
        <f t="shared" ca="1" si="80"/>
        <v>0</v>
      </c>
      <c r="P895" s="53">
        <f t="shared" si="68"/>
        <v>0</v>
      </c>
      <c r="Q895" s="53">
        <f t="shared" si="69"/>
        <v>0</v>
      </c>
      <c r="R895" s="53">
        <f t="shared" si="70"/>
        <v>0</v>
      </c>
      <c r="S895" s="53">
        <f t="shared" si="71"/>
        <v>0</v>
      </c>
      <c r="T895" s="58">
        <f t="shared" si="72"/>
        <v>0</v>
      </c>
    </row>
    <row r="896" spans="1:20" ht="13">
      <c r="A896" s="43"/>
      <c r="B896" s="116">
        <f t="shared" ca="1" si="62"/>
        <v>0</v>
      </c>
      <c r="C896" s="45">
        <f t="shared" ca="1" si="63"/>
        <v>0</v>
      </c>
      <c r="D896" s="45">
        <f t="shared" ca="1" si="64"/>
        <v>0</v>
      </c>
      <c r="E896" s="45">
        <f t="shared" ca="1" si="65"/>
        <v>0</v>
      </c>
      <c r="F896" s="45">
        <f t="shared" ca="1" si="66"/>
        <v>0</v>
      </c>
      <c r="G896" s="45">
        <f t="shared" ca="1" si="73"/>
        <v>0</v>
      </c>
      <c r="H896" s="48">
        <f t="shared" ca="1" si="74"/>
        <v>0</v>
      </c>
      <c r="I896" s="48">
        <f t="shared" ca="1" si="75"/>
        <v>0</v>
      </c>
      <c r="J896" s="45">
        <f t="shared" ca="1" si="76"/>
        <v>0</v>
      </c>
      <c r="K896" s="45">
        <f t="shared" ca="1" si="77"/>
        <v>0</v>
      </c>
      <c r="L896" s="45">
        <f t="shared" ca="1" si="78"/>
        <v>0</v>
      </c>
      <c r="M896" s="45">
        <f t="shared" ca="1" si="67"/>
        <v>0</v>
      </c>
      <c r="N896" s="48">
        <f t="shared" ca="1" si="79"/>
        <v>0</v>
      </c>
      <c r="O896" s="48">
        <f t="shared" ca="1" si="80"/>
        <v>0</v>
      </c>
      <c r="P896" s="45">
        <f t="shared" si="68"/>
        <v>0</v>
      </c>
      <c r="Q896" s="45">
        <f t="shared" si="69"/>
        <v>0</v>
      </c>
      <c r="R896" s="45">
        <f t="shared" si="70"/>
        <v>0</v>
      </c>
      <c r="S896" s="45">
        <f t="shared" si="71"/>
        <v>0</v>
      </c>
      <c r="T896" s="50">
        <f t="shared" si="72"/>
        <v>0</v>
      </c>
    </row>
    <row r="897" spans="1:20" ht="13">
      <c r="A897" s="51"/>
      <c r="B897" s="115">
        <f t="shared" ca="1" si="62"/>
        <v>0</v>
      </c>
      <c r="C897" s="53">
        <f t="shared" ca="1" si="63"/>
        <v>0</v>
      </c>
      <c r="D897" s="53">
        <f t="shared" ca="1" si="64"/>
        <v>0</v>
      </c>
      <c r="E897" s="53">
        <f t="shared" ca="1" si="65"/>
        <v>0</v>
      </c>
      <c r="F897" s="53">
        <f t="shared" ca="1" si="66"/>
        <v>0</v>
      </c>
      <c r="G897" s="53">
        <f t="shared" ca="1" si="73"/>
        <v>0</v>
      </c>
      <c r="H897" s="56">
        <f t="shared" ca="1" si="74"/>
        <v>0</v>
      </c>
      <c r="I897" s="56">
        <f t="shared" ca="1" si="75"/>
        <v>0</v>
      </c>
      <c r="J897" s="53">
        <f t="shared" ca="1" si="76"/>
        <v>0</v>
      </c>
      <c r="K897" s="53">
        <f t="shared" ca="1" si="77"/>
        <v>0</v>
      </c>
      <c r="L897" s="53">
        <f t="shared" ca="1" si="78"/>
        <v>0</v>
      </c>
      <c r="M897" s="53">
        <f t="shared" ca="1" si="67"/>
        <v>0</v>
      </c>
      <c r="N897" s="56">
        <f t="shared" ca="1" si="79"/>
        <v>0</v>
      </c>
      <c r="O897" s="56">
        <f t="shared" ca="1" si="80"/>
        <v>0</v>
      </c>
      <c r="P897" s="53">
        <f t="shared" si="68"/>
        <v>0</v>
      </c>
      <c r="Q897" s="53">
        <f t="shared" si="69"/>
        <v>0</v>
      </c>
      <c r="R897" s="53">
        <f t="shared" si="70"/>
        <v>0</v>
      </c>
      <c r="S897" s="53">
        <f t="shared" si="71"/>
        <v>0</v>
      </c>
      <c r="T897" s="58">
        <f t="shared" si="72"/>
        <v>0</v>
      </c>
    </row>
    <row r="898" spans="1:20" ht="13">
      <c r="A898" s="43"/>
      <c r="B898" s="116">
        <f t="shared" ca="1" si="62"/>
        <v>0</v>
      </c>
      <c r="C898" s="45">
        <f t="shared" ca="1" si="63"/>
        <v>0</v>
      </c>
      <c r="D898" s="45">
        <f t="shared" ca="1" si="64"/>
        <v>0</v>
      </c>
      <c r="E898" s="45">
        <f t="shared" ca="1" si="65"/>
        <v>0</v>
      </c>
      <c r="F898" s="45">
        <f t="shared" ca="1" si="66"/>
        <v>0</v>
      </c>
      <c r="G898" s="45">
        <f t="shared" ca="1" si="73"/>
        <v>0</v>
      </c>
      <c r="H898" s="48">
        <f t="shared" ca="1" si="74"/>
        <v>0</v>
      </c>
      <c r="I898" s="48">
        <f t="shared" ca="1" si="75"/>
        <v>0</v>
      </c>
      <c r="J898" s="45">
        <f t="shared" ca="1" si="76"/>
        <v>0</v>
      </c>
      <c r="K898" s="45">
        <f t="shared" ca="1" si="77"/>
        <v>0</v>
      </c>
      <c r="L898" s="45">
        <f t="shared" ca="1" si="78"/>
        <v>0</v>
      </c>
      <c r="M898" s="45">
        <f t="shared" ca="1" si="67"/>
        <v>0</v>
      </c>
      <c r="N898" s="48">
        <f t="shared" ca="1" si="79"/>
        <v>0</v>
      </c>
      <c r="O898" s="48">
        <f t="shared" ca="1" si="80"/>
        <v>0</v>
      </c>
      <c r="P898" s="45">
        <f t="shared" si="68"/>
        <v>0</v>
      </c>
      <c r="Q898" s="45">
        <f t="shared" si="69"/>
        <v>0</v>
      </c>
      <c r="R898" s="45">
        <f t="shared" si="70"/>
        <v>0</v>
      </c>
      <c r="S898" s="45">
        <f t="shared" si="71"/>
        <v>0</v>
      </c>
      <c r="T898" s="50">
        <f t="shared" si="72"/>
        <v>0</v>
      </c>
    </row>
    <row r="899" spans="1:20" ht="13">
      <c r="A899" s="51"/>
      <c r="B899" s="115">
        <f t="shared" ca="1" si="62"/>
        <v>0</v>
      </c>
      <c r="C899" s="53">
        <f t="shared" ca="1" si="63"/>
        <v>0</v>
      </c>
      <c r="D899" s="53">
        <f t="shared" ca="1" si="64"/>
        <v>0</v>
      </c>
      <c r="E899" s="53">
        <f t="shared" ca="1" si="65"/>
        <v>0</v>
      </c>
      <c r="F899" s="53">
        <f t="shared" ca="1" si="66"/>
        <v>0</v>
      </c>
      <c r="G899" s="53">
        <f t="shared" ca="1" si="73"/>
        <v>0</v>
      </c>
      <c r="H899" s="56">
        <f t="shared" ca="1" si="74"/>
        <v>0</v>
      </c>
      <c r="I899" s="56">
        <f t="shared" ca="1" si="75"/>
        <v>0</v>
      </c>
      <c r="J899" s="53">
        <f t="shared" ca="1" si="76"/>
        <v>0</v>
      </c>
      <c r="K899" s="53">
        <f t="shared" ca="1" si="77"/>
        <v>0</v>
      </c>
      <c r="L899" s="53">
        <f t="shared" ca="1" si="78"/>
        <v>0</v>
      </c>
      <c r="M899" s="53">
        <f t="shared" ca="1" si="67"/>
        <v>0</v>
      </c>
      <c r="N899" s="56">
        <f t="shared" ca="1" si="79"/>
        <v>0</v>
      </c>
      <c r="O899" s="56">
        <f t="shared" ca="1" si="80"/>
        <v>0</v>
      </c>
      <c r="P899" s="53">
        <f t="shared" si="68"/>
        <v>0</v>
      </c>
      <c r="Q899" s="53">
        <f t="shared" si="69"/>
        <v>0</v>
      </c>
      <c r="R899" s="53">
        <f t="shared" si="70"/>
        <v>0</v>
      </c>
      <c r="S899" s="53">
        <f t="shared" si="71"/>
        <v>0</v>
      </c>
      <c r="T899" s="58">
        <f t="shared" si="72"/>
        <v>0</v>
      </c>
    </row>
    <row r="900" spans="1:20" ht="13">
      <c r="A900" s="43"/>
      <c r="B900" s="116">
        <f t="shared" ca="1" si="62"/>
        <v>0</v>
      </c>
      <c r="C900" s="45">
        <f t="shared" ca="1" si="63"/>
        <v>0</v>
      </c>
      <c r="D900" s="45">
        <f t="shared" ca="1" si="64"/>
        <v>0</v>
      </c>
      <c r="E900" s="45">
        <f t="shared" ca="1" si="65"/>
        <v>0</v>
      </c>
      <c r="F900" s="45">
        <f t="shared" ca="1" si="66"/>
        <v>0</v>
      </c>
      <c r="G900" s="45">
        <f t="shared" ca="1" si="73"/>
        <v>0</v>
      </c>
      <c r="H900" s="48">
        <f t="shared" ca="1" si="74"/>
        <v>0</v>
      </c>
      <c r="I900" s="48">
        <f t="shared" ca="1" si="75"/>
        <v>0</v>
      </c>
      <c r="J900" s="45">
        <f t="shared" ca="1" si="76"/>
        <v>0</v>
      </c>
      <c r="K900" s="45">
        <f t="shared" ca="1" si="77"/>
        <v>0</v>
      </c>
      <c r="L900" s="45">
        <f t="shared" ca="1" si="78"/>
        <v>0</v>
      </c>
      <c r="M900" s="45">
        <f t="shared" ca="1" si="67"/>
        <v>0</v>
      </c>
      <c r="N900" s="48">
        <f t="shared" ca="1" si="79"/>
        <v>0</v>
      </c>
      <c r="O900" s="48">
        <f t="shared" ca="1" si="80"/>
        <v>0</v>
      </c>
      <c r="P900" s="45">
        <f t="shared" si="68"/>
        <v>0</v>
      </c>
      <c r="Q900" s="45">
        <f t="shared" si="69"/>
        <v>0</v>
      </c>
      <c r="R900" s="45">
        <f t="shared" si="70"/>
        <v>0</v>
      </c>
      <c r="S900" s="45">
        <f t="shared" si="71"/>
        <v>0</v>
      </c>
      <c r="T900" s="50">
        <f t="shared" si="72"/>
        <v>0</v>
      </c>
    </row>
    <row r="901" spans="1:20" ht="13">
      <c r="A901" s="51"/>
      <c r="B901" s="115">
        <f t="shared" ca="1" si="62"/>
        <v>0</v>
      </c>
      <c r="C901" s="53">
        <f t="shared" ca="1" si="63"/>
        <v>0</v>
      </c>
      <c r="D901" s="53">
        <f t="shared" ca="1" si="64"/>
        <v>0</v>
      </c>
      <c r="E901" s="53">
        <f t="shared" ca="1" si="65"/>
        <v>0</v>
      </c>
      <c r="F901" s="53">
        <f t="shared" ca="1" si="66"/>
        <v>0</v>
      </c>
      <c r="G901" s="53">
        <f t="shared" ca="1" si="73"/>
        <v>0</v>
      </c>
      <c r="H901" s="56">
        <f t="shared" ca="1" si="74"/>
        <v>0</v>
      </c>
      <c r="I901" s="56">
        <f t="shared" ca="1" si="75"/>
        <v>0</v>
      </c>
      <c r="J901" s="53">
        <f t="shared" ca="1" si="76"/>
        <v>0</v>
      </c>
      <c r="K901" s="53">
        <f t="shared" ca="1" si="77"/>
        <v>0</v>
      </c>
      <c r="L901" s="53">
        <f t="shared" ca="1" si="78"/>
        <v>0</v>
      </c>
      <c r="M901" s="53">
        <f t="shared" ca="1" si="67"/>
        <v>0</v>
      </c>
      <c r="N901" s="56">
        <f t="shared" ca="1" si="79"/>
        <v>0</v>
      </c>
      <c r="O901" s="56">
        <f t="shared" ca="1" si="80"/>
        <v>0</v>
      </c>
      <c r="P901" s="53">
        <f t="shared" si="68"/>
        <v>0</v>
      </c>
      <c r="Q901" s="53">
        <f t="shared" si="69"/>
        <v>0</v>
      </c>
      <c r="R901" s="53">
        <f t="shared" si="70"/>
        <v>0</v>
      </c>
      <c r="S901" s="53">
        <f t="shared" si="71"/>
        <v>0</v>
      </c>
      <c r="T901" s="58">
        <f t="shared" si="72"/>
        <v>0</v>
      </c>
    </row>
    <row r="902" spans="1:20" ht="13">
      <c r="A902" s="43"/>
      <c r="B902" s="116">
        <f t="shared" ca="1" si="62"/>
        <v>0</v>
      </c>
      <c r="C902" s="45">
        <f t="shared" ca="1" si="63"/>
        <v>0</v>
      </c>
      <c r="D902" s="45">
        <f t="shared" ca="1" si="64"/>
        <v>0</v>
      </c>
      <c r="E902" s="45">
        <f t="shared" ca="1" si="65"/>
        <v>0</v>
      </c>
      <c r="F902" s="45">
        <f t="shared" ca="1" si="66"/>
        <v>0</v>
      </c>
      <c r="G902" s="45">
        <f t="shared" ca="1" si="73"/>
        <v>0</v>
      </c>
      <c r="H902" s="48">
        <f t="shared" ca="1" si="74"/>
        <v>0</v>
      </c>
      <c r="I902" s="48">
        <f t="shared" ca="1" si="75"/>
        <v>0</v>
      </c>
      <c r="J902" s="45">
        <f t="shared" ca="1" si="76"/>
        <v>0</v>
      </c>
      <c r="K902" s="45">
        <f t="shared" ca="1" si="77"/>
        <v>0</v>
      </c>
      <c r="L902" s="45">
        <f t="shared" ca="1" si="78"/>
        <v>0</v>
      </c>
      <c r="M902" s="45">
        <f t="shared" ca="1" si="67"/>
        <v>0</v>
      </c>
      <c r="N902" s="48">
        <f t="shared" ca="1" si="79"/>
        <v>0</v>
      </c>
      <c r="O902" s="48">
        <f t="shared" ca="1" si="80"/>
        <v>0</v>
      </c>
      <c r="P902" s="45">
        <f t="shared" si="68"/>
        <v>0</v>
      </c>
      <c r="Q902" s="45">
        <f t="shared" si="69"/>
        <v>0</v>
      </c>
      <c r="R902" s="45">
        <f t="shared" si="70"/>
        <v>0</v>
      </c>
      <c r="S902" s="45">
        <f t="shared" si="71"/>
        <v>0</v>
      </c>
      <c r="T902" s="50">
        <f t="shared" si="72"/>
        <v>0</v>
      </c>
    </row>
    <row r="903" spans="1:20" ht="13">
      <c r="A903" s="51"/>
      <c r="B903" s="115">
        <f t="shared" ca="1" si="62"/>
        <v>0</v>
      </c>
      <c r="C903" s="53">
        <f t="shared" ca="1" si="63"/>
        <v>0</v>
      </c>
      <c r="D903" s="53">
        <f t="shared" ca="1" si="64"/>
        <v>0</v>
      </c>
      <c r="E903" s="53">
        <f t="shared" ca="1" si="65"/>
        <v>0</v>
      </c>
      <c r="F903" s="53">
        <f t="shared" ca="1" si="66"/>
        <v>0</v>
      </c>
      <c r="G903" s="53">
        <f t="shared" ca="1" si="73"/>
        <v>0</v>
      </c>
      <c r="H903" s="56">
        <f t="shared" ca="1" si="74"/>
        <v>0</v>
      </c>
      <c r="I903" s="56">
        <f t="shared" ca="1" si="75"/>
        <v>0</v>
      </c>
      <c r="J903" s="53">
        <f t="shared" ca="1" si="76"/>
        <v>0</v>
      </c>
      <c r="K903" s="53">
        <f t="shared" ca="1" si="77"/>
        <v>0</v>
      </c>
      <c r="L903" s="53">
        <f t="shared" ca="1" si="78"/>
        <v>0</v>
      </c>
      <c r="M903" s="53">
        <f t="shared" ca="1" si="67"/>
        <v>0</v>
      </c>
      <c r="N903" s="56">
        <f t="shared" ca="1" si="79"/>
        <v>0</v>
      </c>
      <c r="O903" s="56">
        <f t="shared" ca="1" si="80"/>
        <v>0</v>
      </c>
      <c r="P903" s="53">
        <f t="shared" si="68"/>
        <v>0</v>
      </c>
      <c r="Q903" s="53">
        <f t="shared" si="69"/>
        <v>0</v>
      </c>
      <c r="R903" s="53">
        <f t="shared" si="70"/>
        <v>0</v>
      </c>
      <c r="S903" s="53">
        <f t="shared" si="71"/>
        <v>0</v>
      </c>
      <c r="T903" s="58">
        <f t="shared" si="72"/>
        <v>0</v>
      </c>
    </row>
    <row r="904" spans="1:20" ht="13">
      <c r="A904" s="43"/>
      <c r="B904" s="116">
        <f t="shared" ca="1" si="62"/>
        <v>0</v>
      </c>
      <c r="C904" s="45">
        <f t="shared" ca="1" si="63"/>
        <v>0</v>
      </c>
      <c r="D904" s="45">
        <f t="shared" ca="1" si="64"/>
        <v>0</v>
      </c>
      <c r="E904" s="45">
        <f t="shared" ca="1" si="65"/>
        <v>0</v>
      </c>
      <c r="F904" s="45">
        <f t="shared" ca="1" si="66"/>
        <v>0</v>
      </c>
      <c r="G904" s="45">
        <f t="shared" ca="1" si="73"/>
        <v>0</v>
      </c>
      <c r="H904" s="48">
        <f t="shared" ca="1" si="74"/>
        <v>0</v>
      </c>
      <c r="I904" s="48">
        <f t="shared" ca="1" si="75"/>
        <v>0</v>
      </c>
      <c r="J904" s="45">
        <f t="shared" ca="1" si="76"/>
        <v>0</v>
      </c>
      <c r="K904" s="45">
        <f t="shared" ca="1" si="77"/>
        <v>0</v>
      </c>
      <c r="L904" s="45">
        <f t="shared" ca="1" si="78"/>
        <v>0</v>
      </c>
      <c r="M904" s="45">
        <f t="shared" ca="1" si="67"/>
        <v>0</v>
      </c>
      <c r="N904" s="48">
        <f t="shared" ca="1" si="79"/>
        <v>0</v>
      </c>
      <c r="O904" s="48">
        <f t="shared" ca="1" si="80"/>
        <v>0</v>
      </c>
      <c r="P904" s="45">
        <f t="shared" si="68"/>
        <v>0</v>
      </c>
      <c r="Q904" s="45">
        <f t="shared" si="69"/>
        <v>0</v>
      </c>
      <c r="R904" s="45">
        <f t="shared" si="70"/>
        <v>0</v>
      </c>
      <c r="S904" s="45">
        <f t="shared" si="71"/>
        <v>0</v>
      </c>
      <c r="T904" s="50">
        <f t="shared" si="72"/>
        <v>0</v>
      </c>
    </row>
    <row r="905" spans="1:20" ht="13">
      <c r="A905" s="51"/>
      <c r="B905" s="115">
        <f t="shared" ca="1" si="62"/>
        <v>0</v>
      </c>
      <c r="C905" s="53">
        <f t="shared" ca="1" si="63"/>
        <v>0</v>
      </c>
      <c r="D905" s="53">
        <f t="shared" ca="1" si="64"/>
        <v>0</v>
      </c>
      <c r="E905" s="53">
        <f t="shared" ca="1" si="65"/>
        <v>0</v>
      </c>
      <c r="F905" s="53">
        <f t="shared" ca="1" si="66"/>
        <v>0</v>
      </c>
      <c r="G905" s="53">
        <f t="shared" ca="1" si="73"/>
        <v>0</v>
      </c>
      <c r="H905" s="56">
        <f t="shared" ca="1" si="74"/>
        <v>0</v>
      </c>
      <c r="I905" s="56">
        <f t="shared" ca="1" si="75"/>
        <v>0</v>
      </c>
      <c r="J905" s="53">
        <f t="shared" ca="1" si="76"/>
        <v>0</v>
      </c>
      <c r="K905" s="53">
        <f t="shared" ca="1" si="77"/>
        <v>0</v>
      </c>
      <c r="L905" s="53">
        <f t="shared" ca="1" si="78"/>
        <v>0</v>
      </c>
      <c r="M905" s="53">
        <f t="shared" ca="1" si="67"/>
        <v>0</v>
      </c>
      <c r="N905" s="56">
        <f t="shared" ca="1" si="79"/>
        <v>0</v>
      </c>
      <c r="O905" s="56">
        <f t="shared" ca="1" si="80"/>
        <v>0</v>
      </c>
      <c r="P905" s="53">
        <f t="shared" si="68"/>
        <v>0</v>
      </c>
      <c r="Q905" s="53">
        <f t="shared" si="69"/>
        <v>0</v>
      </c>
      <c r="R905" s="53">
        <f t="shared" si="70"/>
        <v>0</v>
      </c>
      <c r="S905" s="53">
        <f t="shared" si="71"/>
        <v>0</v>
      </c>
      <c r="T905" s="58">
        <f t="shared" si="72"/>
        <v>0</v>
      </c>
    </row>
    <row r="906" spans="1:20" ht="13">
      <c r="A906" s="43"/>
      <c r="B906" s="116">
        <f t="shared" ca="1" si="62"/>
        <v>0</v>
      </c>
      <c r="C906" s="45">
        <f t="shared" ca="1" si="63"/>
        <v>0</v>
      </c>
      <c r="D906" s="45">
        <f t="shared" ca="1" si="64"/>
        <v>0</v>
      </c>
      <c r="E906" s="45">
        <f t="shared" ca="1" si="65"/>
        <v>0</v>
      </c>
      <c r="F906" s="45">
        <f t="shared" ca="1" si="66"/>
        <v>0</v>
      </c>
      <c r="G906" s="45">
        <f t="shared" ca="1" si="73"/>
        <v>0</v>
      </c>
      <c r="H906" s="48">
        <f t="shared" ca="1" si="74"/>
        <v>0</v>
      </c>
      <c r="I906" s="48">
        <f t="shared" ca="1" si="75"/>
        <v>0</v>
      </c>
      <c r="J906" s="45">
        <f t="shared" ca="1" si="76"/>
        <v>0</v>
      </c>
      <c r="K906" s="45">
        <f t="shared" ca="1" si="77"/>
        <v>0</v>
      </c>
      <c r="L906" s="45">
        <f t="shared" ca="1" si="78"/>
        <v>0</v>
      </c>
      <c r="M906" s="45">
        <f t="shared" ca="1" si="67"/>
        <v>0</v>
      </c>
      <c r="N906" s="48">
        <f t="shared" ca="1" si="79"/>
        <v>0</v>
      </c>
      <c r="O906" s="48">
        <f t="shared" ca="1" si="80"/>
        <v>0</v>
      </c>
      <c r="P906" s="45">
        <f t="shared" si="68"/>
        <v>0</v>
      </c>
      <c r="Q906" s="45">
        <f t="shared" si="69"/>
        <v>0</v>
      </c>
      <c r="R906" s="45">
        <f t="shared" si="70"/>
        <v>0</v>
      </c>
      <c r="S906" s="45">
        <f t="shared" si="71"/>
        <v>0</v>
      </c>
      <c r="T906" s="50">
        <f t="shared" si="72"/>
        <v>0</v>
      </c>
    </row>
    <row r="907" spans="1:20" ht="13">
      <c r="A907" s="51"/>
      <c r="B907" s="115">
        <f t="shared" ca="1" si="62"/>
        <v>0</v>
      </c>
      <c r="C907" s="53">
        <f t="shared" ca="1" si="63"/>
        <v>0</v>
      </c>
      <c r="D907" s="53">
        <f t="shared" ca="1" si="64"/>
        <v>0</v>
      </c>
      <c r="E907" s="53">
        <f t="shared" ca="1" si="65"/>
        <v>0</v>
      </c>
      <c r="F907" s="53">
        <f t="shared" ca="1" si="66"/>
        <v>0</v>
      </c>
      <c r="G907" s="53">
        <f t="shared" ca="1" si="73"/>
        <v>0</v>
      </c>
      <c r="H907" s="56">
        <f t="shared" ca="1" si="74"/>
        <v>0</v>
      </c>
      <c r="I907" s="56">
        <f t="shared" ca="1" si="75"/>
        <v>0</v>
      </c>
      <c r="J907" s="53">
        <f t="shared" ca="1" si="76"/>
        <v>0</v>
      </c>
      <c r="K907" s="53">
        <f t="shared" ca="1" si="77"/>
        <v>0</v>
      </c>
      <c r="L907" s="53">
        <f t="shared" ca="1" si="78"/>
        <v>0</v>
      </c>
      <c r="M907" s="53">
        <f t="shared" ca="1" si="67"/>
        <v>0</v>
      </c>
      <c r="N907" s="56">
        <f t="shared" ca="1" si="79"/>
        <v>0</v>
      </c>
      <c r="O907" s="56">
        <f t="shared" ca="1" si="80"/>
        <v>0</v>
      </c>
      <c r="P907" s="53">
        <f t="shared" si="68"/>
        <v>0</v>
      </c>
      <c r="Q907" s="53">
        <f t="shared" si="69"/>
        <v>0</v>
      </c>
      <c r="R907" s="53">
        <f t="shared" si="70"/>
        <v>0</v>
      </c>
      <c r="S907" s="53">
        <f t="shared" si="71"/>
        <v>0</v>
      </c>
      <c r="T907" s="58">
        <f t="shared" si="72"/>
        <v>0</v>
      </c>
    </row>
    <row r="908" spans="1:20" ht="13">
      <c r="A908" s="43"/>
      <c r="B908" s="116">
        <f t="shared" ca="1" si="62"/>
        <v>0</v>
      </c>
      <c r="C908" s="45">
        <f t="shared" ca="1" si="63"/>
        <v>0</v>
      </c>
      <c r="D908" s="45">
        <f t="shared" ca="1" si="64"/>
        <v>0</v>
      </c>
      <c r="E908" s="45">
        <f t="shared" ca="1" si="65"/>
        <v>0</v>
      </c>
      <c r="F908" s="45">
        <f t="shared" ca="1" si="66"/>
        <v>0</v>
      </c>
      <c r="G908" s="45">
        <f t="shared" ca="1" si="73"/>
        <v>0</v>
      </c>
      <c r="H908" s="48">
        <f t="shared" ca="1" si="74"/>
        <v>0</v>
      </c>
      <c r="I908" s="48">
        <f t="shared" ca="1" si="75"/>
        <v>0</v>
      </c>
      <c r="J908" s="45">
        <f t="shared" ca="1" si="76"/>
        <v>0</v>
      </c>
      <c r="K908" s="45">
        <f t="shared" ca="1" si="77"/>
        <v>0</v>
      </c>
      <c r="L908" s="45">
        <f t="shared" ca="1" si="78"/>
        <v>0</v>
      </c>
      <c r="M908" s="45">
        <f t="shared" ca="1" si="67"/>
        <v>0</v>
      </c>
      <c r="N908" s="48">
        <f t="shared" ca="1" si="79"/>
        <v>0</v>
      </c>
      <c r="O908" s="48">
        <f t="shared" ca="1" si="80"/>
        <v>0</v>
      </c>
      <c r="P908" s="45">
        <f t="shared" si="68"/>
        <v>0</v>
      </c>
      <c r="Q908" s="45">
        <f t="shared" si="69"/>
        <v>0</v>
      </c>
      <c r="R908" s="45">
        <f t="shared" si="70"/>
        <v>0</v>
      </c>
      <c r="S908" s="45">
        <f t="shared" si="71"/>
        <v>0</v>
      </c>
      <c r="T908" s="50">
        <f t="shared" si="72"/>
        <v>0</v>
      </c>
    </row>
    <row r="909" spans="1:20" ht="13">
      <c r="A909" s="51"/>
      <c r="B909" s="115">
        <f t="shared" ca="1" si="62"/>
        <v>0</v>
      </c>
      <c r="C909" s="53">
        <f t="shared" ca="1" si="63"/>
        <v>0</v>
      </c>
      <c r="D909" s="53">
        <f t="shared" ca="1" si="64"/>
        <v>0</v>
      </c>
      <c r="E909" s="53">
        <f t="shared" ca="1" si="65"/>
        <v>0</v>
      </c>
      <c r="F909" s="53">
        <f t="shared" ca="1" si="66"/>
        <v>0</v>
      </c>
      <c r="G909" s="53">
        <f t="shared" ca="1" si="73"/>
        <v>0</v>
      </c>
      <c r="H909" s="56">
        <f t="shared" ca="1" si="74"/>
        <v>0</v>
      </c>
      <c r="I909" s="56">
        <f t="shared" ca="1" si="75"/>
        <v>0</v>
      </c>
      <c r="J909" s="53">
        <f t="shared" ca="1" si="76"/>
        <v>0</v>
      </c>
      <c r="K909" s="53">
        <f t="shared" ca="1" si="77"/>
        <v>0</v>
      </c>
      <c r="L909" s="53">
        <f t="shared" ca="1" si="78"/>
        <v>0</v>
      </c>
      <c r="M909" s="53">
        <f t="shared" ca="1" si="67"/>
        <v>0</v>
      </c>
      <c r="N909" s="56">
        <f t="shared" ca="1" si="79"/>
        <v>0</v>
      </c>
      <c r="O909" s="56">
        <f t="shared" ca="1" si="80"/>
        <v>0</v>
      </c>
      <c r="P909" s="53">
        <f t="shared" si="68"/>
        <v>0</v>
      </c>
      <c r="Q909" s="53">
        <f t="shared" si="69"/>
        <v>0</v>
      </c>
      <c r="R909" s="53">
        <f t="shared" si="70"/>
        <v>0</v>
      </c>
      <c r="S909" s="53">
        <f t="shared" si="71"/>
        <v>0</v>
      </c>
      <c r="T909" s="58">
        <f t="shared" si="72"/>
        <v>0</v>
      </c>
    </row>
    <row r="910" spans="1:20" ht="13">
      <c r="A910" s="43"/>
      <c r="B910" s="116">
        <f t="shared" ca="1" si="62"/>
        <v>0</v>
      </c>
      <c r="C910" s="45">
        <f t="shared" ca="1" si="63"/>
        <v>0</v>
      </c>
      <c r="D910" s="45">
        <f t="shared" ca="1" si="64"/>
        <v>0</v>
      </c>
      <c r="E910" s="45">
        <f t="shared" ca="1" si="65"/>
        <v>0</v>
      </c>
      <c r="F910" s="45">
        <f t="shared" ca="1" si="66"/>
        <v>0</v>
      </c>
      <c r="G910" s="45">
        <f t="shared" ca="1" si="73"/>
        <v>0</v>
      </c>
      <c r="H910" s="48">
        <f t="shared" ca="1" si="74"/>
        <v>0</v>
      </c>
      <c r="I910" s="48">
        <f t="shared" ca="1" si="75"/>
        <v>0</v>
      </c>
      <c r="J910" s="45">
        <f t="shared" ca="1" si="76"/>
        <v>0</v>
      </c>
      <c r="K910" s="45">
        <f t="shared" ca="1" si="77"/>
        <v>0</v>
      </c>
      <c r="L910" s="45">
        <f t="shared" ca="1" si="78"/>
        <v>0</v>
      </c>
      <c r="M910" s="45">
        <f t="shared" ca="1" si="67"/>
        <v>0</v>
      </c>
      <c r="N910" s="48">
        <f t="shared" ca="1" si="79"/>
        <v>0</v>
      </c>
      <c r="O910" s="48">
        <f t="shared" ca="1" si="80"/>
        <v>0</v>
      </c>
      <c r="P910" s="45">
        <f t="shared" si="68"/>
        <v>0</v>
      </c>
      <c r="Q910" s="45">
        <f t="shared" si="69"/>
        <v>0</v>
      </c>
      <c r="R910" s="45">
        <f t="shared" si="70"/>
        <v>0</v>
      </c>
      <c r="S910" s="45">
        <f t="shared" si="71"/>
        <v>0</v>
      </c>
      <c r="T910" s="50">
        <f t="shared" si="72"/>
        <v>0</v>
      </c>
    </row>
    <row r="911" spans="1:20" ht="13">
      <c r="A911" s="51"/>
      <c r="B911" s="115">
        <f t="shared" ca="1" si="62"/>
        <v>0</v>
      </c>
      <c r="C911" s="53">
        <f t="shared" ca="1" si="63"/>
        <v>0</v>
      </c>
      <c r="D911" s="53">
        <f t="shared" ca="1" si="64"/>
        <v>0</v>
      </c>
      <c r="E911" s="53">
        <f t="shared" ca="1" si="65"/>
        <v>0</v>
      </c>
      <c r="F911" s="53">
        <f t="shared" ca="1" si="66"/>
        <v>0</v>
      </c>
      <c r="G911" s="53">
        <f t="shared" ca="1" si="73"/>
        <v>0</v>
      </c>
      <c r="H911" s="56">
        <f t="shared" ca="1" si="74"/>
        <v>0</v>
      </c>
      <c r="I911" s="56">
        <f t="shared" ca="1" si="75"/>
        <v>0</v>
      </c>
      <c r="J911" s="53">
        <f t="shared" ca="1" si="76"/>
        <v>0</v>
      </c>
      <c r="K911" s="53">
        <f t="shared" ca="1" si="77"/>
        <v>0</v>
      </c>
      <c r="L911" s="53">
        <f t="shared" ca="1" si="78"/>
        <v>0</v>
      </c>
      <c r="M911" s="53">
        <f t="shared" ca="1" si="67"/>
        <v>0</v>
      </c>
      <c r="N911" s="56">
        <f t="shared" ca="1" si="79"/>
        <v>0</v>
      </c>
      <c r="O911" s="56">
        <f t="shared" ca="1" si="80"/>
        <v>0</v>
      </c>
      <c r="P911" s="53">
        <f t="shared" si="68"/>
        <v>0</v>
      </c>
      <c r="Q911" s="53">
        <f t="shared" si="69"/>
        <v>0</v>
      </c>
      <c r="R911" s="53">
        <f t="shared" si="70"/>
        <v>0</v>
      </c>
      <c r="S911" s="53">
        <f t="shared" si="71"/>
        <v>0</v>
      </c>
      <c r="T911" s="58">
        <f t="shared" si="72"/>
        <v>0</v>
      </c>
    </row>
    <row r="912" spans="1:20" ht="13">
      <c r="A912" s="43"/>
      <c r="B912" s="116">
        <f t="shared" ca="1" si="62"/>
        <v>0</v>
      </c>
      <c r="C912" s="45">
        <f t="shared" ca="1" si="63"/>
        <v>0</v>
      </c>
      <c r="D912" s="45">
        <f t="shared" ca="1" si="64"/>
        <v>0</v>
      </c>
      <c r="E912" s="45">
        <f t="shared" ca="1" si="65"/>
        <v>0</v>
      </c>
      <c r="F912" s="45">
        <f t="shared" ca="1" si="66"/>
        <v>0</v>
      </c>
      <c r="G912" s="45">
        <f t="shared" ca="1" si="73"/>
        <v>0</v>
      </c>
      <c r="H912" s="48">
        <f t="shared" ca="1" si="74"/>
        <v>0</v>
      </c>
      <c r="I912" s="48">
        <f t="shared" ca="1" si="75"/>
        <v>0</v>
      </c>
      <c r="J912" s="45">
        <f t="shared" ca="1" si="76"/>
        <v>0</v>
      </c>
      <c r="K912" s="45">
        <f t="shared" ca="1" si="77"/>
        <v>0</v>
      </c>
      <c r="L912" s="45">
        <f t="shared" ca="1" si="78"/>
        <v>0</v>
      </c>
      <c r="M912" s="45">
        <f t="shared" ca="1" si="67"/>
        <v>0</v>
      </c>
      <c r="N912" s="48">
        <f t="shared" ca="1" si="79"/>
        <v>0</v>
      </c>
      <c r="O912" s="48">
        <f t="shared" ca="1" si="80"/>
        <v>0</v>
      </c>
      <c r="P912" s="45">
        <f t="shared" si="68"/>
        <v>0</v>
      </c>
      <c r="Q912" s="45">
        <f t="shared" si="69"/>
        <v>0</v>
      </c>
      <c r="R912" s="45">
        <f t="shared" si="70"/>
        <v>0</v>
      </c>
      <c r="S912" s="45">
        <f t="shared" si="71"/>
        <v>0</v>
      </c>
      <c r="T912" s="50">
        <f t="shared" si="72"/>
        <v>0</v>
      </c>
    </row>
    <row r="913" spans="1:20" ht="13">
      <c r="A913" s="51"/>
      <c r="B913" s="115">
        <f t="shared" ca="1" si="62"/>
        <v>0</v>
      </c>
      <c r="C913" s="53">
        <f t="shared" ca="1" si="63"/>
        <v>0</v>
      </c>
      <c r="D913" s="53">
        <f t="shared" ca="1" si="64"/>
        <v>0</v>
      </c>
      <c r="E913" s="53">
        <f t="shared" ca="1" si="65"/>
        <v>0</v>
      </c>
      <c r="F913" s="53">
        <f t="shared" ca="1" si="66"/>
        <v>0</v>
      </c>
      <c r="G913" s="53">
        <f t="shared" ca="1" si="73"/>
        <v>0</v>
      </c>
      <c r="H913" s="56">
        <f t="shared" ca="1" si="74"/>
        <v>0</v>
      </c>
      <c r="I913" s="56">
        <f t="shared" ca="1" si="75"/>
        <v>0</v>
      </c>
      <c r="J913" s="53">
        <f t="shared" ca="1" si="76"/>
        <v>0</v>
      </c>
      <c r="K913" s="53">
        <f t="shared" ca="1" si="77"/>
        <v>0</v>
      </c>
      <c r="L913" s="53">
        <f t="shared" ca="1" si="78"/>
        <v>0</v>
      </c>
      <c r="M913" s="53">
        <f t="shared" ca="1" si="67"/>
        <v>0</v>
      </c>
      <c r="N913" s="56">
        <f t="shared" ca="1" si="79"/>
        <v>0</v>
      </c>
      <c r="O913" s="56">
        <f t="shared" ca="1" si="80"/>
        <v>0</v>
      </c>
      <c r="P913" s="53">
        <f t="shared" si="68"/>
        <v>0</v>
      </c>
      <c r="Q913" s="53">
        <f t="shared" si="69"/>
        <v>0</v>
      </c>
      <c r="R913" s="53">
        <f t="shared" si="70"/>
        <v>0</v>
      </c>
      <c r="S913" s="53">
        <f t="shared" si="71"/>
        <v>0</v>
      </c>
      <c r="T913" s="58">
        <f t="shared" si="72"/>
        <v>0</v>
      </c>
    </row>
    <row r="914" spans="1:20" ht="13">
      <c r="A914" s="43"/>
      <c r="B914" s="116">
        <f t="shared" ca="1" si="62"/>
        <v>0</v>
      </c>
      <c r="C914" s="45">
        <f t="shared" ca="1" si="63"/>
        <v>0</v>
      </c>
      <c r="D914" s="45">
        <f t="shared" ca="1" si="64"/>
        <v>0</v>
      </c>
      <c r="E914" s="45">
        <f t="shared" ca="1" si="65"/>
        <v>0</v>
      </c>
      <c r="F914" s="45">
        <f t="shared" ca="1" si="66"/>
        <v>0</v>
      </c>
      <c r="G914" s="45">
        <f t="shared" ca="1" si="73"/>
        <v>0</v>
      </c>
      <c r="H914" s="48">
        <f t="shared" ca="1" si="74"/>
        <v>0</v>
      </c>
      <c r="I914" s="48">
        <f t="shared" ca="1" si="75"/>
        <v>0</v>
      </c>
      <c r="J914" s="45">
        <f t="shared" ca="1" si="76"/>
        <v>0</v>
      </c>
      <c r="K914" s="45">
        <f t="shared" ca="1" si="77"/>
        <v>0</v>
      </c>
      <c r="L914" s="45">
        <f t="shared" ca="1" si="78"/>
        <v>0</v>
      </c>
      <c r="M914" s="45">
        <f t="shared" ca="1" si="67"/>
        <v>0</v>
      </c>
      <c r="N914" s="48">
        <f t="shared" ca="1" si="79"/>
        <v>0</v>
      </c>
      <c r="O914" s="48">
        <f t="shared" ca="1" si="80"/>
        <v>0</v>
      </c>
      <c r="P914" s="45">
        <f t="shared" si="68"/>
        <v>0</v>
      </c>
      <c r="Q914" s="45">
        <f t="shared" si="69"/>
        <v>0</v>
      </c>
      <c r="R914" s="45">
        <f t="shared" si="70"/>
        <v>0</v>
      </c>
      <c r="S914" s="45">
        <f t="shared" si="71"/>
        <v>0</v>
      </c>
      <c r="T914" s="50">
        <f t="shared" si="72"/>
        <v>0</v>
      </c>
    </row>
    <row r="915" spans="1:20" ht="13">
      <c r="A915" s="51"/>
      <c r="B915" s="115">
        <f t="shared" ca="1" si="62"/>
        <v>0</v>
      </c>
      <c r="C915" s="53">
        <f t="shared" ca="1" si="63"/>
        <v>0</v>
      </c>
      <c r="D915" s="53">
        <f t="shared" ca="1" si="64"/>
        <v>0</v>
      </c>
      <c r="E915" s="53">
        <f t="shared" ca="1" si="65"/>
        <v>0</v>
      </c>
      <c r="F915" s="53">
        <f t="shared" ca="1" si="66"/>
        <v>0</v>
      </c>
      <c r="G915" s="53">
        <f t="shared" ca="1" si="73"/>
        <v>0</v>
      </c>
      <c r="H915" s="56">
        <f t="shared" ca="1" si="74"/>
        <v>0</v>
      </c>
      <c r="I915" s="56">
        <f t="shared" ca="1" si="75"/>
        <v>0</v>
      </c>
      <c r="J915" s="53">
        <f t="shared" ca="1" si="76"/>
        <v>0</v>
      </c>
      <c r="K915" s="53">
        <f t="shared" ca="1" si="77"/>
        <v>0</v>
      </c>
      <c r="L915" s="53">
        <f t="shared" ca="1" si="78"/>
        <v>0</v>
      </c>
      <c r="M915" s="53">
        <f t="shared" ca="1" si="67"/>
        <v>0</v>
      </c>
      <c r="N915" s="56">
        <f t="shared" ca="1" si="79"/>
        <v>0</v>
      </c>
      <c r="O915" s="56">
        <f t="shared" ca="1" si="80"/>
        <v>0</v>
      </c>
      <c r="P915" s="53">
        <f t="shared" si="68"/>
        <v>0</v>
      </c>
      <c r="Q915" s="53">
        <f t="shared" si="69"/>
        <v>0</v>
      </c>
      <c r="R915" s="53">
        <f t="shared" si="70"/>
        <v>0</v>
      </c>
      <c r="S915" s="53">
        <f t="shared" si="71"/>
        <v>0</v>
      </c>
      <c r="T915" s="58">
        <f t="shared" si="72"/>
        <v>0</v>
      </c>
    </row>
    <row r="916" spans="1:20" ht="13">
      <c r="A916" s="43"/>
      <c r="B916" s="116">
        <f t="shared" ca="1" si="62"/>
        <v>0</v>
      </c>
      <c r="C916" s="45">
        <f t="shared" ca="1" si="63"/>
        <v>0</v>
      </c>
      <c r="D916" s="45">
        <f t="shared" ca="1" si="64"/>
        <v>0</v>
      </c>
      <c r="E916" s="45">
        <f t="shared" ca="1" si="65"/>
        <v>0</v>
      </c>
      <c r="F916" s="45">
        <f t="shared" ca="1" si="66"/>
        <v>0</v>
      </c>
      <c r="G916" s="45">
        <f t="shared" ca="1" si="73"/>
        <v>0</v>
      </c>
      <c r="H916" s="48">
        <f t="shared" ca="1" si="74"/>
        <v>0</v>
      </c>
      <c r="I916" s="48">
        <f t="shared" ca="1" si="75"/>
        <v>0</v>
      </c>
      <c r="J916" s="45">
        <f t="shared" ca="1" si="76"/>
        <v>0</v>
      </c>
      <c r="K916" s="45">
        <f t="shared" ca="1" si="77"/>
        <v>0</v>
      </c>
      <c r="L916" s="45">
        <f t="shared" ca="1" si="78"/>
        <v>0</v>
      </c>
      <c r="M916" s="45">
        <f t="shared" ca="1" si="67"/>
        <v>0</v>
      </c>
      <c r="N916" s="48">
        <f t="shared" ca="1" si="79"/>
        <v>0</v>
      </c>
      <c r="O916" s="48">
        <f t="shared" ca="1" si="80"/>
        <v>0</v>
      </c>
      <c r="P916" s="45">
        <f t="shared" si="68"/>
        <v>0</v>
      </c>
      <c r="Q916" s="45">
        <f t="shared" si="69"/>
        <v>0</v>
      </c>
      <c r="R916" s="45">
        <f t="shared" si="70"/>
        <v>0</v>
      </c>
      <c r="S916" s="45">
        <f t="shared" si="71"/>
        <v>0</v>
      </c>
      <c r="T916" s="50">
        <f t="shared" si="72"/>
        <v>0</v>
      </c>
    </row>
    <row r="917" spans="1:20" ht="13">
      <c r="A917" s="51"/>
      <c r="B917" s="115">
        <f t="shared" ca="1" si="62"/>
        <v>0</v>
      </c>
      <c r="C917" s="53">
        <f t="shared" ca="1" si="63"/>
        <v>0</v>
      </c>
      <c r="D917" s="53">
        <f t="shared" ca="1" si="64"/>
        <v>0</v>
      </c>
      <c r="E917" s="53">
        <f t="shared" ca="1" si="65"/>
        <v>0</v>
      </c>
      <c r="F917" s="53">
        <f t="shared" ca="1" si="66"/>
        <v>0</v>
      </c>
      <c r="G917" s="53">
        <f t="shared" ca="1" si="73"/>
        <v>0</v>
      </c>
      <c r="H917" s="56">
        <f t="shared" ca="1" si="74"/>
        <v>0</v>
      </c>
      <c r="I917" s="56">
        <f t="shared" ca="1" si="75"/>
        <v>0</v>
      </c>
      <c r="J917" s="53">
        <f t="shared" ca="1" si="76"/>
        <v>0</v>
      </c>
      <c r="K917" s="53">
        <f t="shared" ca="1" si="77"/>
        <v>0</v>
      </c>
      <c r="L917" s="53">
        <f t="shared" ca="1" si="78"/>
        <v>0</v>
      </c>
      <c r="M917" s="53">
        <f t="shared" ca="1" si="67"/>
        <v>0</v>
      </c>
      <c r="N917" s="56">
        <f t="shared" ca="1" si="79"/>
        <v>0</v>
      </c>
      <c r="O917" s="56">
        <f t="shared" ca="1" si="80"/>
        <v>0</v>
      </c>
      <c r="P917" s="53">
        <f t="shared" si="68"/>
        <v>0</v>
      </c>
      <c r="Q917" s="53">
        <f t="shared" si="69"/>
        <v>0</v>
      </c>
      <c r="R917" s="53">
        <f t="shared" si="70"/>
        <v>0</v>
      </c>
      <c r="S917" s="53">
        <f t="shared" si="71"/>
        <v>0</v>
      </c>
      <c r="T917" s="58">
        <f t="shared" si="72"/>
        <v>0</v>
      </c>
    </row>
    <row r="918" spans="1:20" ht="13">
      <c r="A918" s="43"/>
      <c r="B918" s="116">
        <f t="shared" ca="1" si="62"/>
        <v>0</v>
      </c>
      <c r="C918" s="45">
        <f t="shared" ca="1" si="63"/>
        <v>0</v>
      </c>
      <c r="D918" s="45">
        <f t="shared" ca="1" si="64"/>
        <v>0</v>
      </c>
      <c r="E918" s="45">
        <f t="shared" ca="1" si="65"/>
        <v>0</v>
      </c>
      <c r="F918" s="45">
        <f t="shared" ca="1" si="66"/>
        <v>0</v>
      </c>
      <c r="G918" s="45">
        <f t="shared" ca="1" si="73"/>
        <v>0</v>
      </c>
      <c r="H918" s="48">
        <f t="shared" ca="1" si="74"/>
        <v>0</v>
      </c>
      <c r="I918" s="48">
        <f t="shared" ca="1" si="75"/>
        <v>0</v>
      </c>
      <c r="J918" s="45">
        <f t="shared" ca="1" si="76"/>
        <v>0</v>
      </c>
      <c r="K918" s="45">
        <f t="shared" ca="1" si="77"/>
        <v>0</v>
      </c>
      <c r="L918" s="45">
        <f t="shared" ca="1" si="78"/>
        <v>0</v>
      </c>
      <c r="M918" s="45">
        <f t="shared" ca="1" si="67"/>
        <v>0</v>
      </c>
      <c r="N918" s="48">
        <f t="shared" ca="1" si="79"/>
        <v>0</v>
      </c>
      <c r="O918" s="48">
        <f t="shared" ca="1" si="80"/>
        <v>0</v>
      </c>
      <c r="P918" s="45">
        <f t="shared" si="68"/>
        <v>0</v>
      </c>
      <c r="Q918" s="45">
        <f t="shared" si="69"/>
        <v>0</v>
      </c>
      <c r="R918" s="45">
        <f t="shared" si="70"/>
        <v>0</v>
      </c>
      <c r="S918" s="45">
        <f t="shared" si="71"/>
        <v>0</v>
      </c>
      <c r="T918" s="50">
        <f t="shared" si="72"/>
        <v>0</v>
      </c>
    </row>
    <row r="919" spans="1:20" ht="13">
      <c r="A919" s="51"/>
      <c r="B919" s="115">
        <f t="shared" ca="1" si="62"/>
        <v>0</v>
      </c>
      <c r="C919" s="53">
        <f t="shared" ca="1" si="63"/>
        <v>0</v>
      </c>
      <c r="D919" s="53">
        <f t="shared" ca="1" si="64"/>
        <v>0</v>
      </c>
      <c r="E919" s="53">
        <f t="shared" ca="1" si="65"/>
        <v>0</v>
      </c>
      <c r="F919" s="53">
        <f t="shared" ca="1" si="66"/>
        <v>0</v>
      </c>
      <c r="G919" s="53">
        <f t="shared" ca="1" si="73"/>
        <v>0</v>
      </c>
      <c r="H919" s="56">
        <f t="shared" ca="1" si="74"/>
        <v>0</v>
      </c>
      <c r="I919" s="56">
        <f t="shared" ca="1" si="75"/>
        <v>0</v>
      </c>
      <c r="J919" s="53">
        <f t="shared" ca="1" si="76"/>
        <v>0</v>
      </c>
      <c r="K919" s="53">
        <f t="shared" ca="1" si="77"/>
        <v>0</v>
      </c>
      <c r="L919" s="53">
        <f t="shared" ca="1" si="78"/>
        <v>0</v>
      </c>
      <c r="M919" s="53">
        <f t="shared" ca="1" si="67"/>
        <v>0</v>
      </c>
      <c r="N919" s="56">
        <f t="shared" ca="1" si="79"/>
        <v>0</v>
      </c>
      <c r="O919" s="56">
        <f t="shared" ca="1" si="80"/>
        <v>0</v>
      </c>
      <c r="P919" s="53">
        <f t="shared" si="68"/>
        <v>0</v>
      </c>
      <c r="Q919" s="53">
        <f t="shared" si="69"/>
        <v>0</v>
      </c>
      <c r="R919" s="53">
        <f t="shared" si="70"/>
        <v>0</v>
      </c>
      <c r="S919" s="53">
        <f t="shared" si="71"/>
        <v>0</v>
      </c>
      <c r="T919" s="58">
        <f t="shared" si="72"/>
        <v>0</v>
      </c>
    </row>
    <row r="920" spans="1:20" ht="13">
      <c r="A920" s="43"/>
      <c r="B920" s="116">
        <f t="shared" ca="1" si="62"/>
        <v>0</v>
      </c>
      <c r="C920" s="45">
        <f t="shared" ca="1" si="63"/>
        <v>0</v>
      </c>
      <c r="D920" s="45">
        <f t="shared" ca="1" si="64"/>
        <v>0</v>
      </c>
      <c r="E920" s="45">
        <f t="shared" ca="1" si="65"/>
        <v>0</v>
      </c>
      <c r="F920" s="45">
        <f t="shared" ca="1" si="66"/>
        <v>0</v>
      </c>
      <c r="G920" s="45">
        <f t="shared" ca="1" si="73"/>
        <v>0</v>
      </c>
      <c r="H920" s="48">
        <f t="shared" ca="1" si="74"/>
        <v>0</v>
      </c>
      <c r="I920" s="48">
        <f t="shared" ca="1" si="75"/>
        <v>0</v>
      </c>
      <c r="J920" s="45">
        <f t="shared" ca="1" si="76"/>
        <v>0</v>
      </c>
      <c r="K920" s="45">
        <f t="shared" ca="1" si="77"/>
        <v>0</v>
      </c>
      <c r="L920" s="45">
        <f t="shared" ca="1" si="78"/>
        <v>0</v>
      </c>
      <c r="M920" s="45">
        <f t="shared" ca="1" si="67"/>
        <v>0</v>
      </c>
      <c r="N920" s="48">
        <f t="shared" ca="1" si="79"/>
        <v>0</v>
      </c>
      <c r="O920" s="48">
        <f t="shared" ca="1" si="80"/>
        <v>0</v>
      </c>
      <c r="P920" s="45">
        <f t="shared" si="68"/>
        <v>0</v>
      </c>
      <c r="Q920" s="45">
        <f t="shared" si="69"/>
        <v>0</v>
      </c>
      <c r="R920" s="45">
        <f t="shared" si="70"/>
        <v>0</v>
      </c>
      <c r="S920" s="45">
        <f t="shared" si="71"/>
        <v>0</v>
      </c>
      <c r="T920" s="50">
        <f t="shared" si="72"/>
        <v>0</v>
      </c>
    </row>
    <row r="921" spans="1:20" ht="13">
      <c r="A921" s="51"/>
      <c r="B921" s="115">
        <f t="shared" ca="1" si="62"/>
        <v>0</v>
      </c>
      <c r="C921" s="53">
        <f t="shared" ca="1" si="63"/>
        <v>0</v>
      </c>
      <c r="D921" s="53">
        <f t="shared" ca="1" si="64"/>
        <v>0</v>
      </c>
      <c r="E921" s="53">
        <f t="shared" ca="1" si="65"/>
        <v>0</v>
      </c>
      <c r="F921" s="53">
        <f t="shared" ca="1" si="66"/>
        <v>0</v>
      </c>
      <c r="G921" s="53">
        <f t="shared" ca="1" si="73"/>
        <v>0</v>
      </c>
      <c r="H921" s="56">
        <f t="shared" ca="1" si="74"/>
        <v>0</v>
      </c>
      <c r="I921" s="56">
        <f t="shared" ca="1" si="75"/>
        <v>0</v>
      </c>
      <c r="J921" s="53">
        <f t="shared" ca="1" si="76"/>
        <v>0</v>
      </c>
      <c r="K921" s="53">
        <f t="shared" ca="1" si="77"/>
        <v>0</v>
      </c>
      <c r="L921" s="53">
        <f t="shared" ca="1" si="78"/>
        <v>0</v>
      </c>
      <c r="M921" s="53">
        <f t="shared" ca="1" si="67"/>
        <v>0</v>
      </c>
      <c r="N921" s="56">
        <f t="shared" ca="1" si="79"/>
        <v>0</v>
      </c>
      <c r="O921" s="56">
        <f t="shared" ca="1" si="80"/>
        <v>0</v>
      </c>
      <c r="P921" s="53">
        <f t="shared" si="68"/>
        <v>0</v>
      </c>
      <c r="Q921" s="53">
        <f t="shared" si="69"/>
        <v>0</v>
      </c>
      <c r="R921" s="53">
        <f t="shared" si="70"/>
        <v>0</v>
      </c>
      <c r="S921" s="53">
        <f t="shared" si="71"/>
        <v>0</v>
      </c>
      <c r="T921" s="58">
        <f t="shared" si="72"/>
        <v>0</v>
      </c>
    </row>
    <row r="922" spans="1:20" ht="13">
      <c r="A922" s="43"/>
      <c r="B922" s="116">
        <f t="shared" ca="1" si="62"/>
        <v>0</v>
      </c>
      <c r="C922" s="45">
        <f t="shared" ca="1" si="63"/>
        <v>0</v>
      </c>
      <c r="D922" s="45">
        <f t="shared" ca="1" si="64"/>
        <v>0</v>
      </c>
      <c r="E922" s="45">
        <f t="shared" ca="1" si="65"/>
        <v>0</v>
      </c>
      <c r="F922" s="45">
        <f t="shared" ca="1" si="66"/>
        <v>0</v>
      </c>
      <c r="G922" s="45">
        <f t="shared" ca="1" si="73"/>
        <v>0</v>
      </c>
      <c r="H922" s="48">
        <f t="shared" ca="1" si="74"/>
        <v>0</v>
      </c>
      <c r="I922" s="48">
        <f t="shared" ca="1" si="75"/>
        <v>0</v>
      </c>
      <c r="J922" s="45">
        <f t="shared" ca="1" si="76"/>
        <v>0</v>
      </c>
      <c r="K922" s="45">
        <f t="shared" ca="1" si="77"/>
        <v>0</v>
      </c>
      <c r="L922" s="45">
        <f t="shared" ca="1" si="78"/>
        <v>0</v>
      </c>
      <c r="M922" s="45">
        <f t="shared" ca="1" si="67"/>
        <v>0</v>
      </c>
      <c r="N922" s="48">
        <f t="shared" ca="1" si="79"/>
        <v>0</v>
      </c>
      <c r="O922" s="48">
        <f t="shared" ca="1" si="80"/>
        <v>0</v>
      </c>
      <c r="P922" s="45">
        <f t="shared" si="68"/>
        <v>0</v>
      </c>
      <c r="Q922" s="45">
        <f t="shared" si="69"/>
        <v>0</v>
      </c>
      <c r="R922" s="45">
        <f t="shared" si="70"/>
        <v>0</v>
      </c>
      <c r="S922" s="45">
        <f t="shared" si="71"/>
        <v>0</v>
      </c>
      <c r="T922" s="50">
        <f t="shared" si="72"/>
        <v>0</v>
      </c>
    </row>
    <row r="923" spans="1:20" ht="13">
      <c r="A923" s="51"/>
      <c r="B923" s="115">
        <f t="shared" ca="1" si="62"/>
        <v>0</v>
      </c>
      <c r="C923" s="53">
        <f t="shared" ca="1" si="63"/>
        <v>0</v>
      </c>
      <c r="D923" s="53">
        <f t="shared" ca="1" si="64"/>
        <v>0</v>
      </c>
      <c r="E923" s="53">
        <f t="shared" ca="1" si="65"/>
        <v>0</v>
      </c>
      <c r="F923" s="53">
        <f t="shared" ca="1" si="66"/>
        <v>0</v>
      </c>
      <c r="G923" s="53">
        <f t="shared" ca="1" si="73"/>
        <v>0</v>
      </c>
      <c r="H923" s="56">
        <f t="shared" ca="1" si="74"/>
        <v>0</v>
      </c>
      <c r="I923" s="56">
        <f t="shared" ca="1" si="75"/>
        <v>0</v>
      </c>
      <c r="J923" s="53">
        <f t="shared" ca="1" si="76"/>
        <v>0</v>
      </c>
      <c r="K923" s="53">
        <f t="shared" ca="1" si="77"/>
        <v>0</v>
      </c>
      <c r="L923" s="53">
        <f t="shared" ca="1" si="78"/>
        <v>0</v>
      </c>
      <c r="M923" s="53">
        <f t="shared" ca="1" si="67"/>
        <v>0</v>
      </c>
      <c r="N923" s="56">
        <f t="shared" ca="1" si="79"/>
        <v>0</v>
      </c>
      <c r="O923" s="56">
        <f t="shared" ca="1" si="80"/>
        <v>0</v>
      </c>
      <c r="P923" s="53">
        <f t="shared" si="68"/>
        <v>0</v>
      </c>
      <c r="Q923" s="53">
        <f t="shared" si="69"/>
        <v>0</v>
      </c>
      <c r="R923" s="53">
        <f t="shared" si="70"/>
        <v>0</v>
      </c>
      <c r="S923" s="53">
        <f t="shared" si="71"/>
        <v>0</v>
      </c>
      <c r="T923" s="58">
        <f t="shared" si="72"/>
        <v>0</v>
      </c>
    </row>
    <row r="924" spans="1:20" ht="13">
      <c r="A924" s="43"/>
      <c r="B924" s="116">
        <f t="shared" ca="1" si="62"/>
        <v>0</v>
      </c>
      <c r="C924" s="45">
        <f t="shared" ca="1" si="63"/>
        <v>0</v>
      </c>
      <c r="D924" s="45">
        <f t="shared" ca="1" si="64"/>
        <v>0</v>
      </c>
      <c r="E924" s="45">
        <f t="shared" ca="1" si="65"/>
        <v>0</v>
      </c>
      <c r="F924" s="45">
        <f t="shared" ca="1" si="66"/>
        <v>0</v>
      </c>
      <c r="G924" s="45">
        <f t="shared" ca="1" si="73"/>
        <v>0</v>
      </c>
      <c r="H924" s="48">
        <f t="shared" ca="1" si="74"/>
        <v>0</v>
      </c>
      <c r="I924" s="48">
        <f t="shared" ca="1" si="75"/>
        <v>0</v>
      </c>
      <c r="J924" s="45">
        <f t="shared" ca="1" si="76"/>
        <v>0</v>
      </c>
      <c r="K924" s="45">
        <f t="shared" ca="1" si="77"/>
        <v>0</v>
      </c>
      <c r="L924" s="45">
        <f t="shared" ca="1" si="78"/>
        <v>0</v>
      </c>
      <c r="M924" s="45">
        <f t="shared" ca="1" si="67"/>
        <v>0</v>
      </c>
      <c r="N924" s="48">
        <f t="shared" ca="1" si="79"/>
        <v>0</v>
      </c>
      <c r="O924" s="48">
        <f t="shared" ca="1" si="80"/>
        <v>0</v>
      </c>
      <c r="P924" s="45">
        <f t="shared" si="68"/>
        <v>0</v>
      </c>
      <c r="Q924" s="45">
        <f t="shared" si="69"/>
        <v>0</v>
      </c>
      <c r="R924" s="45">
        <f t="shared" si="70"/>
        <v>0</v>
      </c>
      <c r="S924" s="45">
        <f t="shared" si="71"/>
        <v>0</v>
      </c>
      <c r="T924" s="50">
        <f t="shared" si="72"/>
        <v>0</v>
      </c>
    </row>
    <row r="925" spans="1:20" ht="13">
      <c r="A925" s="51"/>
      <c r="B925" s="115">
        <f t="shared" ca="1" si="62"/>
        <v>0</v>
      </c>
      <c r="C925" s="53">
        <f t="shared" ca="1" si="63"/>
        <v>0</v>
      </c>
      <c r="D925" s="53">
        <f t="shared" ca="1" si="64"/>
        <v>0</v>
      </c>
      <c r="E925" s="53">
        <f t="shared" ca="1" si="65"/>
        <v>0</v>
      </c>
      <c r="F925" s="53">
        <f t="shared" ca="1" si="66"/>
        <v>0</v>
      </c>
      <c r="G925" s="53">
        <f t="shared" ca="1" si="73"/>
        <v>0</v>
      </c>
      <c r="H925" s="56">
        <f t="shared" ca="1" si="74"/>
        <v>0</v>
      </c>
      <c r="I925" s="56">
        <f t="shared" ca="1" si="75"/>
        <v>0</v>
      </c>
      <c r="J925" s="53">
        <f t="shared" ca="1" si="76"/>
        <v>0</v>
      </c>
      <c r="K925" s="53">
        <f t="shared" ca="1" si="77"/>
        <v>0</v>
      </c>
      <c r="L925" s="53">
        <f t="shared" ca="1" si="78"/>
        <v>0</v>
      </c>
      <c r="M925" s="53">
        <f t="shared" ca="1" si="67"/>
        <v>0</v>
      </c>
      <c r="N925" s="56">
        <f t="shared" ca="1" si="79"/>
        <v>0</v>
      </c>
      <c r="O925" s="56">
        <f t="shared" ca="1" si="80"/>
        <v>0</v>
      </c>
      <c r="P925" s="53">
        <f t="shared" si="68"/>
        <v>0</v>
      </c>
      <c r="Q925" s="53">
        <f t="shared" si="69"/>
        <v>0</v>
      </c>
      <c r="R925" s="53">
        <f t="shared" si="70"/>
        <v>0</v>
      </c>
      <c r="S925" s="53">
        <f t="shared" si="71"/>
        <v>0</v>
      </c>
      <c r="T925" s="58">
        <f t="shared" si="72"/>
        <v>0</v>
      </c>
    </row>
    <row r="926" spans="1:20" ht="13">
      <c r="A926" s="43"/>
      <c r="B926" s="116">
        <f t="shared" ca="1" si="62"/>
        <v>0</v>
      </c>
      <c r="C926" s="45">
        <f t="shared" ca="1" si="63"/>
        <v>0</v>
      </c>
      <c r="D926" s="45">
        <f t="shared" ca="1" si="64"/>
        <v>0</v>
      </c>
      <c r="E926" s="45">
        <f t="shared" ca="1" si="65"/>
        <v>0</v>
      </c>
      <c r="F926" s="45">
        <f t="shared" ca="1" si="66"/>
        <v>0</v>
      </c>
      <c r="G926" s="45">
        <f t="shared" ca="1" si="73"/>
        <v>0</v>
      </c>
      <c r="H926" s="48">
        <f t="shared" ca="1" si="74"/>
        <v>0</v>
      </c>
      <c r="I926" s="48">
        <f t="shared" ca="1" si="75"/>
        <v>0</v>
      </c>
      <c r="J926" s="45">
        <f t="shared" ca="1" si="76"/>
        <v>0</v>
      </c>
      <c r="K926" s="45">
        <f t="shared" ca="1" si="77"/>
        <v>0</v>
      </c>
      <c r="L926" s="45">
        <f t="shared" ca="1" si="78"/>
        <v>0</v>
      </c>
      <c r="M926" s="45">
        <f t="shared" ca="1" si="67"/>
        <v>0</v>
      </c>
      <c r="N926" s="48">
        <f t="shared" ca="1" si="79"/>
        <v>0</v>
      </c>
      <c r="O926" s="48">
        <f t="shared" ca="1" si="80"/>
        <v>0</v>
      </c>
      <c r="P926" s="45">
        <f t="shared" si="68"/>
        <v>0</v>
      </c>
      <c r="Q926" s="45">
        <f t="shared" si="69"/>
        <v>0</v>
      </c>
      <c r="R926" s="45">
        <f t="shared" si="70"/>
        <v>0</v>
      </c>
      <c r="S926" s="45">
        <f t="shared" si="71"/>
        <v>0</v>
      </c>
      <c r="T926" s="50">
        <f t="shared" si="72"/>
        <v>0</v>
      </c>
    </row>
    <row r="927" spans="1:20" ht="13">
      <c r="A927" s="51"/>
      <c r="B927" s="115">
        <f t="shared" ca="1" si="62"/>
        <v>0</v>
      </c>
      <c r="C927" s="53">
        <f t="shared" ca="1" si="63"/>
        <v>0</v>
      </c>
      <c r="D927" s="53">
        <f t="shared" ca="1" si="64"/>
        <v>0</v>
      </c>
      <c r="E927" s="53">
        <f t="shared" ca="1" si="65"/>
        <v>0</v>
      </c>
      <c r="F927" s="53">
        <f t="shared" ca="1" si="66"/>
        <v>0</v>
      </c>
      <c r="G927" s="53">
        <f t="shared" ca="1" si="73"/>
        <v>0</v>
      </c>
      <c r="H927" s="56">
        <f t="shared" ca="1" si="74"/>
        <v>0</v>
      </c>
      <c r="I927" s="56">
        <f t="shared" ca="1" si="75"/>
        <v>0</v>
      </c>
      <c r="J927" s="53">
        <f t="shared" ca="1" si="76"/>
        <v>0</v>
      </c>
      <c r="K927" s="53">
        <f t="shared" ca="1" si="77"/>
        <v>0</v>
      </c>
      <c r="L927" s="53">
        <f t="shared" ca="1" si="78"/>
        <v>0</v>
      </c>
      <c r="M927" s="53">
        <f t="shared" ca="1" si="67"/>
        <v>0</v>
      </c>
      <c r="N927" s="56">
        <f t="shared" ca="1" si="79"/>
        <v>0</v>
      </c>
      <c r="O927" s="56">
        <f t="shared" ca="1" si="80"/>
        <v>0</v>
      </c>
      <c r="P927" s="53">
        <f t="shared" si="68"/>
        <v>0</v>
      </c>
      <c r="Q927" s="53">
        <f t="shared" si="69"/>
        <v>0</v>
      </c>
      <c r="R927" s="53">
        <f t="shared" si="70"/>
        <v>0</v>
      </c>
      <c r="S927" s="53">
        <f t="shared" si="71"/>
        <v>0</v>
      </c>
      <c r="T927" s="58">
        <f t="shared" si="72"/>
        <v>0</v>
      </c>
    </row>
    <row r="928" spans="1:20" ht="13">
      <c r="A928" s="43"/>
      <c r="B928" s="116">
        <f t="shared" ca="1" si="62"/>
        <v>0</v>
      </c>
      <c r="C928" s="45">
        <f t="shared" ca="1" si="63"/>
        <v>0</v>
      </c>
      <c r="D928" s="45">
        <f t="shared" ca="1" si="64"/>
        <v>0</v>
      </c>
      <c r="E928" s="45">
        <f t="shared" ca="1" si="65"/>
        <v>0</v>
      </c>
      <c r="F928" s="45">
        <f t="shared" ca="1" si="66"/>
        <v>0</v>
      </c>
      <c r="G928" s="45">
        <f t="shared" ca="1" si="73"/>
        <v>0</v>
      </c>
      <c r="H928" s="48">
        <f t="shared" ca="1" si="74"/>
        <v>0</v>
      </c>
      <c r="I928" s="48">
        <f t="shared" ca="1" si="75"/>
        <v>0</v>
      </c>
      <c r="J928" s="45">
        <f t="shared" ca="1" si="76"/>
        <v>0</v>
      </c>
      <c r="K928" s="45">
        <f t="shared" ca="1" si="77"/>
        <v>0</v>
      </c>
      <c r="L928" s="45">
        <f t="shared" ca="1" si="78"/>
        <v>0</v>
      </c>
      <c r="M928" s="45">
        <f t="shared" ca="1" si="67"/>
        <v>0</v>
      </c>
      <c r="N928" s="48">
        <f t="shared" ca="1" si="79"/>
        <v>0</v>
      </c>
      <c r="O928" s="48">
        <f t="shared" ca="1" si="80"/>
        <v>0</v>
      </c>
      <c r="P928" s="45">
        <f t="shared" si="68"/>
        <v>0</v>
      </c>
      <c r="Q928" s="45">
        <f t="shared" si="69"/>
        <v>0</v>
      </c>
      <c r="R928" s="45">
        <f t="shared" si="70"/>
        <v>0</v>
      </c>
      <c r="S928" s="45">
        <f t="shared" si="71"/>
        <v>0</v>
      </c>
      <c r="T928" s="50">
        <f t="shared" si="72"/>
        <v>0</v>
      </c>
    </row>
    <row r="929" spans="1:20" ht="13">
      <c r="A929" s="51"/>
      <c r="B929" s="115">
        <f t="shared" ca="1" si="62"/>
        <v>0</v>
      </c>
      <c r="C929" s="53">
        <f t="shared" ca="1" si="63"/>
        <v>0</v>
      </c>
      <c r="D929" s="53">
        <f t="shared" ca="1" si="64"/>
        <v>0</v>
      </c>
      <c r="E929" s="53">
        <f t="shared" ca="1" si="65"/>
        <v>0</v>
      </c>
      <c r="F929" s="53">
        <f t="shared" ca="1" si="66"/>
        <v>0</v>
      </c>
      <c r="G929" s="53">
        <f t="shared" ca="1" si="73"/>
        <v>0</v>
      </c>
      <c r="H929" s="56">
        <f t="shared" ca="1" si="74"/>
        <v>0</v>
      </c>
      <c r="I929" s="56">
        <f t="shared" ca="1" si="75"/>
        <v>0</v>
      </c>
      <c r="J929" s="53">
        <f t="shared" ca="1" si="76"/>
        <v>0</v>
      </c>
      <c r="K929" s="53">
        <f t="shared" ca="1" si="77"/>
        <v>0</v>
      </c>
      <c r="L929" s="53">
        <f t="shared" ca="1" si="78"/>
        <v>0</v>
      </c>
      <c r="M929" s="53">
        <f t="shared" ca="1" si="67"/>
        <v>0</v>
      </c>
      <c r="N929" s="56">
        <f t="shared" ca="1" si="79"/>
        <v>0</v>
      </c>
      <c r="O929" s="56">
        <f t="shared" ca="1" si="80"/>
        <v>0</v>
      </c>
      <c r="P929" s="53">
        <f t="shared" si="68"/>
        <v>0</v>
      </c>
      <c r="Q929" s="53">
        <f t="shared" si="69"/>
        <v>0</v>
      </c>
      <c r="R929" s="53">
        <f t="shared" si="70"/>
        <v>0</v>
      </c>
      <c r="S929" s="53">
        <f t="shared" si="71"/>
        <v>0</v>
      </c>
      <c r="T929" s="58">
        <f t="shared" si="72"/>
        <v>0</v>
      </c>
    </row>
    <row r="930" spans="1:20" ht="13">
      <c r="A930" s="43"/>
      <c r="B930" s="116">
        <f t="shared" ca="1" si="62"/>
        <v>0</v>
      </c>
      <c r="C930" s="45">
        <f t="shared" ca="1" si="63"/>
        <v>0</v>
      </c>
      <c r="D930" s="45">
        <f t="shared" ca="1" si="64"/>
        <v>0</v>
      </c>
      <c r="E930" s="45">
        <f t="shared" ca="1" si="65"/>
        <v>0</v>
      </c>
      <c r="F930" s="45">
        <f t="shared" ca="1" si="66"/>
        <v>0</v>
      </c>
      <c r="G930" s="45">
        <f t="shared" ca="1" si="73"/>
        <v>0</v>
      </c>
      <c r="H930" s="48">
        <f t="shared" ca="1" si="74"/>
        <v>0</v>
      </c>
      <c r="I930" s="48">
        <f t="shared" ca="1" si="75"/>
        <v>0</v>
      </c>
      <c r="J930" s="45">
        <f t="shared" ca="1" si="76"/>
        <v>0</v>
      </c>
      <c r="K930" s="45">
        <f t="shared" ca="1" si="77"/>
        <v>0</v>
      </c>
      <c r="L930" s="45">
        <f t="shared" ca="1" si="78"/>
        <v>0</v>
      </c>
      <c r="M930" s="45">
        <f t="shared" ca="1" si="67"/>
        <v>0</v>
      </c>
      <c r="N930" s="48">
        <f t="shared" ca="1" si="79"/>
        <v>0</v>
      </c>
      <c r="O930" s="48">
        <f t="shared" ca="1" si="80"/>
        <v>0</v>
      </c>
      <c r="P930" s="45">
        <f t="shared" si="68"/>
        <v>0</v>
      </c>
      <c r="Q930" s="45">
        <f t="shared" si="69"/>
        <v>0</v>
      </c>
      <c r="R930" s="45">
        <f t="shared" si="70"/>
        <v>0</v>
      </c>
      <c r="S930" s="45">
        <f t="shared" si="71"/>
        <v>0</v>
      </c>
      <c r="T930" s="50">
        <f t="shared" si="72"/>
        <v>0</v>
      </c>
    </row>
    <row r="931" spans="1:20" ht="13">
      <c r="A931" s="51"/>
      <c r="B931" s="115">
        <f t="shared" ca="1" si="62"/>
        <v>0</v>
      </c>
      <c r="C931" s="53">
        <f t="shared" ca="1" si="63"/>
        <v>0</v>
      </c>
      <c r="D931" s="53">
        <f t="shared" ca="1" si="64"/>
        <v>0</v>
      </c>
      <c r="E931" s="53">
        <f t="shared" ca="1" si="65"/>
        <v>0</v>
      </c>
      <c r="F931" s="53">
        <f t="shared" ca="1" si="66"/>
        <v>0</v>
      </c>
      <c r="G931" s="53">
        <f t="shared" ca="1" si="73"/>
        <v>0</v>
      </c>
      <c r="H931" s="56">
        <f t="shared" ca="1" si="74"/>
        <v>0</v>
      </c>
      <c r="I931" s="56">
        <f t="shared" ca="1" si="75"/>
        <v>0</v>
      </c>
      <c r="J931" s="53">
        <f t="shared" ca="1" si="76"/>
        <v>0</v>
      </c>
      <c r="K931" s="53">
        <f t="shared" ca="1" si="77"/>
        <v>0</v>
      </c>
      <c r="L931" s="53">
        <f t="shared" ca="1" si="78"/>
        <v>0</v>
      </c>
      <c r="M931" s="53">
        <f t="shared" ca="1" si="67"/>
        <v>0</v>
      </c>
      <c r="N931" s="56">
        <f t="shared" ca="1" si="79"/>
        <v>0</v>
      </c>
      <c r="O931" s="56">
        <f t="shared" ca="1" si="80"/>
        <v>0</v>
      </c>
      <c r="P931" s="53">
        <f t="shared" si="68"/>
        <v>0</v>
      </c>
      <c r="Q931" s="53">
        <f t="shared" si="69"/>
        <v>0</v>
      </c>
      <c r="R931" s="53">
        <f t="shared" si="70"/>
        <v>0</v>
      </c>
      <c r="S931" s="53">
        <f t="shared" si="71"/>
        <v>0</v>
      </c>
      <c r="T931" s="58">
        <f t="shared" si="72"/>
        <v>0</v>
      </c>
    </row>
    <row r="932" spans="1:20" ht="13">
      <c r="A932" s="43"/>
      <c r="B932" s="116">
        <f t="shared" ca="1" si="62"/>
        <v>0</v>
      </c>
      <c r="C932" s="45">
        <f t="shared" ca="1" si="63"/>
        <v>0</v>
      </c>
      <c r="D932" s="45">
        <f t="shared" ca="1" si="64"/>
        <v>0</v>
      </c>
      <c r="E932" s="45">
        <f t="shared" ca="1" si="65"/>
        <v>0</v>
      </c>
      <c r="F932" s="45">
        <f t="shared" ca="1" si="66"/>
        <v>0</v>
      </c>
      <c r="G932" s="45">
        <f t="shared" ca="1" si="73"/>
        <v>0</v>
      </c>
      <c r="H932" s="48">
        <f t="shared" ca="1" si="74"/>
        <v>0</v>
      </c>
      <c r="I932" s="48">
        <f t="shared" ca="1" si="75"/>
        <v>0</v>
      </c>
      <c r="J932" s="45">
        <f t="shared" ca="1" si="76"/>
        <v>0</v>
      </c>
      <c r="K932" s="45">
        <f t="shared" ca="1" si="77"/>
        <v>0</v>
      </c>
      <c r="L932" s="45">
        <f t="shared" ca="1" si="78"/>
        <v>0</v>
      </c>
      <c r="M932" s="45">
        <f t="shared" ca="1" si="67"/>
        <v>0</v>
      </c>
      <c r="N932" s="48">
        <f t="shared" ca="1" si="79"/>
        <v>0</v>
      </c>
      <c r="O932" s="48">
        <f t="shared" ca="1" si="80"/>
        <v>0</v>
      </c>
      <c r="P932" s="45">
        <f t="shared" si="68"/>
        <v>0</v>
      </c>
      <c r="Q932" s="45">
        <f t="shared" si="69"/>
        <v>0</v>
      </c>
      <c r="R932" s="45">
        <f t="shared" si="70"/>
        <v>0</v>
      </c>
      <c r="S932" s="45">
        <f t="shared" si="71"/>
        <v>0</v>
      </c>
      <c r="T932" s="50">
        <f t="shared" si="72"/>
        <v>0</v>
      </c>
    </row>
    <row r="933" spans="1:20" ht="13">
      <c r="A933" s="51"/>
      <c r="B933" s="115">
        <f t="shared" ca="1" si="62"/>
        <v>0</v>
      </c>
      <c r="C933" s="53">
        <f t="shared" ca="1" si="63"/>
        <v>0</v>
      </c>
      <c r="D933" s="53">
        <f t="shared" ca="1" si="64"/>
        <v>0</v>
      </c>
      <c r="E933" s="53">
        <f t="shared" ca="1" si="65"/>
        <v>0</v>
      </c>
      <c r="F933" s="53">
        <f t="shared" ca="1" si="66"/>
        <v>0</v>
      </c>
      <c r="G933" s="53">
        <f t="shared" ca="1" si="73"/>
        <v>0</v>
      </c>
      <c r="H933" s="56">
        <f t="shared" ca="1" si="74"/>
        <v>0</v>
      </c>
      <c r="I933" s="56">
        <f t="shared" ca="1" si="75"/>
        <v>0</v>
      </c>
      <c r="J933" s="53">
        <f t="shared" ca="1" si="76"/>
        <v>0</v>
      </c>
      <c r="K933" s="53">
        <f t="shared" ca="1" si="77"/>
        <v>0</v>
      </c>
      <c r="L933" s="53">
        <f t="shared" ca="1" si="78"/>
        <v>0</v>
      </c>
      <c r="M933" s="53">
        <f t="shared" ca="1" si="67"/>
        <v>0</v>
      </c>
      <c r="N933" s="56">
        <f t="shared" ca="1" si="79"/>
        <v>0</v>
      </c>
      <c r="O933" s="56">
        <f t="shared" ca="1" si="80"/>
        <v>0</v>
      </c>
      <c r="P933" s="53">
        <f t="shared" si="68"/>
        <v>0</v>
      </c>
      <c r="Q933" s="53">
        <f t="shared" si="69"/>
        <v>0</v>
      </c>
      <c r="R933" s="53">
        <f t="shared" si="70"/>
        <v>0</v>
      </c>
      <c r="S933" s="53">
        <f t="shared" si="71"/>
        <v>0</v>
      </c>
      <c r="T933" s="58">
        <f t="shared" si="72"/>
        <v>0</v>
      </c>
    </row>
    <row r="934" spans="1:20" ht="13">
      <c r="A934" s="43"/>
      <c r="B934" s="116">
        <f t="shared" ca="1" si="62"/>
        <v>0</v>
      </c>
      <c r="C934" s="45">
        <f t="shared" ca="1" si="63"/>
        <v>0</v>
      </c>
      <c r="D934" s="45">
        <f t="shared" ca="1" si="64"/>
        <v>0</v>
      </c>
      <c r="E934" s="45">
        <f t="shared" ca="1" si="65"/>
        <v>0</v>
      </c>
      <c r="F934" s="45">
        <f t="shared" ca="1" si="66"/>
        <v>0</v>
      </c>
      <c r="G934" s="45">
        <f t="shared" ca="1" si="73"/>
        <v>0</v>
      </c>
      <c r="H934" s="48">
        <f t="shared" ca="1" si="74"/>
        <v>0</v>
      </c>
      <c r="I934" s="48">
        <f t="shared" ca="1" si="75"/>
        <v>0</v>
      </c>
      <c r="J934" s="45">
        <f t="shared" ca="1" si="76"/>
        <v>0</v>
      </c>
      <c r="K934" s="45">
        <f t="shared" ca="1" si="77"/>
        <v>0</v>
      </c>
      <c r="L934" s="45">
        <f t="shared" ca="1" si="78"/>
        <v>0</v>
      </c>
      <c r="M934" s="45">
        <f t="shared" ca="1" si="67"/>
        <v>0</v>
      </c>
      <c r="N934" s="48">
        <f t="shared" ca="1" si="79"/>
        <v>0</v>
      </c>
      <c r="O934" s="48">
        <f t="shared" ca="1" si="80"/>
        <v>0</v>
      </c>
      <c r="P934" s="45">
        <f t="shared" si="68"/>
        <v>0</v>
      </c>
      <c r="Q934" s="45">
        <f t="shared" si="69"/>
        <v>0</v>
      </c>
      <c r="R934" s="45">
        <f t="shared" si="70"/>
        <v>0</v>
      </c>
      <c r="S934" s="45">
        <f t="shared" si="71"/>
        <v>0</v>
      </c>
      <c r="T934" s="50">
        <f t="shared" si="72"/>
        <v>0</v>
      </c>
    </row>
    <row r="935" spans="1:20" ht="13">
      <c r="A935" s="51"/>
      <c r="B935" s="115">
        <f t="shared" ca="1" si="62"/>
        <v>0</v>
      </c>
      <c r="C935" s="53">
        <f t="shared" ca="1" si="63"/>
        <v>0</v>
      </c>
      <c r="D935" s="53">
        <f t="shared" ca="1" si="64"/>
        <v>0</v>
      </c>
      <c r="E935" s="53">
        <f t="shared" ca="1" si="65"/>
        <v>0</v>
      </c>
      <c r="F935" s="53">
        <f t="shared" ca="1" si="66"/>
        <v>0</v>
      </c>
      <c r="G935" s="53">
        <f t="shared" ca="1" si="73"/>
        <v>0</v>
      </c>
      <c r="H935" s="56">
        <f t="shared" ca="1" si="74"/>
        <v>0</v>
      </c>
      <c r="I935" s="56">
        <f t="shared" ca="1" si="75"/>
        <v>0</v>
      </c>
      <c r="J935" s="53">
        <f t="shared" ca="1" si="76"/>
        <v>0</v>
      </c>
      <c r="K935" s="53">
        <f t="shared" ca="1" si="77"/>
        <v>0</v>
      </c>
      <c r="L935" s="53">
        <f t="shared" ca="1" si="78"/>
        <v>0</v>
      </c>
      <c r="M935" s="53">
        <f t="shared" ca="1" si="67"/>
        <v>0</v>
      </c>
      <c r="N935" s="56">
        <f t="shared" ca="1" si="79"/>
        <v>0</v>
      </c>
      <c r="O935" s="56">
        <f t="shared" ca="1" si="80"/>
        <v>0</v>
      </c>
      <c r="P935" s="53">
        <f t="shared" si="68"/>
        <v>0</v>
      </c>
      <c r="Q935" s="53">
        <f t="shared" si="69"/>
        <v>0</v>
      </c>
      <c r="R935" s="53">
        <f t="shared" si="70"/>
        <v>0</v>
      </c>
      <c r="S935" s="53">
        <f t="shared" si="71"/>
        <v>0</v>
      </c>
      <c r="T935" s="58">
        <f t="shared" si="72"/>
        <v>0</v>
      </c>
    </row>
    <row r="936" spans="1:20" ht="13">
      <c r="A936" s="43"/>
      <c r="B936" s="116">
        <f t="shared" ca="1" si="62"/>
        <v>0</v>
      </c>
      <c r="C936" s="45">
        <f t="shared" ca="1" si="63"/>
        <v>0</v>
      </c>
      <c r="D936" s="45">
        <f t="shared" ca="1" si="64"/>
        <v>0</v>
      </c>
      <c r="E936" s="45">
        <f t="shared" ca="1" si="65"/>
        <v>0</v>
      </c>
      <c r="F936" s="45">
        <f t="shared" ca="1" si="66"/>
        <v>0</v>
      </c>
      <c r="G936" s="45">
        <f t="shared" ca="1" si="73"/>
        <v>0</v>
      </c>
      <c r="H936" s="48">
        <f t="shared" ca="1" si="74"/>
        <v>0</v>
      </c>
      <c r="I936" s="48">
        <f t="shared" ca="1" si="75"/>
        <v>0</v>
      </c>
      <c r="J936" s="45">
        <f t="shared" ca="1" si="76"/>
        <v>0</v>
      </c>
      <c r="K936" s="45">
        <f t="shared" ca="1" si="77"/>
        <v>0</v>
      </c>
      <c r="L936" s="45">
        <f t="shared" ca="1" si="78"/>
        <v>0</v>
      </c>
      <c r="M936" s="45">
        <f t="shared" ca="1" si="67"/>
        <v>0</v>
      </c>
      <c r="N936" s="48">
        <f t="shared" ca="1" si="79"/>
        <v>0</v>
      </c>
      <c r="O936" s="48">
        <f t="shared" ca="1" si="80"/>
        <v>0</v>
      </c>
      <c r="P936" s="45">
        <f t="shared" si="68"/>
        <v>0</v>
      </c>
      <c r="Q936" s="45">
        <f t="shared" si="69"/>
        <v>0</v>
      </c>
      <c r="R936" s="45">
        <f t="shared" si="70"/>
        <v>0</v>
      </c>
      <c r="S936" s="45">
        <f t="shared" si="71"/>
        <v>0</v>
      </c>
      <c r="T936" s="50">
        <f t="shared" si="72"/>
        <v>0</v>
      </c>
    </row>
    <row r="937" spans="1:20" ht="13">
      <c r="A937" s="51"/>
      <c r="B937" s="115">
        <f t="shared" ca="1" si="62"/>
        <v>0</v>
      </c>
      <c r="C937" s="53">
        <f t="shared" ca="1" si="63"/>
        <v>0</v>
      </c>
      <c r="D937" s="53">
        <f t="shared" ca="1" si="64"/>
        <v>0</v>
      </c>
      <c r="E937" s="53">
        <f t="shared" ca="1" si="65"/>
        <v>0</v>
      </c>
      <c r="F937" s="53">
        <f t="shared" ca="1" si="66"/>
        <v>0</v>
      </c>
      <c r="G937" s="53">
        <f t="shared" ca="1" si="73"/>
        <v>0</v>
      </c>
      <c r="H937" s="56">
        <f t="shared" ca="1" si="74"/>
        <v>0</v>
      </c>
      <c r="I937" s="56">
        <f t="shared" ca="1" si="75"/>
        <v>0</v>
      </c>
      <c r="J937" s="53">
        <f t="shared" ca="1" si="76"/>
        <v>0</v>
      </c>
      <c r="K937" s="53">
        <f t="shared" ca="1" si="77"/>
        <v>0</v>
      </c>
      <c r="L937" s="53">
        <f t="shared" ca="1" si="78"/>
        <v>0</v>
      </c>
      <c r="M937" s="53">
        <f t="shared" ca="1" si="67"/>
        <v>0</v>
      </c>
      <c r="N937" s="56">
        <f t="shared" ca="1" si="79"/>
        <v>0</v>
      </c>
      <c r="O937" s="56">
        <f t="shared" ca="1" si="80"/>
        <v>0</v>
      </c>
      <c r="P937" s="53">
        <f t="shared" si="68"/>
        <v>0</v>
      </c>
      <c r="Q937" s="53">
        <f t="shared" si="69"/>
        <v>0</v>
      </c>
      <c r="R937" s="53">
        <f t="shared" si="70"/>
        <v>0</v>
      </c>
      <c r="S937" s="53">
        <f t="shared" si="71"/>
        <v>0</v>
      </c>
      <c r="T937" s="58">
        <f t="shared" si="72"/>
        <v>0</v>
      </c>
    </row>
    <row r="938" spans="1:20" ht="13">
      <c r="A938" s="43"/>
      <c r="B938" s="116">
        <f t="shared" ca="1" si="62"/>
        <v>0</v>
      </c>
      <c r="C938" s="45">
        <f t="shared" ca="1" si="63"/>
        <v>0</v>
      </c>
      <c r="D938" s="45">
        <f t="shared" ca="1" si="64"/>
        <v>0</v>
      </c>
      <c r="E938" s="45">
        <f t="shared" ca="1" si="65"/>
        <v>0</v>
      </c>
      <c r="F938" s="45">
        <f t="shared" ca="1" si="66"/>
        <v>0</v>
      </c>
      <c r="G938" s="45">
        <f t="shared" ca="1" si="73"/>
        <v>0</v>
      </c>
      <c r="H938" s="48">
        <f t="shared" ca="1" si="74"/>
        <v>0</v>
      </c>
      <c r="I938" s="48">
        <f t="shared" ca="1" si="75"/>
        <v>0</v>
      </c>
      <c r="J938" s="45">
        <f t="shared" ca="1" si="76"/>
        <v>0</v>
      </c>
      <c r="K938" s="45">
        <f t="shared" ca="1" si="77"/>
        <v>0</v>
      </c>
      <c r="L938" s="45">
        <f t="shared" ca="1" si="78"/>
        <v>0</v>
      </c>
      <c r="M938" s="45">
        <f t="shared" ca="1" si="67"/>
        <v>0</v>
      </c>
      <c r="N938" s="48">
        <f t="shared" ca="1" si="79"/>
        <v>0</v>
      </c>
      <c r="O938" s="48">
        <f t="shared" ca="1" si="80"/>
        <v>0</v>
      </c>
      <c r="P938" s="45">
        <f t="shared" si="68"/>
        <v>0</v>
      </c>
      <c r="Q938" s="45">
        <f t="shared" si="69"/>
        <v>0</v>
      </c>
      <c r="R938" s="45">
        <f t="shared" si="70"/>
        <v>0</v>
      </c>
      <c r="S938" s="45">
        <f t="shared" si="71"/>
        <v>0</v>
      </c>
      <c r="T938" s="50">
        <f t="shared" si="72"/>
        <v>0</v>
      </c>
    </row>
    <row r="939" spans="1:20" ht="13">
      <c r="A939" s="51"/>
      <c r="B939" s="115">
        <f t="shared" ca="1" si="62"/>
        <v>0</v>
      </c>
      <c r="C939" s="53">
        <f t="shared" ca="1" si="63"/>
        <v>0</v>
      </c>
      <c r="D939" s="53">
        <f t="shared" ca="1" si="64"/>
        <v>0</v>
      </c>
      <c r="E939" s="53">
        <f t="shared" ca="1" si="65"/>
        <v>0</v>
      </c>
      <c r="F939" s="53">
        <f t="shared" ca="1" si="66"/>
        <v>0</v>
      </c>
      <c r="G939" s="53">
        <f t="shared" ca="1" si="73"/>
        <v>0</v>
      </c>
      <c r="H939" s="56">
        <f t="shared" ca="1" si="74"/>
        <v>0</v>
      </c>
      <c r="I939" s="56">
        <f t="shared" ca="1" si="75"/>
        <v>0</v>
      </c>
      <c r="J939" s="53">
        <f t="shared" ca="1" si="76"/>
        <v>0</v>
      </c>
      <c r="K939" s="53">
        <f t="shared" ca="1" si="77"/>
        <v>0</v>
      </c>
      <c r="L939" s="53">
        <f t="shared" ca="1" si="78"/>
        <v>0</v>
      </c>
      <c r="M939" s="53">
        <f t="shared" ca="1" si="67"/>
        <v>0</v>
      </c>
      <c r="N939" s="56">
        <f t="shared" ca="1" si="79"/>
        <v>0</v>
      </c>
      <c r="O939" s="56">
        <f t="shared" ca="1" si="80"/>
        <v>0</v>
      </c>
      <c r="P939" s="53">
        <f t="shared" si="68"/>
        <v>0</v>
      </c>
      <c r="Q939" s="53">
        <f t="shared" si="69"/>
        <v>0</v>
      </c>
      <c r="R939" s="53">
        <f t="shared" si="70"/>
        <v>0</v>
      </c>
      <c r="S939" s="53">
        <f t="shared" si="71"/>
        <v>0</v>
      </c>
      <c r="T939" s="58">
        <f t="shared" si="72"/>
        <v>0</v>
      </c>
    </row>
    <row r="940" spans="1:20" ht="13">
      <c r="A940" s="43"/>
      <c r="B940" s="116">
        <f t="shared" ca="1" si="62"/>
        <v>0</v>
      </c>
      <c r="C940" s="45">
        <f t="shared" ca="1" si="63"/>
        <v>0</v>
      </c>
      <c r="D940" s="45">
        <f t="shared" ca="1" si="64"/>
        <v>0</v>
      </c>
      <c r="E940" s="45">
        <f t="shared" ca="1" si="65"/>
        <v>0</v>
      </c>
      <c r="F940" s="45">
        <f t="shared" ca="1" si="66"/>
        <v>0</v>
      </c>
      <c r="G940" s="45">
        <f t="shared" ca="1" si="73"/>
        <v>0</v>
      </c>
      <c r="H940" s="48">
        <f t="shared" ca="1" si="74"/>
        <v>0</v>
      </c>
      <c r="I940" s="48">
        <f t="shared" ca="1" si="75"/>
        <v>0</v>
      </c>
      <c r="J940" s="45">
        <f t="shared" ca="1" si="76"/>
        <v>0</v>
      </c>
      <c r="K940" s="45">
        <f t="shared" ca="1" si="77"/>
        <v>0</v>
      </c>
      <c r="L940" s="45">
        <f t="shared" ca="1" si="78"/>
        <v>0</v>
      </c>
      <c r="M940" s="45">
        <f t="shared" ca="1" si="67"/>
        <v>0</v>
      </c>
      <c r="N940" s="48">
        <f t="shared" ca="1" si="79"/>
        <v>0</v>
      </c>
      <c r="O940" s="48">
        <f t="shared" ca="1" si="80"/>
        <v>0</v>
      </c>
      <c r="P940" s="45">
        <f t="shared" si="68"/>
        <v>0</v>
      </c>
      <c r="Q940" s="45">
        <f t="shared" si="69"/>
        <v>0</v>
      </c>
      <c r="R940" s="45">
        <f t="shared" si="70"/>
        <v>0</v>
      </c>
      <c r="S940" s="45">
        <f t="shared" si="71"/>
        <v>0</v>
      </c>
      <c r="T940" s="50">
        <f t="shared" si="72"/>
        <v>0</v>
      </c>
    </row>
    <row r="941" spans="1:20" ht="13">
      <c r="A941" s="51"/>
      <c r="B941" s="115">
        <f t="shared" ca="1" si="62"/>
        <v>0</v>
      </c>
      <c r="C941" s="53">
        <f t="shared" ca="1" si="63"/>
        <v>0</v>
      </c>
      <c r="D941" s="53">
        <f t="shared" ca="1" si="64"/>
        <v>0</v>
      </c>
      <c r="E941" s="53">
        <f t="shared" ca="1" si="65"/>
        <v>0</v>
      </c>
      <c r="F941" s="53">
        <f t="shared" ca="1" si="66"/>
        <v>0</v>
      </c>
      <c r="G941" s="53">
        <f t="shared" ca="1" si="73"/>
        <v>0</v>
      </c>
      <c r="H941" s="56">
        <f t="shared" ca="1" si="74"/>
        <v>0</v>
      </c>
      <c r="I941" s="56">
        <f t="shared" ca="1" si="75"/>
        <v>0</v>
      </c>
      <c r="J941" s="53">
        <f t="shared" ca="1" si="76"/>
        <v>0</v>
      </c>
      <c r="K941" s="53">
        <f t="shared" ca="1" si="77"/>
        <v>0</v>
      </c>
      <c r="L941" s="53">
        <f t="shared" ca="1" si="78"/>
        <v>0</v>
      </c>
      <c r="M941" s="53">
        <f t="shared" ca="1" si="67"/>
        <v>0</v>
      </c>
      <c r="N941" s="56">
        <f t="shared" ca="1" si="79"/>
        <v>0</v>
      </c>
      <c r="O941" s="56">
        <f t="shared" ca="1" si="80"/>
        <v>0</v>
      </c>
      <c r="P941" s="53">
        <f t="shared" si="68"/>
        <v>0</v>
      </c>
      <c r="Q941" s="53">
        <f t="shared" si="69"/>
        <v>0</v>
      </c>
      <c r="R941" s="53">
        <f t="shared" si="70"/>
        <v>0</v>
      </c>
      <c r="S941" s="53">
        <f t="shared" si="71"/>
        <v>0</v>
      </c>
      <c r="T941" s="58">
        <f t="shared" si="72"/>
        <v>0</v>
      </c>
    </row>
    <row r="942" spans="1:20" ht="13">
      <c r="A942" s="43"/>
      <c r="B942" s="116">
        <f t="shared" ca="1" si="62"/>
        <v>0</v>
      </c>
      <c r="C942" s="45">
        <f t="shared" ca="1" si="63"/>
        <v>0</v>
      </c>
      <c r="D942" s="45">
        <f t="shared" ca="1" si="64"/>
        <v>0</v>
      </c>
      <c r="E942" s="45">
        <f t="shared" ca="1" si="65"/>
        <v>0</v>
      </c>
      <c r="F942" s="45">
        <f t="shared" ca="1" si="66"/>
        <v>0</v>
      </c>
      <c r="G942" s="45">
        <f t="shared" ca="1" si="73"/>
        <v>0</v>
      </c>
      <c r="H942" s="48">
        <f t="shared" ca="1" si="74"/>
        <v>0</v>
      </c>
      <c r="I942" s="48">
        <f t="shared" ca="1" si="75"/>
        <v>0</v>
      </c>
      <c r="J942" s="45">
        <f t="shared" ca="1" si="76"/>
        <v>0</v>
      </c>
      <c r="K942" s="45">
        <f t="shared" ca="1" si="77"/>
        <v>0</v>
      </c>
      <c r="L942" s="45">
        <f t="shared" ca="1" si="78"/>
        <v>0</v>
      </c>
      <c r="M942" s="45">
        <f t="shared" ca="1" si="67"/>
        <v>0</v>
      </c>
      <c r="N942" s="48">
        <f t="shared" ca="1" si="79"/>
        <v>0</v>
      </c>
      <c r="O942" s="48">
        <f t="shared" ca="1" si="80"/>
        <v>0</v>
      </c>
      <c r="P942" s="45">
        <f t="shared" si="68"/>
        <v>0</v>
      </c>
      <c r="Q942" s="45">
        <f t="shared" si="69"/>
        <v>0</v>
      </c>
      <c r="R942" s="45">
        <f t="shared" si="70"/>
        <v>0</v>
      </c>
      <c r="S942" s="45">
        <f t="shared" si="71"/>
        <v>0</v>
      </c>
      <c r="T942" s="50">
        <f t="shared" si="72"/>
        <v>0</v>
      </c>
    </row>
    <row r="943" spans="1:20" ht="13">
      <c r="A943" s="51"/>
      <c r="B943" s="115">
        <f t="shared" ca="1" si="62"/>
        <v>0</v>
      </c>
      <c r="C943" s="53">
        <f t="shared" ca="1" si="63"/>
        <v>0</v>
      </c>
      <c r="D943" s="53">
        <f t="shared" ca="1" si="64"/>
        <v>0</v>
      </c>
      <c r="E943" s="53">
        <f t="shared" ca="1" si="65"/>
        <v>0</v>
      </c>
      <c r="F943" s="53">
        <f t="shared" ca="1" si="66"/>
        <v>0</v>
      </c>
      <c r="G943" s="53">
        <f t="shared" ca="1" si="73"/>
        <v>0</v>
      </c>
      <c r="H943" s="56">
        <f t="shared" ca="1" si="74"/>
        <v>0</v>
      </c>
      <c r="I943" s="56">
        <f t="shared" ca="1" si="75"/>
        <v>0</v>
      </c>
      <c r="J943" s="53">
        <f t="shared" ca="1" si="76"/>
        <v>0</v>
      </c>
      <c r="K943" s="53">
        <f t="shared" ca="1" si="77"/>
        <v>0</v>
      </c>
      <c r="L943" s="53">
        <f t="shared" ca="1" si="78"/>
        <v>0</v>
      </c>
      <c r="M943" s="53">
        <f t="shared" ca="1" si="67"/>
        <v>0</v>
      </c>
      <c r="N943" s="56">
        <f t="shared" ca="1" si="79"/>
        <v>0</v>
      </c>
      <c r="O943" s="56">
        <f t="shared" ca="1" si="80"/>
        <v>0</v>
      </c>
      <c r="P943" s="53">
        <f t="shared" si="68"/>
        <v>0</v>
      </c>
      <c r="Q943" s="53">
        <f t="shared" si="69"/>
        <v>0</v>
      </c>
      <c r="R943" s="53">
        <f t="shared" si="70"/>
        <v>0</v>
      </c>
      <c r="S943" s="53">
        <f t="shared" si="71"/>
        <v>0</v>
      </c>
      <c r="T943" s="58">
        <f t="shared" si="72"/>
        <v>0</v>
      </c>
    </row>
    <row r="944" spans="1:20" ht="13">
      <c r="A944" s="43"/>
      <c r="B944" s="116">
        <f t="shared" ca="1" si="62"/>
        <v>0</v>
      </c>
      <c r="C944" s="45">
        <f t="shared" ca="1" si="63"/>
        <v>0</v>
      </c>
      <c r="D944" s="45">
        <f t="shared" ca="1" si="64"/>
        <v>0</v>
      </c>
      <c r="E944" s="45">
        <f t="shared" ca="1" si="65"/>
        <v>0</v>
      </c>
      <c r="F944" s="45">
        <f t="shared" ca="1" si="66"/>
        <v>0</v>
      </c>
      <c r="G944" s="45">
        <f t="shared" ca="1" si="73"/>
        <v>0</v>
      </c>
      <c r="H944" s="48">
        <f t="shared" ca="1" si="74"/>
        <v>0</v>
      </c>
      <c r="I944" s="48">
        <f t="shared" ca="1" si="75"/>
        <v>0</v>
      </c>
      <c r="J944" s="45">
        <f t="shared" ca="1" si="76"/>
        <v>0</v>
      </c>
      <c r="K944" s="45">
        <f t="shared" ca="1" si="77"/>
        <v>0</v>
      </c>
      <c r="L944" s="45">
        <f t="shared" ca="1" si="78"/>
        <v>0</v>
      </c>
      <c r="M944" s="45">
        <f t="shared" ca="1" si="67"/>
        <v>0</v>
      </c>
      <c r="N944" s="48">
        <f t="shared" ca="1" si="79"/>
        <v>0</v>
      </c>
      <c r="O944" s="48">
        <f t="shared" ca="1" si="80"/>
        <v>0</v>
      </c>
      <c r="P944" s="45">
        <f t="shared" si="68"/>
        <v>0</v>
      </c>
      <c r="Q944" s="45">
        <f t="shared" si="69"/>
        <v>0</v>
      </c>
      <c r="R944" s="45">
        <f t="shared" si="70"/>
        <v>0</v>
      </c>
      <c r="S944" s="45">
        <f t="shared" si="71"/>
        <v>0</v>
      </c>
      <c r="T944" s="50">
        <f t="shared" si="72"/>
        <v>0</v>
      </c>
    </row>
    <row r="945" spans="1:20" ht="13">
      <c r="A945" s="51"/>
      <c r="B945" s="115">
        <f t="shared" ca="1" si="62"/>
        <v>0</v>
      </c>
      <c r="C945" s="53">
        <f t="shared" ca="1" si="63"/>
        <v>0</v>
      </c>
      <c r="D945" s="53">
        <f t="shared" ca="1" si="64"/>
        <v>0</v>
      </c>
      <c r="E945" s="53">
        <f t="shared" ca="1" si="65"/>
        <v>0</v>
      </c>
      <c r="F945" s="53">
        <f t="shared" ca="1" si="66"/>
        <v>0</v>
      </c>
      <c r="G945" s="53">
        <f t="shared" ca="1" si="73"/>
        <v>0</v>
      </c>
      <c r="H945" s="56">
        <f t="shared" ca="1" si="74"/>
        <v>0</v>
      </c>
      <c r="I945" s="56">
        <f t="shared" ca="1" si="75"/>
        <v>0</v>
      </c>
      <c r="J945" s="53">
        <f t="shared" ca="1" si="76"/>
        <v>0</v>
      </c>
      <c r="K945" s="53">
        <f t="shared" ca="1" si="77"/>
        <v>0</v>
      </c>
      <c r="L945" s="53">
        <f t="shared" ca="1" si="78"/>
        <v>0</v>
      </c>
      <c r="M945" s="53">
        <f t="shared" ca="1" si="67"/>
        <v>0</v>
      </c>
      <c r="N945" s="56">
        <f t="shared" ca="1" si="79"/>
        <v>0</v>
      </c>
      <c r="O945" s="56">
        <f t="shared" ca="1" si="80"/>
        <v>0</v>
      </c>
      <c r="P945" s="53">
        <f t="shared" si="68"/>
        <v>0</v>
      </c>
      <c r="Q945" s="53">
        <f t="shared" si="69"/>
        <v>0</v>
      </c>
      <c r="R945" s="53">
        <f t="shared" si="70"/>
        <v>0</v>
      </c>
      <c r="S945" s="53">
        <f t="shared" si="71"/>
        <v>0</v>
      </c>
      <c r="T945" s="58">
        <f t="shared" si="72"/>
        <v>0</v>
      </c>
    </row>
    <row r="946" spans="1:20" ht="13">
      <c r="A946" s="43"/>
      <c r="B946" s="116">
        <f t="shared" ca="1" si="62"/>
        <v>0</v>
      </c>
      <c r="C946" s="45">
        <f t="shared" ca="1" si="63"/>
        <v>0</v>
      </c>
      <c r="D946" s="45">
        <f t="shared" ca="1" si="64"/>
        <v>0</v>
      </c>
      <c r="E946" s="45">
        <f t="shared" ca="1" si="65"/>
        <v>0</v>
      </c>
      <c r="F946" s="45">
        <f t="shared" ca="1" si="66"/>
        <v>0</v>
      </c>
      <c r="G946" s="45">
        <f t="shared" ca="1" si="73"/>
        <v>0</v>
      </c>
      <c r="H946" s="48">
        <f t="shared" ca="1" si="74"/>
        <v>0</v>
      </c>
      <c r="I946" s="48">
        <f t="shared" ca="1" si="75"/>
        <v>0</v>
      </c>
      <c r="J946" s="45">
        <f t="shared" ca="1" si="76"/>
        <v>0</v>
      </c>
      <c r="K946" s="45">
        <f t="shared" ca="1" si="77"/>
        <v>0</v>
      </c>
      <c r="L946" s="45">
        <f t="shared" ca="1" si="78"/>
        <v>0</v>
      </c>
      <c r="M946" s="45">
        <f t="shared" ca="1" si="67"/>
        <v>0</v>
      </c>
      <c r="N946" s="48">
        <f t="shared" ca="1" si="79"/>
        <v>0</v>
      </c>
      <c r="O946" s="48">
        <f t="shared" ca="1" si="80"/>
        <v>0</v>
      </c>
      <c r="P946" s="45">
        <f t="shared" si="68"/>
        <v>0</v>
      </c>
      <c r="Q946" s="45">
        <f t="shared" si="69"/>
        <v>0</v>
      </c>
      <c r="R946" s="45">
        <f t="shared" si="70"/>
        <v>0</v>
      </c>
      <c r="S946" s="45">
        <f t="shared" si="71"/>
        <v>0</v>
      </c>
      <c r="T946" s="50">
        <f t="shared" si="72"/>
        <v>0</v>
      </c>
    </row>
    <row r="947" spans="1:20" ht="13">
      <c r="A947" s="51"/>
      <c r="B947" s="115">
        <f t="shared" ca="1" si="62"/>
        <v>0</v>
      </c>
      <c r="C947" s="53">
        <f t="shared" ca="1" si="63"/>
        <v>0</v>
      </c>
      <c r="D947" s="53">
        <f t="shared" ca="1" si="64"/>
        <v>0</v>
      </c>
      <c r="E947" s="53">
        <f t="shared" ca="1" si="65"/>
        <v>0</v>
      </c>
      <c r="F947" s="53">
        <f t="shared" ca="1" si="66"/>
        <v>0</v>
      </c>
      <c r="G947" s="53">
        <f t="shared" ca="1" si="73"/>
        <v>0</v>
      </c>
      <c r="H947" s="56">
        <f t="shared" ca="1" si="74"/>
        <v>0</v>
      </c>
      <c r="I947" s="56">
        <f t="shared" ca="1" si="75"/>
        <v>0</v>
      </c>
      <c r="J947" s="53">
        <f t="shared" ca="1" si="76"/>
        <v>0</v>
      </c>
      <c r="K947" s="53">
        <f t="shared" ca="1" si="77"/>
        <v>0</v>
      </c>
      <c r="L947" s="53">
        <f t="shared" ca="1" si="78"/>
        <v>0</v>
      </c>
      <c r="M947" s="53">
        <f t="shared" ca="1" si="67"/>
        <v>0</v>
      </c>
      <c r="N947" s="56">
        <f t="shared" ca="1" si="79"/>
        <v>0</v>
      </c>
      <c r="O947" s="56">
        <f t="shared" ca="1" si="80"/>
        <v>0</v>
      </c>
      <c r="P947" s="53">
        <f t="shared" si="68"/>
        <v>0</v>
      </c>
      <c r="Q947" s="53">
        <f t="shared" si="69"/>
        <v>0</v>
      </c>
      <c r="R947" s="53">
        <f t="shared" si="70"/>
        <v>0</v>
      </c>
      <c r="S947" s="53">
        <f t="shared" si="71"/>
        <v>0</v>
      </c>
      <c r="T947" s="58">
        <f t="shared" si="72"/>
        <v>0</v>
      </c>
    </row>
    <row r="948" spans="1:20" ht="13">
      <c r="A948" s="43"/>
      <c r="B948" s="116">
        <f t="shared" ca="1" si="62"/>
        <v>0</v>
      </c>
      <c r="C948" s="45">
        <f t="shared" ca="1" si="63"/>
        <v>0</v>
      </c>
      <c r="D948" s="45">
        <f t="shared" ca="1" si="64"/>
        <v>0</v>
      </c>
      <c r="E948" s="45">
        <f t="shared" ca="1" si="65"/>
        <v>0</v>
      </c>
      <c r="F948" s="45">
        <f t="shared" ca="1" si="66"/>
        <v>0</v>
      </c>
      <c r="G948" s="45">
        <f t="shared" ca="1" si="73"/>
        <v>0</v>
      </c>
      <c r="H948" s="48">
        <f t="shared" ca="1" si="74"/>
        <v>0</v>
      </c>
      <c r="I948" s="48">
        <f t="shared" ca="1" si="75"/>
        <v>0</v>
      </c>
      <c r="J948" s="45">
        <f t="shared" ca="1" si="76"/>
        <v>0</v>
      </c>
      <c r="K948" s="45">
        <f t="shared" ca="1" si="77"/>
        <v>0</v>
      </c>
      <c r="L948" s="45">
        <f t="shared" ca="1" si="78"/>
        <v>0</v>
      </c>
      <c r="M948" s="45">
        <f t="shared" ca="1" si="67"/>
        <v>0</v>
      </c>
      <c r="N948" s="48">
        <f t="shared" ca="1" si="79"/>
        <v>0</v>
      </c>
      <c r="O948" s="48">
        <f t="shared" ca="1" si="80"/>
        <v>0</v>
      </c>
      <c r="P948" s="45">
        <f t="shared" si="68"/>
        <v>0</v>
      </c>
      <c r="Q948" s="45">
        <f t="shared" si="69"/>
        <v>0</v>
      </c>
      <c r="R948" s="45">
        <f t="shared" si="70"/>
        <v>0</v>
      </c>
      <c r="S948" s="45">
        <f t="shared" si="71"/>
        <v>0</v>
      </c>
      <c r="T948" s="50">
        <f t="shared" si="72"/>
        <v>0</v>
      </c>
    </row>
    <row r="949" spans="1:20" ht="13">
      <c r="A949" s="51"/>
      <c r="B949" s="115">
        <f t="shared" ca="1" si="62"/>
        <v>0</v>
      </c>
      <c r="C949" s="53">
        <f t="shared" ca="1" si="63"/>
        <v>0</v>
      </c>
      <c r="D949" s="53">
        <f t="shared" ca="1" si="64"/>
        <v>0</v>
      </c>
      <c r="E949" s="53">
        <f t="shared" ca="1" si="65"/>
        <v>0</v>
      </c>
      <c r="F949" s="53">
        <f t="shared" ca="1" si="66"/>
        <v>0</v>
      </c>
      <c r="G949" s="53">
        <f t="shared" ca="1" si="73"/>
        <v>0</v>
      </c>
      <c r="H949" s="56">
        <f t="shared" ca="1" si="74"/>
        <v>0</v>
      </c>
      <c r="I949" s="56">
        <f t="shared" ca="1" si="75"/>
        <v>0</v>
      </c>
      <c r="J949" s="53">
        <f t="shared" ca="1" si="76"/>
        <v>0</v>
      </c>
      <c r="K949" s="53">
        <f t="shared" ca="1" si="77"/>
        <v>0</v>
      </c>
      <c r="L949" s="53">
        <f t="shared" ca="1" si="78"/>
        <v>0</v>
      </c>
      <c r="M949" s="53">
        <f t="shared" ca="1" si="67"/>
        <v>0</v>
      </c>
      <c r="N949" s="56">
        <f t="shared" ca="1" si="79"/>
        <v>0</v>
      </c>
      <c r="O949" s="56">
        <f t="shared" ca="1" si="80"/>
        <v>0</v>
      </c>
      <c r="P949" s="53">
        <f t="shared" si="68"/>
        <v>0</v>
      </c>
      <c r="Q949" s="53">
        <f t="shared" si="69"/>
        <v>0</v>
      </c>
      <c r="R949" s="53">
        <f t="shared" si="70"/>
        <v>0</v>
      </c>
      <c r="S949" s="53">
        <f t="shared" si="71"/>
        <v>0</v>
      </c>
      <c r="T949" s="58">
        <f t="shared" si="72"/>
        <v>0</v>
      </c>
    </row>
    <row r="950" spans="1:20" ht="13">
      <c r="A950" s="43"/>
      <c r="B950" s="116">
        <f t="shared" ca="1" si="62"/>
        <v>0</v>
      </c>
      <c r="C950" s="45">
        <f t="shared" ca="1" si="63"/>
        <v>0</v>
      </c>
      <c r="D950" s="45">
        <f t="shared" ca="1" si="64"/>
        <v>0</v>
      </c>
      <c r="E950" s="45">
        <f t="shared" ca="1" si="65"/>
        <v>0</v>
      </c>
      <c r="F950" s="45">
        <f t="shared" ca="1" si="66"/>
        <v>0</v>
      </c>
      <c r="G950" s="45">
        <f t="shared" ca="1" si="73"/>
        <v>0</v>
      </c>
      <c r="H950" s="48">
        <f t="shared" ca="1" si="74"/>
        <v>0</v>
      </c>
      <c r="I950" s="48">
        <f t="shared" ca="1" si="75"/>
        <v>0</v>
      </c>
      <c r="J950" s="45">
        <f t="shared" ca="1" si="76"/>
        <v>0</v>
      </c>
      <c r="K950" s="45">
        <f t="shared" ca="1" si="77"/>
        <v>0</v>
      </c>
      <c r="L950" s="45">
        <f t="shared" ca="1" si="78"/>
        <v>0</v>
      </c>
      <c r="M950" s="45">
        <f t="shared" ca="1" si="67"/>
        <v>0</v>
      </c>
      <c r="N950" s="48">
        <f t="shared" ca="1" si="79"/>
        <v>0</v>
      </c>
      <c r="O950" s="48">
        <f t="shared" ca="1" si="80"/>
        <v>0</v>
      </c>
      <c r="P950" s="45">
        <f t="shared" si="68"/>
        <v>0</v>
      </c>
      <c r="Q950" s="45">
        <f t="shared" si="69"/>
        <v>0</v>
      </c>
      <c r="R950" s="45">
        <f t="shared" si="70"/>
        <v>0</v>
      </c>
      <c r="S950" s="45">
        <f t="shared" si="71"/>
        <v>0</v>
      </c>
      <c r="T950" s="50">
        <f t="shared" si="72"/>
        <v>0</v>
      </c>
    </row>
    <row r="951" spans="1:20" ht="13">
      <c r="A951" s="51"/>
      <c r="B951" s="115">
        <f t="shared" ca="1" si="62"/>
        <v>0</v>
      </c>
      <c r="C951" s="53">
        <f t="shared" ca="1" si="63"/>
        <v>0</v>
      </c>
      <c r="D951" s="53">
        <f t="shared" ca="1" si="64"/>
        <v>0</v>
      </c>
      <c r="E951" s="53">
        <f t="shared" ca="1" si="65"/>
        <v>0</v>
      </c>
      <c r="F951" s="53">
        <f t="shared" ca="1" si="66"/>
        <v>0</v>
      </c>
      <c r="G951" s="53">
        <f t="shared" ca="1" si="73"/>
        <v>0</v>
      </c>
      <c r="H951" s="56">
        <f t="shared" ca="1" si="74"/>
        <v>0</v>
      </c>
      <c r="I951" s="56">
        <f t="shared" ca="1" si="75"/>
        <v>0</v>
      </c>
      <c r="J951" s="53">
        <f t="shared" ca="1" si="76"/>
        <v>0</v>
      </c>
      <c r="K951" s="53">
        <f t="shared" ca="1" si="77"/>
        <v>0</v>
      </c>
      <c r="L951" s="53">
        <f t="shared" ca="1" si="78"/>
        <v>0</v>
      </c>
      <c r="M951" s="53">
        <f t="shared" ca="1" si="67"/>
        <v>0</v>
      </c>
      <c r="N951" s="56">
        <f t="shared" ca="1" si="79"/>
        <v>0</v>
      </c>
      <c r="O951" s="56">
        <f t="shared" ca="1" si="80"/>
        <v>0</v>
      </c>
      <c r="P951" s="53">
        <f t="shared" si="68"/>
        <v>0</v>
      </c>
      <c r="Q951" s="53">
        <f t="shared" si="69"/>
        <v>0</v>
      </c>
      <c r="R951" s="53">
        <f t="shared" si="70"/>
        <v>0</v>
      </c>
      <c r="S951" s="53">
        <f t="shared" si="71"/>
        <v>0</v>
      </c>
      <c r="T951" s="58">
        <f t="shared" si="72"/>
        <v>0</v>
      </c>
    </row>
    <row r="952" spans="1:20" ht="13">
      <c r="A952" s="43"/>
      <c r="B952" s="116">
        <f t="shared" ca="1" si="62"/>
        <v>0</v>
      </c>
      <c r="C952" s="45">
        <f t="shared" ca="1" si="63"/>
        <v>0</v>
      </c>
      <c r="D952" s="45">
        <f t="shared" ca="1" si="64"/>
        <v>0</v>
      </c>
      <c r="E952" s="45">
        <f t="shared" ca="1" si="65"/>
        <v>0</v>
      </c>
      <c r="F952" s="45">
        <f t="shared" ca="1" si="66"/>
        <v>0</v>
      </c>
      <c r="G952" s="45">
        <f t="shared" ca="1" si="73"/>
        <v>0</v>
      </c>
      <c r="H952" s="48">
        <f t="shared" ca="1" si="74"/>
        <v>0</v>
      </c>
      <c r="I952" s="48">
        <f t="shared" ca="1" si="75"/>
        <v>0</v>
      </c>
      <c r="J952" s="45">
        <f t="shared" ca="1" si="76"/>
        <v>0</v>
      </c>
      <c r="K952" s="45">
        <f t="shared" ca="1" si="77"/>
        <v>0</v>
      </c>
      <c r="L952" s="45">
        <f t="shared" ca="1" si="78"/>
        <v>0</v>
      </c>
      <c r="M952" s="45">
        <f t="shared" ca="1" si="67"/>
        <v>0</v>
      </c>
      <c r="N952" s="48">
        <f t="shared" ca="1" si="79"/>
        <v>0</v>
      </c>
      <c r="O952" s="48">
        <f t="shared" ca="1" si="80"/>
        <v>0</v>
      </c>
      <c r="P952" s="45">
        <f t="shared" si="68"/>
        <v>0</v>
      </c>
      <c r="Q952" s="45">
        <f t="shared" si="69"/>
        <v>0</v>
      </c>
      <c r="R952" s="45">
        <f t="shared" si="70"/>
        <v>0</v>
      </c>
      <c r="S952" s="45">
        <f t="shared" si="71"/>
        <v>0</v>
      </c>
      <c r="T952" s="50">
        <f t="shared" si="72"/>
        <v>0</v>
      </c>
    </row>
    <row r="953" spans="1:20" ht="13">
      <c r="A953" s="51"/>
      <c r="B953" s="115">
        <f t="shared" ca="1" si="62"/>
        <v>0</v>
      </c>
      <c r="C953" s="53">
        <f t="shared" ca="1" si="63"/>
        <v>0</v>
      </c>
      <c r="D953" s="53">
        <f t="shared" ca="1" si="64"/>
        <v>0</v>
      </c>
      <c r="E953" s="53">
        <f t="shared" ca="1" si="65"/>
        <v>0</v>
      </c>
      <c r="F953" s="53">
        <f t="shared" ca="1" si="66"/>
        <v>0</v>
      </c>
      <c r="G953" s="53">
        <f t="shared" ca="1" si="73"/>
        <v>0</v>
      </c>
      <c r="H953" s="56">
        <f t="shared" ca="1" si="74"/>
        <v>0</v>
      </c>
      <c r="I953" s="56">
        <f t="shared" ca="1" si="75"/>
        <v>0</v>
      </c>
      <c r="J953" s="53">
        <f t="shared" ca="1" si="76"/>
        <v>0</v>
      </c>
      <c r="K953" s="53">
        <f t="shared" ca="1" si="77"/>
        <v>0</v>
      </c>
      <c r="L953" s="53">
        <f t="shared" ca="1" si="78"/>
        <v>0</v>
      </c>
      <c r="M953" s="53">
        <f t="shared" ca="1" si="67"/>
        <v>0</v>
      </c>
      <c r="N953" s="56">
        <f t="shared" ca="1" si="79"/>
        <v>0</v>
      </c>
      <c r="O953" s="56">
        <f t="shared" ca="1" si="80"/>
        <v>0</v>
      </c>
      <c r="P953" s="53">
        <f t="shared" si="68"/>
        <v>0</v>
      </c>
      <c r="Q953" s="53">
        <f t="shared" si="69"/>
        <v>0</v>
      </c>
      <c r="R953" s="53">
        <f t="shared" si="70"/>
        <v>0</v>
      </c>
      <c r="S953" s="53">
        <f t="shared" si="71"/>
        <v>0</v>
      </c>
      <c r="T953" s="58">
        <f t="shared" si="72"/>
        <v>0</v>
      </c>
    </row>
    <row r="954" spans="1:20" ht="13">
      <c r="A954" s="43"/>
      <c r="B954" s="116">
        <f t="shared" ca="1" si="62"/>
        <v>0</v>
      </c>
      <c r="C954" s="45">
        <f t="shared" ca="1" si="63"/>
        <v>0</v>
      </c>
      <c r="D954" s="45">
        <f t="shared" ca="1" si="64"/>
        <v>0</v>
      </c>
      <c r="E954" s="45">
        <f t="shared" ca="1" si="65"/>
        <v>0</v>
      </c>
      <c r="F954" s="45">
        <f t="shared" ca="1" si="66"/>
        <v>0</v>
      </c>
      <c r="G954" s="45">
        <f t="shared" ca="1" si="73"/>
        <v>0</v>
      </c>
      <c r="H954" s="48">
        <f t="shared" ca="1" si="74"/>
        <v>0</v>
      </c>
      <c r="I954" s="48">
        <f t="shared" ca="1" si="75"/>
        <v>0</v>
      </c>
      <c r="J954" s="45">
        <f t="shared" ca="1" si="76"/>
        <v>0</v>
      </c>
      <c r="K954" s="45">
        <f t="shared" ca="1" si="77"/>
        <v>0</v>
      </c>
      <c r="L954" s="45">
        <f t="shared" ca="1" si="78"/>
        <v>0</v>
      </c>
      <c r="M954" s="45">
        <f t="shared" ca="1" si="67"/>
        <v>0</v>
      </c>
      <c r="N954" s="48">
        <f t="shared" ca="1" si="79"/>
        <v>0</v>
      </c>
      <c r="O954" s="48">
        <f t="shared" ca="1" si="80"/>
        <v>0</v>
      </c>
      <c r="P954" s="45">
        <f t="shared" si="68"/>
        <v>0</v>
      </c>
      <c r="Q954" s="45">
        <f t="shared" si="69"/>
        <v>0</v>
      </c>
      <c r="R954" s="45">
        <f t="shared" si="70"/>
        <v>0</v>
      </c>
      <c r="S954" s="45">
        <f t="shared" si="71"/>
        <v>0</v>
      </c>
      <c r="T954" s="50">
        <f t="shared" si="72"/>
        <v>0</v>
      </c>
    </row>
    <row r="955" spans="1:20" ht="13">
      <c r="A955" s="51"/>
      <c r="B955" s="115">
        <f t="shared" ca="1" si="62"/>
        <v>0</v>
      </c>
      <c r="C955" s="53">
        <f t="shared" ca="1" si="63"/>
        <v>0</v>
      </c>
      <c r="D955" s="53">
        <f t="shared" ca="1" si="64"/>
        <v>0</v>
      </c>
      <c r="E955" s="53">
        <f t="shared" ca="1" si="65"/>
        <v>0</v>
      </c>
      <c r="F955" s="53">
        <f t="shared" ca="1" si="66"/>
        <v>0</v>
      </c>
      <c r="G955" s="53">
        <f t="shared" ca="1" si="73"/>
        <v>0</v>
      </c>
      <c r="H955" s="56">
        <f t="shared" ca="1" si="74"/>
        <v>0</v>
      </c>
      <c r="I955" s="56">
        <f t="shared" ca="1" si="75"/>
        <v>0</v>
      </c>
      <c r="J955" s="53">
        <f t="shared" ca="1" si="76"/>
        <v>0</v>
      </c>
      <c r="K955" s="53">
        <f t="shared" ca="1" si="77"/>
        <v>0</v>
      </c>
      <c r="L955" s="53">
        <f t="shared" ca="1" si="78"/>
        <v>0</v>
      </c>
      <c r="M955" s="53">
        <f t="shared" ca="1" si="67"/>
        <v>0</v>
      </c>
      <c r="N955" s="56">
        <f t="shared" ca="1" si="79"/>
        <v>0</v>
      </c>
      <c r="O955" s="56">
        <f t="shared" ca="1" si="80"/>
        <v>0</v>
      </c>
      <c r="P955" s="53">
        <f t="shared" si="68"/>
        <v>0</v>
      </c>
      <c r="Q955" s="53">
        <f t="shared" si="69"/>
        <v>0</v>
      </c>
      <c r="R955" s="53">
        <f t="shared" si="70"/>
        <v>0</v>
      </c>
      <c r="S955" s="53">
        <f t="shared" si="71"/>
        <v>0</v>
      </c>
      <c r="T955" s="58">
        <f t="shared" si="72"/>
        <v>0</v>
      </c>
    </row>
    <row r="956" spans="1:20" ht="13">
      <c r="A956" s="43"/>
      <c r="B956" s="116">
        <f t="shared" ca="1" si="62"/>
        <v>0</v>
      </c>
      <c r="C956" s="45">
        <f t="shared" ca="1" si="63"/>
        <v>0</v>
      </c>
      <c r="D956" s="45">
        <f t="shared" ca="1" si="64"/>
        <v>0</v>
      </c>
      <c r="E956" s="45">
        <f t="shared" ca="1" si="65"/>
        <v>0</v>
      </c>
      <c r="F956" s="45">
        <f t="shared" ca="1" si="66"/>
        <v>0</v>
      </c>
      <c r="G956" s="45">
        <f t="shared" ca="1" si="73"/>
        <v>0</v>
      </c>
      <c r="H956" s="48">
        <f t="shared" ca="1" si="74"/>
        <v>0</v>
      </c>
      <c r="I956" s="48">
        <f t="shared" ca="1" si="75"/>
        <v>0</v>
      </c>
      <c r="J956" s="45">
        <f t="shared" ca="1" si="76"/>
        <v>0</v>
      </c>
      <c r="K956" s="45">
        <f t="shared" ca="1" si="77"/>
        <v>0</v>
      </c>
      <c r="L956" s="45">
        <f t="shared" ca="1" si="78"/>
        <v>0</v>
      </c>
      <c r="M956" s="45">
        <f t="shared" ca="1" si="67"/>
        <v>0</v>
      </c>
      <c r="N956" s="48">
        <f t="shared" ca="1" si="79"/>
        <v>0</v>
      </c>
      <c r="O956" s="48">
        <f t="shared" ca="1" si="80"/>
        <v>0</v>
      </c>
      <c r="P956" s="45">
        <f t="shared" si="68"/>
        <v>0</v>
      </c>
      <c r="Q956" s="45">
        <f t="shared" si="69"/>
        <v>0</v>
      </c>
      <c r="R956" s="45">
        <f t="shared" si="70"/>
        <v>0</v>
      </c>
      <c r="S956" s="45">
        <f t="shared" si="71"/>
        <v>0</v>
      </c>
      <c r="T956" s="50">
        <f t="shared" si="72"/>
        <v>0</v>
      </c>
    </row>
    <row r="957" spans="1:20" ht="13">
      <c r="A957" s="51"/>
      <c r="B957" s="115">
        <f t="shared" ca="1" si="62"/>
        <v>0</v>
      </c>
      <c r="C957" s="53">
        <f t="shared" ca="1" si="63"/>
        <v>0</v>
      </c>
      <c r="D957" s="53">
        <f t="shared" ca="1" si="64"/>
        <v>0</v>
      </c>
      <c r="E957" s="53">
        <f t="shared" ca="1" si="65"/>
        <v>0</v>
      </c>
      <c r="F957" s="53">
        <f t="shared" ca="1" si="66"/>
        <v>0</v>
      </c>
      <c r="G957" s="53">
        <f t="shared" ca="1" si="73"/>
        <v>0</v>
      </c>
      <c r="H957" s="56">
        <f t="shared" ca="1" si="74"/>
        <v>0</v>
      </c>
      <c r="I957" s="56">
        <f t="shared" ca="1" si="75"/>
        <v>0</v>
      </c>
      <c r="J957" s="53">
        <f t="shared" ca="1" si="76"/>
        <v>0</v>
      </c>
      <c r="K957" s="53">
        <f t="shared" ca="1" si="77"/>
        <v>0</v>
      </c>
      <c r="L957" s="53">
        <f t="shared" ca="1" si="78"/>
        <v>0</v>
      </c>
      <c r="M957" s="53">
        <f t="shared" ca="1" si="67"/>
        <v>0</v>
      </c>
      <c r="N957" s="56">
        <f t="shared" ca="1" si="79"/>
        <v>0</v>
      </c>
      <c r="O957" s="56">
        <f t="shared" ca="1" si="80"/>
        <v>0</v>
      </c>
      <c r="P957" s="53">
        <f t="shared" si="68"/>
        <v>0</v>
      </c>
      <c r="Q957" s="53">
        <f t="shared" si="69"/>
        <v>0</v>
      </c>
      <c r="R957" s="53">
        <f t="shared" si="70"/>
        <v>0</v>
      </c>
      <c r="S957" s="53">
        <f t="shared" si="71"/>
        <v>0</v>
      </c>
      <c r="T957" s="58">
        <f t="shared" si="72"/>
        <v>0</v>
      </c>
    </row>
    <row r="958" spans="1:20" ht="13">
      <c r="A958" s="43"/>
      <c r="B958" s="116">
        <f t="shared" ca="1" si="62"/>
        <v>0</v>
      </c>
      <c r="C958" s="45">
        <f t="shared" ca="1" si="63"/>
        <v>0</v>
      </c>
      <c r="D958" s="45">
        <f t="shared" ca="1" si="64"/>
        <v>0</v>
      </c>
      <c r="E958" s="45">
        <f t="shared" ca="1" si="65"/>
        <v>0</v>
      </c>
      <c r="F958" s="45">
        <f t="shared" ca="1" si="66"/>
        <v>0</v>
      </c>
      <c r="G958" s="45">
        <f t="shared" ca="1" si="73"/>
        <v>0</v>
      </c>
      <c r="H958" s="48">
        <f t="shared" ca="1" si="74"/>
        <v>0</v>
      </c>
      <c r="I958" s="48">
        <f t="shared" ca="1" si="75"/>
        <v>0</v>
      </c>
      <c r="J958" s="45">
        <f t="shared" ca="1" si="76"/>
        <v>0</v>
      </c>
      <c r="K958" s="45">
        <f t="shared" ca="1" si="77"/>
        <v>0</v>
      </c>
      <c r="L958" s="45">
        <f t="shared" ca="1" si="78"/>
        <v>0</v>
      </c>
      <c r="M958" s="45">
        <f t="shared" ca="1" si="67"/>
        <v>0</v>
      </c>
      <c r="N958" s="48">
        <f t="shared" ca="1" si="79"/>
        <v>0</v>
      </c>
      <c r="O958" s="48">
        <f t="shared" ca="1" si="80"/>
        <v>0</v>
      </c>
      <c r="P958" s="45">
        <f t="shared" si="68"/>
        <v>0</v>
      </c>
      <c r="Q958" s="45">
        <f t="shared" si="69"/>
        <v>0</v>
      </c>
      <c r="R958" s="45">
        <f t="shared" si="70"/>
        <v>0</v>
      </c>
      <c r="S958" s="45">
        <f t="shared" si="71"/>
        <v>0</v>
      </c>
      <c r="T958" s="50">
        <f t="shared" si="72"/>
        <v>0</v>
      </c>
    </row>
    <row r="959" spans="1:20" ht="13">
      <c r="A959" s="51"/>
      <c r="B959" s="115">
        <f t="shared" ca="1" si="62"/>
        <v>0</v>
      </c>
      <c r="C959" s="53">
        <f t="shared" ca="1" si="63"/>
        <v>0</v>
      </c>
      <c r="D959" s="53">
        <f t="shared" ca="1" si="64"/>
        <v>0</v>
      </c>
      <c r="E959" s="53">
        <f t="shared" ca="1" si="65"/>
        <v>0</v>
      </c>
      <c r="F959" s="53">
        <f t="shared" ca="1" si="66"/>
        <v>0</v>
      </c>
      <c r="G959" s="53">
        <f t="shared" ca="1" si="73"/>
        <v>0</v>
      </c>
      <c r="H959" s="56">
        <f t="shared" ca="1" si="74"/>
        <v>0</v>
      </c>
      <c r="I959" s="56">
        <f t="shared" ca="1" si="75"/>
        <v>0</v>
      </c>
      <c r="J959" s="53">
        <f t="shared" ca="1" si="76"/>
        <v>0</v>
      </c>
      <c r="K959" s="53">
        <f t="shared" ca="1" si="77"/>
        <v>0</v>
      </c>
      <c r="L959" s="53">
        <f t="shared" ca="1" si="78"/>
        <v>0</v>
      </c>
      <c r="M959" s="53">
        <f t="shared" ca="1" si="67"/>
        <v>0</v>
      </c>
      <c r="N959" s="56">
        <f t="shared" ca="1" si="79"/>
        <v>0</v>
      </c>
      <c r="O959" s="56">
        <f t="shared" ca="1" si="80"/>
        <v>0</v>
      </c>
      <c r="P959" s="53">
        <f t="shared" si="68"/>
        <v>0</v>
      </c>
      <c r="Q959" s="53">
        <f t="shared" si="69"/>
        <v>0</v>
      </c>
      <c r="R959" s="53">
        <f t="shared" si="70"/>
        <v>0</v>
      </c>
      <c r="S959" s="53">
        <f t="shared" si="71"/>
        <v>0</v>
      </c>
      <c r="T959" s="58">
        <f t="shared" si="72"/>
        <v>0</v>
      </c>
    </row>
    <row r="960" spans="1:20" ht="13">
      <c r="A960" s="43"/>
      <c r="B960" s="116">
        <f t="shared" ca="1" si="62"/>
        <v>0</v>
      </c>
      <c r="C960" s="45">
        <f t="shared" ca="1" si="63"/>
        <v>0</v>
      </c>
      <c r="D960" s="45">
        <f t="shared" ca="1" si="64"/>
        <v>0</v>
      </c>
      <c r="E960" s="45">
        <f t="shared" ca="1" si="65"/>
        <v>0</v>
      </c>
      <c r="F960" s="45">
        <f t="shared" ca="1" si="66"/>
        <v>0</v>
      </c>
      <c r="G960" s="45">
        <f t="shared" ca="1" si="73"/>
        <v>0</v>
      </c>
      <c r="H960" s="48">
        <f t="shared" ca="1" si="74"/>
        <v>0</v>
      </c>
      <c r="I960" s="48">
        <f t="shared" ca="1" si="75"/>
        <v>0</v>
      </c>
      <c r="J960" s="45">
        <f t="shared" ca="1" si="76"/>
        <v>0</v>
      </c>
      <c r="K960" s="45">
        <f t="shared" ca="1" si="77"/>
        <v>0</v>
      </c>
      <c r="L960" s="45">
        <f t="shared" ca="1" si="78"/>
        <v>0</v>
      </c>
      <c r="M960" s="45">
        <f t="shared" ca="1" si="67"/>
        <v>0</v>
      </c>
      <c r="N960" s="48">
        <f t="shared" ca="1" si="79"/>
        <v>0</v>
      </c>
      <c r="O960" s="48">
        <f t="shared" ca="1" si="80"/>
        <v>0</v>
      </c>
      <c r="P960" s="45">
        <f t="shared" si="68"/>
        <v>0</v>
      </c>
      <c r="Q960" s="45">
        <f t="shared" si="69"/>
        <v>0</v>
      </c>
      <c r="R960" s="45">
        <f t="shared" si="70"/>
        <v>0</v>
      </c>
      <c r="S960" s="45">
        <f t="shared" si="71"/>
        <v>0</v>
      </c>
      <c r="T960" s="50">
        <f t="shared" si="72"/>
        <v>0</v>
      </c>
    </row>
    <row r="961" spans="1:20" ht="13">
      <c r="A961" s="51"/>
      <c r="B961" s="115">
        <f t="shared" ca="1" si="62"/>
        <v>0</v>
      </c>
      <c r="C961" s="53">
        <f t="shared" ca="1" si="63"/>
        <v>0</v>
      </c>
      <c r="D961" s="53">
        <f t="shared" ca="1" si="64"/>
        <v>0</v>
      </c>
      <c r="E961" s="53">
        <f t="shared" ca="1" si="65"/>
        <v>0</v>
      </c>
      <c r="F961" s="53">
        <f t="shared" ca="1" si="66"/>
        <v>0</v>
      </c>
      <c r="G961" s="53">
        <f t="shared" ca="1" si="73"/>
        <v>0</v>
      </c>
      <c r="H961" s="56">
        <f t="shared" ca="1" si="74"/>
        <v>0</v>
      </c>
      <c r="I961" s="56">
        <f t="shared" ca="1" si="75"/>
        <v>0</v>
      </c>
      <c r="J961" s="53">
        <f t="shared" ca="1" si="76"/>
        <v>0</v>
      </c>
      <c r="K961" s="53">
        <f t="shared" ca="1" si="77"/>
        <v>0</v>
      </c>
      <c r="L961" s="53">
        <f t="shared" ca="1" si="78"/>
        <v>0</v>
      </c>
      <c r="M961" s="53">
        <f t="shared" ca="1" si="67"/>
        <v>0</v>
      </c>
      <c r="N961" s="56">
        <f t="shared" ca="1" si="79"/>
        <v>0</v>
      </c>
      <c r="O961" s="56">
        <f t="shared" ca="1" si="80"/>
        <v>0</v>
      </c>
      <c r="P961" s="53">
        <f t="shared" si="68"/>
        <v>0</v>
      </c>
      <c r="Q961" s="53">
        <f t="shared" si="69"/>
        <v>0</v>
      </c>
      <c r="R961" s="53">
        <f t="shared" si="70"/>
        <v>0</v>
      </c>
      <c r="S961" s="53">
        <f t="shared" si="71"/>
        <v>0</v>
      </c>
      <c r="T961" s="58">
        <f t="shared" si="72"/>
        <v>0</v>
      </c>
    </row>
    <row r="962" spans="1:20" ht="13">
      <c r="A962" s="43"/>
      <c r="B962" s="116">
        <f t="shared" ca="1" si="62"/>
        <v>0</v>
      </c>
      <c r="C962" s="45">
        <f t="shared" ca="1" si="63"/>
        <v>0</v>
      </c>
      <c r="D962" s="45">
        <f t="shared" ca="1" si="64"/>
        <v>0</v>
      </c>
      <c r="E962" s="45">
        <f t="shared" ca="1" si="65"/>
        <v>0</v>
      </c>
      <c r="F962" s="45">
        <f t="shared" ca="1" si="66"/>
        <v>0</v>
      </c>
      <c r="G962" s="45">
        <f t="shared" ca="1" si="73"/>
        <v>0</v>
      </c>
      <c r="H962" s="48">
        <f t="shared" ca="1" si="74"/>
        <v>0</v>
      </c>
      <c r="I962" s="48">
        <f t="shared" ca="1" si="75"/>
        <v>0</v>
      </c>
      <c r="J962" s="45">
        <f t="shared" ca="1" si="76"/>
        <v>0</v>
      </c>
      <c r="K962" s="45">
        <f t="shared" ca="1" si="77"/>
        <v>0</v>
      </c>
      <c r="L962" s="45">
        <f t="shared" ca="1" si="78"/>
        <v>0</v>
      </c>
      <c r="M962" s="45">
        <f t="shared" ca="1" si="67"/>
        <v>0</v>
      </c>
      <c r="N962" s="48">
        <f t="shared" ca="1" si="79"/>
        <v>0</v>
      </c>
      <c r="O962" s="48">
        <f t="shared" ca="1" si="80"/>
        <v>0</v>
      </c>
      <c r="P962" s="45">
        <f t="shared" si="68"/>
        <v>0</v>
      </c>
      <c r="Q962" s="45">
        <f t="shared" si="69"/>
        <v>0</v>
      </c>
      <c r="R962" s="45">
        <f t="shared" si="70"/>
        <v>0</v>
      </c>
      <c r="S962" s="45">
        <f t="shared" si="71"/>
        <v>0</v>
      </c>
      <c r="T962" s="50">
        <f t="shared" si="72"/>
        <v>0</v>
      </c>
    </row>
    <row r="963" spans="1:20" ht="13">
      <c r="A963" s="51"/>
      <c r="B963" s="115">
        <f t="shared" ca="1" si="62"/>
        <v>0</v>
      </c>
      <c r="C963" s="53">
        <f t="shared" ca="1" si="63"/>
        <v>0</v>
      </c>
      <c r="D963" s="53">
        <f t="shared" ca="1" si="64"/>
        <v>0</v>
      </c>
      <c r="E963" s="53">
        <f t="shared" ca="1" si="65"/>
        <v>0</v>
      </c>
      <c r="F963" s="53">
        <f t="shared" ca="1" si="66"/>
        <v>0</v>
      </c>
      <c r="G963" s="53">
        <f t="shared" ca="1" si="73"/>
        <v>0</v>
      </c>
      <c r="H963" s="56">
        <f t="shared" ca="1" si="74"/>
        <v>0</v>
      </c>
      <c r="I963" s="56">
        <f t="shared" ca="1" si="75"/>
        <v>0</v>
      </c>
      <c r="J963" s="53">
        <f t="shared" ca="1" si="76"/>
        <v>0</v>
      </c>
      <c r="K963" s="53">
        <f t="shared" ca="1" si="77"/>
        <v>0</v>
      </c>
      <c r="L963" s="53">
        <f t="shared" ca="1" si="78"/>
        <v>0</v>
      </c>
      <c r="M963" s="53">
        <f t="shared" ca="1" si="67"/>
        <v>0</v>
      </c>
      <c r="N963" s="56">
        <f t="shared" ca="1" si="79"/>
        <v>0</v>
      </c>
      <c r="O963" s="56">
        <f t="shared" ca="1" si="80"/>
        <v>0</v>
      </c>
      <c r="P963" s="53">
        <f t="shared" si="68"/>
        <v>0</v>
      </c>
      <c r="Q963" s="53">
        <f t="shared" si="69"/>
        <v>0</v>
      </c>
      <c r="R963" s="53">
        <f t="shared" si="70"/>
        <v>0</v>
      </c>
      <c r="S963" s="53">
        <f t="shared" si="71"/>
        <v>0</v>
      </c>
      <c r="T963" s="58">
        <f t="shared" si="72"/>
        <v>0</v>
      </c>
    </row>
    <row r="964" spans="1:20" ht="13">
      <c r="A964" s="43"/>
      <c r="B964" s="116">
        <f t="shared" ca="1" si="62"/>
        <v>0</v>
      </c>
      <c r="C964" s="45">
        <f t="shared" ca="1" si="63"/>
        <v>0</v>
      </c>
      <c r="D964" s="45">
        <f t="shared" ca="1" si="64"/>
        <v>0</v>
      </c>
      <c r="E964" s="45">
        <f t="shared" ca="1" si="65"/>
        <v>0</v>
      </c>
      <c r="F964" s="45">
        <f t="shared" ca="1" si="66"/>
        <v>0</v>
      </c>
      <c r="G964" s="45">
        <f t="shared" ca="1" si="73"/>
        <v>0</v>
      </c>
      <c r="H964" s="48">
        <f t="shared" ca="1" si="74"/>
        <v>0</v>
      </c>
      <c r="I964" s="48">
        <f t="shared" ca="1" si="75"/>
        <v>0</v>
      </c>
      <c r="J964" s="45">
        <f t="shared" ca="1" si="76"/>
        <v>0</v>
      </c>
      <c r="K964" s="45">
        <f t="shared" ca="1" si="77"/>
        <v>0</v>
      </c>
      <c r="L964" s="45">
        <f t="shared" ca="1" si="78"/>
        <v>0</v>
      </c>
      <c r="M964" s="45">
        <f t="shared" ca="1" si="67"/>
        <v>0</v>
      </c>
      <c r="N964" s="48">
        <f t="shared" ca="1" si="79"/>
        <v>0</v>
      </c>
      <c r="O964" s="48">
        <f t="shared" ca="1" si="80"/>
        <v>0</v>
      </c>
      <c r="P964" s="45">
        <f t="shared" si="68"/>
        <v>0</v>
      </c>
      <c r="Q964" s="45">
        <f t="shared" si="69"/>
        <v>0</v>
      </c>
      <c r="R964" s="45">
        <f t="shared" si="70"/>
        <v>0</v>
      </c>
      <c r="S964" s="45">
        <f t="shared" si="71"/>
        <v>0</v>
      </c>
      <c r="T964" s="50">
        <f t="shared" si="72"/>
        <v>0</v>
      </c>
    </row>
    <row r="965" spans="1:20" ht="13">
      <c r="A965" s="51"/>
      <c r="B965" s="115">
        <f t="shared" ca="1" si="62"/>
        <v>0</v>
      </c>
      <c r="C965" s="53">
        <f t="shared" ca="1" si="63"/>
        <v>0</v>
      </c>
      <c r="D965" s="53">
        <f t="shared" ca="1" si="64"/>
        <v>0</v>
      </c>
      <c r="E965" s="53">
        <f t="shared" ca="1" si="65"/>
        <v>0</v>
      </c>
      <c r="F965" s="53">
        <f t="shared" ca="1" si="66"/>
        <v>0</v>
      </c>
      <c r="G965" s="53">
        <f t="shared" ca="1" si="73"/>
        <v>0</v>
      </c>
      <c r="H965" s="56">
        <f t="shared" ca="1" si="74"/>
        <v>0</v>
      </c>
      <c r="I965" s="56">
        <f t="shared" ca="1" si="75"/>
        <v>0</v>
      </c>
      <c r="J965" s="53">
        <f t="shared" ca="1" si="76"/>
        <v>0</v>
      </c>
      <c r="K965" s="53">
        <f t="shared" ca="1" si="77"/>
        <v>0</v>
      </c>
      <c r="L965" s="53">
        <f t="shared" ca="1" si="78"/>
        <v>0</v>
      </c>
      <c r="M965" s="53">
        <f t="shared" ca="1" si="67"/>
        <v>0</v>
      </c>
      <c r="N965" s="56">
        <f t="shared" ca="1" si="79"/>
        <v>0</v>
      </c>
      <c r="O965" s="56">
        <f t="shared" ca="1" si="80"/>
        <v>0</v>
      </c>
      <c r="P965" s="53">
        <f t="shared" si="68"/>
        <v>0</v>
      </c>
      <c r="Q965" s="53">
        <f t="shared" si="69"/>
        <v>0</v>
      </c>
      <c r="R965" s="53">
        <f t="shared" si="70"/>
        <v>0</v>
      </c>
      <c r="S965" s="53">
        <f t="shared" si="71"/>
        <v>0</v>
      </c>
      <c r="T965" s="58">
        <f t="shared" si="72"/>
        <v>0</v>
      </c>
    </row>
    <row r="966" spans="1:20" ht="13">
      <c r="A966" s="43"/>
      <c r="B966" s="116">
        <f t="shared" ca="1" si="62"/>
        <v>0</v>
      </c>
      <c r="C966" s="45">
        <f t="shared" ca="1" si="63"/>
        <v>0</v>
      </c>
      <c r="D966" s="45">
        <f t="shared" ca="1" si="64"/>
        <v>0</v>
      </c>
      <c r="E966" s="45">
        <f t="shared" ca="1" si="65"/>
        <v>0</v>
      </c>
      <c r="F966" s="45">
        <f t="shared" ca="1" si="66"/>
        <v>0</v>
      </c>
      <c r="G966" s="45">
        <f t="shared" ca="1" si="73"/>
        <v>0</v>
      </c>
      <c r="H966" s="48">
        <f t="shared" ca="1" si="74"/>
        <v>0</v>
      </c>
      <c r="I966" s="48">
        <f t="shared" ca="1" si="75"/>
        <v>0</v>
      </c>
      <c r="J966" s="45">
        <f t="shared" ca="1" si="76"/>
        <v>0</v>
      </c>
      <c r="K966" s="45">
        <f t="shared" ca="1" si="77"/>
        <v>0</v>
      </c>
      <c r="L966" s="45">
        <f t="shared" ca="1" si="78"/>
        <v>0</v>
      </c>
      <c r="M966" s="45">
        <f t="shared" ca="1" si="67"/>
        <v>0</v>
      </c>
      <c r="N966" s="48">
        <f t="shared" ca="1" si="79"/>
        <v>0</v>
      </c>
      <c r="O966" s="48">
        <f t="shared" ca="1" si="80"/>
        <v>0</v>
      </c>
      <c r="P966" s="45">
        <f t="shared" si="68"/>
        <v>0</v>
      </c>
      <c r="Q966" s="45">
        <f t="shared" si="69"/>
        <v>0</v>
      </c>
      <c r="R966" s="45">
        <f t="shared" si="70"/>
        <v>0</v>
      </c>
      <c r="S966" s="45">
        <f t="shared" si="71"/>
        <v>0</v>
      </c>
      <c r="T966" s="50">
        <f t="shared" si="72"/>
        <v>0</v>
      </c>
    </row>
    <row r="967" spans="1:20" ht="13">
      <c r="A967" s="51"/>
      <c r="B967" s="115">
        <f t="shared" ca="1" si="62"/>
        <v>0</v>
      </c>
      <c r="C967" s="53">
        <f t="shared" ca="1" si="63"/>
        <v>0</v>
      </c>
      <c r="D967" s="53">
        <f t="shared" ca="1" si="64"/>
        <v>0</v>
      </c>
      <c r="E967" s="53">
        <f t="shared" ca="1" si="65"/>
        <v>0</v>
      </c>
      <c r="F967" s="53">
        <f t="shared" ca="1" si="66"/>
        <v>0</v>
      </c>
      <c r="G967" s="53">
        <f t="shared" ca="1" si="73"/>
        <v>0</v>
      </c>
      <c r="H967" s="56">
        <f t="shared" ca="1" si="74"/>
        <v>0</v>
      </c>
      <c r="I967" s="56">
        <f t="shared" ca="1" si="75"/>
        <v>0</v>
      </c>
      <c r="J967" s="53">
        <f t="shared" ca="1" si="76"/>
        <v>0</v>
      </c>
      <c r="K967" s="53">
        <f t="shared" ca="1" si="77"/>
        <v>0</v>
      </c>
      <c r="L967" s="53">
        <f t="shared" ca="1" si="78"/>
        <v>0</v>
      </c>
      <c r="M967" s="53">
        <f t="shared" ca="1" si="67"/>
        <v>0</v>
      </c>
      <c r="N967" s="56">
        <f t="shared" ca="1" si="79"/>
        <v>0</v>
      </c>
      <c r="O967" s="56">
        <f t="shared" ca="1" si="80"/>
        <v>0</v>
      </c>
      <c r="P967" s="53">
        <f t="shared" si="68"/>
        <v>0</v>
      </c>
      <c r="Q967" s="53">
        <f t="shared" si="69"/>
        <v>0</v>
      </c>
      <c r="R967" s="53">
        <f t="shared" si="70"/>
        <v>0</v>
      </c>
      <c r="S967" s="53">
        <f t="shared" si="71"/>
        <v>0</v>
      </c>
      <c r="T967" s="58">
        <f t="shared" si="72"/>
        <v>0</v>
      </c>
    </row>
    <row r="968" spans="1:20" ht="13">
      <c r="A968" s="43"/>
      <c r="B968" s="116">
        <f t="shared" ca="1" si="62"/>
        <v>0</v>
      </c>
      <c r="C968" s="45">
        <f t="shared" ca="1" si="63"/>
        <v>0</v>
      </c>
      <c r="D968" s="45">
        <f t="shared" ca="1" si="64"/>
        <v>0</v>
      </c>
      <c r="E968" s="45">
        <f t="shared" ca="1" si="65"/>
        <v>0</v>
      </c>
      <c r="F968" s="45">
        <f t="shared" ca="1" si="66"/>
        <v>0</v>
      </c>
      <c r="G968" s="45">
        <f t="shared" ca="1" si="73"/>
        <v>0</v>
      </c>
      <c r="H968" s="48">
        <f t="shared" ca="1" si="74"/>
        <v>0</v>
      </c>
      <c r="I968" s="48">
        <f t="shared" ca="1" si="75"/>
        <v>0</v>
      </c>
      <c r="J968" s="45">
        <f t="shared" ca="1" si="76"/>
        <v>0</v>
      </c>
      <c r="K968" s="45">
        <f t="shared" ca="1" si="77"/>
        <v>0</v>
      </c>
      <c r="L968" s="45">
        <f t="shared" ca="1" si="78"/>
        <v>0</v>
      </c>
      <c r="M968" s="45">
        <f t="shared" ca="1" si="67"/>
        <v>0</v>
      </c>
      <c r="N968" s="48">
        <f t="shared" ca="1" si="79"/>
        <v>0</v>
      </c>
      <c r="O968" s="48">
        <f t="shared" ca="1" si="80"/>
        <v>0</v>
      </c>
      <c r="P968" s="45">
        <f t="shared" si="68"/>
        <v>0</v>
      </c>
      <c r="Q968" s="45">
        <f t="shared" si="69"/>
        <v>0</v>
      </c>
      <c r="R968" s="45">
        <f t="shared" si="70"/>
        <v>0</v>
      </c>
      <c r="S968" s="45">
        <f t="shared" si="71"/>
        <v>0</v>
      </c>
      <c r="T968" s="50">
        <f t="shared" si="72"/>
        <v>0</v>
      </c>
    </row>
    <row r="969" spans="1:20" ht="13">
      <c r="A969" s="51"/>
      <c r="B969" s="115">
        <f t="shared" ca="1" si="62"/>
        <v>0</v>
      </c>
      <c r="C969" s="53">
        <f t="shared" ca="1" si="63"/>
        <v>0</v>
      </c>
      <c r="D969" s="53">
        <f t="shared" ca="1" si="64"/>
        <v>0</v>
      </c>
      <c r="E969" s="53">
        <f t="shared" ca="1" si="65"/>
        <v>0</v>
      </c>
      <c r="F969" s="53">
        <f t="shared" ca="1" si="66"/>
        <v>0</v>
      </c>
      <c r="G969" s="53">
        <f t="shared" ca="1" si="73"/>
        <v>0</v>
      </c>
      <c r="H969" s="56">
        <f t="shared" ca="1" si="74"/>
        <v>0</v>
      </c>
      <c r="I969" s="56">
        <f t="shared" ca="1" si="75"/>
        <v>0</v>
      </c>
      <c r="J969" s="53">
        <f t="shared" ca="1" si="76"/>
        <v>0</v>
      </c>
      <c r="K969" s="53">
        <f t="shared" ca="1" si="77"/>
        <v>0</v>
      </c>
      <c r="L969" s="53">
        <f t="shared" ca="1" si="78"/>
        <v>0</v>
      </c>
      <c r="M969" s="53">
        <f t="shared" ca="1" si="67"/>
        <v>0</v>
      </c>
      <c r="N969" s="56">
        <f t="shared" ca="1" si="79"/>
        <v>0</v>
      </c>
      <c r="O969" s="56">
        <f t="shared" ca="1" si="80"/>
        <v>0</v>
      </c>
      <c r="P969" s="53">
        <f t="shared" si="68"/>
        <v>0</v>
      </c>
      <c r="Q969" s="53">
        <f t="shared" si="69"/>
        <v>0</v>
      </c>
      <c r="R969" s="53">
        <f t="shared" si="70"/>
        <v>0</v>
      </c>
      <c r="S969" s="53">
        <f t="shared" si="71"/>
        <v>0</v>
      </c>
      <c r="T969" s="58">
        <f t="shared" si="72"/>
        <v>0</v>
      </c>
    </row>
    <row r="970" spans="1:20" ht="13">
      <c r="A970" s="43"/>
      <c r="B970" s="116">
        <f t="shared" ca="1" si="62"/>
        <v>0</v>
      </c>
      <c r="C970" s="45">
        <f t="shared" ca="1" si="63"/>
        <v>0</v>
      </c>
      <c r="D970" s="45">
        <f t="shared" ca="1" si="64"/>
        <v>0</v>
      </c>
      <c r="E970" s="45">
        <f t="shared" ca="1" si="65"/>
        <v>0</v>
      </c>
      <c r="F970" s="45">
        <f t="shared" ca="1" si="66"/>
        <v>0</v>
      </c>
      <c r="G970" s="45">
        <f t="shared" ca="1" si="73"/>
        <v>0</v>
      </c>
      <c r="H970" s="48">
        <f t="shared" ca="1" si="74"/>
        <v>0</v>
      </c>
      <c r="I970" s="48">
        <f t="shared" ca="1" si="75"/>
        <v>0</v>
      </c>
      <c r="J970" s="45">
        <f t="shared" ca="1" si="76"/>
        <v>0</v>
      </c>
      <c r="K970" s="45">
        <f t="shared" ca="1" si="77"/>
        <v>0</v>
      </c>
      <c r="L970" s="45">
        <f t="shared" ca="1" si="78"/>
        <v>0</v>
      </c>
      <c r="M970" s="45">
        <f t="shared" ca="1" si="67"/>
        <v>0</v>
      </c>
      <c r="N970" s="48">
        <f t="shared" ca="1" si="79"/>
        <v>0</v>
      </c>
      <c r="O970" s="48">
        <f t="shared" ca="1" si="80"/>
        <v>0</v>
      </c>
      <c r="P970" s="45">
        <f t="shared" si="68"/>
        <v>0</v>
      </c>
      <c r="Q970" s="45">
        <f t="shared" si="69"/>
        <v>0</v>
      </c>
      <c r="R970" s="45">
        <f t="shared" si="70"/>
        <v>0</v>
      </c>
      <c r="S970" s="45">
        <f t="shared" si="71"/>
        <v>0</v>
      </c>
      <c r="T970" s="50">
        <f t="shared" si="72"/>
        <v>0</v>
      </c>
    </row>
    <row r="971" spans="1:20" ht="13">
      <c r="A971" s="51"/>
      <c r="B971" s="115">
        <f t="shared" ca="1" si="62"/>
        <v>0</v>
      </c>
      <c r="C971" s="53">
        <f t="shared" ca="1" si="63"/>
        <v>0</v>
      </c>
      <c r="D971" s="53">
        <f t="shared" ca="1" si="64"/>
        <v>0</v>
      </c>
      <c r="E971" s="53">
        <f t="shared" ca="1" si="65"/>
        <v>0</v>
      </c>
      <c r="F971" s="53">
        <f t="shared" ca="1" si="66"/>
        <v>0</v>
      </c>
      <c r="G971" s="53">
        <f t="shared" ca="1" si="73"/>
        <v>0</v>
      </c>
      <c r="H971" s="56">
        <f t="shared" ca="1" si="74"/>
        <v>0</v>
      </c>
      <c r="I971" s="56">
        <f t="shared" ca="1" si="75"/>
        <v>0</v>
      </c>
      <c r="J971" s="53">
        <f t="shared" ca="1" si="76"/>
        <v>0</v>
      </c>
      <c r="K971" s="53">
        <f t="shared" ca="1" si="77"/>
        <v>0</v>
      </c>
      <c r="L971" s="53">
        <f t="shared" ca="1" si="78"/>
        <v>0</v>
      </c>
      <c r="M971" s="53">
        <f t="shared" ca="1" si="67"/>
        <v>0</v>
      </c>
      <c r="N971" s="56">
        <f t="shared" ca="1" si="79"/>
        <v>0</v>
      </c>
      <c r="O971" s="56">
        <f t="shared" ca="1" si="80"/>
        <v>0</v>
      </c>
      <c r="P971" s="53">
        <f t="shared" si="68"/>
        <v>0</v>
      </c>
      <c r="Q971" s="53">
        <f t="shared" si="69"/>
        <v>0</v>
      </c>
      <c r="R971" s="53">
        <f t="shared" si="70"/>
        <v>0</v>
      </c>
      <c r="S971" s="53">
        <f t="shared" si="71"/>
        <v>0</v>
      </c>
      <c r="T971" s="58">
        <f t="shared" si="72"/>
        <v>0</v>
      </c>
    </row>
    <row r="972" spans="1:20" ht="13">
      <c r="A972" s="43"/>
      <c r="B972" s="116">
        <f t="shared" ca="1" si="62"/>
        <v>0</v>
      </c>
      <c r="C972" s="45">
        <f t="shared" ca="1" si="63"/>
        <v>0</v>
      </c>
      <c r="D972" s="45">
        <f t="shared" ca="1" si="64"/>
        <v>0</v>
      </c>
      <c r="E972" s="45">
        <f t="shared" ca="1" si="65"/>
        <v>0</v>
      </c>
      <c r="F972" s="45">
        <f t="shared" ca="1" si="66"/>
        <v>0</v>
      </c>
      <c r="G972" s="45">
        <f t="shared" ca="1" si="73"/>
        <v>0</v>
      </c>
      <c r="H972" s="48">
        <f t="shared" ca="1" si="74"/>
        <v>0</v>
      </c>
      <c r="I972" s="48">
        <f t="shared" ca="1" si="75"/>
        <v>0</v>
      </c>
      <c r="J972" s="45">
        <f t="shared" ca="1" si="76"/>
        <v>0</v>
      </c>
      <c r="K972" s="45">
        <f t="shared" ca="1" si="77"/>
        <v>0</v>
      </c>
      <c r="L972" s="45">
        <f t="shared" ca="1" si="78"/>
        <v>0</v>
      </c>
      <c r="M972" s="45">
        <f t="shared" ca="1" si="67"/>
        <v>0</v>
      </c>
      <c r="N972" s="48">
        <f t="shared" ca="1" si="79"/>
        <v>0</v>
      </c>
      <c r="O972" s="48">
        <f t="shared" ca="1" si="80"/>
        <v>0</v>
      </c>
      <c r="P972" s="45">
        <f t="shared" si="68"/>
        <v>0</v>
      </c>
      <c r="Q972" s="45">
        <f t="shared" si="69"/>
        <v>0</v>
      </c>
      <c r="R972" s="45">
        <f t="shared" si="70"/>
        <v>0</v>
      </c>
      <c r="S972" s="45">
        <f t="shared" si="71"/>
        <v>0</v>
      </c>
      <c r="T972" s="50">
        <f t="shared" si="72"/>
        <v>0</v>
      </c>
    </row>
    <row r="973" spans="1:20" ht="13">
      <c r="A973" s="51"/>
      <c r="B973" s="115">
        <f t="shared" ca="1" si="62"/>
        <v>0</v>
      </c>
      <c r="C973" s="53">
        <f t="shared" ca="1" si="63"/>
        <v>0</v>
      </c>
      <c r="D973" s="53">
        <f t="shared" ca="1" si="64"/>
        <v>0</v>
      </c>
      <c r="E973" s="53">
        <f t="shared" ca="1" si="65"/>
        <v>0</v>
      </c>
      <c r="F973" s="53">
        <f t="shared" ca="1" si="66"/>
        <v>0</v>
      </c>
      <c r="G973" s="53">
        <f t="shared" ca="1" si="73"/>
        <v>0</v>
      </c>
      <c r="H973" s="56">
        <f t="shared" ca="1" si="74"/>
        <v>0</v>
      </c>
      <c r="I973" s="56">
        <f t="shared" ca="1" si="75"/>
        <v>0</v>
      </c>
      <c r="J973" s="53">
        <f t="shared" ca="1" si="76"/>
        <v>0</v>
      </c>
      <c r="K973" s="53">
        <f t="shared" ca="1" si="77"/>
        <v>0</v>
      </c>
      <c r="L973" s="53">
        <f t="shared" ca="1" si="78"/>
        <v>0</v>
      </c>
      <c r="M973" s="53">
        <f t="shared" ca="1" si="67"/>
        <v>0</v>
      </c>
      <c r="N973" s="56">
        <f t="shared" ca="1" si="79"/>
        <v>0</v>
      </c>
      <c r="O973" s="56">
        <f t="shared" ca="1" si="80"/>
        <v>0</v>
      </c>
      <c r="P973" s="53">
        <f t="shared" si="68"/>
        <v>0</v>
      </c>
      <c r="Q973" s="53">
        <f t="shared" si="69"/>
        <v>0</v>
      </c>
      <c r="R973" s="53">
        <f t="shared" si="70"/>
        <v>0</v>
      </c>
      <c r="S973" s="53">
        <f t="shared" si="71"/>
        <v>0</v>
      </c>
      <c r="T973" s="58">
        <f t="shared" si="72"/>
        <v>0</v>
      </c>
    </row>
    <row r="974" spans="1:20" ht="13">
      <c r="A974" s="43"/>
      <c r="B974" s="116">
        <f t="shared" ca="1" si="62"/>
        <v>0</v>
      </c>
      <c r="C974" s="45">
        <f t="shared" ca="1" si="63"/>
        <v>0</v>
      </c>
      <c r="D974" s="45">
        <f t="shared" ca="1" si="64"/>
        <v>0</v>
      </c>
      <c r="E974" s="45">
        <f t="shared" ca="1" si="65"/>
        <v>0</v>
      </c>
      <c r="F974" s="45">
        <f t="shared" ca="1" si="66"/>
        <v>0</v>
      </c>
      <c r="G974" s="45">
        <f t="shared" ca="1" si="73"/>
        <v>0</v>
      </c>
      <c r="H974" s="48">
        <f t="shared" ca="1" si="74"/>
        <v>0</v>
      </c>
      <c r="I974" s="48">
        <f t="shared" ca="1" si="75"/>
        <v>0</v>
      </c>
      <c r="J974" s="45">
        <f t="shared" ca="1" si="76"/>
        <v>0</v>
      </c>
      <c r="K974" s="45">
        <f t="shared" ca="1" si="77"/>
        <v>0</v>
      </c>
      <c r="L974" s="45">
        <f t="shared" ca="1" si="78"/>
        <v>0</v>
      </c>
      <c r="M974" s="45">
        <f t="shared" ca="1" si="67"/>
        <v>0</v>
      </c>
      <c r="N974" s="48">
        <f t="shared" ca="1" si="79"/>
        <v>0</v>
      </c>
      <c r="O974" s="48">
        <f t="shared" ca="1" si="80"/>
        <v>0</v>
      </c>
      <c r="P974" s="45">
        <f t="shared" si="68"/>
        <v>0</v>
      </c>
      <c r="Q974" s="45">
        <f t="shared" si="69"/>
        <v>0</v>
      </c>
      <c r="R974" s="45">
        <f t="shared" si="70"/>
        <v>0</v>
      </c>
      <c r="S974" s="45">
        <f t="shared" si="71"/>
        <v>0</v>
      </c>
      <c r="T974" s="50">
        <f t="shared" si="72"/>
        <v>0</v>
      </c>
    </row>
    <row r="975" spans="1:20" ht="13">
      <c r="A975" s="51"/>
      <c r="B975" s="115">
        <f t="shared" ca="1" si="62"/>
        <v>0</v>
      </c>
      <c r="C975" s="53">
        <f t="shared" ca="1" si="63"/>
        <v>0</v>
      </c>
      <c r="D975" s="53">
        <f t="shared" ca="1" si="64"/>
        <v>0</v>
      </c>
      <c r="E975" s="53">
        <f t="shared" ca="1" si="65"/>
        <v>0</v>
      </c>
      <c r="F975" s="53">
        <f t="shared" ca="1" si="66"/>
        <v>0</v>
      </c>
      <c r="G975" s="53">
        <f t="shared" ca="1" si="73"/>
        <v>0</v>
      </c>
      <c r="H975" s="56">
        <f t="shared" ca="1" si="74"/>
        <v>0</v>
      </c>
      <c r="I975" s="56">
        <f t="shared" ca="1" si="75"/>
        <v>0</v>
      </c>
      <c r="J975" s="53">
        <f t="shared" ca="1" si="76"/>
        <v>0</v>
      </c>
      <c r="K975" s="53">
        <f t="shared" ca="1" si="77"/>
        <v>0</v>
      </c>
      <c r="L975" s="53">
        <f t="shared" ca="1" si="78"/>
        <v>0</v>
      </c>
      <c r="M975" s="53">
        <f t="shared" ca="1" si="67"/>
        <v>0</v>
      </c>
      <c r="N975" s="56">
        <f t="shared" ca="1" si="79"/>
        <v>0</v>
      </c>
      <c r="O975" s="56">
        <f t="shared" ca="1" si="80"/>
        <v>0</v>
      </c>
      <c r="P975" s="53">
        <f t="shared" si="68"/>
        <v>0</v>
      </c>
      <c r="Q975" s="53">
        <f t="shared" si="69"/>
        <v>0</v>
      </c>
      <c r="R975" s="53">
        <f t="shared" si="70"/>
        <v>0</v>
      </c>
      <c r="S975" s="53">
        <f t="shared" si="71"/>
        <v>0</v>
      </c>
      <c r="T975" s="58">
        <f t="shared" si="72"/>
        <v>0</v>
      </c>
    </row>
    <row r="976" spans="1:20" ht="13">
      <c r="A976" s="43"/>
      <c r="B976" s="116">
        <f t="shared" ca="1" si="62"/>
        <v>0</v>
      </c>
      <c r="C976" s="45">
        <f t="shared" ca="1" si="63"/>
        <v>0</v>
      </c>
      <c r="D976" s="45">
        <f t="shared" ca="1" si="64"/>
        <v>0</v>
      </c>
      <c r="E976" s="45">
        <f t="shared" ca="1" si="65"/>
        <v>0</v>
      </c>
      <c r="F976" s="45">
        <f t="shared" ca="1" si="66"/>
        <v>0</v>
      </c>
      <c r="G976" s="45">
        <f t="shared" ca="1" si="73"/>
        <v>0</v>
      </c>
      <c r="H976" s="48">
        <f t="shared" ca="1" si="74"/>
        <v>0</v>
      </c>
      <c r="I976" s="48">
        <f t="shared" ca="1" si="75"/>
        <v>0</v>
      </c>
      <c r="J976" s="45">
        <f t="shared" ca="1" si="76"/>
        <v>0</v>
      </c>
      <c r="K976" s="45">
        <f t="shared" ca="1" si="77"/>
        <v>0</v>
      </c>
      <c r="L976" s="45">
        <f t="shared" ca="1" si="78"/>
        <v>0</v>
      </c>
      <c r="M976" s="45">
        <f t="shared" ca="1" si="67"/>
        <v>0</v>
      </c>
      <c r="N976" s="48">
        <f t="shared" ca="1" si="79"/>
        <v>0</v>
      </c>
      <c r="O976" s="48">
        <f t="shared" ca="1" si="80"/>
        <v>0</v>
      </c>
      <c r="P976" s="45">
        <f t="shared" si="68"/>
        <v>0</v>
      </c>
      <c r="Q976" s="45">
        <f t="shared" si="69"/>
        <v>0</v>
      </c>
      <c r="R976" s="45">
        <f t="shared" si="70"/>
        <v>0</v>
      </c>
      <c r="S976" s="45">
        <f t="shared" si="71"/>
        <v>0</v>
      </c>
      <c r="T976" s="50">
        <f t="shared" si="72"/>
        <v>0</v>
      </c>
    </row>
    <row r="977" spans="1:20" ht="13">
      <c r="A977" s="51"/>
      <c r="B977" s="115">
        <f t="shared" ca="1" si="62"/>
        <v>0</v>
      </c>
      <c r="C977" s="53">
        <f t="shared" ca="1" si="63"/>
        <v>0</v>
      </c>
      <c r="D977" s="53">
        <f t="shared" ca="1" si="64"/>
        <v>0</v>
      </c>
      <c r="E977" s="53">
        <f t="shared" ca="1" si="65"/>
        <v>0</v>
      </c>
      <c r="F977" s="53">
        <f t="shared" ca="1" si="66"/>
        <v>0</v>
      </c>
      <c r="G977" s="53">
        <f t="shared" ca="1" si="73"/>
        <v>0</v>
      </c>
      <c r="H977" s="56">
        <f t="shared" ca="1" si="74"/>
        <v>0</v>
      </c>
      <c r="I977" s="56">
        <f t="shared" ca="1" si="75"/>
        <v>0</v>
      </c>
      <c r="J977" s="53">
        <f t="shared" ca="1" si="76"/>
        <v>0</v>
      </c>
      <c r="K977" s="53">
        <f t="shared" ca="1" si="77"/>
        <v>0</v>
      </c>
      <c r="L977" s="53">
        <f t="shared" ca="1" si="78"/>
        <v>0</v>
      </c>
      <c r="M977" s="53">
        <f t="shared" ca="1" si="67"/>
        <v>0</v>
      </c>
      <c r="N977" s="56">
        <f t="shared" ca="1" si="79"/>
        <v>0</v>
      </c>
      <c r="O977" s="56">
        <f t="shared" ca="1" si="80"/>
        <v>0</v>
      </c>
      <c r="P977" s="53">
        <f t="shared" si="68"/>
        <v>0</v>
      </c>
      <c r="Q977" s="53">
        <f t="shared" si="69"/>
        <v>0</v>
      </c>
      <c r="R977" s="53">
        <f t="shared" si="70"/>
        <v>0</v>
      </c>
      <c r="S977" s="53">
        <f t="shared" si="71"/>
        <v>0</v>
      </c>
      <c r="T977" s="58">
        <f t="shared" si="72"/>
        <v>0</v>
      </c>
    </row>
    <row r="978" spans="1:20" ht="13">
      <c r="A978" s="43"/>
      <c r="B978" s="116">
        <f t="shared" ca="1" si="62"/>
        <v>0</v>
      </c>
      <c r="C978" s="45">
        <f t="shared" ca="1" si="63"/>
        <v>0</v>
      </c>
      <c r="D978" s="45">
        <f t="shared" ca="1" si="64"/>
        <v>0</v>
      </c>
      <c r="E978" s="45">
        <f t="shared" ca="1" si="65"/>
        <v>0</v>
      </c>
      <c r="F978" s="45">
        <f t="shared" ca="1" si="66"/>
        <v>0</v>
      </c>
      <c r="G978" s="45">
        <f t="shared" ca="1" si="73"/>
        <v>0</v>
      </c>
      <c r="H978" s="48">
        <f t="shared" ca="1" si="74"/>
        <v>0</v>
      </c>
      <c r="I978" s="48">
        <f t="shared" ca="1" si="75"/>
        <v>0</v>
      </c>
      <c r="J978" s="45">
        <f t="shared" ca="1" si="76"/>
        <v>0</v>
      </c>
      <c r="K978" s="45">
        <f t="shared" ca="1" si="77"/>
        <v>0</v>
      </c>
      <c r="L978" s="45">
        <f t="shared" ca="1" si="78"/>
        <v>0</v>
      </c>
      <c r="M978" s="45">
        <f t="shared" ca="1" si="67"/>
        <v>0</v>
      </c>
      <c r="N978" s="48">
        <f t="shared" ca="1" si="79"/>
        <v>0</v>
      </c>
      <c r="O978" s="48">
        <f t="shared" ca="1" si="80"/>
        <v>0</v>
      </c>
      <c r="P978" s="45">
        <f t="shared" si="68"/>
        <v>0</v>
      </c>
      <c r="Q978" s="45">
        <f t="shared" si="69"/>
        <v>0</v>
      </c>
      <c r="R978" s="45">
        <f t="shared" si="70"/>
        <v>0</v>
      </c>
      <c r="S978" s="45">
        <f t="shared" si="71"/>
        <v>0</v>
      </c>
      <c r="T978" s="50">
        <f t="shared" si="72"/>
        <v>0</v>
      </c>
    </row>
    <row r="979" spans="1:20" ht="13">
      <c r="A979" s="51"/>
      <c r="B979" s="115">
        <f t="shared" ca="1" si="62"/>
        <v>0</v>
      </c>
      <c r="C979" s="53">
        <f t="shared" ca="1" si="63"/>
        <v>0</v>
      </c>
      <c r="D979" s="53">
        <f t="shared" ca="1" si="64"/>
        <v>0</v>
      </c>
      <c r="E979" s="53">
        <f t="shared" ca="1" si="65"/>
        <v>0</v>
      </c>
      <c r="F979" s="53">
        <f t="shared" ca="1" si="66"/>
        <v>0</v>
      </c>
      <c r="G979" s="53">
        <f t="shared" ca="1" si="73"/>
        <v>0</v>
      </c>
      <c r="H979" s="56">
        <f t="shared" ca="1" si="74"/>
        <v>0</v>
      </c>
      <c r="I979" s="56">
        <f t="shared" ca="1" si="75"/>
        <v>0</v>
      </c>
      <c r="J979" s="53">
        <f t="shared" ca="1" si="76"/>
        <v>0</v>
      </c>
      <c r="K979" s="53">
        <f t="shared" ca="1" si="77"/>
        <v>0</v>
      </c>
      <c r="L979" s="53">
        <f t="shared" ca="1" si="78"/>
        <v>0</v>
      </c>
      <c r="M979" s="53">
        <f t="shared" ca="1" si="67"/>
        <v>0</v>
      </c>
      <c r="N979" s="56">
        <f t="shared" ca="1" si="79"/>
        <v>0</v>
      </c>
      <c r="O979" s="56">
        <f t="shared" ca="1" si="80"/>
        <v>0</v>
      </c>
      <c r="P979" s="53">
        <f t="shared" si="68"/>
        <v>0</v>
      </c>
      <c r="Q979" s="53">
        <f t="shared" si="69"/>
        <v>0</v>
      </c>
      <c r="R979" s="53">
        <f t="shared" si="70"/>
        <v>0</v>
      </c>
      <c r="S979" s="53">
        <f t="shared" si="71"/>
        <v>0</v>
      </c>
      <c r="T979" s="58">
        <f t="shared" si="72"/>
        <v>0</v>
      </c>
    </row>
    <row r="980" spans="1:20" ht="13">
      <c r="A980" s="43"/>
      <c r="B980" s="116">
        <f t="shared" ca="1" si="62"/>
        <v>0</v>
      </c>
      <c r="C980" s="45">
        <f t="shared" ca="1" si="63"/>
        <v>0</v>
      </c>
      <c r="D980" s="45">
        <f t="shared" ca="1" si="64"/>
        <v>0</v>
      </c>
      <c r="E980" s="45">
        <f t="shared" ca="1" si="65"/>
        <v>0</v>
      </c>
      <c r="F980" s="45">
        <f t="shared" ca="1" si="66"/>
        <v>0</v>
      </c>
      <c r="G980" s="45">
        <f t="shared" ca="1" si="73"/>
        <v>0</v>
      </c>
      <c r="H980" s="48">
        <f t="shared" ca="1" si="74"/>
        <v>0</v>
      </c>
      <c r="I980" s="48">
        <f t="shared" ca="1" si="75"/>
        <v>0</v>
      </c>
      <c r="J980" s="45">
        <f t="shared" ca="1" si="76"/>
        <v>0</v>
      </c>
      <c r="K980" s="45">
        <f t="shared" ca="1" si="77"/>
        <v>0</v>
      </c>
      <c r="L980" s="45">
        <f t="shared" ca="1" si="78"/>
        <v>0</v>
      </c>
      <c r="M980" s="45">
        <f t="shared" ca="1" si="67"/>
        <v>0</v>
      </c>
      <c r="N980" s="48">
        <f t="shared" ca="1" si="79"/>
        <v>0</v>
      </c>
      <c r="O980" s="48">
        <f t="shared" ca="1" si="80"/>
        <v>0</v>
      </c>
      <c r="P980" s="45">
        <f t="shared" si="68"/>
        <v>0</v>
      </c>
      <c r="Q980" s="45">
        <f t="shared" si="69"/>
        <v>0</v>
      </c>
      <c r="R980" s="45">
        <f t="shared" si="70"/>
        <v>0</v>
      </c>
      <c r="S980" s="45">
        <f t="shared" si="71"/>
        <v>0</v>
      </c>
      <c r="T980" s="50">
        <f t="shared" si="72"/>
        <v>0</v>
      </c>
    </row>
    <row r="981" spans="1:20" ht="13">
      <c r="A981" s="51"/>
      <c r="B981" s="115">
        <f t="shared" ca="1" si="62"/>
        <v>0</v>
      </c>
      <c r="C981" s="53">
        <f t="shared" ca="1" si="63"/>
        <v>0</v>
      </c>
      <c r="D981" s="53">
        <f t="shared" ca="1" si="64"/>
        <v>0</v>
      </c>
      <c r="E981" s="53">
        <f t="shared" ca="1" si="65"/>
        <v>0</v>
      </c>
      <c r="F981" s="53">
        <f t="shared" ca="1" si="66"/>
        <v>0</v>
      </c>
      <c r="G981" s="53">
        <f t="shared" ca="1" si="73"/>
        <v>0</v>
      </c>
      <c r="H981" s="56">
        <f t="shared" ca="1" si="74"/>
        <v>0</v>
      </c>
      <c r="I981" s="56">
        <f t="shared" ca="1" si="75"/>
        <v>0</v>
      </c>
      <c r="J981" s="53">
        <f t="shared" ca="1" si="76"/>
        <v>0</v>
      </c>
      <c r="K981" s="53">
        <f t="shared" ca="1" si="77"/>
        <v>0</v>
      </c>
      <c r="L981" s="53">
        <f t="shared" ca="1" si="78"/>
        <v>0</v>
      </c>
      <c r="M981" s="53">
        <f t="shared" ca="1" si="67"/>
        <v>0</v>
      </c>
      <c r="N981" s="56">
        <f t="shared" ca="1" si="79"/>
        <v>0</v>
      </c>
      <c r="O981" s="56">
        <f t="shared" ca="1" si="80"/>
        <v>0</v>
      </c>
      <c r="P981" s="53">
        <f t="shared" si="68"/>
        <v>0</v>
      </c>
      <c r="Q981" s="53">
        <f t="shared" si="69"/>
        <v>0</v>
      </c>
      <c r="R981" s="53">
        <f t="shared" si="70"/>
        <v>0</v>
      </c>
      <c r="S981" s="53">
        <f t="shared" si="71"/>
        <v>0</v>
      </c>
      <c r="T981" s="58">
        <f t="shared" si="72"/>
        <v>0</v>
      </c>
    </row>
    <row r="982" spans="1:20" ht="13">
      <c r="A982" s="43"/>
      <c r="B982" s="116">
        <f t="shared" ca="1" si="62"/>
        <v>0</v>
      </c>
      <c r="C982" s="45">
        <f t="shared" ca="1" si="63"/>
        <v>0</v>
      </c>
      <c r="D982" s="45">
        <f t="shared" ca="1" si="64"/>
        <v>0</v>
      </c>
      <c r="E982" s="45">
        <f t="shared" ca="1" si="65"/>
        <v>0</v>
      </c>
      <c r="F982" s="45">
        <f t="shared" ca="1" si="66"/>
        <v>0</v>
      </c>
      <c r="G982" s="45">
        <f t="shared" ca="1" si="73"/>
        <v>0</v>
      </c>
      <c r="H982" s="48">
        <f t="shared" ca="1" si="74"/>
        <v>0</v>
      </c>
      <c r="I982" s="48">
        <f t="shared" ca="1" si="75"/>
        <v>0</v>
      </c>
      <c r="J982" s="45">
        <f t="shared" ca="1" si="76"/>
        <v>0</v>
      </c>
      <c r="K982" s="45">
        <f t="shared" ca="1" si="77"/>
        <v>0</v>
      </c>
      <c r="L982" s="45">
        <f t="shared" ca="1" si="78"/>
        <v>0</v>
      </c>
      <c r="M982" s="45">
        <f t="shared" ca="1" si="67"/>
        <v>0</v>
      </c>
      <c r="N982" s="48">
        <f t="shared" ca="1" si="79"/>
        <v>0</v>
      </c>
      <c r="O982" s="48">
        <f t="shared" ca="1" si="80"/>
        <v>0</v>
      </c>
      <c r="P982" s="45">
        <f t="shared" si="68"/>
        <v>0</v>
      </c>
      <c r="Q982" s="45">
        <f t="shared" si="69"/>
        <v>0</v>
      </c>
      <c r="R982" s="45">
        <f t="shared" si="70"/>
        <v>0</v>
      </c>
      <c r="S982" s="45">
        <f t="shared" si="71"/>
        <v>0</v>
      </c>
      <c r="T982" s="50">
        <f t="shared" si="72"/>
        <v>0</v>
      </c>
    </row>
    <row r="983" spans="1:20" ht="13">
      <c r="A983" s="51"/>
      <c r="B983" s="115">
        <f t="shared" ca="1" si="62"/>
        <v>0</v>
      </c>
      <c r="C983" s="53">
        <f t="shared" ca="1" si="63"/>
        <v>0</v>
      </c>
      <c r="D983" s="53">
        <f t="shared" ca="1" si="64"/>
        <v>0</v>
      </c>
      <c r="E983" s="53">
        <f t="shared" ca="1" si="65"/>
        <v>0</v>
      </c>
      <c r="F983" s="53">
        <f t="shared" ca="1" si="66"/>
        <v>0</v>
      </c>
      <c r="G983" s="53">
        <f t="shared" ca="1" si="73"/>
        <v>0</v>
      </c>
      <c r="H983" s="56">
        <f t="shared" ca="1" si="74"/>
        <v>0</v>
      </c>
      <c r="I983" s="56">
        <f t="shared" ca="1" si="75"/>
        <v>0</v>
      </c>
      <c r="J983" s="53">
        <f t="shared" ca="1" si="76"/>
        <v>0</v>
      </c>
      <c r="K983" s="53">
        <f t="shared" ca="1" si="77"/>
        <v>0</v>
      </c>
      <c r="L983" s="53">
        <f t="shared" ca="1" si="78"/>
        <v>0</v>
      </c>
      <c r="M983" s="53">
        <f t="shared" ca="1" si="67"/>
        <v>0</v>
      </c>
      <c r="N983" s="56">
        <f t="shared" ca="1" si="79"/>
        <v>0</v>
      </c>
      <c r="O983" s="56">
        <f t="shared" ca="1" si="80"/>
        <v>0</v>
      </c>
      <c r="P983" s="53">
        <f t="shared" si="68"/>
        <v>0</v>
      </c>
      <c r="Q983" s="53">
        <f t="shared" si="69"/>
        <v>0</v>
      </c>
      <c r="R983" s="53">
        <f t="shared" si="70"/>
        <v>0</v>
      </c>
      <c r="S983" s="53">
        <f t="shared" si="71"/>
        <v>0</v>
      </c>
      <c r="T983" s="58">
        <f t="shared" si="72"/>
        <v>0</v>
      </c>
    </row>
    <row r="984" spans="1:20" ht="13">
      <c r="A984" s="43"/>
      <c r="B984" s="116">
        <f t="shared" ca="1" si="62"/>
        <v>0</v>
      </c>
      <c r="C984" s="45">
        <f t="shared" ca="1" si="63"/>
        <v>0</v>
      </c>
      <c r="D984" s="45">
        <f t="shared" ca="1" si="64"/>
        <v>0</v>
      </c>
      <c r="E984" s="45">
        <f t="shared" ca="1" si="65"/>
        <v>0</v>
      </c>
      <c r="F984" s="45">
        <f t="shared" ca="1" si="66"/>
        <v>0</v>
      </c>
      <c r="G984" s="45">
        <f t="shared" ca="1" si="73"/>
        <v>0</v>
      </c>
      <c r="H984" s="48">
        <f t="shared" ca="1" si="74"/>
        <v>0</v>
      </c>
      <c r="I984" s="48">
        <f t="shared" ca="1" si="75"/>
        <v>0</v>
      </c>
      <c r="J984" s="45">
        <f t="shared" ca="1" si="76"/>
        <v>0</v>
      </c>
      <c r="K984" s="45">
        <f t="shared" ca="1" si="77"/>
        <v>0</v>
      </c>
      <c r="L984" s="45">
        <f t="shared" ca="1" si="78"/>
        <v>0</v>
      </c>
      <c r="M984" s="45">
        <f t="shared" ca="1" si="67"/>
        <v>0</v>
      </c>
      <c r="N984" s="48">
        <f t="shared" ca="1" si="79"/>
        <v>0</v>
      </c>
      <c r="O984" s="48">
        <f t="shared" ca="1" si="80"/>
        <v>0</v>
      </c>
      <c r="P984" s="45">
        <f t="shared" si="68"/>
        <v>0</v>
      </c>
      <c r="Q984" s="45">
        <f t="shared" si="69"/>
        <v>0</v>
      </c>
      <c r="R984" s="45">
        <f t="shared" si="70"/>
        <v>0</v>
      </c>
      <c r="S984" s="45">
        <f t="shared" si="71"/>
        <v>0</v>
      </c>
      <c r="T984" s="50">
        <f t="shared" si="72"/>
        <v>0</v>
      </c>
    </row>
    <row r="985" spans="1:20" ht="13">
      <c r="A985" s="51"/>
      <c r="B985" s="115">
        <f t="shared" ca="1" si="62"/>
        <v>0</v>
      </c>
      <c r="C985" s="53">
        <f t="shared" ca="1" si="63"/>
        <v>0</v>
      </c>
      <c r="D985" s="53">
        <f t="shared" ca="1" si="64"/>
        <v>0</v>
      </c>
      <c r="E985" s="53">
        <f t="shared" ca="1" si="65"/>
        <v>0</v>
      </c>
      <c r="F985" s="53">
        <f t="shared" ca="1" si="66"/>
        <v>0</v>
      </c>
      <c r="G985" s="53">
        <f t="shared" ca="1" si="73"/>
        <v>0</v>
      </c>
      <c r="H985" s="56">
        <f t="shared" ca="1" si="74"/>
        <v>0</v>
      </c>
      <c r="I985" s="56">
        <f t="shared" ca="1" si="75"/>
        <v>0</v>
      </c>
      <c r="J985" s="53">
        <f t="shared" ca="1" si="76"/>
        <v>0</v>
      </c>
      <c r="K985" s="53">
        <f t="shared" ca="1" si="77"/>
        <v>0</v>
      </c>
      <c r="L985" s="53">
        <f t="shared" ca="1" si="78"/>
        <v>0</v>
      </c>
      <c r="M985" s="53">
        <f t="shared" ca="1" si="67"/>
        <v>0</v>
      </c>
      <c r="N985" s="56">
        <f t="shared" ca="1" si="79"/>
        <v>0</v>
      </c>
      <c r="O985" s="56">
        <f t="shared" ca="1" si="80"/>
        <v>0</v>
      </c>
      <c r="P985" s="53">
        <f t="shared" si="68"/>
        <v>0</v>
      </c>
      <c r="Q985" s="53">
        <f t="shared" si="69"/>
        <v>0</v>
      </c>
      <c r="R985" s="53">
        <f t="shared" si="70"/>
        <v>0</v>
      </c>
      <c r="S985" s="53">
        <f t="shared" si="71"/>
        <v>0</v>
      </c>
      <c r="T985" s="58">
        <f t="shared" si="72"/>
        <v>0</v>
      </c>
    </row>
    <row r="986" spans="1:20" ht="13">
      <c r="A986" s="43"/>
      <c r="B986" s="116">
        <f t="shared" ca="1" si="62"/>
        <v>0</v>
      </c>
      <c r="C986" s="45">
        <f t="shared" ca="1" si="63"/>
        <v>0</v>
      </c>
      <c r="D986" s="45">
        <f t="shared" ca="1" si="64"/>
        <v>0</v>
      </c>
      <c r="E986" s="45">
        <f t="shared" ca="1" si="65"/>
        <v>0</v>
      </c>
      <c r="F986" s="45">
        <f t="shared" ca="1" si="66"/>
        <v>0</v>
      </c>
      <c r="G986" s="45">
        <f t="shared" ca="1" si="73"/>
        <v>0</v>
      </c>
      <c r="H986" s="48">
        <f t="shared" ca="1" si="74"/>
        <v>0</v>
      </c>
      <c r="I986" s="48">
        <f t="shared" ca="1" si="75"/>
        <v>0</v>
      </c>
      <c r="J986" s="45">
        <f t="shared" ca="1" si="76"/>
        <v>0</v>
      </c>
      <c r="K986" s="45">
        <f t="shared" ca="1" si="77"/>
        <v>0</v>
      </c>
      <c r="L986" s="45">
        <f t="shared" ca="1" si="78"/>
        <v>0</v>
      </c>
      <c r="M986" s="45">
        <f t="shared" ca="1" si="67"/>
        <v>0</v>
      </c>
      <c r="N986" s="48">
        <f t="shared" ca="1" si="79"/>
        <v>0</v>
      </c>
      <c r="O986" s="48">
        <f t="shared" ca="1" si="80"/>
        <v>0</v>
      </c>
      <c r="P986" s="45">
        <f t="shared" si="68"/>
        <v>0</v>
      </c>
      <c r="Q986" s="45">
        <f t="shared" si="69"/>
        <v>0</v>
      </c>
      <c r="R986" s="45">
        <f t="shared" si="70"/>
        <v>0</v>
      </c>
      <c r="S986" s="45">
        <f t="shared" si="71"/>
        <v>0</v>
      </c>
      <c r="T986" s="50">
        <f t="shared" si="72"/>
        <v>0</v>
      </c>
    </row>
    <row r="987" spans="1:20" ht="13">
      <c r="A987" s="51"/>
      <c r="B987" s="115">
        <f t="shared" ca="1" si="62"/>
        <v>0</v>
      </c>
      <c r="C987" s="53">
        <f t="shared" ca="1" si="63"/>
        <v>0</v>
      </c>
      <c r="D987" s="53">
        <f t="shared" ca="1" si="64"/>
        <v>0</v>
      </c>
      <c r="E987" s="53">
        <f t="shared" ca="1" si="65"/>
        <v>0</v>
      </c>
      <c r="F987" s="53">
        <f t="shared" ca="1" si="66"/>
        <v>0</v>
      </c>
      <c r="G987" s="53">
        <f t="shared" ca="1" si="73"/>
        <v>0</v>
      </c>
      <c r="H987" s="56">
        <f t="shared" ca="1" si="74"/>
        <v>0</v>
      </c>
      <c r="I987" s="56">
        <f t="shared" ca="1" si="75"/>
        <v>0</v>
      </c>
      <c r="J987" s="53">
        <f t="shared" ca="1" si="76"/>
        <v>0</v>
      </c>
      <c r="K987" s="53">
        <f t="shared" ca="1" si="77"/>
        <v>0</v>
      </c>
      <c r="L987" s="53">
        <f t="shared" ca="1" si="78"/>
        <v>0</v>
      </c>
      <c r="M987" s="53">
        <f t="shared" ca="1" si="67"/>
        <v>0</v>
      </c>
      <c r="N987" s="56">
        <f t="shared" ca="1" si="79"/>
        <v>0</v>
      </c>
      <c r="O987" s="56">
        <f t="shared" ca="1" si="80"/>
        <v>0</v>
      </c>
      <c r="P987" s="53">
        <f t="shared" si="68"/>
        <v>0</v>
      </c>
      <c r="Q987" s="53">
        <f t="shared" si="69"/>
        <v>0</v>
      </c>
      <c r="R987" s="53">
        <f t="shared" si="70"/>
        <v>0</v>
      </c>
      <c r="S987" s="53">
        <f t="shared" si="71"/>
        <v>0</v>
      </c>
      <c r="T987" s="58">
        <f t="shared" si="72"/>
        <v>0</v>
      </c>
    </row>
    <row r="988" spans="1:20" ht="13">
      <c r="A988" s="43"/>
      <c r="B988" s="116">
        <f t="shared" ca="1" si="62"/>
        <v>0</v>
      </c>
      <c r="C988" s="45">
        <f t="shared" ca="1" si="63"/>
        <v>0</v>
      </c>
      <c r="D988" s="45">
        <f t="shared" ca="1" si="64"/>
        <v>0</v>
      </c>
      <c r="E988" s="45">
        <f t="shared" ca="1" si="65"/>
        <v>0</v>
      </c>
      <c r="F988" s="45">
        <f t="shared" ca="1" si="66"/>
        <v>0</v>
      </c>
      <c r="G988" s="45">
        <f t="shared" ca="1" si="73"/>
        <v>0</v>
      </c>
      <c r="H988" s="48">
        <f t="shared" ca="1" si="74"/>
        <v>0</v>
      </c>
      <c r="I988" s="48">
        <f t="shared" ca="1" si="75"/>
        <v>0</v>
      </c>
      <c r="J988" s="45">
        <f t="shared" ca="1" si="76"/>
        <v>0</v>
      </c>
      <c r="K988" s="45">
        <f t="shared" ca="1" si="77"/>
        <v>0</v>
      </c>
      <c r="L988" s="45">
        <f t="shared" ca="1" si="78"/>
        <v>0</v>
      </c>
      <c r="M988" s="45">
        <f t="shared" ca="1" si="67"/>
        <v>0</v>
      </c>
      <c r="N988" s="48">
        <f t="shared" ca="1" si="79"/>
        <v>0</v>
      </c>
      <c r="O988" s="48">
        <f t="shared" ca="1" si="80"/>
        <v>0</v>
      </c>
      <c r="P988" s="45">
        <f t="shared" si="68"/>
        <v>0</v>
      </c>
      <c r="Q988" s="45">
        <f t="shared" si="69"/>
        <v>0</v>
      </c>
      <c r="R988" s="45">
        <f t="shared" si="70"/>
        <v>0</v>
      </c>
      <c r="S988" s="45">
        <f t="shared" si="71"/>
        <v>0</v>
      </c>
      <c r="T988" s="50">
        <f t="shared" si="72"/>
        <v>0</v>
      </c>
    </row>
    <row r="989" spans="1:20" ht="13">
      <c r="A989" s="51"/>
      <c r="B989" s="115">
        <f t="shared" ca="1" si="62"/>
        <v>0</v>
      </c>
      <c r="C989" s="53">
        <f t="shared" ca="1" si="63"/>
        <v>0</v>
      </c>
      <c r="D989" s="53">
        <f t="shared" ca="1" si="64"/>
        <v>0</v>
      </c>
      <c r="E989" s="53">
        <f t="shared" ca="1" si="65"/>
        <v>0</v>
      </c>
      <c r="F989" s="53">
        <f t="shared" ca="1" si="66"/>
        <v>0</v>
      </c>
      <c r="G989" s="53">
        <f t="shared" ca="1" si="73"/>
        <v>0</v>
      </c>
      <c r="H989" s="56">
        <f t="shared" ca="1" si="74"/>
        <v>0</v>
      </c>
      <c r="I989" s="56">
        <f t="shared" ca="1" si="75"/>
        <v>0</v>
      </c>
      <c r="J989" s="53">
        <f t="shared" ca="1" si="76"/>
        <v>0</v>
      </c>
      <c r="K989" s="53">
        <f t="shared" ca="1" si="77"/>
        <v>0</v>
      </c>
      <c r="L989" s="53">
        <f t="shared" ca="1" si="78"/>
        <v>0</v>
      </c>
      <c r="M989" s="53">
        <f t="shared" ca="1" si="67"/>
        <v>0</v>
      </c>
      <c r="N989" s="56">
        <f t="shared" ca="1" si="79"/>
        <v>0</v>
      </c>
      <c r="O989" s="56">
        <f t="shared" ca="1" si="80"/>
        <v>0</v>
      </c>
      <c r="P989" s="53">
        <f t="shared" si="68"/>
        <v>0</v>
      </c>
      <c r="Q989" s="53">
        <f t="shared" si="69"/>
        <v>0</v>
      </c>
      <c r="R989" s="53">
        <f t="shared" si="70"/>
        <v>0</v>
      </c>
      <c r="S989" s="53">
        <f t="shared" si="71"/>
        <v>0</v>
      </c>
      <c r="T989" s="58">
        <f t="shared" si="72"/>
        <v>0</v>
      </c>
    </row>
    <row r="990" spans="1:20" ht="13">
      <c r="A990" s="43"/>
      <c r="B990" s="116">
        <f t="shared" ca="1" si="62"/>
        <v>0</v>
      </c>
      <c r="C990" s="45">
        <f t="shared" ca="1" si="63"/>
        <v>0</v>
      </c>
      <c r="D990" s="45">
        <f t="shared" ca="1" si="64"/>
        <v>0</v>
      </c>
      <c r="E990" s="45">
        <f t="shared" ca="1" si="65"/>
        <v>0</v>
      </c>
      <c r="F990" s="45">
        <f t="shared" ca="1" si="66"/>
        <v>0</v>
      </c>
      <c r="G990" s="45">
        <f t="shared" ca="1" si="73"/>
        <v>0</v>
      </c>
      <c r="H990" s="48">
        <f t="shared" ca="1" si="74"/>
        <v>0</v>
      </c>
      <c r="I990" s="48">
        <f t="shared" ca="1" si="75"/>
        <v>0</v>
      </c>
      <c r="J990" s="45">
        <f t="shared" ca="1" si="76"/>
        <v>0</v>
      </c>
      <c r="K990" s="45">
        <f t="shared" ca="1" si="77"/>
        <v>0</v>
      </c>
      <c r="L990" s="45">
        <f t="shared" ca="1" si="78"/>
        <v>0</v>
      </c>
      <c r="M990" s="45">
        <f t="shared" ca="1" si="67"/>
        <v>0</v>
      </c>
      <c r="N990" s="48">
        <f t="shared" ca="1" si="79"/>
        <v>0</v>
      </c>
      <c r="O990" s="48">
        <f t="shared" ca="1" si="80"/>
        <v>0</v>
      </c>
      <c r="P990" s="45">
        <f t="shared" si="68"/>
        <v>0</v>
      </c>
      <c r="Q990" s="45">
        <f t="shared" si="69"/>
        <v>0</v>
      </c>
      <c r="R990" s="45">
        <f t="shared" si="70"/>
        <v>0</v>
      </c>
      <c r="S990" s="45">
        <f t="shared" si="71"/>
        <v>0</v>
      </c>
      <c r="T990" s="50">
        <f t="shared" si="72"/>
        <v>0</v>
      </c>
    </row>
    <row r="991" spans="1:20" ht="13">
      <c r="A991" s="51"/>
      <c r="B991" s="115">
        <f t="shared" ca="1" si="62"/>
        <v>0</v>
      </c>
      <c r="C991" s="53">
        <f t="shared" ca="1" si="63"/>
        <v>0</v>
      </c>
      <c r="D991" s="53">
        <f t="shared" ca="1" si="64"/>
        <v>0</v>
      </c>
      <c r="E991" s="53">
        <f t="shared" ca="1" si="65"/>
        <v>0</v>
      </c>
      <c r="F991" s="53">
        <f t="shared" ca="1" si="66"/>
        <v>0</v>
      </c>
      <c r="G991" s="53">
        <f t="shared" ca="1" si="73"/>
        <v>0</v>
      </c>
      <c r="H991" s="56">
        <f t="shared" ca="1" si="74"/>
        <v>0</v>
      </c>
      <c r="I991" s="56">
        <f t="shared" ca="1" si="75"/>
        <v>0</v>
      </c>
      <c r="J991" s="53">
        <f t="shared" ca="1" si="76"/>
        <v>0</v>
      </c>
      <c r="K991" s="53">
        <f t="shared" ca="1" si="77"/>
        <v>0</v>
      </c>
      <c r="L991" s="53">
        <f t="shared" ca="1" si="78"/>
        <v>0</v>
      </c>
      <c r="M991" s="53">
        <f t="shared" ca="1" si="67"/>
        <v>0</v>
      </c>
      <c r="N991" s="56">
        <f t="shared" ca="1" si="79"/>
        <v>0</v>
      </c>
      <c r="O991" s="56">
        <f t="shared" ca="1" si="80"/>
        <v>0</v>
      </c>
      <c r="P991" s="53">
        <f t="shared" si="68"/>
        <v>0</v>
      </c>
      <c r="Q991" s="53">
        <f t="shared" si="69"/>
        <v>0</v>
      </c>
      <c r="R991" s="53">
        <f t="shared" si="70"/>
        <v>0</v>
      </c>
      <c r="S991" s="53">
        <f t="shared" si="71"/>
        <v>0</v>
      </c>
      <c r="T991" s="58">
        <f t="shared" si="72"/>
        <v>0</v>
      </c>
    </row>
    <row r="992" spans="1:20" ht="13">
      <c r="A992" s="43"/>
      <c r="B992" s="116">
        <f t="shared" ca="1" si="62"/>
        <v>0</v>
      </c>
      <c r="C992" s="45">
        <f t="shared" ca="1" si="63"/>
        <v>0</v>
      </c>
      <c r="D992" s="45">
        <f t="shared" ca="1" si="64"/>
        <v>0</v>
      </c>
      <c r="E992" s="45">
        <f t="shared" ca="1" si="65"/>
        <v>0</v>
      </c>
      <c r="F992" s="45">
        <f t="shared" ca="1" si="66"/>
        <v>0</v>
      </c>
      <c r="G992" s="45">
        <f t="shared" ca="1" si="73"/>
        <v>0</v>
      </c>
      <c r="H992" s="48">
        <f t="shared" ca="1" si="74"/>
        <v>0</v>
      </c>
      <c r="I992" s="48">
        <f t="shared" ca="1" si="75"/>
        <v>0</v>
      </c>
      <c r="J992" s="45">
        <f t="shared" ca="1" si="76"/>
        <v>0</v>
      </c>
      <c r="K992" s="45">
        <f t="shared" ca="1" si="77"/>
        <v>0</v>
      </c>
      <c r="L992" s="45">
        <f t="shared" ca="1" si="78"/>
        <v>0</v>
      </c>
      <c r="M992" s="45">
        <f t="shared" ca="1" si="67"/>
        <v>0</v>
      </c>
      <c r="N992" s="48">
        <f t="shared" ca="1" si="79"/>
        <v>0</v>
      </c>
      <c r="O992" s="48">
        <f t="shared" ca="1" si="80"/>
        <v>0</v>
      </c>
      <c r="P992" s="45">
        <f t="shared" si="68"/>
        <v>0</v>
      </c>
      <c r="Q992" s="45">
        <f t="shared" si="69"/>
        <v>0</v>
      </c>
      <c r="R992" s="45">
        <f t="shared" si="70"/>
        <v>0</v>
      </c>
      <c r="S992" s="45">
        <f t="shared" si="71"/>
        <v>0</v>
      </c>
      <c r="T992" s="50">
        <f t="shared" si="72"/>
        <v>0</v>
      </c>
    </row>
    <row r="993" spans="1:20" ht="13">
      <c r="A993" s="51"/>
      <c r="B993" s="115">
        <f t="shared" ca="1" si="62"/>
        <v>0</v>
      </c>
      <c r="C993" s="53">
        <f t="shared" ca="1" si="63"/>
        <v>0</v>
      </c>
      <c r="D993" s="53">
        <f t="shared" ca="1" si="64"/>
        <v>0</v>
      </c>
      <c r="E993" s="53">
        <f t="shared" ca="1" si="65"/>
        <v>0</v>
      </c>
      <c r="F993" s="53">
        <f t="shared" ca="1" si="66"/>
        <v>0</v>
      </c>
      <c r="G993" s="53">
        <f t="shared" ca="1" si="73"/>
        <v>0</v>
      </c>
      <c r="H993" s="56">
        <f t="shared" ca="1" si="74"/>
        <v>0</v>
      </c>
      <c r="I993" s="56">
        <f t="shared" ca="1" si="75"/>
        <v>0</v>
      </c>
      <c r="J993" s="53">
        <f t="shared" ca="1" si="76"/>
        <v>0</v>
      </c>
      <c r="K993" s="53">
        <f t="shared" ca="1" si="77"/>
        <v>0</v>
      </c>
      <c r="L993" s="53">
        <f t="shared" ca="1" si="78"/>
        <v>0</v>
      </c>
      <c r="M993" s="53">
        <f t="shared" ca="1" si="67"/>
        <v>0</v>
      </c>
      <c r="N993" s="56">
        <f t="shared" ca="1" si="79"/>
        <v>0</v>
      </c>
      <c r="O993" s="56">
        <f t="shared" ca="1" si="80"/>
        <v>0</v>
      </c>
      <c r="P993" s="53">
        <f t="shared" si="68"/>
        <v>0</v>
      </c>
      <c r="Q993" s="53">
        <f t="shared" si="69"/>
        <v>0</v>
      </c>
      <c r="R993" s="53">
        <f t="shared" si="70"/>
        <v>0</v>
      </c>
      <c r="S993" s="53">
        <f t="shared" si="71"/>
        <v>0</v>
      </c>
      <c r="T993" s="58">
        <f t="shared" si="72"/>
        <v>0</v>
      </c>
    </row>
    <row r="994" spans="1:20" ht="13">
      <c r="A994" s="43"/>
      <c r="B994" s="116">
        <f t="shared" ca="1" si="62"/>
        <v>0</v>
      </c>
      <c r="C994" s="45">
        <f t="shared" ca="1" si="63"/>
        <v>0</v>
      </c>
      <c r="D994" s="45">
        <f t="shared" ca="1" si="64"/>
        <v>0</v>
      </c>
      <c r="E994" s="45">
        <f t="shared" ca="1" si="65"/>
        <v>0</v>
      </c>
      <c r="F994" s="45">
        <f t="shared" ca="1" si="66"/>
        <v>0</v>
      </c>
      <c r="G994" s="45">
        <f t="shared" ca="1" si="73"/>
        <v>0</v>
      </c>
      <c r="H994" s="48">
        <f t="shared" ca="1" si="74"/>
        <v>0</v>
      </c>
      <c r="I994" s="48">
        <f t="shared" ca="1" si="75"/>
        <v>0</v>
      </c>
      <c r="J994" s="45">
        <f t="shared" ca="1" si="76"/>
        <v>0</v>
      </c>
      <c r="K994" s="45">
        <f t="shared" ca="1" si="77"/>
        <v>0</v>
      </c>
      <c r="L994" s="45">
        <f t="shared" ca="1" si="78"/>
        <v>0</v>
      </c>
      <c r="M994" s="45">
        <f t="shared" ca="1" si="67"/>
        <v>0</v>
      </c>
      <c r="N994" s="48">
        <f t="shared" ca="1" si="79"/>
        <v>0</v>
      </c>
      <c r="O994" s="48">
        <f t="shared" ca="1" si="80"/>
        <v>0</v>
      </c>
      <c r="P994" s="45">
        <f t="shared" si="68"/>
        <v>0</v>
      </c>
      <c r="Q994" s="45">
        <f t="shared" si="69"/>
        <v>0</v>
      </c>
      <c r="R994" s="45">
        <f t="shared" si="70"/>
        <v>0</v>
      </c>
      <c r="S994" s="45">
        <f t="shared" si="71"/>
        <v>0</v>
      </c>
      <c r="T994" s="50">
        <f t="shared" si="72"/>
        <v>0</v>
      </c>
    </row>
    <row r="995" spans="1:20" ht="13">
      <c r="A995" s="51"/>
      <c r="B995" s="115">
        <f t="shared" ca="1" si="62"/>
        <v>0</v>
      </c>
      <c r="C995" s="53">
        <f t="shared" ca="1" si="63"/>
        <v>0</v>
      </c>
      <c r="D995" s="53">
        <f t="shared" ca="1" si="64"/>
        <v>0</v>
      </c>
      <c r="E995" s="53">
        <f t="shared" ca="1" si="65"/>
        <v>0</v>
      </c>
      <c r="F995" s="53">
        <f t="shared" ca="1" si="66"/>
        <v>0</v>
      </c>
      <c r="G995" s="53">
        <f t="shared" ca="1" si="73"/>
        <v>0</v>
      </c>
      <c r="H995" s="56">
        <f t="shared" ca="1" si="74"/>
        <v>0</v>
      </c>
      <c r="I995" s="56">
        <f t="shared" ca="1" si="75"/>
        <v>0</v>
      </c>
      <c r="J995" s="53">
        <f t="shared" ca="1" si="76"/>
        <v>0</v>
      </c>
      <c r="K995" s="53">
        <f t="shared" ca="1" si="77"/>
        <v>0</v>
      </c>
      <c r="L995" s="53">
        <f t="shared" ca="1" si="78"/>
        <v>0</v>
      </c>
      <c r="M995" s="53">
        <f t="shared" ca="1" si="67"/>
        <v>0</v>
      </c>
      <c r="N995" s="56">
        <f t="shared" ca="1" si="79"/>
        <v>0</v>
      </c>
      <c r="O995" s="56">
        <f t="shared" ca="1" si="80"/>
        <v>0</v>
      </c>
      <c r="P995" s="53">
        <f t="shared" si="68"/>
        <v>0</v>
      </c>
      <c r="Q995" s="53">
        <f t="shared" si="69"/>
        <v>0</v>
      </c>
      <c r="R995" s="53">
        <f t="shared" si="70"/>
        <v>0</v>
      </c>
      <c r="S995" s="53">
        <f t="shared" si="71"/>
        <v>0</v>
      </c>
      <c r="T995" s="58">
        <f t="shared" si="72"/>
        <v>0</v>
      </c>
    </row>
    <row r="996" spans="1:20" ht="13">
      <c r="A996" s="43"/>
      <c r="B996" s="116">
        <f t="shared" ca="1" si="62"/>
        <v>0</v>
      </c>
      <c r="C996" s="45">
        <f t="shared" ca="1" si="63"/>
        <v>0</v>
      </c>
      <c r="D996" s="45">
        <f t="shared" ca="1" si="64"/>
        <v>0</v>
      </c>
      <c r="E996" s="45">
        <f t="shared" ca="1" si="65"/>
        <v>0</v>
      </c>
      <c r="F996" s="45">
        <f t="shared" ca="1" si="66"/>
        <v>0</v>
      </c>
      <c r="G996" s="45">
        <f t="shared" ca="1" si="73"/>
        <v>0</v>
      </c>
      <c r="H996" s="48">
        <f t="shared" ca="1" si="74"/>
        <v>0</v>
      </c>
      <c r="I996" s="48">
        <f t="shared" ca="1" si="75"/>
        <v>0</v>
      </c>
      <c r="J996" s="45">
        <f t="shared" ca="1" si="76"/>
        <v>0</v>
      </c>
      <c r="K996" s="45">
        <f t="shared" ca="1" si="77"/>
        <v>0</v>
      </c>
      <c r="L996" s="45">
        <f t="shared" ca="1" si="78"/>
        <v>0</v>
      </c>
      <c r="M996" s="45">
        <f t="shared" ca="1" si="67"/>
        <v>0</v>
      </c>
      <c r="N996" s="48">
        <f t="shared" ca="1" si="79"/>
        <v>0</v>
      </c>
      <c r="O996" s="48">
        <f t="shared" ca="1" si="80"/>
        <v>0</v>
      </c>
      <c r="P996" s="45">
        <f t="shared" si="68"/>
        <v>0</v>
      </c>
      <c r="Q996" s="45">
        <f t="shared" si="69"/>
        <v>0</v>
      </c>
      <c r="R996" s="45">
        <f t="shared" si="70"/>
        <v>0</v>
      </c>
      <c r="S996" s="45">
        <f t="shared" si="71"/>
        <v>0</v>
      </c>
      <c r="T996" s="50">
        <f t="shared" si="72"/>
        <v>0</v>
      </c>
    </row>
    <row r="997" spans="1:20" ht="13">
      <c r="A997" s="51"/>
      <c r="B997" s="115">
        <f t="shared" ca="1" si="62"/>
        <v>0</v>
      </c>
      <c r="C997" s="53">
        <f t="shared" ca="1" si="63"/>
        <v>0</v>
      </c>
      <c r="D997" s="53">
        <f t="shared" ca="1" si="64"/>
        <v>0</v>
      </c>
      <c r="E997" s="53">
        <f t="shared" ca="1" si="65"/>
        <v>0</v>
      </c>
      <c r="F997" s="53">
        <f t="shared" ca="1" si="66"/>
        <v>0</v>
      </c>
      <c r="G997" s="53">
        <f t="shared" ca="1" si="73"/>
        <v>0</v>
      </c>
      <c r="H997" s="56">
        <f t="shared" ca="1" si="74"/>
        <v>0</v>
      </c>
      <c r="I997" s="56">
        <f t="shared" ca="1" si="75"/>
        <v>0</v>
      </c>
      <c r="J997" s="53">
        <f t="shared" ca="1" si="76"/>
        <v>0</v>
      </c>
      <c r="K997" s="53">
        <f t="shared" ca="1" si="77"/>
        <v>0</v>
      </c>
      <c r="L997" s="53">
        <f t="shared" ca="1" si="78"/>
        <v>0</v>
      </c>
      <c r="M997" s="53">
        <f t="shared" ca="1" si="67"/>
        <v>0</v>
      </c>
      <c r="N997" s="56">
        <f t="shared" ca="1" si="79"/>
        <v>0</v>
      </c>
      <c r="O997" s="56">
        <f t="shared" ca="1" si="80"/>
        <v>0</v>
      </c>
      <c r="P997" s="53">
        <f t="shared" si="68"/>
        <v>0</v>
      </c>
      <c r="Q997" s="53">
        <f t="shared" si="69"/>
        <v>0</v>
      </c>
      <c r="R997" s="53">
        <f t="shared" si="70"/>
        <v>0</v>
      </c>
      <c r="S997" s="53">
        <f t="shared" si="71"/>
        <v>0</v>
      </c>
      <c r="T997" s="58">
        <f t="shared" si="72"/>
        <v>0</v>
      </c>
    </row>
    <row r="998" spans="1:20" ht="13">
      <c r="A998" s="43"/>
      <c r="B998" s="116">
        <f t="shared" ca="1" si="62"/>
        <v>0</v>
      </c>
      <c r="C998" s="45">
        <f t="shared" ca="1" si="63"/>
        <v>0</v>
      </c>
      <c r="D998" s="45">
        <f t="shared" ca="1" si="64"/>
        <v>0</v>
      </c>
      <c r="E998" s="45">
        <f t="shared" ca="1" si="65"/>
        <v>0</v>
      </c>
      <c r="F998" s="45">
        <f t="shared" ca="1" si="66"/>
        <v>0</v>
      </c>
      <c r="G998" s="45">
        <f t="shared" ca="1" si="73"/>
        <v>0</v>
      </c>
      <c r="H998" s="48">
        <f t="shared" ca="1" si="74"/>
        <v>0</v>
      </c>
      <c r="I998" s="48">
        <f t="shared" ca="1" si="75"/>
        <v>0</v>
      </c>
      <c r="J998" s="45">
        <f t="shared" ca="1" si="76"/>
        <v>0</v>
      </c>
      <c r="K998" s="45">
        <f t="shared" ca="1" si="77"/>
        <v>0</v>
      </c>
      <c r="L998" s="45">
        <f t="shared" ca="1" si="78"/>
        <v>0</v>
      </c>
      <c r="M998" s="45">
        <f t="shared" ca="1" si="67"/>
        <v>0</v>
      </c>
      <c r="N998" s="48">
        <f t="shared" ca="1" si="79"/>
        <v>0</v>
      </c>
      <c r="O998" s="48">
        <f t="shared" ca="1" si="80"/>
        <v>0</v>
      </c>
      <c r="P998" s="45">
        <f t="shared" si="68"/>
        <v>0</v>
      </c>
      <c r="Q998" s="45">
        <f t="shared" si="69"/>
        <v>0</v>
      </c>
      <c r="R998" s="45">
        <f t="shared" si="70"/>
        <v>0</v>
      </c>
      <c r="S998" s="45">
        <f t="shared" si="71"/>
        <v>0</v>
      </c>
      <c r="T998" s="50">
        <f t="shared" si="72"/>
        <v>0</v>
      </c>
    </row>
    <row r="999" spans="1:20" ht="13">
      <c r="A999" s="51"/>
      <c r="B999" s="115">
        <f t="shared" ca="1" si="62"/>
        <v>0</v>
      </c>
      <c r="C999" s="53">
        <f t="shared" ca="1" si="63"/>
        <v>0</v>
      </c>
      <c r="D999" s="53">
        <f t="shared" ca="1" si="64"/>
        <v>0</v>
      </c>
      <c r="E999" s="53">
        <f t="shared" ca="1" si="65"/>
        <v>0</v>
      </c>
      <c r="F999" s="53">
        <f t="shared" ca="1" si="66"/>
        <v>0</v>
      </c>
      <c r="G999" s="53">
        <f t="shared" ca="1" si="73"/>
        <v>0</v>
      </c>
      <c r="H999" s="56">
        <f t="shared" ca="1" si="74"/>
        <v>0</v>
      </c>
      <c r="I999" s="56">
        <f t="shared" ca="1" si="75"/>
        <v>0</v>
      </c>
      <c r="J999" s="53">
        <f t="shared" ca="1" si="76"/>
        <v>0</v>
      </c>
      <c r="K999" s="53">
        <f t="shared" ca="1" si="77"/>
        <v>0</v>
      </c>
      <c r="L999" s="53">
        <f t="shared" ca="1" si="78"/>
        <v>0</v>
      </c>
      <c r="M999" s="53">
        <f t="shared" ca="1" si="67"/>
        <v>0</v>
      </c>
      <c r="N999" s="56">
        <f t="shared" ca="1" si="79"/>
        <v>0</v>
      </c>
      <c r="O999" s="56">
        <f t="shared" ca="1" si="80"/>
        <v>0</v>
      </c>
      <c r="P999" s="53">
        <f t="shared" si="68"/>
        <v>0</v>
      </c>
      <c r="Q999" s="53">
        <f t="shared" si="69"/>
        <v>0</v>
      </c>
      <c r="R999" s="53">
        <f t="shared" si="70"/>
        <v>0</v>
      </c>
      <c r="S999" s="53">
        <f t="shared" si="71"/>
        <v>0</v>
      </c>
      <c r="T999" s="58">
        <f t="shared" si="72"/>
        <v>0</v>
      </c>
    </row>
    <row r="1000" spans="1:20" ht="13">
      <c r="A1000" s="117"/>
      <c r="B1000" s="118">
        <f t="shared" ca="1" si="62"/>
        <v>0</v>
      </c>
      <c r="C1000" s="119">
        <f t="shared" ca="1" si="63"/>
        <v>0</v>
      </c>
      <c r="D1000" s="119">
        <f t="shared" ca="1" si="64"/>
        <v>0</v>
      </c>
      <c r="E1000" s="119">
        <f t="shared" ca="1" si="65"/>
        <v>0</v>
      </c>
      <c r="F1000" s="119">
        <f t="shared" ca="1" si="66"/>
        <v>0</v>
      </c>
      <c r="G1000" s="119">
        <f t="shared" ca="1" si="73"/>
        <v>0</v>
      </c>
      <c r="H1000" s="120">
        <f t="shared" ca="1" si="74"/>
        <v>0</v>
      </c>
      <c r="I1000" s="120">
        <f t="shared" ca="1" si="75"/>
        <v>0</v>
      </c>
      <c r="J1000" s="119">
        <f t="shared" ca="1" si="76"/>
        <v>0</v>
      </c>
      <c r="K1000" s="119">
        <f t="shared" ca="1" si="77"/>
        <v>0</v>
      </c>
      <c r="L1000" s="119">
        <f t="shared" ca="1" si="78"/>
        <v>0</v>
      </c>
      <c r="M1000" s="119">
        <f t="shared" ca="1" si="67"/>
        <v>0</v>
      </c>
      <c r="N1000" s="120">
        <f t="shared" ca="1" si="79"/>
        <v>0</v>
      </c>
      <c r="O1000" s="120">
        <f t="shared" ca="1" si="80"/>
        <v>0</v>
      </c>
      <c r="P1000" s="119">
        <f t="shared" si="68"/>
        <v>0</v>
      </c>
      <c r="Q1000" s="119">
        <f t="shared" si="69"/>
        <v>0</v>
      </c>
      <c r="R1000" s="119">
        <f t="shared" si="70"/>
        <v>0</v>
      </c>
      <c r="S1000" s="119">
        <f t="shared" si="71"/>
        <v>0</v>
      </c>
      <c r="T1000" s="121">
        <f t="shared" si="72"/>
        <v>0</v>
      </c>
    </row>
  </sheetData>
  <customSheetViews>
    <customSheetView guid="{EB275CB4-CDF7-4935-B728-A83BAED85ABE}" filter="1" showAutoFilter="1">
      <pageMargins left="0.7" right="0.7" top="0.75" bottom="0.75" header="0.3" footer="0.3"/>
      <autoFilter ref="A1:O12" xr:uid="{CA8E5860-8BEF-8642-85ED-46BA078E1675}"/>
    </customSheetView>
  </customSheetViews>
  <conditionalFormatting sqref="B2:B1000">
    <cfRule type="colorScale" priority="1">
      <colorScale>
        <cfvo type="formula" val="259"/>
        <cfvo type="formula" val="260"/>
        <cfvo type="max"/>
        <color rgb="FFF4CCCC"/>
        <color rgb="FFB7E1CD"/>
        <color rgb="FF57BB8A"/>
      </colorScale>
    </cfRule>
  </conditionalFormatting>
  <conditionalFormatting sqref="G2:G1000">
    <cfRule type="colorScale" priority="2">
      <colorScale>
        <cfvo type="min"/>
        <cfvo type="max"/>
        <color rgb="FFF3F3F3"/>
        <color rgb="FFF1C232"/>
      </colorScale>
    </cfRule>
  </conditionalFormatting>
  <conditionalFormatting sqref="P2:P1000">
    <cfRule type="colorScale" priority="3">
      <colorScale>
        <cfvo type="min"/>
        <cfvo type="percentile" val="50"/>
        <cfvo type="max"/>
        <color rgb="FFE67C73"/>
        <color rgb="FFFFFFFF"/>
        <color rgb="FF57BB8A"/>
      </colorScale>
    </cfRule>
  </conditionalFormatting>
  <dataValidations count="2">
    <dataValidation type="custom" allowBlank="1" showDropDown="1" sqref="B2:T1000" xr:uid="{00000000-0002-0000-1B00-000000000000}">
      <formula1>AND(ISNUMBER(B2),(NOT(OR(NOT(ISERROR(DATEVALUE(B2))), AND(ISNUMBER(B2), LEFT(CELL("format", B2))="D")))))</formula1>
    </dataValidation>
    <dataValidation allowBlank="1" showDropDown="1" sqref="A2:A1000" xr:uid="{00000000-0002-0000-1B00-000001000000}"/>
  </dataValidations>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A4C2F4"/>
    <outlinePr summaryBelow="0" summaryRight="0"/>
  </sheetPr>
  <dimension ref="A1:C1001"/>
  <sheetViews>
    <sheetView workbookViewId="0"/>
  </sheetViews>
  <sheetFormatPr baseColWidth="10" defaultColWidth="12.6640625" defaultRowHeight="15.75" customHeight="1"/>
  <cols>
    <col min="1" max="1" width="14.1640625" customWidth="1"/>
  </cols>
  <sheetData>
    <row r="1" spans="1:3" ht="15.75" customHeight="1">
      <c r="A1" s="1" t="s">
        <v>740</v>
      </c>
      <c r="B1" s="122" t="s">
        <v>741</v>
      </c>
    </row>
    <row r="2" spans="1:3" ht="15.75" customHeight="1">
      <c r="A2" s="1" t="s">
        <v>742</v>
      </c>
      <c r="B2" s="33" t="s">
        <v>743</v>
      </c>
    </row>
    <row r="3" spans="1:3" ht="15.75" customHeight="1">
      <c r="A3" s="1" t="s">
        <v>744</v>
      </c>
      <c r="B3" s="33" t="s">
        <v>745</v>
      </c>
    </row>
    <row r="4" spans="1:3" ht="15.75" customHeight="1">
      <c r="A4" s="1" t="s">
        <v>746</v>
      </c>
      <c r="B4" s="33" t="s">
        <v>747</v>
      </c>
    </row>
    <row r="5" spans="1:3" ht="15.75" customHeight="1">
      <c r="A5" s="1" t="s">
        <v>748</v>
      </c>
      <c r="B5" s="122" t="s">
        <v>749</v>
      </c>
    </row>
    <row r="6" spans="1:3" ht="15.75" customHeight="1">
      <c r="A6" s="1" t="s">
        <v>750</v>
      </c>
      <c r="B6" s="122" t="s">
        <v>751</v>
      </c>
      <c r="C6" s="122" t="s">
        <v>752</v>
      </c>
    </row>
    <row r="7" spans="1:3" ht="15.75" customHeight="1">
      <c r="A7" s="1"/>
    </row>
    <row r="8" spans="1:3" ht="15.75" customHeight="1">
      <c r="A8" s="1"/>
    </row>
    <row r="9" spans="1:3" ht="15.75" customHeight="1">
      <c r="A9" s="1"/>
    </row>
    <row r="10" spans="1:3" ht="15.75" customHeight="1">
      <c r="A10" s="1"/>
    </row>
    <row r="11" spans="1:3" ht="15.75" customHeight="1">
      <c r="A11" s="1"/>
    </row>
    <row r="12" spans="1:3" ht="15.75" customHeight="1">
      <c r="A12" s="1"/>
    </row>
    <row r="13" spans="1:3" ht="15.75" customHeight="1">
      <c r="A13" s="1"/>
    </row>
    <row r="14" spans="1:3" ht="15.75" customHeight="1">
      <c r="A14" s="1"/>
    </row>
    <row r="15" spans="1:3" ht="15.75" customHeight="1">
      <c r="A15" s="1"/>
    </row>
    <row r="16" spans="1:3"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5.75" customHeight="1">
      <c r="A48" s="1"/>
    </row>
    <row r="49" spans="1:1" ht="15.75" customHeight="1">
      <c r="A49" s="1"/>
    </row>
    <row r="50" spans="1:1" ht="15.75" customHeight="1">
      <c r="A50" s="1"/>
    </row>
    <row r="51" spans="1:1" ht="15.75" customHeight="1">
      <c r="A51" s="1"/>
    </row>
    <row r="52" spans="1:1" ht="15.75" customHeight="1">
      <c r="A52" s="1"/>
    </row>
    <row r="53" spans="1:1" ht="15.75" customHeight="1">
      <c r="A53" s="1"/>
    </row>
    <row r="54" spans="1:1" ht="15.75" customHeight="1">
      <c r="A54" s="1"/>
    </row>
    <row r="55" spans="1:1" ht="15.75" customHeight="1">
      <c r="A55" s="1"/>
    </row>
    <row r="56" spans="1:1" ht="15.75" customHeight="1">
      <c r="A56" s="1"/>
    </row>
    <row r="57" spans="1:1" ht="15.75" customHeight="1">
      <c r="A57" s="1"/>
    </row>
    <row r="58" spans="1:1" ht="15.75" customHeight="1">
      <c r="A58" s="1"/>
    </row>
    <row r="59" spans="1:1" ht="15.75" customHeight="1">
      <c r="A59" s="1"/>
    </row>
    <row r="60" spans="1:1" ht="15.75" customHeight="1">
      <c r="A60" s="1"/>
    </row>
    <row r="61" spans="1:1" ht="15.75" customHeight="1">
      <c r="A61" s="1"/>
    </row>
    <row r="62" spans="1:1" ht="15.75" customHeight="1">
      <c r="A62" s="1"/>
    </row>
    <row r="63" spans="1:1" ht="13">
      <c r="A63" s="1"/>
    </row>
    <row r="64" spans="1:1" ht="13">
      <c r="A64" s="1"/>
    </row>
    <row r="65" spans="1:1" ht="13">
      <c r="A65" s="1"/>
    </row>
    <row r="66" spans="1:1" ht="13">
      <c r="A66" s="1"/>
    </row>
    <row r="67" spans="1:1" ht="13">
      <c r="A67" s="1"/>
    </row>
    <row r="68" spans="1:1" ht="13">
      <c r="A68" s="1"/>
    </row>
    <row r="69" spans="1:1" ht="13">
      <c r="A69" s="1"/>
    </row>
    <row r="70" spans="1:1" ht="13">
      <c r="A70" s="1"/>
    </row>
    <row r="71" spans="1:1" ht="13">
      <c r="A71" s="1"/>
    </row>
    <row r="72" spans="1:1" ht="13">
      <c r="A72" s="1"/>
    </row>
    <row r="73" spans="1:1" ht="13">
      <c r="A73" s="1"/>
    </row>
    <row r="74" spans="1:1" ht="13">
      <c r="A74" s="1"/>
    </row>
    <row r="75" spans="1:1" ht="13">
      <c r="A75" s="1"/>
    </row>
    <row r="76" spans="1:1" ht="13">
      <c r="A76" s="1"/>
    </row>
    <row r="77" spans="1:1" ht="13">
      <c r="A77" s="1"/>
    </row>
    <row r="78" spans="1:1" ht="13">
      <c r="A78" s="1"/>
    </row>
    <row r="79" spans="1:1" ht="13">
      <c r="A79" s="1"/>
    </row>
    <row r="80" spans="1:1" ht="13">
      <c r="A80" s="1"/>
    </row>
    <row r="81" spans="1:1" ht="13">
      <c r="A81" s="1"/>
    </row>
    <row r="82" spans="1:1" ht="13">
      <c r="A82" s="1"/>
    </row>
    <row r="83" spans="1:1" ht="13">
      <c r="A83" s="1"/>
    </row>
    <row r="84" spans="1:1" ht="13">
      <c r="A84" s="1"/>
    </row>
    <row r="85" spans="1:1" ht="13">
      <c r="A85" s="1"/>
    </row>
    <row r="86" spans="1:1" ht="13">
      <c r="A86" s="1"/>
    </row>
    <row r="87" spans="1:1" ht="13">
      <c r="A87" s="1"/>
    </row>
    <row r="88" spans="1:1" ht="13">
      <c r="A88" s="1"/>
    </row>
    <row r="89" spans="1:1" ht="13">
      <c r="A89" s="1"/>
    </row>
    <row r="90" spans="1:1" ht="13">
      <c r="A90" s="1"/>
    </row>
    <row r="91" spans="1:1" ht="13">
      <c r="A91" s="1"/>
    </row>
    <row r="92" spans="1:1" ht="13">
      <c r="A92" s="1"/>
    </row>
    <row r="93" spans="1:1" ht="13">
      <c r="A93" s="1"/>
    </row>
    <row r="94" spans="1:1" ht="13">
      <c r="A94" s="1"/>
    </row>
    <row r="95" spans="1:1" ht="13">
      <c r="A95" s="1"/>
    </row>
    <row r="96" spans="1:1" ht="13">
      <c r="A96" s="1"/>
    </row>
    <row r="97" spans="1:1" ht="13">
      <c r="A97" s="1"/>
    </row>
    <row r="98" spans="1:1" ht="13">
      <c r="A98" s="1"/>
    </row>
    <row r="99" spans="1:1" ht="13">
      <c r="A99" s="1"/>
    </row>
    <row r="100" spans="1:1" ht="13">
      <c r="A100" s="1"/>
    </row>
    <row r="101" spans="1:1" ht="13">
      <c r="A101" s="1"/>
    </row>
    <row r="102" spans="1:1" ht="13">
      <c r="A102" s="1"/>
    </row>
    <row r="103" spans="1:1" ht="13">
      <c r="A103" s="1"/>
    </row>
    <row r="104" spans="1:1" ht="13">
      <c r="A104" s="1"/>
    </row>
    <row r="105" spans="1:1" ht="13">
      <c r="A105" s="1"/>
    </row>
    <row r="106" spans="1:1" ht="13">
      <c r="A106" s="1"/>
    </row>
    <row r="107" spans="1:1" ht="13">
      <c r="A107" s="1"/>
    </row>
    <row r="108" spans="1:1" ht="13">
      <c r="A108" s="1"/>
    </row>
    <row r="109" spans="1:1" ht="13">
      <c r="A109" s="1"/>
    </row>
    <row r="110" spans="1:1" ht="13">
      <c r="A110" s="1"/>
    </row>
    <row r="111" spans="1:1" ht="13">
      <c r="A111" s="1"/>
    </row>
    <row r="112" spans="1:1" ht="13">
      <c r="A112" s="1"/>
    </row>
    <row r="113" spans="1:1" ht="13">
      <c r="A113" s="1"/>
    </row>
    <row r="114" spans="1:1" ht="13">
      <c r="A114" s="1"/>
    </row>
    <row r="115" spans="1:1" ht="13">
      <c r="A115" s="1"/>
    </row>
    <row r="116" spans="1:1" ht="13">
      <c r="A116" s="1"/>
    </row>
    <row r="117" spans="1:1" ht="13">
      <c r="A117" s="1"/>
    </row>
    <row r="118" spans="1:1" ht="13">
      <c r="A118" s="1"/>
    </row>
    <row r="119" spans="1:1" ht="13">
      <c r="A119" s="1"/>
    </row>
    <row r="120" spans="1:1" ht="13">
      <c r="A120" s="1"/>
    </row>
    <row r="121" spans="1:1" ht="13">
      <c r="A121" s="1"/>
    </row>
    <row r="122" spans="1:1" ht="13">
      <c r="A122" s="1"/>
    </row>
    <row r="123" spans="1:1" ht="13">
      <c r="A123" s="1"/>
    </row>
    <row r="124" spans="1:1" ht="13">
      <c r="A124" s="1"/>
    </row>
    <row r="125" spans="1:1" ht="13">
      <c r="A125" s="1"/>
    </row>
    <row r="126" spans="1:1" ht="13">
      <c r="A126" s="1"/>
    </row>
    <row r="127" spans="1:1" ht="13">
      <c r="A127" s="1"/>
    </row>
    <row r="128" spans="1:1" ht="13">
      <c r="A128" s="1"/>
    </row>
    <row r="129" spans="1:1" ht="13">
      <c r="A129" s="1"/>
    </row>
    <row r="130" spans="1:1" ht="13">
      <c r="A130" s="1"/>
    </row>
    <row r="131" spans="1:1" ht="13">
      <c r="A131" s="1"/>
    </row>
    <row r="132" spans="1:1" ht="13">
      <c r="A132" s="1"/>
    </row>
    <row r="133" spans="1:1" ht="13">
      <c r="A133" s="1"/>
    </row>
    <row r="134" spans="1:1" ht="13">
      <c r="A134" s="1"/>
    </row>
    <row r="135" spans="1:1" ht="13">
      <c r="A135" s="1"/>
    </row>
    <row r="136" spans="1:1" ht="13">
      <c r="A136" s="1"/>
    </row>
    <row r="137" spans="1:1" ht="13">
      <c r="A137" s="1"/>
    </row>
    <row r="138" spans="1:1" ht="13">
      <c r="A138" s="1"/>
    </row>
    <row r="139" spans="1:1" ht="13">
      <c r="A139" s="1"/>
    </row>
    <row r="140" spans="1:1" ht="13">
      <c r="A140" s="1"/>
    </row>
    <row r="141" spans="1:1" ht="13">
      <c r="A141" s="1"/>
    </row>
    <row r="142" spans="1:1" ht="13">
      <c r="A142" s="1"/>
    </row>
    <row r="143" spans="1:1" ht="13">
      <c r="A143" s="1"/>
    </row>
    <row r="144" spans="1:1" ht="13">
      <c r="A144" s="1"/>
    </row>
    <row r="145" spans="1:1" ht="13">
      <c r="A145" s="1"/>
    </row>
    <row r="146" spans="1:1" ht="13">
      <c r="A146" s="1"/>
    </row>
    <row r="147" spans="1:1" ht="13">
      <c r="A147" s="1"/>
    </row>
    <row r="148" spans="1:1" ht="13">
      <c r="A148" s="1"/>
    </row>
    <row r="149" spans="1:1" ht="13">
      <c r="A149" s="1"/>
    </row>
    <row r="150" spans="1:1" ht="13">
      <c r="A150" s="1"/>
    </row>
    <row r="151" spans="1:1" ht="13">
      <c r="A151" s="1"/>
    </row>
    <row r="152" spans="1:1" ht="13">
      <c r="A152" s="1"/>
    </row>
    <row r="153" spans="1:1" ht="13">
      <c r="A153" s="1"/>
    </row>
    <row r="154" spans="1:1" ht="13">
      <c r="A154" s="1"/>
    </row>
    <row r="155" spans="1:1" ht="13">
      <c r="A155" s="1"/>
    </row>
    <row r="156" spans="1:1" ht="13">
      <c r="A156" s="1"/>
    </row>
    <row r="157" spans="1:1" ht="13">
      <c r="A157" s="1"/>
    </row>
    <row r="158" spans="1:1" ht="13">
      <c r="A158" s="1"/>
    </row>
    <row r="159" spans="1:1" ht="13">
      <c r="A159" s="1"/>
    </row>
    <row r="160" spans="1:1" ht="13">
      <c r="A160" s="1"/>
    </row>
    <row r="161" spans="1:1" ht="13">
      <c r="A161" s="1"/>
    </row>
    <row r="162" spans="1:1" ht="13">
      <c r="A162" s="1"/>
    </row>
    <row r="163" spans="1:1" ht="13">
      <c r="A163" s="1"/>
    </row>
    <row r="164" spans="1:1" ht="13">
      <c r="A164" s="1"/>
    </row>
    <row r="165" spans="1:1" ht="13">
      <c r="A165" s="1"/>
    </row>
    <row r="166" spans="1:1" ht="13">
      <c r="A166" s="1"/>
    </row>
    <row r="167" spans="1:1" ht="13">
      <c r="A167" s="1"/>
    </row>
    <row r="168" spans="1:1" ht="13">
      <c r="A168" s="1"/>
    </row>
    <row r="169" spans="1:1" ht="13">
      <c r="A169" s="1"/>
    </row>
    <row r="170" spans="1:1" ht="13">
      <c r="A170" s="1"/>
    </row>
    <row r="171" spans="1:1" ht="13">
      <c r="A171" s="1"/>
    </row>
    <row r="172" spans="1:1" ht="13">
      <c r="A172" s="1"/>
    </row>
    <row r="173" spans="1:1" ht="13">
      <c r="A173" s="1"/>
    </row>
    <row r="174" spans="1:1" ht="13">
      <c r="A174" s="1"/>
    </row>
    <row r="175" spans="1:1" ht="13">
      <c r="A175" s="1"/>
    </row>
    <row r="176" spans="1:1" ht="13">
      <c r="A176" s="1"/>
    </row>
    <row r="177" spans="1:1" ht="13">
      <c r="A177" s="1"/>
    </row>
    <row r="178" spans="1:1" ht="13">
      <c r="A178" s="1"/>
    </row>
    <row r="179" spans="1:1" ht="13">
      <c r="A179" s="1"/>
    </row>
    <row r="180" spans="1:1" ht="13">
      <c r="A180" s="1"/>
    </row>
    <row r="181" spans="1:1" ht="13">
      <c r="A181" s="1"/>
    </row>
    <row r="182" spans="1:1" ht="13">
      <c r="A182" s="1"/>
    </row>
    <row r="183" spans="1:1" ht="13">
      <c r="A183" s="1"/>
    </row>
    <row r="184" spans="1:1" ht="13">
      <c r="A184" s="1"/>
    </row>
    <row r="185" spans="1:1" ht="13">
      <c r="A185" s="1"/>
    </row>
    <row r="186" spans="1:1" ht="13">
      <c r="A186" s="1"/>
    </row>
    <row r="187" spans="1:1" ht="13">
      <c r="A187" s="1"/>
    </row>
    <row r="188" spans="1:1" ht="13">
      <c r="A188" s="1"/>
    </row>
    <row r="189" spans="1:1" ht="13">
      <c r="A189" s="1"/>
    </row>
    <row r="190" spans="1:1" ht="13">
      <c r="A190" s="1"/>
    </row>
    <row r="191" spans="1:1" ht="13">
      <c r="A191" s="1"/>
    </row>
    <row r="192" spans="1:1" ht="13">
      <c r="A192" s="1"/>
    </row>
    <row r="193" spans="1:1" ht="13">
      <c r="A193" s="1"/>
    </row>
    <row r="194" spans="1:1" ht="13">
      <c r="A194" s="1"/>
    </row>
    <row r="195" spans="1:1" ht="13">
      <c r="A195" s="1"/>
    </row>
    <row r="196" spans="1:1" ht="13">
      <c r="A196" s="1"/>
    </row>
    <row r="197" spans="1:1" ht="13">
      <c r="A197" s="1"/>
    </row>
    <row r="198" spans="1:1" ht="13">
      <c r="A198" s="1"/>
    </row>
    <row r="199" spans="1:1" ht="13">
      <c r="A199" s="1"/>
    </row>
    <row r="200" spans="1:1" ht="13">
      <c r="A200" s="1"/>
    </row>
    <row r="201" spans="1:1" ht="13">
      <c r="A201" s="1"/>
    </row>
    <row r="202" spans="1:1" ht="13">
      <c r="A202" s="1"/>
    </row>
    <row r="203" spans="1:1" ht="13">
      <c r="A203" s="1"/>
    </row>
    <row r="204" spans="1:1" ht="13">
      <c r="A204" s="1"/>
    </row>
    <row r="205" spans="1:1" ht="13">
      <c r="A205" s="1"/>
    </row>
    <row r="206" spans="1:1" ht="13">
      <c r="A206" s="1"/>
    </row>
    <row r="207" spans="1:1" ht="13">
      <c r="A207" s="1"/>
    </row>
    <row r="208" spans="1:1" ht="13">
      <c r="A208" s="1"/>
    </row>
    <row r="209" spans="1:1" ht="13">
      <c r="A209" s="1"/>
    </row>
    <row r="210" spans="1:1" ht="13">
      <c r="A210" s="1"/>
    </row>
    <row r="211" spans="1:1" ht="13">
      <c r="A211" s="1"/>
    </row>
    <row r="212" spans="1:1" ht="13">
      <c r="A212" s="1"/>
    </row>
    <row r="213" spans="1:1" ht="13">
      <c r="A213" s="1"/>
    </row>
    <row r="214" spans="1:1" ht="13">
      <c r="A214" s="1"/>
    </row>
    <row r="215" spans="1:1" ht="13">
      <c r="A215" s="1"/>
    </row>
    <row r="216" spans="1:1" ht="13">
      <c r="A216" s="1"/>
    </row>
    <row r="217" spans="1:1" ht="13">
      <c r="A217" s="1"/>
    </row>
    <row r="218" spans="1:1" ht="13">
      <c r="A218" s="1"/>
    </row>
    <row r="219" spans="1:1" ht="13">
      <c r="A219" s="1"/>
    </row>
    <row r="220" spans="1:1" ht="13">
      <c r="A220" s="1"/>
    </row>
    <row r="221" spans="1:1" ht="13">
      <c r="A221" s="1"/>
    </row>
    <row r="222" spans="1:1" ht="13">
      <c r="A222" s="1"/>
    </row>
    <row r="223" spans="1:1" ht="13">
      <c r="A223" s="1"/>
    </row>
    <row r="224" spans="1:1" ht="13">
      <c r="A224" s="1"/>
    </row>
    <row r="225" spans="1:1" ht="13">
      <c r="A225" s="1"/>
    </row>
    <row r="226" spans="1:1" ht="13">
      <c r="A226" s="1"/>
    </row>
    <row r="227" spans="1:1" ht="13">
      <c r="A227" s="1"/>
    </row>
    <row r="228" spans="1:1" ht="13">
      <c r="A228" s="1"/>
    </row>
    <row r="229" spans="1:1" ht="13">
      <c r="A229" s="1"/>
    </row>
    <row r="230" spans="1:1" ht="13">
      <c r="A230" s="1"/>
    </row>
    <row r="231" spans="1:1" ht="13">
      <c r="A231" s="1"/>
    </row>
    <row r="232" spans="1:1" ht="13">
      <c r="A232" s="1"/>
    </row>
    <row r="233" spans="1:1" ht="13">
      <c r="A233" s="1"/>
    </row>
    <row r="234" spans="1:1" ht="13">
      <c r="A234" s="1"/>
    </row>
    <row r="235" spans="1:1" ht="13">
      <c r="A235" s="1"/>
    </row>
    <row r="236" spans="1:1" ht="13">
      <c r="A236" s="1"/>
    </row>
    <row r="237" spans="1:1" ht="13">
      <c r="A237" s="1"/>
    </row>
    <row r="238" spans="1:1" ht="13">
      <c r="A238" s="1"/>
    </row>
    <row r="239" spans="1:1" ht="13">
      <c r="A239" s="1"/>
    </row>
    <row r="240" spans="1:1" ht="13">
      <c r="A240" s="1"/>
    </row>
    <row r="241" spans="1:1" ht="13">
      <c r="A241" s="1"/>
    </row>
    <row r="242" spans="1:1" ht="13">
      <c r="A242" s="1"/>
    </row>
    <row r="243" spans="1:1" ht="13">
      <c r="A243" s="1"/>
    </row>
    <row r="244" spans="1:1" ht="13">
      <c r="A244" s="1"/>
    </row>
    <row r="245" spans="1:1" ht="13">
      <c r="A245" s="1"/>
    </row>
    <row r="246" spans="1:1" ht="13">
      <c r="A246" s="1"/>
    </row>
    <row r="247" spans="1:1" ht="13">
      <c r="A247" s="1"/>
    </row>
    <row r="248" spans="1:1" ht="13">
      <c r="A248" s="1"/>
    </row>
    <row r="249" spans="1:1" ht="13">
      <c r="A249" s="1"/>
    </row>
    <row r="250" spans="1:1" ht="13">
      <c r="A250" s="1"/>
    </row>
    <row r="251" spans="1:1" ht="13">
      <c r="A251" s="1"/>
    </row>
    <row r="252" spans="1:1" ht="13">
      <c r="A252" s="1"/>
    </row>
    <row r="253" spans="1:1" ht="13">
      <c r="A253" s="1"/>
    </row>
    <row r="254" spans="1:1" ht="13">
      <c r="A254" s="1"/>
    </row>
    <row r="255" spans="1:1" ht="13">
      <c r="A255" s="1"/>
    </row>
    <row r="256" spans="1:1" ht="13">
      <c r="A256" s="1"/>
    </row>
    <row r="257" spans="1:1" ht="13">
      <c r="A257" s="1"/>
    </row>
    <row r="258" spans="1:1" ht="13">
      <c r="A258" s="1"/>
    </row>
    <row r="259" spans="1:1" ht="13">
      <c r="A259" s="1"/>
    </row>
    <row r="260" spans="1:1" ht="13">
      <c r="A260" s="1"/>
    </row>
    <row r="261" spans="1:1" ht="13">
      <c r="A261" s="1"/>
    </row>
    <row r="262" spans="1:1" ht="13">
      <c r="A262" s="1"/>
    </row>
    <row r="263" spans="1:1" ht="13">
      <c r="A263" s="1"/>
    </row>
    <row r="264" spans="1:1" ht="13">
      <c r="A264" s="1"/>
    </row>
    <row r="265" spans="1:1" ht="13">
      <c r="A265" s="1"/>
    </row>
    <row r="266" spans="1:1" ht="13">
      <c r="A266" s="1"/>
    </row>
    <row r="267" spans="1:1" ht="13">
      <c r="A267" s="1"/>
    </row>
    <row r="268" spans="1:1" ht="13">
      <c r="A268" s="1"/>
    </row>
    <row r="269" spans="1:1" ht="13">
      <c r="A269" s="1"/>
    </row>
    <row r="270" spans="1:1" ht="13">
      <c r="A270" s="1"/>
    </row>
    <row r="271" spans="1:1" ht="13">
      <c r="A271" s="1"/>
    </row>
    <row r="272" spans="1:1" ht="13">
      <c r="A272" s="1"/>
    </row>
    <row r="273" spans="1:1" ht="13">
      <c r="A273" s="1"/>
    </row>
    <row r="274" spans="1:1" ht="13">
      <c r="A274" s="1"/>
    </row>
    <row r="275" spans="1:1" ht="13">
      <c r="A275" s="1"/>
    </row>
    <row r="276" spans="1:1" ht="13">
      <c r="A276" s="1"/>
    </row>
    <row r="277" spans="1:1" ht="13">
      <c r="A277" s="1"/>
    </row>
    <row r="278" spans="1:1" ht="13">
      <c r="A278" s="1"/>
    </row>
    <row r="279" spans="1:1" ht="13">
      <c r="A279" s="1"/>
    </row>
    <row r="280" spans="1:1" ht="13">
      <c r="A280" s="1"/>
    </row>
    <row r="281" spans="1:1" ht="13">
      <c r="A281" s="1"/>
    </row>
    <row r="282" spans="1:1" ht="13">
      <c r="A282" s="1"/>
    </row>
    <row r="283" spans="1:1" ht="13">
      <c r="A283" s="1"/>
    </row>
    <row r="284" spans="1:1" ht="13">
      <c r="A284" s="1"/>
    </row>
    <row r="285" spans="1:1" ht="13">
      <c r="A285" s="1"/>
    </row>
    <row r="286" spans="1:1" ht="13">
      <c r="A286" s="1"/>
    </row>
    <row r="287" spans="1:1" ht="13">
      <c r="A287" s="1"/>
    </row>
    <row r="288" spans="1:1" ht="13">
      <c r="A288" s="1"/>
    </row>
    <row r="289" spans="1:1" ht="13">
      <c r="A289" s="1"/>
    </row>
    <row r="290" spans="1:1" ht="13">
      <c r="A290" s="1"/>
    </row>
    <row r="291" spans="1:1" ht="13">
      <c r="A291" s="1"/>
    </row>
    <row r="292" spans="1:1" ht="13">
      <c r="A292" s="1"/>
    </row>
    <row r="293" spans="1:1" ht="13">
      <c r="A293" s="1"/>
    </row>
    <row r="294" spans="1:1" ht="13">
      <c r="A294" s="1"/>
    </row>
    <row r="295" spans="1:1" ht="13">
      <c r="A295" s="1"/>
    </row>
    <row r="296" spans="1:1" ht="13">
      <c r="A296" s="1"/>
    </row>
    <row r="297" spans="1:1" ht="13">
      <c r="A297" s="1"/>
    </row>
    <row r="298" spans="1:1" ht="13">
      <c r="A298" s="1"/>
    </row>
    <row r="299" spans="1:1" ht="13">
      <c r="A299" s="1"/>
    </row>
    <row r="300" spans="1:1" ht="13">
      <c r="A300" s="1"/>
    </row>
    <row r="301" spans="1:1" ht="13">
      <c r="A301" s="1"/>
    </row>
    <row r="302" spans="1:1" ht="13">
      <c r="A302" s="1"/>
    </row>
    <row r="303" spans="1:1" ht="13">
      <c r="A303" s="1"/>
    </row>
    <row r="304" spans="1:1" ht="13">
      <c r="A304" s="1"/>
    </row>
    <row r="305" spans="1:1" ht="13">
      <c r="A305" s="1"/>
    </row>
    <row r="306" spans="1:1" ht="13">
      <c r="A306" s="1"/>
    </row>
    <row r="307" spans="1:1" ht="13">
      <c r="A307" s="1"/>
    </row>
    <row r="308" spans="1:1" ht="13">
      <c r="A308" s="1"/>
    </row>
    <row r="309" spans="1:1" ht="13">
      <c r="A309" s="1"/>
    </row>
    <row r="310" spans="1:1" ht="13">
      <c r="A310" s="1"/>
    </row>
    <row r="311" spans="1:1" ht="13">
      <c r="A311" s="1"/>
    </row>
    <row r="312" spans="1:1" ht="13">
      <c r="A312" s="1"/>
    </row>
    <row r="313" spans="1:1" ht="13">
      <c r="A313" s="1"/>
    </row>
    <row r="314" spans="1:1" ht="13">
      <c r="A314" s="1"/>
    </row>
    <row r="315" spans="1:1" ht="13">
      <c r="A315" s="1"/>
    </row>
    <row r="316" spans="1:1" ht="13">
      <c r="A316" s="1"/>
    </row>
    <row r="317" spans="1:1" ht="13">
      <c r="A317" s="1"/>
    </row>
    <row r="318" spans="1:1" ht="13">
      <c r="A318" s="1"/>
    </row>
    <row r="319" spans="1:1" ht="13">
      <c r="A319" s="1"/>
    </row>
    <row r="320" spans="1:1" ht="13">
      <c r="A320" s="1"/>
    </row>
    <row r="321" spans="1:1" ht="13">
      <c r="A321" s="1"/>
    </row>
    <row r="322" spans="1:1" ht="13">
      <c r="A322" s="1"/>
    </row>
    <row r="323" spans="1:1" ht="13">
      <c r="A323" s="1"/>
    </row>
    <row r="324" spans="1:1" ht="13">
      <c r="A324" s="1"/>
    </row>
    <row r="325" spans="1:1" ht="13">
      <c r="A325" s="1"/>
    </row>
    <row r="326" spans="1:1" ht="13">
      <c r="A326" s="1"/>
    </row>
    <row r="327" spans="1:1" ht="13">
      <c r="A327" s="1"/>
    </row>
    <row r="328" spans="1:1" ht="13">
      <c r="A328" s="1"/>
    </row>
    <row r="329" spans="1:1" ht="13">
      <c r="A329" s="1"/>
    </row>
    <row r="330" spans="1:1" ht="13">
      <c r="A330" s="1"/>
    </row>
    <row r="331" spans="1:1" ht="13">
      <c r="A331" s="1"/>
    </row>
    <row r="332" spans="1:1" ht="13">
      <c r="A332" s="1"/>
    </row>
    <row r="333" spans="1:1" ht="13">
      <c r="A333" s="1"/>
    </row>
    <row r="334" spans="1:1" ht="13">
      <c r="A334" s="1"/>
    </row>
    <row r="335" spans="1:1" ht="13">
      <c r="A335" s="1"/>
    </row>
    <row r="336" spans="1:1" ht="13">
      <c r="A336" s="1"/>
    </row>
    <row r="337" spans="1:1" ht="13">
      <c r="A337" s="1"/>
    </row>
    <row r="338" spans="1:1" ht="13">
      <c r="A338" s="1"/>
    </row>
    <row r="339" spans="1:1" ht="13">
      <c r="A339" s="1"/>
    </row>
    <row r="340" spans="1:1" ht="13">
      <c r="A340" s="1"/>
    </row>
    <row r="341" spans="1:1" ht="13">
      <c r="A341" s="1"/>
    </row>
    <row r="342" spans="1:1" ht="13">
      <c r="A342" s="1"/>
    </row>
    <row r="343" spans="1:1" ht="13">
      <c r="A343" s="1"/>
    </row>
    <row r="344" spans="1:1" ht="13">
      <c r="A344" s="1"/>
    </row>
    <row r="345" spans="1:1" ht="13">
      <c r="A345" s="1"/>
    </row>
    <row r="346" spans="1:1" ht="13">
      <c r="A346" s="1"/>
    </row>
    <row r="347" spans="1:1" ht="13">
      <c r="A347" s="1"/>
    </row>
    <row r="348" spans="1:1" ht="13">
      <c r="A348" s="1"/>
    </row>
    <row r="349" spans="1:1" ht="13">
      <c r="A349" s="1"/>
    </row>
    <row r="350" spans="1:1" ht="13">
      <c r="A350" s="1"/>
    </row>
    <row r="351" spans="1:1" ht="13">
      <c r="A351" s="1"/>
    </row>
    <row r="352" spans="1:1" ht="13">
      <c r="A352" s="1"/>
    </row>
    <row r="353" spans="1:1" ht="13">
      <c r="A353" s="1"/>
    </row>
    <row r="354" spans="1:1" ht="13">
      <c r="A354" s="1"/>
    </row>
    <row r="355" spans="1:1" ht="13">
      <c r="A355" s="1"/>
    </row>
    <row r="356" spans="1:1" ht="13">
      <c r="A356" s="1"/>
    </row>
    <row r="357" spans="1:1" ht="13">
      <c r="A357" s="1"/>
    </row>
    <row r="358" spans="1:1" ht="13">
      <c r="A358" s="1"/>
    </row>
    <row r="359" spans="1:1" ht="13">
      <c r="A359" s="1"/>
    </row>
    <row r="360" spans="1:1" ht="13">
      <c r="A360" s="1"/>
    </row>
    <row r="361" spans="1:1" ht="13">
      <c r="A361" s="1"/>
    </row>
    <row r="362" spans="1:1" ht="13">
      <c r="A362" s="1"/>
    </row>
    <row r="363" spans="1:1" ht="13">
      <c r="A363" s="1"/>
    </row>
    <row r="364" spans="1:1" ht="13">
      <c r="A364" s="1"/>
    </row>
    <row r="365" spans="1:1" ht="13">
      <c r="A365" s="1"/>
    </row>
    <row r="366" spans="1:1" ht="13">
      <c r="A366" s="1"/>
    </row>
    <row r="367" spans="1:1" ht="13">
      <c r="A367" s="1"/>
    </row>
    <row r="368" spans="1:1" ht="13">
      <c r="A368" s="1"/>
    </row>
    <row r="369" spans="1:1" ht="13">
      <c r="A369" s="1"/>
    </row>
    <row r="370" spans="1:1" ht="13">
      <c r="A370" s="1"/>
    </row>
    <row r="371" spans="1:1" ht="13">
      <c r="A371" s="1"/>
    </row>
    <row r="372" spans="1:1" ht="13">
      <c r="A372" s="1"/>
    </row>
    <row r="373" spans="1:1" ht="13">
      <c r="A373" s="1"/>
    </row>
    <row r="374" spans="1:1" ht="13">
      <c r="A374" s="1"/>
    </row>
    <row r="375" spans="1:1" ht="13">
      <c r="A375" s="1"/>
    </row>
    <row r="376" spans="1:1" ht="13">
      <c r="A376" s="1"/>
    </row>
    <row r="377" spans="1:1" ht="13">
      <c r="A377" s="1"/>
    </row>
    <row r="378" spans="1:1" ht="13">
      <c r="A378" s="1"/>
    </row>
    <row r="379" spans="1:1" ht="13">
      <c r="A379" s="1"/>
    </row>
    <row r="380" spans="1:1" ht="13">
      <c r="A380" s="1"/>
    </row>
    <row r="381" spans="1:1" ht="13">
      <c r="A381" s="1"/>
    </row>
    <row r="382" spans="1:1" ht="13">
      <c r="A382" s="1"/>
    </row>
    <row r="383" spans="1:1" ht="13">
      <c r="A383" s="1"/>
    </row>
    <row r="384" spans="1:1" ht="13">
      <c r="A384" s="1"/>
    </row>
    <row r="385" spans="1:1" ht="13">
      <c r="A385" s="1"/>
    </row>
    <row r="386" spans="1:1" ht="13">
      <c r="A386" s="1"/>
    </row>
    <row r="387" spans="1:1" ht="13">
      <c r="A387" s="1"/>
    </row>
    <row r="388" spans="1:1" ht="13">
      <c r="A388" s="1"/>
    </row>
    <row r="389" spans="1:1" ht="13">
      <c r="A389" s="1"/>
    </row>
    <row r="390" spans="1:1" ht="13">
      <c r="A390" s="1"/>
    </row>
    <row r="391" spans="1:1" ht="13">
      <c r="A391" s="1"/>
    </row>
    <row r="392" spans="1:1" ht="13">
      <c r="A392" s="1"/>
    </row>
    <row r="393" spans="1:1" ht="13">
      <c r="A393" s="1"/>
    </row>
    <row r="394" spans="1:1" ht="13">
      <c r="A394" s="1"/>
    </row>
    <row r="395" spans="1:1" ht="13">
      <c r="A395" s="1"/>
    </row>
    <row r="396" spans="1:1" ht="13">
      <c r="A396" s="1"/>
    </row>
    <row r="397" spans="1:1" ht="13">
      <c r="A397" s="1"/>
    </row>
    <row r="398" spans="1:1" ht="13">
      <c r="A398" s="1"/>
    </row>
    <row r="399" spans="1:1" ht="13">
      <c r="A399" s="1"/>
    </row>
    <row r="400" spans="1:1" ht="13">
      <c r="A400" s="1"/>
    </row>
    <row r="401" spans="1:1" ht="13">
      <c r="A401" s="1"/>
    </row>
    <row r="402" spans="1:1" ht="13">
      <c r="A402" s="1"/>
    </row>
    <row r="403" spans="1:1" ht="13">
      <c r="A403" s="1"/>
    </row>
    <row r="404" spans="1:1" ht="13">
      <c r="A404" s="1"/>
    </row>
    <row r="405" spans="1:1" ht="13">
      <c r="A405" s="1"/>
    </row>
    <row r="406" spans="1:1" ht="13">
      <c r="A406" s="1"/>
    </row>
    <row r="407" spans="1:1" ht="13">
      <c r="A407" s="1"/>
    </row>
    <row r="408" spans="1:1" ht="13">
      <c r="A408" s="1"/>
    </row>
    <row r="409" spans="1:1" ht="13">
      <c r="A409" s="1"/>
    </row>
    <row r="410" spans="1:1" ht="13">
      <c r="A410" s="1"/>
    </row>
    <row r="411" spans="1:1" ht="13">
      <c r="A411" s="1"/>
    </row>
    <row r="412" spans="1:1" ht="13">
      <c r="A412" s="1"/>
    </row>
    <row r="413" spans="1:1" ht="13">
      <c r="A413" s="1"/>
    </row>
    <row r="414" spans="1:1" ht="13">
      <c r="A414" s="1"/>
    </row>
    <row r="415" spans="1:1" ht="13">
      <c r="A415" s="1"/>
    </row>
    <row r="416" spans="1:1" ht="13">
      <c r="A416" s="1"/>
    </row>
    <row r="417" spans="1:1" ht="13">
      <c r="A417" s="1"/>
    </row>
    <row r="418" spans="1:1" ht="13">
      <c r="A418" s="1"/>
    </row>
    <row r="419" spans="1:1" ht="13">
      <c r="A419" s="1"/>
    </row>
    <row r="420" spans="1:1" ht="13">
      <c r="A420" s="1"/>
    </row>
    <row r="421" spans="1:1" ht="13">
      <c r="A421" s="1"/>
    </row>
    <row r="422" spans="1:1" ht="13">
      <c r="A422" s="1"/>
    </row>
    <row r="423" spans="1:1" ht="13">
      <c r="A423" s="1"/>
    </row>
    <row r="424" spans="1:1" ht="13">
      <c r="A424" s="1"/>
    </row>
    <row r="425" spans="1:1" ht="13">
      <c r="A425" s="1"/>
    </row>
    <row r="426" spans="1:1" ht="13">
      <c r="A426" s="1"/>
    </row>
    <row r="427" spans="1:1" ht="13">
      <c r="A427" s="1"/>
    </row>
    <row r="428" spans="1:1" ht="13">
      <c r="A428" s="1"/>
    </row>
    <row r="429" spans="1:1" ht="13">
      <c r="A429" s="1"/>
    </row>
    <row r="430" spans="1:1" ht="13">
      <c r="A430" s="1"/>
    </row>
    <row r="431" spans="1:1" ht="13">
      <c r="A431" s="1"/>
    </row>
    <row r="432" spans="1:1" ht="13">
      <c r="A432" s="1"/>
    </row>
    <row r="433" spans="1:1" ht="13">
      <c r="A433" s="1"/>
    </row>
    <row r="434" spans="1:1" ht="13">
      <c r="A434" s="1"/>
    </row>
    <row r="435" spans="1:1" ht="13">
      <c r="A435" s="1"/>
    </row>
    <row r="436" spans="1:1" ht="13">
      <c r="A436" s="1"/>
    </row>
    <row r="437" spans="1:1" ht="13">
      <c r="A437" s="1"/>
    </row>
    <row r="438" spans="1:1" ht="13">
      <c r="A438" s="1"/>
    </row>
    <row r="439" spans="1:1" ht="13">
      <c r="A439" s="1"/>
    </row>
    <row r="440" spans="1:1" ht="13">
      <c r="A440" s="1"/>
    </row>
    <row r="441" spans="1:1" ht="13">
      <c r="A441" s="1"/>
    </row>
    <row r="442" spans="1:1" ht="13">
      <c r="A442" s="1"/>
    </row>
    <row r="443" spans="1:1" ht="13">
      <c r="A443" s="1"/>
    </row>
    <row r="444" spans="1:1" ht="13">
      <c r="A444" s="1"/>
    </row>
    <row r="445" spans="1:1" ht="13">
      <c r="A445" s="1"/>
    </row>
    <row r="446" spans="1:1" ht="13">
      <c r="A446" s="1"/>
    </row>
    <row r="447" spans="1:1" ht="13">
      <c r="A447" s="1"/>
    </row>
    <row r="448" spans="1:1" ht="13">
      <c r="A448" s="1"/>
    </row>
    <row r="449" spans="1:1" ht="13">
      <c r="A449" s="1"/>
    </row>
    <row r="450" spans="1:1" ht="13">
      <c r="A450" s="1"/>
    </row>
    <row r="451" spans="1:1" ht="13">
      <c r="A451" s="1"/>
    </row>
    <row r="452" spans="1:1" ht="13">
      <c r="A452" s="1"/>
    </row>
    <row r="453" spans="1:1" ht="13">
      <c r="A453" s="1"/>
    </row>
    <row r="454" spans="1:1" ht="13">
      <c r="A454" s="1"/>
    </row>
    <row r="455" spans="1:1" ht="13">
      <c r="A455" s="1"/>
    </row>
    <row r="456" spans="1:1" ht="13">
      <c r="A456" s="1"/>
    </row>
    <row r="457" spans="1:1" ht="13">
      <c r="A457" s="1"/>
    </row>
    <row r="458" spans="1:1" ht="13">
      <c r="A458" s="1"/>
    </row>
    <row r="459" spans="1:1" ht="13">
      <c r="A459" s="1"/>
    </row>
    <row r="460" spans="1:1" ht="13">
      <c r="A460" s="1"/>
    </row>
    <row r="461" spans="1:1" ht="13">
      <c r="A461" s="1"/>
    </row>
    <row r="462" spans="1:1" ht="13">
      <c r="A462" s="1"/>
    </row>
    <row r="463" spans="1:1" ht="13">
      <c r="A463" s="1"/>
    </row>
    <row r="464" spans="1:1" ht="13">
      <c r="A464" s="1"/>
    </row>
    <row r="465" spans="1:1" ht="13">
      <c r="A465" s="1"/>
    </row>
    <row r="466" spans="1:1" ht="13">
      <c r="A466" s="1"/>
    </row>
    <row r="467" spans="1:1" ht="13">
      <c r="A467" s="1"/>
    </row>
    <row r="468" spans="1:1" ht="13">
      <c r="A468" s="1"/>
    </row>
    <row r="469" spans="1:1" ht="13">
      <c r="A469" s="1"/>
    </row>
    <row r="470" spans="1:1" ht="13">
      <c r="A470" s="1"/>
    </row>
    <row r="471" spans="1:1" ht="13">
      <c r="A471" s="1"/>
    </row>
    <row r="472" spans="1:1" ht="13">
      <c r="A472" s="1"/>
    </row>
    <row r="473" spans="1:1" ht="13">
      <c r="A473" s="1"/>
    </row>
    <row r="474" spans="1:1" ht="13">
      <c r="A474" s="1"/>
    </row>
    <row r="475" spans="1:1" ht="13">
      <c r="A475" s="1"/>
    </row>
    <row r="476" spans="1:1" ht="13">
      <c r="A476" s="1"/>
    </row>
    <row r="477" spans="1:1" ht="13">
      <c r="A477" s="1"/>
    </row>
    <row r="478" spans="1:1" ht="13">
      <c r="A478" s="1"/>
    </row>
    <row r="479" spans="1:1" ht="13">
      <c r="A479" s="1"/>
    </row>
    <row r="480" spans="1:1" ht="13">
      <c r="A480" s="1"/>
    </row>
    <row r="481" spans="1:1" ht="13">
      <c r="A481" s="1"/>
    </row>
    <row r="482" spans="1:1" ht="13">
      <c r="A482" s="1"/>
    </row>
    <row r="483" spans="1:1" ht="13">
      <c r="A483" s="1"/>
    </row>
    <row r="484" spans="1:1" ht="13">
      <c r="A484" s="1"/>
    </row>
    <row r="485" spans="1:1" ht="13">
      <c r="A485" s="1"/>
    </row>
    <row r="486" spans="1:1" ht="13">
      <c r="A486" s="1"/>
    </row>
    <row r="487" spans="1:1" ht="13">
      <c r="A487" s="1"/>
    </row>
    <row r="488" spans="1:1" ht="13">
      <c r="A488" s="1"/>
    </row>
    <row r="489" spans="1:1" ht="13">
      <c r="A489" s="1"/>
    </row>
    <row r="490" spans="1:1" ht="13">
      <c r="A490" s="1"/>
    </row>
    <row r="491" spans="1:1" ht="13">
      <c r="A491" s="1"/>
    </row>
    <row r="492" spans="1:1" ht="13">
      <c r="A492" s="1"/>
    </row>
    <row r="493" spans="1:1" ht="13">
      <c r="A493" s="1"/>
    </row>
    <row r="494" spans="1:1" ht="13">
      <c r="A494" s="1"/>
    </row>
    <row r="495" spans="1:1" ht="13">
      <c r="A495" s="1"/>
    </row>
    <row r="496" spans="1:1" ht="13">
      <c r="A496" s="1"/>
    </row>
    <row r="497" spans="1:1" ht="13">
      <c r="A497" s="1"/>
    </row>
    <row r="498" spans="1:1" ht="13">
      <c r="A498" s="1"/>
    </row>
    <row r="499" spans="1:1" ht="13">
      <c r="A499" s="1"/>
    </row>
    <row r="500" spans="1:1" ht="13">
      <c r="A500" s="1"/>
    </row>
    <row r="501" spans="1:1" ht="13">
      <c r="A501" s="1"/>
    </row>
    <row r="502" spans="1:1" ht="13">
      <c r="A502" s="1"/>
    </row>
    <row r="503" spans="1:1" ht="13">
      <c r="A503" s="1"/>
    </row>
    <row r="504" spans="1:1" ht="13">
      <c r="A504" s="1"/>
    </row>
    <row r="505" spans="1:1" ht="13">
      <c r="A505" s="1"/>
    </row>
    <row r="506" spans="1:1" ht="13">
      <c r="A506" s="1"/>
    </row>
    <row r="507" spans="1:1" ht="13">
      <c r="A507" s="1"/>
    </row>
    <row r="508" spans="1:1" ht="13">
      <c r="A508" s="1"/>
    </row>
    <row r="509" spans="1:1" ht="13">
      <c r="A509" s="1"/>
    </row>
    <row r="510" spans="1:1" ht="13">
      <c r="A510" s="1"/>
    </row>
    <row r="511" spans="1:1" ht="13">
      <c r="A511" s="1"/>
    </row>
    <row r="512" spans="1:1" ht="13">
      <c r="A512" s="1"/>
    </row>
    <row r="513" spans="1:1" ht="13">
      <c r="A513" s="1"/>
    </row>
    <row r="514" spans="1:1" ht="13">
      <c r="A514" s="1"/>
    </row>
    <row r="515" spans="1:1" ht="13">
      <c r="A515" s="1"/>
    </row>
    <row r="516" spans="1:1" ht="13">
      <c r="A516" s="1"/>
    </row>
    <row r="517" spans="1:1" ht="13">
      <c r="A517" s="1"/>
    </row>
    <row r="518" spans="1:1" ht="13">
      <c r="A518" s="1"/>
    </row>
    <row r="519" spans="1:1" ht="13">
      <c r="A519" s="1"/>
    </row>
    <row r="520" spans="1:1" ht="13">
      <c r="A520" s="1"/>
    </row>
    <row r="521" spans="1:1" ht="13">
      <c r="A521" s="1"/>
    </row>
    <row r="522" spans="1:1" ht="13">
      <c r="A522" s="1"/>
    </row>
    <row r="523" spans="1:1" ht="13">
      <c r="A523" s="1"/>
    </row>
    <row r="524" spans="1:1" ht="13">
      <c r="A524" s="1"/>
    </row>
    <row r="525" spans="1:1" ht="13">
      <c r="A525" s="1"/>
    </row>
    <row r="526" spans="1:1" ht="13">
      <c r="A526" s="1"/>
    </row>
    <row r="527" spans="1:1" ht="13">
      <c r="A527" s="1"/>
    </row>
    <row r="528" spans="1:1" ht="13">
      <c r="A528" s="1"/>
    </row>
    <row r="529" spans="1:1" ht="13">
      <c r="A529" s="1"/>
    </row>
    <row r="530" spans="1:1" ht="13">
      <c r="A530" s="1"/>
    </row>
    <row r="531" spans="1:1" ht="13">
      <c r="A531" s="1"/>
    </row>
    <row r="532" spans="1:1" ht="13">
      <c r="A532" s="1"/>
    </row>
    <row r="533" spans="1:1" ht="13">
      <c r="A533" s="1"/>
    </row>
    <row r="534" spans="1:1" ht="13">
      <c r="A534" s="1"/>
    </row>
    <row r="535" spans="1:1" ht="13">
      <c r="A535" s="1"/>
    </row>
    <row r="536" spans="1:1" ht="13">
      <c r="A536" s="1"/>
    </row>
    <row r="537" spans="1:1" ht="13">
      <c r="A537" s="1"/>
    </row>
    <row r="538" spans="1:1" ht="13">
      <c r="A538" s="1"/>
    </row>
    <row r="539" spans="1:1" ht="13">
      <c r="A539" s="1"/>
    </row>
    <row r="540" spans="1:1" ht="13">
      <c r="A540" s="1"/>
    </row>
    <row r="541" spans="1:1" ht="13">
      <c r="A541" s="1"/>
    </row>
    <row r="542" spans="1:1" ht="13">
      <c r="A542" s="1"/>
    </row>
    <row r="543" spans="1:1" ht="13">
      <c r="A543" s="1"/>
    </row>
    <row r="544" spans="1:1" ht="13">
      <c r="A544" s="1"/>
    </row>
    <row r="545" spans="1:1" ht="13">
      <c r="A545" s="1"/>
    </row>
    <row r="546" spans="1:1" ht="13">
      <c r="A546" s="1"/>
    </row>
    <row r="547" spans="1:1" ht="13">
      <c r="A547" s="1"/>
    </row>
    <row r="548" spans="1:1" ht="13">
      <c r="A548" s="1"/>
    </row>
    <row r="549" spans="1:1" ht="13">
      <c r="A549" s="1"/>
    </row>
    <row r="550" spans="1:1" ht="13">
      <c r="A550" s="1"/>
    </row>
    <row r="551" spans="1:1" ht="13">
      <c r="A551" s="1"/>
    </row>
    <row r="552" spans="1:1" ht="13">
      <c r="A552" s="1"/>
    </row>
    <row r="553" spans="1:1" ht="13">
      <c r="A553" s="1"/>
    </row>
    <row r="554" spans="1:1" ht="13">
      <c r="A554" s="1"/>
    </row>
    <row r="555" spans="1:1" ht="13">
      <c r="A555" s="1"/>
    </row>
    <row r="556" spans="1:1" ht="13">
      <c r="A556" s="1"/>
    </row>
    <row r="557" spans="1:1" ht="13">
      <c r="A557" s="1"/>
    </row>
    <row r="558" spans="1:1" ht="13">
      <c r="A558" s="1"/>
    </row>
    <row r="559" spans="1:1" ht="13">
      <c r="A559" s="1"/>
    </row>
    <row r="560" spans="1:1" ht="13">
      <c r="A560" s="1"/>
    </row>
    <row r="561" spans="1:1" ht="13">
      <c r="A561" s="1"/>
    </row>
    <row r="562" spans="1:1" ht="13">
      <c r="A562" s="1"/>
    </row>
    <row r="563" spans="1:1" ht="13">
      <c r="A563" s="1"/>
    </row>
    <row r="564" spans="1:1" ht="13">
      <c r="A564" s="1"/>
    </row>
    <row r="565" spans="1:1" ht="13">
      <c r="A565" s="1"/>
    </row>
    <row r="566" spans="1:1" ht="13">
      <c r="A566" s="1"/>
    </row>
    <row r="567" spans="1:1" ht="13">
      <c r="A567" s="1"/>
    </row>
    <row r="568" spans="1:1" ht="13">
      <c r="A568" s="1"/>
    </row>
    <row r="569" spans="1:1" ht="13">
      <c r="A569" s="1"/>
    </row>
    <row r="570" spans="1:1" ht="13">
      <c r="A570" s="1"/>
    </row>
    <row r="571" spans="1:1" ht="13">
      <c r="A571" s="1"/>
    </row>
    <row r="572" spans="1:1" ht="13">
      <c r="A572" s="1"/>
    </row>
    <row r="573" spans="1:1" ht="13">
      <c r="A573" s="1"/>
    </row>
    <row r="574" spans="1:1" ht="13">
      <c r="A574" s="1"/>
    </row>
    <row r="575" spans="1:1" ht="13">
      <c r="A575" s="1"/>
    </row>
    <row r="576" spans="1:1" ht="13">
      <c r="A576" s="1"/>
    </row>
    <row r="577" spans="1:1" ht="13">
      <c r="A577" s="1"/>
    </row>
    <row r="578" spans="1:1" ht="13">
      <c r="A578" s="1"/>
    </row>
    <row r="579" spans="1:1" ht="13">
      <c r="A579" s="1"/>
    </row>
    <row r="580" spans="1:1" ht="13">
      <c r="A580" s="1"/>
    </row>
    <row r="581" spans="1:1" ht="13">
      <c r="A581" s="1"/>
    </row>
    <row r="582" spans="1:1" ht="13">
      <c r="A582" s="1"/>
    </row>
    <row r="583" spans="1:1" ht="13">
      <c r="A583" s="1"/>
    </row>
    <row r="584" spans="1:1" ht="13">
      <c r="A584" s="1"/>
    </row>
    <row r="585" spans="1:1" ht="13">
      <c r="A585" s="1"/>
    </row>
    <row r="586" spans="1:1" ht="13">
      <c r="A586" s="1"/>
    </row>
    <row r="587" spans="1:1" ht="13">
      <c r="A587" s="1"/>
    </row>
    <row r="588" spans="1:1" ht="13">
      <c r="A588" s="1"/>
    </row>
    <row r="589" spans="1:1" ht="13">
      <c r="A589" s="1"/>
    </row>
    <row r="590" spans="1:1" ht="13">
      <c r="A590" s="1"/>
    </row>
    <row r="591" spans="1:1" ht="13">
      <c r="A591" s="1"/>
    </row>
    <row r="592" spans="1:1" ht="13">
      <c r="A592" s="1"/>
    </row>
    <row r="593" spans="1:1" ht="13">
      <c r="A593" s="1"/>
    </row>
    <row r="594" spans="1:1" ht="13">
      <c r="A594" s="1"/>
    </row>
    <row r="595" spans="1:1" ht="13">
      <c r="A595" s="1"/>
    </row>
    <row r="596" spans="1:1" ht="13">
      <c r="A596" s="1"/>
    </row>
    <row r="597" spans="1:1" ht="13">
      <c r="A597" s="1"/>
    </row>
    <row r="598" spans="1:1" ht="13">
      <c r="A598" s="1"/>
    </row>
    <row r="599" spans="1:1" ht="13">
      <c r="A599" s="1"/>
    </row>
    <row r="600" spans="1:1" ht="13">
      <c r="A600" s="1"/>
    </row>
    <row r="601" spans="1:1" ht="13">
      <c r="A601" s="1"/>
    </row>
    <row r="602" spans="1:1" ht="13">
      <c r="A602" s="1"/>
    </row>
    <row r="603" spans="1:1" ht="13">
      <c r="A603" s="1"/>
    </row>
    <row r="604" spans="1:1" ht="13">
      <c r="A604" s="1"/>
    </row>
    <row r="605" spans="1:1" ht="13">
      <c r="A605" s="1"/>
    </row>
    <row r="606" spans="1:1" ht="13">
      <c r="A606" s="1"/>
    </row>
    <row r="607" spans="1:1" ht="13">
      <c r="A607" s="1"/>
    </row>
    <row r="608" spans="1:1" ht="13">
      <c r="A608" s="1"/>
    </row>
    <row r="609" spans="1:1" ht="13">
      <c r="A609" s="1"/>
    </row>
    <row r="610" spans="1:1" ht="13">
      <c r="A610" s="1"/>
    </row>
    <row r="611" spans="1:1" ht="13">
      <c r="A611" s="1"/>
    </row>
    <row r="612" spans="1:1" ht="13">
      <c r="A612" s="1"/>
    </row>
    <row r="613" spans="1:1" ht="13">
      <c r="A613" s="1"/>
    </row>
    <row r="614" spans="1:1" ht="13">
      <c r="A614" s="1"/>
    </row>
    <row r="615" spans="1:1" ht="13">
      <c r="A615" s="1"/>
    </row>
    <row r="616" spans="1:1" ht="13">
      <c r="A616" s="1"/>
    </row>
    <row r="617" spans="1:1" ht="13">
      <c r="A617" s="1"/>
    </row>
    <row r="618" spans="1:1" ht="13">
      <c r="A618" s="1"/>
    </row>
    <row r="619" spans="1:1" ht="13">
      <c r="A619" s="1"/>
    </row>
    <row r="620" spans="1:1" ht="13">
      <c r="A620" s="1"/>
    </row>
    <row r="621" spans="1:1" ht="13">
      <c r="A621" s="1"/>
    </row>
    <row r="622" spans="1:1" ht="13">
      <c r="A622" s="1"/>
    </row>
    <row r="623" spans="1:1" ht="13">
      <c r="A623" s="1"/>
    </row>
    <row r="624" spans="1:1" ht="13">
      <c r="A624" s="1"/>
    </row>
    <row r="625" spans="1:1" ht="13">
      <c r="A625" s="1"/>
    </row>
    <row r="626" spans="1:1" ht="13">
      <c r="A626" s="1"/>
    </row>
    <row r="627" spans="1:1" ht="13">
      <c r="A627" s="1"/>
    </row>
    <row r="628" spans="1:1" ht="13">
      <c r="A628" s="1"/>
    </row>
    <row r="629" spans="1:1" ht="13">
      <c r="A629" s="1"/>
    </row>
    <row r="630" spans="1:1" ht="13">
      <c r="A630" s="1"/>
    </row>
    <row r="631" spans="1:1" ht="13">
      <c r="A631" s="1"/>
    </row>
    <row r="632" spans="1:1" ht="13">
      <c r="A632" s="1"/>
    </row>
    <row r="633" spans="1:1" ht="13">
      <c r="A633" s="1"/>
    </row>
    <row r="634" spans="1:1" ht="13">
      <c r="A634" s="1"/>
    </row>
    <row r="635" spans="1:1" ht="13">
      <c r="A635" s="1"/>
    </row>
    <row r="636" spans="1:1" ht="13">
      <c r="A636" s="1"/>
    </row>
    <row r="637" spans="1:1" ht="13">
      <c r="A637" s="1"/>
    </row>
    <row r="638" spans="1:1" ht="13">
      <c r="A638" s="1"/>
    </row>
    <row r="639" spans="1:1" ht="13">
      <c r="A639" s="1"/>
    </row>
    <row r="640" spans="1:1" ht="13">
      <c r="A640" s="1"/>
    </row>
    <row r="641" spans="1:1" ht="13">
      <c r="A641" s="1"/>
    </row>
    <row r="642" spans="1:1" ht="13">
      <c r="A642" s="1"/>
    </row>
    <row r="643" spans="1:1" ht="13">
      <c r="A643" s="1"/>
    </row>
    <row r="644" spans="1:1" ht="13">
      <c r="A644" s="1"/>
    </row>
    <row r="645" spans="1:1" ht="13">
      <c r="A645" s="1"/>
    </row>
    <row r="646" spans="1:1" ht="13">
      <c r="A646" s="1"/>
    </row>
    <row r="647" spans="1:1" ht="13">
      <c r="A647" s="1"/>
    </row>
    <row r="648" spans="1:1" ht="13">
      <c r="A648" s="1"/>
    </row>
    <row r="649" spans="1:1" ht="13">
      <c r="A649" s="1"/>
    </row>
    <row r="650" spans="1:1" ht="13">
      <c r="A650" s="1"/>
    </row>
    <row r="651" spans="1:1" ht="13">
      <c r="A651" s="1"/>
    </row>
    <row r="652" spans="1:1" ht="13">
      <c r="A652" s="1"/>
    </row>
    <row r="653" spans="1:1" ht="13">
      <c r="A653" s="1"/>
    </row>
    <row r="654" spans="1:1" ht="13">
      <c r="A654" s="1"/>
    </row>
    <row r="655" spans="1:1" ht="13">
      <c r="A655" s="1"/>
    </row>
    <row r="656" spans="1:1" ht="13">
      <c r="A656" s="1"/>
    </row>
    <row r="657" spans="1:1" ht="13">
      <c r="A657" s="1"/>
    </row>
    <row r="658" spans="1:1" ht="13">
      <c r="A658" s="1"/>
    </row>
    <row r="659" spans="1:1" ht="13">
      <c r="A659" s="1"/>
    </row>
    <row r="660" spans="1:1" ht="13">
      <c r="A660" s="1"/>
    </row>
    <row r="661" spans="1:1" ht="13">
      <c r="A661" s="1"/>
    </row>
    <row r="662" spans="1:1" ht="13">
      <c r="A662" s="1"/>
    </row>
    <row r="663" spans="1:1" ht="13">
      <c r="A663" s="1"/>
    </row>
    <row r="664" spans="1:1" ht="13">
      <c r="A664" s="1"/>
    </row>
    <row r="665" spans="1:1" ht="13">
      <c r="A665" s="1"/>
    </row>
    <row r="666" spans="1:1" ht="13">
      <c r="A666" s="1"/>
    </row>
    <row r="667" spans="1:1" ht="13">
      <c r="A667" s="1"/>
    </row>
    <row r="668" spans="1:1" ht="13">
      <c r="A668" s="1"/>
    </row>
    <row r="669" spans="1:1" ht="13">
      <c r="A669" s="1"/>
    </row>
    <row r="670" spans="1:1" ht="13">
      <c r="A670" s="1"/>
    </row>
    <row r="671" spans="1:1" ht="13">
      <c r="A671" s="1"/>
    </row>
    <row r="672" spans="1:1" ht="13">
      <c r="A672" s="1"/>
    </row>
    <row r="673" spans="1:1" ht="13">
      <c r="A673" s="1"/>
    </row>
    <row r="674" spans="1:1" ht="13">
      <c r="A674" s="1"/>
    </row>
    <row r="675" spans="1:1" ht="13">
      <c r="A675" s="1"/>
    </row>
    <row r="676" spans="1:1" ht="13">
      <c r="A676" s="1"/>
    </row>
    <row r="677" spans="1:1" ht="13">
      <c r="A677" s="1"/>
    </row>
    <row r="678" spans="1:1" ht="13">
      <c r="A678" s="1"/>
    </row>
    <row r="679" spans="1:1" ht="13">
      <c r="A679" s="1"/>
    </row>
    <row r="680" spans="1:1" ht="13">
      <c r="A680" s="1"/>
    </row>
    <row r="681" spans="1:1" ht="13">
      <c r="A681" s="1"/>
    </row>
    <row r="682" spans="1:1" ht="13">
      <c r="A682" s="1"/>
    </row>
    <row r="683" spans="1:1" ht="13">
      <c r="A683" s="1"/>
    </row>
    <row r="684" spans="1:1" ht="13">
      <c r="A684" s="1"/>
    </row>
    <row r="685" spans="1:1" ht="13">
      <c r="A685" s="1"/>
    </row>
    <row r="686" spans="1:1" ht="13">
      <c r="A686" s="1"/>
    </row>
    <row r="687" spans="1:1" ht="13">
      <c r="A687" s="1"/>
    </row>
    <row r="688" spans="1:1" ht="13">
      <c r="A688" s="1"/>
    </row>
    <row r="689" spans="1:1" ht="13">
      <c r="A689" s="1"/>
    </row>
    <row r="690" spans="1:1" ht="13">
      <c r="A690" s="1"/>
    </row>
    <row r="691" spans="1:1" ht="13">
      <c r="A691" s="1"/>
    </row>
    <row r="692" spans="1:1" ht="13">
      <c r="A692" s="1"/>
    </row>
    <row r="693" spans="1:1" ht="13">
      <c r="A693" s="1"/>
    </row>
    <row r="694" spans="1:1" ht="13">
      <c r="A694" s="1"/>
    </row>
    <row r="695" spans="1:1" ht="13">
      <c r="A695" s="1"/>
    </row>
    <row r="696" spans="1:1" ht="13">
      <c r="A696" s="1"/>
    </row>
    <row r="697" spans="1:1" ht="13">
      <c r="A697" s="1"/>
    </row>
    <row r="698" spans="1:1" ht="13">
      <c r="A698" s="1"/>
    </row>
    <row r="699" spans="1:1" ht="13">
      <c r="A699" s="1"/>
    </row>
    <row r="700" spans="1:1" ht="13">
      <c r="A700" s="1"/>
    </row>
    <row r="701" spans="1:1" ht="13">
      <c r="A701" s="1"/>
    </row>
    <row r="702" spans="1:1" ht="13">
      <c r="A702" s="1"/>
    </row>
    <row r="703" spans="1:1" ht="13">
      <c r="A703" s="1"/>
    </row>
    <row r="704" spans="1:1" ht="13">
      <c r="A704" s="1"/>
    </row>
    <row r="705" spans="1:1" ht="13">
      <c r="A705" s="1"/>
    </row>
    <row r="706" spans="1:1" ht="13">
      <c r="A706" s="1"/>
    </row>
    <row r="707" spans="1:1" ht="13">
      <c r="A707" s="1"/>
    </row>
    <row r="708" spans="1:1" ht="13">
      <c r="A708" s="1"/>
    </row>
    <row r="709" spans="1:1" ht="13">
      <c r="A709" s="1"/>
    </row>
    <row r="710" spans="1:1" ht="13">
      <c r="A710" s="1"/>
    </row>
    <row r="711" spans="1:1" ht="13">
      <c r="A711" s="1"/>
    </row>
    <row r="712" spans="1:1" ht="13">
      <c r="A712" s="1"/>
    </row>
    <row r="713" spans="1:1" ht="13">
      <c r="A713" s="1"/>
    </row>
    <row r="714" spans="1:1" ht="13">
      <c r="A714" s="1"/>
    </row>
    <row r="715" spans="1:1" ht="13">
      <c r="A715" s="1"/>
    </row>
    <row r="716" spans="1:1" ht="13">
      <c r="A716" s="1"/>
    </row>
    <row r="717" spans="1:1" ht="13">
      <c r="A717" s="1"/>
    </row>
    <row r="718" spans="1:1" ht="13">
      <c r="A718" s="1"/>
    </row>
    <row r="719" spans="1:1" ht="13">
      <c r="A719" s="1"/>
    </row>
    <row r="720" spans="1:1" ht="13">
      <c r="A720" s="1"/>
    </row>
    <row r="721" spans="1:1" ht="13">
      <c r="A721" s="1"/>
    </row>
    <row r="722" spans="1:1" ht="13">
      <c r="A722" s="1"/>
    </row>
    <row r="723" spans="1:1" ht="13">
      <c r="A723" s="1"/>
    </row>
    <row r="724" spans="1:1" ht="13">
      <c r="A724" s="1"/>
    </row>
    <row r="725" spans="1:1" ht="13">
      <c r="A725" s="1"/>
    </row>
    <row r="726" spans="1:1" ht="13">
      <c r="A726" s="1"/>
    </row>
    <row r="727" spans="1:1" ht="13">
      <c r="A727" s="1"/>
    </row>
    <row r="728" spans="1:1" ht="13">
      <c r="A728" s="1"/>
    </row>
    <row r="729" spans="1:1" ht="13">
      <c r="A729" s="1"/>
    </row>
    <row r="730" spans="1:1" ht="13">
      <c r="A730" s="1"/>
    </row>
    <row r="731" spans="1:1" ht="13">
      <c r="A731" s="1"/>
    </row>
    <row r="732" spans="1:1" ht="13">
      <c r="A732" s="1"/>
    </row>
    <row r="733" spans="1:1" ht="13">
      <c r="A733" s="1"/>
    </row>
    <row r="734" spans="1:1" ht="13">
      <c r="A734" s="1"/>
    </row>
    <row r="735" spans="1:1" ht="13">
      <c r="A735" s="1"/>
    </row>
    <row r="736" spans="1:1" ht="13">
      <c r="A736" s="1"/>
    </row>
    <row r="737" spans="1:1" ht="13">
      <c r="A737" s="1"/>
    </row>
    <row r="738" spans="1:1" ht="13">
      <c r="A738" s="1"/>
    </row>
    <row r="739" spans="1:1" ht="13">
      <c r="A739" s="1"/>
    </row>
    <row r="740" spans="1:1" ht="13">
      <c r="A740" s="1"/>
    </row>
    <row r="741" spans="1:1" ht="13">
      <c r="A741" s="1"/>
    </row>
    <row r="742" spans="1:1" ht="13">
      <c r="A742" s="1"/>
    </row>
    <row r="743" spans="1:1" ht="13">
      <c r="A743" s="1"/>
    </row>
    <row r="744" spans="1:1" ht="13">
      <c r="A744" s="1"/>
    </row>
    <row r="745" spans="1:1" ht="13">
      <c r="A745" s="1"/>
    </row>
    <row r="746" spans="1:1" ht="13">
      <c r="A746" s="1"/>
    </row>
    <row r="747" spans="1:1" ht="13">
      <c r="A747" s="1"/>
    </row>
    <row r="748" spans="1:1" ht="13">
      <c r="A748" s="1"/>
    </row>
    <row r="749" spans="1:1" ht="13">
      <c r="A749" s="1"/>
    </row>
    <row r="750" spans="1:1" ht="13">
      <c r="A750" s="1"/>
    </row>
    <row r="751" spans="1:1" ht="13">
      <c r="A751" s="1"/>
    </row>
    <row r="752" spans="1:1" ht="13">
      <c r="A752" s="1"/>
    </row>
    <row r="753" spans="1:1" ht="13">
      <c r="A753" s="1"/>
    </row>
    <row r="754" spans="1:1" ht="13">
      <c r="A754" s="1"/>
    </row>
    <row r="755" spans="1:1" ht="13">
      <c r="A755" s="1"/>
    </row>
    <row r="756" spans="1:1" ht="13">
      <c r="A756" s="1"/>
    </row>
    <row r="757" spans="1:1" ht="13">
      <c r="A757" s="1"/>
    </row>
    <row r="758" spans="1:1" ht="13">
      <c r="A758" s="1"/>
    </row>
    <row r="759" spans="1:1" ht="13">
      <c r="A759" s="1"/>
    </row>
    <row r="760" spans="1:1" ht="13">
      <c r="A760" s="1"/>
    </row>
    <row r="761" spans="1:1" ht="13">
      <c r="A761" s="1"/>
    </row>
    <row r="762" spans="1:1" ht="13">
      <c r="A762" s="1"/>
    </row>
    <row r="763" spans="1:1" ht="13">
      <c r="A763" s="1"/>
    </row>
    <row r="764" spans="1:1" ht="13">
      <c r="A764" s="1"/>
    </row>
    <row r="765" spans="1:1" ht="13">
      <c r="A765" s="1"/>
    </row>
    <row r="766" spans="1:1" ht="13">
      <c r="A766" s="1"/>
    </row>
    <row r="767" spans="1:1" ht="13">
      <c r="A767" s="1"/>
    </row>
    <row r="768" spans="1:1" ht="13">
      <c r="A768" s="1"/>
    </row>
    <row r="769" spans="1:1" ht="13">
      <c r="A769" s="1"/>
    </row>
    <row r="770" spans="1:1" ht="13">
      <c r="A770" s="1"/>
    </row>
    <row r="771" spans="1:1" ht="13">
      <c r="A771" s="1"/>
    </row>
    <row r="772" spans="1:1" ht="13">
      <c r="A772" s="1"/>
    </row>
    <row r="773" spans="1:1" ht="13">
      <c r="A773" s="1"/>
    </row>
    <row r="774" spans="1:1" ht="13">
      <c r="A774" s="1"/>
    </row>
    <row r="775" spans="1:1" ht="13">
      <c r="A775" s="1"/>
    </row>
    <row r="776" spans="1:1" ht="13">
      <c r="A776" s="1"/>
    </row>
    <row r="777" spans="1:1" ht="13">
      <c r="A777" s="1"/>
    </row>
    <row r="778" spans="1:1" ht="13">
      <c r="A778" s="1"/>
    </row>
    <row r="779" spans="1:1" ht="13">
      <c r="A779" s="1"/>
    </row>
    <row r="780" spans="1:1" ht="13">
      <c r="A780" s="1"/>
    </row>
    <row r="781" spans="1:1" ht="13">
      <c r="A781" s="1"/>
    </row>
    <row r="782" spans="1:1" ht="13">
      <c r="A782" s="1"/>
    </row>
    <row r="783" spans="1:1" ht="13">
      <c r="A783" s="1"/>
    </row>
    <row r="784" spans="1:1" ht="13">
      <c r="A784" s="1"/>
    </row>
    <row r="785" spans="1:1" ht="13">
      <c r="A785" s="1"/>
    </row>
    <row r="786" spans="1:1" ht="13">
      <c r="A786" s="1"/>
    </row>
    <row r="787" spans="1:1" ht="13">
      <c r="A787" s="1"/>
    </row>
    <row r="788" spans="1:1" ht="13">
      <c r="A788" s="1"/>
    </row>
    <row r="789" spans="1:1" ht="13">
      <c r="A789" s="1"/>
    </row>
    <row r="790" spans="1:1" ht="13">
      <c r="A790" s="1"/>
    </row>
    <row r="791" spans="1:1" ht="13">
      <c r="A791" s="1"/>
    </row>
    <row r="792" spans="1:1" ht="13">
      <c r="A792" s="1"/>
    </row>
    <row r="793" spans="1:1" ht="13">
      <c r="A793" s="1"/>
    </row>
    <row r="794" spans="1:1" ht="13">
      <c r="A794" s="1"/>
    </row>
    <row r="795" spans="1:1" ht="13">
      <c r="A795" s="1"/>
    </row>
    <row r="796" spans="1:1" ht="13">
      <c r="A796" s="1"/>
    </row>
    <row r="797" spans="1:1" ht="13">
      <c r="A797" s="1"/>
    </row>
    <row r="798" spans="1:1" ht="13">
      <c r="A798" s="1"/>
    </row>
    <row r="799" spans="1:1" ht="13">
      <c r="A799" s="1"/>
    </row>
    <row r="800" spans="1:1" ht="13">
      <c r="A800" s="1"/>
    </row>
    <row r="801" spans="1:1" ht="13">
      <c r="A801" s="1"/>
    </row>
    <row r="802" spans="1:1" ht="13">
      <c r="A802" s="1"/>
    </row>
    <row r="803" spans="1:1" ht="13">
      <c r="A803" s="1"/>
    </row>
    <row r="804" spans="1:1" ht="13">
      <c r="A804" s="1"/>
    </row>
    <row r="805" spans="1:1" ht="13">
      <c r="A805" s="1"/>
    </row>
    <row r="806" spans="1:1" ht="13">
      <c r="A806" s="1"/>
    </row>
    <row r="807" spans="1:1" ht="13">
      <c r="A807" s="1"/>
    </row>
    <row r="808" spans="1:1" ht="13">
      <c r="A808" s="1"/>
    </row>
    <row r="809" spans="1:1" ht="13">
      <c r="A809" s="1"/>
    </row>
    <row r="810" spans="1:1" ht="13">
      <c r="A810" s="1"/>
    </row>
    <row r="811" spans="1:1" ht="13">
      <c r="A811" s="1"/>
    </row>
    <row r="812" spans="1:1" ht="13">
      <c r="A812" s="1"/>
    </row>
    <row r="813" spans="1:1" ht="13">
      <c r="A813" s="1"/>
    </row>
    <row r="814" spans="1:1" ht="13">
      <c r="A814" s="1"/>
    </row>
    <row r="815" spans="1:1" ht="13">
      <c r="A815" s="1"/>
    </row>
    <row r="816" spans="1:1" ht="13">
      <c r="A816" s="1"/>
    </row>
    <row r="817" spans="1:1" ht="13">
      <c r="A817" s="1"/>
    </row>
    <row r="818" spans="1:1" ht="13">
      <c r="A818" s="1"/>
    </row>
    <row r="819" spans="1:1" ht="13">
      <c r="A819" s="1"/>
    </row>
    <row r="820" spans="1:1" ht="13">
      <c r="A820" s="1"/>
    </row>
    <row r="821" spans="1:1" ht="13">
      <c r="A821" s="1"/>
    </row>
    <row r="822" spans="1:1" ht="13">
      <c r="A822" s="1"/>
    </row>
    <row r="823" spans="1:1" ht="13">
      <c r="A823" s="1"/>
    </row>
    <row r="824" spans="1:1" ht="13">
      <c r="A824" s="1"/>
    </row>
    <row r="825" spans="1:1" ht="13">
      <c r="A825" s="1"/>
    </row>
    <row r="826" spans="1:1" ht="13">
      <c r="A826" s="1"/>
    </row>
    <row r="827" spans="1:1" ht="13">
      <c r="A827" s="1"/>
    </row>
    <row r="828" spans="1:1" ht="13">
      <c r="A828" s="1"/>
    </row>
    <row r="829" spans="1:1" ht="13">
      <c r="A829" s="1"/>
    </row>
    <row r="830" spans="1:1" ht="13">
      <c r="A830" s="1"/>
    </row>
    <row r="831" spans="1:1" ht="13">
      <c r="A831" s="1"/>
    </row>
    <row r="832" spans="1:1" ht="13">
      <c r="A832" s="1"/>
    </row>
    <row r="833" spans="1:1" ht="13">
      <c r="A833" s="1"/>
    </row>
    <row r="834" spans="1:1" ht="13">
      <c r="A834" s="1"/>
    </row>
    <row r="835" spans="1:1" ht="13">
      <c r="A835" s="1"/>
    </row>
    <row r="836" spans="1:1" ht="13">
      <c r="A836" s="1"/>
    </row>
    <row r="837" spans="1:1" ht="13">
      <c r="A837" s="1"/>
    </row>
    <row r="838" spans="1:1" ht="13">
      <c r="A838" s="1"/>
    </row>
    <row r="839" spans="1:1" ht="13">
      <c r="A839" s="1"/>
    </row>
    <row r="840" spans="1:1" ht="13">
      <c r="A840" s="1"/>
    </row>
    <row r="841" spans="1:1" ht="13">
      <c r="A841" s="1"/>
    </row>
    <row r="842" spans="1:1" ht="13">
      <c r="A842" s="1"/>
    </row>
    <row r="843" spans="1:1" ht="13">
      <c r="A843" s="1"/>
    </row>
    <row r="844" spans="1:1" ht="13">
      <c r="A844" s="1"/>
    </row>
    <row r="845" spans="1:1" ht="13">
      <c r="A845" s="1"/>
    </row>
    <row r="846" spans="1:1" ht="13">
      <c r="A846" s="1"/>
    </row>
    <row r="847" spans="1:1" ht="13">
      <c r="A847" s="1"/>
    </row>
    <row r="848" spans="1:1" ht="13">
      <c r="A848" s="1"/>
    </row>
    <row r="849" spans="1:1" ht="13">
      <c r="A849" s="1"/>
    </row>
    <row r="850" spans="1:1" ht="13">
      <c r="A850" s="1"/>
    </row>
    <row r="851" spans="1:1" ht="13">
      <c r="A851" s="1"/>
    </row>
    <row r="852" spans="1:1" ht="13">
      <c r="A852" s="1"/>
    </row>
    <row r="853" spans="1:1" ht="13">
      <c r="A853" s="1"/>
    </row>
    <row r="854" spans="1:1" ht="13">
      <c r="A854" s="1"/>
    </row>
    <row r="855" spans="1:1" ht="13">
      <c r="A855" s="1"/>
    </row>
    <row r="856" spans="1:1" ht="13">
      <c r="A856" s="1"/>
    </row>
    <row r="857" spans="1:1" ht="13">
      <c r="A857" s="1"/>
    </row>
    <row r="858" spans="1:1" ht="13">
      <c r="A858" s="1"/>
    </row>
    <row r="859" spans="1:1" ht="13">
      <c r="A859" s="1"/>
    </row>
    <row r="860" spans="1:1" ht="13">
      <c r="A860" s="1"/>
    </row>
    <row r="861" spans="1:1" ht="13">
      <c r="A861" s="1"/>
    </row>
    <row r="862" spans="1:1" ht="13">
      <c r="A862" s="1"/>
    </row>
    <row r="863" spans="1:1" ht="13">
      <c r="A863" s="1"/>
    </row>
    <row r="864" spans="1:1" ht="13">
      <c r="A864" s="1"/>
    </row>
    <row r="865" spans="1:1" ht="13">
      <c r="A865" s="1"/>
    </row>
    <row r="866" spans="1:1" ht="13">
      <c r="A866" s="1"/>
    </row>
    <row r="867" spans="1:1" ht="13">
      <c r="A867" s="1"/>
    </row>
    <row r="868" spans="1:1" ht="13">
      <c r="A868" s="1"/>
    </row>
    <row r="869" spans="1:1" ht="13">
      <c r="A869" s="1"/>
    </row>
    <row r="870" spans="1:1" ht="13">
      <c r="A870" s="1"/>
    </row>
    <row r="871" spans="1:1" ht="13">
      <c r="A871" s="1"/>
    </row>
    <row r="872" spans="1:1" ht="13">
      <c r="A872" s="1"/>
    </row>
    <row r="873" spans="1:1" ht="13">
      <c r="A873" s="1"/>
    </row>
    <row r="874" spans="1:1" ht="13">
      <c r="A874" s="1"/>
    </row>
    <row r="875" spans="1:1" ht="13">
      <c r="A875" s="1"/>
    </row>
    <row r="876" spans="1:1" ht="13">
      <c r="A876" s="1"/>
    </row>
    <row r="877" spans="1:1" ht="13">
      <c r="A877" s="1"/>
    </row>
    <row r="878" spans="1:1" ht="13">
      <c r="A878" s="1"/>
    </row>
    <row r="879" spans="1:1" ht="13">
      <c r="A879" s="1"/>
    </row>
    <row r="880" spans="1:1" ht="13">
      <c r="A880" s="1"/>
    </row>
    <row r="881" spans="1:1" ht="13">
      <c r="A881" s="1"/>
    </row>
    <row r="882" spans="1:1" ht="13">
      <c r="A882" s="1"/>
    </row>
    <row r="883" spans="1:1" ht="13">
      <c r="A883" s="1"/>
    </row>
    <row r="884" spans="1:1" ht="13">
      <c r="A884" s="1"/>
    </row>
    <row r="885" spans="1:1" ht="13">
      <c r="A885" s="1"/>
    </row>
    <row r="886" spans="1:1" ht="13">
      <c r="A886" s="1"/>
    </row>
    <row r="887" spans="1:1" ht="13">
      <c r="A887" s="1"/>
    </row>
    <row r="888" spans="1:1" ht="13">
      <c r="A888" s="1"/>
    </row>
    <row r="889" spans="1:1" ht="13">
      <c r="A889" s="1"/>
    </row>
    <row r="890" spans="1:1" ht="13">
      <c r="A890" s="1"/>
    </row>
    <row r="891" spans="1:1" ht="13">
      <c r="A891" s="1"/>
    </row>
    <row r="892" spans="1:1" ht="13">
      <c r="A892" s="1"/>
    </row>
    <row r="893" spans="1:1" ht="13">
      <c r="A893" s="1"/>
    </row>
    <row r="894" spans="1:1" ht="13">
      <c r="A894" s="1"/>
    </row>
    <row r="895" spans="1:1" ht="13">
      <c r="A895" s="1"/>
    </row>
    <row r="896" spans="1:1" ht="13">
      <c r="A896" s="1"/>
    </row>
    <row r="897" spans="1:1" ht="13">
      <c r="A897" s="1"/>
    </row>
    <row r="898" spans="1:1" ht="13">
      <c r="A898" s="1"/>
    </row>
    <row r="899" spans="1:1" ht="13">
      <c r="A899" s="1"/>
    </row>
    <row r="900" spans="1:1" ht="13">
      <c r="A900" s="1"/>
    </row>
    <row r="901" spans="1:1" ht="13">
      <c r="A901" s="1"/>
    </row>
    <row r="902" spans="1:1" ht="13">
      <c r="A902" s="1"/>
    </row>
    <row r="903" spans="1:1" ht="13">
      <c r="A903" s="1"/>
    </row>
    <row r="904" spans="1:1" ht="13">
      <c r="A904" s="1"/>
    </row>
    <row r="905" spans="1:1" ht="13">
      <c r="A905" s="1"/>
    </row>
    <row r="906" spans="1:1" ht="13">
      <c r="A906" s="1"/>
    </row>
    <row r="907" spans="1:1" ht="13">
      <c r="A907" s="1"/>
    </row>
    <row r="908" spans="1:1" ht="13">
      <c r="A908" s="1"/>
    </row>
    <row r="909" spans="1:1" ht="13">
      <c r="A909" s="1"/>
    </row>
    <row r="910" spans="1:1" ht="13">
      <c r="A910" s="1"/>
    </row>
    <row r="911" spans="1:1" ht="13">
      <c r="A911" s="1"/>
    </row>
    <row r="912" spans="1:1" ht="13">
      <c r="A912" s="1"/>
    </row>
    <row r="913" spans="1:1" ht="13">
      <c r="A913" s="1"/>
    </row>
    <row r="914" spans="1:1" ht="13">
      <c r="A914" s="1"/>
    </row>
    <row r="915" spans="1:1" ht="13">
      <c r="A915" s="1"/>
    </row>
    <row r="916" spans="1:1" ht="13">
      <c r="A916" s="1"/>
    </row>
    <row r="917" spans="1:1" ht="13">
      <c r="A917" s="1"/>
    </row>
    <row r="918" spans="1:1" ht="13">
      <c r="A918" s="1"/>
    </row>
    <row r="919" spans="1:1" ht="13">
      <c r="A919" s="1"/>
    </row>
    <row r="920" spans="1:1" ht="13">
      <c r="A920" s="1"/>
    </row>
    <row r="921" spans="1:1" ht="13">
      <c r="A921" s="1"/>
    </row>
    <row r="922" spans="1:1" ht="13">
      <c r="A922" s="1"/>
    </row>
    <row r="923" spans="1:1" ht="13">
      <c r="A923" s="1"/>
    </row>
    <row r="924" spans="1:1" ht="13">
      <c r="A924" s="1"/>
    </row>
    <row r="925" spans="1:1" ht="13">
      <c r="A925" s="1"/>
    </row>
    <row r="926" spans="1:1" ht="13">
      <c r="A926" s="1"/>
    </row>
    <row r="927" spans="1:1" ht="13">
      <c r="A927" s="1"/>
    </row>
    <row r="928" spans="1:1" ht="13">
      <c r="A928" s="1"/>
    </row>
    <row r="929" spans="1:1" ht="13">
      <c r="A929" s="1"/>
    </row>
    <row r="930" spans="1:1" ht="13">
      <c r="A930" s="1"/>
    </row>
    <row r="931" spans="1:1" ht="13">
      <c r="A931" s="1"/>
    </row>
    <row r="932" spans="1:1" ht="13">
      <c r="A932" s="1"/>
    </row>
    <row r="933" spans="1:1" ht="13">
      <c r="A933" s="1"/>
    </row>
    <row r="934" spans="1:1" ht="13">
      <c r="A934" s="1"/>
    </row>
    <row r="935" spans="1:1" ht="13">
      <c r="A935" s="1"/>
    </row>
    <row r="936" spans="1:1" ht="13">
      <c r="A936" s="1"/>
    </row>
    <row r="937" spans="1:1" ht="13">
      <c r="A937" s="1"/>
    </row>
    <row r="938" spans="1:1" ht="13">
      <c r="A938" s="1"/>
    </row>
    <row r="939" spans="1:1" ht="13">
      <c r="A939" s="1"/>
    </row>
    <row r="940" spans="1:1" ht="13">
      <c r="A940" s="1"/>
    </row>
    <row r="941" spans="1:1" ht="13">
      <c r="A941" s="1"/>
    </row>
    <row r="942" spans="1:1" ht="13">
      <c r="A942" s="1"/>
    </row>
    <row r="943" spans="1:1" ht="13">
      <c r="A943" s="1"/>
    </row>
    <row r="944" spans="1:1" ht="13">
      <c r="A944" s="1"/>
    </row>
    <row r="945" spans="1:1" ht="13">
      <c r="A945" s="1"/>
    </row>
    <row r="946" spans="1:1" ht="13">
      <c r="A946" s="1"/>
    </row>
    <row r="947" spans="1:1" ht="13">
      <c r="A947" s="1"/>
    </row>
    <row r="948" spans="1:1" ht="13">
      <c r="A948" s="1"/>
    </row>
    <row r="949" spans="1:1" ht="13">
      <c r="A949" s="1"/>
    </row>
    <row r="950" spans="1:1" ht="13">
      <c r="A950" s="1"/>
    </row>
    <row r="951" spans="1:1" ht="13">
      <c r="A951" s="1"/>
    </row>
    <row r="952" spans="1:1" ht="13">
      <c r="A952" s="1"/>
    </row>
    <row r="953" spans="1:1" ht="13">
      <c r="A953" s="1"/>
    </row>
    <row r="954" spans="1:1" ht="13">
      <c r="A954" s="1"/>
    </row>
    <row r="955" spans="1:1" ht="13">
      <c r="A955" s="1"/>
    </row>
    <row r="956" spans="1:1" ht="13">
      <c r="A956" s="1"/>
    </row>
    <row r="957" spans="1:1" ht="13">
      <c r="A957" s="1"/>
    </row>
    <row r="958" spans="1:1" ht="13">
      <c r="A958" s="1"/>
    </row>
    <row r="959" spans="1:1" ht="13">
      <c r="A959" s="1"/>
    </row>
    <row r="960" spans="1:1" ht="13">
      <c r="A960" s="1"/>
    </row>
    <row r="961" spans="1:1" ht="13">
      <c r="A961" s="1"/>
    </row>
    <row r="962" spans="1:1" ht="13">
      <c r="A962" s="1"/>
    </row>
    <row r="963" spans="1:1" ht="13">
      <c r="A963" s="1"/>
    </row>
    <row r="964" spans="1:1" ht="13">
      <c r="A964" s="1"/>
    </row>
    <row r="965" spans="1:1" ht="13">
      <c r="A965" s="1"/>
    </row>
    <row r="966" spans="1:1" ht="13">
      <c r="A966" s="1"/>
    </row>
    <row r="967" spans="1:1" ht="13">
      <c r="A967" s="1"/>
    </row>
    <row r="968" spans="1:1" ht="13">
      <c r="A968" s="1"/>
    </row>
    <row r="969" spans="1:1" ht="13">
      <c r="A969" s="1"/>
    </row>
    <row r="970" spans="1:1" ht="13">
      <c r="A970" s="1"/>
    </row>
    <row r="971" spans="1:1" ht="13">
      <c r="A971" s="1"/>
    </row>
    <row r="972" spans="1:1" ht="13">
      <c r="A972" s="1"/>
    </row>
    <row r="973" spans="1:1" ht="13">
      <c r="A973" s="1"/>
    </row>
    <row r="974" spans="1:1" ht="13">
      <c r="A974" s="1"/>
    </row>
    <row r="975" spans="1:1" ht="13">
      <c r="A975" s="1"/>
    </row>
    <row r="976" spans="1:1" ht="13">
      <c r="A976" s="1"/>
    </row>
    <row r="977" spans="1:1" ht="13">
      <c r="A977" s="1"/>
    </row>
    <row r="978" spans="1:1" ht="13">
      <c r="A978" s="1"/>
    </row>
    <row r="979" spans="1:1" ht="13">
      <c r="A979" s="1"/>
    </row>
    <row r="980" spans="1:1" ht="13">
      <c r="A980" s="1"/>
    </row>
    <row r="981" spans="1:1" ht="13">
      <c r="A981" s="1"/>
    </row>
    <row r="982" spans="1:1" ht="13">
      <c r="A982" s="1"/>
    </row>
    <row r="983" spans="1:1" ht="13">
      <c r="A983" s="1"/>
    </row>
    <row r="984" spans="1:1" ht="13">
      <c r="A984" s="1"/>
    </row>
    <row r="985" spans="1:1" ht="13">
      <c r="A985" s="1"/>
    </row>
    <row r="986" spans="1:1" ht="13">
      <c r="A986" s="1"/>
    </row>
    <row r="987" spans="1:1" ht="13">
      <c r="A987" s="1"/>
    </row>
    <row r="988" spans="1:1" ht="13">
      <c r="A988" s="1"/>
    </row>
    <row r="989" spans="1:1" ht="13">
      <c r="A989" s="1"/>
    </row>
    <row r="990" spans="1:1" ht="13">
      <c r="A990" s="1"/>
    </row>
    <row r="991" spans="1:1" ht="13">
      <c r="A991" s="1"/>
    </row>
    <row r="992" spans="1:1" ht="13">
      <c r="A992" s="1"/>
    </row>
    <row r="993" spans="1:1" ht="13">
      <c r="A993" s="1"/>
    </row>
    <row r="994" spans="1:1" ht="13">
      <c r="A994" s="1"/>
    </row>
    <row r="995" spans="1:1" ht="13">
      <c r="A995" s="1"/>
    </row>
    <row r="996" spans="1:1" ht="13">
      <c r="A996" s="1"/>
    </row>
    <row r="997" spans="1:1" ht="13">
      <c r="A997" s="1"/>
    </row>
    <row r="998" spans="1:1" ht="13">
      <c r="A998" s="1"/>
    </row>
    <row r="999" spans="1:1" ht="13">
      <c r="A999" s="1"/>
    </row>
    <row r="1000" spans="1:1" ht="13">
      <c r="A1000" s="1"/>
    </row>
    <row r="1001" spans="1:1" ht="13">
      <c r="A1001" s="1"/>
    </row>
  </sheetData>
  <hyperlinks>
    <hyperlink ref="B1" r:id="rId1" location="gid=1265254455" xr:uid="{00000000-0004-0000-1C00-000000000000}"/>
    <hyperlink ref="B2" r:id="rId2" xr:uid="{00000000-0004-0000-1C00-000001000000}"/>
    <hyperlink ref="B3" r:id="rId3" xr:uid="{00000000-0004-0000-1C00-000002000000}"/>
    <hyperlink ref="B4" r:id="rId4" xr:uid="{00000000-0004-0000-1C00-000003000000}"/>
    <hyperlink ref="B5" r:id="rId5" xr:uid="{00000000-0004-0000-1C00-000004000000}"/>
    <hyperlink ref="B6" r:id="rId6" xr:uid="{00000000-0004-0000-1C00-000005000000}"/>
    <hyperlink ref="C6" r:id="rId7" xr:uid="{00000000-0004-0000-1C00-000006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99999"/>
    <outlinePr summaryBelow="0" summaryRight="0"/>
  </sheetPr>
  <dimension ref="A1:K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58" customWidth="1"/>
    <col min="2" max="2" width="9.5" customWidth="1"/>
  </cols>
  <sheetData>
    <row r="1" spans="1:11" ht="15.75" customHeight="1">
      <c r="A1" s="1" t="s">
        <v>753</v>
      </c>
      <c r="B1" s="1" t="s">
        <v>754</v>
      </c>
      <c r="C1" s="1" t="s">
        <v>755</v>
      </c>
      <c r="D1" s="1" t="s">
        <v>756</v>
      </c>
      <c r="E1" s="1" t="s">
        <v>757</v>
      </c>
      <c r="F1" s="1" t="s">
        <v>758</v>
      </c>
      <c r="G1" s="1" t="s">
        <v>759</v>
      </c>
      <c r="H1" s="1" t="s">
        <v>760</v>
      </c>
      <c r="I1" s="1" t="s">
        <v>761</v>
      </c>
      <c r="J1" s="123" t="s">
        <v>762</v>
      </c>
      <c r="K1" s="1" t="s">
        <v>763</v>
      </c>
    </row>
    <row r="2" spans="1:11" ht="15.75" customHeight="1">
      <c r="A2" s="3" t="s">
        <v>764</v>
      </c>
      <c r="B2" s="3" t="s">
        <v>765</v>
      </c>
      <c r="C2" s="3" t="s">
        <v>766</v>
      </c>
      <c r="D2" s="10" t="s">
        <v>767</v>
      </c>
      <c r="E2" s="10" t="s">
        <v>767</v>
      </c>
      <c r="F2" s="10" t="s">
        <v>768</v>
      </c>
      <c r="G2" s="3"/>
      <c r="I2" s="3" t="s">
        <v>769</v>
      </c>
      <c r="J2" s="3">
        <f>IF(ISNA(VLOOKUP($A2,'classes-translation-lookup'!$A$2:$C$1000,2,FALSE)),,VLOOKUP($A2,'classes-translation-lookup'!$A$2:$C$1000,2,FALSE))</f>
        <v>0</v>
      </c>
      <c r="K2" s="3">
        <f>IF(ISNA(VLOOKUP($A2,'classes-translation-lookup'!$A$2:$C$1000,3,FALSE)),,VLOOKUP($A2,'classes-translation-lookup'!$A$2:$C$1000,3,FALSE))</f>
        <v>0</v>
      </c>
    </row>
    <row r="3" spans="1:11" ht="15.75" customHeight="1">
      <c r="A3" s="3" t="s">
        <v>770</v>
      </c>
      <c r="B3" s="3" t="s">
        <v>765</v>
      </c>
      <c r="C3" s="3" t="s">
        <v>771</v>
      </c>
      <c r="D3" s="10" t="s">
        <v>772</v>
      </c>
      <c r="E3" s="3"/>
      <c r="F3" s="3"/>
      <c r="G3" s="3"/>
      <c r="I3" s="3" t="s">
        <v>769</v>
      </c>
      <c r="J3" s="3">
        <f>IF(ISNA(VLOOKUP($A3,'classes-translation-lookup'!$A$2:$C$1000,2,FALSE)),,VLOOKUP($A3,'classes-translation-lookup'!$A$2:$C$1000,2,FALSE))</f>
        <v>0</v>
      </c>
      <c r="K3" s="3">
        <f>IF(ISNA(VLOOKUP($A3,'classes-translation-lookup'!$A$2:$C$1000,3,FALSE)),,VLOOKUP($A3,'classes-translation-lookup'!$A$2:$C$1000,3,FALSE))</f>
        <v>0</v>
      </c>
    </row>
    <row r="4" spans="1:11" ht="15.75" customHeight="1">
      <c r="A4" s="3" t="s">
        <v>773</v>
      </c>
      <c r="B4" s="3" t="s">
        <v>765</v>
      </c>
      <c r="C4" s="3" t="s">
        <v>774</v>
      </c>
      <c r="D4" s="10" t="s">
        <v>775</v>
      </c>
      <c r="E4" s="3"/>
      <c r="F4" s="3"/>
      <c r="G4" s="3"/>
      <c r="I4" s="3" t="s">
        <v>776</v>
      </c>
      <c r="J4" s="3">
        <f>IF(ISNA(VLOOKUP($A4,'classes-translation-lookup'!$A$2:$C$1000,2,FALSE)),,VLOOKUP($A4,'classes-translation-lookup'!$A$2:$C$1000,2,FALSE))</f>
        <v>0</v>
      </c>
      <c r="K4" s="3">
        <f>IF(ISNA(VLOOKUP($A4,'classes-translation-lookup'!$A$2:$C$1000,3,FALSE)),,VLOOKUP($A4,'classes-translation-lookup'!$A$2:$C$1000,3,FALSE))</f>
        <v>0</v>
      </c>
    </row>
    <row r="5" spans="1:11" ht="15.75" customHeight="1">
      <c r="A5" s="3" t="s">
        <v>777</v>
      </c>
      <c r="B5" s="3" t="s">
        <v>765</v>
      </c>
      <c r="C5" s="3" t="s">
        <v>778</v>
      </c>
      <c r="D5" s="10" t="s">
        <v>779</v>
      </c>
      <c r="E5" s="3"/>
      <c r="F5" s="3"/>
      <c r="G5" s="3"/>
      <c r="I5" s="3" t="s">
        <v>776</v>
      </c>
      <c r="J5" s="3">
        <f>IF(ISNA(VLOOKUP($A5,'classes-translation-lookup'!$A$2:$C$1000,2,FALSE)),,VLOOKUP($A5,'classes-translation-lookup'!$A$2:$C$1000,2,FALSE))</f>
        <v>0</v>
      </c>
      <c r="K5" s="3">
        <f>IF(ISNA(VLOOKUP($A5,'classes-translation-lookup'!$A$2:$C$1000,3,FALSE)),,VLOOKUP($A5,'classes-translation-lookup'!$A$2:$C$1000,3,FALSE))</f>
        <v>0</v>
      </c>
    </row>
    <row r="6" spans="1:11" ht="15.75" customHeight="1">
      <c r="A6" s="3" t="s">
        <v>458</v>
      </c>
      <c r="B6" s="3" t="s">
        <v>765</v>
      </c>
      <c r="C6" s="3" t="s">
        <v>780</v>
      </c>
      <c r="D6" s="10" t="s">
        <v>781</v>
      </c>
      <c r="E6" s="3"/>
      <c r="F6" s="3"/>
      <c r="G6" s="3"/>
      <c r="I6" s="3" t="s">
        <v>769</v>
      </c>
      <c r="J6" s="3">
        <f>IF(ISNA(VLOOKUP($A6,'classes-translation-lookup'!$A$2:$C$1000,2,FALSE)),,VLOOKUP($A6,'classes-translation-lookup'!$A$2:$C$1000,2,FALSE))</f>
        <v>0</v>
      </c>
      <c r="K6" s="3">
        <f>IF(ISNA(VLOOKUP($A6,'classes-translation-lookup'!$A$2:$C$1000,3,FALSE)),,VLOOKUP($A6,'classes-translation-lookup'!$A$2:$C$1000,3,FALSE))</f>
        <v>0</v>
      </c>
    </row>
    <row r="7" spans="1:11" ht="15.75" customHeight="1">
      <c r="A7" s="3" t="s">
        <v>109</v>
      </c>
      <c r="B7" s="3" t="s">
        <v>765</v>
      </c>
      <c r="C7" s="3" t="s">
        <v>782</v>
      </c>
      <c r="D7" s="10" t="s">
        <v>783</v>
      </c>
      <c r="E7" s="10" t="s">
        <v>784</v>
      </c>
      <c r="F7" s="10" t="s">
        <v>784</v>
      </c>
      <c r="G7" s="3"/>
      <c r="I7" s="3" t="s">
        <v>785</v>
      </c>
      <c r="J7" s="3" t="str">
        <f>IF(ISNA(VLOOKUP($A7,'classes-translation-lookup'!$A$2:$C$1000,2,FALSE)),,VLOOKUP($A7,'classes-translation-lookup'!$A$2:$C$1000,2,FALSE))</f>
        <v>進階電子郵件</v>
      </c>
      <c r="K7" s="3" t="str">
        <f>IF(ISNA(VLOOKUP($A7,'classes-translation-lookup'!$A$2:$C$1000,3,FALSE)),,VLOOKUP($A7,'classes-translation-lookup'!$A$2:$C$1000,3,FALSE))</f>
        <v>學習如何透過通訊錄管理您的聯絡人，以及如何透過電子郵件附件的方式傳送和接收文件和圖片檔案。</v>
      </c>
    </row>
    <row r="8" spans="1:11" ht="15.75" customHeight="1">
      <c r="A8" s="3" t="s">
        <v>441</v>
      </c>
      <c r="B8" s="3" t="s">
        <v>765</v>
      </c>
      <c r="C8" s="3" t="s">
        <v>786</v>
      </c>
      <c r="D8" s="10" t="s">
        <v>787</v>
      </c>
      <c r="E8" s="10" t="s">
        <v>788</v>
      </c>
      <c r="F8" s="10" t="s">
        <v>789</v>
      </c>
      <c r="G8" s="3"/>
      <c r="I8" s="3" t="s">
        <v>785</v>
      </c>
      <c r="J8" s="3" t="str">
        <f>IF(ISNA(VLOOKUP($A8,'classes-translation-lookup'!$A$2:$C$1000,2,FALSE)),,VLOOKUP($A8,'classes-translation-lookup'!$A$2:$C$1000,2,FALSE))</f>
        <v>進階網路搜尋</v>
      </c>
      <c r="K8" s="3" t="str">
        <f>IF(ISNA(VLOOKUP($A8,'classes-translation-lookup'!$A$2:$C$1000,3,FALSE)),,VLOOKUP($A8,'classes-translation-lookup'!$A$2:$C$1000,3,FALSE))</f>
        <v>學習高級搜尋策略，以縮小搜索結果範圍並找到最佳的線上資訊。</v>
      </c>
    </row>
    <row r="9" spans="1:11" ht="15.75" customHeight="1">
      <c r="A9" s="3" t="s">
        <v>228</v>
      </c>
      <c r="B9" s="3" t="s">
        <v>765</v>
      </c>
      <c r="C9" s="3" t="s">
        <v>790</v>
      </c>
      <c r="D9" s="10" t="s">
        <v>791</v>
      </c>
      <c r="E9" s="3"/>
      <c r="F9" s="10" t="s">
        <v>792</v>
      </c>
      <c r="G9" s="3"/>
      <c r="I9" s="3" t="s">
        <v>785</v>
      </c>
      <c r="J9" s="3" t="str">
        <f>IF(ISNA(VLOOKUP($A9,'classes-translation-lookup'!$A$2:$C$1000,2,FALSE)),,VLOOKUP($A9,'classes-translation-lookup'!$A$2:$C$1000,2,FALSE))</f>
        <v>進階Mac操作</v>
      </c>
      <c r="K9" s="3" t="str">
        <f>IF(ISNA(VLOOKUP($A9,'classes-translation-lookup'!$A$2:$C$1000,3,FALSE)),,VLOOKUP($A9,'classes-translation-lookup'!$A$2:$C$1000,3,FALSE))</f>
        <v>探索Mac操作系統的進階功能，如創建自定義快捷方式、截圖、使用虛擬桌面整理您打開的應用程式、使用AirDrop分享文件等等。</v>
      </c>
    </row>
    <row r="10" spans="1:11" ht="15.75" customHeight="1">
      <c r="A10" s="3" t="s">
        <v>577</v>
      </c>
      <c r="B10" s="3" t="s">
        <v>765</v>
      </c>
      <c r="C10" s="3" t="s">
        <v>793</v>
      </c>
      <c r="D10" s="10" t="s">
        <v>794</v>
      </c>
      <c r="E10" s="3"/>
      <c r="F10" s="3"/>
      <c r="G10" s="3" t="s">
        <v>795</v>
      </c>
      <c r="I10" s="3" t="s">
        <v>769</v>
      </c>
      <c r="J10" s="3" t="str">
        <f>IF(ISNA(VLOOKUP($A10,'classes-translation-lookup'!$A$2:$C$1000,2,FALSE)),,VLOOKUP($A10,'classes-translation-lookup'!$A$2:$C$1000,2,FALSE))</f>
        <v>進階 Microsoft Word</v>
      </c>
      <c r="K10" s="3" t="str">
        <f>IF(ISNA(VLOOKUP($A10,'classes-translation-lookup'!$A$2:$C$1000,3,FALSE)),,VLOOKUP($A10,'classes-translation-lookup'!$A$2:$C$1000,3,FALSE))</f>
        <v>探索 Microsoft Word 的更多進階功能。課程主題包括：郵件合併、表格、文字方塊、頁首與頁尾、註腳與尾註。</v>
      </c>
    </row>
    <row r="11" spans="1:11" ht="15.75" customHeight="1">
      <c r="A11" s="3" t="s">
        <v>370</v>
      </c>
      <c r="B11" s="3" t="s">
        <v>765</v>
      </c>
      <c r="C11" s="3" t="s">
        <v>796</v>
      </c>
      <c r="D11" s="10" t="s">
        <v>797</v>
      </c>
      <c r="E11" s="10" t="s">
        <v>797</v>
      </c>
      <c r="F11" s="3"/>
      <c r="G11" s="3"/>
      <c r="I11" s="3" t="s">
        <v>769</v>
      </c>
      <c r="J11" s="3" t="str">
        <f>IF(ISNA(VLOOKUP($A11,'classes-translation-lookup'!$A$2:$C$1000,2,FALSE)),,VLOOKUP($A11,'classes-translation-lookup'!$A$2:$C$1000,2,FALSE))</f>
        <v>進階 Microsoft PowerPoint</v>
      </c>
      <c r="K11" s="3" t="str">
        <f>IF(ISNA(VLOOKUP($A11,'classes-translation-lookup'!$A$2:$C$1000,3,FALSE)),,VLOOKUP($A11,'classes-translation-lookup'!$A$2:$C$1000,3,FALSE))</f>
        <v>學習如何使用 Microsoft PowerPoint 的進階技巧製作動態幻燈片簡報。主題包括嵌入外部內容、添加主題，以及使用進階格式化技術。</v>
      </c>
    </row>
    <row r="12" spans="1:11" ht="15.75" customHeight="1">
      <c r="A12" s="3" t="s">
        <v>677</v>
      </c>
      <c r="B12" s="3" t="s">
        <v>765</v>
      </c>
      <c r="C12" s="3" t="s">
        <v>798</v>
      </c>
      <c r="D12" s="10" t="s">
        <v>799</v>
      </c>
      <c r="E12" s="3"/>
      <c r="F12" s="3"/>
      <c r="G12" s="3"/>
      <c r="I12" s="3"/>
      <c r="J12" s="3">
        <f>IF(ISNA(VLOOKUP($A12,'classes-translation-lookup'!$A$2:$C$1000,2,FALSE)),,VLOOKUP($A12,'classes-translation-lookup'!$A$2:$C$1000,2,FALSE))</f>
        <v>0</v>
      </c>
      <c r="K12" s="3">
        <f>IF(ISNA(VLOOKUP($A12,'classes-translation-lookup'!$A$2:$C$1000,3,FALSE)),,VLOOKUP($A12,'classes-translation-lookup'!$A$2:$C$1000,3,FALSE))</f>
        <v>0</v>
      </c>
    </row>
    <row r="13" spans="1:11" ht="15.75" customHeight="1">
      <c r="A13" s="3" t="s">
        <v>681</v>
      </c>
      <c r="B13" s="3" t="s">
        <v>765</v>
      </c>
      <c r="C13" s="3" t="s">
        <v>800</v>
      </c>
      <c r="D13" s="10" t="s">
        <v>801</v>
      </c>
      <c r="E13" s="3"/>
      <c r="F13" s="3"/>
      <c r="G13" s="3"/>
      <c r="I13" s="3"/>
      <c r="J13" s="3">
        <f>IF(ISNA(VLOOKUP($A13,'classes-translation-lookup'!$A$2:$C$1000,2,FALSE)),,VLOOKUP($A13,'classes-translation-lookup'!$A$2:$C$1000,2,FALSE))</f>
        <v>0</v>
      </c>
      <c r="K13" s="3">
        <f>IF(ISNA(VLOOKUP($A13,'classes-translation-lookup'!$A$2:$C$1000,3,FALSE)),,VLOOKUP($A13,'classes-translation-lookup'!$A$2:$C$1000,3,FALSE))</f>
        <v>0</v>
      </c>
    </row>
    <row r="14" spans="1:11" ht="15.75" customHeight="1">
      <c r="A14" s="3" t="s">
        <v>683</v>
      </c>
      <c r="B14" s="3" t="s">
        <v>765</v>
      </c>
      <c r="C14" s="3" t="s">
        <v>802</v>
      </c>
      <c r="D14" s="10" t="s">
        <v>803</v>
      </c>
      <c r="E14" s="3"/>
      <c r="F14" s="3"/>
      <c r="G14" s="3"/>
      <c r="I14" s="3"/>
      <c r="J14" s="3">
        <f>IF(ISNA(VLOOKUP($A14,'classes-translation-lookup'!$A$2:$C$1000,2,FALSE)),,VLOOKUP($A14,'classes-translation-lookup'!$A$2:$C$1000,2,FALSE))</f>
        <v>0</v>
      </c>
      <c r="K14" s="3">
        <f>IF(ISNA(VLOOKUP($A14,'classes-translation-lookup'!$A$2:$C$1000,3,FALSE)),,VLOOKUP($A14,'classes-translation-lookup'!$A$2:$C$1000,3,FALSE))</f>
        <v>0</v>
      </c>
    </row>
    <row r="15" spans="1:11" ht="15.75" customHeight="1">
      <c r="A15" s="3" t="s">
        <v>804</v>
      </c>
      <c r="B15" s="3" t="s">
        <v>765</v>
      </c>
      <c r="C15" s="3" t="s">
        <v>805</v>
      </c>
      <c r="D15" s="10" t="s">
        <v>806</v>
      </c>
      <c r="E15" s="3"/>
      <c r="F15" s="3"/>
      <c r="G15" s="3"/>
      <c r="I15" s="3" t="s">
        <v>785</v>
      </c>
      <c r="J15" s="3">
        <f>IF(ISNA(VLOOKUP($A15,'classes-translation-lookup'!$A$2:$C$1000,2,FALSE)),,VLOOKUP($A15,'classes-translation-lookup'!$A$2:$C$1000,2,FALSE))</f>
        <v>0</v>
      </c>
      <c r="K15" s="3">
        <f>IF(ISNA(VLOOKUP($A15,'classes-translation-lookup'!$A$2:$C$1000,3,FALSE)),,VLOOKUP($A15,'classes-translation-lookup'!$A$2:$C$1000,3,FALSE))</f>
        <v>0</v>
      </c>
    </row>
    <row r="16" spans="1:11" ht="15.75" customHeight="1">
      <c r="A16" s="3" t="s">
        <v>807</v>
      </c>
      <c r="B16" s="3" t="s">
        <v>765</v>
      </c>
      <c r="C16" s="3" t="s">
        <v>808</v>
      </c>
      <c r="D16" s="3"/>
      <c r="E16" s="3"/>
      <c r="F16" s="3"/>
      <c r="G16" s="3"/>
      <c r="I16" s="3"/>
      <c r="J16" s="3">
        <f>IF(ISNA(VLOOKUP($A16,'classes-translation-lookup'!$A$2:$C$1000,2,FALSE)),,VLOOKUP($A16,'classes-translation-lookup'!$A$2:$C$1000,2,FALSE))</f>
        <v>0</v>
      </c>
      <c r="K16" s="3">
        <f>IF(ISNA(VLOOKUP($A16,'classes-translation-lookup'!$A$2:$C$1000,3,FALSE)),,VLOOKUP($A16,'classes-translation-lookup'!$A$2:$C$1000,3,FALSE))</f>
        <v>0</v>
      </c>
    </row>
    <row r="17" spans="1:11" ht="15.75" customHeight="1">
      <c r="A17" s="3" t="s">
        <v>809</v>
      </c>
      <c r="B17" s="3" t="s">
        <v>765</v>
      </c>
      <c r="C17" s="3" t="s">
        <v>810</v>
      </c>
      <c r="D17" s="3"/>
      <c r="E17" s="3"/>
      <c r="F17" s="3"/>
      <c r="G17" s="3"/>
      <c r="I17" s="3"/>
      <c r="J17" s="3">
        <f>IF(ISNA(VLOOKUP($A17,'classes-translation-lookup'!$A$2:$C$1000,2,FALSE)),,VLOOKUP($A17,'classes-translation-lookup'!$A$2:$C$1000,2,FALSE))</f>
        <v>0</v>
      </c>
      <c r="K17" s="3">
        <f>IF(ISNA(VLOOKUP($A17,'classes-translation-lookup'!$A$2:$C$1000,3,FALSE)),,VLOOKUP($A17,'classes-translation-lookup'!$A$2:$C$1000,3,FALSE))</f>
        <v>0</v>
      </c>
    </row>
    <row r="18" spans="1:11" ht="15.75" customHeight="1">
      <c r="A18" s="3" t="s">
        <v>811</v>
      </c>
      <c r="B18" s="3" t="s">
        <v>765</v>
      </c>
      <c r="C18" s="3" t="s">
        <v>812</v>
      </c>
      <c r="D18" s="3"/>
      <c r="E18" s="3"/>
      <c r="F18" s="3"/>
      <c r="G18" s="3"/>
      <c r="I18" s="3"/>
      <c r="J18" s="3">
        <f>IF(ISNA(VLOOKUP($A18,'classes-translation-lookup'!$A$2:$C$1000,2,FALSE)),,VLOOKUP($A18,'classes-translation-lookup'!$A$2:$C$1000,2,FALSE))</f>
        <v>0</v>
      </c>
      <c r="K18" s="3">
        <f>IF(ISNA(VLOOKUP($A18,'classes-translation-lookup'!$A$2:$C$1000,3,FALSE)),,VLOOKUP($A18,'classes-translation-lookup'!$A$2:$C$1000,3,FALSE))</f>
        <v>0</v>
      </c>
    </row>
    <row r="19" spans="1:11" ht="15.75" customHeight="1">
      <c r="A19" s="3" t="s">
        <v>813</v>
      </c>
      <c r="B19" s="3" t="s">
        <v>765</v>
      </c>
      <c r="C19" s="3" t="s">
        <v>814</v>
      </c>
      <c r="D19" s="3"/>
      <c r="E19" s="3"/>
      <c r="F19" s="3"/>
      <c r="G19" s="3"/>
      <c r="I19" s="3"/>
      <c r="J19" s="3">
        <f>IF(ISNA(VLOOKUP($A19,'classes-translation-lookup'!$A$2:$C$1000,2,FALSE)),,VLOOKUP($A19,'classes-translation-lookup'!$A$2:$C$1000,2,FALSE))</f>
        <v>0</v>
      </c>
      <c r="K19" s="3">
        <f>IF(ISNA(VLOOKUP($A19,'classes-translation-lookup'!$A$2:$C$1000,3,FALSE)),,VLOOKUP($A19,'classes-translation-lookup'!$A$2:$C$1000,3,FALSE))</f>
        <v>0</v>
      </c>
    </row>
    <row r="20" spans="1:11" ht="15.75" customHeight="1">
      <c r="A20" s="3" t="s">
        <v>815</v>
      </c>
      <c r="B20" s="3" t="s">
        <v>765</v>
      </c>
      <c r="C20" s="3" t="s">
        <v>816</v>
      </c>
      <c r="D20" s="3"/>
      <c r="E20" s="3"/>
      <c r="F20" s="3"/>
      <c r="G20" s="3"/>
      <c r="I20" s="3"/>
      <c r="J20" s="3">
        <f>IF(ISNA(VLOOKUP($A20,'classes-translation-lookup'!$A$2:$C$1000,2,FALSE)),,VLOOKUP($A20,'classes-translation-lookup'!$A$2:$C$1000,2,FALSE))</f>
        <v>0</v>
      </c>
      <c r="K20" s="3">
        <f>IF(ISNA(VLOOKUP($A20,'classes-translation-lookup'!$A$2:$C$1000,3,FALSE)),,VLOOKUP($A20,'classes-translation-lookup'!$A$2:$C$1000,3,FALSE))</f>
        <v>0</v>
      </c>
    </row>
    <row r="21" spans="1:11" ht="15.75" customHeight="1">
      <c r="A21" s="3" t="s">
        <v>365</v>
      </c>
      <c r="B21" s="3" t="s">
        <v>765</v>
      </c>
      <c r="C21" s="3" t="s">
        <v>817</v>
      </c>
      <c r="D21" s="10" t="s">
        <v>818</v>
      </c>
      <c r="E21" s="10" t="s">
        <v>819</v>
      </c>
      <c r="F21" s="10" t="s">
        <v>819</v>
      </c>
      <c r="G21" s="3"/>
      <c r="I21" s="3" t="s">
        <v>785</v>
      </c>
      <c r="J21" s="3" t="str">
        <f>IF(ISNA(VLOOKUP($A21,'classes-translation-lookup'!$A$2:$C$1000,2,FALSE)),,VLOOKUP($A21,'classes-translation-lookup'!$A$2:$C$1000,2,FALSE))</f>
        <v>在線購買與銷售</v>
      </c>
      <c r="K21" s="3" t="str">
        <f>IF(ISNA(VLOOKUP($A21,'classes-translation-lookup'!$A$2:$C$1000,3,FALSE)),,VLOOKUP($A21,'classes-translation-lookup'!$A$2:$C$1000,3,FALSE))</f>
        <v>了解在網上購物時如何保護自己，以及可用的服務和如何充分利用它們。</v>
      </c>
    </row>
    <row r="22" spans="1:11" ht="15.75" customHeight="1">
      <c r="A22" s="3" t="s">
        <v>820</v>
      </c>
      <c r="B22" s="3" t="s">
        <v>765</v>
      </c>
      <c r="C22" s="3" t="s">
        <v>821</v>
      </c>
      <c r="D22" s="3"/>
      <c r="E22" s="3"/>
      <c r="F22" s="3"/>
      <c r="G22" s="3"/>
      <c r="I22" s="3" t="s">
        <v>822</v>
      </c>
      <c r="J22" s="3">
        <f>IF(ISNA(VLOOKUP($A22,'classes-translation-lookup'!$A$2:$C$1000,2,FALSE)),,VLOOKUP($A22,'classes-translation-lookup'!$A$2:$C$1000,2,FALSE))</f>
        <v>0</v>
      </c>
      <c r="K22" s="3">
        <f>IF(ISNA(VLOOKUP($A22,'classes-translation-lookup'!$A$2:$C$1000,3,FALSE)),,VLOOKUP($A22,'classes-translation-lookup'!$A$2:$C$1000,3,FALSE))</f>
        <v>0</v>
      </c>
    </row>
    <row r="23" spans="1:11" ht="15.75" customHeight="1">
      <c r="A23" s="3" t="s">
        <v>103</v>
      </c>
      <c r="B23" s="3" t="s">
        <v>765</v>
      </c>
      <c r="C23" s="3" t="s">
        <v>823</v>
      </c>
      <c r="D23" s="10" t="s">
        <v>824</v>
      </c>
      <c r="E23" s="10" t="s">
        <v>824</v>
      </c>
      <c r="F23" s="10" t="s">
        <v>824</v>
      </c>
      <c r="G23" s="3"/>
      <c r="I23" s="3" t="s">
        <v>785</v>
      </c>
      <c r="J23" s="3" t="str">
        <f>IF(ISNA(VLOOKUP($A23,'classes-translation-lookup'!$A$2:$C$1000,2,FALSE)),,VLOOKUP($A23,'classes-translation-lookup'!$A$2:$C$1000,2,FALSE))</f>
        <v>電腦基礎</v>
      </c>
      <c r="K23" s="3" t="str">
        <f>IF(ISNA(VLOOKUP($A23,'classes-translation-lookup'!$A$2:$C$1000,3,FALSE)),,VLOOKUP($A23,'classes-translation-lookup'!$A$2:$C$1000,3,FALSE))</f>
        <v>學習有關電腦的各種類型和組件，包括基本的電腦術語、操作系統概述和常用軟件應用。</v>
      </c>
    </row>
    <row r="24" spans="1:11" ht="15.75" customHeight="1">
      <c r="A24" s="3" t="s">
        <v>288</v>
      </c>
      <c r="B24" s="3" t="s">
        <v>765</v>
      </c>
      <c r="C24" s="3" t="s">
        <v>825</v>
      </c>
      <c r="D24" s="10" t="s">
        <v>826</v>
      </c>
      <c r="E24" s="10" t="s">
        <v>826</v>
      </c>
      <c r="F24" s="10" t="s">
        <v>826</v>
      </c>
      <c r="G24" s="3"/>
      <c r="I24" s="3" t="s">
        <v>785</v>
      </c>
      <c r="J24" s="3" t="str">
        <f>IF(ISNA(VLOOKUP($A24,'classes-translation-lookup'!$A$2:$C$1000,2,FALSE)),,VLOOKUP($A24,'classes-translation-lookup'!$A$2:$C$1000,2,FALSE))</f>
        <v>連接雲端</v>
      </c>
      <c r="K24" s="3" t="str">
        <f>IF(ISNA(VLOOKUP($A24,'classes-translation-lookup'!$A$2:$C$1000,3,FALSE)),,VLOOKUP($A24,'classes-translation-lookup'!$A$2:$C$1000,3,FALSE))</f>
        <v>對雲端感到好奇，想知道它能為您做些什麼嗎？參加這個沉浸式課程吧！
我們還將提到Affordable Connectivity Program (ACP)，以及您如何瞭解更多有關這個折扣互聯網機會的信息。</v>
      </c>
    </row>
    <row r="25" spans="1:11" ht="15.75" customHeight="1">
      <c r="A25" s="3" t="s">
        <v>114</v>
      </c>
      <c r="B25" s="3" t="s">
        <v>765</v>
      </c>
      <c r="C25" s="3" t="s">
        <v>827</v>
      </c>
      <c r="D25" s="10" t="s">
        <v>828</v>
      </c>
      <c r="E25" s="3"/>
      <c r="F25" s="3"/>
      <c r="G25" s="3" t="s">
        <v>829</v>
      </c>
      <c r="I25" s="3" t="s">
        <v>776</v>
      </c>
      <c r="J25" s="3">
        <f>IF(ISNA(VLOOKUP($A25,'classes-translation-lookup'!$A$2:$C$1000,2,FALSE)),,VLOOKUP($A25,'classes-translation-lookup'!$A$2:$C$1000,2,FALSE))</f>
        <v>0</v>
      </c>
      <c r="K25" s="3">
        <f>IF(ISNA(VLOOKUP($A25,'classes-translation-lookup'!$A$2:$C$1000,3,FALSE)),,VLOOKUP($A25,'classes-translation-lookup'!$A$2:$C$1000,3,FALSE))</f>
        <v>0</v>
      </c>
    </row>
    <row r="26" spans="1:11" ht="15.75" customHeight="1">
      <c r="A26" s="3" t="s">
        <v>830</v>
      </c>
      <c r="B26" s="3" t="s">
        <v>765</v>
      </c>
      <c r="C26" s="3" t="s">
        <v>831</v>
      </c>
      <c r="D26" s="3"/>
      <c r="E26" s="3"/>
      <c r="F26" s="3"/>
      <c r="G26" s="3"/>
      <c r="I26" s="3"/>
      <c r="J26" s="3">
        <f>IF(ISNA(VLOOKUP($A26,'classes-translation-lookup'!$A$2:$C$1000,2,FALSE)),,VLOOKUP($A26,'classes-translation-lookup'!$A$2:$C$1000,2,FALSE))</f>
        <v>0</v>
      </c>
      <c r="K26" s="3">
        <f>IF(ISNA(VLOOKUP($A26,'classes-translation-lookup'!$A$2:$C$1000,3,FALSE)),,VLOOKUP($A26,'classes-translation-lookup'!$A$2:$C$1000,3,FALSE))</f>
        <v>0</v>
      </c>
    </row>
    <row r="27" spans="1:11" ht="15.75" customHeight="1">
      <c r="A27" s="3" t="s">
        <v>101</v>
      </c>
      <c r="B27" s="3" t="s">
        <v>765</v>
      </c>
      <c r="C27" s="3" t="s">
        <v>832</v>
      </c>
      <c r="D27" s="10" t="s">
        <v>833</v>
      </c>
      <c r="E27" s="10" t="s">
        <v>833</v>
      </c>
      <c r="F27" s="10" t="s">
        <v>834</v>
      </c>
      <c r="G27" s="3"/>
      <c r="I27" s="3" t="s">
        <v>769</v>
      </c>
      <c r="J27" s="3" t="str">
        <f>IF(ISNA(VLOOKUP($A27,'classes-translation-lookup'!$A$2:$C$1000,2,FALSE)),,VLOOKUP($A27,'classes-translation-lookup'!$A$2:$C$1000,2,FALSE))</f>
        <v>使用Google Sites建立網站</v>
      </c>
      <c r="K27" s="3" t="str">
        <f>IF(ISNA(VLOOKUP($A27,'classes-translation-lookup'!$A$2:$C$1000,3,FALSE)),,VLOOKUP($A27,'classes-translation-lookup'!$A$2:$C$1000,3,FALSE))</f>
        <v>使用Google Sites創建您自己的網站。學習如何使用範本創建網站或從頭開始創建網站。</v>
      </c>
    </row>
    <row r="28" spans="1:11" ht="15.75" customHeight="1">
      <c r="A28" s="3" t="s">
        <v>835</v>
      </c>
      <c r="B28" s="3" t="s">
        <v>765</v>
      </c>
      <c r="C28" s="3" t="s">
        <v>836</v>
      </c>
      <c r="D28" s="10" t="s">
        <v>837</v>
      </c>
      <c r="E28" s="10" t="s">
        <v>837</v>
      </c>
      <c r="F28" s="10" t="s">
        <v>837</v>
      </c>
      <c r="G28" s="3"/>
      <c r="I28" s="3" t="s">
        <v>769</v>
      </c>
      <c r="J28" s="3">
        <f>IF(ISNA(VLOOKUP($A28,'classes-translation-lookup'!$A$2:$C$1000,2,FALSE)),,VLOOKUP($A28,'classes-translation-lookup'!$A$2:$C$1000,2,FALSE))</f>
        <v>0</v>
      </c>
      <c r="K28" s="3">
        <f>IF(ISNA(VLOOKUP($A28,'classes-translation-lookup'!$A$2:$C$1000,3,FALSE)),,VLOOKUP($A28,'classes-translation-lookup'!$A$2:$C$1000,3,FALSE))</f>
        <v>0</v>
      </c>
    </row>
    <row r="29" spans="1:11" ht="15.75" customHeight="1">
      <c r="A29" s="3" t="s">
        <v>838</v>
      </c>
      <c r="B29" s="3" t="s">
        <v>765</v>
      </c>
      <c r="C29" s="3" t="s">
        <v>839</v>
      </c>
      <c r="D29" s="3"/>
      <c r="E29" s="3"/>
      <c r="F29" s="3"/>
      <c r="G29" s="3"/>
      <c r="I29" s="3" t="s">
        <v>785</v>
      </c>
      <c r="J29" s="3">
        <f>IF(ISNA(VLOOKUP($A29,'classes-translation-lookup'!$A$2:$C$1000,2,FALSE)),,VLOOKUP($A29,'classes-translation-lookup'!$A$2:$C$1000,2,FALSE))</f>
        <v>0</v>
      </c>
      <c r="K29" s="3">
        <f>IF(ISNA(VLOOKUP($A29,'classes-translation-lookup'!$A$2:$C$1000,3,FALSE)),,VLOOKUP($A29,'classes-translation-lookup'!$A$2:$C$1000,3,FALSE))</f>
        <v>0</v>
      </c>
    </row>
    <row r="30" spans="1:11" ht="15.75" customHeight="1">
      <c r="A30" s="3" t="s">
        <v>840</v>
      </c>
      <c r="B30" s="3" t="s">
        <v>765</v>
      </c>
      <c r="C30" s="3" t="s">
        <v>841</v>
      </c>
      <c r="D30" s="3"/>
      <c r="E30" s="3"/>
      <c r="F30" s="3"/>
      <c r="G30" s="3"/>
      <c r="I30" s="3"/>
      <c r="J30" s="3">
        <f>IF(ISNA(VLOOKUP($A30,'classes-translation-lookup'!$A$2:$C$1000,2,FALSE)),,VLOOKUP($A30,'classes-translation-lookup'!$A$2:$C$1000,2,FALSE))</f>
        <v>0</v>
      </c>
      <c r="K30" s="3">
        <f>IF(ISNA(VLOOKUP($A30,'classes-translation-lookup'!$A$2:$C$1000,3,FALSE)),,VLOOKUP($A30,'classes-translation-lookup'!$A$2:$C$1000,3,FALSE))</f>
        <v>0</v>
      </c>
    </row>
    <row r="31" spans="1:11" ht="15.75" customHeight="1">
      <c r="A31" s="3" t="s">
        <v>842</v>
      </c>
      <c r="B31" s="3" t="s">
        <v>765</v>
      </c>
      <c r="C31" s="3" t="s">
        <v>843</v>
      </c>
      <c r="D31" s="10" t="s">
        <v>844</v>
      </c>
      <c r="E31" s="3"/>
      <c r="F31" s="3"/>
      <c r="G31" s="3"/>
      <c r="I31" s="3" t="s">
        <v>769</v>
      </c>
      <c r="J31" s="3">
        <f>IF(ISNA(VLOOKUP($A31,'classes-translation-lookup'!$A$2:$C$1000,2,FALSE)),,VLOOKUP($A31,'classes-translation-lookup'!$A$2:$C$1000,2,FALSE))</f>
        <v>0</v>
      </c>
      <c r="K31" s="3">
        <f>IF(ISNA(VLOOKUP($A31,'classes-translation-lookup'!$A$2:$C$1000,3,FALSE)),,VLOOKUP($A31,'classes-translation-lookup'!$A$2:$C$1000,3,FALSE))</f>
        <v>0</v>
      </c>
    </row>
    <row r="32" spans="1:11" ht="15.75" customHeight="1">
      <c r="A32" s="3" t="s">
        <v>845</v>
      </c>
      <c r="B32" s="3" t="s">
        <v>765</v>
      </c>
      <c r="C32" s="3" t="s">
        <v>846</v>
      </c>
      <c r="D32" s="10" t="s">
        <v>847</v>
      </c>
      <c r="E32" s="3"/>
      <c r="F32" s="3"/>
      <c r="G32" s="3"/>
      <c r="I32" s="3" t="s">
        <v>769</v>
      </c>
      <c r="J32" s="3">
        <f>IF(ISNA(VLOOKUP($A32,'classes-translation-lookup'!$A$2:$C$1000,2,FALSE)),,VLOOKUP($A32,'classes-translation-lookup'!$A$2:$C$1000,2,FALSE))</f>
        <v>0</v>
      </c>
      <c r="K32" s="3">
        <f>IF(ISNA(VLOOKUP($A32,'classes-translation-lookup'!$A$2:$C$1000,3,FALSE)),,VLOOKUP($A32,'classes-translation-lookup'!$A$2:$C$1000,3,FALSE))</f>
        <v>0</v>
      </c>
    </row>
    <row r="33" spans="1:11" ht="15.75" customHeight="1">
      <c r="A33" s="3" t="s">
        <v>848</v>
      </c>
      <c r="B33" s="3" t="s">
        <v>765</v>
      </c>
      <c r="C33" s="3" t="s">
        <v>849</v>
      </c>
      <c r="D33" s="10" t="s">
        <v>850</v>
      </c>
      <c r="E33" s="3"/>
      <c r="F33" s="3"/>
      <c r="G33" s="3"/>
      <c r="I33" s="3" t="s">
        <v>769</v>
      </c>
      <c r="J33" s="3">
        <f>IF(ISNA(VLOOKUP($A33,'classes-translation-lookup'!$A$2:$C$1000,2,FALSE)),,VLOOKUP($A33,'classes-translation-lookup'!$A$2:$C$1000,2,FALSE))</f>
        <v>0</v>
      </c>
      <c r="K33" s="3">
        <f>IF(ISNA(VLOOKUP($A33,'classes-translation-lookup'!$A$2:$C$1000,3,FALSE)),,VLOOKUP($A33,'classes-translation-lookup'!$A$2:$C$1000,3,FALSE))</f>
        <v>0</v>
      </c>
    </row>
    <row r="34" spans="1:11" ht="15.75" customHeight="1">
      <c r="A34" s="3" t="s">
        <v>851</v>
      </c>
      <c r="B34" s="3" t="s">
        <v>765</v>
      </c>
      <c r="C34" s="3" t="s">
        <v>852</v>
      </c>
      <c r="D34" s="10" t="s">
        <v>853</v>
      </c>
      <c r="E34" s="3"/>
      <c r="F34" s="3"/>
      <c r="G34" s="3"/>
      <c r="I34" s="3" t="s">
        <v>769</v>
      </c>
      <c r="J34" s="3">
        <f>IF(ISNA(VLOOKUP($A34,'classes-translation-lookup'!$A$2:$C$1000,2,FALSE)),,VLOOKUP($A34,'classes-translation-lookup'!$A$2:$C$1000,2,FALSE))</f>
        <v>0</v>
      </c>
      <c r="K34" s="3">
        <f>IF(ISNA(VLOOKUP($A34,'classes-translation-lookup'!$A$2:$C$1000,3,FALSE)),,VLOOKUP($A34,'classes-translation-lookup'!$A$2:$C$1000,3,FALSE))</f>
        <v>0</v>
      </c>
    </row>
    <row r="35" spans="1:11" ht="15.75" customHeight="1">
      <c r="A35" s="3" t="s">
        <v>854</v>
      </c>
      <c r="B35" s="3" t="s">
        <v>765</v>
      </c>
      <c r="C35" s="3" t="s">
        <v>855</v>
      </c>
      <c r="D35" s="10" t="s">
        <v>856</v>
      </c>
      <c r="E35" s="3"/>
      <c r="F35" s="3"/>
      <c r="G35" s="3"/>
      <c r="I35" s="3" t="s">
        <v>769</v>
      </c>
      <c r="J35" s="3">
        <f>IF(ISNA(VLOOKUP($A35,'classes-translation-lookup'!$A$2:$C$1000,2,FALSE)),,VLOOKUP($A35,'classes-translation-lookup'!$A$2:$C$1000,2,FALSE))</f>
        <v>0</v>
      </c>
      <c r="K35" s="3">
        <f>IF(ISNA(VLOOKUP($A35,'classes-translation-lookup'!$A$2:$C$1000,3,FALSE)),,VLOOKUP($A35,'classes-translation-lookup'!$A$2:$C$1000,3,FALSE))</f>
        <v>0</v>
      </c>
    </row>
    <row r="36" spans="1:11" ht="15.75" customHeight="1">
      <c r="A36" s="3" t="s">
        <v>857</v>
      </c>
      <c r="B36" s="3" t="s">
        <v>765</v>
      </c>
      <c r="C36" s="3" t="s">
        <v>858</v>
      </c>
      <c r="D36" s="10" t="s">
        <v>859</v>
      </c>
      <c r="E36" s="3"/>
      <c r="F36" s="3"/>
      <c r="G36" s="3"/>
      <c r="I36" s="3" t="s">
        <v>769</v>
      </c>
      <c r="J36" s="3">
        <f>IF(ISNA(VLOOKUP($A36,'classes-translation-lookup'!$A$2:$C$1000,2,FALSE)),,VLOOKUP($A36,'classes-translation-lookup'!$A$2:$C$1000,2,FALSE))</f>
        <v>0</v>
      </c>
      <c r="K36" s="3">
        <f>IF(ISNA(VLOOKUP($A36,'classes-translation-lookup'!$A$2:$C$1000,3,FALSE)),,VLOOKUP($A36,'classes-translation-lookup'!$A$2:$C$1000,3,FALSE))</f>
        <v>0</v>
      </c>
    </row>
    <row r="37" spans="1:11" ht="15.75" customHeight="1">
      <c r="A37" s="3" t="s">
        <v>860</v>
      </c>
      <c r="B37" s="3" t="s">
        <v>765</v>
      </c>
      <c r="C37" s="3" t="s">
        <v>861</v>
      </c>
      <c r="D37" s="10" t="s">
        <v>862</v>
      </c>
      <c r="E37" s="3"/>
      <c r="F37" s="3"/>
      <c r="G37" s="3"/>
      <c r="I37" s="3" t="s">
        <v>769</v>
      </c>
      <c r="J37" s="3">
        <f>IF(ISNA(VLOOKUP($A37,'classes-translation-lookup'!$A$2:$C$1000,2,FALSE)),,VLOOKUP($A37,'classes-translation-lookup'!$A$2:$C$1000,2,FALSE))</f>
        <v>0</v>
      </c>
      <c r="K37" s="3">
        <f>IF(ISNA(VLOOKUP($A37,'classes-translation-lookup'!$A$2:$C$1000,3,FALSE)),,VLOOKUP($A37,'classes-translation-lookup'!$A$2:$C$1000,3,FALSE))</f>
        <v>0</v>
      </c>
    </row>
    <row r="38" spans="1:11" ht="15.75" customHeight="1">
      <c r="A38" s="3" t="s">
        <v>863</v>
      </c>
      <c r="B38" s="3" t="s">
        <v>765</v>
      </c>
      <c r="C38" s="3" t="s">
        <v>864</v>
      </c>
      <c r="D38" s="10" t="s">
        <v>865</v>
      </c>
      <c r="E38" s="3"/>
      <c r="F38" s="3"/>
      <c r="G38" s="3"/>
      <c r="I38" s="3" t="s">
        <v>769</v>
      </c>
      <c r="J38" s="3">
        <f>IF(ISNA(VLOOKUP($A38,'classes-translation-lookup'!$A$2:$C$1000,2,FALSE)),,VLOOKUP($A38,'classes-translation-lookup'!$A$2:$C$1000,2,FALSE))</f>
        <v>0</v>
      </c>
      <c r="K38" s="3">
        <f>IF(ISNA(VLOOKUP($A38,'classes-translation-lookup'!$A$2:$C$1000,3,FALSE)),,VLOOKUP($A38,'classes-translation-lookup'!$A$2:$C$1000,3,FALSE))</f>
        <v>0</v>
      </c>
    </row>
    <row r="39" spans="1:11" ht="15.75" customHeight="1">
      <c r="A39" s="3" t="s">
        <v>866</v>
      </c>
      <c r="B39" s="3" t="s">
        <v>765</v>
      </c>
      <c r="C39" s="3" t="s">
        <v>867</v>
      </c>
      <c r="D39" s="10" t="s">
        <v>868</v>
      </c>
      <c r="E39" s="10" t="s">
        <v>868</v>
      </c>
      <c r="F39" s="3"/>
      <c r="G39" s="3"/>
      <c r="I39" s="3" t="s">
        <v>769</v>
      </c>
      <c r="J39" s="3">
        <f>IF(ISNA(VLOOKUP($A39,'classes-translation-lookup'!$A$2:$C$1000,2,FALSE)),,VLOOKUP($A39,'classes-translation-lookup'!$A$2:$C$1000,2,FALSE))</f>
        <v>0</v>
      </c>
      <c r="K39" s="3">
        <f>IF(ISNA(VLOOKUP($A39,'classes-translation-lookup'!$A$2:$C$1000,3,FALSE)),,VLOOKUP($A39,'classes-translation-lookup'!$A$2:$C$1000,3,FALSE))</f>
        <v>0</v>
      </c>
    </row>
    <row r="40" spans="1:11" ht="15.75" customHeight="1">
      <c r="A40" s="3" t="s">
        <v>869</v>
      </c>
      <c r="B40" s="3" t="s">
        <v>765</v>
      </c>
      <c r="C40" s="3" t="s">
        <v>870</v>
      </c>
      <c r="D40" s="10" t="s">
        <v>871</v>
      </c>
      <c r="E40" s="10" t="s">
        <v>871</v>
      </c>
      <c r="F40" s="10" t="s">
        <v>871</v>
      </c>
      <c r="G40" s="3"/>
      <c r="I40" s="3" t="s">
        <v>769</v>
      </c>
      <c r="J40" s="3">
        <f>IF(ISNA(VLOOKUP($A40,'classes-translation-lookup'!$A$2:$C$1000,2,FALSE)),,VLOOKUP($A40,'classes-translation-lookup'!$A$2:$C$1000,2,FALSE))</f>
        <v>0</v>
      </c>
      <c r="K40" s="3">
        <f>IF(ISNA(VLOOKUP($A40,'classes-translation-lookup'!$A$2:$C$1000,3,FALSE)),,VLOOKUP($A40,'classes-translation-lookup'!$A$2:$C$1000,3,FALSE))</f>
        <v>0</v>
      </c>
    </row>
    <row r="41" spans="1:11" ht="15.75" customHeight="1">
      <c r="A41" s="3" t="s">
        <v>872</v>
      </c>
      <c r="B41" s="3" t="s">
        <v>765</v>
      </c>
      <c r="C41" s="3" t="s">
        <v>873</v>
      </c>
      <c r="D41" s="10" t="s">
        <v>871</v>
      </c>
      <c r="E41" s="10" t="s">
        <v>871</v>
      </c>
      <c r="F41" s="10" t="s">
        <v>871</v>
      </c>
      <c r="G41" s="3"/>
      <c r="I41" s="3" t="s">
        <v>785</v>
      </c>
      <c r="J41" s="3">
        <f>IF(ISNA(VLOOKUP($A41,'classes-translation-lookup'!$A$2:$C$1000,2,FALSE)),,VLOOKUP($A41,'classes-translation-lookup'!$A$2:$C$1000,2,FALSE))</f>
        <v>0</v>
      </c>
      <c r="K41" s="3">
        <f>IF(ISNA(VLOOKUP($A41,'classes-translation-lookup'!$A$2:$C$1000,3,FALSE)),,VLOOKUP($A41,'classes-translation-lookup'!$A$2:$C$1000,3,FALSE))</f>
        <v>0</v>
      </c>
    </row>
    <row r="42" spans="1:11" ht="15.75" customHeight="1">
      <c r="A42" s="3" t="s">
        <v>874</v>
      </c>
      <c r="B42" s="3" t="s">
        <v>765</v>
      </c>
      <c r="C42" s="3" t="s">
        <v>875</v>
      </c>
      <c r="D42" s="10" t="s">
        <v>876</v>
      </c>
      <c r="E42" s="10" t="s">
        <v>876</v>
      </c>
      <c r="F42" s="10" t="s">
        <v>876</v>
      </c>
      <c r="G42" s="3"/>
      <c r="I42" s="3" t="s">
        <v>776</v>
      </c>
      <c r="J42" s="3">
        <f>IF(ISNA(VLOOKUP($A42,'classes-translation-lookup'!$A$2:$C$1000,2,FALSE)),,VLOOKUP($A42,'classes-translation-lookup'!$A$2:$C$1000,2,FALSE))</f>
        <v>0</v>
      </c>
      <c r="K42" s="3">
        <f>IF(ISNA(VLOOKUP($A42,'classes-translation-lookup'!$A$2:$C$1000,3,FALSE)),,VLOOKUP($A42,'classes-translation-lookup'!$A$2:$C$1000,3,FALSE))</f>
        <v>0</v>
      </c>
    </row>
    <row r="43" spans="1:11" ht="15.75" customHeight="1">
      <c r="A43" s="3" t="s">
        <v>877</v>
      </c>
      <c r="B43" s="3" t="s">
        <v>765</v>
      </c>
      <c r="C43" s="3" t="s">
        <v>878</v>
      </c>
      <c r="D43" s="3"/>
      <c r="E43" s="3"/>
      <c r="F43" s="10" t="s">
        <v>879</v>
      </c>
      <c r="G43" s="3"/>
      <c r="I43" s="3"/>
      <c r="J43" s="3">
        <f>IF(ISNA(VLOOKUP($A43,'classes-translation-lookup'!$A$2:$C$1000,2,FALSE)),,VLOOKUP($A43,'classes-translation-lookup'!$A$2:$C$1000,2,FALSE))</f>
        <v>0</v>
      </c>
      <c r="K43" s="3">
        <f>IF(ISNA(VLOOKUP($A43,'classes-translation-lookup'!$A$2:$C$1000,3,FALSE)),,VLOOKUP($A43,'classes-translation-lookup'!$A$2:$C$1000,3,FALSE))</f>
        <v>0</v>
      </c>
    </row>
    <row r="44" spans="1:11" ht="15.75" customHeight="1">
      <c r="A44" s="3" t="s">
        <v>686</v>
      </c>
      <c r="B44" s="3" t="s">
        <v>765</v>
      </c>
      <c r="C44" s="3" t="s">
        <v>880</v>
      </c>
      <c r="D44" s="10" t="s">
        <v>881</v>
      </c>
      <c r="E44" s="10" t="s">
        <v>881</v>
      </c>
      <c r="F44" s="10" t="s">
        <v>881</v>
      </c>
      <c r="G44" s="3"/>
      <c r="I44" s="3" t="s">
        <v>785</v>
      </c>
      <c r="J44" s="3" t="str">
        <f>IF(ISNA(VLOOKUP($A44,'classes-translation-lookup'!$A$2:$C$1000,2,FALSE)),,VLOOKUP($A44,'classes-translation-lookup'!$A$2:$C$1000,2,FALSE))</f>
        <v>數位學習工具箱 第一部分</v>
      </c>
      <c r="K44" s="3" t="str">
        <f>IF(ISNA(VLOOKUP($A44,'classes-translation-lookup'!$A$2:$C$1000,3,FALSE)),,VLOOKUP($A44,'classes-translation-lookup'!$A$2:$C$1000,3,FALSE))</f>
        <v>您是否正在尋找提升數位技能的方法，以跟上日新月異的科技發展？歡迎參加這個分為兩部分的課程，探索各種資源，幫助您持續精進技能並提升數位能力。這些資源可透過網路和行動裝置免費取得，課堂中將進行介紹。</v>
      </c>
    </row>
    <row r="45" spans="1:11" ht="15.75" customHeight="1">
      <c r="A45" s="3" t="s">
        <v>882</v>
      </c>
      <c r="B45" s="3" t="s">
        <v>765</v>
      </c>
      <c r="C45" s="3" t="s">
        <v>880</v>
      </c>
      <c r="D45" s="10" t="s">
        <v>881</v>
      </c>
      <c r="E45" s="10" t="s">
        <v>881</v>
      </c>
      <c r="F45" s="10" t="s">
        <v>881</v>
      </c>
      <c r="G45" s="3"/>
      <c r="I45" s="3" t="s">
        <v>785</v>
      </c>
      <c r="J45" s="3" t="str">
        <f>IF(ISNA(VLOOKUP($A45,'classes-translation-lookup'!$A$2:$C$1000,2,FALSE)),,VLOOKUP($A45,'classes-translation-lookup'!$A$2:$C$1000,2,FALSE))</f>
        <v>數位學習工具箱 第二部分</v>
      </c>
      <c r="K45" s="3" t="str">
        <f>IF(ISNA(VLOOKUP($A45,'classes-translation-lookup'!$A$2:$C$1000,3,FALSE)),,VLOOKUP($A45,'classes-translation-lookup'!$A$2:$C$1000,3,FALSE))</f>
        <v>您是否正在尋找提升數位技能的方法，以跟上日新月異的科技發展？歡迎參加這個分為兩部分的課程，探索各種資源，幫助您持續精進技能並提升數位能力。這些資源可透過網路和行動裝置免費取得，課堂中將進行介紹。</v>
      </c>
    </row>
    <row r="46" spans="1:11" ht="15.75" customHeight="1">
      <c r="A46" s="3" t="s">
        <v>521</v>
      </c>
      <c r="B46" s="3" t="s">
        <v>765</v>
      </c>
      <c r="C46" s="3" t="s">
        <v>883</v>
      </c>
      <c r="D46" s="10" t="s">
        <v>884</v>
      </c>
      <c r="E46" s="10" t="s">
        <v>885</v>
      </c>
      <c r="F46" s="10" t="s">
        <v>885</v>
      </c>
      <c r="G46" s="3"/>
      <c r="I46" s="3" t="s">
        <v>785</v>
      </c>
      <c r="J46" s="3" t="str">
        <f>IF(ISNA(VLOOKUP($A46,'classes-translation-lookup'!$A$2:$C$1000,2,FALSE)),,VLOOKUP($A46,'classes-translation-lookup'!$A$2:$C$1000,2,FALSE))</f>
        <v>數位媒體基礎</v>
      </c>
      <c r="K46" s="3" t="str">
        <f>IF(ISNA(VLOOKUP($A46,'classes-translation-lookup'!$A$2:$C$1000,3,FALSE)),,VLOOKUP($A46,'classes-translation-lookup'!$A$2:$C$1000,3,FALSE))</f>
        <v>學習有關下載音樂、影片、圖片等所有內容！還包括串流和分享的方式。</v>
      </c>
    </row>
    <row r="47" spans="1:11" ht="15.75" customHeight="1">
      <c r="A47" s="3" t="s">
        <v>886</v>
      </c>
      <c r="B47" s="3" t="s">
        <v>765</v>
      </c>
      <c r="C47" s="3" t="s">
        <v>887</v>
      </c>
      <c r="D47" s="10" t="s">
        <v>888</v>
      </c>
      <c r="E47" s="10" t="s">
        <v>888</v>
      </c>
      <c r="F47" s="10" t="s">
        <v>888</v>
      </c>
      <c r="G47" s="3"/>
      <c r="I47" s="3" t="s">
        <v>785</v>
      </c>
      <c r="J47" s="3">
        <f>IF(ISNA(VLOOKUP($A47,'classes-translation-lookup'!$A$2:$C$1000,2,FALSE)),,VLOOKUP($A47,'classes-translation-lookup'!$A$2:$C$1000,2,FALSE))</f>
        <v>0</v>
      </c>
      <c r="K47" s="3">
        <f>IF(ISNA(VLOOKUP($A47,'classes-translation-lookup'!$A$2:$C$1000,3,FALSE)),,VLOOKUP($A47,'classes-translation-lookup'!$A$2:$C$1000,3,FALSE))</f>
        <v>0</v>
      </c>
    </row>
    <row r="48" spans="1:11" ht="15.75" customHeight="1">
      <c r="A48" s="3" t="s">
        <v>95</v>
      </c>
      <c r="B48" s="3" t="s">
        <v>765</v>
      </c>
      <c r="C48" s="3" t="s">
        <v>889</v>
      </c>
      <c r="D48" s="10" t="s">
        <v>890</v>
      </c>
      <c r="E48" s="10" t="s">
        <v>890</v>
      </c>
      <c r="F48" s="10" t="s">
        <v>890</v>
      </c>
      <c r="G48" s="3"/>
      <c r="I48" s="3" t="s">
        <v>785</v>
      </c>
      <c r="J48" s="3" t="str">
        <f>IF(ISNA(VLOOKUP($A48,'classes-translation-lookup'!$A$2:$C$1000,2,FALSE)),,VLOOKUP($A48,'classes-translation-lookup'!$A$2:$C$1000,2,FALSE))</f>
        <v>電子郵件基礎</v>
      </c>
      <c r="K48" s="3" t="str">
        <f>IF(ISNA(VLOOKUP($A48,'classes-translation-lookup'!$A$2:$C$1000,3,FALSE)),,VLOOKUP($A48,'classes-translation-lookup'!$A$2:$C$1000,3,FALSE))</f>
        <v>學習電子郵件的運作方式，註冊免費電子郵件帳戶，以及學習發送、回覆、轉發郵件和附件。</v>
      </c>
    </row>
    <row r="49" spans="1:11" ht="15.75" customHeight="1">
      <c r="A49" s="3" t="s">
        <v>654</v>
      </c>
      <c r="B49" s="3" t="s">
        <v>765</v>
      </c>
      <c r="C49" s="3" t="s">
        <v>891</v>
      </c>
      <c r="D49" s="3"/>
      <c r="E49" s="3"/>
      <c r="F49" s="3"/>
      <c r="G49" s="3"/>
      <c r="I49" s="3"/>
      <c r="J49" s="3">
        <f>IF(ISNA(VLOOKUP($A49,'classes-translation-lookup'!$A$2:$C$1000,2,FALSE)),,VLOOKUP($A49,'classes-translation-lookup'!$A$2:$C$1000,2,FALSE))</f>
        <v>0</v>
      </c>
      <c r="K49" s="3">
        <f>IF(ISNA(VLOOKUP($A49,'classes-translation-lookup'!$A$2:$C$1000,3,FALSE)),,VLOOKUP($A49,'classes-translation-lookup'!$A$2:$C$1000,3,FALSE))</f>
        <v>0</v>
      </c>
    </row>
    <row r="50" spans="1:11" ht="15.75" customHeight="1">
      <c r="A50" s="3" t="s">
        <v>649</v>
      </c>
      <c r="B50" s="3" t="s">
        <v>765</v>
      </c>
      <c r="C50" s="3" t="s">
        <v>892</v>
      </c>
      <c r="D50" s="3"/>
      <c r="E50" s="3"/>
      <c r="F50" s="3"/>
      <c r="G50" s="3"/>
      <c r="I50" s="3"/>
      <c r="J50" s="3">
        <f>IF(ISNA(VLOOKUP($A50,'classes-translation-lookup'!$A$2:$C$1000,2,FALSE)),,VLOOKUP($A50,'classes-translation-lookup'!$A$2:$C$1000,2,FALSE))</f>
        <v>0</v>
      </c>
      <c r="K50" s="3">
        <f>IF(ISNA(VLOOKUP($A50,'classes-translation-lookup'!$A$2:$C$1000,3,FALSE)),,VLOOKUP($A50,'classes-translation-lookup'!$A$2:$C$1000,3,FALSE))</f>
        <v>0</v>
      </c>
    </row>
    <row r="51" spans="1:11" ht="15.75" customHeight="1">
      <c r="A51" s="3" t="s">
        <v>156</v>
      </c>
      <c r="B51" s="3" t="s">
        <v>765</v>
      </c>
      <c r="C51" s="3" t="s">
        <v>893</v>
      </c>
      <c r="D51" s="10" t="s">
        <v>894</v>
      </c>
      <c r="E51" s="3"/>
      <c r="F51" s="3"/>
      <c r="G51" s="3"/>
      <c r="I51" s="3" t="s">
        <v>769</v>
      </c>
      <c r="J51" s="3" t="str">
        <f>IF(ISNA(VLOOKUP($A51,'classes-translation-lookup'!$A$2:$C$1000,2,FALSE)),,VLOOKUP($A51,'classes-translation-lookup'!$A$2:$C$1000,2,FALSE))</f>
        <v>Excel 天才課程 1：邏輯函數</v>
      </c>
      <c r="K51" s="3" t="str">
        <f>IF(ISNA(VLOOKUP($A51,'classes-translation-lookup'!$A$2:$C$1000,3,FALSE)),,VLOOKUP($A51,'classes-translation-lookup'!$A$2:$C$1000,3,FALSE))</f>
        <v>這門課程涵蓋如何在公式和函數中使用條件邏輯，使您能夠創建在不同情況下表現不同的公式。所涵蓋的主題包括：IF 陳述式、巢狀 IF 陳述式、AND 和 OR 邏輯函數。
這門課程是我們的 Excel 天才課程系列的一部分。欲了解更多資訊，請訪問：bit.ly/3KBj04g</v>
      </c>
    </row>
    <row r="52" spans="1:11" ht="15.75" customHeight="1">
      <c r="A52" s="3" t="s">
        <v>164</v>
      </c>
      <c r="B52" s="3" t="s">
        <v>765</v>
      </c>
      <c r="C52" s="3" t="s">
        <v>895</v>
      </c>
      <c r="D52" s="10" t="s">
        <v>896</v>
      </c>
      <c r="E52" s="3"/>
      <c r="F52" s="3"/>
      <c r="G52" s="3"/>
      <c r="I52" s="3" t="s">
        <v>769</v>
      </c>
      <c r="J52" s="3" t="str">
        <f>IF(ISNA(VLOOKUP($A52,'classes-translation-lookup'!$A$2:$C$1000,2,FALSE)),,VLOOKUP($A52,'classes-translation-lookup'!$A$2:$C$1000,2,FALSE))</f>
        <v>Excel 天才課程 2：條件統計函數</v>
      </c>
      <c r="K52" s="3" t="str">
        <f>IF(ISNA(VLOOKUP($A52,'classes-translation-lookup'!$A$2:$C$1000,3,FALSE)),,VLOOKUP($A52,'classes-translation-lookup'!$A$2:$C$1000,3,FALSE))</f>
        <v>這門課程涵蓋如何利用課程1中的基本邏輯來創建基於條件處理數據的函數。主題包括 SUMIF/AVERAGEIF/COUNTIF 和 SUMIFS/AVERAGEIFS/COUNTIFS。
這門課程是我們的 Excel 天才課程系列的一部分。欲了解更多資訊，請訪問：bit.ly/3KBj04g</v>
      </c>
    </row>
    <row r="53" spans="1:11" ht="15.75" customHeight="1">
      <c r="A53" s="3" t="s">
        <v>173</v>
      </c>
      <c r="B53" s="3" t="s">
        <v>765</v>
      </c>
      <c r="C53" s="3" t="s">
        <v>897</v>
      </c>
      <c r="D53" s="10" t="s">
        <v>898</v>
      </c>
      <c r="E53" s="3"/>
      <c r="F53" s="3"/>
      <c r="G53" s="3"/>
      <c r="I53" s="3" t="s">
        <v>769</v>
      </c>
      <c r="J53" s="3" t="str">
        <f>IF(ISNA(VLOOKUP($A53,'classes-translation-lookup'!$A$2:$C$1000,2,FALSE)),,VLOOKUP($A53,'classes-translation-lookup'!$A$2:$C$1000,2,FALSE))</f>
        <v>Excel 天才課程 3：圖表和迷你圖</v>
      </c>
      <c r="K53" s="3" t="str">
        <f>IF(ISNA(VLOOKUP($A53,'classes-translation-lookup'!$A$2:$C$1000,3,FALSE)),,VLOOKUP($A53,'classes-translation-lookup'!$A$2:$C$1000,3,FALSE))</f>
        <v>這門課程將涵蓋如何自訂圖表以更好地視覺化資訊，以及各種圖表類型的優缺點。主題包括：格式化圖表、添加和自訂圖表元素、創建混合圖表、圖表分析工具和迷你圖。
這門課程是我們的 Excel 天才課程系列的一部分。欲了解更多資訊，請訪問：bit.ly/3KBj04g</v>
      </c>
    </row>
    <row r="54" spans="1:11" ht="15.75" customHeight="1">
      <c r="A54" s="3" t="s">
        <v>178</v>
      </c>
      <c r="B54" s="3" t="s">
        <v>765</v>
      </c>
      <c r="C54" s="3" t="s">
        <v>899</v>
      </c>
      <c r="D54" s="10" t="s">
        <v>900</v>
      </c>
      <c r="E54" s="3"/>
      <c r="F54" s="3"/>
      <c r="G54" s="3"/>
      <c r="I54" s="3" t="s">
        <v>769</v>
      </c>
      <c r="J54" s="3" t="str">
        <f>IF(ISNA(VLOOKUP($A54,'classes-translation-lookup'!$A$2:$C$1000,2,FALSE)),,VLOOKUP($A54,'classes-translation-lookup'!$A$2:$C$1000,2,FALSE))</f>
        <v>Excel 天才課程 4：表格和資料驗證</v>
      </c>
      <c r="K54" s="3" t="str">
        <f>IF(ISNA(VLOOKUP($A54,'classes-translation-lookup'!$A$2:$C$1000,3,FALSE)),,VLOOKUP($A54,'classes-translation-lookup'!$A$2:$C$1000,3,FALSE))</f>
        <v>這門課程將涵蓋如何創建陣列公式、如何建立和編輯表格，以及如何編寫結構化引用，使函數編寫更簡單、更靈活。我們還將討論資料驗證並在您的試算表中建立下拉清單。
這門課程是我們的 Excel 天才課程系列的一部分。欲了解更多資訊，請訪問：bit.ly/3KBj04g</v>
      </c>
    </row>
    <row r="55" spans="1:11" ht="15.75" customHeight="1">
      <c r="A55" s="3" t="s">
        <v>185</v>
      </c>
      <c r="B55" s="3" t="s">
        <v>765</v>
      </c>
      <c r="C55" s="3" t="s">
        <v>901</v>
      </c>
      <c r="D55" s="10" t="s">
        <v>902</v>
      </c>
      <c r="E55" s="3"/>
      <c r="F55" s="3"/>
      <c r="G55" s="3"/>
      <c r="I55" s="3" t="s">
        <v>769</v>
      </c>
      <c r="J55" s="3" t="str">
        <f>IF(ISNA(VLOOKUP($A55,'classes-translation-lookup'!$A$2:$C$1000,2,FALSE)),,VLOOKUP($A55,'classes-translation-lookup'!$A$2:$C$1000,2,FALSE))</f>
        <v>Excel 天才課程 5：樞紐分析表</v>
      </c>
      <c r="K55" s="3" t="str">
        <f>IF(ISNA(VLOOKUP($A55,'classes-translation-lookup'!$A$2:$C$1000,3,FALSE)),,VLOOKUP($A55,'classes-translation-lookup'!$A$2:$C$1000,3,FALSE))</f>
        <v>這門課程將涵蓋樞紐分析表，一種用於分析數據關係的強大工具。我們將討論如何設置用於樞紐分析表的數據、如何格式化結果、篩選技術以及互動元素。
這門課程是我們的 Excel 天才課程系列的一部分。欲了解更多資訊，請訪問：bit.ly/3KBj04g</v>
      </c>
    </row>
    <row r="56" spans="1:11" ht="15.75" customHeight="1">
      <c r="A56" s="3" t="s">
        <v>191</v>
      </c>
      <c r="B56" s="3" t="s">
        <v>765</v>
      </c>
      <c r="C56" s="3" t="s">
        <v>903</v>
      </c>
      <c r="D56" s="10" t="s">
        <v>904</v>
      </c>
      <c r="E56" s="3"/>
      <c r="F56" s="3"/>
      <c r="G56" s="3"/>
      <c r="I56" s="3" t="s">
        <v>769</v>
      </c>
      <c r="J56" s="3" t="str">
        <f>IF(ISNA(VLOOKUP($A56,'classes-translation-lookup'!$A$2:$C$1000,2,FALSE)),,VLOOKUP($A56,'classes-translation-lookup'!$A$2:$C$1000,2,FALSE))</f>
        <v>Excel 天才課程 6：建立儀表板</v>
      </c>
      <c r="K56" s="3" t="str">
        <f>IF(ISNA(VLOOKUP($A56,'classes-translation-lookup'!$A$2:$C$1000,3,FALSE)),,VLOOKUP($A56,'classes-translation-lookup'!$A$2:$C$1000,3,FALSE))</f>
        <v>這門課程將涵蓋如何創建多個樞紐分析表、樞紐圖表和切片器，並將它們組合成一個互動式工作表，稱為儀表板。
這門課程是我們的 Excel 天才課程系列的一部分。欲了解更多資訊，請訪問：bit.ly/3KBj04g</v>
      </c>
    </row>
    <row r="57" spans="1:11" ht="15.75" customHeight="1">
      <c r="A57" s="3" t="s">
        <v>211</v>
      </c>
      <c r="B57" s="3" t="s">
        <v>765</v>
      </c>
      <c r="C57" s="3" t="s">
        <v>905</v>
      </c>
      <c r="D57" s="10" t="s">
        <v>906</v>
      </c>
      <c r="E57" s="3"/>
      <c r="F57" s="3"/>
      <c r="G57" s="3"/>
      <c r="I57" s="3" t="s">
        <v>769</v>
      </c>
      <c r="J57" s="3" t="str">
        <f>IF(ISNA(VLOOKUP($A57,'classes-translation-lookup'!$A$2:$C$1000,2,FALSE)),,VLOOKUP($A57,'classes-translation-lookup'!$A$2:$C$1000,2,FALSE))</f>
        <v>Excel 天才課程 7：VLOOKUP</v>
      </c>
      <c r="K57" s="3" t="str">
        <f>IF(ISNA(VLOOKUP($A57,'classes-translation-lookup'!$A$2:$C$1000,3,FALSE)),,VLOOKUP($A57,'classes-translation-lookup'!$A$2:$C$1000,3,FALSE))</f>
        <v>這門課程將涵蓋 Excel 中最受歡迎的查詢方法 VLOOKUP，用於在數據集中搜索和檢索資訊，並處理結果。
這門課程是我們的 Excel 天才課程系列的一部分。欲了解更多資訊，請訪問：bit.ly/3KBj04g</v>
      </c>
    </row>
    <row r="58" spans="1:11" ht="15.75" customHeight="1">
      <c r="A58" s="3" t="s">
        <v>221</v>
      </c>
      <c r="B58" s="3" t="s">
        <v>765</v>
      </c>
      <c r="C58" s="3" t="s">
        <v>907</v>
      </c>
      <c r="D58" s="10" t="s">
        <v>908</v>
      </c>
      <c r="E58" s="3"/>
      <c r="F58" s="3"/>
      <c r="G58" s="3"/>
      <c r="I58" s="3" t="s">
        <v>769</v>
      </c>
      <c r="J58" s="3" t="str">
        <f>IF(ISNA(VLOOKUP($A58,'classes-translation-lookup'!$A$2:$C$1000,2,FALSE)),,VLOOKUP($A58,'classes-translation-lookup'!$A$2:$C$1000,2,FALSE))</f>
        <v>Excel 天才課程 8：LOOKUP 和 INDEX/MATCH</v>
      </c>
      <c r="K58" s="3" t="str">
        <f>IF(ISNA(VLOOKUP($A58,'classes-translation-lookup'!$A$2:$C$1000,3,FALSE)),,VLOOKUP($A58,'classes-translation-lookup'!$A$2:$C$1000,3,FALSE))</f>
        <v>這門課程將涵蓋 Excel 中的替代查詢方法——LOOKUP 和 INDEX MATCH，並討論每種方法的優缺點。
這門課程是我們的 Excel 天才課程系列的一部分。欲了解更多資訊，請訪問：bit.ly/3KBj04g</v>
      </c>
    </row>
    <row r="59" spans="1:11" ht="15.75" customHeight="1">
      <c r="A59" s="3" t="s">
        <v>226</v>
      </c>
      <c r="B59" s="3" t="s">
        <v>765</v>
      </c>
      <c r="C59" s="3" t="s">
        <v>909</v>
      </c>
      <c r="D59" s="10" t="s">
        <v>910</v>
      </c>
      <c r="E59" s="3"/>
      <c r="F59" s="3"/>
      <c r="G59" s="3"/>
      <c r="I59" s="3" t="s">
        <v>769</v>
      </c>
      <c r="J59" s="3" t="str">
        <f>IF(ISNA(VLOOKUP($A59,'classes-translation-lookup'!$A$2:$C$1000,2,FALSE)),,VLOOKUP($A59,'classes-translation-lookup'!$A$2:$C$1000,2,FALSE))</f>
        <v>Excel 天才課程 9：字串函數和目標搜尋</v>
      </c>
      <c r="K59" s="3" t="str">
        <f>IF(ISNA(VLOOKUP($A59,'classes-translation-lookup'!$A$2:$C$1000,3,FALSE)),,VLOOKUP($A59,'classes-translation-lookup'!$A$2:$C$1000,3,FALSE))</f>
        <v>這門課程將涵蓋如何使用函數來修改字串，這是在清理數據時非常有用的工具，以及如何使用目標搜尋來解決常見問題。
這門課程是我們的 Excel 天才課程系列的一部分。欲了解更多資訊，請訪問：bit.ly/3KBj04g</v>
      </c>
    </row>
    <row r="60" spans="1:11" ht="15.75" customHeight="1">
      <c r="A60" s="3" t="s">
        <v>121</v>
      </c>
      <c r="B60" s="3" t="s">
        <v>765</v>
      </c>
      <c r="C60" s="3" t="s">
        <v>911</v>
      </c>
      <c r="D60" s="10" t="s">
        <v>912</v>
      </c>
      <c r="E60" s="10" t="s">
        <v>913</v>
      </c>
      <c r="F60" s="10" t="s">
        <v>912</v>
      </c>
      <c r="G60" s="3" t="s">
        <v>914</v>
      </c>
      <c r="I60" s="3" t="s">
        <v>776</v>
      </c>
      <c r="J60" s="3">
        <f>IF(ISNA(VLOOKUP($A60,'classes-translation-lookup'!$A$2:$C$1000,2,FALSE)),,VLOOKUP($A60,'classes-translation-lookup'!$A$2:$C$1000,2,FALSE))</f>
        <v>0</v>
      </c>
      <c r="K60" s="3">
        <f>IF(ISNA(VLOOKUP($A60,'classes-translation-lookup'!$A$2:$C$1000,3,FALSE)),,VLOOKUP($A60,'classes-translation-lookup'!$A$2:$C$1000,3,FALSE))</f>
        <v>0</v>
      </c>
    </row>
    <row r="61" spans="1:11" ht="15.75" customHeight="1">
      <c r="A61" s="3" t="s">
        <v>915</v>
      </c>
      <c r="B61" s="3" t="s">
        <v>765</v>
      </c>
      <c r="C61" s="3" t="s">
        <v>916</v>
      </c>
      <c r="D61" s="10" t="s">
        <v>917</v>
      </c>
      <c r="E61" s="10" t="s">
        <v>917</v>
      </c>
      <c r="F61" s="10" t="s">
        <v>917</v>
      </c>
      <c r="G61" s="3"/>
      <c r="I61" s="3" t="s">
        <v>785</v>
      </c>
      <c r="J61" s="3">
        <f>IF(ISNA(VLOOKUP($A61,'classes-translation-lookup'!$A$2:$C$1000,2,FALSE)),,VLOOKUP($A61,'classes-translation-lookup'!$A$2:$C$1000,2,FALSE))</f>
        <v>0</v>
      </c>
      <c r="K61" s="3">
        <f>IF(ISNA(VLOOKUP($A61,'classes-translation-lookup'!$A$2:$C$1000,3,FALSE)),,VLOOKUP($A61,'classes-translation-lookup'!$A$2:$C$1000,3,FALSE))</f>
        <v>0</v>
      </c>
    </row>
    <row r="62" spans="1:11" ht="15.75" customHeight="1">
      <c r="A62" s="3" t="s">
        <v>918</v>
      </c>
      <c r="B62" s="3" t="s">
        <v>765</v>
      </c>
      <c r="C62" s="3" t="s">
        <v>919</v>
      </c>
      <c r="D62" s="3"/>
      <c r="E62" s="3"/>
      <c r="F62" s="3"/>
      <c r="G62" s="3"/>
      <c r="I62" s="3"/>
      <c r="J62" s="3">
        <f>IF(ISNA(VLOOKUP($A62,'classes-translation-lookup'!$A$2:$C$1000,2,FALSE)),,VLOOKUP($A62,'classes-translation-lookup'!$A$2:$C$1000,2,FALSE))</f>
        <v>0</v>
      </c>
      <c r="K62" s="3">
        <f>IF(ISNA(VLOOKUP($A62,'classes-translation-lookup'!$A$2:$C$1000,3,FALSE)),,VLOOKUP($A62,'classes-translation-lookup'!$A$2:$C$1000,3,FALSE))</f>
        <v>0</v>
      </c>
    </row>
    <row r="63" spans="1:11" ht="15.75" customHeight="1">
      <c r="A63" s="3" t="s">
        <v>920</v>
      </c>
      <c r="B63" s="3" t="s">
        <v>765</v>
      </c>
      <c r="C63" s="3" t="s">
        <v>921</v>
      </c>
      <c r="D63" s="3"/>
      <c r="E63" s="3"/>
      <c r="F63" s="3"/>
      <c r="G63" s="3"/>
      <c r="I63" s="3" t="s">
        <v>769</v>
      </c>
      <c r="J63" s="3">
        <f>IF(ISNA(VLOOKUP($A63,'classes-translation-lookup'!$A$2:$C$1000,2,FALSE)),,VLOOKUP($A63,'classes-translation-lookup'!$A$2:$C$1000,2,FALSE))</f>
        <v>0</v>
      </c>
      <c r="K63" s="3">
        <f>IF(ISNA(VLOOKUP($A63,'classes-translation-lookup'!$A$2:$C$1000,3,FALSE)),,VLOOKUP($A63,'classes-translation-lookup'!$A$2:$C$1000,3,FALSE))</f>
        <v>0</v>
      </c>
    </row>
    <row r="64" spans="1:11" ht="15.75" customHeight="1">
      <c r="A64" s="3" t="s">
        <v>107</v>
      </c>
      <c r="B64" s="3" t="s">
        <v>765</v>
      </c>
      <c r="C64" s="3" t="s">
        <v>922</v>
      </c>
      <c r="D64" s="10" t="s">
        <v>923</v>
      </c>
      <c r="E64" s="10" t="s">
        <v>923</v>
      </c>
      <c r="F64" s="3"/>
      <c r="G64" s="3"/>
      <c r="I64" s="3" t="s">
        <v>785</v>
      </c>
      <c r="J64" s="3" t="str">
        <f>IF(ISNA(VLOOKUP($A64,'classes-translation-lookup'!$A$2:$C$1000,2,FALSE)),,VLOOKUP($A64,'classes-translation-lookup'!$A$2:$C$1000,2,FALSE))</f>
        <v>檔案管理基礎</v>
      </c>
      <c r="K64" s="3" t="str">
        <f>IF(ISNA(VLOOKUP($A64,'classes-translation-lookup'!$A$2:$C$1000,3,FALSE)),,VLOOKUP($A64,'classes-translation-lookup'!$A$2:$C$1000,3,FALSE))</f>
        <v>瞭解如何處理檔案和資料夾是使用電腦的重要一環。在這堂課中，您將學習檔案結構、複製和刪除檔案、可攜式儲存和雲端儲存。</v>
      </c>
    </row>
    <row r="65" spans="1:11" ht="13">
      <c r="A65" s="3" t="s">
        <v>924</v>
      </c>
      <c r="B65" s="3" t="s">
        <v>765</v>
      </c>
      <c r="C65" s="3" t="s">
        <v>925</v>
      </c>
      <c r="D65" s="10" t="s">
        <v>926</v>
      </c>
      <c r="E65" s="10" t="s">
        <v>926</v>
      </c>
      <c r="F65" s="10" t="s">
        <v>926</v>
      </c>
      <c r="G65" s="3"/>
      <c r="I65" s="3" t="s">
        <v>785</v>
      </c>
      <c r="J65" s="3">
        <f>IF(ISNA(VLOOKUP($A65,'classes-translation-lookup'!$A$2:$C$1000,2,FALSE)),,VLOOKUP($A65,'classes-translation-lookup'!$A$2:$C$1000,2,FALSE))</f>
        <v>0</v>
      </c>
      <c r="K65" s="3">
        <f>IF(ISNA(VLOOKUP($A65,'classes-translation-lookup'!$A$2:$C$1000,3,FALSE)),,VLOOKUP($A65,'classes-translation-lookup'!$A$2:$C$1000,3,FALSE))</f>
        <v>0</v>
      </c>
    </row>
    <row r="66" spans="1:11" ht="13">
      <c r="A66" s="3" t="s">
        <v>927</v>
      </c>
      <c r="B66" s="3" t="s">
        <v>765</v>
      </c>
      <c r="C66" s="3" t="s">
        <v>928</v>
      </c>
      <c r="D66" s="10" t="s">
        <v>929</v>
      </c>
      <c r="E66" s="10" t="s">
        <v>929</v>
      </c>
      <c r="F66" s="10" t="s">
        <v>929</v>
      </c>
      <c r="G66" s="3"/>
      <c r="I66" s="3" t="s">
        <v>785</v>
      </c>
      <c r="J66" s="3">
        <f>IF(ISNA(VLOOKUP($A66,'classes-translation-lookup'!$A$2:$C$1000,2,FALSE)),,VLOOKUP($A66,'classes-translation-lookup'!$A$2:$C$1000,2,FALSE))</f>
        <v>0</v>
      </c>
      <c r="K66" s="3">
        <f>IF(ISNA(VLOOKUP($A66,'classes-translation-lookup'!$A$2:$C$1000,3,FALSE)),,VLOOKUP($A66,'classes-translation-lookup'!$A$2:$C$1000,3,FALSE))</f>
        <v>0</v>
      </c>
    </row>
    <row r="67" spans="1:11" ht="13">
      <c r="A67" s="3" t="s">
        <v>930</v>
      </c>
      <c r="B67" s="3" t="s">
        <v>765</v>
      </c>
      <c r="C67" s="3" t="s">
        <v>931</v>
      </c>
      <c r="D67" s="3"/>
      <c r="E67" s="3"/>
      <c r="F67" s="3"/>
      <c r="G67" s="3"/>
      <c r="I67" s="3"/>
      <c r="J67" s="3">
        <f>IF(ISNA(VLOOKUP($A67,'classes-translation-lookup'!$A$2:$C$1000,2,FALSE)),,VLOOKUP($A67,'classes-translation-lookup'!$A$2:$C$1000,2,FALSE))</f>
        <v>0</v>
      </c>
      <c r="K67" s="3">
        <f>IF(ISNA(VLOOKUP($A67,'classes-translation-lookup'!$A$2:$C$1000,3,FALSE)),,VLOOKUP($A67,'classes-translation-lookup'!$A$2:$C$1000,3,FALSE))</f>
        <v>0</v>
      </c>
    </row>
    <row r="68" spans="1:11" ht="13">
      <c r="A68" s="3" t="s">
        <v>932</v>
      </c>
      <c r="B68" s="3" t="s">
        <v>765</v>
      </c>
      <c r="C68" s="3" t="s">
        <v>933</v>
      </c>
      <c r="D68" s="3"/>
      <c r="E68" s="3"/>
      <c r="F68" s="3"/>
      <c r="G68" s="3"/>
      <c r="I68" s="3"/>
      <c r="J68" s="3">
        <f>IF(ISNA(VLOOKUP($A68,'classes-translation-lookup'!$A$2:$C$1000,2,FALSE)),,VLOOKUP($A68,'classes-translation-lookup'!$A$2:$C$1000,2,FALSE))</f>
        <v>0</v>
      </c>
      <c r="K68" s="3">
        <f>IF(ISNA(VLOOKUP($A68,'classes-translation-lookup'!$A$2:$C$1000,3,FALSE)),,VLOOKUP($A68,'classes-translation-lookup'!$A$2:$C$1000,3,FALSE))</f>
        <v>0</v>
      </c>
    </row>
    <row r="69" spans="1:11" ht="13">
      <c r="A69" s="3" t="s">
        <v>87</v>
      </c>
      <c r="B69" s="3" t="s">
        <v>765</v>
      </c>
      <c r="C69" s="3" t="s">
        <v>934</v>
      </c>
      <c r="D69" s="10" t="s">
        <v>935</v>
      </c>
      <c r="E69" s="10" t="s">
        <v>935</v>
      </c>
      <c r="F69" s="10" t="s">
        <v>935</v>
      </c>
      <c r="G69" s="3" t="s">
        <v>936</v>
      </c>
      <c r="I69" s="3" t="s">
        <v>769</v>
      </c>
      <c r="J69" s="3" t="str">
        <f>IF(ISNA(VLOOKUP($A69,'classes-translation-lookup'!$A$2:$C$1000,2,FALSE)),,VLOOKUP($A69,'classes-translation-lookup'!$A$2:$C$1000,2,FALSE))</f>
        <v>Python 程式設計基礎第 1 部分</v>
      </c>
      <c r="K69" s="3">
        <f>IF(ISNA(VLOOKUP($A69,'classes-translation-lookup'!$A$2:$C$1000,3,FALSE)),,VLOOKUP($A69,'classes-translation-lookup'!$A$2:$C$1000,3,FALSE))</f>
        <v>0</v>
      </c>
    </row>
    <row r="70" spans="1:11" ht="13">
      <c r="A70" s="3" t="s">
        <v>99</v>
      </c>
      <c r="B70" s="3" t="s">
        <v>765</v>
      </c>
      <c r="C70" s="3" t="s">
        <v>937</v>
      </c>
      <c r="D70" s="10" t="s">
        <v>938</v>
      </c>
      <c r="E70" s="10" t="s">
        <v>938</v>
      </c>
      <c r="F70" s="10" t="s">
        <v>938</v>
      </c>
      <c r="G70" s="3" t="s">
        <v>939</v>
      </c>
      <c r="I70" s="3" t="s">
        <v>769</v>
      </c>
      <c r="J70" s="3" t="str">
        <f>IF(ISNA(VLOOKUP($A70,'classes-translation-lookup'!$A$2:$C$1000,2,FALSE)),,VLOOKUP($A70,'classes-translation-lookup'!$A$2:$C$1000,2,FALSE))</f>
        <v>Python 程式設計基礎第 2 部分</v>
      </c>
      <c r="K70" s="3">
        <f>IF(ISNA(VLOOKUP($A70,'classes-translation-lookup'!$A$2:$C$1000,3,FALSE)),,VLOOKUP($A70,'classes-translation-lookup'!$A$2:$C$1000,3,FALSE))</f>
        <v>0</v>
      </c>
    </row>
    <row r="71" spans="1:11" ht="13">
      <c r="A71" s="3" t="s">
        <v>940</v>
      </c>
      <c r="B71" s="3" t="s">
        <v>765</v>
      </c>
      <c r="C71" s="3" t="s">
        <v>941</v>
      </c>
      <c r="D71" s="3"/>
      <c r="E71" s="3"/>
      <c r="F71" s="3"/>
      <c r="G71" s="3"/>
      <c r="I71" s="3"/>
      <c r="J71" s="3">
        <f>IF(ISNA(VLOOKUP($A71,'classes-translation-lookup'!$A$2:$C$1000,2,FALSE)),,VLOOKUP($A71,'classes-translation-lookup'!$A$2:$C$1000,2,FALSE))</f>
        <v>0</v>
      </c>
      <c r="K71" s="3">
        <f>IF(ISNA(VLOOKUP($A71,'classes-translation-lookup'!$A$2:$C$1000,3,FALSE)),,VLOOKUP($A71,'classes-translation-lookup'!$A$2:$C$1000,3,FALSE))</f>
        <v>0</v>
      </c>
    </row>
    <row r="72" spans="1:11" ht="13">
      <c r="A72" s="3" t="s">
        <v>942</v>
      </c>
      <c r="B72" s="3" t="s">
        <v>765</v>
      </c>
      <c r="C72" s="3" t="s">
        <v>943</v>
      </c>
      <c r="D72" s="10" t="s">
        <v>944</v>
      </c>
      <c r="E72" s="10" t="s">
        <v>945</v>
      </c>
      <c r="F72" s="10" t="s">
        <v>945</v>
      </c>
      <c r="G72" s="3"/>
      <c r="I72" s="3" t="s">
        <v>785</v>
      </c>
      <c r="J72" s="3">
        <f>IF(ISNA(VLOOKUP($A72,'classes-translation-lookup'!$A$2:$C$1000,2,FALSE)),,VLOOKUP($A72,'classes-translation-lookup'!$A$2:$C$1000,2,FALSE))</f>
        <v>0</v>
      </c>
      <c r="K72" s="3">
        <f>IF(ISNA(VLOOKUP($A72,'classes-translation-lookup'!$A$2:$C$1000,3,FALSE)),,VLOOKUP($A72,'classes-translation-lookup'!$A$2:$C$1000,3,FALSE))</f>
        <v>0</v>
      </c>
    </row>
    <row r="73" spans="1:11" ht="13">
      <c r="A73" s="3" t="s">
        <v>131</v>
      </c>
      <c r="B73" s="3" t="s">
        <v>765</v>
      </c>
      <c r="C73" s="3" t="s">
        <v>946</v>
      </c>
      <c r="D73" s="10" t="s">
        <v>947</v>
      </c>
      <c r="E73" s="10" t="s">
        <v>947</v>
      </c>
      <c r="F73" s="10" t="s">
        <v>947</v>
      </c>
      <c r="G73" s="3"/>
      <c r="I73" s="3" t="s">
        <v>785</v>
      </c>
      <c r="J73" s="3" t="str">
        <f>IF(ISNA(VLOOKUP($A73,'classes-translation-lookup'!$A$2:$C$1000,2,FALSE)),,VLOOKUP($A73,'classes-translation-lookup'!$A$2:$C$1000,2,FALSE))</f>
        <v>深入了解 Google</v>
      </c>
      <c r="K73" s="3" t="str">
        <f>IF(ISNA(VLOOKUP($A73,'classes-translation-lookup'!$A$2:$C$1000,3,FALSE)),,VLOOKUP($A73,'classes-translation-lookup'!$A$2:$C$1000,3,FALSE))</f>
        <v>深度探索Google，發現它驚人之處。</v>
      </c>
    </row>
    <row r="74" spans="1:11" ht="13">
      <c r="A74" s="3" t="s">
        <v>948</v>
      </c>
      <c r="B74" s="3" t="s">
        <v>765</v>
      </c>
      <c r="C74" s="3" t="s">
        <v>949</v>
      </c>
      <c r="D74" s="3"/>
      <c r="E74" s="3"/>
      <c r="F74" s="3"/>
      <c r="G74" s="3"/>
      <c r="I74" s="3" t="s">
        <v>785</v>
      </c>
      <c r="J74" s="3">
        <f>IF(ISNA(VLOOKUP($A74,'classes-translation-lookup'!$A$2:$C$1000,2,FALSE)),,VLOOKUP($A74,'classes-translation-lookup'!$A$2:$C$1000,2,FALSE))</f>
        <v>0</v>
      </c>
      <c r="K74" s="3">
        <f>IF(ISNA(VLOOKUP($A74,'classes-translation-lookup'!$A$2:$C$1000,3,FALSE)),,VLOOKUP($A74,'classes-translation-lookup'!$A$2:$C$1000,3,FALSE))</f>
        <v>0</v>
      </c>
    </row>
    <row r="75" spans="1:11" ht="13">
      <c r="A75" s="3" t="s">
        <v>950</v>
      </c>
      <c r="B75" s="3" t="s">
        <v>765</v>
      </c>
      <c r="C75" s="3" t="s">
        <v>951</v>
      </c>
      <c r="D75" s="10" t="s">
        <v>952</v>
      </c>
      <c r="E75" s="10" t="s">
        <v>953</v>
      </c>
      <c r="F75" s="10" t="s">
        <v>953</v>
      </c>
      <c r="G75" s="3"/>
      <c r="I75" s="3" t="s">
        <v>785</v>
      </c>
      <c r="J75" s="3">
        <f>IF(ISNA(VLOOKUP($A75,'classes-translation-lookup'!$A$2:$C$1000,2,FALSE)),,VLOOKUP($A75,'classes-translation-lookup'!$A$2:$C$1000,2,FALSE))</f>
        <v>0</v>
      </c>
      <c r="K75" s="3">
        <f>IF(ISNA(VLOOKUP($A75,'classes-translation-lookup'!$A$2:$C$1000,3,FALSE)),,VLOOKUP($A75,'classes-translation-lookup'!$A$2:$C$1000,3,FALSE))</f>
        <v>0</v>
      </c>
    </row>
    <row r="76" spans="1:11" ht="13">
      <c r="A76" s="3" t="s">
        <v>954</v>
      </c>
      <c r="B76" s="3" t="s">
        <v>765</v>
      </c>
      <c r="C76" s="3" t="s">
        <v>955</v>
      </c>
      <c r="D76" s="3"/>
      <c r="E76" s="3"/>
      <c r="F76" s="3"/>
      <c r="G76" s="3"/>
      <c r="I76" s="3" t="s">
        <v>769</v>
      </c>
      <c r="J76" s="3">
        <f>IF(ISNA(VLOOKUP($A76,'classes-translation-lookup'!$A$2:$C$1000,2,FALSE)),,VLOOKUP($A76,'classes-translation-lookup'!$A$2:$C$1000,2,FALSE))</f>
        <v>0</v>
      </c>
      <c r="K76" s="3">
        <f>IF(ISNA(VLOOKUP($A76,'classes-translation-lookup'!$A$2:$C$1000,3,FALSE)),,VLOOKUP($A76,'classes-translation-lookup'!$A$2:$C$1000,3,FALSE))</f>
        <v>0</v>
      </c>
    </row>
    <row r="77" spans="1:11" ht="13">
      <c r="A77" s="3" t="s">
        <v>956</v>
      </c>
      <c r="B77" s="3" t="s">
        <v>765</v>
      </c>
      <c r="C77" s="3" t="s">
        <v>957</v>
      </c>
      <c r="D77" s="3"/>
      <c r="E77" s="3"/>
      <c r="F77" s="3"/>
      <c r="G77" s="3"/>
      <c r="I77" s="3"/>
      <c r="J77" s="3">
        <f>IF(ISNA(VLOOKUP($A77,'classes-translation-lookup'!$A$2:$C$1000,2,FALSE)),,VLOOKUP($A77,'classes-translation-lookup'!$A$2:$C$1000,2,FALSE))</f>
        <v>0</v>
      </c>
      <c r="K77" s="3">
        <f>IF(ISNA(VLOOKUP($A77,'classes-translation-lookup'!$A$2:$C$1000,3,FALSE)),,VLOOKUP($A77,'classes-translation-lookup'!$A$2:$C$1000,3,FALSE))</f>
        <v>0</v>
      </c>
    </row>
    <row r="78" spans="1:11" ht="13">
      <c r="A78" s="3" t="s">
        <v>463</v>
      </c>
      <c r="B78" s="3" t="s">
        <v>765</v>
      </c>
      <c r="C78" s="3" t="s">
        <v>958</v>
      </c>
      <c r="D78" s="3"/>
      <c r="E78" s="3"/>
      <c r="F78" s="3"/>
      <c r="G78" s="3"/>
      <c r="I78" s="3"/>
      <c r="J78" s="3" t="str">
        <f>IF(ISNA(VLOOKUP($A78,'classes-translation-lookup'!$A$2:$C$1000,2,FALSE)),,VLOOKUP($A78,'classes-translation-lookup'!$A$2:$C$1000,2,FALSE))</f>
        <v>使用Google Slide製作賀卡</v>
      </c>
      <c r="K78" s="3" t="str">
        <f>IF(ISNA(VLOOKUP($A78,'classes-translation-lookup'!$A$2:$C$1000,3,FALSE)),,VLOOKUP($A78,'classes-translation-lookup'!$A$2:$C$1000,3,FALSE))</f>
        <v>學習如何使用線上簡報軟體 Google 幻燈片設計和列印賀卡</v>
      </c>
    </row>
    <row r="79" spans="1:11" ht="13">
      <c r="A79" s="3" t="s">
        <v>959</v>
      </c>
      <c r="B79" s="3" t="s">
        <v>765</v>
      </c>
      <c r="C79" s="3" t="s">
        <v>960</v>
      </c>
      <c r="D79" s="10" t="s">
        <v>961</v>
      </c>
      <c r="E79" s="10" t="s">
        <v>962</v>
      </c>
      <c r="F79" s="10" t="s">
        <v>962</v>
      </c>
      <c r="G79" s="3"/>
      <c r="I79" s="3" t="s">
        <v>785</v>
      </c>
      <c r="J79" s="3">
        <f>IF(ISNA(VLOOKUP($A79,'classes-translation-lookup'!$A$2:$C$1000,2,FALSE)),,VLOOKUP($A79,'classes-translation-lookup'!$A$2:$C$1000,2,FALSE))</f>
        <v>0</v>
      </c>
      <c r="K79" s="3">
        <f>IF(ISNA(VLOOKUP($A79,'classes-translation-lookup'!$A$2:$C$1000,3,FALSE)),,VLOOKUP($A79,'classes-translation-lookup'!$A$2:$C$1000,3,FALSE))</f>
        <v>0</v>
      </c>
    </row>
    <row r="80" spans="1:11" ht="13">
      <c r="A80" s="3" t="s">
        <v>183</v>
      </c>
      <c r="B80" s="3" t="s">
        <v>765</v>
      </c>
      <c r="C80" s="3" t="s">
        <v>963</v>
      </c>
      <c r="D80" s="10" t="s">
        <v>964</v>
      </c>
      <c r="E80" s="10" t="s">
        <v>964</v>
      </c>
      <c r="F80" s="3"/>
      <c r="G80" s="3"/>
      <c r="I80" s="3" t="s">
        <v>785</v>
      </c>
      <c r="J80" s="3">
        <f>IF(ISNA(VLOOKUP($A80,'classes-translation-lookup'!$A$2:$C$1000,2,FALSE)),,VLOOKUP($A80,'classes-translation-lookup'!$A$2:$C$1000,2,FALSE))</f>
        <v>0</v>
      </c>
      <c r="K80" s="3">
        <f>IF(ISNA(VLOOKUP($A80,'classes-translation-lookup'!$A$2:$C$1000,3,FALSE)),,VLOOKUP($A80,'classes-translation-lookup'!$A$2:$C$1000,3,FALSE))</f>
        <v>0</v>
      </c>
    </row>
    <row r="81" spans="1:11" ht="13">
      <c r="A81" s="3" t="s">
        <v>232</v>
      </c>
      <c r="B81" s="3" t="s">
        <v>765</v>
      </c>
      <c r="C81" s="3" t="s">
        <v>965</v>
      </c>
      <c r="D81" s="10" t="s">
        <v>966</v>
      </c>
      <c r="E81" s="10" t="s">
        <v>967</v>
      </c>
      <c r="F81" s="10" t="s">
        <v>967</v>
      </c>
      <c r="G81" s="3"/>
      <c r="I81" s="3" t="s">
        <v>785</v>
      </c>
      <c r="J81" s="3" t="str">
        <f>IF(ISNA(VLOOKUP($A81,'classes-translation-lookup'!$A$2:$C$1000,2,FALSE)),,VLOOKUP($A81,'classes-translation-lookup'!$A$2:$C$1000,2,FALSE))</f>
        <v>iMovie入門</v>
      </c>
      <c r="K81" s="3" t="str">
        <f>IF(ISNA(VLOOKUP($A81,'classes-translation-lookup'!$A$2:$C$1000,3,FALSE)),,VLOOKUP($A81,'classes-translation-lookup'!$A$2:$C$1000,3,FALSE))</f>
        <v>iMovie 是一款免費提供在Mac平台上使用的影片創建軟件。透過這款適合初學者的影片編輯軟件，學習如何操作軟件以及開始製作您自己的影片。這堂課程是studio40提供的媒體和製作課程之一。欲了解更多信息，請訪問 https://on.nypl.org/studio40。</v>
      </c>
    </row>
    <row r="82" spans="1:11" ht="13">
      <c r="A82" s="3" t="s">
        <v>968</v>
      </c>
      <c r="B82" s="3" t="s">
        <v>765</v>
      </c>
      <c r="C82" s="3" t="s">
        <v>969</v>
      </c>
      <c r="D82" s="10" t="s">
        <v>970</v>
      </c>
      <c r="E82" s="10" t="s">
        <v>970</v>
      </c>
      <c r="F82" s="10" t="s">
        <v>970</v>
      </c>
      <c r="G82" s="3"/>
      <c r="I82" s="3" t="s">
        <v>769</v>
      </c>
      <c r="J82" s="3">
        <f>IF(ISNA(VLOOKUP($A82,'classes-translation-lookup'!$A$2:$C$1000,2,FALSE)),,VLOOKUP($A82,'classes-translation-lookup'!$A$2:$C$1000,2,FALSE))</f>
        <v>0</v>
      </c>
      <c r="K82" s="3">
        <f>IF(ISNA(VLOOKUP($A82,'classes-translation-lookup'!$A$2:$C$1000,3,FALSE)),,VLOOKUP($A82,'classes-translation-lookup'!$A$2:$C$1000,3,FALSE))</f>
        <v>0</v>
      </c>
    </row>
    <row r="83" spans="1:11" ht="13">
      <c r="A83" s="3" t="s">
        <v>971</v>
      </c>
      <c r="B83" s="3" t="s">
        <v>765</v>
      </c>
      <c r="C83" s="3" t="s">
        <v>972</v>
      </c>
      <c r="D83" s="10" t="s">
        <v>973</v>
      </c>
      <c r="E83" s="10" t="s">
        <v>973</v>
      </c>
      <c r="F83" s="10" t="s">
        <v>973</v>
      </c>
      <c r="G83" s="3"/>
      <c r="I83" s="3" t="s">
        <v>769</v>
      </c>
      <c r="J83" s="3">
        <f>IF(ISNA(VLOOKUP($A83,'classes-translation-lookup'!$A$2:$C$1000,2,FALSE)),,VLOOKUP($A83,'classes-translation-lookup'!$A$2:$C$1000,2,FALSE))</f>
        <v>0</v>
      </c>
      <c r="K83" s="3">
        <f>IF(ISNA(VLOOKUP($A83,'classes-translation-lookup'!$A$2:$C$1000,3,FALSE)),,VLOOKUP($A83,'classes-translation-lookup'!$A$2:$C$1000,3,FALSE))</f>
        <v>0</v>
      </c>
    </row>
    <row r="84" spans="1:11" ht="13">
      <c r="A84" s="3" t="s">
        <v>97</v>
      </c>
      <c r="B84" s="3" t="s">
        <v>765</v>
      </c>
      <c r="C84" s="3" t="s">
        <v>974</v>
      </c>
      <c r="D84" s="10" t="s">
        <v>975</v>
      </c>
      <c r="E84" s="3"/>
      <c r="F84" s="3"/>
      <c r="G84" s="3"/>
      <c r="I84" s="3" t="s">
        <v>785</v>
      </c>
      <c r="J84" s="3" t="str">
        <f>IF(ISNA(VLOOKUP($A84,'classes-translation-lookup'!$A$2:$C$1000,2,FALSE)),,VLOOKUP($A84,'classes-translation-lookup'!$A$2:$C$1000,2,FALSE))</f>
        <v>中級Excel</v>
      </c>
      <c r="K84" s="3" t="str">
        <f>IF(ISNA(VLOOKUP($A84,'classes-translation-lookup'!$A$2:$C$1000,3,FALSE)),,VLOOKUP($A84,'classes-translation-lookup'!$A$2:$C$1000,3,FALSE))</f>
        <v>探索微軟 Excel的更多高級功能。主題包括使用公式和函數、數據排序和條件格式化。</v>
      </c>
    </row>
    <row r="85" spans="1:11" ht="13">
      <c r="A85" s="3" t="s">
        <v>976</v>
      </c>
      <c r="B85" s="3" t="s">
        <v>765</v>
      </c>
      <c r="C85" s="3" t="s">
        <v>977</v>
      </c>
      <c r="D85" s="10" t="s">
        <v>978</v>
      </c>
      <c r="E85" s="10" t="s">
        <v>979</v>
      </c>
      <c r="F85" s="10" t="s">
        <v>979</v>
      </c>
      <c r="G85" s="3"/>
      <c r="I85" s="3"/>
      <c r="J85" s="3">
        <f>IF(ISNA(VLOOKUP($A85,'classes-translation-lookup'!$A$2:$C$1000,2,FALSE)),,VLOOKUP($A85,'classes-translation-lookup'!$A$2:$C$1000,2,FALSE))</f>
        <v>0</v>
      </c>
      <c r="K85" s="3">
        <f>IF(ISNA(VLOOKUP($A85,'classes-translation-lookup'!$A$2:$C$1000,3,FALSE)),,VLOOKUP($A85,'classes-translation-lookup'!$A$2:$C$1000,3,FALSE))</f>
        <v>0</v>
      </c>
    </row>
    <row r="86" spans="1:11" ht="13">
      <c r="A86" s="3" t="s">
        <v>670</v>
      </c>
      <c r="B86" s="3" t="s">
        <v>765</v>
      </c>
      <c r="C86" s="3" t="s">
        <v>980</v>
      </c>
      <c r="D86" s="10" t="s">
        <v>981</v>
      </c>
      <c r="E86" s="3"/>
      <c r="F86" s="3"/>
      <c r="G86" s="3"/>
      <c r="I86" s="3"/>
      <c r="J86" s="3">
        <f>IF(ISNA(VLOOKUP($A86,'classes-translation-lookup'!$A$2:$C$1000,2,FALSE)),,VLOOKUP($A86,'classes-translation-lookup'!$A$2:$C$1000,2,FALSE))</f>
        <v>0</v>
      </c>
      <c r="K86" s="3">
        <f>IF(ISNA(VLOOKUP($A86,'classes-translation-lookup'!$A$2:$C$1000,3,FALSE)),,VLOOKUP($A86,'classes-translation-lookup'!$A$2:$C$1000,3,FALSE))</f>
        <v>0</v>
      </c>
    </row>
    <row r="87" spans="1:11" ht="13">
      <c r="A87" s="3" t="s">
        <v>123</v>
      </c>
      <c r="B87" s="3" t="s">
        <v>765</v>
      </c>
      <c r="C87" s="3" t="s">
        <v>982</v>
      </c>
      <c r="D87" s="10" t="s">
        <v>983</v>
      </c>
      <c r="E87" s="10" t="s">
        <v>983</v>
      </c>
      <c r="F87" s="10" t="s">
        <v>984</v>
      </c>
      <c r="G87" s="3"/>
      <c r="I87" s="3" t="s">
        <v>769</v>
      </c>
      <c r="J87" s="3" t="str">
        <f>IF(ISNA(VLOOKUP($A87,'classes-translation-lookup'!$A$2:$C$1000,2,FALSE)),,VLOOKUP($A87,'classes-translation-lookup'!$A$2:$C$1000,2,FALSE))</f>
        <v>網際網路基礎</v>
      </c>
      <c r="K87" s="3" t="str">
        <f>IF(ISNA(VLOOKUP($A87,'classes-translation-lookup'!$A$2:$C$1000,3,FALSE)),,VLOOKUP($A87,'classes-translation-lookup'!$A$2:$C$1000,3,FALSE))</f>
        <v>介紹網際網路，包括連線、使用網頁瀏覽器和瀏覽網頁的方法。學習如何使用搜尋引擎和主題目錄在線上尋找資訊。</v>
      </c>
    </row>
    <row r="88" spans="1:11" ht="13">
      <c r="A88" s="3" t="s">
        <v>985</v>
      </c>
      <c r="B88" s="3" t="s">
        <v>765</v>
      </c>
      <c r="C88" s="3" t="s">
        <v>986</v>
      </c>
      <c r="D88" s="10" t="s">
        <v>987</v>
      </c>
      <c r="E88" s="3"/>
      <c r="F88" s="3"/>
      <c r="G88" s="3"/>
      <c r="I88" s="3" t="s">
        <v>785</v>
      </c>
      <c r="J88" s="3">
        <f>IF(ISNA(VLOOKUP($A88,'classes-translation-lookup'!$A$2:$C$1000,2,FALSE)),,VLOOKUP($A88,'classes-translation-lookup'!$A$2:$C$1000,2,FALSE))</f>
        <v>0</v>
      </c>
      <c r="K88" s="3">
        <f>IF(ISNA(VLOOKUP($A88,'classes-translation-lookup'!$A$2:$C$1000,3,FALSE)),,VLOOKUP($A88,'classes-translation-lookup'!$A$2:$C$1000,3,FALSE))</f>
        <v>0</v>
      </c>
    </row>
    <row r="89" spans="1:11" ht="13">
      <c r="A89" s="3" t="s">
        <v>209</v>
      </c>
      <c r="B89" s="3" t="s">
        <v>765</v>
      </c>
      <c r="C89" s="3" t="s">
        <v>988</v>
      </c>
      <c r="D89" s="10" t="s">
        <v>989</v>
      </c>
      <c r="E89" s="10" t="s">
        <v>989</v>
      </c>
      <c r="F89" s="10" t="s">
        <v>989</v>
      </c>
      <c r="G89" s="3"/>
      <c r="I89" s="3" t="s">
        <v>785</v>
      </c>
      <c r="J89" s="3" t="str">
        <f>IF(ISNA(VLOOKUP($A89,'classes-translation-lookup'!$A$2:$C$1000,2,FALSE)),,VLOOKUP($A89,'classes-translation-lookup'!$A$2:$C$1000,2,FALSE))</f>
        <v>Canva入門</v>
      </c>
      <c r="K89" s="3" t="str">
        <f>IF(ISNA(VLOOKUP($A89,'classes-translation-lookup'!$A$2:$C$1000,3,FALSE)),,VLOOKUP($A89,'classes-translation-lookup'!$A$2:$C$1000,3,FALSE))</f>
        <v>探索如何使用這個免費的線上平台製作專業的社交媒體圖像、演示文稿、名片等圖形！</v>
      </c>
    </row>
    <row r="90" spans="1:11" ht="13">
      <c r="A90" s="3" t="s">
        <v>665</v>
      </c>
      <c r="B90" s="3" t="s">
        <v>765</v>
      </c>
      <c r="C90" s="3" t="s">
        <v>990</v>
      </c>
      <c r="D90" s="10" t="s">
        <v>991</v>
      </c>
      <c r="E90" s="10" t="s">
        <v>991</v>
      </c>
      <c r="F90" s="10" t="s">
        <v>991</v>
      </c>
      <c r="G90" s="3"/>
      <c r="H90" s="3"/>
      <c r="I90" s="3" t="s">
        <v>785</v>
      </c>
      <c r="J90" s="3">
        <f>IF(ISNA(VLOOKUP($A90,'classes-translation-lookup'!$A$2:$C$1000,2,FALSE)),,VLOOKUP($A90,'classes-translation-lookup'!$A$2:$C$1000,2,FALSE))</f>
        <v>0</v>
      </c>
      <c r="K90" s="3">
        <f>IF(ISNA(VLOOKUP($A90,'classes-translation-lookup'!$A$2:$C$1000,3,FALSE)),,VLOOKUP($A90,'classes-translation-lookup'!$A$2:$C$1000,3,FALSE))</f>
        <v>0</v>
      </c>
    </row>
    <row r="91" spans="1:11" ht="13">
      <c r="A91" s="3" t="s">
        <v>992</v>
      </c>
      <c r="B91" s="3" t="s">
        <v>765</v>
      </c>
      <c r="C91" s="3" t="s">
        <v>993</v>
      </c>
      <c r="D91" s="10" t="s">
        <v>994</v>
      </c>
      <c r="E91" s="3"/>
      <c r="F91" s="3"/>
      <c r="G91" s="3"/>
      <c r="I91" s="3"/>
      <c r="J91" s="3">
        <f>IF(ISNA(VLOOKUP($A91,'classes-translation-lookup'!$A$2:$C$1000,2,FALSE)),,VLOOKUP($A91,'classes-translation-lookup'!$A$2:$C$1000,2,FALSE))</f>
        <v>0</v>
      </c>
      <c r="K91" s="3">
        <f>IF(ISNA(VLOOKUP($A91,'classes-translation-lookup'!$A$2:$C$1000,3,FALSE)),,VLOOKUP($A91,'classes-translation-lookup'!$A$2:$C$1000,3,FALSE))</f>
        <v>0</v>
      </c>
    </row>
    <row r="92" spans="1:11" ht="13">
      <c r="A92" s="3" t="s">
        <v>995</v>
      </c>
      <c r="B92" s="3" t="s">
        <v>765</v>
      </c>
      <c r="C92" s="3" t="s">
        <v>996</v>
      </c>
      <c r="D92" s="10" t="s">
        <v>997</v>
      </c>
      <c r="E92" s="3"/>
      <c r="F92" s="3"/>
      <c r="G92" s="3"/>
      <c r="I92" s="3"/>
      <c r="J92" s="3">
        <f>IF(ISNA(VLOOKUP($A92,'classes-translation-lookup'!$A$2:$C$1000,2,FALSE)),,VLOOKUP($A92,'classes-translation-lookup'!$A$2:$C$1000,2,FALSE))</f>
        <v>0</v>
      </c>
      <c r="K92" s="3">
        <f>IF(ISNA(VLOOKUP($A92,'classes-translation-lookup'!$A$2:$C$1000,3,FALSE)),,VLOOKUP($A92,'classes-translation-lookup'!$A$2:$C$1000,3,FALSE))</f>
        <v>0</v>
      </c>
    </row>
    <row r="93" spans="1:11" ht="13">
      <c r="A93" s="3" t="s">
        <v>401</v>
      </c>
      <c r="B93" s="3" t="s">
        <v>765</v>
      </c>
      <c r="C93" s="3" t="s">
        <v>998</v>
      </c>
      <c r="D93" s="10" t="s">
        <v>999</v>
      </c>
      <c r="E93" s="10" t="s">
        <v>999</v>
      </c>
      <c r="F93" s="10" t="s">
        <v>999</v>
      </c>
      <c r="G93" s="3"/>
      <c r="I93" s="3" t="s">
        <v>785</v>
      </c>
      <c r="J93" s="3" t="str">
        <f>IF(ISNA(VLOOKUP($A93,'classes-translation-lookup'!$A$2:$C$1000,2,FALSE)),,VLOOKUP($A93,'classes-translation-lookup'!$A$2:$C$1000,2,FALSE))</f>
        <v>Google文件入門</v>
      </c>
      <c r="K93" s="3" t="str">
        <f>IF(ISNA(VLOOKUP($A93,'classes-translation-lookup'!$A$2:$C$1000,3,FALSE)),,VLOOKUP($A93,'classes-translation-lookup'!$A$2:$C$1000,3,FALSE))</f>
        <v>學習如何使用Google的文字處理、試算表、簡報和行事曆程式來創建、編輯和分享線上文件。</v>
      </c>
    </row>
    <row r="94" spans="1:11" ht="13">
      <c r="A94" s="3" t="s">
        <v>187</v>
      </c>
      <c r="B94" s="3" t="s">
        <v>765</v>
      </c>
      <c r="C94" s="3" t="s">
        <v>1000</v>
      </c>
      <c r="D94" s="10" t="s">
        <v>1001</v>
      </c>
      <c r="E94" s="10" t="s">
        <v>1001</v>
      </c>
      <c r="F94" s="10" t="s">
        <v>1001</v>
      </c>
      <c r="G94" s="3"/>
      <c r="H94" s="3"/>
      <c r="I94" s="3" t="s">
        <v>785</v>
      </c>
      <c r="J94" s="3" t="str">
        <f>IF(ISNA(VLOOKUP($A94,'classes-translation-lookup'!$A$2:$C$1000,2,FALSE)),,VLOOKUP($A94,'classes-translation-lookup'!$A$2:$C$1000,2,FALSE))</f>
        <v>Google Sheets 簡介</v>
      </c>
      <c r="K94" s="3" t="str">
        <f>IF(ISNA(VLOOKUP($A94,'classes-translation-lookup'!$A$2:$C$1000,3,FALSE)),,VLOOKUP($A94,'classes-translation-lookup'!$A$2:$C$1000,3,FALSE))</f>
        <v>學習關於Google Sheets，Google提供的免費在線試算表軟體。探索如何建立試算表以及常用的試算表功能，包括排序、篩選和其他常見的資料操作。學習如何分享您的工作並在線協作。</v>
      </c>
    </row>
    <row r="95" spans="1:11" ht="13">
      <c r="A95" s="3" t="s">
        <v>125</v>
      </c>
      <c r="B95" s="3" t="s">
        <v>765</v>
      </c>
      <c r="C95" s="3" t="s">
        <v>1002</v>
      </c>
      <c r="D95" s="10" t="s">
        <v>1003</v>
      </c>
      <c r="E95" s="10" t="s">
        <v>1003</v>
      </c>
      <c r="F95" s="10" t="s">
        <v>1003</v>
      </c>
      <c r="G95" s="3"/>
      <c r="I95" s="3" t="s">
        <v>785</v>
      </c>
      <c r="J95" s="3" t="str">
        <f>IF(ISNA(VLOOKUP($A95,'classes-translation-lookup'!$A$2:$C$1000,2,FALSE)),,VLOOKUP($A95,'classes-translation-lookup'!$A$2:$C$1000,2,FALSE))</f>
        <v>Google Slide 介紹</v>
      </c>
      <c r="K95" s="3" t="str">
        <f>IF(ISNA(VLOOKUP($A95,'classes-translation-lookup'!$A$2:$C$1000,3,FALSE)),,VLOOKUP($A95,'classes-translation-lookup'!$A$2:$C$1000,3,FALSE))</f>
        <v>學習如何使用 Google Slide 創建、編輯和分享線上簡報。</v>
      </c>
    </row>
    <row r="96" spans="1:11" ht="13">
      <c r="A96" s="3" t="s">
        <v>1004</v>
      </c>
      <c r="B96" s="3" t="s">
        <v>765</v>
      </c>
      <c r="C96" s="3" t="s">
        <v>1005</v>
      </c>
      <c r="D96" s="10" t="s">
        <v>1006</v>
      </c>
      <c r="E96" s="10" t="s">
        <v>1006</v>
      </c>
      <c r="F96" s="10" t="s">
        <v>1006</v>
      </c>
      <c r="G96" s="3"/>
      <c r="I96" s="3" t="s">
        <v>785</v>
      </c>
      <c r="J96" s="3">
        <f>IF(ISNA(VLOOKUP($A96,'classes-translation-lookup'!$A$2:$C$1000,2,FALSE)),,VLOOKUP($A96,'classes-translation-lookup'!$A$2:$C$1000,2,FALSE))</f>
        <v>0</v>
      </c>
      <c r="K96" s="3">
        <f>IF(ISNA(VLOOKUP($A96,'classes-translation-lookup'!$A$2:$C$1000,3,FALSE)),,VLOOKUP($A96,'classes-translation-lookup'!$A$2:$C$1000,3,FALSE))</f>
        <v>0</v>
      </c>
    </row>
    <row r="97" spans="1:11" ht="13">
      <c r="A97" s="3" t="s">
        <v>253</v>
      </c>
      <c r="B97" s="3" t="s">
        <v>765</v>
      </c>
      <c r="C97" s="3" t="s">
        <v>1007</v>
      </c>
      <c r="D97" s="10" t="s">
        <v>1008</v>
      </c>
      <c r="E97" s="10" t="s">
        <v>1008</v>
      </c>
      <c r="F97" s="10" t="s">
        <v>1008</v>
      </c>
      <c r="G97" s="3"/>
      <c r="I97" s="3" t="s">
        <v>769</v>
      </c>
      <c r="J97" s="3" t="str">
        <f>IF(ISNA(VLOOKUP($A97,'classes-translation-lookup'!$A$2:$C$1000,2,FALSE)),,VLOOKUP($A97,'classes-translation-lookup'!$A$2:$C$1000,2,FALSE))</f>
        <v>iPad和iPhone簡介</v>
      </c>
      <c r="K97" s="3" t="str">
        <f>IF(ISNA(VLOOKUP($A97,'classes-translation-lookup'!$A$2:$C$1000,3,FALSE)),,VLOOKUP($A97,'classes-translation-lookup'!$A$2:$C$1000,3,FALSE))</f>
        <v>學習iPad、iPhone以及iOS操作系統的方方面面。本課程將涵蓋iPad和iPhone之間的區別、如何使用手勢、常見應用程序等內容。</v>
      </c>
    </row>
    <row r="98" spans="1:11" ht="13">
      <c r="A98" s="3" t="s">
        <v>1009</v>
      </c>
      <c r="B98" s="3" t="s">
        <v>765</v>
      </c>
      <c r="C98" s="3" t="s">
        <v>1010</v>
      </c>
      <c r="D98" s="3"/>
      <c r="E98" s="3"/>
      <c r="F98" s="3"/>
      <c r="G98" s="3"/>
      <c r="I98" s="3"/>
      <c r="J98" s="3">
        <f>IF(ISNA(VLOOKUP($A98,'classes-translation-lookup'!$A$2:$C$1000,2,FALSE)),,VLOOKUP($A98,'classes-translation-lookup'!$A$2:$C$1000,2,FALSE))</f>
        <v>0</v>
      </c>
      <c r="K98" s="3">
        <f>IF(ISNA(VLOOKUP($A98,'classes-translation-lookup'!$A$2:$C$1000,3,FALSE)),,VLOOKUP($A98,'classes-translation-lookup'!$A$2:$C$1000,3,FALSE))</f>
        <v>0</v>
      </c>
    </row>
    <row r="99" spans="1:11" ht="13">
      <c r="A99" s="3" t="s">
        <v>89</v>
      </c>
      <c r="B99" s="3" t="s">
        <v>765</v>
      </c>
      <c r="C99" s="3" t="s">
        <v>1011</v>
      </c>
      <c r="D99" s="10" t="s">
        <v>1012</v>
      </c>
      <c r="E99" s="10" t="s">
        <v>1012</v>
      </c>
      <c r="F99" s="10" t="s">
        <v>1012</v>
      </c>
      <c r="G99" s="3"/>
      <c r="H99" s="3"/>
      <c r="I99" s="3" t="s">
        <v>785</v>
      </c>
      <c r="J99" s="3">
        <f>IF(ISNA(VLOOKUP($A99,'classes-translation-lookup'!$A$2:$C$1000,2,FALSE)),,VLOOKUP($A99,'classes-translation-lookup'!$A$2:$C$1000,2,FALSE))</f>
        <v>0</v>
      </c>
      <c r="K99" s="3">
        <f>IF(ISNA(VLOOKUP($A99,'classes-translation-lookup'!$A$2:$C$1000,3,FALSE)),,VLOOKUP($A99,'classes-translation-lookup'!$A$2:$C$1000,3,FALSE))</f>
        <v>0</v>
      </c>
    </row>
    <row r="100" spans="1:11" ht="13">
      <c r="A100" s="3" t="s">
        <v>1013</v>
      </c>
      <c r="B100" s="3" t="s">
        <v>765</v>
      </c>
      <c r="C100" s="3" t="s">
        <v>1014</v>
      </c>
      <c r="D100" s="10" t="s">
        <v>1015</v>
      </c>
      <c r="E100" s="10" t="s">
        <v>1015</v>
      </c>
      <c r="F100" s="10" t="s">
        <v>1015</v>
      </c>
      <c r="G100" s="3"/>
      <c r="I100" s="3" t="s">
        <v>769</v>
      </c>
      <c r="J100" s="3">
        <f>IF(ISNA(VLOOKUP($A100,'classes-translation-lookup'!$A$2:$C$1000,2,FALSE)),,VLOOKUP($A100,'classes-translation-lookup'!$A$2:$C$1000,2,FALSE))</f>
        <v>0</v>
      </c>
      <c r="K100" s="3">
        <f>IF(ISNA(VLOOKUP($A100,'classes-translation-lookup'!$A$2:$C$1000,3,FALSE)),,VLOOKUP($A100,'classes-translation-lookup'!$A$2:$C$1000,3,FALSE))</f>
        <v>0</v>
      </c>
    </row>
    <row r="101" spans="1:11" ht="13">
      <c r="A101" s="3" t="s">
        <v>1016</v>
      </c>
      <c r="B101" s="3" t="s">
        <v>765</v>
      </c>
      <c r="C101" s="3" t="s">
        <v>1017</v>
      </c>
      <c r="D101" s="10" t="s">
        <v>1018</v>
      </c>
      <c r="E101" s="10" t="s">
        <v>1018</v>
      </c>
      <c r="F101" s="10" t="s">
        <v>1018</v>
      </c>
      <c r="G101" s="3"/>
      <c r="I101" s="3" t="s">
        <v>785</v>
      </c>
      <c r="J101" s="3">
        <f>IF(ISNA(VLOOKUP($A101,'classes-translation-lookup'!$A$2:$C$1000,2,FALSE)),,VLOOKUP($A101,'classes-translation-lookup'!$A$2:$C$1000,2,FALSE))</f>
        <v>0</v>
      </c>
      <c r="K101" s="3">
        <f>IF(ISNA(VLOOKUP($A101,'classes-translation-lookup'!$A$2:$C$1000,3,FALSE)),,VLOOKUP($A101,'classes-translation-lookup'!$A$2:$C$1000,3,FALSE))</f>
        <v>0</v>
      </c>
    </row>
    <row r="102" spans="1:11" ht="13">
      <c r="A102" s="3" t="s">
        <v>292</v>
      </c>
      <c r="B102" s="3" t="s">
        <v>765</v>
      </c>
      <c r="C102" s="3" t="s">
        <v>1019</v>
      </c>
      <c r="D102" s="3"/>
      <c r="E102" s="3"/>
      <c r="F102" s="3"/>
      <c r="G102" s="3"/>
      <c r="H102" s="3" t="s">
        <v>1020</v>
      </c>
      <c r="I102" s="3" t="s">
        <v>769</v>
      </c>
      <c r="J102" s="3" t="str">
        <f>IF(ISNA(VLOOKUP($A102,'classes-translation-lookup'!$A$2:$C$1000,2,FALSE)),,VLOOKUP($A102,'classes-translation-lookup'!$A$2:$C$1000,2,FALSE))</f>
        <v>電腦與數位工具簡介</v>
      </c>
      <c r="K102" s="3" t="str">
        <f>IF(ISNA(VLOOKUP($A102,'classes-translation-lookup'!$A$2:$C$1000,3,FALSE)),,VLOOKUP($A102,'classes-translation-lookup'!$A$2:$C$1000,3,FALSE))</f>
        <v>在這個實踐課程中，學習一系列必備的數位工具！獲得對電腦系統、檔案管理和雲端平台的全面理解。精通電子郵件、Microsoft Office和Google套件等必備的電腦應用程式。在這門課程結束時，您將建立扎實的電腦基礎，並能夠有效地運用數位工具滿足個人和專業上的需求。</v>
      </c>
    </row>
    <row r="103" spans="1:11" ht="13">
      <c r="A103" s="3" t="s">
        <v>1021</v>
      </c>
      <c r="B103" s="3" t="s">
        <v>765</v>
      </c>
      <c r="C103" s="3" t="s">
        <v>1022</v>
      </c>
      <c r="D103" s="10" t="s">
        <v>1023</v>
      </c>
      <c r="E103" s="10" t="s">
        <v>1023</v>
      </c>
      <c r="F103" s="10" t="s">
        <v>1023</v>
      </c>
      <c r="G103" s="3"/>
      <c r="I103" s="3" t="s">
        <v>785</v>
      </c>
      <c r="J103" s="3">
        <f>IF(ISNA(VLOOKUP($A103,'classes-translation-lookup'!$A$2:$C$1000,2,FALSE)),,VLOOKUP($A103,'classes-translation-lookup'!$A$2:$C$1000,2,FALSE))</f>
        <v>0</v>
      </c>
      <c r="K103" s="3">
        <f>IF(ISNA(VLOOKUP($A103,'classes-translation-lookup'!$A$2:$C$1000,3,FALSE)),,VLOOKUP($A103,'classes-translation-lookup'!$A$2:$C$1000,3,FALSE))</f>
        <v>0</v>
      </c>
    </row>
    <row r="104" spans="1:11" ht="13">
      <c r="A104" s="3" t="s">
        <v>85</v>
      </c>
      <c r="B104" s="3" t="s">
        <v>765</v>
      </c>
      <c r="C104" s="3" t="s">
        <v>1024</v>
      </c>
      <c r="D104" s="10" t="s">
        <v>1025</v>
      </c>
      <c r="E104" s="10" t="s">
        <v>1026</v>
      </c>
      <c r="F104" s="10" t="s">
        <v>1026</v>
      </c>
      <c r="G104" s="3"/>
      <c r="I104" s="3" t="s">
        <v>769</v>
      </c>
      <c r="J104" s="3">
        <f>IF(ISNA(VLOOKUP($A104,'classes-translation-lookup'!$A$2:$C$1000,2,FALSE)),,VLOOKUP($A104,'classes-translation-lookup'!$A$2:$C$1000,2,FALSE))</f>
        <v>0</v>
      </c>
      <c r="K104" s="3">
        <f>IF(ISNA(VLOOKUP($A104,'classes-translation-lookup'!$A$2:$C$1000,3,FALSE)),,VLOOKUP($A104,'classes-translation-lookup'!$A$2:$C$1000,3,FALSE))</f>
        <v>0</v>
      </c>
    </row>
    <row r="105" spans="1:11" ht="13">
      <c r="A105" s="3" t="s">
        <v>274</v>
      </c>
      <c r="B105" s="3" t="s">
        <v>765</v>
      </c>
      <c r="C105" s="3" t="s">
        <v>1027</v>
      </c>
      <c r="D105" s="10" t="s">
        <v>1028</v>
      </c>
      <c r="E105" s="10" t="s">
        <v>1028</v>
      </c>
      <c r="F105" s="10" t="s">
        <v>1028</v>
      </c>
      <c r="G105" s="3"/>
      <c r="I105" s="3" t="s">
        <v>769</v>
      </c>
      <c r="J105" s="3">
        <f>IF(ISNA(VLOOKUP($A105,'classes-translation-lookup'!$A$2:$C$1000,2,FALSE)),,VLOOKUP($A105,'classes-translation-lookup'!$A$2:$C$1000,2,FALSE))</f>
        <v>0</v>
      </c>
      <c r="K105" s="3">
        <f>IF(ISNA(VLOOKUP($A105,'classes-translation-lookup'!$A$2:$C$1000,3,FALSE)),,VLOOKUP($A105,'classes-translation-lookup'!$A$2:$C$1000,3,FALSE))</f>
        <v>0</v>
      </c>
    </row>
    <row r="106" spans="1:11" ht="13">
      <c r="A106" s="3" t="s">
        <v>467</v>
      </c>
      <c r="B106" s="3" t="s">
        <v>765</v>
      </c>
      <c r="C106" s="3" t="s">
        <v>1029</v>
      </c>
      <c r="D106" s="10" t="s">
        <v>1028</v>
      </c>
      <c r="E106" s="3"/>
      <c r="F106" s="3"/>
      <c r="G106" s="3"/>
      <c r="I106" s="3" t="s">
        <v>785</v>
      </c>
      <c r="J106" s="3">
        <f>IF(ISNA(VLOOKUP($A106,'classes-translation-lookup'!$A$2:$C$1000,2,FALSE)),,VLOOKUP($A106,'classes-translation-lookup'!$A$2:$C$1000,2,FALSE))</f>
        <v>0</v>
      </c>
      <c r="K106" s="3">
        <f>IF(ISNA(VLOOKUP($A106,'classes-translation-lookup'!$A$2:$C$1000,3,FALSE)),,VLOOKUP($A106,'classes-translation-lookup'!$A$2:$C$1000,3,FALSE))</f>
        <v>0</v>
      </c>
    </row>
    <row r="107" spans="1:11" ht="13">
      <c r="A107" s="3" t="s">
        <v>1030</v>
      </c>
      <c r="B107" s="3" t="s">
        <v>765</v>
      </c>
      <c r="C107" s="3" t="s">
        <v>1031</v>
      </c>
      <c r="D107" s="10" t="s">
        <v>1032</v>
      </c>
      <c r="E107" s="10" t="s">
        <v>1032</v>
      </c>
      <c r="F107" s="10" t="s">
        <v>1032</v>
      </c>
      <c r="G107" s="3"/>
      <c r="I107" s="3" t="s">
        <v>785</v>
      </c>
      <c r="J107" s="3">
        <f>IF(ISNA(VLOOKUP($A107,'classes-translation-lookup'!$A$2:$C$1000,2,FALSE)),,VLOOKUP($A107,'classes-translation-lookup'!$A$2:$C$1000,2,FALSE))</f>
        <v>0</v>
      </c>
      <c r="K107" s="3">
        <f>IF(ISNA(VLOOKUP($A107,'classes-translation-lookup'!$A$2:$C$1000,3,FALSE)),,VLOOKUP($A107,'classes-translation-lookup'!$A$2:$C$1000,3,FALSE))</f>
        <v>0</v>
      </c>
    </row>
    <row r="108" spans="1:11" ht="13">
      <c r="A108" s="3" t="s">
        <v>1033</v>
      </c>
      <c r="B108" s="3" t="s">
        <v>765</v>
      </c>
      <c r="C108" s="3" t="s">
        <v>1034</v>
      </c>
      <c r="D108" s="10" t="s">
        <v>1035</v>
      </c>
      <c r="E108" s="10" t="s">
        <v>1036</v>
      </c>
      <c r="F108" s="10" t="s">
        <v>1035</v>
      </c>
      <c r="G108" s="3"/>
      <c r="I108" s="3" t="s">
        <v>785</v>
      </c>
      <c r="J108" s="3">
        <f>IF(ISNA(VLOOKUP($A108,'classes-translation-lookup'!$A$2:$C$1000,2,FALSE)),,VLOOKUP($A108,'classes-translation-lookup'!$A$2:$C$1000,2,FALSE))</f>
        <v>0</v>
      </c>
      <c r="K108" s="3">
        <f>IF(ISNA(VLOOKUP($A108,'classes-translation-lookup'!$A$2:$C$1000,3,FALSE)),,VLOOKUP($A108,'classes-translation-lookup'!$A$2:$C$1000,3,FALSE))</f>
        <v>0</v>
      </c>
    </row>
    <row r="109" spans="1:11" ht="13">
      <c r="A109" s="3" t="s">
        <v>1037</v>
      </c>
      <c r="B109" s="3" t="s">
        <v>765</v>
      </c>
      <c r="C109" s="3" t="s">
        <v>1038</v>
      </c>
      <c r="D109" s="10" t="s">
        <v>1039</v>
      </c>
      <c r="E109" s="3"/>
      <c r="F109" s="3"/>
      <c r="G109" s="3"/>
      <c r="I109" s="3"/>
      <c r="J109" s="3">
        <f>IF(ISNA(VLOOKUP($A109,'classes-translation-lookup'!$A$2:$C$1000,2,FALSE)),,VLOOKUP($A109,'classes-translation-lookup'!$A$2:$C$1000,2,FALSE))</f>
        <v>0</v>
      </c>
      <c r="K109" s="3">
        <f>IF(ISNA(VLOOKUP($A109,'classes-translation-lookup'!$A$2:$C$1000,3,FALSE)),,VLOOKUP($A109,'classes-translation-lookup'!$A$2:$C$1000,3,FALSE))</f>
        <v>0</v>
      </c>
    </row>
    <row r="110" spans="1:11" ht="13">
      <c r="A110" s="3" t="s">
        <v>1040</v>
      </c>
      <c r="B110" s="3" t="s">
        <v>765</v>
      </c>
      <c r="C110" s="3" t="s">
        <v>1041</v>
      </c>
      <c r="D110" s="10" t="s">
        <v>1042</v>
      </c>
      <c r="E110" s="10" t="s">
        <v>1042</v>
      </c>
      <c r="F110" s="3"/>
      <c r="G110" s="3"/>
      <c r="I110" s="3" t="s">
        <v>785</v>
      </c>
      <c r="J110" s="3">
        <f>IF(ISNA(VLOOKUP($A110,'classes-translation-lookup'!$A$2:$C$1000,2,FALSE)),,VLOOKUP($A110,'classes-translation-lookup'!$A$2:$C$1000,2,FALSE))</f>
        <v>0</v>
      </c>
      <c r="K110" s="3">
        <f>IF(ISNA(VLOOKUP($A110,'classes-translation-lookup'!$A$2:$C$1000,3,FALSE)),,VLOOKUP($A110,'classes-translation-lookup'!$A$2:$C$1000,3,FALSE))</f>
        <v>0</v>
      </c>
    </row>
    <row r="111" spans="1:11" ht="13">
      <c r="A111" s="3" t="s">
        <v>1043</v>
      </c>
      <c r="B111" s="3" t="s">
        <v>765</v>
      </c>
      <c r="C111" s="3" t="s">
        <v>1044</v>
      </c>
      <c r="D111" s="10" t="s">
        <v>1045</v>
      </c>
      <c r="E111" s="10" t="s">
        <v>1045</v>
      </c>
      <c r="F111" s="3"/>
      <c r="G111" s="3"/>
      <c r="I111" s="3" t="s">
        <v>785</v>
      </c>
      <c r="J111" s="3">
        <f>IF(ISNA(VLOOKUP($A111,'classes-translation-lookup'!$A$2:$C$1000,2,FALSE)),,VLOOKUP($A111,'classes-translation-lookup'!$A$2:$C$1000,2,FALSE))</f>
        <v>0</v>
      </c>
      <c r="K111" s="3">
        <f>IF(ISNA(VLOOKUP($A111,'classes-translation-lookup'!$A$2:$C$1000,3,FALSE)),,VLOOKUP($A111,'classes-translation-lookup'!$A$2:$C$1000,3,FALSE))</f>
        <v>0</v>
      </c>
    </row>
    <row r="112" spans="1:11" ht="13">
      <c r="A112" s="3" t="s">
        <v>1046</v>
      </c>
      <c r="B112" s="3" t="s">
        <v>765</v>
      </c>
      <c r="C112" s="3" t="s">
        <v>1047</v>
      </c>
      <c r="D112" s="3"/>
      <c r="E112" s="3"/>
      <c r="F112" s="3"/>
      <c r="G112" s="3"/>
      <c r="I112" s="3"/>
      <c r="J112" s="3">
        <f>IF(ISNA(VLOOKUP($A112,'classes-translation-lookup'!$A$2:$C$1000,2,FALSE)),,VLOOKUP($A112,'classes-translation-lookup'!$A$2:$C$1000,2,FALSE))</f>
        <v>0</v>
      </c>
      <c r="K112" s="3">
        <f>IF(ISNA(VLOOKUP($A112,'classes-translation-lookup'!$A$2:$C$1000,3,FALSE)),,VLOOKUP($A112,'classes-translation-lookup'!$A$2:$C$1000,3,FALSE))</f>
        <v>0</v>
      </c>
    </row>
    <row r="113" spans="1:11" ht="13">
      <c r="A113" s="3" t="s">
        <v>512</v>
      </c>
      <c r="B113" s="3" t="s">
        <v>765</v>
      </c>
      <c r="C113" s="3" t="s">
        <v>1048</v>
      </c>
      <c r="D113" s="10" t="s">
        <v>1049</v>
      </c>
      <c r="E113" s="10" t="s">
        <v>1049</v>
      </c>
      <c r="F113" s="10" t="s">
        <v>1049</v>
      </c>
      <c r="G113" s="3"/>
      <c r="I113" s="3" t="s">
        <v>769</v>
      </c>
      <c r="J113" s="3" t="str">
        <f>IF(ISNA(VLOOKUP($A113,'classes-translation-lookup'!$A$2:$C$1000,2,FALSE)),,VLOOKUP($A113,'classes-translation-lookup'!$A$2:$C$1000,2,FALSE))</f>
        <v>學習打字和使用滑鼠</v>
      </c>
      <c r="K113" s="3" t="str">
        <f>IF(ISNA(VLOOKUP($A113,'classes-translation-lookup'!$A$2:$C$1000,3,FALSE)),,VLOOKUP($A113,'classes-translation-lookup'!$A$2:$C$1000,3,FALSE))</f>
        <v>學習如何正確握住、點擊和移動滑鼠，並練習您的打字/鍵盤技能。
我們還將介紹可負擔連接計劃 (ACP)，以及如何了解更多關於此優惠網路機會的資訊。</v>
      </c>
    </row>
    <row r="114" spans="1:11" ht="13">
      <c r="A114" s="3" t="s">
        <v>1050</v>
      </c>
      <c r="B114" s="3" t="s">
        <v>765</v>
      </c>
      <c r="C114" s="3" t="s">
        <v>1051</v>
      </c>
      <c r="D114" s="10" t="s">
        <v>1052</v>
      </c>
      <c r="E114" s="3"/>
      <c r="F114" s="3"/>
      <c r="G114" s="3"/>
      <c r="I114" s="3" t="s">
        <v>785</v>
      </c>
      <c r="J114" s="3">
        <f>IF(ISNA(VLOOKUP($A114,'classes-translation-lookup'!$A$2:$C$1000,2,FALSE)),,VLOOKUP($A114,'classes-translation-lookup'!$A$2:$C$1000,2,FALSE))</f>
        <v>0</v>
      </c>
      <c r="K114" s="3">
        <f>IF(ISNA(VLOOKUP($A114,'classes-translation-lookup'!$A$2:$C$1000,3,FALSE)),,VLOOKUP($A114,'classes-translation-lookup'!$A$2:$C$1000,3,FALSE))</f>
        <v>0</v>
      </c>
    </row>
    <row r="115" spans="1:11" ht="13">
      <c r="A115" s="3" t="s">
        <v>1053</v>
      </c>
      <c r="B115" s="3" t="s">
        <v>765</v>
      </c>
      <c r="C115" s="3" t="s">
        <v>1054</v>
      </c>
      <c r="D115" s="10" t="s">
        <v>1055</v>
      </c>
      <c r="E115" s="3"/>
      <c r="F115" s="3"/>
      <c r="G115" s="3"/>
      <c r="I115" s="3" t="s">
        <v>785</v>
      </c>
      <c r="J115" s="3">
        <f>IF(ISNA(VLOOKUP($A115,'classes-translation-lookup'!$A$2:$C$1000,2,FALSE)),,VLOOKUP($A115,'classes-translation-lookup'!$A$2:$C$1000,2,FALSE))</f>
        <v>0</v>
      </c>
      <c r="K115" s="3">
        <f>IF(ISNA(VLOOKUP($A115,'classes-translation-lookup'!$A$2:$C$1000,3,FALSE)),,VLOOKUP($A115,'classes-translation-lookup'!$A$2:$C$1000,3,FALSE))</f>
        <v>0</v>
      </c>
    </row>
    <row r="116" spans="1:11" ht="13">
      <c r="A116" s="3" t="s">
        <v>195</v>
      </c>
      <c r="B116" s="3" t="s">
        <v>765</v>
      </c>
      <c r="C116" s="3" t="s">
        <v>1056</v>
      </c>
      <c r="D116" s="10" t="s">
        <v>1057</v>
      </c>
      <c r="E116" s="10" t="s">
        <v>1057</v>
      </c>
      <c r="F116" s="10" t="s">
        <v>1057</v>
      </c>
      <c r="G116" s="3"/>
      <c r="I116" s="3" t="s">
        <v>785</v>
      </c>
      <c r="J116" s="3" t="str">
        <f>IF(ISNA(VLOOKUP($A116,'classes-translation-lookup'!$A$2:$C$1000,2,FALSE)),,VLOOKUP($A116,'classes-translation-lookup'!$A$2:$C$1000,2,FALSE))</f>
        <v>領英求職指南</v>
      </c>
      <c r="K116" s="3" t="str">
        <f>IF(ISNA(VLOOKUP($A116,'classes-translation-lookup'!$A$2:$C$1000,3,FALSE)),,VLOOKUP($A116,'classes-translation-lookup'!$A$2:$C$1000,3,FALSE))</f>
        <v>利用領英賬號提升求職技巧，課程內容涵蓋打造個人資料頁面、加入相關群組、進行基礎及進階職位搜索等等。</v>
      </c>
    </row>
    <row r="117" spans="1:11" ht="13">
      <c r="A117" s="3" t="s">
        <v>415</v>
      </c>
      <c r="B117" s="3" t="s">
        <v>765</v>
      </c>
      <c r="C117" s="3" t="s">
        <v>1058</v>
      </c>
      <c r="D117" s="10" t="s">
        <v>1059</v>
      </c>
      <c r="E117" s="10" t="s">
        <v>1059</v>
      </c>
      <c r="F117" s="10" t="s">
        <v>1060</v>
      </c>
      <c r="G117" s="3"/>
      <c r="I117" s="3" t="s">
        <v>769</v>
      </c>
      <c r="J117" s="3" t="str">
        <f>IF(ISNA(VLOOKUP($A117,'classes-translation-lookup'!$A$2:$C$1000,2,FALSE)),,VLOOKUP($A117,'classes-translation-lookup'!$A$2:$C$1000,2,FALSE))</f>
        <v>領英學習</v>
      </c>
      <c r="K117" s="3" t="str">
        <f>IF(ISNA(VLOOKUP($A117,'classes-translation-lookup'!$A$2:$C$1000,3,FALSE)),,VLOOKUP($A117,'classes-translation-lookup'!$A$2:$C$1000,3,FALSE))</f>
        <v>學會使用領英學習！圖書館與 LinkedIn 合作，提供超過 5,000 個線上課程的免費存取權限。本課程將涵蓋如何免費存取網站的基本知識！您將有時間探索網站並開始您的自定進度學習之旅。</v>
      </c>
    </row>
    <row r="118" spans="1:11" ht="13">
      <c r="A118" s="3" t="s">
        <v>1061</v>
      </c>
      <c r="B118" s="3" t="s">
        <v>765</v>
      </c>
      <c r="C118" s="3" t="s">
        <v>1062</v>
      </c>
      <c r="D118" s="10" t="s">
        <v>1063</v>
      </c>
      <c r="E118" s="10" t="s">
        <v>1064</v>
      </c>
      <c r="F118" s="10" t="s">
        <v>1065</v>
      </c>
      <c r="G118" s="3"/>
      <c r="I118" s="3" t="s">
        <v>769</v>
      </c>
      <c r="J118" s="3">
        <f>IF(ISNA(VLOOKUP($A118,'classes-translation-lookup'!$A$2:$C$1000,2,FALSE)),,VLOOKUP($A118,'classes-translation-lookup'!$A$2:$C$1000,2,FALSE))</f>
        <v>0</v>
      </c>
      <c r="K118" s="3">
        <f>IF(ISNA(VLOOKUP($A118,'classes-translation-lookup'!$A$2:$C$1000,3,FALSE)),,VLOOKUP($A118,'classes-translation-lookup'!$A$2:$C$1000,3,FALSE))</f>
        <v>0</v>
      </c>
    </row>
    <row r="119" spans="1:11" ht="13">
      <c r="A119" s="3" t="s">
        <v>1066</v>
      </c>
      <c r="B119" s="3" t="s">
        <v>765</v>
      </c>
      <c r="C119" s="3" t="s">
        <v>1067</v>
      </c>
      <c r="D119" s="10" t="s">
        <v>1068</v>
      </c>
      <c r="E119" s="10" t="s">
        <v>1069</v>
      </c>
      <c r="F119" s="10" t="s">
        <v>1070</v>
      </c>
      <c r="G119" s="3"/>
      <c r="I119" s="3" t="s">
        <v>776</v>
      </c>
      <c r="J119" s="3">
        <f>IF(ISNA(VLOOKUP($A119,'classes-translation-lookup'!$A$2:$C$1000,2,FALSE)),,VLOOKUP($A119,'classes-translation-lookup'!$A$2:$C$1000,2,FALSE))</f>
        <v>0</v>
      </c>
      <c r="K119" s="3">
        <f>IF(ISNA(VLOOKUP($A119,'classes-translation-lookup'!$A$2:$C$1000,3,FALSE)),,VLOOKUP($A119,'classes-translation-lookup'!$A$2:$C$1000,3,FALSE))</f>
        <v>0</v>
      </c>
    </row>
    <row r="120" spans="1:11" ht="13">
      <c r="A120" s="3" t="s">
        <v>1071</v>
      </c>
      <c r="B120" s="3" t="s">
        <v>765</v>
      </c>
      <c r="C120" s="3" t="s">
        <v>1072</v>
      </c>
      <c r="D120" s="10" t="s">
        <v>1073</v>
      </c>
      <c r="E120" s="10" t="s">
        <v>1074</v>
      </c>
      <c r="F120" s="3"/>
      <c r="G120" s="3" t="s">
        <v>1075</v>
      </c>
      <c r="I120" s="3" t="s">
        <v>776</v>
      </c>
      <c r="J120" s="3">
        <f>IF(ISNA(VLOOKUP($A120,'classes-translation-lookup'!$A$2:$C$1000,2,FALSE)),,VLOOKUP($A120,'classes-translation-lookup'!$A$2:$C$1000,2,FALSE))</f>
        <v>0</v>
      </c>
      <c r="K120" s="3">
        <f>IF(ISNA(VLOOKUP($A120,'classes-translation-lookup'!$A$2:$C$1000,3,FALSE)),,VLOOKUP($A120,'classes-translation-lookup'!$A$2:$C$1000,3,FALSE))</f>
        <v>0</v>
      </c>
    </row>
    <row r="121" spans="1:11" ht="13">
      <c r="A121" s="3" t="s">
        <v>1076</v>
      </c>
      <c r="B121" s="3" t="s">
        <v>765</v>
      </c>
      <c r="C121" s="3" t="s">
        <v>1077</v>
      </c>
      <c r="D121" s="10" t="s">
        <v>1078</v>
      </c>
      <c r="E121" s="3"/>
      <c r="F121" s="3"/>
      <c r="G121" s="3"/>
      <c r="I121" s="3" t="s">
        <v>785</v>
      </c>
      <c r="J121" s="3">
        <f>IF(ISNA(VLOOKUP($A121,'classes-translation-lookup'!$A$2:$C$1000,2,FALSE)),,VLOOKUP($A121,'classes-translation-lookup'!$A$2:$C$1000,2,FALSE))</f>
        <v>0</v>
      </c>
      <c r="K121" s="3">
        <f>IF(ISNA(VLOOKUP($A121,'classes-translation-lookup'!$A$2:$C$1000,3,FALSE)),,VLOOKUP($A121,'classes-translation-lookup'!$A$2:$C$1000,3,FALSE))</f>
        <v>0</v>
      </c>
    </row>
    <row r="122" spans="1:11" ht="13">
      <c r="A122" s="3" t="s">
        <v>691</v>
      </c>
      <c r="B122" s="3" t="s">
        <v>765</v>
      </c>
      <c r="C122" s="3" t="s">
        <v>1079</v>
      </c>
      <c r="D122" s="10" t="s">
        <v>1080</v>
      </c>
      <c r="E122" s="3"/>
      <c r="F122" s="3"/>
      <c r="G122" s="3"/>
      <c r="I122" s="3"/>
      <c r="J122" s="3">
        <f>IF(ISNA(VLOOKUP($A122,'classes-translation-lookup'!$A$2:$C$1000,2,FALSE)),,VLOOKUP($A122,'classes-translation-lookup'!$A$2:$C$1000,2,FALSE))</f>
        <v>0</v>
      </c>
      <c r="K122" s="3">
        <f>IF(ISNA(VLOOKUP($A122,'classes-translation-lookup'!$A$2:$C$1000,3,FALSE)),,VLOOKUP($A122,'classes-translation-lookup'!$A$2:$C$1000,3,FALSE))</f>
        <v>0</v>
      </c>
    </row>
    <row r="123" spans="1:11" ht="13">
      <c r="A123" s="3" t="s">
        <v>223</v>
      </c>
      <c r="B123" s="3" t="s">
        <v>765</v>
      </c>
      <c r="C123" s="3" t="s">
        <v>1081</v>
      </c>
      <c r="D123" s="10" t="s">
        <v>1082</v>
      </c>
      <c r="E123" s="3"/>
      <c r="F123" s="10" t="s">
        <v>1083</v>
      </c>
      <c r="G123" s="3"/>
      <c r="I123" s="3" t="s">
        <v>785</v>
      </c>
      <c r="J123" s="3" t="str">
        <f>IF(ISNA(VLOOKUP($A123,'classes-translation-lookup'!$A$2:$C$1000,2,FALSE)),,VLOOKUP($A123,'classes-translation-lookup'!$A$2:$C$1000,2,FALSE))</f>
        <v>Mac 基礎知識</v>
      </c>
      <c r="K123" s="3" t="str">
        <f>IF(ISNA(VLOOKUP($A123,'classes-translation-lookup'!$A$2:$C$1000,3,FALSE)),,VLOOKUP($A123,'classes-translation-lookup'!$A$2:$C$1000,3,FALSE))</f>
        <v>學習使用Mac電腦的基本知識。</v>
      </c>
    </row>
    <row r="124" spans="1:11" ht="13">
      <c r="A124" s="3" t="s">
        <v>1084</v>
      </c>
      <c r="B124" s="3" t="s">
        <v>765</v>
      </c>
      <c r="C124" s="3" t="s">
        <v>1085</v>
      </c>
      <c r="D124" s="10" t="s">
        <v>1086</v>
      </c>
      <c r="E124" s="3"/>
      <c r="F124" s="3"/>
      <c r="G124" s="3"/>
      <c r="I124" s="3" t="s">
        <v>769</v>
      </c>
      <c r="J124" s="3">
        <f>IF(ISNA(VLOOKUP($A124,'classes-translation-lookup'!$A$2:$C$1000,2,FALSE)),,VLOOKUP($A124,'classes-translation-lookup'!$A$2:$C$1000,2,FALSE))</f>
        <v>0</v>
      </c>
      <c r="K124" s="3">
        <f>IF(ISNA(VLOOKUP($A124,'classes-translation-lookup'!$A$2:$C$1000,3,FALSE)),,VLOOKUP($A124,'classes-translation-lookup'!$A$2:$C$1000,3,FALSE))</f>
        <v>0</v>
      </c>
    </row>
    <row r="125" spans="1:11" ht="13">
      <c r="A125" s="3" t="s">
        <v>1087</v>
      </c>
      <c r="B125" s="3" t="s">
        <v>765</v>
      </c>
      <c r="C125" s="3" t="s">
        <v>1088</v>
      </c>
      <c r="D125" s="10" t="s">
        <v>1089</v>
      </c>
      <c r="E125" s="3"/>
      <c r="F125" s="3"/>
      <c r="G125" s="3"/>
      <c r="I125" s="3" t="s">
        <v>785</v>
      </c>
      <c r="J125" s="3">
        <f>IF(ISNA(VLOOKUP($A125,'classes-translation-lookup'!$A$2:$C$1000,2,FALSE)),,VLOOKUP($A125,'classes-translation-lookup'!$A$2:$C$1000,2,FALSE))</f>
        <v>0</v>
      </c>
      <c r="K125" s="3">
        <f>IF(ISNA(VLOOKUP($A125,'classes-translation-lookup'!$A$2:$C$1000,3,FALSE)),,VLOOKUP($A125,'classes-translation-lookup'!$A$2:$C$1000,3,FALSE))</f>
        <v>0</v>
      </c>
    </row>
    <row r="126" spans="1:11" ht="13">
      <c r="A126" s="3" t="s">
        <v>1090</v>
      </c>
      <c r="B126" s="3" t="s">
        <v>765</v>
      </c>
      <c r="C126" s="3" t="s">
        <v>1091</v>
      </c>
      <c r="D126" s="10" t="s">
        <v>1092</v>
      </c>
      <c r="E126" s="3"/>
      <c r="F126" s="10" t="s">
        <v>1093</v>
      </c>
      <c r="G126" s="3"/>
      <c r="I126" s="3" t="s">
        <v>785</v>
      </c>
      <c r="J126" s="3">
        <f>IF(ISNA(VLOOKUP($A126,'classes-translation-lookup'!$A$2:$C$1000,2,FALSE)),,VLOOKUP($A126,'classes-translation-lookup'!$A$2:$C$1000,2,FALSE))</f>
        <v>0</v>
      </c>
      <c r="K126" s="3">
        <f>IF(ISNA(VLOOKUP($A126,'classes-translation-lookup'!$A$2:$C$1000,3,FALSE)),,VLOOKUP($A126,'classes-translation-lookup'!$A$2:$C$1000,3,FALSE))</f>
        <v>0</v>
      </c>
    </row>
    <row r="127" spans="1:11" ht="13">
      <c r="A127" s="3" t="s">
        <v>388</v>
      </c>
      <c r="B127" s="3" t="s">
        <v>765</v>
      </c>
      <c r="C127" s="3" t="s">
        <v>1094</v>
      </c>
      <c r="D127" s="10" t="s">
        <v>1095</v>
      </c>
      <c r="E127" s="10" t="s">
        <v>1095</v>
      </c>
      <c r="F127" s="3"/>
      <c r="G127" s="3"/>
      <c r="I127" s="3" t="s">
        <v>785</v>
      </c>
      <c r="J127" s="3" t="str">
        <f>IF(ISNA(VLOOKUP($A127,'classes-translation-lookup'!$A$2:$C$1000,2,FALSE)),,VLOOKUP($A127,'classes-translation-lookup'!$A$2:$C$1000,2,FALSE))</f>
        <v>Microsoft Excel 基礎</v>
      </c>
      <c r="K127" s="3" t="str">
        <f>IF(ISNA(VLOOKUP($A127,'classes-translation-lookup'!$A$2:$C$1000,3,FALSE)),,VLOOKUP($A127,'classes-translation-lookup'!$A$2:$C$1000,3,FALSE))</f>
        <v>學習使用微軟 Excel 試算表的基本操作。主題包括輸入資料和公式、移動和複製資料、格式設定以及列印預覽工作表。</v>
      </c>
    </row>
    <row r="128" spans="1:11" ht="13">
      <c r="A128" s="3" t="s">
        <v>568</v>
      </c>
      <c r="B128" s="3" t="s">
        <v>765</v>
      </c>
      <c r="C128" s="3" t="s">
        <v>1096</v>
      </c>
      <c r="D128" s="10" t="s">
        <v>1097</v>
      </c>
      <c r="E128" s="10" t="s">
        <v>1097</v>
      </c>
      <c r="F128" s="3"/>
      <c r="G128" s="3"/>
      <c r="I128" s="3" t="s">
        <v>785</v>
      </c>
      <c r="J128" s="3" t="str">
        <f>IF(ISNA(VLOOKUP($A128,'classes-translation-lookup'!$A$2:$C$1000,2,FALSE)),,VLOOKUP($A128,'classes-translation-lookup'!$A$2:$C$1000,2,FALSE))</f>
        <v>Microsoft Powerpoint 基礎</v>
      </c>
      <c r="K128" s="3" t="str">
        <f>IF(ISNA(VLOOKUP($A128,'classes-translation-lookup'!$A$2:$C$1000,3,FALSE)),,VLOOKUP($A128,'classes-translation-lookup'!$A$2:$C$1000,3,FALSE))</f>
        <v>學習如何使用微軟 PowerPoint 創建幻燈片演示。主題包括創建和編輯幻燈片、插入圖像和剪貼畫，以及運行您的幻燈片演示。</v>
      </c>
    </row>
    <row r="129" spans="1:11" ht="13">
      <c r="A129" s="3" t="s">
        <v>379</v>
      </c>
      <c r="B129" s="3" t="s">
        <v>765</v>
      </c>
      <c r="C129" s="3" t="s">
        <v>1098</v>
      </c>
      <c r="D129" s="10" t="s">
        <v>1099</v>
      </c>
      <c r="E129" s="10" t="s">
        <v>1099</v>
      </c>
      <c r="F129" s="3"/>
      <c r="G129" s="3"/>
      <c r="I129" s="3" t="s">
        <v>785</v>
      </c>
      <c r="J129" s="3" t="str">
        <f>IF(ISNA(VLOOKUP($A129,'classes-translation-lookup'!$A$2:$C$1000,2,FALSE)),,VLOOKUP($A129,'classes-translation-lookup'!$A$2:$C$1000,2,FALSE))</f>
        <v>Microsoft Word 基礎</v>
      </c>
      <c r="K129" s="3" t="str">
        <f>IF(ISNA(VLOOKUP($A129,'classes-translation-lookup'!$A$2:$C$1000,3,FALSE)),,VLOOKUP($A129,'classes-translation-lookup'!$A$2:$C$1000,3,FALSE))</f>
        <v>學習如何使用微軟 Word 創建文件、應用格式，以及保存和共享您的工作。參加這堂課程不需要任何關於微軟 Word 的先前經驗。</v>
      </c>
    </row>
    <row r="130" spans="1:11" ht="13">
      <c r="A130" s="3" t="s">
        <v>1100</v>
      </c>
      <c r="B130" s="3" t="s">
        <v>765</v>
      </c>
      <c r="C130" s="3" t="s">
        <v>1101</v>
      </c>
      <c r="D130" s="10" t="s">
        <v>1102</v>
      </c>
      <c r="E130" s="3"/>
      <c r="F130" s="3"/>
      <c r="G130" s="3"/>
      <c r="I130" s="3"/>
      <c r="J130" s="3">
        <f>IF(ISNA(VLOOKUP($A130,'classes-translation-lookup'!$A$2:$C$1000,2,FALSE)),,VLOOKUP($A130,'classes-translation-lookup'!$A$2:$C$1000,2,FALSE))</f>
        <v>0</v>
      </c>
      <c r="K130" s="3">
        <f>IF(ISNA(VLOOKUP($A130,'classes-translation-lookup'!$A$2:$C$1000,3,FALSE)),,VLOOKUP($A130,'classes-translation-lookup'!$A$2:$C$1000,3,FALSE))</f>
        <v>0</v>
      </c>
    </row>
    <row r="131" spans="1:11" ht="13">
      <c r="A131" s="3" t="s">
        <v>1103</v>
      </c>
      <c r="B131" s="3" t="s">
        <v>765</v>
      </c>
      <c r="C131" s="3" t="s">
        <v>1104</v>
      </c>
      <c r="D131" s="10" t="s">
        <v>1102</v>
      </c>
      <c r="E131" s="3"/>
      <c r="F131" s="3"/>
      <c r="G131" s="3"/>
      <c r="I131" s="3"/>
      <c r="J131" s="3">
        <f>IF(ISNA(VLOOKUP($A131,'classes-translation-lookup'!$A$2:$C$1000,2,FALSE)),,VLOOKUP($A131,'classes-translation-lookup'!$A$2:$C$1000,2,FALSE))</f>
        <v>0</v>
      </c>
      <c r="K131" s="3">
        <f>IF(ISNA(VLOOKUP($A131,'classes-translation-lookup'!$A$2:$C$1000,3,FALSE)),,VLOOKUP($A131,'classes-translation-lookup'!$A$2:$C$1000,3,FALSE))</f>
        <v>0</v>
      </c>
    </row>
    <row r="132" spans="1:11" ht="13">
      <c r="A132" s="3" t="s">
        <v>1105</v>
      </c>
      <c r="B132" s="3" t="s">
        <v>765</v>
      </c>
      <c r="C132" s="3" t="s">
        <v>1106</v>
      </c>
      <c r="D132" s="3"/>
      <c r="E132" s="3"/>
      <c r="F132" s="3"/>
      <c r="G132" s="3"/>
      <c r="I132" s="3"/>
      <c r="J132" s="3">
        <f>IF(ISNA(VLOOKUP($A132,'classes-translation-lookup'!$A$2:$C$1000,2,FALSE)),,VLOOKUP($A132,'classes-translation-lookup'!$A$2:$C$1000,2,FALSE))</f>
        <v>0</v>
      </c>
      <c r="K132" s="3">
        <f>IF(ISNA(VLOOKUP($A132,'classes-translation-lookup'!$A$2:$C$1000,3,FALSE)),,VLOOKUP($A132,'classes-translation-lookup'!$A$2:$C$1000,3,FALSE))</f>
        <v>0</v>
      </c>
    </row>
    <row r="133" spans="1:11" ht="13">
      <c r="A133" s="3" t="s">
        <v>1107</v>
      </c>
      <c r="B133" s="3" t="s">
        <v>765</v>
      </c>
      <c r="C133" s="3" t="s">
        <v>1108</v>
      </c>
      <c r="D133" s="3"/>
      <c r="E133" s="3"/>
      <c r="F133" s="3"/>
      <c r="G133" s="3"/>
      <c r="I133" s="3"/>
      <c r="J133" s="3">
        <f>IF(ISNA(VLOOKUP($A133,'classes-translation-lookup'!$A$2:$C$1000,2,FALSE)),,VLOOKUP($A133,'classes-translation-lookup'!$A$2:$C$1000,2,FALSE))</f>
        <v>0</v>
      </c>
      <c r="K133" s="3">
        <f>IF(ISNA(VLOOKUP($A133,'classes-translation-lookup'!$A$2:$C$1000,3,FALSE)),,VLOOKUP($A133,'classes-translation-lookup'!$A$2:$C$1000,3,FALSE))</f>
        <v>0</v>
      </c>
    </row>
    <row r="134" spans="1:11" ht="13">
      <c r="A134" s="3" t="s">
        <v>1109</v>
      </c>
      <c r="B134" s="3" t="s">
        <v>765</v>
      </c>
      <c r="C134" s="3" t="s">
        <v>1110</v>
      </c>
      <c r="D134" s="10" t="s">
        <v>1111</v>
      </c>
      <c r="E134" s="10" t="s">
        <v>1111</v>
      </c>
      <c r="F134" s="10" t="s">
        <v>1111</v>
      </c>
      <c r="G134" s="3"/>
      <c r="I134" s="3" t="s">
        <v>785</v>
      </c>
      <c r="J134" s="3">
        <f>IF(ISNA(VLOOKUP($A134,'classes-translation-lookup'!$A$2:$C$1000,2,FALSE)),,VLOOKUP($A134,'classes-translation-lookup'!$A$2:$C$1000,2,FALSE))</f>
        <v>0</v>
      </c>
      <c r="K134" s="3">
        <f>IF(ISNA(VLOOKUP($A134,'classes-translation-lookup'!$A$2:$C$1000,3,FALSE)),,VLOOKUP($A134,'classes-translation-lookup'!$A$2:$C$1000,3,FALSE))</f>
        <v>0</v>
      </c>
    </row>
    <row r="135" spans="1:11" ht="13">
      <c r="A135" s="3" t="s">
        <v>1112</v>
      </c>
      <c r="B135" s="3" t="s">
        <v>765</v>
      </c>
      <c r="C135" s="3" t="s">
        <v>1113</v>
      </c>
      <c r="D135" s="10" t="s">
        <v>1114</v>
      </c>
      <c r="E135" s="10" t="s">
        <v>1114</v>
      </c>
      <c r="F135" s="10" t="s">
        <v>1114</v>
      </c>
      <c r="G135" s="3"/>
      <c r="I135" s="3" t="s">
        <v>769</v>
      </c>
      <c r="J135" s="3">
        <f>IF(ISNA(VLOOKUP($A135,'classes-translation-lookup'!$A$2:$C$1000,2,FALSE)),,VLOOKUP($A135,'classes-translation-lookup'!$A$2:$C$1000,2,FALSE))</f>
        <v>0</v>
      </c>
      <c r="K135" s="3">
        <f>IF(ISNA(VLOOKUP($A135,'classes-translation-lookup'!$A$2:$C$1000,3,FALSE)),,VLOOKUP($A135,'classes-translation-lookup'!$A$2:$C$1000,3,FALSE))</f>
        <v>0</v>
      </c>
    </row>
    <row r="136" spans="1:11" ht="13">
      <c r="A136" s="3" t="s">
        <v>1115</v>
      </c>
      <c r="B136" s="3" t="s">
        <v>765</v>
      </c>
      <c r="C136" s="3" t="s">
        <v>1116</v>
      </c>
      <c r="D136" s="10" t="s">
        <v>1117</v>
      </c>
      <c r="E136" s="10" t="s">
        <v>1117</v>
      </c>
      <c r="F136" s="3"/>
      <c r="G136" s="3"/>
      <c r="I136" s="3" t="s">
        <v>769</v>
      </c>
      <c r="J136" s="3">
        <f>IF(ISNA(VLOOKUP($A136,'classes-translation-lookup'!$A$2:$C$1000,2,FALSE)),,VLOOKUP($A136,'classes-translation-lookup'!$A$2:$C$1000,2,FALSE))</f>
        <v>0</v>
      </c>
      <c r="K136" s="3">
        <f>IF(ISNA(VLOOKUP($A136,'classes-translation-lookup'!$A$2:$C$1000,3,FALSE)),,VLOOKUP($A136,'classes-translation-lookup'!$A$2:$C$1000,3,FALSE))</f>
        <v>0</v>
      </c>
    </row>
    <row r="137" spans="1:11" ht="13">
      <c r="A137" s="3" t="s">
        <v>205</v>
      </c>
      <c r="B137" s="3" t="s">
        <v>765</v>
      </c>
      <c r="C137" s="3" t="s">
        <v>1118</v>
      </c>
      <c r="D137" s="3"/>
      <c r="E137" s="3"/>
      <c r="F137" s="3"/>
      <c r="G137" s="3"/>
      <c r="I137" s="3" t="s">
        <v>822</v>
      </c>
      <c r="J137" s="3">
        <f>IF(ISNA(VLOOKUP($A137,'classes-translation-lookup'!$A$2:$C$1000,2,FALSE)),,VLOOKUP($A137,'classes-translation-lookup'!$A$2:$C$1000,2,FALSE))</f>
        <v>0</v>
      </c>
      <c r="K137" s="3">
        <f>IF(ISNA(VLOOKUP($A137,'classes-translation-lookup'!$A$2:$C$1000,3,FALSE)),,VLOOKUP($A137,'classes-translation-lookup'!$A$2:$C$1000,3,FALSE))</f>
        <v>0</v>
      </c>
    </row>
    <row r="138" spans="1:11" ht="13">
      <c r="A138" s="3" t="s">
        <v>179</v>
      </c>
      <c r="B138" s="3" t="s">
        <v>765</v>
      </c>
      <c r="C138" s="3" t="s">
        <v>1119</v>
      </c>
      <c r="D138" s="3"/>
      <c r="E138" s="3"/>
      <c r="F138" s="3"/>
      <c r="G138" s="3"/>
      <c r="I138" s="3" t="s">
        <v>785</v>
      </c>
      <c r="J138" s="3">
        <f>IF(ISNA(VLOOKUP($A138,'classes-translation-lookup'!$A$2:$C$1000,2,FALSE)),,VLOOKUP($A138,'classes-translation-lookup'!$A$2:$C$1000,2,FALSE))</f>
        <v>0</v>
      </c>
      <c r="K138" s="3">
        <f>IF(ISNA(VLOOKUP($A138,'classes-translation-lookup'!$A$2:$C$1000,3,FALSE)),,VLOOKUP($A138,'classes-translation-lookup'!$A$2:$C$1000,3,FALSE))</f>
        <v>0</v>
      </c>
    </row>
    <row r="139" spans="1:11" ht="13">
      <c r="A139" s="3" t="s">
        <v>1120</v>
      </c>
      <c r="B139" s="3" t="s">
        <v>765</v>
      </c>
      <c r="C139" s="3" t="s">
        <v>1121</v>
      </c>
      <c r="D139" s="3"/>
      <c r="E139" s="3"/>
      <c r="F139" s="3"/>
      <c r="G139" s="3"/>
      <c r="I139" s="3"/>
      <c r="J139" s="3">
        <f>IF(ISNA(VLOOKUP($A139,'classes-translation-lookup'!$A$2:$C$1000,2,FALSE)),,VLOOKUP($A139,'classes-translation-lookup'!$A$2:$C$1000,2,FALSE))</f>
        <v>0</v>
      </c>
      <c r="K139" s="3">
        <f>IF(ISNA(VLOOKUP($A139,'classes-translation-lookup'!$A$2:$C$1000,3,FALSE)),,VLOOKUP($A139,'classes-translation-lookup'!$A$2:$C$1000,3,FALSE))</f>
        <v>0</v>
      </c>
    </row>
    <row r="140" spans="1:11" ht="13">
      <c r="A140" s="3" t="s">
        <v>91</v>
      </c>
      <c r="B140" s="3" t="s">
        <v>765</v>
      </c>
      <c r="C140" s="3" t="s">
        <v>1122</v>
      </c>
      <c r="D140" s="3"/>
      <c r="E140" s="3"/>
      <c r="F140" s="3"/>
      <c r="G140" s="3"/>
      <c r="I140" s="3" t="s">
        <v>785</v>
      </c>
      <c r="J140" s="3" t="str">
        <f>IF(ISNA(VLOOKUP($A140,'classes-translation-lookup'!$A$2:$C$1000,2,FALSE)),,VLOOKUP($A140,'classes-translation-lookup'!$A$2:$C$1000,2,FALSE))</f>
        <v>科技問答時間</v>
      </c>
      <c r="K140" s="3" t="str">
        <f>IF(ISNA(VLOOKUP($A140,'classes-translation-lookup'!$A$2:$C$1000,3,FALSE)),,VLOOKUP($A140,'classes-translation-lookup'!$A$2:$C$1000,3,FALSE))</f>
        <v>在這個開放式問答時間裡，您可以帶上任何有關電腦或紐約公共圖書館資源的問題，並獲得一對一的協助。</v>
      </c>
    </row>
    <row r="141" spans="1:11" ht="13">
      <c r="A141" s="3" t="s">
        <v>1123</v>
      </c>
      <c r="B141" s="3" t="s">
        <v>765</v>
      </c>
      <c r="C141" s="3" t="s">
        <v>1124</v>
      </c>
      <c r="D141" s="3"/>
      <c r="E141" s="3"/>
      <c r="F141" s="3"/>
      <c r="G141" s="3"/>
      <c r="I141" s="3"/>
      <c r="J141" s="3">
        <f>IF(ISNA(VLOOKUP($A141,'classes-translation-lookup'!$A$2:$C$1000,2,FALSE)),,VLOOKUP($A141,'classes-translation-lookup'!$A$2:$C$1000,2,FALSE))</f>
        <v>0</v>
      </c>
      <c r="K141" s="3">
        <f>IF(ISNA(VLOOKUP($A141,'classes-translation-lookup'!$A$2:$C$1000,3,FALSE)),,VLOOKUP($A141,'classes-translation-lookup'!$A$2:$C$1000,3,FALSE))</f>
        <v>0</v>
      </c>
    </row>
    <row r="142" spans="1:11" ht="13">
      <c r="A142" s="3" t="s">
        <v>1125</v>
      </c>
      <c r="B142" s="3" t="s">
        <v>765</v>
      </c>
      <c r="C142" s="3" t="s">
        <v>1126</v>
      </c>
      <c r="D142" s="10" t="s">
        <v>1127</v>
      </c>
      <c r="E142" s="10" t="s">
        <v>1127</v>
      </c>
      <c r="F142" s="10" t="s">
        <v>1127</v>
      </c>
      <c r="G142" s="3"/>
      <c r="I142" s="3" t="s">
        <v>785</v>
      </c>
      <c r="J142" s="3">
        <f>IF(ISNA(VLOOKUP($A142,'classes-translation-lookup'!$A$2:$C$1000,2,FALSE)),,VLOOKUP($A142,'classes-translation-lookup'!$A$2:$C$1000,2,FALSE))</f>
        <v>0</v>
      </c>
      <c r="K142" s="3">
        <f>IF(ISNA(VLOOKUP($A142,'classes-translation-lookup'!$A$2:$C$1000,3,FALSE)),,VLOOKUP($A142,'classes-translation-lookup'!$A$2:$C$1000,3,FALSE))</f>
        <v>0</v>
      </c>
    </row>
    <row r="143" spans="1:11" ht="13">
      <c r="A143" s="3" t="s">
        <v>145</v>
      </c>
      <c r="B143" s="3" t="s">
        <v>765</v>
      </c>
      <c r="C143" s="3" t="s">
        <v>1128</v>
      </c>
      <c r="D143" s="10" t="s">
        <v>1129</v>
      </c>
      <c r="E143" s="10" t="s">
        <v>1129</v>
      </c>
      <c r="F143" s="10" t="s">
        <v>1129</v>
      </c>
      <c r="G143" s="3"/>
      <c r="I143" s="3" t="s">
        <v>785</v>
      </c>
      <c r="J143" s="3" t="str">
        <f>IF(ISNA(VLOOKUP($A143,'classes-translation-lookup'!$A$2:$C$1000,2,FALSE)),,VLOOKUP($A143,'classes-translation-lookup'!$A$2:$C$1000,2,FALSE))</f>
        <v>微軟（PC）與蘋果電腦（Mac）之比較</v>
      </c>
      <c r="K143" s="3" t="str">
        <f>IF(ISNA(VLOOKUP($A143,'classes-translation-lookup'!$A$2:$C$1000,3,FALSE)),,VLOOKUP($A143,'classes-translation-lookup'!$A$2:$C$1000,3,FALSE))</f>
        <v>你是喜歡Mac、PC還是其他呢？通過探索每個平台的優點和限制，來了解蘋果的Mac電腦和Windows PC之間的區別。</v>
      </c>
    </row>
    <row r="144" spans="1:11" ht="13">
      <c r="A144" s="3" t="s">
        <v>129</v>
      </c>
      <c r="B144" s="3" t="s">
        <v>765</v>
      </c>
      <c r="C144" s="3" t="s">
        <v>1130</v>
      </c>
      <c r="D144" s="10" t="s">
        <v>1131</v>
      </c>
      <c r="E144" s="10" t="s">
        <v>1131</v>
      </c>
      <c r="F144" s="10" t="s">
        <v>1131</v>
      </c>
      <c r="G144" s="3"/>
      <c r="I144" s="3" t="s">
        <v>769</v>
      </c>
      <c r="J144" s="3" t="str">
        <f>IF(ISNA(VLOOKUP($A144,'classes-translation-lookup'!$A$2:$C$1000,2,FALSE)),,VLOOKUP($A144,'classes-translation-lookup'!$A$2:$C$1000,2,FALSE))</f>
        <v>Pixlr 照片編輯入門</v>
      </c>
      <c r="K144" s="3" t="str">
        <f>IF(ISNA(VLOOKUP($A144,'classes-translation-lookup'!$A$2:$C$1000,3,FALSE)),,VLOOKUP($A144,'classes-translation-lookup'!$A$2:$C$1000,3,FALSE))</f>
        <v>這堂課將探索使用Pixlr進行照片編輯。主題包括圖層、調整和背景移除。</v>
      </c>
    </row>
    <row r="145" spans="1:11" ht="13">
      <c r="A145" s="3" t="s">
        <v>1132</v>
      </c>
      <c r="B145" s="3" t="s">
        <v>765</v>
      </c>
      <c r="C145" s="3" t="s">
        <v>1133</v>
      </c>
      <c r="D145" s="10" t="s">
        <v>1134</v>
      </c>
      <c r="E145" s="10" t="s">
        <v>1134</v>
      </c>
      <c r="F145" s="10" t="s">
        <v>1135</v>
      </c>
      <c r="G145" s="3" t="s">
        <v>1136</v>
      </c>
      <c r="I145" s="3" t="s">
        <v>769</v>
      </c>
      <c r="J145" s="3">
        <f>IF(ISNA(VLOOKUP($A145,'classes-translation-lookup'!$A$2:$C$1000,2,FALSE)),,VLOOKUP($A145,'classes-translation-lookup'!$A$2:$C$1000,2,FALSE))</f>
        <v>0</v>
      </c>
      <c r="K145" s="3">
        <f>IF(ISNA(VLOOKUP($A145,'classes-translation-lookup'!$A$2:$C$1000,3,FALSE)),,VLOOKUP($A145,'classes-translation-lookup'!$A$2:$C$1000,3,FALSE))</f>
        <v>0</v>
      </c>
    </row>
    <row r="146" spans="1:11" ht="13">
      <c r="A146" s="3" t="s">
        <v>1137</v>
      </c>
      <c r="B146" s="3" t="s">
        <v>765</v>
      </c>
      <c r="C146" s="3" t="s">
        <v>1138</v>
      </c>
      <c r="D146" s="10" t="s">
        <v>1139</v>
      </c>
      <c r="E146" s="3"/>
      <c r="F146" s="10" t="s">
        <v>1140</v>
      </c>
      <c r="G146" s="3"/>
      <c r="I146" s="3" t="s">
        <v>769</v>
      </c>
      <c r="J146" s="3">
        <f>IF(ISNA(VLOOKUP($A146,'classes-translation-lookup'!$A$2:$C$1000,2,FALSE)),,VLOOKUP($A146,'classes-translation-lookup'!$A$2:$C$1000,2,FALSE))</f>
        <v>0</v>
      </c>
      <c r="K146" s="3">
        <f>IF(ISNA(VLOOKUP($A146,'classes-translation-lookup'!$A$2:$C$1000,3,FALSE)),,VLOOKUP($A146,'classes-translation-lookup'!$A$2:$C$1000,3,FALSE))</f>
        <v>0</v>
      </c>
    </row>
    <row r="147" spans="1:11" ht="13">
      <c r="A147" s="3" t="s">
        <v>1141</v>
      </c>
      <c r="B147" s="3" t="s">
        <v>765</v>
      </c>
      <c r="C147" s="3" t="s">
        <v>1142</v>
      </c>
      <c r="D147" s="10" t="s">
        <v>1143</v>
      </c>
      <c r="E147" s="10" t="s">
        <v>1144</v>
      </c>
      <c r="F147" s="3"/>
      <c r="G147" s="3"/>
      <c r="I147" s="3" t="s">
        <v>769</v>
      </c>
      <c r="J147" s="3">
        <f>IF(ISNA(VLOOKUP($A147,'classes-translation-lookup'!$A$2:$C$1000,2,FALSE)),,VLOOKUP($A147,'classes-translation-lookup'!$A$2:$C$1000,2,FALSE))</f>
        <v>0</v>
      </c>
      <c r="K147" s="3">
        <f>IF(ISNA(VLOOKUP($A147,'classes-translation-lookup'!$A$2:$C$1000,3,FALSE)),,VLOOKUP($A147,'classes-translation-lookup'!$A$2:$C$1000,3,FALSE))</f>
        <v>0</v>
      </c>
    </row>
    <row r="148" spans="1:11" ht="13">
      <c r="A148" s="3" t="s">
        <v>1145</v>
      </c>
      <c r="B148" s="3" t="s">
        <v>765</v>
      </c>
      <c r="C148" s="3" t="s">
        <v>1146</v>
      </c>
      <c r="D148" s="10" t="s">
        <v>1147</v>
      </c>
      <c r="E148" s="10" t="s">
        <v>1147</v>
      </c>
      <c r="F148" s="3"/>
      <c r="G148" s="3"/>
      <c r="I148" s="3" t="s">
        <v>776</v>
      </c>
      <c r="J148" s="3">
        <f>IF(ISNA(VLOOKUP($A148,'classes-translation-lookup'!$A$2:$C$1000,2,FALSE)),,VLOOKUP($A148,'classes-translation-lookup'!$A$2:$C$1000,2,FALSE))</f>
        <v>0</v>
      </c>
      <c r="K148" s="3">
        <f>IF(ISNA(VLOOKUP($A148,'classes-translation-lookup'!$A$2:$C$1000,3,FALSE)),,VLOOKUP($A148,'classes-translation-lookup'!$A$2:$C$1000,3,FALSE))</f>
        <v>0</v>
      </c>
    </row>
    <row r="149" spans="1:11" ht="13">
      <c r="A149" s="3" t="s">
        <v>1148</v>
      </c>
      <c r="B149" s="3" t="s">
        <v>765</v>
      </c>
      <c r="C149" s="3" t="s">
        <v>1149</v>
      </c>
      <c r="D149" s="10" t="s">
        <v>1150</v>
      </c>
      <c r="E149" s="3"/>
      <c r="F149" s="3"/>
      <c r="G149" s="3"/>
      <c r="I149" s="3" t="s">
        <v>769</v>
      </c>
      <c r="J149" s="3">
        <f>IF(ISNA(VLOOKUP($A149,'classes-translation-lookup'!$A$2:$C$1000,2,FALSE)),,VLOOKUP($A149,'classes-translation-lookup'!$A$2:$C$1000,2,FALSE))</f>
        <v>0</v>
      </c>
      <c r="K149" s="3">
        <f>IF(ISNA(VLOOKUP($A149,'classes-translation-lookup'!$A$2:$C$1000,3,FALSE)),,VLOOKUP($A149,'classes-translation-lookup'!$A$2:$C$1000,3,FALSE))</f>
        <v>0</v>
      </c>
    </row>
    <row r="150" spans="1:11" ht="13">
      <c r="A150" s="3" t="s">
        <v>1151</v>
      </c>
      <c r="B150" s="3" t="s">
        <v>765</v>
      </c>
      <c r="C150" s="3" t="s">
        <v>1152</v>
      </c>
      <c r="D150" s="10" t="s">
        <v>1153</v>
      </c>
      <c r="E150" s="10" t="s">
        <v>1153</v>
      </c>
      <c r="F150" s="10" t="s">
        <v>1153</v>
      </c>
      <c r="G150" s="3"/>
      <c r="I150" s="3" t="s">
        <v>769</v>
      </c>
      <c r="J150" s="3">
        <f>IF(ISNA(VLOOKUP($A150,'classes-translation-lookup'!$A$2:$C$1000,2,FALSE)),,VLOOKUP($A150,'classes-translation-lookup'!$A$2:$C$1000,2,FALSE))</f>
        <v>0</v>
      </c>
      <c r="K150" s="3">
        <f>IF(ISNA(VLOOKUP($A150,'classes-translation-lookup'!$A$2:$C$1000,3,FALSE)),,VLOOKUP($A150,'classes-translation-lookup'!$A$2:$C$1000,3,FALSE))</f>
        <v>0</v>
      </c>
    </row>
    <row r="151" spans="1:11" ht="13">
      <c r="A151" s="3" t="s">
        <v>1154</v>
      </c>
      <c r="B151" s="3" t="s">
        <v>765</v>
      </c>
      <c r="C151" s="3" t="s">
        <v>1155</v>
      </c>
      <c r="D151" s="10" t="s">
        <v>1153</v>
      </c>
      <c r="E151" s="10" t="s">
        <v>1153</v>
      </c>
      <c r="F151" s="10" t="s">
        <v>1153</v>
      </c>
      <c r="G151" s="3"/>
      <c r="I151" s="3" t="s">
        <v>822</v>
      </c>
      <c r="J151" s="3">
        <f>IF(ISNA(VLOOKUP($A151,'classes-translation-lookup'!$A$2:$C$1000,2,FALSE)),,VLOOKUP($A151,'classes-translation-lookup'!$A$2:$C$1000,2,FALSE))</f>
        <v>0</v>
      </c>
      <c r="K151" s="3">
        <f>IF(ISNA(VLOOKUP($A151,'classes-translation-lookup'!$A$2:$C$1000,3,FALSE)),,VLOOKUP($A151,'classes-translation-lookup'!$A$2:$C$1000,3,FALSE))</f>
        <v>0</v>
      </c>
    </row>
    <row r="152" spans="1:11" ht="13">
      <c r="A152" s="3" t="s">
        <v>1156</v>
      </c>
      <c r="B152" s="3" t="s">
        <v>765</v>
      </c>
      <c r="C152" s="3" t="s">
        <v>1157</v>
      </c>
      <c r="D152" s="3"/>
      <c r="E152" s="3"/>
      <c r="F152" s="3"/>
      <c r="G152" s="3"/>
      <c r="I152" s="3"/>
      <c r="J152" s="3">
        <f>IF(ISNA(VLOOKUP($A152,'classes-translation-lookup'!$A$2:$C$1000,2,FALSE)),,VLOOKUP($A152,'classes-translation-lookup'!$A$2:$C$1000,2,FALSE))</f>
        <v>0</v>
      </c>
      <c r="K152" s="3">
        <f>IF(ISNA(VLOOKUP($A152,'classes-translation-lookup'!$A$2:$C$1000,3,FALSE)),,VLOOKUP($A152,'classes-translation-lookup'!$A$2:$C$1000,3,FALSE))</f>
        <v>0</v>
      </c>
    </row>
    <row r="153" spans="1:11" ht="13">
      <c r="A153" s="3" t="s">
        <v>1158</v>
      </c>
      <c r="B153" s="3" t="s">
        <v>765</v>
      </c>
      <c r="C153" s="3" t="s">
        <v>1159</v>
      </c>
      <c r="D153" s="3"/>
      <c r="E153" s="3"/>
      <c r="F153" s="3"/>
      <c r="G153" s="3"/>
      <c r="I153" s="3"/>
      <c r="J153" s="3">
        <f>IF(ISNA(VLOOKUP($A153,'classes-translation-lookup'!$A$2:$C$1000,2,FALSE)),,VLOOKUP($A153,'classes-translation-lookup'!$A$2:$C$1000,2,FALSE))</f>
        <v>0</v>
      </c>
      <c r="K153" s="3">
        <f>IF(ISNA(VLOOKUP($A153,'classes-translation-lookup'!$A$2:$C$1000,3,FALSE)),,VLOOKUP($A153,'classes-translation-lookup'!$A$2:$C$1000,3,FALSE))</f>
        <v>0</v>
      </c>
    </row>
    <row r="154" spans="1:11" ht="13">
      <c r="A154" s="3" t="s">
        <v>1160</v>
      </c>
      <c r="B154" s="3" t="s">
        <v>765</v>
      </c>
      <c r="C154" s="3" t="s">
        <v>1161</v>
      </c>
      <c r="D154" s="3"/>
      <c r="E154" s="3"/>
      <c r="F154" s="3"/>
      <c r="G154" s="3"/>
      <c r="I154" s="3" t="s">
        <v>769</v>
      </c>
      <c r="J154" s="3">
        <f>IF(ISNA(VLOOKUP($A154,'classes-translation-lookup'!$A$2:$C$1000,2,FALSE)),,VLOOKUP($A154,'classes-translation-lookup'!$A$2:$C$1000,2,FALSE))</f>
        <v>0</v>
      </c>
      <c r="K154" s="3">
        <f>IF(ISNA(VLOOKUP($A154,'classes-translation-lookup'!$A$2:$C$1000,3,FALSE)),,VLOOKUP($A154,'classes-translation-lookup'!$A$2:$C$1000,3,FALSE))</f>
        <v>0</v>
      </c>
    </row>
    <row r="155" spans="1:11" ht="13">
      <c r="A155" s="3" t="s">
        <v>1162</v>
      </c>
      <c r="B155" s="3" t="s">
        <v>765</v>
      </c>
      <c r="C155" s="3" t="s">
        <v>1161</v>
      </c>
      <c r="D155" s="3"/>
      <c r="E155" s="3"/>
      <c r="F155" s="3"/>
      <c r="G155" s="3"/>
      <c r="I155" s="3"/>
      <c r="J155" s="3">
        <f>IF(ISNA(VLOOKUP($A155,'classes-translation-lookup'!$A$2:$C$1000,2,FALSE)),,VLOOKUP($A155,'classes-translation-lookup'!$A$2:$C$1000,2,FALSE))</f>
        <v>0</v>
      </c>
      <c r="K155" s="3">
        <f>IF(ISNA(VLOOKUP($A155,'classes-translation-lookup'!$A$2:$C$1000,3,FALSE)),,VLOOKUP($A155,'classes-translation-lookup'!$A$2:$C$1000,3,FALSE))</f>
        <v>0</v>
      </c>
    </row>
    <row r="156" spans="1:11" ht="13">
      <c r="A156" s="3" t="s">
        <v>1163</v>
      </c>
      <c r="B156" s="3" t="s">
        <v>765</v>
      </c>
      <c r="C156" s="3" t="s">
        <v>1161</v>
      </c>
      <c r="D156" s="3"/>
      <c r="E156" s="3"/>
      <c r="F156" s="3"/>
      <c r="G156" s="3"/>
      <c r="I156" s="3"/>
      <c r="J156" s="3">
        <f>IF(ISNA(VLOOKUP($A156,'classes-translation-lookup'!$A$2:$C$1000,2,FALSE)),,VLOOKUP($A156,'classes-translation-lookup'!$A$2:$C$1000,2,FALSE))</f>
        <v>0</v>
      </c>
      <c r="K156" s="3">
        <f>IF(ISNA(VLOOKUP($A156,'classes-translation-lookup'!$A$2:$C$1000,3,FALSE)),,VLOOKUP($A156,'classes-translation-lookup'!$A$2:$C$1000,3,FALSE))</f>
        <v>0</v>
      </c>
    </row>
    <row r="157" spans="1:11" ht="13">
      <c r="A157" s="3" t="s">
        <v>1164</v>
      </c>
      <c r="B157" s="3" t="s">
        <v>765</v>
      </c>
      <c r="C157" s="3" t="s">
        <v>1161</v>
      </c>
      <c r="D157" s="3"/>
      <c r="E157" s="3"/>
      <c r="F157" s="3"/>
      <c r="G157" s="3"/>
      <c r="I157" s="3"/>
      <c r="J157" s="3">
        <f>IF(ISNA(VLOOKUP($A157,'classes-translation-lookup'!$A$2:$C$1000,2,FALSE)),,VLOOKUP($A157,'classes-translation-lookup'!$A$2:$C$1000,2,FALSE))</f>
        <v>0</v>
      </c>
      <c r="K157" s="3">
        <f>IF(ISNA(VLOOKUP($A157,'classes-translation-lookup'!$A$2:$C$1000,3,FALSE)),,VLOOKUP($A157,'classes-translation-lookup'!$A$2:$C$1000,3,FALSE))</f>
        <v>0</v>
      </c>
    </row>
    <row r="158" spans="1:11" ht="13">
      <c r="A158" s="3" t="s">
        <v>1165</v>
      </c>
      <c r="B158" s="3" t="s">
        <v>765</v>
      </c>
      <c r="C158" s="3" t="s">
        <v>1166</v>
      </c>
      <c r="D158" s="3"/>
      <c r="E158" s="3"/>
      <c r="F158" s="3"/>
      <c r="G158" s="3"/>
      <c r="I158" s="3" t="s">
        <v>785</v>
      </c>
      <c r="J158" s="3">
        <f>IF(ISNA(VLOOKUP($A158,'classes-translation-lookup'!$A$2:$C$1000,2,FALSE)),,VLOOKUP($A158,'classes-translation-lookup'!$A$2:$C$1000,2,FALSE))</f>
        <v>0</v>
      </c>
      <c r="K158" s="3">
        <f>IF(ISNA(VLOOKUP($A158,'classes-translation-lookup'!$A$2:$C$1000,3,FALSE)),,VLOOKUP($A158,'classes-translation-lookup'!$A$2:$C$1000,3,FALSE))</f>
        <v>0</v>
      </c>
    </row>
    <row r="159" spans="1:11" ht="13">
      <c r="A159" s="3" t="s">
        <v>1167</v>
      </c>
      <c r="B159" s="3" t="s">
        <v>765</v>
      </c>
      <c r="C159" s="3" t="s">
        <v>1166</v>
      </c>
      <c r="D159" s="3"/>
      <c r="E159" s="3"/>
      <c r="F159" s="3"/>
      <c r="G159" s="3"/>
      <c r="I159" s="3"/>
      <c r="J159" s="3">
        <f>IF(ISNA(VLOOKUP($A159,'classes-translation-lookup'!$A$2:$C$1000,2,FALSE)),,VLOOKUP($A159,'classes-translation-lookup'!$A$2:$C$1000,2,FALSE))</f>
        <v>0</v>
      </c>
      <c r="K159" s="3">
        <f>IF(ISNA(VLOOKUP($A159,'classes-translation-lookup'!$A$2:$C$1000,3,FALSE)),,VLOOKUP($A159,'classes-translation-lookup'!$A$2:$C$1000,3,FALSE))</f>
        <v>0</v>
      </c>
    </row>
    <row r="160" spans="1:11" ht="13">
      <c r="A160" s="3" t="s">
        <v>1168</v>
      </c>
      <c r="B160" s="3" t="s">
        <v>765</v>
      </c>
      <c r="C160" s="3" t="s">
        <v>1166</v>
      </c>
      <c r="D160" s="3"/>
      <c r="E160" s="3"/>
      <c r="F160" s="3"/>
      <c r="G160" s="3"/>
      <c r="I160" s="3"/>
      <c r="J160" s="3">
        <f>IF(ISNA(VLOOKUP($A160,'classes-translation-lookup'!$A$2:$C$1000,2,FALSE)),,VLOOKUP($A160,'classes-translation-lookup'!$A$2:$C$1000,2,FALSE))</f>
        <v>0</v>
      </c>
      <c r="K160" s="3">
        <f>IF(ISNA(VLOOKUP($A160,'classes-translation-lookup'!$A$2:$C$1000,3,FALSE)),,VLOOKUP($A160,'classes-translation-lookup'!$A$2:$C$1000,3,FALSE))</f>
        <v>0</v>
      </c>
    </row>
    <row r="161" spans="1:11" ht="13">
      <c r="A161" s="3" t="s">
        <v>1169</v>
      </c>
      <c r="B161" s="3" t="s">
        <v>765</v>
      </c>
      <c r="C161" s="3" t="s">
        <v>1166</v>
      </c>
      <c r="D161" s="3"/>
      <c r="E161" s="3"/>
      <c r="F161" s="3"/>
      <c r="G161" s="3"/>
      <c r="I161" s="3"/>
      <c r="J161" s="3">
        <f>IF(ISNA(VLOOKUP($A161,'classes-translation-lookup'!$A$2:$C$1000,2,FALSE)),,VLOOKUP($A161,'classes-translation-lookup'!$A$2:$C$1000,2,FALSE))</f>
        <v>0</v>
      </c>
      <c r="K161" s="3">
        <f>IF(ISNA(VLOOKUP($A161,'classes-translation-lookup'!$A$2:$C$1000,3,FALSE)),,VLOOKUP($A161,'classes-translation-lookup'!$A$2:$C$1000,3,FALSE))</f>
        <v>0</v>
      </c>
    </row>
    <row r="162" spans="1:11" ht="13">
      <c r="A162" s="3" t="s">
        <v>1170</v>
      </c>
      <c r="B162" s="3" t="s">
        <v>765</v>
      </c>
      <c r="C162" s="3" t="s">
        <v>1119</v>
      </c>
      <c r="D162" s="3"/>
      <c r="E162" s="3"/>
      <c r="F162" s="3"/>
      <c r="G162" s="3"/>
      <c r="I162" s="3" t="s">
        <v>776</v>
      </c>
      <c r="J162" s="3">
        <f>IF(ISNA(VLOOKUP($A162,'classes-translation-lookup'!$A$2:$C$1000,2,FALSE)),,VLOOKUP($A162,'classes-translation-lookup'!$A$2:$C$1000,2,FALSE))</f>
        <v>0</v>
      </c>
      <c r="K162" s="3">
        <f>IF(ISNA(VLOOKUP($A162,'classes-translation-lookup'!$A$2:$C$1000,3,FALSE)),,VLOOKUP($A162,'classes-translation-lookup'!$A$2:$C$1000,3,FALSE))</f>
        <v>0</v>
      </c>
    </row>
    <row r="163" spans="1:11" ht="13">
      <c r="A163" s="3" t="s">
        <v>112</v>
      </c>
      <c r="B163" s="3" t="s">
        <v>765</v>
      </c>
      <c r="C163" s="3" t="s">
        <v>1171</v>
      </c>
      <c r="D163" s="10" t="s">
        <v>1172</v>
      </c>
      <c r="E163" s="10" t="s">
        <v>1172</v>
      </c>
      <c r="F163" s="10" t="s">
        <v>1173</v>
      </c>
      <c r="G163" s="3"/>
      <c r="I163" s="3" t="s">
        <v>785</v>
      </c>
      <c r="J163" s="3" t="str">
        <f>IF(ISNA(VLOOKUP($A163,'classes-translation-lookup'!$A$2:$C$1000,2,FALSE)),,VLOOKUP($A163,'classes-translation-lookup'!$A$2:$C$1000,2,FALSE))</f>
        <v>保護您的隱私與安全</v>
      </c>
      <c r="K163" s="3" t="str">
        <f>IF(ISNA(VLOOKUP($A163,'classes-translation-lookup'!$A$2:$C$1000,3,FALSE)),,VLOOKUP($A163,'classes-translation-lookup'!$A$2:$C$1000,3,FALSE))</f>
        <v>本課程將涵蓋在互聯網上提供個人資訊時安全的重要性，以及確保您的電腦免受黑客攻擊的方法。</v>
      </c>
    </row>
    <row r="164" spans="1:11" ht="13">
      <c r="A164" s="3" t="s">
        <v>105</v>
      </c>
      <c r="B164" s="3" t="s">
        <v>765</v>
      </c>
      <c r="C164" s="3" t="s">
        <v>1174</v>
      </c>
      <c r="D164" s="10" t="s">
        <v>1175</v>
      </c>
      <c r="E164" s="10" t="s">
        <v>1175</v>
      </c>
      <c r="F164" s="10" t="s">
        <v>1175</v>
      </c>
      <c r="G164" s="3" t="s">
        <v>1176</v>
      </c>
      <c r="I164" s="3" t="s">
        <v>776</v>
      </c>
      <c r="J164" s="3">
        <f>IF(ISNA(VLOOKUP($A164,'classes-translation-lookup'!$A$2:$C$1000,2,FALSE)),,VLOOKUP($A164,'classes-translation-lookup'!$A$2:$C$1000,2,FALSE))</f>
        <v>0</v>
      </c>
      <c r="K164" s="3">
        <f>IF(ISNA(VLOOKUP($A164,'classes-translation-lookup'!$A$2:$C$1000,3,FALSE)),,VLOOKUP($A164,'classes-translation-lookup'!$A$2:$C$1000,3,FALSE))</f>
        <v>0</v>
      </c>
    </row>
    <row r="165" spans="1:11" ht="13">
      <c r="A165" s="3" t="s">
        <v>617</v>
      </c>
      <c r="B165" s="3" t="s">
        <v>765</v>
      </c>
      <c r="C165" s="3" t="s">
        <v>1177</v>
      </c>
      <c r="D165" s="3"/>
      <c r="E165" s="3"/>
      <c r="F165" s="3"/>
      <c r="G165" s="3"/>
      <c r="I165" s="3"/>
      <c r="J165" s="3">
        <f>IF(ISNA(VLOOKUP($A165,'classes-translation-lookup'!$A$2:$C$1000,2,FALSE)),,VLOOKUP($A165,'classes-translation-lookup'!$A$2:$C$1000,2,FALSE))</f>
        <v>0</v>
      </c>
      <c r="K165" s="3">
        <f>IF(ISNA(VLOOKUP($A165,'classes-translation-lookup'!$A$2:$C$1000,3,FALSE)),,VLOOKUP($A165,'classes-translation-lookup'!$A$2:$C$1000,3,FALSE))</f>
        <v>0</v>
      </c>
    </row>
    <row r="166" spans="1:11" ht="13">
      <c r="A166" s="3" t="s">
        <v>1178</v>
      </c>
      <c r="B166" s="3" t="s">
        <v>765</v>
      </c>
      <c r="C166" s="3" t="s">
        <v>1179</v>
      </c>
      <c r="D166" s="3"/>
      <c r="E166" s="3"/>
      <c r="F166" s="3"/>
      <c r="G166" s="3"/>
      <c r="I166" s="3"/>
      <c r="J166" s="3">
        <f>IF(ISNA(VLOOKUP($A166,'classes-translation-lookup'!$A$2:$C$1000,2,FALSE)),,VLOOKUP($A166,'classes-translation-lookup'!$A$2:$C$1000,2,FALSE))</f>
        <v>0</v>
      </c>
      <c r="K166" s="3">
        <f>IF(ISNA(VLOOKUP($A166,'classes-translation-lookup'!$A$2:$C$1000,3,FALSE)),,VLOOKUP($A166,'classes-translation-lookup'!$A$2:$C$1000,3,FALSE))</f>
        <v>0</v>
      </c>
    </row>
    <row r="167" spans="1:11" ht="13">
      <c r="A167" s="3" t="s">
        <v>245</v>
      </c>
      <c r="B167" s="3" t="s">
        <v>765</v>
      </c>
      <c r="C167" s="3" t="s">
        <v>1180</v>
      </c>
      <c r="D167" s="10" t="s">
        <v>1181</v>
      </c>
      <c r="E167" s="3"/>
      <c r="F167" s="3"/>
      <c r="G167" s="3"/>
      <c r="I167" s="3" t="s">
        <v>776</v>
      </c>
      <c r="J167" s="3">
        <f>IF(ISNA(VLOOKUP($A167,'classes-translation-lookup'!$A$2:$C$1000,2,FALSE)),,VLOOKUP($A167,'classes-translation-lookup'!$A$2:$C$1000,2,FALSE))</f>
        <v>0</v>
      </c>
      <c r="K167" s="3">
        <f>IF(ISNA(VLOOKUP($A167,'classes-translation-lookup'!$A$2:$C$1000,3,FALSE)),,VLOOKUP($A167,'classes-translation-lookup'!$A$2:$C$1000,3,FALSE))</f>
        <v>0</v>
      </c>
    </row>
    <row r="168" spans="1:11" ht="13">
      <c r="A168" s="3" t="s">
        <v>259</v>
      </c>
      <c r="B168" s="3" t="s">
        <v>765</v>
      </c>
      <c r="C168" s="3" t="s">
        <v>1182</v>
      </c>
      <c r="D168" s="10" t="s">
        <v>1181</v>
      </c>
      <c r="E168" s="3"/>
      <c r="F168" s="3"/>
      <c r="G168" s="3"/>
      <c r="I168" s="3" t="s">
        <v>769</v>
      </c>
      <c r="J168" s="3">
        <f>IF(ISNA(VLOOKUP($A168,'classes-translation-lookup'!$A$2:$C$1000,2,FALSE)),,VLOOKUP($A168,'classes-translation-lookup'!$A$2:$C$1000,2,FALSE))</f>
        <v>0</v>
      </c>
      <c r="K168" s="3">
        <f>IF(ISNA(VLOOKUP($A168,'classes-translation-lookup'!$A$2:$C$1000,3,FALSE)),,VLOOKUP($A168,'classes-translation-lookup'!$A$2:$C$1000,3,FALSE))</f>
        <v>0</v>
      </c>
    </row>
    <row r="169" spans="1:11" ht="13">
      <c r="A169" s="3" t="s">
        <v>516</v>
      </c>
      <c r="B169" s="3" t="s">
        <v>765</v>
      </c>
      <c r="C169" s="3" t="s">
        <v>1183</v>
      </c>
      <c r="D169" s="10" t="s">
        <v>1181</v>
      </c>
      <c r="E169" s="3"/>
      <c r="F169" s="3"/>
      <c r="G169" s="3"/>
      <c r="I169" s="3" t="s">
        <v>776</v>
      </c>
      <c r="J169" s="3">
        <f>IF(ISNA(VLOOKUP($A169,'classes-translation-lookup'!$A$2:$C$1000,2,FALSE)),,VLOOKUP($A169,'classes-translation-lookup'!$A$2:$C$1000,2,FALSE))</f>
        <v>0</v>
      </c>
      <c r="K169" s="3">
        <f>IF(ISNA(VLOOKUP($A169,'classes-translation-lookup'!$A$2:$C$1000,3,FALSE)),,VLOOKUP($A169,'classes-translation-lookup'!$A$2:$C$1000,3,FALSE))</f>
        <v>0</v>
      </c>
    </row>
    <row r="170" spans="1:11" ht="13">
      <c r="A170" s="3" t="s">
        <v>1184</v>
      </c>
      <c r="B170" s="3" t="s">
        <v>1185</v>
      </c>
      <c r="C170" s="3" t="s">
        <v>1186</v>
      </c>
      <c r="D170" s="10" t="s">
        <v>1187</v>
      </c>
      <c r="E170" s="10" t="s">
        <v>1188</v>
      </c>
      <c r="F170" s="10" t="s">
        <v>1188</v>
      </c>
      <c r="G170" s="3"/>
      <c r="I170" s="3" t="s">
        <v>785</v>
      </c>
      <c r="J170" s="3">
        <f>IF(ISNA(VLOOKUP($A170,'classes-translation-lookup'!$A$2:$C$1000,2,FALSE)),,VLOOKUP($A170,'classes-translation-lookup'!$A$2:$C$1000,2,FALSE))</f>
        <v>0</v>
      </c>
      <c r="K170" s="3">
        <f>IF(ISNA(VLOOKUP($A170,'classes-translation-lookup'!$A$2:$C$1000,3,FALSE)),,VLOOKUP($A170,'classes-translation-lookup'!$A$2:$C$1000,3,FALSE))</f>
        <v>0</v>
      </c>
    </row>
    <row r="171" spans="1:11" ht="13">
      <c r="A171" s="3" t="s">
        <v>1189</v>
      </c>
      <c r="B171" s="3" t="s">
        <v>765</v>
      </c>
      <c r="C171" s="3" t="s">
        <v>1190</v>
      </c>
      <c r="D171" s="10" t="s">
        <v>1191</v>
      </c>
      <c r="E171" s="3"/>
      <c r="F171" s="3"/>
      <c r="G171" s="3"/>
      <c r="I171" s="3" t="s">
        <v>769</v>
      </c>
      <c r="J171" s="3">
        <f>IF(ISNA(VLOOKUP($A171,'classes-translation-lookup'!$A$2:$C$1000,2,FALSE)),,VLOOKUP($A171,'classes-translation-lookup'!$A$2:$C$1000,2,FALSE))</f>
        <v>0</v>
      </c>
      <c r="K171" s="3">
        <f>IF(ISNA(VLOOKUP($A171,'classes-translation-lookup'!$A$2:$C$1000,3,FALSE)),,VLOOKUP($A171,'classes-translation-lookup'!$A$2:$C$1000,3,FALSE))</f>
        <v>0</v>
      </c>
    </row>
    <row r="172" spans="1:11" ht="13">
      <c r="A172" s="3" t="s">
        <v>1192</v>
      </c>
      <c r="B172" s="3" t="s">
        <v>765</v>
      </c>
      <c r="C172" s="3" t="s">
        <v>1193</v>
      </c>
      <c r="D172" s="10" t="s">
        <v>1194</v>
      </c>
      <c r="E172" s="3"/>
      <c r="F172" s="10" t="s">
        <v>1194</v>
      </c>
      <c r="G172" s="3"/>
      <c r="I172" s="3" t="s">
        <v>785</v>
      </c>
      <c r="J172" s="3">
        <f>IF(ISNA(VLOOKUP($A172,'classes-translation-lookup'!$A$2:$C$1000,2,FALSE)),,VLOOKUP($A172,'classes-translation-lookup'!$A$2:$C$1000,2,FALSE))</f>
        <v>0</v>
      </c>
      <c r="K172" s="3">
        <f>IF(ISNA(VLOOKUP($A172,'classes-translation-lookup'!$A$2:$C$1000,3,FALSE)),,VLOOKUP($A172,'classes-translation-lookup'!$A$2:$C$1000,3,FALSE))</f>
        <v>0</v>
      </c>
    </row>
    <row r="173" spans="1:11" ht="13">
      <c r="A173" s="3" t="s">
        <v>1195</v>
      </c>
      <c r="B173" s="3" t="s">
        <v>765</v>
      </c>
      <c r="C173" s="3" t="s">
        <v>1196</v>
      </c>
      <c r="D173" s="10" t="s">
        <v>1197</v>
      </c>
      <c r="E173" s="3"/>
      <c r="F173" s="3"/>
      <c r="G173" s="3"/>
      <c r="I173" s="3" t="s">
        <v>769</v>
      </c>
      <c r="J173" s="3">
        <f>IF(ISNA(VLOOKUP($A173,'classes-translation-lookup'!$A$2:$C$1000,2,FALSE)),,VLOOKUP($A173,'classes-translation-lookup'!$A$2:$C$1000,2,FALSE))</f>
        <v>0</v>
      </c>
      <c r="K173" s="3">
        <f>IF(ISNA(VLOOKUP($A173,'classes-translation-lookup'!$A$2:$C$1000,3,FALSE)),,VLOOKUP($A173,'classes-translation-lookup'!$A$2:$C$1000,3,FALSE))</f>
        <v>0</v>
      </c>
    </row>
    <row r="174" spans="1:11" ht="13">
      <c r="A174" s="3" t="s">
        <v>1198</v>
      </c>
      <c r="B174" s="3" t="s">
        <v>765</v>
      </c>
      <c r="C174" s="3" t="s">
        <v>1199</v>
      </c>
      <c r="D174" s="10" t="s">
        <v>1197</v>
      </c>
      <c r="E174" s="3"/>
      <c r="F174" s="3"/>
      <c r="G174" s="3"/>
      <c r="I174" s="3" t="s">
        <v>769</v>
      </c>
      <c r="J174" s="3">
        <f>IF(ISNA(VLOOKUP($A174,'classes-translation-lookup'!$A$2:$C$1000,2,FALSE)),,VLOOKUP($A174,'classes-translation-lookup'!$A$2:$C$1000,2,FALSE))</f>
        <v>0</v>
      </c>
      <c r="K174" s="3">
        <f>IF(ISNA(VLOOKUP($A174,'classes-translation-lookup'!$A$2:$C$1000,3,FALSE)),,VLOOKUP($A174,'classes-translation-lookup'!$A$2:$C$1000,3,FALSE))</f>
        <v>0</v>
      </c>
    </row>
    <row r="175" spans="1:11" ht="13">
      <c r="A175" s="3" t="s">
        <v>1200</v>
      </c>
      <c r="B175" s="3" t="s">
        <v>765</v>
      </c>
      <c r="C175" s="3" t="s">
        <v>1201</v>
      </c>
      <c r="D175" s="10" t="s">
        <v>1197</v>
      </c>
      <c r="E175" s="3"/>
      <c r="F175" s="3"/>
      <c r="G175" s="3"/>
      <c r="I175" s="3" t="s">
        <v>769</v>
      </c>
      <c r="J175" s="3">
        <f>IF(ISNA(VLOOKUP($A175,'classes-translation-lookup'!$A$2:$C$1000,2,FALSE)),,VLOOKUP($A175,'classes-translation-lookup'!$A$2:$C$1000,2,FALSE))</f>
        <v>0</v>
      </c>
      <c r="K175" s="3">
        <f>IF(ISNA(VLOOKUP($A175,'classes-translation-lookup'!$A$2:$C$1000,3,FALSE)),,VLOOKUP($A175,'classes-translation-lookup'!$A$2:$C$1000,3,FALSE))</f>
        <v>0</v>
      </c>
    </row>
    <row r="176" spans="1:11" ht="13">
      <c r="A176" s="3" t="s">
        <v>1202</v>
      </c>
      <c r="B176" s="3" t="s">
        <v>765</v>
      </c>
      <c r="C176" s="3" t="s">
        <v>1203</v>
      </c>
      <c r="D176" s="10" t="s">
        <v>1197</v>
      </c>
      <c r="E176" s="3"/>
      <c r="F176" s="3"/>
      <c r="G176" s="3"/>
      <c r="I176" s="3" t="s">
        <v>769</v>
      </c>
      <c r="J176" s="3">
        <f>IF(ISNA(VLOOKUP($A176,'classes-translation-lookup'!$A$2:$C$1000,2,FALSE)),,VLOOKUP($A176,'classes-translation-lookup'!$A$2:$C$1000,2,FALSE))</f>
        <v>0</v>
      </c>
      <c r="K176" s="3">
        <f>IF(ISNA(VLOOKUP($A176,'classes-translation-lookup'!$A$2:$C$1000,3,FALSE)),,VLOOKUP($A176,'classes-translation-lookup'!$A$2:$C$1000,3,FALSE))</f>
        <v>0</v>
      </c>
    </row>
    <row r="177" spans="1:11" ht="13">
      <c r="A177" s="3" t="s">
        <v>1204</v>
      </c>
      <c r="B177" s="3" t="s">
        <v>765</v>
      </c>
      <c r="C177" s="3" t="s">
        <v>1205</v>
      </c>
      <c r="D177" s="10" t="s">
        <v>1197</v>
      </c>
      <c r="E177" s="3"/>
      <c r="F177" s="3"/>
      <c r="G177" s="3"/>
      <c r="I177" s="3" t="s">
        <v>769</v>
      </c>
      <c r="J177" s="3">
        <f>IF(ISNA(VLOOKUP($A177,'classes-translation-lookup'!$A$2:$C$1000,2,FALSE)),,VLOOKUP($A177,'classes-translation-lookup'!$A$2:$C$1000,2,FALSE))</f>
        <v>0</v>
      </c>
      <c r="K177" s="3">
        <f>IF(ISNA(VLOOKUP($A177,'classes-translation-lookup'!$A$2:$C$1000,3,FALSE)),,VLOOKUP($A177,'classes-translation-lookup'!$A$2:$C$1000,3,FALSE))</f>
        <v>0</v>
      </c>
    </row>
    <row r="178" spans="1:11" ht="13">
      <c r="A178" s="3" t="s">
        <v>1206</v>
      </c>
      <c r="B178" s="3" t="s">
        <v>765</v>
      </c>
      <c r="C178" s="3" t="s">
        <v>1207</v>
      </c>
      <c r="D178" s="3"/>
      <c r="E178" s="3"/>
      <c r="F178" s="3"/>
      <c r="G178" s="3"/>
      <c r="I178" s="3"/>
      <c r="J178" s="3">
        <f>IF(ISNA(VLOOKUP($A178,'classes-translation-lookup'!$A$2:$C$1000,2,FALSE)),,VLOOKUP($A178,'classes-translation-lookup'!$A$2:$C$1000,2,FALSE))</f>
        <v>0</v>
      </c>
      <c r="K178" s="3">
        <f>IF(ISNA(VLOOKUP($A178,'classes-translation-lookup'!$A$2:$C$1000,3,FALSE)),,VLOOKUP($A178,'classes-translation-lookup'!$A$2:$C$1000,3,FALSE))</f>
        <v>0</v>
      </c>
    </row>
    <row r="179" spans="1:11" ht="13">
      <c r="A179" s="3" t="s">
        <v>1208</v>
      </c>
      <c r="B179" s="3" t="s">
        <v>765</v>
      </c>
      <c r="C179" s="3" t="s">
        <v>1209</v>
      </c>
      <c r="D179" s="10" t="s">
        <v>1197</v>
      </c>
      <c r="E179" s="3"/>
      <c r="F179" s="3"/>
      <c r="G179" s="3"/>
      <c r="I179" s="3" t="s">
        <v>769</v>
      </c>
      <c r="J179" s="3">
        <f>IF(ISNA(VLOOKUP($A179,'classes-translation-lookup'!$A$2:$C$1000,2,FALSE)),,VLOOKUP($A179,'classes-translation-lookup'!$A$2:$C$1000,2,FALSE))</f>
        <v>0</v>
      </c>
      <c r="K179" s="3">
        <f>IF(ISNA(VLOOKUP($A179,'classes-translation-lookup'!$A$2:$C$1000,3,FALSE)),,VLOOKUP($A179,'classes-translation-lookup'!$A$2:$C$1000,3,FALSE))</f>
        <v>0</v>
      </c>
    </row>
    <row r="180" spans="1:11" ht="13">
      <c r="A180" s="3" t="s">
        <v>1210</v>
      </c>
      <c r="B180" s="3" t="s">
        <v>765</v>
      </c>
      <c r="C180" s="3" t="s">
        <v>1211</v>
      </c>
      <c r="D180" s="10" t="s">
        <v>1197</v>
      </c>
      <c r="E180" s="3"/>
      <c r="F180" s="3"/>
      <c r="G180" s="3"/>
      <c r="I180" s="3" t="s">
        <v>769</v>
      </c>
      <c r="J180" s="3">
        <f>IF(ISNA(VLOOKUP($A180,'classes-translation-lookup'!$A$2:$C$1000,2,FALSE)),,VLOOKUP($A180,'classes-translation-lookup'!$A$2:$C$1000,2,FALSE))</f>
        <v>0</v>
      </c>
      <c r="K180" s="3">
        <f>IF(ISNA(VLOOKUP($A180,'classes-translation-lookup'!$A$2:$C$1000,3,FALSE)),,VLOOKUP($A180,'classes-translation-lookup'!$A$2:$C$1000,3,FALSE))</f>
        <v>0</v>
      </c>
    </row>
    <row r="181" spans="1:11" ht="13">
      <c r="A181" s="3" t="s">
        <v>1212</v>
      </c>
      <c r="B181" s="3" t="s">
        <v>765</v>
      </c>
      <c r="C181" s="3" t="s">
        <v>1213</v>
      </c>
      <c r="D181" s="3"/>
      <c r="E181" s="3"/>
      <c r="F181" s="3"/>
      <c r="G181" s="3"/>
      <c r="I181" s="3" t="s">
        <v>785</v>
      </c>
      <c r="J181" s="3">
        <f>IF(ISNA(VLOOKUP($A181,'classes-translation-lookup'!$A$2:$C$1000,2,FALSE)),,VLOOKUP($A181,'classes-translation-lookup'!$A$2:$C$1000,2,FALSE))</f>
        <v>0</v>
      </c>
      <c r="K181" s="3">
        <f>IF(ISNA(VLOOKUP($A181,'classes-translation-lookup'!$A$2:$C$1000,3,FALSE)),,VLOOKUP($A181,'classes-translation-lookup'!$A$2:$C$1000,3,FALSE))</f>
        <v>0</v>
      </c>
    </row>
    <row r="182" spans="1:11" ht="13">
      <c r="A182" s="3" t="s">
        <v>1214</v>
      </c>
      <c r="B182" s="3" t="s">
        <v>765</v>
      </c>
      <c r="C182" s="3" t="s">
        <v>1215</v>
      </c>
      <c r="D182" s="3"/>
      <c r="E182" s="3"/>
      <c r="F182" s="3"/>
      <c r="G182" s="3"/>
      <c r="I182" s="3"/>
      <c r="J182" s="3">
        <f>IF(ISNA(VLOOKUP($A182,'classes-translation-lookup'!$A$2:$C$1000,2,FALSE)),,VLOOKUP($A182,'classes-translation-lookup'!$A$2:$C$1000,2,FALSE))</f>
        <v>0</v>
      </c>
      <c r="K182" s="3">
        <f>IF(ISNA(VLOOKUP($A182,'classes-translation-lookup'!$A$2:$C$1000,3,FALSE)),,VLOOKUP($A182,'classes-translation-lookup'!$A$2:$C$1000,3,FALSE))</f>
        <v>0</v>
      </c>
    </row>
    <row r="183" spans="1:11" ht="13">
      <c r="A183" s="3" t="s">
        <v>119</v>
      </c>
      <c r="B183" s="3" t="s">
        <v>765</v>
      </c>
      <c r="C183" s="3" t="s">
        <v>1216</v>
      </c>
      <c r="D183" s="10" t="s">
        <v>1217</v>
      </c>
      <c r="E183" s="10" t="s">
        <v>1217</v>
      </c>
      <c r="F183" s="10" t="s">
        <v>1217</v>
      </c>
      <c r="G183" s="3"/>
      <c r="I183" s="3" t="s">
        <v>785</v>
      </c>
      <c r="J183" s="3">
        <f>IF(ISNA(VLOOKUP($A183,'classes-translation-lookup'!$A$2:$C$1000,2,FALSE)),,VLOOKUP($A183,'classes-translation-lookup'!$A$2:$C$1000,2,FALSE))</f>
        <v>0</v>
      </c>
      <c r="K183" s="3">
        <f>IF(ISNA(VLOOKUP($A183,'classes-translation-lookup'!$A$2:$C$1000,3,FALSE)),,VLOOKUP($A183,'classes-translation-lookup'!$A$2:$C$1000,3,FALSE))</f>
        <v>0</v>
      </c>
    </row>
    <row r="184" spans="1:11" ht="13">
      <c r="A184" s="3" t="s">
        <v>154</v>
      </c>
      <c r="B184" s="3" t="s">
        <v>765</v>
      </c>
      <c r="C184" s="3" t="s">
        <v>1218</v>
      </c>
      <c r="D184" s="10" t="s">
        <v>1217</v>
      </c>
      <c r="E184" s="10" t="s">
        <v>1217</v>
      </c>
      <c r="F184" s="10" t="s">
        <v>1217</v>
      </c>
      <c r="G184" s="3"/>
      <c r="I184" s="3" t="s">
        <v>785</v>
      </c>
      <c r="J184" s="3">
        <f>IF(ISNA(VLOOKUP($A184,'classes-translation-lookup'!$A$2:$C$1000,2,FALSE)),,VLOOKUP($A184,'classes-translation-lookup'!$A$2:$C$1000,2,FALSE))</f>
        <v>0</v>
      </c>
      <c r="K184" s="3">
        <f>IF(ISNA(VLOOKUP($A184,'classes-translation-lookup'!$A$2:$C$1000,3,FALSE)),,VLOOKUP($A184,'classes-translation-lookup'!$A$2:$C$1000,3,FALSE))</f>
        <v>0</v>
      </c>
    </row>
    <row r="185" spans="1:11" ht="13">
      <c r="A185" s="3" t="s">
        <v>345</v>
      </c>
      <c r="B185" s="3" t="s">
        <v>765</v>
      </c>
      <c r="C185" s="3" t="s">
        <v>1219</v>
      </c>
      <c r="D185" s="10" t="s">
        <v>1217</v>
      </c>
      <c r="E185" s="10" t="s">
        <v>1217</v>
      </c>
      <c r="F185" s="10" t="s">
        <v>1217</v>
      </c>
      <c r="G185" s="3"/>
      <c r="I185" s="3" t="s">
        <v>785</v>
      </c>
      <c r="J185" s="3">
        <f>IF(ISNA(VLOOKUP($A185,'classes-translation-lookup'!$A$2:$C$1000,2,FALSE)),,VLOOKUP($A185,'classes-translation-lookup'!$A$2:$C$1000,2,FALSE))</f>
        <v>0</v>
      </c>
      <c r="K185" s="3">
        <f>IF(ISNA(VLOOKUP($A185,'classes-translation-lookup'!$A$2:$C$1000,3,FALSE)),,VLOOKUP($A185,'classes-translation-lookup'!$A$2:$C$1000,3,FALSE))</f>
        <v>0</v>
      </c>
    </row>
    <row r="186" spans="1:11" ht="13">
      <c r="A186" s="3" t="s">
        <v>1220</v>
      </c>
      <c r="B186" s="3" t="s">
        <v>765</v>
      </c>
      <c r="C186" s="3" t="s">
        <v>1221</v>
      </c>
      <c r="D186" s="3"/>
      <c r="E186" s="3"/>
      <c r="F186" s="3"/>
      <c r="G186" s="3"/>
      <c r="I186" s="3"/>
      <c r="J186" s="3">
        <f>IF(ISNA(VLOOKUP($A186,'classes-translation-lookup'!$A$2:$C$1000,2,FALSE)),,VLOOKUP($A186,'classes-translation-lookup'!$A$2:$C$1000,2,FALSE))</f>
        <v>0</v>
      </c>
      <c r="K186" s="3">
        <f>IF(ISNA(VLOOKUP($A186,'classes-translation-lookup'!$A$2:$C$1000,3,FALSE)),,VLOOKUP($A186,'classes-translation-lookup'!$A$2:$C$1000,3,FALSE))</f>
        <v>0</v>
      </c>
    </row>
    <row r="187" spans="1:11" ht="13">
      <c r="A187" s="3" t="s">
        <v>1222</v>
      </c>
      <c r="B187" s="3" t="s">
        <v>765</v>
      </c>
      <c r="C187" s="3" t="s">
        <v>1223</v>
      </c>
      <c r="D187" s="3"/>
      <c r="E187" s="3"/>
      <c r="F187" s="3"/>
      <c r="G187" s="3"/>
      <c r="I187" s="3"/>
      <c r="J187" s="3">
        <f>IF(ISNA(VLOOKUP($A187,'classes-translation-lookup'!$A$2:$C$1000,2,FALSE)),,VLOOKUP($A187,'classes-translation-lookup'!$A$2:$C$1000,2,FALSE))</f>
        <v>0</v>
      </c>
      <c r="K187" s="3">
        <f>IF(ISNA(VLOOKUP($A187,'classes-translation-lookup'!$A$2:$C$1000,3,FALSE)),,VLOOKUP($A187,'classes-translation-lookup'!$A$2:$C$1000,3,FALSE))</f>
        <v>0</v>
      </c>
    </row>
    <row r="188" spans="1:11" ht="13">
      <c r="A188" s="3" t="s">
        <v>1224</v>
      </c>
      <c r="B188" s="3" t="s">
        <v>765</v>
      </c>
      <c r="C188" s="3" t="s">
        <v>1225</v>
      </c>
      <c r="D188" s="10" t="s">
        <v>1226</v>
      </c>
      <c r="E188" s="10" t="s">
        <v>1226</v>
      </c>
      <c r="F188" s="10" t="s">
        <v>1226</v>
      </c>
      <c r="G188" s="3"/>
      <c r="I188" s="3" t="s">
        <v>785</v>
      </c>
      <c r="J188" s="3">
        <f>IF(ISNA(VLOOKUP($A188,'classes-translation-lookup'!$A$2:$C$1000,2,FALSE)),,VLOOKUP($A188,'classes-translation-lookup'!$A$2:$C$1000,2,FALSE))</f>
        <v>0</v>
      </c>
      <c r="K188" s="3">
        <f>IF(ISNA(VLOOKUP($A188,'classes-translation-lookup'!$A$2:$C$1000,3,FALSE)),,VLOOKUP($A188,'classes-translation-lookup'!$A$2:$C$1000,3,FALSE))</f>
        <v>0</v>
      </c>
    </row>
    <row r="189" spans="1:11" ht="13">
      <c r="A189" s="3" t="s">
        <v>1227</v>
      </c>
      <c r="B189" s="3" t="s">
        <v>765</v>
      </c>
      <c r="C189" s="3" t="s">
        <v>1228</v>
      </c>
      <c r="D189" s="10" t="s">
        <v>1229</v>
      </c>
      <c r="E189" s="10" t="s">
        <v>1229</v>
      </c>
      <c r="F189" s="10" t="s">
        <v>1229</v>
      </c>
      <c r="G189" s="3"/>
      <c r="I189" s="3" t="s">
        <v>769</v>
      </c>
      <c r="J189" s="3">
        <f>IF(ISNA(VLOOKUP($A189,'classes-translation-lookup'!$A$2:$C$1000,2,FALSE)),,VLOOKUP($A189,'classes-translation-lookup'!$A$2:$C$1000,2,FALSE))</f>
        <v>0</v>
      </c>
      <c r="K189" s="3">
        <f>IF(ISNA(VLOOKUP($A189,'classes-translation-lookup'!$A$2:$C$1000,3,FALSE)),,VLOOKUP($A189,'classes-translation-lookup'!$A$2:$C$1000,3,FALSE))</f>
        <v>0</v>
      </c>
    </row>
    <row r="190" spans="1:11" ht="13">
      <c r="A190" s="3" t="s">
        <v>1230</v>
      </c>
      <c r="B190" s="3" t="s">
        <v>765</v>
      </c>
      <c r="C190" s="3" t="s">
        <v>1231</v>
      </c>
      <c r="D190" s="10" t="s">
        <v>1232</v>
      </c>
      <c r="E190" s="10" t="s">
        <v>1232</v>
      </c>
      <c r="F190" s="10" t="s">
        <v>1232</v>
      </c>
      <c r="G190" s="3"/>
      <c r="I190" s="3" t="s">
        <v>785</v>
      </c>
      <c r="J190" s="3">
        <f>IF(ISNA(VLOOKUP($A190,'classes-translation-lookup'!$A$2:$C$1000,2,FALSE)),,VLOOKUP($A190,'classes-translation-lookup'!$A$2:$C$1000,2,FALSE))</f>
        <v>0</v>
      </c>
      <c r="K190" s="3">
        <f>IF(ISNA(VLOOKUP($A190,'classes-translation-lookup'!$A$2:$C$1000,3,FALSE)),,VLOOKUP($A190,'classes-translation-lookup'!$A$2:$C$1000,3,FALSE))</f>
        <v>0</v>
      </c>
    </row>
    <row r="191" spans="1:11" ht="13">
      <c r="A191" s="3" t="s">
        <v>1233</v>
      </c>
      <c r="B191" s="3" t="s">
        <v>765</v>
      </c>
      <c r="C191" s="3" t="s">
        <v>1234</v>
      </c>
      <c r="D191" s="10" t="s">
        <v>1235</v>
      </c>
      <c r="E191" s="10" t="s">
        <v>1235</v>
      </c>
      <c r="F191" s="10" t="s">
        <v>1235</v>
      </c>
      <c r="G191" s="3"/>
      <c r="I191" s="3" t="s">
        <v>785</v>
      </c>
      <c r="J191" s="3">
        <f>IF(ISNA(VLOOKUP($A191,'classes-translation-lookup'!$A$2:$C$1000,2,FALSE)),,VLOOKUP($A191,'classes-translation-lookup'!$A$2:$C$1000,2,FALSE))</f>
        <v>0</v>
      </c>
      <c r="K191" s="3">
        <f>IF(ISNA(VLOOKUP($A191,'classes-translation-lookup'!$A$2:$C$1000,3,FALSE)),,VLOOKUP($A191,'classes-translation-lookup'!$A$2:$C$1000,3,FALSE))</f>
        <v>0</v>
      </c>
    </row>
    <row r="192" spans="1:11" ht="13">
      <c r="A192" s="3" t="s">
        <v>117</v>
      </c>
      <c r="B192" s="3" t="s">
        <v>765</v>
      </c>
      <c r="C192" s="3" t="s">
        <v>1236</v>
      </c>
      <c r="D192" s="10" t="s">
        <v>1237</v>
      </c>
      <c r="E192" s="10" t="s">
        <v>1237</v>
      </c>
      <c r="F192" s="10" t="s">
        <v>1237</v>
      </c>
      <c r="G192" s="3" t="s">
        <v>1238</v>
      </c>
      <c r="I192" s="3" t="s">
        <v>776</v>
      </c>
      <c r="J192" s="3">
        <f>IF(ISNA(VLOOKUP($A192,'classes-translation-lookup'!$A$2:$C$1000,2,FALSE)),,VLOOKUP($A192,'classes-translation-lookup'!$A$2:$C$1000,2,FALSE))</f>
        <v>0</v>
      </c>
      <c r="K192" s="3">
        <f>IF(ISNA(VLOOKUP($A192,'classes-translation-lookup'!$A$2:$C$1000,3,FALSE)),,VLOOKUP($A192,'classes-translation-lookup'!$A$2:$C$1000,3,FALSE))</f>
        <v>0</v>
      </c>
    </row>
    <row r="193" spans="1:11" ht="13">
      <c r="A193" s="3" t="s">
        <v>1239</v>
      </c>
      <c r="B193" s="3" t="s">
        <v>765</v>
      </c>
      <c r="C193" s="3" t="s">
        <v>1240</v>
      </c>
      <c r="D193" s="10" t="s">
        <v>1241</v>
      </c>
      <c r="E193" s="3"/>
      <c r="F193" s="10" t="s">
        <v>1241</v>
      </c>
      <c r="G193" s="3" t="s">
        <v>1242</v>
      </c>
      <c r="I193" s="3" t="s">
        <v>776</v>
      </c>
      <c r="J193" s="3">
        <f>IF(ISNA(VLOOKUP($A193,'classes-translation-lookup'!$A$2:$C$1000,2,FALSE)),,VLOOKUP($A193,'classes-translation-lookup'!$A$2:$C$1000,2,FALSE))</f>
        <v>0</v>
      </c>
      <c r="K193" s="3">
        <f>IF(ISNA(VLOOKUP($A193,'classes-translation-lookup'!$A$2:$C$1000,3,FALSE)),,VLOOKUP($A193,'classes-translation-lookup'!$A$2:$C$1000,3,FALSE))</f>
        <v>0</v>
      </c>
    </row>
    <row r="194" spans="1:11" ht="13">
      <c r="A194" s="3" t="s">
        <v>1243</v>
      </c>
      <c r="B194" s="3" t="s">
        <v>765</v>
      </c>
      <c r="C194" s="3" t="s">
        <v>1244</v>
      </c>
      <c r="D194" s="10" t="s">
        <v>1245</v>
      </c>
      <c r="E194" s="10" t="s">
        <v>1245</v>
      </c>
      <c r="F194" s="10" t="s">
        <v>1245</v>
      </c>
      <c r="G194" s="3"/>
      <c r="I194" s="3" t="s">
        <v>785</v>
      </c>
      <c r="J194" s="3">
        <f>IF(ISNA(VLOOKUP($A194,'classes-translation-lookup'!$A$2:$C$1000,2,FALSE)),,VLOOKUP($A194,'classes-translation-lookup'!$A$2:$C$1000,2,FALSE))</f>
        <v>0</v>
      </c>
      <c r="K194" s="3">
        <f>IF(ISNA(VLOOKUP($A194,'classes-translation-lookup'!$A$2:$C$1000,3,FALSE)),,VLOOKUP($A194,'classes-translation-lookup'!$A$2:$C$1000,3,FALSE))</f>
        <v>0</v>
      </c>
    </row>
    <row r="195" spans="1:11" ht="13">
      <c r="A195" s="3" t="s">
        <v>149</v>
      </c>
      <c r="B195" s="3" t="s">
        <v>765</v>
      </c>
      <c r="C195" s="3" t="s">
        <v>1246</v>
      </c>
      <c r="D195" s="10" t="s">
        <v>1247</v>
      </c>
      <c r="E195" s="3"/>
      <c r="F195" s="10" t="s">
        <v>1247</v>
      </c>
      <c r="G195" s="3" t="s">
        <v>1248</v>
      </c>
      <c r="I195" s="3" t="s">
        <v>769</v>
      </c>
      <c r="J195" s="3">
        <f>IF(ISNA(VLOOKUP($A195,'classes-translation-lookup'!$A$2:$C$1000,2,FALSE)),,VLOOKUP($A195,'classes-translation-lookup'!$A$2:$C$1000,2,FALSE))</f>
        <v>0</v>
      </c>
      <c r="K195" s="3">
        <f>IF(ISNA(VLOOKUP($A195,'classes-translation-lookup'!$A$2:$C$1000,3,FALSE)),,VLOOKUP($A195,'classes-translation-lookup'!$A$2:$C$1000,3,FALSE))</f>
        <v>0</v>
      </c>
    </row>
    <row r="196" spans="1:11" ht="13">
      <c r="A196" s="3" t="s">
        <v>159</v>
      </c>
      <c r="B196" s="3" t="s">
        <v>765</v>
      </c>
      <c r="C196" s="3" t="s">
        <v>1249</v>
      </c>
      <c r="D196" s="10" t="s">
        <v>1250</v>
      </c>
      <c r="E196" s="3"/>
      <c r="F196" s="3"/>
      <c r="G196" s="3"/>
      <c r="I196" s="3" t="s">
        <v>785</v>
      </c>
      <c r="J196" s="3" t="str">
        <f>IF(ISNA(VLOOKUP($A196,'classes-translation-lookup'!$A$2:$C$1000,2,FALSE)),,VLOOKUP($A196,'classes-translation-lookup'!$A$2:$C$1000,2,FALSE))</f>
        <v>YouTube 使用基礎</v>
      </c>
      <c r="K196" s="3" t="str">
        <f>IF(ISNA(VLOOKUP($A196,'classes-translation-lookup'!$A$2:$C$1000,3,FALSE)),,VLOOKUP($A196,'classes-translation-lookup'!$A$2:$C$1000,3,FALSE))</f>
        <v>學習如何觀看內容、編輯您的頻道、發布影片和在YouTube上發表評論。</v>
      </c>
    </row>
    <row r="197" spans="1:11" ht="13">
      <c r="A197" s="3" t="s">
        <v>1158</v>
      </c>
      <c r="C197" s="3" t="s">
        <v>1159</v>
      </c>
      <c r="D197" s="3"/>
      <c r="E197" s="10" t="s">
        <v>1251</v>
      </c>
      <c r="F197" s="3"/>
      <c r="G197" s="3"/>
      <c r="J197" s="3">
        <f>IF(ISNA(VLOOKUP($A197,'classes-translation-lookup'!$A$2:$C$1000,2,FALSE)),,VLOOKUP($A197,'classes-translation-lookup'!$A$2:$C$1000,2,FALSE))</f>
        <v>0</v>
      </c>
      <c r="K197" s="3">
        <f>IF(ISNA(VLOOKUP($A197,'classes-translation-lookup'!$A$2:$C$1000,3,FALSE)),,VLOOKUP($A197,'classes-translation-lookup'!$A$2:$C$1000,3,FALSE))</f>
        <v>0</v>
      </c>
    </row>
    <row r="198" spans="1:11" ht="13">
      <c r="A198" s="3" t="s">
        <v>617</v>
      </c>
      <c r="C198" s="3" t="s">
        <v>1177</v>
      </c>
      <c r="D198" s="3"/>
      <c r="E198" s="10" t="s">
        <v>1252</v>
      </c>
      <c r="F198" s="3"/>
      <c r="G198" s="3"/>
      <c r="J198" s="3">
        <f>IF(ISNA(VLOOKUP($A198,'classes-translation-lookup'!$A$2:$C$1000,2,FALSE)),,VLOOKUP($A198,'classes-translation-lookup'!$A$2:$C$1000,2,FALSE))</f>
        <v>0</v>
      </c>
      <c r="K198" s="3">
        <f>IF(ISNA(VLOOKUP($A198,'classes-translation-lookup'!$A$2:$C$1000,3,FALSE)),,VLOOKUP($A198,'classes-translation-lookup'!$A$2:$C$1000,3,FALSE))</f>
        <v>0</v>
      </c>
    </row>
    <row r="199" spans="1:11" ht="13">
      <c r="A199" s="3" t="s">
        <v>1178</v>
      </c>
      <c r="C199" s="3" t="s">
        <v>1179</v>
      </c>
      <c r="D199" s="3"/>
      <c r="E199" s="10" t="s">
        <v>1253</v>
      </c>
      <c r="F199" s="10" t="s">
        <v>1254</v>
      </c>
      <c r="G199" s="3"/>
      <c r="J199" s="3">
        <f>IF(ISNA(VLOOKUP($A199,'classes-translation-lookup'!$A$2:$C$1000,2,FALSE)),,VLOOKUP($A199,'classes-translation-lookup'!$A$2:$C$1000,2,FALSE))</f>
        <v>0</v>
      </c>
      <c r="K199" s="3">
        <f>IF(ISNA(VLOOKUP($A199,'classes-translation-lookup'!$A$2:$C$1000,3,FALSE)),,VLOOKUP($A199,'classes-translation-lookup'!$A$2:$C$1000,3,FALSE))</f>
        <v>0</v>
      </c>
    </row>
    <row r="200" spans="1:11" ht="13">
      <c r="A200" s="3" t="s">
        <v>1195</v>
      </c>
      <c r="C200" s="3" t="s">
        <v>1255</v>
      </c>
      <c r="D200" s="10" t="s">
        <v>1197</v>
      </c>
      <c r="E200" s="3"/>
      <c r="F200" s="3"/>
      <c r="G200" s="3"/>
      <c r="J200" s="3">
        <f>IF(ISNA(VLOOKUP($A200,'classes-translation-lookup'!$A$2:$C$1000,2,FALSE)),,VLOOKUP($A200,'classes-translation-lookup'!$A$2:$C$1000,2,FALSE))</f>
        <v>0</v>
      </c>
      <c r="K200" s="3">
        <f>IF(ISNA(VLOOKUP($A200,'classes-translation-lookup'!$A$2:$C$1000,3,FALSE)),,VLOOKUP($A200,'classes-translation-lookup'!$A$2:$C$1000,3,FALSE))</f>
        <v>0</v>
      </c>
    </row>
    <row r="201" spans="1:11" ht="13">
      <c r="A201" s="3" t="s">
        <v>1198</v>
      </c>
      <c r="C201" s="3" t="s">
        <v>1199</v>
      </c>
      <c r="D201" s="10" t="s">
        <v>1197</v>
      </c>
      <c r="E201" s="3"/>
      <c r="F201" s="3"/>
      <c r="G201" s="3"/>
      <c r="J201" s="3">
        <f>IF(ISNA(VLOOKUP($A201,'classes-translation-lookup'!$A$2:$C$1000,2,FALSE)),,VLOOKUP($A201,'classes-translation-lookup'!$A$2:$C$1000,2,FALSE))</f>
        <v>0</v>
      </c>
      <c r="K201" s="3">
        <f>IF(ISNA(VLOOKUP($A201,'classes-translation-lookup'!$A$2:$C$1000,3,FALSE)),,VLOOKUP($A201,'classes-translation-lookup'!$A$2:$C$1000,3,FALSE))</f>
        <v>0</v>
      </c>
    </row>
    <row r="202" spans="1:11" ht="13">
      <c r="A202" s="3" t="s">
        <v>1200</v>
      </c>
      <c r="C202" s="3" t="s">
        <v>1201</v>
      </c>
      <c r="D202" s="10" t="s">
        <v>1197</v>
      </c>
      <c r="E202" s="3"/>
      <c r="F202" s="3"/>
      <c r="G202" s="3"/>
      <c r="J202" s="3">
        <f>IF(ISNA(VLOOKUP($A202,'classes-translation-lookup'!$A$2:$C$1000,2,FALSE)),,VLOOKUP($A202,'classes-translation-lookup'!$A$2:$C$1000,2,FALSE))</f>
        <v>0</v>
      </c>
      <c r="K202" s="3">
        <f>IF(ISNA(VLOOKUP($A202,'classes-translation-lookup'!$A$2:$C$1000,3,FALSE)),,VLOOKUP($A202,'classes-translation-lookup'!$A$2:$C$1000,3,FALSE))</f>
        <v>0</v>
      </c>
    </row>
    <row r="203" spans="1:11" ht="13">
      <c r="A203" s="3" t="s">
        <v>1202</v>
      </c>
      <c r="C203" s="3" t="s">
        <v>1203</v>
      </c>
      <c r="D203" s="10" t="s">
        <v>1197</v>
      </c>
      <c r="E203" s="3"/>
      <c r="F203" s="3"/>
      <c r="G203" s="3"/>
      <c r="J203" s="3">
        <f>IF(ISNA(VLOOKUP($A203,'classes-translation-lookup'!$A$2:$C$1000,2,FALSE)),,VLOOKUP($A203,'classes-translation-lookup'!$A$2:$C$1000,2,FALSE))</f>
        <v>0</v>
      </c>
      <c r="K203" s="3">
        <f>IF(ISNA(VLOOKUP($A203,'classes-translation-lookup'!$A$2:$C$1000,3,FALSE)),,VLOOKUP($A203,'classes-translation-lookup'!$A$2:$C$1000,3,FALSE))</f>
        <v>0</v>
      </c>
    </row>
    <row r="204" spans="1:11" ht="13">
      <c r="A204" s="3" t="s">
        <v>1204</v>
      </c>
      <c r="C204" s="3" t="s">
        <v>1205</v>
      </c>
      <c r="D204" s="10" t="s">
        <v>1197</v>
      </c>
      <c r="E204" s="3"/>
      <c r="F204" s="3"/>
      <c r="G204" s="3"/>
      <c r="J204" s="3">
        <f>IF(ISNA(VLOOKUP($A204,'classes-translation-lookup'!$A$2:$C$1000,2,FALSE)),,VLOOKUP($A204,'classes-translation-lookup'!$A$2:$C$1000,2,FALSE))</f>
        <v>0</v>
      </c>
      <c r="K204" s="3">
        <f>IF(ISNA(VLOOKUP($A204,'classes-translation-lookup'!$A$2:$C$1000,3,FALSE)),,VLOOKUP($A204,'classes-translation-lookup'!$A$2:$C$1000,3,FALSE))</f>
        <v>0</v>
      </c>
    </row>
    <row r="205" spans="1:11" ht="13">
      <c r="A205" s="3" t="s">
        <v>1206</v>
      </c>
      <c r="C205" s="3" t="s">
        <v>1207</v>
      </c>
      <c r="D205" s="3"/>
      <c r="E205" s="10" t="s">
        <v>1256</v>
      </c>
      <c r="F205" s="3"/>
      <c r="G205" s="3"/>
      <c r="J205" s="3">
        <f>IF(ISNA(VLOOKUP($A205,'classes-translation-lookup'!$A$2:$C$1000,2,FALSE)),,VLOOKUP($A205,'classes-translation-lookup'!$A$2:$C$1000,2,FALSE))</f>
        <v>0</v>
      </c>
      <c r="K205" s="3">
        <f>IF(ISNA(VLOOKUP($A205,'classes-translation-lookup'!$A$2:$C$1000,3,FALSE)),,VLOOKUP($A205,'classes-translation-lookup'!$A$2:$C$1000,3,FALSE))</f>
        <v>0</v>
      </c>
    </row>
    <row r="206" spans="1:11" ht="13">
      <c r="A206" s="3" t="s">
        <v>1208</v>
      </c>
      <c r="C206" s="3" t="s">
        <v>1209</v>
      </c>
      <c r="D206" s="10" t="s">
        <v>1197</v>
      </c>
      <c r="E206" s="3"/>
      <c r="F206" s="3"/>
      <c r="G206" s="3"/>
      <c r="J206" s="3">
        <f>IF(ISNA(VLOOKUP($A206,'classes-translation-lookup'!$A$2:$C$1000,2,FALSE)),,VLOOKUP($A206,'classes-translation-lookup'!$A$2:$C$1000,2,FALSE))</f>
        <v>0</v>
      </c>
      <c r="K206" s="3">
        <f>IF(ISNA(VLOOKUP($A206,'classes-translation-lookup'!$A$2:$C$1000,3,FALSE)),,VLOOKUP($A206,'classes-translation-lookup'!$A$2:$C$1000,3,FALSE))</f>
        <v>0</v>
      </c>
    </row>
    <row r="207" spans="1:11" ht="13">
      <c r="A207" s="3" t="s">
        <v>1210</v>
      </c>
      <c r="C207" s="3" t="s">
        <v>1211</v>
      </c>
      <c r="D207" s="10" t="s">
        <v>1197</v>
      </c>
      <c r="E207" s="3"/>
      <c r="F207" s="3"/>
      <c r="G207" s="3"/>
      <c r="J207" s="3">
        <f>IF(ISNA(VLOOKUP($A207,'classes-translation-lookup'!$A$2:$C$1000,2,FALSE)),,VLOOKUP($A207,'classes-translation-lookup'!$A$2:$C$1000,2,FALSE))</f>
        <v>0</v>
      </c>
      <c r="K207" s="3">
        <f>IF(ISNA(VLOOKUP($A207,'classes-translation-lookup'!$A$2:$C$1000,3,FALSE)),,VLOOKUP($A207,'classes-translation-lookup'!$A$2:$C$1000,3,FALSE))</f>
        <v>0</v>
      </c>
    </row>
    <row r="208" spans="1:11" ht="13">
      <c r="A208" s="3" t="s">
        <v>1212</v>
      </c>
      <c r="C208" s="3" t="s">
        <v>1213</v>
      </c>
      <c r="D208" s="3"/>
      <c r="E208" s="3"/>
      <c r="F208" s="3"/>
      <c r="G208" s="3"/>
      <c r="J208" s="3">
        <f>IF(ISNA(VLOOKUP($A208,'classes-translation-lookup'!$A$2:$C$1000,2,FALSE)),,VLOOKUP($A208,'classes-translation-lookup'!$A$2:$C$1000,2,FALSE))</f>
        <v>0</v>
      </c>
      <c r="K208" s="3">
        <f>IF(ISNA(VLOOKUP($A208,'classes-translation-lookup'!$A$2:$C$1000,3,FALSE)),,VLOOKUP($A208,'classes-translation-lookup'!$A$2:$C$1000,3,FALSE))</f>
        <v>0</v>
      </c>
    </row>
    <row r="209" spans="1:11" ht="13">
      <c r="A209" s="3" t="s">
        <v>1214</v>
      </c>
      <c r="C209" s="3" t="s">
        <v>1215</v>
      </c>
      <c r="D209" s="3"/>
      <c r="E209" s="10" t="s">
        <v>1257</v>
      </c>
      <c r="F209" s="10" t="s">
        <v>1258</v>
      </c>
      <c r="G209" s="3"/>
      <c r="J209" s="3">
        <f>IF(ISNA(VLOOKUP($A209,'classes-translation-lookup'!$A$2:$C$1000,2,FALSE)),,VLOOKUP($A209,'classes-translation-lookup'!$A$2:$C$1000,2,FALSE))</f>
        <v>0</v>
      </c>
      <c r="K209" s="3">
        <f>IF(ISNA(VLOOKUP($A209,'classes-translation-lookup'!$A$2:$C$1000,3,FALSE)),,VLOOKUP($A209,'classes-translation-lookup'!$A$2:$C$1000,3,FALSE))</f>
        <v>0</v>
      </c>
    </row>
    <row r="210" spans="1:11" ht="13">
      <c r="A210" s="3" t="s">
        <v>1222</v>
      </c>
      <c r="C210" s="3" t="s">
        <v>1223</v>
      </c>
      <c r="D210" s="3"/>
      <c r="E210" s="10" t="s">
        <v>1259</v>
      </c>
      <c r="F210" s="3" t="s">
        <v>1260</v>
      </c>
      <c r="G210" s="3"/>
      <c r="J210" s="3">
        <f>IF(ISNA(VLOOKUP($A210,'classes-translation-lookup'!$A$2:$C$1000,2,FALSE)),,VLOOKUP($A210,'classes-translation-lookup'!$A$2:$C$1000,2,FALSE))</f>
        <v>0</v>
      </c>
      <c r="K210" s="3">
        <f>IF(ISNA(VLOOKUP($A210,'classes-translation-lookup'!$A$2:$C$1000,3,FALSE)),,VLOOKUP($A210,'classes-translation-lookup'!$A$2:$C$1000,3,FALSE))</f>
        <v>0</v>
      </c>
    </row>
    <row r="211" spans="1:11" ht="13">
      <c r="A211" s="3" t="s">
        <v>693</v>
      </c>
      <c r="C211" s="3" t="s">
        <v>1261</v>
      </c>
      <c r="D211" s="3"/>
      <c r="E211" s="3"/>
      <c r="F211" s="3"/>
      <c r="G211" s="3"/>
      <c r="J211" s="3">
        <f>IF(ISNA(VLOOKUP($A211,'classes-translation-lookup'!$A$2:$C$1000,2,FALSE)),,VLOOKUP($A211,'classes-translation-lookup'!$A$2:$C$1000,2,FALSE))</f>
        <v>0</v>
      </c>
      <c r="K211" s="3">
        <f>IF(ISNA(VLOOKUP($A211,'classes-translation-lookup'!$A$2:$C$1000,3,FALSE)),,VLOOKUP($A211,'classes-translation-lookup'!$A$2:$C$1000,3,FALSE))</f>
        <v>0</v>
      </c>
    </row>
    <row r="212" spans="1:11" ht="13">
      <c r="A212" s="3" t="s">
        <v>1262</v>
      </c>
      <c r="C212" s="3" t="s">
        <v>1263</v>
      </c>
      <c r="D212" s="3"/>
      <c r="E212" s="3"/>
      <c r="F212" s="3"/>
      <c r="G212" s="3"/>
      <c r="J212" s="3">
        <f>IF(ISNA(VLOOKUP($A212,'classes-translation-lookup'!$A$2:$C$1000,2,FALSE)),,VLOOKUP($A212,'classes-translation-lookup'!$A$2:$C$1000,2,FALSE))</f>
        <v>0</v>
      </c>
      <c r="K212" s="3">
        <f>IF(ISNA(VLOOKUP($A212,'classes-translation-lookup'!$A$2:$C$1000,3,FALSE)),,VLOOKUP($A212,'classes-translation-lookup'!$A$2:$C$1000,3,FALSE))</f>
        <v>0</v>
      </c>
    </row>
    <row r="213" spans="1:11" ht="13">
      <c r="A213" s="3" t="s">
        <v>1264</v>
      </c>
      <c r="C213" s="3" t="s">
        <v>1265</v>
      </c>
      <c r="D213" s="3"/>
      <c r="E213" s="3"/>
      <c r="F213" s="3"/>
      <c r="G213" s="3"/>
      <c r="J213" s="3">
        <f>IF(ISNA(VLOOKUP($A213,'classes-translation-lookup'!$A$2:$C$1000,2,FALSE)),,VLOOKUP($A213,'classes-translation-lookup'!$A$2:$C$1000,2,FALSE))</f>
        <v>0</v>
      </c>
      <c r="K213" s="3">
        <f>IF(ISNA(VLOOKUP($A213,'classes-translation-lookup'!$A$2:$C$1000,3,FALSE)),,VLOOKUP($A213,'classes-translation-lookup'!$A$2:$C$1000,3,FALSE))</f>
        <v>0</v>
      </c>
    </row>
    <row r="214" spans="1:11" ht="13">
      <c r="C214" s="3"/>
      <c r="D214" s="3"/>
      <c r="E214" s="3"/>
      <c r="F214" s="3"/>
      <c r="G214" s="3"/>
      <c r="J214" s="3">
        <f>IF(ISNA(VLOOKUP($A214,'classes-translation-lookup'!$A$2:$C$1000,2,FALSE)),,VLOOKUP($A214,'classes-translation-lookup'!$A$2:$C$1000,2,FALSE))</f>
        <v>0</v>
      </c>
      <c r="K214" s="3">
        <f>IF(ISNA(VLOOKUP($A214,'classes-translation-lookup'!$A$2:$C$1000,3,FALSE)),,VLOOKUP($A214,'classes-translation-lookup'!$A$2:$C$1000,3,FALSE))</f>
        <v>0</v>
      </c>
    </row>
    <row r="215" spans="1:11" ht="13">
      <c r="C215" s="3"/>
      <c r="D215" s="3"/>
      <c r="E215" s="3"/>
      <c r="F215" s="3"/>
      <c r="G215" s="3"/>
      <c r="J215" s="3">
        <f>IF(ISNA(VLOOKUP($A215,'classes-translation-lookup'!$A$2:$C$1000,2,FALSE)),,VLOOKUP($A215,'classes-translation-lookup'!$A$2:$C$1000,2,FALSE))</f>
        <v>0</v>
      </c>
      <c r="K215" s="3">
        <f>IF(ISNA(VLOOKUP($A215,'classes-translation-lookup'!$A$2:$C$1000,3,FALSE)),,VLOOKUP($A215,'classes-translation-lookup'!$A$2:$C$1000,3,FALSE))</f>
        <v>0</v>
      </c>
    </row>
    <row r="216" spans="1:11" ht="13">
      <c r="C216" s="3"/>
      <c r="D216" s="3"/>
      <c r="E216" s="3"/>
      <c r="F216" s="3"/>
      <c r="G216" s="3"/>
      <c r="J216" s="3">
        <f>IF(ISNA(VLOOKUP($A216,'classes-translation-lookup'!$A$2:$C$1000,2,FALSE)),,VLOOKUP($A216,'classes-translation-lookup'!$A$2:$C$1000,2,FALSE))</f>
        <v>0</v>
      </c>
      <c r="K216" s="3">
        <f>IF(ISNA(VLOOKUP($A216,'classes-translation-lookup'!$A$2:$C$1000,3,FALSE)),,VLOOKUP($A216,'classes-translation-lookup'!$A$2:$C$1000,3,FALSE))</f>
        <v>0</v>
      </c>
    </row>
    <row r="217" spans="1:11" ht="13">
      <c r="C217" s="3"/>
      <c r="D217" s="3"/>
      <c r="E217" s="3"/>
      <c r="F217" s="3"/>
      <c r="G217" s="3"/>
      <c r="J217" s="3">
        <f>IF(ISNA(VLOOKUP($A217,'classes-translation-lookup'!$A$2:$C$1000,2,FALSE)),,VLOOKUP($A217,'classes-translation-lookup'!$A$2:$C$1000,2,FALSE))</f>
        <v>0</v>
      </c>
      <c r="K217" s="3">
        <f>IF(ISNA(VLOOKUP($A217,'classes-translation-lookup'!$A$2:$C$1000,3,FALSE)),,VLOOKUP($A217,'classes-translation-lookup'!$A$2:$C$1000,3,FALSE))</f>
        <v>0</v>
      </c>
    </row>
    <row r="218" spans="1:11" ht="13">
      <c r="C218" s="3"/>
      <c r="D218" s="3"/>
      <c r="E218" s="3"/>
      <c r="F218" s="3"/>
      <c r="G218" s="3"/>
      <c r="J218" s="3">
        <f>IF(ISNA(VLOOKUP($A218,'classes-translation-lookup'!$A$2:$C$1000,2,FALSE)),,VLOOKUP($A218,'classes-translation-lookup'!$A$2:$C$1000,2,FALSE))</f>
        <v>0</v>
      </c>
      <c r="K218" s="3">
        <f>IF(ISNA(VLOOKUP($A218,'classes-translation-lookup'!$A$2:$C$1000,3,FALSE)),,VLOOKUP($A218,'classes-translation-lookup'!$A$2:$C$1000,3,FALSE))</f>
        <v>0</v>
      </c>
    </row>
    <row r="219" spans="1:11" ht="13">
      <c r="C219" s="3"/>
      <c r="D219" s="3"/>
      <c r="E219" s="3"/>
      <c r="F219" s="3"/>
      <c r="G219" s="3"/>
      <c r="J219" s="3">
        <f>IF(ISNA(VLOOKUP($A219,'classes-translation-lookup'!$A$2:$C$1000,2,FALSE)),,VLOOKUP($A219,'classes-translation-lookup'!$A$2:$C$1000,2,FALSE))</f>
        <v>0</v>
      </c>
      <c r="K219" s="3">
        <f>IF(ISNA(VLOOKUP($A219,'classes-translation-lookup'!$A$2:$C$1000,3,FALSE)),,VLOOKUP($A219,'classes-translation-lookup'!$A$2:$C$1000,3,FALSE))</f>
        <v>0</v>
      </c>
    </row>
    <row r="220" spans="1:11" ht="13">
      <c r="C220" s="3"/>
      <c r="D220" s="3"/>
      <c r="E220" s="3"/>
      <c r="F220" s="3"/>
      <c r="G220" s="3"/>
      <c r="J220" s="3">
        <f>IF(ISNA(VLOOKUP($A220,'classes-translation-lookup'!$A$2:$C$1000,2,FALSE)),,VLOOKUP($A220,'classes-translation-lookup'!$A$2:$C$1000,2,FALSE))</f>
        <v>0</v>
      </c>
      <c r="K220" s="3">
        <f>IF(ISNA(VLOOKUP($A220,'classes-translation-lookup'!$A$2:$C$1000,3,FALSE)),,VLOOKUP($A220,'classes-translation-lookup'!$A$2:$C$1000,3,FALSE))</f>
        <v>0</v>
      </c>
    </row>
    <row r="221" spans="1:11" ht="13">
      <c r="C221" s="3"/>
      <c r="D221" s="3"/>
      <c r="E221" s="3"/>
      <c r="F221" s="3"/>
      <c r="G221" s="3"/>
      <c r="J221" s="3">
        <f>IF(ISNA(VLOOKUP($A221,'classes-translation-lookup'!$A$2:$C$1000,2,FALSE)),,VLOOKUP($A221,'classes-translation-lookup'!$A$2:$C$1000,2,FALSE))</f>
        <v>0</v>
      </c>
      <c r="K221" s="3">
        <f>IF(ISNA(VLOOKUP($A221,'classes-translation-lookup'!$A$2:$C$1000,3,FALSE)),,VLOOKUP($A221,'classes-translation-lookup'!$A$2:$C$1000,3,FALSE))</f>
        <v>0</v>
      </c>
    </row>
    <row r="222" spans="1:11" ht="13">
      <c r="C222" s="3"/>
      <c r="D222" s="3"/>
      <c r="E222" s="3"/>
      <c r="F222" s="3"/>
      <c r="G222" s="3"/>
      <c r="J222" s="3">
        <f>IF(ISNA(VLOOKUP($A222,'classes-translation-lookup'!$A$2:$C$1000,2,FALSE)),,VLOOKUP($A222,'classes-translation-lookup'!$A$2:$C$1000,2,FALSE))</f>
        <v>0</v>
      </c>
      <c r="K222" s="3">
        <f>IF(ISNA(VLOOKUP($A222,'classes-translation-lookup'!$A$2:$C$1000,3,FALSE)),,VLOOKUP($A222,'classes-translation-lookup'!$A$2:$C$1000,3,FALSE))</f>
        <v>0</v>
      </c>
    </row>
    <row r="223" spans="1:11" ht="13">
      <c r="C223" s="3"/>
      <c r="D223" s="3"/>
      <c r="E223" s="3"/>
      <c r="F223" s="3"/>
      <c r="G223" s="3"/>
      <c r="J223" s="3">
        <f>IF(ISNA(VLOOKUP($A223,'classes-translation-lookup'!$A$2:$C$1000,2,FALSE)),,VLOOKUP($A223,'classes-translation-lookup'!$A$2:$C$1000,2,FALSE))</f>
        <v>0</v>
      </c>
      <c r="K223" s="3">
        <f>IF(ISNA(VLOOKUP($A223,'classes-translation-lookup'!$A$2:$C$1000,3,FALSE)),,VLOOKUP($A223,'classes-translation-lookup'!$A$2:$C$1000,3,FALSE))</f>
        <v>0</v>
      </c>
    </row>
    <row r="224" spans="1:11" ht="13">
      <c r="C224" s="3"/>
      <c r="D224" s="3"/>
      <c r="E224" s="3"/>
      <c r="F224" s="3"/>
      <c r="G224" s="3"/>
      <c r="J224" s="3">
        <f>IF(ISNA(VLOOKUP($A224,'classes-translation-lookup'!$A$2:$C$1000,2,FALSE)),,VLOOKUP($A224,'classes-translation-lookup'!$A$2:$C$1000,2,FALSE))</f>
        <v>0</v>
      </c>
      <c r="K224" s="3">
        <f>IF(ISNA(VLOOKUP($A224,'classes-translation-lookup'!$A$2:$C$1000,3,FALSE)),,VLOOKUP($A224,'classes-translation-lookup'!$A$2:$C$1000,3,FALSE))</f>
        <v>0</v>
      </c>
    </row>
    <row r="225" spans="3:11" ht="13">
      <c r="C225" s="3"/>
      <c r="D225" s="3"/>
      <c r="E225" s="3"/>
      <c r="F225" s="3"/>
      <c r="G225" s="3"/>
      <c r="J225" s="3">
        <f>IF(ISNA(VLOOKUP($A225,'classes-translation-lookup'!$A$2:$C$1000,2,FALSE)),,VLOOKUP($A225,'classes-translation-lookup'!$A$2:$C$1000,2,FALSE))</f>
        <v>0</v>
      </c>
      <c r="K225" s="3">
        <f>IF(ISNA(VLOOKUP($A225,'classes-translation-lookup'!$A$2:$C$1000,3,FALSE)),,VLOOKUP($A225,'classes-translation-lookup'!$A$2:$C$1000,3,FALSE))</f>
        <v>0</v>
      </c>
    </row>
    <row r="226" spans="3:11" ht="13">
      <c r="C226" s="3"/>
      <c r="D226" s="3"/>
      <c r="E226" s="3"/>
      <c r="F226" s="3"/>
      <c r="G226" s="3"/>
      <c r="J226" s="3">
        <f>IF(ISNA(VLOOKUP($A226,'classes-translation-lookup'!$A$2:$C$1000,2,FALSE)),,VLOOKUP($A226,'classes-translation-lookup'!$A$2:$C$1000,2,FALSE))</f>
        <v>0</v>
      </c>
      <c r="K226" s="3">
        <f>IF(ISNA(VLOOKUP($A226,'classes-translation-lookup'!$A$2:$C$1000,3,FALSE)),,VLOOKUP($A226,'classes-translation-lookup'!$A$2:$C$1000,3,FALSE))</f>
        <v>0</v>
      </c>
    </row>
    <row r="227" spans="3:11" ht="13">
      <c r="C227" s="3"/>
      <c r="D227" s="3"/>
      <c r="E227" s="3"/>
      <c r="F227" s="3"/>
      <c r="G227" s="3"/>
      <c r="J227" s="3">
        <f>IF(ISNA(VLOOKUP($A227,'classes-translation-lookup'!$A$2:$C$1000,2,FALSE)),,VLOOKUP($A227,'classes-translation-lookup'!$A$2:$C$1000,2,FALSE))</f>
        <v>0</v>
      </c>
      <c r="K227" s="3">
        <f>IF(ISNA(VLOOKUP($A227,'classes-translation-lookup'!$A$2:$C$1000,3,FALSE)),,VLOOKUP($A227,'classes-translation-lookup'!$A$2:$C$1000,3,FALSE))</f>
        <v>0</v>
      </c>
    </row>
    <row r="228" spans="3:11" ht="13">
      <c r="C228" s="3"/>
      <c r="D228" s="3"/>
      <c r="E228" s="3"/>
      <c r="F228" s="3"/>
      <c r="G228" s="3"/>
      <c r="J228" s="3">
        <f>IF(ISNA(VLOOKUP($A228,'classes-translation-lookup'!$A$2:$C$1000,2,FALSE)),,VLOOKUP($A228,'classes-translation-lookup'!$A$2:$C$1000,2,FALSE))</f>
        <v>0</v>
      </c>
      <c r="K228" s="3">
        <f>IF(ISNA(VLOOKUP($A228,'classes-translation-lookup'!$A$2:$C$1000,3,FALSE)),,VLOOKUP($A228,'classes-translation-lookup'!$A$2:$C$1000,3,FALSE))</f>
        <v>0</v>
      </c>
    </row>
    <row r="229" spans="3:11" ht="13">
      <c r="C229" s="3"/>
      <c r="D229" s="3"/>
      <c r="E229" s="3"/>
      <c r="F229" s="3"/>
      <c r="G229" s="3"/>
      <c r="J229" s="3">
        <f>IF(ISNA(VLOOKUP($A229,'classes-translation-lookup'!$A$2:$C$1000,2,FALSE)),,VLOOKUP($A229,'classes-translation-lookup'!$A$2:$C$1000,2,FALSE))</f>
        <v>0</v>
      </c>
      <c r="K229" s="3">
        <f>IF(ISNA(VLOOKUP($A229,'classes-translation-lookup'!$A$2:$C$1000,3,FALSE)),,VLOOKUP($A229,'classes-translation-lookup'!$A$2:$C$1000,3,FALSE))</f>
        <v>0</v>
      </c>
    </row>
    <row r="230" spans="3:11" ht="13">
      <c r="C230" s="3"/>
      <c r="D230" s="3"/>
      <c r="E230" s="3"/>
      <c r="F230" s="3"/>
      <c r="G230" s="3"/>
      <c r="J230" s="3">
        <f>IF(ISNA(VLOOKUP($A230,'classes-translation-lookup'!$A$2:$C$1000,2,FALSE)),,VLOOKUP($A230,'classes-translation-lookup'!$A$2:$C$1000,2,FALSE))</f>
        <v>0</v>
      </c>
      <c r="K230" s="3">
        <f>IF(ISNA(VLOOKUP($A230,'classes-translation-lookup'!$A$2:$C$1000,3,FALSE)),,VLOOKUP($A230,'classes-translation-lookup'!$A$2:$C$1000,3,FALSE))</f>
        <v>0</v>
      </c>
    </row>
    <row r="231" spans="3:11" ht="13">
      <c r="C231" s="3"/>
      <c r="D231" s="3"/>
      <c r="E231" s="3"/>
      <c r="F231" s="3"/>
      <c r="G231" s="3"/>
      <c r="J231" s="3">
        <f>IF(ISNA(VLOOKUP($A231,'classes-translation-lookup'!$A$2:$C$1000,2,FALSE)),,VLOOKUP($A231,'classes-translation-lookup'!$A$2:$C$1000,2,FALSE))</f>
        <v>0</v>
      </c>
      <c r="K231" s="3">
        <f>IF(ISNA(VLOOKUP($A231,'classes-translation-lookup'!$A$2:$C$1000,3,FALSE)),,VLOOKUP($A231,'classes-translation-lookup'!$A$2:$C$1000,3,FALSE))</f>
        <v>0</v>
      </c>
    </row>
    <row r="232" spans="3:11" ht="13">
      <c r="C232" s="3"/>
      <c r="D232" s="3"/>
      <c r="E232" s="3"/>
      <c r="F232" s="3"/>
      <c r="G232" s="3"/>
      <c r="J232" s="3">
        <f>IF(ISNA(VLOOKUP($A232,'classes-translation-lookup'!$A$2:$C$1000,2,FALSE)),,VLOOKUP($A232,'classes-translation-lookup'!$A$2:$C$1000,2,FALSE))</f>
        <v>0</v>
      </c>
      <c r="K232" s="3">
        <f>IF(ISNA(VLOOKUP($A232,'classes-translation-lookup'!$A$2:$C$1000,3,FALSE)),,VLOOKUP($A232,'classes-translation-lookup'!$A$2:$C$1000,3,FALSE))</f>
        <v>0</v>
      </c>
    </row>
    <row r="233" spans="3:11" ht="13">
      <c r="C233" s="3"/>
      <c r="D233" s="3"/>
      <c r="E233" s="3"/>
      <c r="F233" s="3"/>
      <c r="G233" s="3"/>
      <c r="J233" s="3">
        <f>IF(ISNA(VLOOKUP($A233,'classes-translation-lookup'!$A$2:$C$1000,2,FALSE)),,VLOOKUP($A233,'classes-translation-lookup'!$A$2:$C$1000,2,FALSE))</f>
        <v>0</v>
      </c>
      <c r="K233" s="3">
        <f>IF(ISNA(VLOOKUP($A233,'classes-translation-lookup'!$A$2:$C$1000,3,FALSE)),,VLOOKUP($A233,'classes-translation-lookup'!$A$2:$C$1000,3,FALSE))</f>
        <v>0</v>
      </c>
    </row>
    <row r="234" spans="3:11" ht="13">
      <c r="C234" s="3"/>
      <c r="D234" s="3"/>
      <c r="E234" s="3"/>
      <c r="F234" s="3"/>
      <c r="G234" s="3"/>
      <c r="J234" s="3">
        <f>IF(ISNA(VLOOKUP($A234,'classes-translation-lookup'!$A$2:$C$1000,2,FALSE)),,VLOOKUP($A234,'classes-translation-lookup'!$A$2:$C$1000,2,FALSE))</f>
        <v>0</v>
      </c>
      <c r="K234" s="3">
        <f>IF(ISNA(VLOOKUP($A234,'classes-translation-lookup'!$A$2:$C$1000,3,FALSE)),,VLOOKUP($A234,'classes-translation-lookup'!$A$2:$C$1000,3,FALSE))</f>
        <v>0</v>
      </c>
    </row>
    <row r="235" spans="3:11" ht="13">
      <c r="C235" s="3"/>
      <c r="D235" s="3"/>
      <c r="E235" s="3"/>
      <c r="F235" s="3"/>
      <c r="G235" s="3"/>
      <c r="J235" s="3">
        <f>IF(ISNA(VLOOKUP($A235,'classes-translation-lookup'!$A$2:$C$1000,2,FALSE)),,VLOOKUP($A235,'classes-translation-lookup'!$A$2:$C$1000,2,FALSE))</f>
        <v>0</v>
      </c>
      <c r="K235" s="3">
        <f>IF(ISNA(VLOOKUP($A235,'classes-translation-lookup'!$A$2:$C$1000,3,FALSE)),,VLOOKUP($A235,'classes-translation-lookup'!$A$2:$C$1000,3,FALSE))</f>
        <v>0</v>
      </c>
    </row>
    <row r="236" spans="3:11" ht="13">
      <c r="C236" s="3"/>
      <c r="D236" s="3"/>
      <c r="E236" s="3"/>
      <c r="F236" s="3"/>
      <c r="G236" s="3"/>
      <c r="J236" s="3">
        <f>IF(ISNA(VLOOKUP($A236,'classes-translation-lookup'!$A$2:$C$1000,2,FALSE)),,VLOOKUP($A236,'classes-translation-lookup'!$A$2:$C$1000,2,FALSE))</f>
        <v>0</v>
      </c>
      <c r="K236" s="3">
        <f>IF(ISNA(VLOOKUP($A236,'classes-translation-lookup'!$A$2:$C$1000,3,FALSE)),,VLOOKUP($A236,'classes-translation-lookup'!$A$2:$C$1000,3,FALSE))</f>
        <v>0</v>
      </c>
    </row>
    <row r="237" spans="3:11" ht="13">
      <c r="C237" s="3"/>
      <c r="D237" s="3"/>
      <c r="E237" s="3"/>
      <c r="F237" s="3"/>
      <c r="G237" s="3"/>
      <c r="J237" s="3">
        <f>IF(ISNA(VLOOKUP($A237,'classes-translation-lookup'!$A$2:$C$1000,2,FALSE)),,VLOOKUP($A237,'classes-translation-lookup'!$A$2:$C$1000,2,FALSE))</f>
        <v>0</v>
      </c>
      <c r="K237" s="3">
        <f>IF(ISNA(VLOOKUP($A237,'classes-translation-lookup'!$A$2:$C$1000,3,FALSE)),,VLOOKUP($A237,'classes-translation-lookup'!$A$2:$C$1000,3,FALSE))</f>
        <v>0</v>
      </c>
    </row>
    <row r="238" spans="3:11" ht="13">
      <c r="C238" s="3"/>
      <c r="D238" s="3"/>
      <c r="E238" s="3"/>
      <c r="F238" s="3"/>
      <c r="G238" s="3"/>
      <c r="J238" s="3">
        <f>IF(ISNA(VLOOKUP($A238,'classes-translation-lookup'!$A$2:$C$1000,2,FALSE)),,VLOOKUP($A238,'classes-translation-lookup'!$A$2:$C$1000,2,FALSE))</f>
        <v>0</v>
      </c>
      <c r="K238" s="3">
        <f>IF(ISNA(VLOOKUP($A238,'classes-translation-lookup'!$A$2:$C$1000,3,FALSE)),,VLOOKUP($A238,'classes-translation-lookup'!$A$2:$C$1000,3,FALSE))</f>
        <v>0</v>
      </c>
    </row>
    <row r="239" spans="3:11" ht="13">
      <c r="C239" s="3"/>
      <c r="D239" s="3"/>
      <c r="E239" s="3"/>
      <c r="F239" s="3"/>
      <c r="G239" s="3"/>
      <c r="J239" s="3">
        <f>IF(ISNA(VLOOKUP($A239,'classes-translation-lookup'!$A$2:$C$1000,2,FALSE)),,VLOOKUP($A239,'classes-translation-lookup'!$A$2:$C$1000,2,FALSE))</f>
        <v>0</v>
      </c>
      <c r="K239" s="3">
        <f>IF(ISNA(VLOOKUP($A239,'classes-translation-lookup'!$A$2:$C$1000,3,FALSE)),,VLOOKUP($A239,'classes-translation-lookup'!$A$2:$C$1000,3,FALSE))</f>
        <v>0</v>
      </c>
    </row>
    <row r="240" spans="3:11" ht="13">
      <c r="C240" s="3"/>
      <c r="D240" s="3"/>
      <c r="E240" s="3"/>
      <c r="F240" s="3"/>
      <c r="G240" s="3"/>
      <c r="J240" s="3">
        <f>IF(ISNA(VLOOKUP($A240,'classes-translation-lookup'!$A$2:$C$1000,2,FALSE)),,VLOOKUP($A240,'classes-translation-lookup'!$A$2:$C$1000,2,FALSE))</f>
        <v>0</v>
      </c>
      <c r="K240" s="3">
        <f>IF(ISNA(VLOOKUP($A240,'classes-translation-lookup'!$A$2:$C$1000,3,FALSE)),,VLOOKUP($A240,'classes-translation-lookup'!$A$2:$C$1000,3,FALSE))</f>
        <v>0</v>
      </c>
    </row>
    <row r="241" spans="3:11" ht="13">
      <c r="C241" s="3"/>
      <c r="D241" s="3"/>
      <c r="E241" s="3"/>
      <c r="F241" s="3"/>
      <c r="G241" s="3"/>
      <c r="J241" s="3">
        <f>IF(ISNA(VLOOKUP($A241,'classes-translation-lookup'!$A$2:$C$1000,2,FALSE)),,VLOOKUP($A241,'classes-translation-lookup'!$A$2:$C$1000,2,FALSE))</f>
        <v>0</v>
      </c>
      <c r="K241" s="3">
        <f>IF(ISNA(VLOOKUP($A241,'classes-translation-lookup'!$A$2:$C$1000,3,FALSE)),,VLOOKUP($A241,'classes-translation-lookup'!$A$2:$C$1000,3,FALSE))</f>
        <v>0</v>
      </c>
    </row>
    <row r="242" spans="3:11" ht="13">
      <c r="C242" s="3"/>
      <c r="D242" s="3"/>
      <c r="E242" s="3"/>
      <c r="F242" s="3"/>
      <c r="G242" s="3"/>
      <c r="J242" s="3">
        <f>IF(ISNA(VLOOKUP($A242,'classes-translation-lookup'!$A$2:$C$1000,2,FALSE)),,VLOOKUP($A242,'classes-translation-lookup'!$A$2:$C$1000,2,FALSE))</f>
        <v>0</v>
      </c>
      <c r="K242" s="3">
        <f>IF(ISNA(VLOOKUP($A242,'classes-translation-lookup'!$A$2:$C$1000,3,FALSE)),,VLOOKUP($A242,'classes-translation-lookup'!$A$2:$C$1000,3,FALSE))</f>
        <v>0</v>
      </c>
    </row>
    <row r="243" spans="3:11" ht="13">
      <c r="C243" s="3"/>
      <c r="D243" s="3"/>
      <c r="E243" s="3"/>
      <c r="F243" s="3"/>
      <c r="G243" s="3"/>
      <c r="J243" s="3">
        <f>IF(ISNA(VLOOKUP($A243,'classes-translation-lookup'!$A$2:$C$1000,2,FALSE)),,VLOOKUP($A243,'classes-translation-lookup'!$A$2:$C$1000,2,FALSE))</f>
        <v>0</v>
      </c>
      <c r="K243" s="3">
        <f>IF(ISNA(VLOOKUP($A243,'classes-translation-lookup'!$A$2:$C$1000,3,FALSE)),,VLOOKUP($A243,'classes-translation-lookup'!$A$2:$C$1000,3,FALSE))</f>
        <v>0</v>
      </c>
    </row>
    <row r="244" spans="3:11" ht="13">
      <c r="C244" s="3"/>
      <c r="D244" s="3"/>
      <c r="E244" s="3"/>
      <c r="F244" s="3"/>
      <c r="G244" s="3"/>
      <c r="J244" s="3">
        <f>IF(ISNA(VLOOKUP($A244,'classes-translation-lookup'!$A$2:$C$1000,2,FALSE)),,VLOOKUP($A244,'classes-translation-lookup'!$A$2:$C$1000,2,FALSE))</f>
        <v>0</v>
      </c>
      <c r="K244" s="3">
        <f>IF(ISNA(VLOOKUP($A244,'classes-translation-lookup'!$A$2:$C$1000,3,FALSE)),,VLOOKUP($A244,'classes-translation-lookup'!$A$2:$C$1000,3,FALSE))</f>
        <v>0</v>
      </c>
    </row>
    <row r="245" spans="3:11" ht="13">
      <c r="C245" s="3"/>
      <c r="D245" s="3"/>
      <c r="E245" s="3"/>
      <c r="F245" s="3"/>
      <c r="G245" s="3"/>
      <c r="J245" s="3">
        <f>IF(ISNA(VLOOKUP($A245,'classes-translation-lookup'!$A$2:$C$1000,2,FALSE)),,VLOOKUP($A245,'classes-translation-lookup'!$A$2:$C$1000,2,FALSE))</f>
        <v>0</v>
      </c>
      <c r="K245" s="3">
        <f>IF(ISNA(VLOOKUP($A245,'classes-translation-lookup'!$A$2:$C$1000,3,FALSE)),,VLOOKUP($A245,'classes-translation-lookup'!$A$2:$C$1000,3,FALSE))</f>
        <v>0</v>
      </c>
    </row>
    <row r="246" spans="3:11" ht="13">
      <c r="C246" s="3"/>
      <c r="D246" s="3"/>
      <c r="E246" s="3"/>
      <c r="F246" s="3"/>
      <c r="G246" s="3"/>
      <c r="J246" s="3">
        <f>IF(ISNA(VLOOKUP($A246,'classes-translation-lookup'!$A$2:$C$1000,2,FALSE)),,VLOOKUP($A246,'classes-translation-lookup'!$A$2:$C$1000,2,FALSE))</f>
        <v>0</v>
      </c>
      <c r="K246" s="3">
        <f>IF(ISNA(VLOOKUP($A246,'classes-translation-lookup'!$A$2:$C$1000,3,FALSE)),,VLOOKUP($A246,'classes-translation-lookup'!$A$2:$C$1000,3,FALSE))</f>
        <v>0</v>
      </c>
    </row>
    <row r="247" spans="3:11" ht="13">
      <c r="C247" s="3"/>
      <c r="D247" s="3"/>
      <c r="E247" s="3"/>
      <c r="F247" s="3"/>
      <c r="G247" s="3"/>
      <c r="J247" s="3">
        <f>IF(ISNA(VLOOKUP($A247,'classes-translation-lookup'!$A$2:$C$1000,2,FALSE)),,VLOOKUP($A247,'classes-translation-lookup'!$A$2:$C$1000,2,FALSE))</f>
        <v>0</v>
      </c>
      <c r="K247" s="3">
        <f>IF(ISNA(VLOOKUP($A247,'classes-translation-lookup'!$A$2:$C$1000,3,FALSE)),,VLOOKUP($A247,'classes-translation-lookup'!$A$2:$C$1000,3,FALSE))</f>
        <v>0</v>
      </c>
    </row>
    <row r="248" spans="3:11" ht="13">
      <c r="C248" s="3"/>
      <c r="D248" s="3"/>
      <c r="E248" s="3"/>
      <c r="F248" s="3"/>
      <c r="G248" s="3"/>
      <c r="J248" s="3">
        <f>IF(ISNA(VLOOKUP($A248,'classes-translation-lookup'!$A$2:$C$1000,2,FALSE)),,VLOOKUP($A248,'classes-translation-lookup'!$A$2:$C$1000,2,FALSE))</f>
        <v>0</v>
      </c>
      <c r="K248" s="3">
        <f>IF(ISNA(VLOOKUP($A248,'classes-translation-lookup'!$A$2:$C$1000,3,FALSE)),,VLOOKUP($A248,'classes-translation-lookup'!$A$2:$C$1000,3,FALSE))</f>
        <v>0</v>
      </c>
    </row>
    <row r="249" spans="3:11" ht="13">
      <c r="C249" s="3"/>
      <c r="D249" s="3"/>
      <c r="E249" s="3"/>
      <c r="F249" s="3"/>
      <c r="G249" s="3"/>
      <c r="J249" s="3">
        <f>IF(ISNA(VLOOKUP($A249,'classes-translation-lookup'!$A$2:$C$1000,2,FALSE)),,VLOOKUP($A249,'classes-translation-lookup'!$A$2:$C$1000,2,FALSE))</f>
        <v>0</v>
      </c>
      <c r="K249" s="3">
        <f>IF(ISNA(VLOOKUP($A249,'classes-translation-lookup'!$A$2:$C$1000,3,FALSE)),,VLOOKUP($A249,'classes-translation-lookup'!$A$2:$C$1000,3,FALSE))</f>
        <v>0</v>
      </c>
    </row>
    <row r="250" spans="3:11" ht="13">
      <c r="C250" s="3"/>
      <c r="D250" s="3"/>
      <c r="E250" s="3"/>
      <c r="F250" s="3"/>
      <c r="G250" s="3"/>
      <c r="J250" s="3">
        <f>IF(ISNA(VLOOKUP($A250,'classes-translation-lookup'!$A$2:$C$1000,2,FALSE)),,VLOOKUP($A250,'classes-translation-lookup'!$A$2:$C$1000,2,FALSE))</f>
        <v>0</v>
      </c>
      <c r="K250" s="3">
        <f>IF(ISNA(VLOOKUP($A250,'classes-translation-lookup'!$A$2:$C$1000,3,FALSE)),,VLOOKUP($A250,'classes-translation-lookup'!$A$2:$C$1000,3,FALSE))</f>
        <v>0</v>
      </c>
    </row>
    <row r="251" spans="3:11" ht="13">
      <c r="C251" s="3"/>
      <c r="D251" s="3"/>
      <c r="E251" s="3"/>
      <c r="F251" s="3"/>
      <c r="G251" s="3"/>
      <c r="J251" s="3">
        <f>IF(ISNA(VLOOKUP($A251,'classes-translation-lookup'!$A$2:$C$1000,2,FALSE)),,VLOOKUP($A251,'classes-translation-lookup'!$A$2:$C$1000,2,FALSE))</f>
        <v>0</v>
      </c>
      <c r="K251" s="3">
        <f>IF(ISNA(VLOOKUP($A251,'classes-translation-lookup'!$A$2:$C$1000,3,FALSE)),,VLOOKUP($A251,'classes-translation-lookup'!$A$2:$C$1000,3,FALSE))</f>
        <v>0</v>
      </c>
    </row>
    <row r="252" spans="3:11" ht="13">
      <c r="C252" s="3"/>
      <c r="D252" s="3"/>
      <c r="E252" s="3"/>
      <c r="F252" s="3"/>
      <c r="G252" s="3"/>
      <c r="J252" s="3">
        <f>IF(ISNA(VLOOKUP($A252,'classes-translation-lookup'!$A$2:$C$1000,2,FALSE)),,VLOOKUP($A252,'classes-translation-lookup'!$A$2:$C$1000,2,FALSE))</f>
        <v>0</v>
      </c>
      <c r="K252" s="3">
        <f>IF(ISNA(VLOOKUP($A252,'classes-translation-lookup'!$A$2:$C$1000,3,FALSE)),,VLOOKUP($A252,'classes-translation-lookup'!$A$2:$C$1000,3,FALSE))</f>
        <v>0</v>
      </c>
    </row>
    <row r="253" spans="3:11" ht="13">
      <c r="C253" s="3"/>
      <c r="D253" s="3"/>
      <c r="E253" s="3"/>
      <c r="F253" s="3"/>
      <c r="G253" s="3"/>
      <c r="J253" s="3">
        <f>IF(ISNA(VLOOKUP($A253,'classes-translation-lookup'!$A$2:$C$1000,2,FALSE)),,VLOOKUP($A253,'classes-translation-lookup'!$A$2:$C$1000,2,FALSE))</f>
        <v>0</v>
      </c>
      <c r="K253" s="3">
        <f>IF(ISNA(VLOOKUP($A253,'classes-translation-lookup'!$A$2:$C$1000,3,FALSE)),,VLOOKUP($A253,'classes-translation-lookup'!$A$2:$C$1000,3,FALSE))</f>
        <v>0</v>
      </c>
    </row>
    <row r="254" spans="3:11" ht="13">
      <c r="C254" s="3"/>
      <c r="D254" s="3"/>
      <c r="E254" s="3"/>
      <c r="F254" s="3"/>
      <c r="G254" s="3"/>
      <c r="J254" s="3">
        <f>IF(ISNA(VLOOKUP($A254,'classes-translation-lookup'!$A$2:$C$1000,2,FALSE)),,VLOOKUP($A254,'classes-translation-lookup'!$A$2:$C$1000,2,FALSE))</f>
        <v>0</v>
      </c>
      <c r="K254" s="3">
        <f>IF(ISNA(VLOOKUP($A254,'classes-translation-lookup'!$A$2:$C$1000,3,FALSE)),,VLOOKUP($A254,'classes-translation-lookup'!$A$2:$C$1000,3,FALSE))</f>
        <v>0</v>
      </c>
    </row>
    <row r="255" spans="3:11" ht="13">
      <c r="C255" s="3"/>
      <c r="D255" s="3"/>
      <c r="E255" s="3"/>
      <c r="F255" s="3"/>
      <c r="G255" s="3"/>
      <c r="J255" s="3">
        <f>IF(ISNA(VLOOKUP($A255,'classes-translation-lookup'!$A$2:$C$1000,2,FALSE)),,VLOOKUP($A255,'classes-translation-lookup'!$A$2:$C$1000,2,FALSE))</f>
        <v>0</v>
      </c>
      <c r="K255" s="3">
        <f>IF(ISNA(VLOOKUP($A255,'classes-translation-lookup'!$A$2:$C$1000,3,FALSE)),,VLOOKUP($A255,'classes-translation-lookup'!$A$2:$C$1000,3,FALSE))</f>
        <v>0</v>
      </c>
    </row>
    <row r="256" spans="3:11" ht="13">
      <c r="C256" s="3"/>
      <c r="D256" s="3"/>
      <c r="E256" s="3"/>
      <c r="F256" s="3"/>
      <c r="G256" s="3"/>
      <c r="J256" s="3">
        <f>IF(ISNA(VLOOKUP($A256,'classes-translation-lookup'!$A$2:$C$1000,2,FALSE)),,VLOOKUP($A256,'classes-translation-lookup'!$A$2:$C$1000,2,FALSE))</f>
        <v>0</v>
      </c>
      <c r="K256" s="3">
        <f>IF(ISNA(VLOOKUP($A256,'classes-translation-lookup'!$A$2:$C$1000,3,FALSE)),,VLOOKUP($A256,'classes-translation-lookup'!$A$2:$C$1000,3,FALSE))</f>
        <v>0</v>
      </c>
    </row>
    <row r="257" spans="3:11" ht="13">
      <c r="C257" s="3"/>
      <c r="D257" s="3"/>
      <c r="E257" s="3"/>
      <c r="F257" s="3"/>
      <c r="G257" s="3"/>
      <c r="J257" s="3">
        <f>IF(ISNA(VLOOKUP($A257,'classes-translation-lookup'!$A$2:$C$1000,2,FALSE)),,VLOOKUP($A257,'classes-translation-lookup'!$A$2:$C$1000,2,FALSE))</f>
        <v>0</v>
      </c>
      <c r="K257" s="3">
        <f>IF(ISNA(VLOOKUP($A257,'classes-translation-lookup'!$A$2:$C$1000,3,FALSE)),,VLOOKUP($A257,'classes-translation-lookup'!$A$2:$C$1000,3,FALSE))</f>
        <v>0</v>
      </c>
    </row>
    <row r="258" spans="3:11" ht="13">
      <c r="C258" s="3"/>
      <c r="D258" s="3"/>
      <c r="E258" s="3"/>
      <c r="F258" s="3"/>
      <c r="G258" s="3"/>
      <c r="J258" s="3">
        <f>IF(ISNA(VLOOKUP($A258,'classes-translation-lookup'!$A$2:$C$1000,2,FALSE)),,VLOOKUP($A258,'classes-translation-lookup'!$A$2:$C$1000,2,FALSE))</f>
        <v>0</v>
      </c>
      <c r="K258" s="3">
        <f>IF(ISNA(VLOOKUP($A258,'classes-translation-lookup'!$A$2:$C$1000,3,FALSE)),,VLOOKUP($A258,'classes-translation-lookup'!$A$2:$C$1000,3,FALSE))</f>
        <v>0</v>
      </c>
    </row>
    <row r="259" spans="3:11" ht="13">
      <c r="C259" s="3"/>
      <c r="D259" s="3"/>
      <c r="E259" s="3"/>
      <c r="F259" s="3"/>
      <c r="G259" s="3"/>
      <c r="J259" s="3">
        <f>IF(ISNA(VLOOKUP($A259,'classes-translation-lookup'!$A$2:$C$1000,2,FALSE)),,VLOOKUP($A259,'classes-translation-lookup'!$A$2:$C$1000,2,FALSE))</f>
        <v>0</v>
      </c>
      <c r="K259" s="3">
        <f>IF(ISNA(VLOOKUP($A259,'classes-translation-lookup'!$A$2:$C$1000,3,FALSE)),,VLOOKUP($A259,'classes-translation-lookup'!$A$2:$C$1000,3,FALSE))</f>
        <v>0</v>
      </c>
    </row>
    <row r="260" spans="3:11" ht="13">
      <c r="C260" s="3"/>
      <c r="D260" s="3"/>
      <c r="E260" s="3"/>
      <c r="F260" s="3"/>
      <c r="G260" s="3"/>
      <c r="J260" s="3">
        <f>IF(ISNA(VLOOKUP($A260,'classes-translation-lookup'!$A$2:$C$1000,2,FALSE)),,VLOOKUP($A260,'classes-translation-lookup'!$A$2:$C$1000,2,FALSE))</f>
        <v>0</v>
      </c>
      <c r="K260" s="3">
        <f>IF(ISNA(VLOOKUP($A260,'classes-translation-lookup'!$A$2:$C$1000,3,FALSE)),,VLOOKUP($A260,'classes-translation-lookup'!$A$2:$C$1000,3,FALSE))</f>
        <v>0</v>
      </c>
    </row>
    <row r="261" spans="3:11" ht="13">
      <c r="C261" s="3"/>
      <c r="D261" s="3"/>
      <c r="E261" s="3"/>
      <c r="F261" s="3"/>
      <c r="G261" s="3"/>
      <c r="J261" s="3">
        <f>IF(ISNA(VLOOKUP($A261,'classes-translation-lookup'!$A$2:$C$1000,2,FALSE)),,VLOOKUP($A261,'classes-translation-lookup'!$A$2:$C$1000,2,FALSE))</f>
        <v>0</v>
      </c>
      <c r="K261" s="3">
        <f>IF(ISNA(VLOOKUP($A261,'classes-translation-lookup'!$A$2:$C$1000,3,FALSE)),,VLOOKUP($A261,'classes-translation-lookup'!$A$2:$C$1000,3,FALSE))</f>
        <v>0</v>
      </c>
    </row>
    <row r="262" spans="3:11" ht="13">
      <c r="C262" s="3"/>
      <c r="D262" s="3"/>
      <c r="E262" s="3"/>
      <c r="F262" s="3"/>
      <c r="G262" s="3"/>
      <c r="J262" s="3">
        <f>IF(ISNA(VLOOKUP($A262,'classes-translation-lookup'!$A$2:$C$1000,2,FALSE)),,VLOOKUP($A262,'classes-translation-lookup'!$A$2:$C$1000,2,FALSE))</f>
        <v>0</v>
      </c>
      <c r="K262" s="3">
        <f>IF(ISNA(VLOOKUP($A262,'classes-translation-lookup'!$A$2:$C$1000,3,FALSE)),,VLOOKUP($A262,'classes-translation-lookup'!$A$2:$C$1000,3,FALSE))</f>
        <v>0</v>
      </c>
    </row>
    <row r="263" spans="3:11" ht="13">
      <c r="C263" s="3"/>
      <c r="D263" s="3"/>
      <c r="E263" s="3"/>
      <c r="F263" s="3"/>
      <c r="G263" s="3"/>
      <c r="J263" s="3">
        <f>IF(ISNA(VLOOKUP($A263,'classes-translation-lookup'!$A$2:$C$1000,2,FALSE)),,VLOOKUP($A263,'classes-translation-lookup'!$A$2:$C$1000,2,FALSE))</f>
        <v>0</v>
      </c>
      <c r="K263" s="3">
        <f>IF(ISNA(VLOOKUP($A263,'classes-translation-lookup'!$A$2:$C$1000,3,FALSE)),,VLOOKUP($A263,'classes-translation-lookup'!$A$2:$C$1000,3,FALSE))</f>
        <v>0</v>
      </c>
    </row>
    <row r="264" spans="3:11" ht="13">
      <c r="C264" s="3"/>
      <c r="D264" s="3"/>
      <c r="E264" s="3"/>
      <c r="F264" s="3"/>
      <c r="G264" s="3"/>
      <c r="J264" s="3">
        <f>IF(ISNA(VLOOKUP($A264,'classes-translation-lookup'!$A$2:$C$1000,2,FALSE)),,VLOOKUP($A264,'classes-translation-lookup'!$A$2:$C$1000,2,FALSE))</f>
        <v>0</v>
      </c>
      <c r="K264" s="3">
        <f>IF(ISNA(VLOOKUP($A264,'classes-translation-lookup'!$A$2:$C$1000,3,FALSE)),,VLOOKUP($A264,'classes-translation-lookup'!$A$2:$C$1000,3,FALSE))</f>
        <v>0</v>
      </c>
    </row>
    <row r="265" spans="3:11" ht="13">
      <c r="C265" s="3"/>
      <c r="D265" s="3"/>
      <c r="E265" s="3"/>
      <c r="F265" s="3"/>
      <c r="G265" s="3"/>
      <c r="J265" s="3">
        <f>IF(ISNA(VLOOKUP($A265,'classes-translation-lookup'!$A$2:$C$1000,2,FALSE)),,VLOOKUP($A265,'classes-translation-lookup'!$A$2:$C$1000,2,FALSE))</f>
        <v>0</v>
      </c>
      <c r="K265" s="3">
        <f>IF(ISNA(VLOOKUP($A265,'classes-translation-lookup'!$A$2:$C$1000,3,FALSE)),,VLOOKUP($A265,'classes-translation-lookup'!$A$2:$C$1000,3,FALSE))</f>
        <v>0</v>
      </c>
    </row>
    <row r="266" spans="3:11" ht="13">
      <c r="C266" s="3"/>
      <c r="D266" s="3"/>
      <c r="E266" s="3"/>
      <c r="F266" s="3"/>
      <c r="G266" s="3"/>
      <c r="J266" s="3">
        <f>IF(ISNA(VLOOKUP($A266,'classes-translation-lookup'!$A$2:$C$1000,2,FALSE)),,VLOOKUP($A266,'classes-translation-lookup'!$A$2:$C$1000,2,FALSE))</f>
        <v>0</v>
      </c>
      <c r="K266" s="3">
        <f>IF(ISNA(VLOOKUP($A266,'classes-translation-lookup'!$A$2:$C$1000,3,FALSE)),,VLOOKUP($A266,'classes-translation-lookup'!$A$2:$C$1000,3,FALSE))</f>
        <v>0</v>
      </c>
    </row>
    <row r="267" spans="3:11" ht="13">
      <c r="C267" s="3"/>
      <c r="D267" s="3"/>
      <c r="E267" s="3"/>
      <c r="F267" s="3"/>
      <c r="G267" s="3"/>
      <c r="J267" s="3">
        <f>IF(ISNA(VLOOKUP($A267,'classes-translation-lookup'!$A$2:$C$1000,2,FALSE)),,VLOOKUP($A267,'classes-translation-lookup'!$A$2:$C$1000,2,FALSE))</f>
        <v>0</v>
      </c>
      <c r="K267" s="3">
        <f>IF(ISNA(VLOOKUP($A267,'classes-translation-lookup'!$A$2:$C$1000,3,FALSE)),,VLOOKUP($A267,'classes-translation-lookup'!$A$2:$C$1000,3,FALSE))</f>
        <v>0</v>
      </c>
    </row>
    <row r="268" spans="3:11" ht="13">
      <c r="C268" s="3"/>
      <c r="D268" s="3"/>
      <c r="E268" s="3"/>
      <c r="F268" s="3"/>
      <c r="G268" s="3"/>
      <c r="J268" s="3">
        <f>IF(ISNA(VLOOKUP($A268,'classes-translation-lookup'!$A$2:$C$1000,2,FALSE)),,VLOOKUP($A268,'classes-translation-lookup'!$A$2:$C$1000,2,FALSE))</f>
        <v>0</v>
      </c>
      <c r="K268" s="3">
        <f>IF(ISNA(VLOOKUP($A268,'classes-translation-lookup'!$A$2:$C$1000,3,FALSE)),,VLOOKUP($A268,'classes-translation-lookup'!$A$2:$C$1000,3,FALSE))</f>
        <v>0</v>
      </c>
    </row>
    <row r="269" spans="3:11" ht="13">
      <c r="C269" s="3"/>
      <c r="D269" s="3"/>
      <c r="E269" s="3"/>
      <c r="F269" s="3"/>
      <c r="G269" s="3"/>
      <c r="J269" s="3">
        <f>IF(ISNA(VLOOKUP($A269,'classes-translation-lookup'!$A$2:$C$1000,2,FALSE)),,VLOOKUP($A269,'classes-translation-lookup'!$A$2:$C$1000,2,FALSE))</f>
        <v>0</v>
      </c>
      <c r="K269" s="3">
        <f>IF(ISNA(VLOOKUP($A269,'classes-translation-lookup'!$A$2:$C$1000,3,FALSE)),,VLOOKUP($A269,'classes-translation-lookup'!$A$2:$C$1000,3,FALSE))</f>
        <v>0</v>
      </c>
    </row>
    <row r="270" spans="3:11" ht="13">
      <c r="C270" s="3"/>
      <c r="D270" s="3"/>
      <c r="E270" s="3"/>
      <c r="F270" s="3"/>
      <c r="G270" s="3"/>
      <c r="J270" s="3">
        <f>IF(ISNA(VLOOKUP($A270,'classes-translation-lookup'!$A$2:$C$1000,2,FALSE)),,VLOOKUP($A270,'classes-translation-lookup'!$A$2:$C$1000,2,FALSE))</f>
        <v>0</v>
      </c>
      <c r="K270" s="3">
        <f>IF(ISNA(VLOOKUP($A270,'classes-translation-lookup'!$A$2:$C$1000,3,FALSE)),,VLOOKUP($A270,'classes-translation-lookup'!$A$2:$C$1000,3,FALSE))</f>
        <v>0</v>
      </c>
    </row>
    <row r="271" spans="3:11" ht="13">
      <c r="C271" s="3"/>
      <c r="D271" s="3"/>
      <c r="E271" s="3"/>
      <c r="F271" s="3"/>
      <c r="G271" s="3"/>
      <c r="J271" s="3">
        <f>IF(ISNA(VLOOKUP($A271,'classes-translation-lookup'!$A$2:$C$1000,2,FALSE)),,VLOOKUP($A271,'classes-translation-lookup'!$A$2:$C$1000,2,FALSE))</f>
        <v>0</v>
      </c>
      <c r="K271" s="3">
        <f>IF(ISNA(VLOOKUP($A271,'classes-translation-lookup'!$A$2:$C$1000,3,FALSE)),,VLOOKUP($A271,'classes-translation-lookup'!$A$2:$C$1000,3,FALSE))</f>
        <v>0</v>
      </c>
    </row>
    <row r="272" spans="3:11" ht="13">
      <c r="C272" s="3"/>
      <c r="D272" s="3"/>
      <c r="E272" s="3"/>
      <c r="F272" s="3"/>
      <c r="G272" s="3"/>
      <c r="J272" s="3">
        <f>IF(ISNA(VLOOKUP($A272,'classes-translation-lookup'!$A$2:$C$1000,2,FALSE)),,VLOOKUP($A272,'classes-translation-lookup'!$A$2:$C$1000,2,FALSE))</f>
        <v>0</v>
      </c>
      <c r="K272" s="3">
        <f>IF(ISNA(VLOOKUP($A272,'classes-translation-lookup'!$A$2:$C$1000,3,FALSE)),,VLOOKUP($A272,'classes-translation-lookup'!$A$2:$C$1000,3,FALSE))</f>
        <v>0</v>
      </c>
    </row>
    <row r="273" spans="3:11" ht="13">
      <c r="C273" s="3"/>
      <c r="D273" s="3"/>
      <c r="E273" s="3"/>
      <c r="F273" s="3"/>
      <c r="G273" s="3"/>
      <c r="J273" s="3">
        <f>IF(ISNA(VLOOKUP($A273,'classes-translation-lookup'!$A$2:$C$1000,2,FALSE)),,VLOOKUP($A273,'classes-translation-lookup'!$A$2:$C$1000,2,FALSE))</f>
        <v>0</v>
      </c>
      <c r="K273" s="3">
        <f>IF(ISNA(VLOOKUP($A273,'classes-translation-lookup'!$A$2:$C$1000,3,FALSE)),,VLOOKUP($A273,'classes-translation-lookup'!$A$2:$C$1000,3,FALSE))</f>
        <v>0</v>
      </c>
    </row>
    <row r="274" spans="3:11" ht="13">
      <c r="C274" s="3"/>
      <c r="D274" s="3"/>
      <c r="E274" s="3"/>
      <c r="F274" s="3"/>
      <c r="G274" s="3"/>
      <c r="J274" s="3">
        <f>IF(ISNA(VLOOKUP($A274,'classes-translation-lookup'!$A$2:$C$1000,2,FALSE)),,VLOOKUP($A274,'classes-translation-lookup'!$A$2:$C$1000,2,FALSE))</f>
        <v>0</v>
      </c>
      <c r="K274" s="3">
        <f>IF(ISNA(VLOOKUP($A274,'classes-translation-lookup'!$A$2:$C$1000,3,FALSE)),,VLOOKUP($A274,'classes-translation-lookup'!$A$2:$C$1000,3,FALSE))</f>
        <v>0</v>
      </c>
    </row>
    <row r="275" spans="3:11" ht="13">
      <c r="C275" s="3"/>
      <c r="D275" s="3"/>
      <c r="E275" s="3"/>
      <c r="F275" s="3"/>
      <c r="G275" s="3"/>
      <c r="J275" s="3">
        <f>IF(ISNA(VLOOKUP($A275,'classes-translation-lookup'!$A$2:$C$1000,2,FALSE)),,VLOOKUP($A275,'classes-translation-lookup'!$A$2:$C$1000,2,FALSE))</f>
        <v>0</v>
      </c>
      <c r="K275" s="3">
        <f>IF(ISNA(VLOOKUP($A275,'classes-translation-lookup'!$A$2:$C$1000,3,FALSE)),,VLOOKUP($A275,'classes-translation-lookup'!$A$2:$C$1000,3,FALSE))</f>
        <v>0</v>
      </c>
    </row>
    <row r="276" spans="3:11" ht="13">
      <c r="C276" s="3"/>
      <c r="D276" s="3"/>
      <c r="E276" s="3"/>
      <c r="F276" s="3"/>
      <c r="G276" s="3"/>
      <c r="J276" s="3">
        <f>IF(ISNA(VLOOKUP($A276,'classes-translation-lookup'!$A$2:$C$1000,2,FALSE)),,VLOOKUP($A276,'classes-translation-lookup'!$A$2:$C$1000,2,FALSE))</f>
        <v>0</v>
      </c>
      <c r="K276" s="3">
        <f>IF(ISNA(VLOOKUP($A276,'classes-translation-lookup'!$A$2:$C$1000,3,FALSE)),,VLOOKUP($A276,'classes-translation-lookup'!$A$2:$C$1000,3,FALSE))</f>
        <v>0</v>
      </c>
    </row>
    <row r="277" spans="3:11" ht="13">
      <c r="C277" s="3"/>
      <c r="D277" s="3"/>
      <c r="E277" s="3"/>
      <c r="F277" s="3"/>
      <c r="G277" s="3"/>
      <c r="J277" s="3">
        <f>IF(ISNA(VLOOKUP($A277,'classes-translation-lookup'!$A$2:$C$1000,2,FALSE)),,VLOOKUP($A277,'classes-translation-lookup'!$A$2:$C$1000,2,FALSE))</f>
        <v>0</v>
      </c>
      <c r="K277" s="3">
        <f>IF(ISNA(VLOOKUP($A277,'classes-translation-lookup'!$A$2:$C$1000,3,FALSE)),,VLOOKUP($A277,'classes-translation-lookup'!$A$2:$C$1000,3,FALSE))</f>
        <v>0</v>
      </c>
    </row>
    <row r="278" spans="3:11" ht="13">
      <c r="C278" s="3"/>
      <c r="D278" s="3"/>
      <c r="E278" s="3"/>
      <c r="F278" s="3"/>
      <c r="G278" s="3"/>
      <c r="J278" s="3">
        <f>IF(ISNA(VLOOKUP($A278,'classes-translation-lookup'!$A$2:$C$1000,2,FALSE)),,VLOOKUP($A278,'classes-translation-lookup'!$A$2:$C$1000,2,FALSE))</f>
        <v>0</v>
      </c>
      <c r="K278" s="3">
        <f>IF(ISNA(VLOOKUP($A278,'classes-translation-lookup'!$A$2:$C$1000,3,FALSE)),,VLOOKUP($A278,'classes-translation-lookup'!$A$2:$C$1000,3,FALSE))</f>
        <v>0</v>
      </c>
    </row>
    <row r="279" spans="3:11" ht="13">
      <c r="C279" s="3"/>
      <c r="D279" s="3"/>
      <c r="E279" s="3"/>
      <c r="F279" s="3"/>
      <c r="G279" s="3"/>
      <c r="J279" s="3">
        <f>IF(ISNA(VLOOKUP($A279,'classes-translation-lookup'!$A$2:$C$1000,2,FALSE)),,VLOOKUP($A279,'classes-translation-lookup'!$A$2:$C$1000,2,FALSE))</f>
        <v>0</v>
      </c>
      <c r="K279" s="3">
        <f>IF(ISNA(VLOOKUP($A279,'classes-translation-lookup'!$A$2:$C$1000,3,FALSE)),,VLOOKUP($A279,'classes-translation-lookup'!$A$2:$C$1000,3,FALSE))</f>
        <v>0</v>
      </c>
    </row>
    <row r="280" spans="3:11" ht="13">
      <c r="C280" s="3"/>
      <c r="D280" s="3"/>
      <c r="E280" s="3"/>
      <c r="F280" s="3"/>
      <c r="G280" s="3"/>
      <c r="J280" s="3">
        <f>IF(ISNA(VLOOKUP($A280,'classes-translation-lookup'!$A$2:$C$1000,2,FALSE)),,VLOOKUP($A280,'classes-translation-lookup'!$A$2:$C$1000,2,FALSE))</f>
        <v>0</v>
      </c>
      <c r="K280" s="3">
        <f>IF(ISNA(VLOOKUP($A280,'classes-translation-lookup'!$A$2:$C$1000,3,FALSE)),,VLOOKUP($A280,'classes-translation-lookup'!$A$2:$C$1000,3,FALSE))</f>
        <v>0</v>
      </c>
    </row>
    <row r="281" spans="3:11" ht="13">
      <c r="C281" s="3"/>
      <c r="D281" s="3"/>
      <c r="E281" s="3"/>
      <c r="F281" s="3"/>
      <c r="G281" s="3"/>
      <c r="J281" s="3">
        <f>IF(ISNA(VLOOKUP($A281,'classes-translation-lookup'!$A$2:$C$1000,2,FALSE)),,VLOOKUP($A281,'classes-translation-lookup'!$A$2:$C$1000,2,FALSE))</f>
        <v>0</v>
      </c>
      <c r="K281" s="3">
        <f>IF(ISNA(VLOOKUP($A281,'classes-translation-lookup'!$A$2:$C$1000,3,FALSE)),,VLOOKUP($A281,'classes-translation-lookup'!$A$2:$C$1000,3,FALSE))</f>
        <v>0</v>
      </c>
    </row>
    <row r="282" spans="3:11" ht="13">
      <c r="C282" s="3"/>
      <c r="D282" s="3"/>
      <c r="E282" s="3"/>
      <c r="F282" s="3"/>
      <c r="G282" s="3"/>
      <c r="J282" s="3">
        <f>IF(ISNA(VLOOKUP($A282,'classes-translation-lookup'!$A$2:$C$1000,2,FALSE)),,VLOOKUP($A282,'classes-translation-lookup'!$A$2:$C$1000,2,FALSE))</f>
        <v>0</v>
      </c>
      <c r="K282" s="3">
        <f>IF(ISNA(VLOOKUP($A282,'classes-translation-lookup'!$A$2:$C$1000,3,FALSE)),,VLOOKUP($A282,'classes-translation-lookup'!$A$2:$C$1000,3,FALSE))</f>
        <v>0</v>
      </c>
    </row>
    <row r="283" spans="3:11" ht="13">
      <c r="C283" s="3"/>
      <c r="D283" s="3"/>
      <c r="E283" s="3"/>
      <c r="F283" s="3"/>
      <c r="G283" s="3"/>
      <c r="J283" s="3">
        <f>IF(ISNA(VLOOKUP($A283,'classes-translation-lookup'!$A$2:$C$1000,2,FALSE)),,VLOOKUP($A283,'classes-translation-lookup'!$A$2:$C$1000,2,FALSE))</f>
        <v>0</v>
      </c>
      <c r="K283" s="3">
        <f>IF(ISNA(VLOOKUP($A283,'classes-translation-lookup'!$A$2:$C$1000,3,FALSE)),,VLOOKUP($A283,'classes-translation-lookup'!$A$2:$C$1000,3,FALSE))</f>
        <v>0</v>
      </c>
    </row>
    <row r="284" spans="3:11" ht="13">
      <c r="C284" s="3"/>
      <c r="D284" s="3"/>
      <c r="E284" s="3"/>
      <c r="F284" s="3"/>
      <c r="G284" s="3"/>
      <c r="J284" s="3">
        <f>IF(ISNA(VLOOKUP($A284,'classes-translation-lookup'!$A$2:$C$1000,2,FALSE)),,VLOOKUP($A284,'classes-translation-lookup'!$A$2:$C$1000,2,FALSE))</f>
        <v>0</v>
      </c>
      <c r="K284" s="3">
        <f>IF(ISNA(VLOOKUP($A284,'classes-translation-lookup'!$A$2:$C$1000,3,FALSE)),,VLOOKUP($A284,'classes-translation-lookup'!$A$2:$C$1000,3,FALSE))</f>
        <v>0</v>
      </c>
    </row>
    <row r="285" spans="3:11" ht="13">
      <c r="C285" s="3"/>
      <c r="D285" s="3"/>
      <c r="E285" s="3"/>
      <c r="F285" s="3"/>
      <c r="G285" s="3"/>
      <c r="J285" s="3">
        <f>IF(ISNA(VLOOKUP($A285,'classes-translation-lookup'!$A$2:$C$1000,2,FALSE)),,VLOOKUP($A285,'classes-translation-lookup'!$A$2:$C$1000,2,FALSE))</f>
        <v>0</v>
      </c>
      <c r="K285" s="3">
        <f>IF(ISNA(VLOOKUP($A285,'classes-translation-lookup'!$A$2:$C$1000,3,FALSE)),,VLOOKUP($A285,'classes-translation-lookup'!$A$2:$C$1000,3,FALSE))</f>
        <v>0</v>
      </c>
    </row>
    <row r="286" spans="3:11" ht="13">
      <c r="C286" s="3"/>
      <c r="D286" s="3"/>
      <c r="E286" s="3"/>
      <c r="F286" s="3"/>
      <c r="G286" s="3"/>
      <c r="J286" s="3">
        <f>IF(ISNA(VLOOKUP($A286,'classes-translation-lookup'!$A$2:$C$1000,2,FALSE)),,VLOOKUP($A286,'classes-translation-lookup'!$A$2:$C$1000,2,FALSE))</f>
        <v>0</v>
      </c>
      <c r="K286" s="3">
        <f>IF(ISNA(VLOOKUP($A286,'classes-translation-lookup'!$A$2:$C$1000,3,FALSE)),,VLOOKUP($A286,'classes-translation-lookup'!$A$2:$C$1000,3,FALSE))</f>
        <v>0</v>
      </c>
    </row>
    <row r="287" spans="3:11" ht="13">
      <c r="C287" s="3"/>
      <c r="D287" s="3"/>
      <c r="E287" s="3"/>
      <c r="F287" s="3"/>
      <c r="G287" s="3"/>
      <c r="J287" s="3">
        <f>IF(ISNA(VLOOKUP($A287,'classes-translation-lookup'!$A$2:$C$1000,2,FALSE)),,VLOOKUP($A287,'classes-translation-lookup'!$A$2:$C$1000,2,FALSE))</f>
        <v>0</v>
      </c>
      <c r="K287" s="3">
        <f>IF(ISNA(VLOOKUP($A287,'classes-translation-lookup'!$A$2:$C$1000,3,FALSE)),,VLOOKUP($A287,'classes-translation-lookup'!$A$2:$C$1000,3,FALSE))</f>
        <v>0</v>
      </c>
    </row>
    <row r="288" spans="3:11" ht="13">
      <c r="C288" s="3"/>
      <c r="D288" s="3"/>
      <c r="E288" s="3"/>
      <c r="F288" s="3"/>
      <c r="G288" s="3"/>
      <c r="J288" s="3">
        <f>IF(ISNA(VLOOKUP($A288,'classes-translation-lookup'!$A$2:$C$1000,2,FALSE)),,VLOOKUP($A288,'classes-translation-lookup'!$A$2:$C$1000,2,FALSE))</f>
        <v>0</v>
      </c>
      <c r="K288" s="3">
        <f>IF(ISNA(VLOOKUP($A288,'classes-translation-lookup'!$A$2:$C$1000,3,FALSE)),,VLOOKUP($A288,'classes-translation-lookup'!$A$2:$C$1000,3,FALSE))</f>
        <v>0</v>
      </c>
    </row>
    <row r="289" spans="3:11" ht="13">
      <c r="C289" s="3"/>
      <c r="D289" s="3"/>
      <c r="E289" s="3"/>
      <c r="F289" s="3"/>
      <c r="G289" s="3"/>
      <c r="J289" s="3">
        <f>IF(ISNA(VLOOKUP($A289,'classes-translation-lookup'!$A$2:$C$1000,2,FALSE)),,VLOOKUP($A289,'classes-translation-lookup'!$A$2:$C$1000,2,FALSE))</f>
        <v>0</v>
      </c>
      <c r="K289" s="3">
        <f>IF(ISNA(VLOOKUP($A289,'classes-translation-lookup'!$A$2:$C$1000,3,FALSE)),,VLOOKUP($A289,'classes-translation-lookup'!$A$2:$C$1000,3,FALSE))</f>
        <v>0</v>
      </c>
    </row>
    <row r="290" spans="3:11" ht="13">
      <c r="C290" s="3"/>
      <c r="D290" s="3"/>
      <c r="E290" s="3"/>
      <c r="F290" s="3"/>
      <c r="G290" s="3"/>
      <c r="J290" s="3">
        <f>IF(ISNA(VLOOKUP($A290,'classes-translation-lookup'!$A$2:$C$1000,2,FALSE)),,VLOOKUP($A290,'classes-translation-lookup'!$A$2:$C$1000,2,FALSE))</f>
        <v>0</v>
      </c>
      <c r="K290" s="3">
        <f>IF(ISNA(VLOOKUP($A290,'classes-translation-lookup'!$A$2:$C$1000,3,FALSE)),,VLOOKUP($A290,'classes-translation-lookup'!$A$2:$C$1000,3,FALSE))</f>
        <v>0</v>
      </c>
    </row>
    <row r="291" spans="3:11" ht="13">
      <c r="C291" s="3"/>
      <c r="D291" s="3"/>
      <c r="E291" s="3"/>
      <c r="F291" s="3"/>
      <c r="G291" s="3"/>
      <c r="J291" s="3">
        <f>IF(ISNA(VLOOKUP($A291,'classes-translation-lookup'!$A$2:$C$1000,2,FALSE)),,VLOOKUP($A291,'classes-translation-lookup'!$A$2:$C$1000,2,FALSE))</f>
        <v>0</v>
      </c>
      <c r="K291" s="3">
        <f>IF(ISNA(VLOOKUP($A291,'classes-translation-lookup'!$A$2:$C$1000,3,FALSE)),,VLOOKUP($A291,'classes-translation-lookup'!$A$2:$C$1000,3,FALSE))</f>
        <v>0</v>
      </c>
    </row>
    <row r="292" spans="3:11" ht="13">
      <c r="C292" s="3"/>
      <c r="D292" s="3"/>
      <c r="E292" s="3"/>
      <c r="F292" s="3"/>
      <c r="G292" s="3"/>
      <c r="J292" s="3">
        <f>IF(ISNA(VLOOKUP($A292,'classes-translation-lookup'!$A$2:$C$1000,2,FALSE)),,VLOOKUP($A292,'classes-translation-lookup'!$A$2:$C$1000,2,FALSE))</f>
        <v>0</v>
      </c>
      <c r="K292" s="3">
        <f>IF(ISNA(VLOOKUP($A292,'classes-translation-lookup'!$A$2:$C$1000,3,FALSE)),,VLOOKUP($A292,'classes-translation-lookup'!$A$2:$C$1000,3,FALSE))</f>
        <v>0</v>
      </c>
    </row>
    <row r="293" spans="3:11" ht="13">
      <c r="C293" s="3"/>
      <c r="D293" s="3"/>
      <c r="E293" s="3"/>
      <c r="F293" s="3"/>
      <c r="G293" s="3"/>
      <c r="J293" s="3">
        <f>IF(ISNA(VLOOKUP($A293,'classes-translation-lookup'!$A$2:$C$1000,2,FALSE)),,VLOOKUP($A293,'classes-translation-lookup'!$A$2:$C$1000,2,FALSE))</f>
        <v>0</v>
      </c>
      <c r="K293" s="3">
        <f>IF(ISNA(VLOOKUP($A293,'classes-translation-lookup'!$A$2:$C$1000,3,FALSE)),,VLOOKUP($A293,'classes-translation-lookup'!$A$2:$C$1000,3,FALSE))</f>
        <v>0</v>
      </c>
    </row>
    <row r="294" spans="3:11" ht="13">
      <c r="C294" s="3"/>
      <c r="D294" s="3"/>
      <c r="E294" s="3"/>
      <c r="F294" s="3"/>
      <c r="G294" s="3"/>
      <c r="J294" s="3">
        <f>IF(ISNA(VLOOKUP($A294,'classes-translation-lookup'!$A$2:$C$1000,2,FALSE)),,VLOOKUP($A294,'classes-translation-lookup'!$A$2:$C$1000,2,FALSE))</f>
        <v>0</v>
      </c>
      <c r="K294" s="3">
        <f>IF(ISNA(VLOOKUP($A294,'classes-translation-lookup'!$A$2:$C$1000,3,FALSE)),,VLOOKUP($A294,'classes-translation-lookup'!$A$2:$C$1000,3,FALSE))</f>
        <v>0</v>
      </c>
    </row>
    <row r="295" spans="3:11" ht="13">
      <c r="C295" s="3"/>
      <c r="D295" s="3"/>
      <c r="E295" s="3"/>
      <c r="F295" s="3"/>
      <c r="G295" s="3"/>
      <c r="J295" s="3">
        <f>IF(ISNA(VLOOKUP($A295,'classes-translation-lookup'!$A$2:$C$1000,2,FALSE)),,VLOOKUP($A295,'classes-translation-lookup'!$A$2:$C$1000,2,FALSE))</f>
        <v>0</v>
      </c>
      <c r="K295" s="3">
        <f>IF(ISNA(VLOOKUP($A295,'classes-translation-lookup'!$A$2:$C$1000,3,FALSE)),,VLOOKUP($A295,'classes-translation-lookup'!$A$2:$C$1000,3,FALSE))</f>
        <v>0</v>
      </c>
    </row>
    <row r="296" spans="3:11" ht="13">
      <c r="C296" s="3"/>
      <c r="D296" s="3"/>
      <c r="E296" s="3"/>
      <c r="F296" s="3"/>
      <c r="G296" s="3"/>
      <c r="J296" s="3">
        <f>IF(ISNA(VLOOKUP($A296,'classes-translation-lookup'!$A$2:$C$1000,2,FALSE)),,VLOOKUP($A296,'classes-translation-lookup'!$A$2:$C$1000,2,FALSE))</f>
        <v>0</v>
      </c>
      <c r="K296" s="3">
        <f>IF(ISNA(VLOOKUP($A296,'classes-translation-lookup'!$A$2:$C$1000,3,FALSE)),,VLOOKUP($A296,'classes-translation-lookup'!$A$2:$C$1000,3,FALSE))</f>
        <v>0</v>
      </c>
    </row>
    <row r="297" spans="3:11" ht="13">
      <c r="C297" s="3"/>
      <c r="D297" s="3"/>
      <c r="E297" s="3"/>
      <c r="F297" s="3"/>
      <c r="G297" s="3"/>
      <c r="J297" s="3">
        <f>IF(ISNA(VLOOKUP($A297,'classes-translation-lookup'!$A$2:$C$1000,2,FALSE)),,VLOOKUP($A297,'classes-translation-lookup'!$A$2:$C$1000,2,FALSE))</f>
        <v>0</v>
      </c>
      <c r="K297" s="3">
        <f>IF(ISNA(VLOOKUP($A297,'classes-translation-lookup'!$A$2:$C$1000,3,FALSE)),,VLOOKUP($A297,'classes-translation-lookup'!$A$2:$C$1000,3,FALSE))</f>
        <v>0</v>
      </c>
    </row>
    <row r="298" spans="3:11" ht="13">
      <c r="C298" s="3"/>
      <c r="D298" s="3"/>
      <c r="E298" s="3"/>
      <c r="F298" s="3"/>
      <c r="G298" s="3"/>
      <c r="J298" s="3">
        <f>IF(ISNA(VLOOKUP($A298,'classes-translation-lookup'!$A$2:$C$1000,2,FALSE)),,VLOOKUP($A298,'classes-translation-lookup'!$A$2:$C$1000,2,FALSE))</f>
        <v>0</v>
      </c>
      <c r="K298" s="3">
        <f>IF(ISNA(VLOOKUP($A298,'classes-translation-lookup'!$A$2:$C$1000,3,FALSE)),,VLOOKUP($A298,'classes-translation-lookup'!$A$2:$C$1000,3,FALSE))</f>
        <v>0</v>
      </c>
    </row>
    <row r="299" spans="3:11" ht="13">
      <c r="C299" s="3"/>
      <c r="D299" s="3"/>
      <c r="E299" s="3"/>
      <c r="F299" s="3"/>
      <c r="G299" s="3"/>
      <c r="J299" s="3">
        <f>IF(ISNA(VLOOKUP($A299,'classes-translation-lookup'!$A$2:$C$1000,2,FALSE)),,VLOOKUP($A299,'classes-translation-lookup'!$A$2:$C$1000,2,FALSE))</f>
        <v>0</v>
      </c>
      <c r="K299" s="3">
        <f>IF(ISNA(VLOOKUP($A299,'classes-translation-lookup'!$A$2:$C$1000,3,FALSE)),,VLOOKUP($A299,'classes-translation-lookup'!$A$2:$C$1000,3,FALSE))</f>
        <v>0</v>
      </c>
    </row>
    <row r="300" spans="3:11" ht="13">
      <c r="C300" s="3"/>
      <c r="D300" s="3"/>
      <c r="E300" s="3"/>
      <c r="F300" s="3"/>
      <c r="G300" s="3"/>
      <c r="J300" s="3">
        <f>IF(ISNA(VLOOKUP($A300,'classes-translation-lookup'!$A$2:$C$1000,2,FALSE)),,VLOOKUP($A300,'classes-translation-lookup'!$A$2:$C$1000,2,FALSE))</f>
        <v>0</v>
      </c>
      <c r="K300" s="3">
        <f>IF(ISNA(VLOOKUP($A300,'classes-translation-lookup'!$A$2:$C$1000,3,FALSE)),,VLOOKUP($A300,'classes-translation-lookup'!$A$2:$C$1000,3,FALSE))</f>
        <v>0</v>
      </c>
    </row>
    <row r="301" spans="3:11" ht="13">
      <c r="C301" s="3"/>
      <c r="D301" s="3"/>
      <c r="E301" s="3"/>
      <c r="F301" s="3"/>
      <c r="G301" s="3"/>
      <c r="J301" s="3">
        <f>IF(ISNA(VLOOKUP($A301,'classes-translation-lookup'!$A$2:$C$1000,2,FALSE)),,VLOOKUP($A301,'classes-translation-lookup'!$A$2:$C$1000,2,FALSE))</f>
        <v>0</v>
      </c>
      <c r="K301" s="3">
        <f>IF(ISNA(VLOOKUP($A301,'classes-translation-lookup'!$A$2:$C$1000,3,FALSE)),,VLOOKUP($A301,'classes-translation-lookup'!$A$2:$C$1000,3,FALSE))</f>
        <v>0</v>
      </c>
    </row>
    <row r="302" spans="3:11" ht="13">
      <c r="C302" s="3"/>
      <c r="D302" s="3"/>
      <c r="E302" s="3"/>
      <c r="F302" s="3"/>
      <c r="G302" s="3"/>
      <c r="J302" s="3">
        <f>IF(ISNA(VLOOKUP($A302,'classes-translation-lookup'!$A$2:$C$1000,2,FALSE)),,VLOOKUP($A302,'classes-translation-lookup'!$A$2:$C$1000,2,FALSE))</f>
        <v>0</v>
      </c>
      <c r="K302" s="3">
        <f>IF(ISNA(VLOOKUP($A302,'classes-translation-lookup'!$A$2:$C$1000,3,FALSE)),,VLOOKUP($A302,'classes-translation-lookup'!$A$2:$C$1000,3,FALSE))</f>
        <v>0</v>
      </c>
    </row>
    <row r="303" spans="3:11" ht="13">
      <c r="C303" s="3"/>
      <c r="D303" s="3"/>
      <c r="E303" s="3"/>
      <c r="F303" s="3"/>
      <c r="G303" s="3"/>
      <c r="J303" s="3">
        <f>IF(ISNA(VLOOKUP($A303,'classes-translation-lookup'!$A$2:$C$1000,2,FALSE)),,VLOOKUP($A303,'classes-translation-lookup'!$A$2:$C$1000,2,FALSE))</f>
        <v>0</v>
      </c>
      <c r="K303" s="3">
        <f>IF(ISNA(VLOOKUP($A303,'classes-translation-lookup'!$A$2:$C$1000,3,FALSE)),,VLOOKUP($A303,'classes-translation-lookup'!$A$2:$C$1000,3,FALSE))</f>
        <v>0</v>
      </c>
    </row>
    <row r="304" spans="3:11" ht="13">
      <c r="C304" s="3"/>
      <c r="D304" s="3"/>
      <c r="E304" s="3"/>
      <c r="F304" s="3"/>
      <c r="G304" s="3"/>
      <c r="J304" s="3">
        <f>IF(ISNA(VLOOKUP($A304,'classes-translation-lookup'!$A$2:$C$1000,2,FALSE)),,VLOOKUP($A304,'classes-translation-lookup'!$A$2:$C$1000,2,FALSE))</f>
        <v>0</v>
      </c>
      <c r="K304" s="3">
        <f>IF(ISNA(VLOOKUP($A304,'classes-translation-lookup'!$A$2:$C$1000,3,FALSE)),,VLOOKUP($A304,'classes-translation-lookup'!$A$2:$C$1000,3,FALSE))</f>
        <v>0</v>
      </c>
    </row>
    <row r="305" spans="3:11" ht="13">
      <c r="C305" s="3"/>
      <c r="D305" s="3"/>
      <c r="E305" s="3"/>
      <c r="F305" s="3"/>
      <c r="G305" s="3"/>
      <c r="J305" s="3">
        <f>IF(ISNA(VLOOKUP($A305,'classes-translation-lookup'!$A$2:$C$1000,2,FALSE)),,VLOOKUP($A305,'classes-translation-lookup'!$A$2:$C$1000,2,FALSE))</f>
        <v>0</v>
      </c>
      <c r="K305" s="3">
        <f>IF(ISNA(VLOOKUP($A305,'classes-translation-lookup'!$A$2:$C$1000,3,FALSE)),,VLOOKUP($A305,'classes-translation-lookup'!$A$2:$C$1000,3,FALSE))</f>
        <v>0</v>
      </c>
    </row>
    <row r="306" spans="3:11" ht="13">
      <c r="C306" s="3"/>
      <c r="D306" s="3"/>
      <c r="E306" s="3"/>
      <c r="F306" s="3"/>
      <c r="G306" s="3"/>
      <c r="J306" s="3">
        <f>IF(ISNA(VLOOKUP($A306,'classes-translation-lookup'!$A$2:$C$1000,2,FALSE)),,VLOOKUP($A306,'classes-translation-lookup'!$A$2:$C$1000,2,FALSE))</f>
        <v>0</v>
      </c>
      <c r="K306" s="3">
        <f>IF(ISNA(VLOOKUP($A306,'classes-translation-lookup'!$A$2:$C$1000,3,FALSE)),,VLOOKUP($A306,'classes-translation-lookup'!$A$2:$C$1000,3,FALSE))</f>
        <v>0</v>
      </c>
    </row>
    <row r="307" spans="3:11" ht="13">
      <c r="C307" s="3"/>
      <c r="D307" s="3"/>
      <c r="E307" s="3"/>
      <c r="F307" s="3"/>
      <c r="G307" s="3"/>
      <c r="J307" s="3">
        <f>IF(ISNA(VLOOKUP($A307,'classes-translation-lookup'!$A$2:$C$1000,2,FALSE)),,VLOOKUP($A307,'classes-translation-lookup'!$A$2:$C$1000,2,FALSE))</f>
        <v>0</v>
      </c>
      <c r="K307" s="3">
        <f>IF(ISNA(VLOOKUP($A307,'classes-translation-lookup'!$A$2:$C$1000,3,FALSE)),,VLOOKUP($A307,'classes-translation-lookup'!$A$2:$C$1000,3,FALSE))</f>
        <v>0</v>
      </c>
    </row>
    <row r="308" spans="3:11" ht="13">
      <c r="C308" s="3"/>
      <c r="D308" s="3"/>
      <c r="E308" s="3"/>
      <c r="F308" s="3"/>
      <c r="G308" s="3"/>
      <c r="J308" s="3">
        <f>IF(ISNA(VLOOKUP($A308,'classes-translation-lookup'!$A$2:$C$1000,2,FALSE)),,VLOOKUP($A308,'classes-translation-lookup'!$A$2:$C$1000,2,FALSE))</f>
        <v>0</v>
      </c>
      <c r="K308" s="3">
        <f>IF(ISNA(VLOOKUP($A308,'classes-translation-lookup'!$A$2:$C$1000,3,FALSE)),,VLOOKUP($A308,'classes-translation-lookup'!$A$2:$C$1000,3,FALSE))</f>
        <v>0</v>
      </c>
    </row>
    <row r="309" spans="3:11" ht="13">
      <c r="C309" s="3"/>
      <c r="D309" s="3"/>
      <c r="E309" s="3"/>
      <c r="F309" s="3"/>
      <c r="G309" s="3"/>
      <c r="J309" s="3">
        <f>IF(ISNA(VLOOKUP($A309,'classes-translation-lookup'!$A$2:$C$1000,2,FALSE)),,VLOOKUP($A309,'classes-translation-lookup'!$A$2:$C$1000,2,FALSE))</f>
        <v>0</v>
      </c>
      <c r="K309" s="3">
        <f>IF(ISNA(VLOOKUP($A309,'classes-translation-lookup'!$A$2:$C$1000,3,FALSE)),,VLOOKUP($A309,'classes-translation-lookup'!$A$2:$C$1000,3,FALSE))</f>
        <v>0</v>
      </c>
    </row>
    <row r="310" spans="3:11" ht="13">
      <c r="C310" s="3"/>
      <c r="D310" s="3"/>
      <c r="E310" s="3"/>
      <c r="F310" s="3"/>
      <c r="G310" s="3"/>
      <c r="J310" s="3">
        <f>IF(ISNA(VLOOKUP($A310,'classes-translation-lookup'!$A$2:$C$1000,2,FALSE)),,VLOOKUP($A310,'classes-translation-lookup'!$A$2:$C$1000,2,FALSE))</f>
        <v>0</v>
      </c>
      <c r="K310" s="3">
        <f>IF(ISNA(VLOOKUP($A310,'classes-translation-lookup'!$A$2:$C$1000,3,FALSE)),,VLOOKUP($A310,'classes-translation-lookup'!$A$2:$C$1000,3,FALSE))</f>
        <v>0</v>
      </c>
    </row>
    <row r="311" spans="3:11" ht="13">
      <c r="C311" s="3"/>
      <c r="D311" s="3"/>
      <c r="E311" s="3"/>
      <c r="F311" s="3"/>
      <c r="G311" s="3"/>
      <c r="J311" s="3">
        <f>IF(ISNA(VLOOKUP($A311,'classes-translation-lookup'!$A$2:$C$1000,2,FALSE)),,VLOOKUP($A311,'classes-translation-lookup'!$A$2:$C$1000,2,FALSE))</f>
        <v>0</v>
      </c>
      <c r="K311" s="3">
        <f>IF(ISNA(VLOOKUP($A311,'classes-translation-lookup'!$A$2:$C$1000,3,FALSE)),,VLOOKUP($A311,'classes-translation-lookup'!$A$2:$C$1000,3,FALSE))</f>
        <v>0</v>
      </c>
    </row>
    <row r="312" spans="3:11" ht="13">
      <c r="C312" s="3"/>
      <c r="D312" s="3"/>
      <c r="E312" s="3"/>
      <c r="F312" s="3"/>
      <c r="G312" s="3"/>
      <c r="J312" s="3">
        <f>IF(ISNA(VLOOKUP($A312,'classes-translation-lookup'!$A$2:$C$1000,2,FALSE)),,VLOOKUP($A312,'classes-translation-lookup'!$A$2:$C$1000,2,FALSE))</f>
        <v>0</v>
      </c>
      <c r="K312" s="3">
        <f>IF(ISNA(VLOOKUP($A312,'classes-translation-lookup'!$A$2:$C$1000,3,FALSE)),,VLOOKUP($A312,'classes-translation-lookup'!$A$2:$C$1000,3,FALSE))</f>
        <v>0</v>
      </c>
    </row>
    <row r="313" spans="3:11" ht="13">
      <c r="C313" s="3"/>
      <c r="D313" s="3"/>
      <c r="E313" s="3"/>
      <c r="F313" s="3"/>
      <c r="G313" s="3"/>
      <c r="J313" s="3">
        <f>IF(ISNA(VLOOKUP($A313,'classes-translation-lookup'!$A$2:$C$1000,2,FALSE)),,VLOOKUP($A313,'classes-translation-lookup'!$A$2:$C$1000,2,FALSE))</f>
        <v>0</v>
      </c>
      <c r="K313" s="3">
        <f>IF(ISNA(VLOOKUP($A313,'classes-translation-lookup'!$A$2:$C$1000,3,FALSE)),,VLOOKUP($A313,'classes-translation-lookup'!$A$2:$C$1000,3,FALSE))</f>
        <v>0</v>
      </c>
    </row>
    <row r="314" spans="3:11" ht="13">
      <c r="C314" s="3"/>
      <c r="D314" s="3"/>
      <c r="E314" s="3"/>
      <c r="F314" s="3"/>
      <c r="G314" s="3"/>
      <c r="J314" s="3">
        <f>IF(ISNA(VLOOKUP($A314,'classes-translation-lookup'!$A$2:$C$1000,2,FALSE)),,VLOOKUP($A314,'classes-translation-lookup'!$A$2:$C$1000,2,FALSE))</f>
        <v>0</v>
      </c>
      <c r="K314" s="3">
        <f>IF(ISNA(VLOOKUP($A314,'classes-translation-lookup'!$A$2:$C$1000,3,FALSE)),,VLOOKUP($A314,'classes-translation-lookup'!$A$2:$C$1000,3,FALSE))</f>
        <v>0</v>
      </c>
    </row>
    <row r="315" spans="3:11" ht="13">
      <c r="C315" s="3"/>
      <c r="D315" s="3"/>
      <c r="E315" s="3"/>
      <c r="F315" s="3"/>
      <c r="G315" s="3"/>
      <c r="J315" s="3">
        <f>IF(ISNA(VLOOKUP($A315,'classes-translation-lookup'!$A$2:$C$1000,2,FALSE)),,VLOOKUP($A315,'classes-translation-lookup'!$A$2:$C$1000,2,FALSE))</f>
        <v>0</v>
      </c>
      <c r="K315" s="3">
        <f>IF(ISNA(VLOOKUP($A315,'classes-translation-lookup'!$A$2:$C$1000,3,FALSE)),,VLOOKUP($A315,'classes-translation-lookup'!$A$2:$C$1000,3,FALSE))</f>
        <v>0</v>
      </c>
    </row>
    <row r="316" spans="3:11" ht="13">
      <c r="C316" s="3"/>
      <c r="D316" s="3"/>
      <c r="E316" s="3"/>
      <c r="F316" s="3"/>
      <c r="G316" s="3"/>
      <c r="J316" s="3">
        <f>IF(ISNA(VLOOKUP($A316,'classes-translation-lookup'!$A$2:$C$1000,2,FALSE)),,VLOOKUP($A316,'classes-translation-lookup'!$A$2:$C$1000,2,FALSE))</f>
        <v>0</v>
      </c>
      <c r="K316" s="3">
        <f>IF(ISNA(VLOOKUP($A316,'classes-translation-lookup'!$A$2:$C$1000,3,FALSE)),,VLOOKUP($A316,'classes-translation-lookup'!$A$2:$C$1000,3,FALSE))</f>
        <v>0</v>
      </c>
    </row>
    <row r="317" spans="3:11" ht="13">
      <c r="C317" s="3"/>
      <c r="D317" s="3"/>
      <c r="E317" s="3"/>
      <c r="F317" s="3"/>
      <c r="G317" s="3"/>
      <c r="J317" s="3">
        <f>IF(ISNA(VLOOKUP($A317,'classes-translation-lookup'!$A$2:$C$1000,2,FALSE)),,VLOOKUP($A317,'classes-translation-lookup'!$A$2:$C$1000,2,FALSE))</f>
        <v>0</v>
      </c>
      <c r="K317" s="3">
        <f>IF(ISNA(VLOOKUP($A317,'classes-translation-lookup'!$A$2:$C$1000,3,FALSE)),,VLOOKUP($A317,'classes-translation-lookup'!$A$2:$C$1000,3,FALSE))</f>
        <v>0</v>
      </c>
    </row>
    <row r="318" spans="3:11" ht="13">
      <c r="C318" s="3"/>
      <c r="D318" s="3"/>
      <c r="E318" s="3"/>
      <c r="F318" s="3"/>
      <c r="G318" s="3"/>
      <c r="J318" s="3">
        <f>IF(ISNA(VLOOKUP($A318,'classes-translation-lookup'!$A$2:$C$1000,2,FALSE)),,VLOOKUP($A318,'classes-translation-lookup'!$A$2:$C$1000,2,FALSE))</f>
        <v>0</v>
      </c>
      <c r="K318" s="3">
        <f>IF(ISNA(VLOOKUP($A318,'classes-translation-lookup'!$A$2:$C$1000,3,FALSE)),,VLOOKUP($A318,'classes-translation-lookup'!$A$2:$C$1000,3,FALSE))</f>
        <v>0</v>
      </c>
    </row>
    <row r="319" spans="3:11" ht="13">
      <c r="C319" s="3"/>
      <c r="D319" s="3"/>
      <c r="E319" s="3"/>
      <c r="F319" s="3"/>
      <c r="G319" s="3"/>
      <c r="J319" s="3">
        <f>IF(ISNA(VLOOKUP($A319,'classes-translation-lookup'!$A$2:$C$1000,2,FALSE)),,VLOOKUP($A319,'classes-translation-lookup'!$A$2:$C$1000,2,FALSE))</f>
        <v>0</v>
      </c>
      <c r="K319" s="3">
        <f>IF(ISNA(VLOOKUP($A319,'classes-translation-lookup'!$A$2:$C$1000,3,FALSE)),,VLOOKUP($A319,'classes-translation-lookup'!$A$2:$C$1000,3,FALSE))</f>
        <v>0</v>
      </c>
    </row>
    <row r="320" spans="3:11" ht="13">
      <c r="C320" s="3"/>
      <c r="D320" s="3"/>
      <c r="E320" s="3"/>
      <c r="F320" s="3"/>
      <c r="G320" s="3"/>
      <c r="J320" s="3">
        <f>IF(ISNA(VLOOKUP($A320,'classes-translation-lookup'!$A$2:$C$1000,2,FALSE)),,VLOOKUP($A320,'classes-translation-lookup'!$A$2:$C$1000,2,FALSE))</f>
        <v>0</v>
      </c>
      <c r="K320" s="3">
        <f>IF(ISNA(VLOOKUP($A320,'classes-translation-lookup'!$A$2:$C$1000,3,FALSE)),,VLOOKUP($A320,'classes-translation-lookup'!$A$2:$C$1000,3,FALSE))</f>
        <v>0</v>
      </c>
    </row>
    <row r="321" spans="3:11" ht="13">
      <c r="C321" s="3"/>
      <c r="D321" s="3"/>
      <c r="E321" s="3"/>
      <c r="F321" s="3"/>
      <c r="G321" s="3"/>
      <c r="J321" s="3">
        <f>IF(ISNA(VLOOKUP($A321,'classes-translation-lookup'!$A$2:$C$1000,2,FALSE)),,VLOOKUP($A321,'classes-translation-lookup'!$A$2:$C$1000,2,FALSE))</f>
        <v>0</v>
      </c>
      <c r="K321" s="3">
        <f>IF(ISNA(VLOOKUP($A321,'classes-translation-lookup'!$A$2:$C$1000,3,FALSE)),,VLOOKUP($A321,'classes-translation-lookup'!$A$2:$C$1000,3,FALSE))</f>
        <v>0</v>
      </c>
    </row>
    <row r="322" spans="3:11" ht="13">
      <c r="C322" s="3"/>
      <c r="D322" s="3"/>
      <c r="E322" s="3"/>
      <c r="F322" s="3"/>
      <c r="G322" s="3"/>
      <c r="J322" s="3">
        <f>IF(ISNA(VLOOKUP($A322,'classes-translation-lookup'!$A$2:$C$1000,2,FALSE)),,VLOOKUP($A322,'classes-translation-lookup'!$A$2:$C$1000,2,FALSE))</f>
        <v>0</v>
      </c>
      <c r="K322" s="3">
        <f>IF(ISNA(VLOOKUP($A322,'classes-translation-lookup'!$A$2:$C$1000,3,FALSE)),,VLOOKUP($A322,'classes-translation-lookup'!$A$2:$C$1000,3,FALSE))</f>
        <v>0</v>
      </c>
    </row>
    <row r="323" spans="3:11" ht="13">
      <c r="C323" s="3"/>
      <c r="D323" s="3"/>
      <c r="E323" s="3"/>
      <c r="F323" s="3"/>
      <c r="G323" s="3"/>
      <c r="J323" s="3">
        <f>IF(ISNA(VLOOKUP($A323,'classes-translation-lookup'!$A$2:$C$1000,2,FALSE)),,VLOOKUP($A323,'classes-translation-lookup'!$A$2:$C$1000,2,FALSE))</f>
        <v>0</v>
      </c>
      <c r="K323" s="3">
        <f>IF(ISNA(VLOOKUP($A323,'classes-translation-lookup'!$A$2:$C$1000,3,FALSE)),,VLOOKUP($A323,'classes-translation-lookup'!$A$2:$C$1000,3,FALSE))</f>
        <v>0</v>
      </c>
    </row>
    <row r="324" spans="3:11" ht="13">
      <c r="C324" s="3"/>
      <c r="D324" s="3"/>
      <c r="E324" s="3"/>
      <c r="F324" s="3"/>
      <c r="G324" s="3"/>
      <c r="J324" s="3">
        <f>IF(ISNA(VLOOKUP($A324,'classes-translation-lookup'!$A$2:$C$1000,2,FALSE)),,VLOOKUP($A324,'classes-translation-lookup'!$A$2:$C$1000,2,FALSE))</f>
        <v>0</v>
      </c>
      <c r="K324" s="3">
        <f>IF(ISNA(VLOOKUP($A324,'classes-translation-lookup'!$A$2:$C$1000,3,FALSE)),,VLOOKUP($A324,'classes-translation-lookup'!$A$2:$C$1000,3,FALSE))</f>
        <v>0</v>
      </c>
    </row>
    <row r="325" spans="3:11" ht="13">
      <c r="C325" s="3"/>
      <c r="D325" s="3"/>
      <c r="E325" s="3"/>
      <c r="F325" s="3"/>
      <c r="G325" s="3"/>
      <c r="J325" s="3">
        <f>IF(ISNA(VLOOKUP($A325,'classes-translation-lookup'!$A$2:$C$1000,2,FALSE)),,VLOOKUP($A325,'classes-translation-lookup'!$A$2:$C$1000,2,FALSE))</f>
        <v>0</v>
      </c>
      <c r="K325" s="3">
        <f>IF(ISNA(VLOOKUP($A325,'classes-translation-lookup'!$A$2:$C$1000,3,FALSE)),,VLOOKUP($A325,'classes-translation-lookup'!$A$2:$C$1000,3,FALSE))</f>
        <v>0</v>
      </c>
    </row>
    <row r="326" spans="3:11" ht="13">
      <c r="C326" s="3"/>
      <c r="D326" s="3"/>
      <c r="E326" s="3"/>
      <c r="F326" s="3"/>
      <c r="G326" s="3"/>
      <c r="J326" s="3">
        <f>IF(ISNA(VLOOKUP($A326,'classes-translation-lookup'!$A$2:$C$1000,2,FALSE)),,VLOOKUP($A326,'classes-translation-lookup'!$A$2:$C$1000,2,FALSE))</f>
        <v>0</v>
      </c>
      <c r="K326" s="3">
        <f>IF(ISNA(VLOOKUP($A326,'classes-translation-lookup'!$A$2:$C$1000,3,FALSE)),,VLOOKUP($A326,'classes-translation-lookup'!$A$2:$C$1000,3,FALSE))</f>
        <v>0</v>
      </c>
    </row>
    <row r="327" spans="3:11" ht="13">
      <c r="C327" s="3"/>
      <c r="D327" s="3"/>
      <c r="E327" s="3"/>
      <c r="F327" s="3"/>
      <c r="G327" s="3"/>
      <c r="J327" s="3">
        <f>IF(ISNA(VLOOKUP($A327,'classes-translation-lookup'!$A$2:$C$1000,2,FALSE)),,VLOOKUP($A327,'classes-translation-lookup'!$A$2:$C$1000,2,FALSE))</f>
        <v>0</v>
      </c>
      <c r="K327" s="3">
        <f>IF(ISNA(VLOOKUP($A327,'classes-translation-lookup'!$A$2:$C$1000,3,FALSE)),,VLOOKUP($A327,'classes-translation-lookup'!$A$2:$C$1000,3,FALSE))</f>
        <v>0</v>
      </c>
    </row>
    <row r="328" spans="3:11" ht="13">
      <c r="C328" s="3"/>
      <c r="D328" s="3"/>
      <c r="E328" s="3"/>
      <c r="F328" s="3"/>
      <c r="G328" s="3"/>
      <c r="J328" s="3">
        <f>IF(ISNA(VLOOKUP($A328,'classes-translation-lookup'!$A$2:$C$1000,2,FALSE)),,VLOOKUP($A328,'classes-translation-lookup'!$A$2:$C$1000,2,FALSE))</f>
        <v>0</v>
      </c>
      <c r="K328" s="3">
        <f>IF(ISNA(VLOOKUP($A328,'classes-translation-lookup'!$A$2:$C$1000,3,FALSE)),,VLOOKUP($A328,'classes-translation-lookup'!$A$2:$C$1000,3,FALSE))</f>
        <v>0</v>
      </c>
    </row>
    <row r="329" spans="3:11" ht="13">
      <c r="C329" s="3"/>
      <c r="D329" s="3"/>
      <c r="E329" s="3"/>
      <c r="F329" s="3"/>
      <c r="G329" s="3"/>
      <c r="J329" s="3">
        <f>IF(ISNA(VLOOKUP($A329,'classes-translation-lookup'!$A$2:$C$1000,2,FALSE)),,VLOOKUP($A329,'classes-translation-lookup'!$A$2:$C$1000,2,FALSE))</f>
        <v>0</v>
      </c>
      <c r="K329" s="3">
        <f>IF(ISNA(VLOOKUP($A329,'classes-translation-lookup'!$A$2:$C$1000,3,FALSE)),,VLOOKUP($A329,'classes-translation-lookup'!$A$2:$C$1000,3,FALSE))</f>
        <v>0</v>
      </c>
    </row>
    <row r="330" spans="3:11" ht="13">
      <c r="C330" s="3"/>
      <c r="D330" s="3"/>
      <c r="E330" s="3"/>
      <c r="F330" s="3"/>
      <c r="G330" s="3"/>
      <c r="J330" s="3">
        <f>IF(ISNA(VLOOKUP($A330,'classes-translation-lookup'!$A$2:$C$1000,2,FALSE)),,VLOOKUP($A330,'classes-translation-lookup'!$A$2:$C$1000,2,FALSE))</f>
        <v>0</v>
      </c>
      <c r="K330" s="3">
        <f>IF(ISNA(VLOOKUP($A330,'classes-translation-lookup'!$A$2:$C$1000,3,FALSE)),,VLOOKUP($A330,'classes-translation-lookup'!$A$2:$C$1000,3,FALSE))</f>
        <v>0</v>
      </c>
    </row>
    <row r="331" spans="3:11" ht="13">
      <c r="C331" s="3"/>
      <c r="D331" s="3"/>
      <c r="E331" s="3"/>
      <c r="F331" s="3"/>
      <c r="G331" s="3"/>
      <c r="J331" s="3">
        <f>IF(ISNA(VLOOKUP($A331,'classes-translation-lookup'!$A$2:$C$1000,2,FALSE)),,VLOOKUP($A331,'classes-translation-lookup'!$A$2:$C$1000,2,FALSE))</f>
        <v>0</v>
      </c>
      <c r="K331" s="3">
        <f>IF(ISNA(VLOOKUP($A331,'classes-translation-lookup'!$A$2:$C$1000,3,FALSE)),,VLOOKUP($A331,'classes-translation-lookup'!$A$2:$C$1000,3,FALSE))</f>
        <v>0</v>
      </c>
    </row>
    <row r="332" spans="3:11" ht="13">
      <c r="C332" s="3"/>
      <c r="D332" s="3"/>
      <c r="E332" s="3"/>
      <c r="F332" s="3"/>
      <c r="G332" s="3"/>
      <c r="J332" s="3">
        <f>IF(ISNA(VLOOKUP($A332,'classes-translation-lookup'!$A$2:$C$1000,2,FALSE)),,VLOOKUP($A332,'classes-translation-lookup'!$A$2:$C$1000,2,FALSE))</f>
        <v>0</v>
      </c>
      <c r="K332" s="3">
        <f>IF(ISNA(VLOOKUP($A332,'classes-translation-lookup'!$A$2:$C$1000,3,FALSE)),,VLOOKUP($A332,'classes-translation-lookup'!$A$2:$C$1000,3,FALSE))</f>
        <v>0</v>
      </c>
    </row>
    <row r="333" spans="3:11" ht="13">
      <c r="C333" s="3"/>
      <c r="D333" s="3"/>
      <c r="E333" s="3"/>
      <c r="F333" s="3"/>
      <c r="G333" s="3"/>
      <c r="J333" s="3">
        <f>IF(ISNA(VLOOKUP($A333,'classes-translation-lookup'!$A$2:$C$1000,2,FALSE)),,VLOOKUP($A333,'classes-translation-lookup'!$A$2:$C$1000,2,FALSE))</f>
        <v>0</v>
      </c>
      <c r="K333" s="3">
        <f>IF(ISNA(VLOOKUP($A333,'classes-translation-lookup'!$A$2:$C$1000,3,FALSE)),,VLOOKUP($A333,'classes-translation-lookup'!$A$2:$C$1000,3,FALSE))</f>
        <v>0</v>
      </c>
    </row>
    <row r="334" spans="3:11" ht="13">
      <c r="C334" s="3"/>
      <c r="D334" s="3"/>
      <c r="E334" s="3"/>
      <c r="F334" s="3"/>
      <c r="G334" s="3"/>
      <c r="J334" s="3">
        <f>IF(ISNA(VLOOKUP($A334,'classes-translation-lookup'!$A$2:$C$1000,2,FALSE)),,VLOOKUP($A334,'classes-translation-lookup'!$A$2:$C$1000,2,FALSE))</f>
        <v>0</v>
      </c>
      <c r="K334" s="3">
        <f>IF(ISNA(VLOOKUP($A334,'classes-translation-lookup'!$A$2:$C$1000,3,FALSE)),,VLOOKUP($A334,'classes-translation-lookup'!$A$2:$C$1000,3,FALSE))</f>
        <v>0</v>
      </c>
    </row>
    <row r="335" spans="3:11" ht="13">
      <c r="C335" s="3"/>
      <c r="D335" s="3"/>
      <c r="E335" s="3"/>
      <c r="F335" s="3"/>
      <c r="G335" s="3"/>
      <c r="J335" s="3">
        <f>IF(ISNA(VLOOKUP($A335,'classes-translation-lookup'!$A$2:$C$1000,2,FALSE)),,VLOOKUP($A335,'classes-translation-lookup'!$A$2:$C$1000,2,FALSE))</f>
        <v>0</v>
      </c>
      <c r="K335" s="3">
        <f>IF(ISNA(VLOOKUP($A335,'classes-translation-lookup'!$A$2:$C$1000,3,FALSE)),,VLOOKUP($A335,'classes-translation-lookup'!$A$2:$C$1000,3,FALSE))</f>
        <v>0</v>
      </c>
    </row>
    <row r="336" spans="3:11" ht="13">
      <c r="C336" s="3"/>
      <c r="D336" s="3"/>
      <c r="E336" s="3"/>
      <c r="F336" s="3"/>
      <c r="G336" s="3"/>
      <c r="J336" s="3">
        <f>IF(ISNA(VLOOKUP($A336,'classes-translation-lookup'!$A$2:$C$1000,2,FALSE)),,VLOOKUP($A336,'classes-translation-lookup'!$A$2:$C$1000,2,FALSE))</f>
        <v>0</v>
      </c>
      <c r="K336" s="3">
        <f>IF(ISNA(VLOOKUP($A336,'classes-translation-lookup'!$A$2:$C$1000,3,FALSE)),,VLOOKUP($A336,'classes-translation-lookup'!$A$2:$C$1000,3,FALSE))</f>
        <v>0</v>
      </c>
    </row>
    <row r="337" spans="3:11" ht="13">
      <c r="C337" s="3"/>
      <c r="D337" s="3"/>
      <c r="E337" s="3"/>
      <c r="F337" s="3"/>
      <c r="G337" s="3"/>
      <c r="J337" s="3">
        <f>IF(ISNA(VLOOKUP($A337,'classes-translation-lookup'!$A$2:$C$1000,2,FALSE)),,VLOOKUP($A337,'classes-translation-lookup'!$A$2:$C$1000,2,FALSE))</f>
        <v>0</v>
      </c>
      <c r="K337" s="3">
        <f>IF(ISNA(VLOOKUP($A337,'classes-translation-lookup'!$A$2:$C$1000,3,FALSE)),,VLOOKUP($A337,'classes-translation-lookup'!$A$2:$C$1000,3,FALSE))</f>
        <v>0</v>
      </c>
    </row>
    <row r="338" spans="3:11" ht="13">
      <c r="C338" s="3"/>
      <c r="D338" s="3"/>
      <c r="E338" s="3"/>
      <c r="F338" s="3"/>
      <c r="G338" s="3"/>
      <c r="J338" s="3">
        <f>IF(ISNA(VLOOKUP($A338,'classes-translation-lookup'!$A$2:$C$1000,2,FALSE)),,VLOOKUP($A338,'classes-translation-lookup'!$A$2:$C$1000,2,FALSE))</f>
        <v>0</v>
      </c>
      <c r="K338" s="3">
        <f>IF(ISNA(VLOOKUP($A338,'classes-translation-lookup'!$A$2:$C$1000,3,FALSE)),,VLOOKUP($A338,'classes-translation-lookup'!$A$2:$C$1000,3,FALSE))</f>
        <v>0</v>
      </c>
    </row>
    <row r="339" spans="3:11" ht="13">
      <c r="C339" s="3"/>
      <c r="D339" s="3"/>
      <c r="E339" s="3"/>
      <c r="F339" s="3"/>
      <c r="G339" s="3"/>
      <c r="J339" s="3">
        <f>IF(ISNA(VLOOKUP($A339,'classes-translation-lookup'!$A$2:$C$1000,2,FALSE)),,VLOOKUP($A339,'classes-translation-lookup'!$A$2:$C$1000,2,FALSE))</f>
        <v>0</v>
      </c>
      <c r="K339" s="3">
        <f>IF(ISNA(VLOOKUP($A339,'classes-translation-lookup'!$A$2:$C$1000,3,FALSE)),,VLOOKUP($A339,'classes-translation-lookup'!$A$2:$C$1000,3,FALSE))</f>
        <v>0</v>
      </c>
    </row>
    <row r="340" spans="3:11" ht="13">
      <c r="C340" s="3"/>
      <c r="D340" s="3"/>
      <c r="E340" s="3"/>
      <c r="F340" s="3"/>
      <c r="G340" s="3"/>
      <c r="J340" s="3">
        <f>IF(ISNA(VLOOKUP($A340,'classes-translation-lookup'!$A$2:$C$1000,2,FALSE)),,VLOOKUP($A340,'classes-translation-lookup'!$A$2:$C$1000,2,FALSE))</f>
        <v>0</v>
      </c>
      <c r="K340" s="3">
        <f>IF(ISNA(VLOOKUP($A340,'classes-translation-lookup'!$A$2:$C$1000,3,FALSE)),,VLOOKUP($A340,'classes-translation-lookup'!$A$2:$C$1000,3,FALSE))</f>
        <v>0</v>
      </c>
    </row>
    <row r="341" spans="3:11" ht="13">
      <c r="C341" s="3"/>
      <c r="D341" s="3"/>
      <c r="E341" s="3"/>
      <c r="F341" s="3"/>
      <c r="G341" s="3"/>
      <c r="J341" s="3">
        <f>IF(ISNA(VLOOKUP($A341,'classes-translation-lookup'!$A$2:$C$1000,2,FALSE)),,VLOOKUP($A341,'classes-translation-lookup'!$A$2:$C$1000,2,FALSE))</f>
        <v>0</v>
      </c>
      <c r="K341" s="3">
        <f>IF(ISNA(VLOOKUP($A341,'classes-translation-lookup'!$A$2:$C$1000,3,FALSE)),,VLOOKUP($A341,'classes-translation-lookup'!$A$2:$C$1000,3,FALSE))</f>
        <v>0</v>
      </c>
    </row>
    <row r="342" spans="3:11" ht="13">
      <c r="C342" s="3"/>
      <c r="D342" s="3"/>
      <c r="E342" s="3"/>
      <c r="F342" s="3"/>
      <c r="G342" s="3"/>
      <c r="J342" s="3">
        <f>IF(ISNA(VLOOKUP($A342,'classes-translation-lookup'!$A$2:$C$1000,2,FALSE)),,VLOOKUP($A342,'classes-translation-lookup'!$A$2:$C$1000,2,FALSE))</f>
        <v>0</v>
      </c>
      <c r="K342" s="3">
        <f>IF(ISNA(VLOOKUP($A342,'classes-translation-lookup'!$A$2:$C$1000,3,FALSE)),,VLOOKUP($A342,'classes-translation-lookup'!$A$2:$C$1000,3,FALSE))</f>
        <v>0</v>
      </c>
    </row>
    <row r="343" spans="3:11" ht="13">
      <c r="C343" s="3"/>
      <c r="D343" s="3"/>
      <c r="E343" s="3"/>
      <c r="F343" s="3"/>
      <c r="G343" s="3"/>
      <c r="J343" s="3">
        <f>IF(ISNA(VLOOKUP($A343,'classes-translation-lookup'!$A$2:$C$1000,2,FALSE)),,VLOOKUP($A343,'classes-translation-lookup'!$A$2:$C$1000,2,FALSE))</f>
        <v>0</v>
      </c>
      <c r="K343" s="3">
        <f>IF(ISNA(VLOOKUP($A343,'classes-translation-lookup'!$A$2:$C$1000,3,FALSE)),,VLOOKUP($A343,'classes-translation-lookup'!$A$2:$C$1000,3,FALSE))</f>
        <v>0</v>
      </c>
    </row>
    <row r="344" spans="3:11" ht="13">
      <c r="C344" s="3"/>
      <c r="D344" s="3"/>
      <c r="E344" s="3"/>
      <c r="F344" s="3"/>
      <c r="G344" s="3"/>
      <c r="J344" s="3">
        <f>IF(ISNA(VLOOKUP($A344,'classes-translation-lookup'!$A$2:$C$1000,2,FALSE)),,VLOOKUP($A344,'classes-translation-lookup'!$A$2:$C$1000,2,FALSE))</f>
        <v>0</v>
      </c>
      <c r="K344" s="3">
        <f>IF(ISNA(VLOOKUP($A344,'classes-translation-lookup'!$A$2:$C$1000,3,FALSE)),,VLOOKUP($A344,'classes-translation-lookup'!$A$2:$C$1000,3,FALSE))</f>
        <v>0</v>
      </c>
    </row>
    <row r="345" spans="3:11" ht="13">
      <c r="C345" s="3"/>
      <c r="D345" s="3"/>
      <c r="E345" s="3"/>
      <c r="F345" s="3"/>
      <c r="G345" s="3"/>
      <c r="J345" s="3">
        <f>IF(ISNA(VLOOKUP($A345,'classes-translation-lookup'!$A$2:$C$1000,2,FALSE)),,VLOOKUP($A345,'classes-translation-lookup'!$A$2:$C$1000,2,FALSE))</f>
        <v>0</v>
      </c>
      <c r="K345" s="3">
        <f>IF(ISNA(VLOOKUP($A345,'classes-translation-lookup'!$A$2:$C$1000,3,FALSE)),,VLOOKUP($A345,'classes-translation-lookup'!$A$2:$C$1000,3,FALSE))</f>
        <v>0</v>
      </c>
    </row>
    <row r="346" spans="3:11" ht="13">
      <c r="C346" s="3"/>
      <c r="D346" s="3"/>
      <c r="E346" s="3"/>
      <c r="F346" s="3"/>
      <c r="G346" s="3"/>
      <c r="J346" s="3">
        <f>IF(ISNA(VLOOKUP($A346,'classes-translation-lookup'!$A$2:$C$1000,2,FALSE)),,VLOOKUP($A346,'classes-translation-lookup'!$A$2:$C$1000,2,FALSE))</f>
        <v>0</v>
      </c>
      <c r="K346" s="3">
        <f>IF(ISNA(VLOOKUP($A346,'classes-translation-lookup'!$A$2:$C$1000,3,FALSE)),,VLOOKUP($A346,'classes-translation-lookup'!$A$2:$C$1000,3,FALSE))</f>
        <v>0</v>
      </c>
    </row>
    <row r="347" spans="3:11" ht="13">
      <c r="C347" s="3"/>
      <c r="D347" s="3"/>
      <c r="E347" s="3"/>
      <c r="F347" s="3"/>
      <c r="G347" s="3"/>
      <c r="J347" s="3">
        <f>IF(ISNA(VLOOKUP($A347,'classes-translation-lookup'!$A$2:$C$1000,2,FALSE)),,VLOOKUP($A347,'classes-translation-lookup'!$A$2:$C$1000,2,FALSE))</f>
        <v>0</v>
      </c>
      <c r="K347" s="3">
        <f>IF(ISNA(VLOOKUP($A347,'classes-translation-lookup'!$A$2:$C$1000,3,FALSE)),,VLOOKUP($A347,'classes-translation-lookup'!$A$2:$C$1000,3,FALSE))</f>
        <v>0</v>
      </c>
    </row>
    <row r="348" spans="3:11" ht="13">
      <c r="C348" s="3"/>
      <c r="D348" s="3"/>
      <c r="E348" s="3"/>
      <c r="F348" s="3"/>
      <c r="G348" s="3"/>
      <c r="J348" s="3">
        <f>IF(ISNA(VLOOKUP($A348,'classes-translation-lookup'!$A$2:$C$1000,2,FALSE)),,VLOOKUP($A348,'classes-translation-lookup'!$A$2:$C$1000,2,FALSE))</f>
        <v>0</v>
      </c>
      <c r="K348" s="3">
        <f>IF(ISNA(VLOOKUP($A348,'classes-translation-lookup'!$A$2:$C$1000,3,FALSE)),,VLOOKUP($A348,'classes-translation-lookup'!$A$2:$C$1000,3,FALSE))</f>
        <v>0</v>
      </c>
    </row>
    <row r="349" spans="3:11" ht="13">
      <c r="C349" s="3"/>
      <c r="D349" s="3"/>
      <c r="E349" s="3"/>
      <c r="F349" s="3"/>
      <c r="G349" s="3"/>
      <c r="J349" s="3">
        <f>IF(ISNA(VLOOKUP($A349,'classes-translation-lookup'!$A$2:$C$1000,2,FALSE)),,VLOOKUP($A349,'classes-translation-lookup'!$A$2:$C$1000,2,FALSE))</f>
        <v>0</v>
      </c>
      <c r="K349" s="3">
        <f>IF(ISNA(VLOOKUP($A349,'classes-translation-lookup'!$A$2:$C$1000,3,FALSE)),,VLOOKUP($A349,'classes-translation-lookup'!$A$2:$C$1000,3,FALSE))</f>
        <v>0</v>
      </c>
    </row>
    <row r="350" spans="3:11" ht="13">
      <c r="C350" s="3"/>
      <c r="D350" s="3"/>
      <c r="E350" s="3"/>
      <c r="F350" s="3"/>
      <c r="G350" s="3"/>
      <c r="J350" s="3">
        <f>IF(ISNA(VLOOKUP($A350,'classes-translation-lookup'!$A$2:$C$1000,2,FALSE)),,VLOOKUP($A350,'classes-translation-lookup'!$A$2:$C$1000,2,FALSE))</f>
        <v>0</v>
      </c>
      <c r="K350" s="3">
        <f>IF(ISNA(VLOOKUP($A350,'classes-translation-lookup'!$A$2:$C$1000,3,FALSE)),,VLOOKUP($A350,'classes-translation-lookup'!$A$2:$C$1000,3,FALSE))</f>
        <v>0</v>
      </c>
    </row>
    <row r="351" spans="3:11" ht="13">
      <c r="C351" s="3"/>
      <c r="D351" s="3"/>
      <c r="E351" s="3"/>
      <c r="F351" s="3"/>
      <c r="G351" s="3"/>
      <c r="J351" s="3">
        <f>IF(ISNA(VLOOKUP($A351,'classes-translation-lookup'!$A$2:$C$1000,2,FALSE)),,VLOOKUP($A351,'classes-translation-lookup'!$A$2:$C$1000,2,FALSE))</f>
        <v>0</v>
      </c>
      <c r="K351" s="3">
        <f>IF(ISNA(VLOOKUP($A351,'classes-translation-lookup'!$A$2:$C$1000,3,FALSE)),,VLOOKUP($A351,'classes-translation-lookup'!$A$2:$C$1000,3,FALSE))</f>
        <v>0</v>
      </c>
    </row>
    <row r="352" spans="3:11" ht="13">
      <c r="C352" s="3"/>
      <c r="D352" s="3"/>
      <c r="E352" s="3"/>
      <c r="F352" s="3"/>
      <c r="G352" s="3"/>
      <c r="J352" s="3">
        <f>IF(ISNA(VLOOKUP($A352,'classes-translation-lookup'!$A$2:$C$1000,2,FALSE)),,VLOOKUP($A352,'classes-translation-lookup'!$A$2:$C$1000,2,FALSE))</f>
        <v>0</v>
      </c>
      <c r="K352" s="3">
        <f>IF(ISNA(VLOOKUP($A352,'classes-translation-lookup'!$A$2:$C$1000,3,FALSE)),,VLOOKUP($A352,'classes-translation-lookup'!$A$2:$C$1000,3,FALSE))</f>
        <v>0</v>
      </c>
    </row>
    <row r="353" spans="3:11" ht="13">
      <c r="C353" s="3"/>
      <c r="D353" s="3"/>
      <c r="E353" s="3"/>
      <c r="F353" s="3"/>
      <c r="G353" s="3"/>
      <c r="J353" s="3">
        <f>IF(ISNA(VLOOKUP($A353,'classes-translation-lookup'!$A$2:$C$1000,2,FALSE)),,VLOOKUP($A353,'classes-translation-lookup'!$A$2:$C$1000,2,FALSE))</f>
        <v>0</v>
      </c>
      <c r="K353" s="3">
        <f>IF(ISNA(VLOOKUP($A353,'classes-translation-lookup'!$A$2:$C$1000,3,FALSE)),,VLOOKUP($A353,'classes-translation-lookup'!$A$2:$C$1000,3,FALSE))</f>
        <v>0</v>
      </c>
    </row>
    <row r="354" spans="3:11" ht="13">
      <c r="C354" s="3"/>
      <c r="D354" s="3"/>
      <c r="E354" s="3"/>
      <c r="F354" s="3"/>
      <c r="G354" s="3"/>
      <c r="J354" s="3">
        <f>IF(ISNA(VLOOKUP($A354,'classes-translation-lookup'!$A$2:$C$1000,2,FALSE)),,VLOOKUP($A354,'classes-translation-lookup'!$A$2:$C$1000,2,FALSE))</f>
        <v>0</v>
      </c>
      <c r="K354" s="3">
        <f>IF(ISNA(VLOOKUP($A354,'classes-translation-lookup'!$A$2:$C$1000,3,FALSE)),,VLOOKUP($A354,'classes-translation-lookup'!$A$2:$C$1000,3,FALSE))</f>
        <v>0</v>
      </c>
    </row>
    <row r="355" spans="3:11" ht="13">
      <c r="C355" s="3"/>
      <c r="D355" s="3"/>
      <c r="E355" s="3"/>
      <c r="F355" s="3"/>
      <c r="G355" s="3"/>
      <c r="J355" s="3">
        <f>IF(ISNA(VLOOKUP($A355,'classes-translation-lookup'!$A$2:$C$1000,2,FALSE)),,VLOOKUP($A355,'classes-translation-lookup'!$A$2:$C$1000,2,FALSE))</f>
        <v>0</v>
      </c>
      <c r="K355" s="3">
        <f>IF(ISNA(VLOOKUP($A355,'classes-translation-lookup'!$A$2:$C$1000,3,FALSE)),,VLOOKUP($A355,'classes-translation-lookup'!$A$2:$C$1000,3,FALSE))</f>
        <v>0</v>
      </c>
    </row>
    <row r="356" spans="3:11" ht="13">
      <c r="C356" s="3"/>
      <c r="D356" s="3"/>
      <c r="E356" s="3"/>
      <c r="F356" s="3"/>
      <c r="G356" s="3"/>
      <c r="J356" s="3">
        <f>IF(ISNA(VLOOKUP($A356,'classes-translation-lookup'!$A$2:$C$1000,2,FALSE)),,VLOOKUP($A356,'classes-translation-lookup'!$A$2:$C$1000,2,FALSE))</f>
        <v>0</v>
      </c>
      <c r="K356" s="3">
        <f>IF(ISNA(VLOOKUP($A356,'classes-translation-lookup'!$A$2:$C$1000,3,FALSE)),,VLOOKUP($A356,'classes-translation-lookup'!$A$2:$C$1000,3,FALSE))</f>
        <v>0</v>
      </c>
    </row>
    <row r="357" spans="3:11" ht="13">
      <c r="C357" s="3"/>
      <c r="D357" s="3"/>
      <c r="E357" s="3"/>
      <c r="F357" s="3"/>
      <c r="G357" s="3"/>
      <c r="J357" s="3">
        <f>IF(ISNA(VLOOKUP($A357,'classes-translation-lookup'!$A$2:$C$1000,2,FALSE)),,VLOOKUP($A357,'classes-translation-lookup'!$A$2:$C$1000,2,FALSE))</f>
        <v>0</v>
      </c>
      <c r="K357" s="3">
        <f>IF(ISNA(VLOOKUP($A357,'classes-translation-lookup'!$A$2:$C$1000,3,FALSE)),,VLOOKUP($A357,'classes-translation-lookup'!$A$2:$C$1000,3,FALSE))</f>
        <v>0</v>
      </c>
    </row>
    <row r="358" spans="3:11" ht="13">
      <c r="C358" s="3"/>
      <c r="D358" s="3"/>
      <c r="E358" s="3"/>
      <c r="F358" s="3"/>
      <c r="G358" s="3"/>
      <c r="J358" s="3">
        <f>IF(ISNA(VLOOKUP($A358,'classes-translation-lookup'!$A$2:$C$1000,2,FALSE)),,VLOOKUP($A358,'classes-translation-lookup'!$A$2:$C$1000,2,FALSE))</f>
        <v>0</v>
      </c>
      <c r="K358" s="3">
        <f>IF(ISNA(VLOOKUP($A358,'classes-translation-lookup'!$A$2:$C$1000,3,FALSE)),,VLOOKUP($A358,'classes-translation-lookup'!$A$2:$C$1000,3,FALSE))</f>
        <v>0</v>
      </c>
    </row>
    <row r="359" spans="3:11" ht="13">
      <c r="C359" s="3"/>
      <c r="D359" s="3"/>
      <c r="E359" s="3"/>
      <c r="F359" s="3"/>
      <c r="G359" s="3"/>
      <c r="J359" s="3">
        <f>IF(ISNA(VLOOKUP($A359,'classes-translation-lookup'!$A$2:$C$1000,2,FALSE)),,VLOOKUP($A359,'classes-translation-lookup'!$A$2:$C$1000,2,FALSE))</f>
        <v>0</v>
      </c>
      <c r="K359" s="3">
        <f>IF(ISNA(VLOOKUP($A359,'classes-translation-lookup'!$A$2:$C$1000,3,FALSE)),,VLOOKUP($A359,'classes-translation-lookup'!$A$2:$C$1000,3,FALSE))</f>
        <v>0</v>
      </c>
    </row>
    <row r="360" spans="3:11" ht="13">
      <c r="C360" s="3"/>
      <c r="D360" s="3"/>
      <c r="E360" s="3"/>
      <c r="F360" s="3"/>
      <c r="G360" s="3"/>
      <c r="J360" s="3">
        <f>IF(ISNA(VLOOKUP($A360,'classes-translation-lookup'!$A$2:$C$1000,2,FALSE)),,VLOOKUP($A360,'classes-translation-lookup'!$A$2:$C$1000,2,FALSE))</f>
        <v>0</v>
      </c>
      <c r="K360" s="3">
        <f>IF(ISNA(VLOOKUP($A360,'classes-translation-lookup'!$A$2:$C$1000,3,FALSE)),,VLOOKUP($A360,'classes-translation-lookup'!$A$2:$C$1000,3,FALSE))</f>
        <v>0</v>
      </c>
    </row>
    <row r="361" spans="3:11" ht="13">
      <c r="C361" s="3"/>
      <c r="D361" s="3"/>
      <c r="E361" s="3"/>
      <c r="F361" s="3"/>
      <c r="G361" s="3"/>
      <c r="J361" s="3">
        <f>IF(ISNA(VLOOKUP($A361,'classes-translation-lookup'!$A$2:$C$1000,2,FALSE)),,VLOOKUP($A361,'classes-translation-lookup'!$A$2:$C$1000,2,FALSE))</f>
        <v>0</v>
      </c>
      <c r="K361" s="3">
        <f>IF(ISNA(VLOOKUP($A361,'classes-translation-lookup'!$A$2:$C$1000,3,FALSE)),,VLOOKUP($A361,'classes-translation-lookup'!$A$2:$C$1000,3,FALSE))</f>
        <v>0</v>
      </c>
    </row>
    <row r="362" spans="3:11" ht="13">
      <c r="C362" s="3"/>
      <c r="D362" s="3"/>
      <c r="E362" s="3"/>
      <c r="F362" s="3"/>
      <c r="G362" s="3"/>
      <c r="J362" s="3">
        <f>IF(ISNA(VLOOKUP($A362,'classes-translation-lookup'!$A$2:$C$1000,2,FALSE)),,VLOOKUP($A362,'classes-translation-lookup'!$A$2:$C$1000,2,FALSE))</f>
        <v>0</v>
      </c>
      <c r="K362" s="3">
        <f>IF(ISNA(VLOOKUP($A362,'classes-translation-lookup'!$A$2:$C$1000,3,FALSE)),,VLOOKUP($A362,'classes-translation-lookup'!$A$2:$C$1000,3,FALSE))</f>
        <v>0</v>
      </c>
    </row>
    <row r="363" spans="3:11" ht="13">
      <c r="C363" s="3"/>
      <c r="D363" s="3"/>
      <c r="E363" s="3"/>
      <c r="F363" s="3"/>
      <c r="G363" s="3"/>
      <c r="J363" s="3">
        <f>IF(ISNA(VLOOKUP($A363,'classes-translation-lookup'!$A$2:$C$1000,2,FALSE)),,VLOOKUP($A363,'classes-translation-lookup'!$A$2:$C$1000,2,FALSE))</f>
        <v>0</v>
      </c>
      <c r="K363" s="3">
        <f>IF(ISNA(VLOOKUP($A363,'classes-translation-lookup'!$A$2:$C$1000,3,FALSE)),,VLOOKUP($A363,'classes-translation-lookup'!$A$2:$C$1000,3,FALSE))</f>
        <v>0</v>
      </c>
    </row>
    <row r="364" spans="3:11" ht="13">
      <c r="C364" s="3"/>
      <c r="D364" s="3"/>
      <c r="E364" s="3"/>
      <c r="F364" s="3"/>
      <c r="G364" s="3"/>
      <c r="J364" s="3">
        <f>IF(ISNA(VLOOKUP($A364,'classes-translation-lookup'!$A$2:$C$1000,2,FALSE)),,VLOOKUP($A364,'classes-translation-lookup'!$A$2:$C$1000,2,FALSE))</f>
        <v>0</v>
      </c>
      <c r="K364" s="3">
        <f>IF(ISNA(VLOOKUP($A364,'classes-translation-lookup'!$A$2:$C$1000,3,FALSE)),,VLOOKUP($A364,'classes-translation-lookup'!$A$2:$C$1000,3,FALSE))</f>
        <v>0</v>
      </c>
    </row>
    <row r="365" spans="3:11" ht="13">
      <c r="C365" s="3"/>
      <c r="D365" s="3"/>
      <c r="E365" s="3"/>
      <c r="F365" s="3"/>
      <c r="G365" s="3"/>
      <c r="J365" s="3">
        <f>IF(ISNA(VLOOKUP($A365,'classes-translation-lookup'!$A$2:$C$1000,2,FALSE)),,VLOOKUP($A365,'classes-translation-lookup'!$A$2:$C$1000,2,FALSE))</f>
        <v>0</v>
      </c>
      <c r="K365" s="3">
        <f>IF(ISNA(VLOOKUP($A365,'classes-translation-lookup'!$A$2:$C$1000,3,FALSE)),,VLOOKUP($A365,'classes-translation-lookup'!$A$2:$C$1000,3,FALSE))</f>
        <v>0</v>
      </c>
    </row>
    <row r="366" spans="3:11" ht="13">
      <c r="C366" s="3"/>
      <c r="D366" s="3"/>
      <c r="E366" s="3"/>
      <c r="F366" s="3"/>
      <c r="G366" s="3"/>
      <c r="J366" s="3">
        <f>IF(ISNA(VLOOKUP($A366,'classes-translation-lookup'!$A$2:$C$1000,2,FALSE)),,VLOOKUP($A366,'classes-translation-lookup'!$A$2:$C$1000,2,FALSE))</f>
        <v>0</v>
      </c>
      <c r="K366" s="3">
        <f>IF(ISNA(VLOOKUP($A366,'classes-translation-lookup'!$A$2:$C$1000,3,FALSE)),,VLOOKUP($A366,'classes-translation-lookup'!$A$2:$C$1000,3,FALSE))</f>
        <v>0</v>
      </c>
    </row>
    <row r="367" spans="3:11" ht="13">
      <c r="C367" s="3"/>
      <c r="D367" s="3"/>
      <c r="E367" s="3"/>
      <c r="F367" s="3"/>
      <c r="G367" s="3"/>
      <c r="J367" s="3">
        <f>IF(ISNA(VLOOKUP($A367,'classes-translation-lookup'!$A$2:$C$1000,2,FALSE)),,VLOOKUP($A367,'classes-translation-lookup'!$A$2:$C$1000,2,FALSE))</f>
        <v>0</v>
      </c>
      <c r="K367" s="3">
        <f>IF(ISNA(VLOOKUP($A367,'classes-translation-lookup'!$A$2:$C$1000,3,FALSE)),,VLOOKUP($A367,'classes-translation-lookup'!$A$2:$C$1000,3,FALSE))</f>
        <v>0</v>
      </c>
    </row>
    <row r="368" spans="3:11" ht="13">
      <c r="C368" s="3"/>
      <c r="D368" s="3"/>
      <c r="E368" s="3"/>
      <c r="F368" s="3"/>
      <c r="G368" s="3"/>
      <c r="J368" s="3">
        <f>IF(ISNA(VLOOKUP($A368,'classes-translation-lookup'!$A$2:$C$1000,2,FALSE)),,VLOOKUP($A368,'classes-translation-lookup'!$A$2:$C$1000,2,FALSE))</f>
        <v>0</v>
      </c>
      <c r="K368" s="3">
        <f>IF(ISNA(VLOOKUP($A368,'classes-translation-lookup'!$A$2:$C$1000,3,FALSE)),,VLOOKUP($A368,'classes-translation-lookup'!$A$2:$C$1000,3,FALSE))</f>
        <v>0</v>
      </c>
    </row>
    <row r="369" spans="3:11" ht="13">
      <c r="C369" s="3"/>
      <c r="D369" s="3"/>
      <c r="E369" s="3"/>
      <c r="F369" s="3"/>
      <c r="G369" s="3"/>
      <c r="J369" s="3">
        <f>IF(ISNA(VLOOKUP($A369,'classes-translation-lookup'!$A$2:$C$1000,2,FALSE)),,VLOOKUP($A369,'classes-translation-lookup'!$A$2:$C$1000,2,FALSE))</f>
        <v>0</v>
      </c>
      <c r="K369" s="3">
        <f>IF(ISNA(VLOOKUP($A369,'classes-translation-lookup'!$A$2:$C$1000,3,FALSE)),,VLOOKUP($A369,'classes-translation-lookup'!$A$2:$C$1000,3,FALSE))</f>
        <v>0</v>
      </c>
    </row>
    <row r="370" spans="3:11" ht="13">
      <c r="C370" s="3"/>
      <c r="D370" s="3"/>
      <c r="E370" s="3"/>
      <c r="F370" s="3"/>
      <c r="G370" s="3"/>
      <c r="J370" s="3">
        <f>IF(ISNA(VLOOKUP($A370,'classes-translation-lookup'!$A$2:$C$1000,2,FALSE)),,VLOOKUP($A370,'classes-translation-lookup'!$A$2:$C$1000,2,FALSE))</f>
        <v>0</v>
      </c>
      <c r="K370" s="3">
        <f>IF(ISNA(VLOOKUP($A370,'classes-translation-lookup'!$A$2:$C$1000,3,FALSE)),,VLOOKUP($A370,'classes-translation-lookup'!$A$2:$C$1000,3,FALSE))</f>
        <v>0</v>
      </c>
    </row>
    <row r="371" spans="3:11" ht="13">
      <c r="C371" s="3"/>
      <c r="D371" s="3"/>
      <c r="E371" s="3"/>
      <c r="F371" s="3"/>
      <c r="G371" s="3"/>
      <c r="J371" s="3">
        <f>IF(ISNA(VLOOKUP($A371,'classes-translation-lookup'!$A$2:$C$1000,2,FALSE)),,VLOOKUP($A371,'classes-translation-lookup'!$A$2:$C$1000,2,FALSE))</f>
        <v>0</v>
      </c>
      <c r="K371" s="3">
        <f>IF(ISNA(VLOOKUP($A371,'classes-translation-lookup'!$A$2:$C$1000,3,FALSE)),,VLOOKUP($A371,'classes-translation-lookup'!$A$2:$C$1000,3,FALSE))</f>
        <v>0</v>
      </c>
    </row>
    <row r="372" spans="3:11" ht="13">
      <c r="C372" s="3"/>
      <c r="D372" s="3"/>
      <c r="E372" s="3"/>
      <c r="F372" s="3"/>
      <c r="G372" s="3"/>
      <c r="J372" s="3">
        <f>IF(ISNA(VLOOKUP($A372,'classes-translation-lookup'!$A$2:$C$1000,2,FALSE)),,VLOOKUP($A372,'classes-translation-lookup'!$A$2:$C$1000,2,FALSE))</f>
        <v>0</v>
      </c>
      <c r="K372" s="3">
        <f>IF(ISNA(VLOOKUP($A372,'classes-translation-lookup'!$A$2:$C$1000,3,FALSE)),,VLOOKUP($A372,'classes-translation-lookup'!$A$2:$C$1000,3,FALSE))</f>
        <v>0</v>
      </c>
    </row>
    <row r="373" spans="3:11" ht="13">
      <c r="C373" s="3"/>
      <c r="D373" s="3"/>
      <c r="E373" s="3"/>
      <c r="F373" s="3"/>
      <c r="G373" s="3"/>
      <c r="J373" s="3">
        <f>IF(ISNA(VLOOKUP($A373,'classes-translation-lookup'!$A$2:$C$1000,2,FALSE)),,VLOOKUP($A373,'classes-translation-lookup'!$A$2:$C$1000,2,FALSE))</f>
        <v>0</v>
      </c>
      <c r="K373" s="3">
        <f>IF(ISNA(VLOOKUP($A373,'classes-translation-lookup'!$A$2:$C$1000,3,FALSE)),,VLOOKUP($A373,'classes-translation-lookup'!$A$2:$C$1000,3,FALSE))</f>
        <v>0</v>
      </c>
    </row>
    <row r="374" spans="3:11" ht="13">
      <c r="C374" s="3"/>
      <c r="D374" s="3"/>
      <c r="E374" s="3"/>
      <c r="F374" s="3"/>
      <c r="G374" s="3"/>
      <c r="J374" s="3">
        <f>IF(ISNA(VLOOKUP($A374,'classes-translation-lookup'!$A$2:$C$1000,2,FALSE)),,VLOOKUP($A374,'classes-translation-lookup'!$A$2:$C$1000,2,FALSE))</f>
        <v>0</v>
      </c>
      <c r="K374" s="3">
        <f>IF(ISNA(VLOOKUP($A374,'classes-translation-lookup'!$A$2:$C$1000,3,FALSE)),,VLOOKUP($A374,'classes-translation-lookup'!$A$2:$C$1000,3,FALSE))</f>
        <v>0</v>
      </c>
    </row>
    <row r="375" spans="3:11" ht="13">
      <c r="C375" s="3"/>
      <c r="D375" s="3"/>
      <c r="E375" s="3"/>
      <c r="F375" s="3"/>
      <c r="G375" s="3"/>
      <c r="J375" s="3">
        <f>IF(ISNA(VLOOKUP($A375,'classes-translation-lookup'!$A$2:$C$1000,2,FALSE)),,VLOOKUP($A375,'classes-translation-lookup'!$A$2:$C$1000,2,FALSE))</f>
        <v>0</v>
      </c>
      <c r="K375" s="3">
        <f>IF(ISNA(VLOOKUP($A375,'classes-translation-lookup'!$A$2:$C$1000,3,FALSE)),,VLOOKUP($A375,'classes-translation-lookup'!$A$2:$C$1000,3,FALSE))</f>
        <v>0</v>
      </c>
    </row>
    <row r="376" spans="3:11" ht="13">
      <c r="C376" s="3"/>
      <c r="D376" s="3"/>
      <c r="E376" s="3"/>
      <c r="F376" s="3"/>
      <c r="G376" s="3"/>
      <c r="J376" s="3">
        <f>IF(ISNA(VLOOKUP($A376,'classes-translation-lookup'!$A$2:$C$1000,2,FALSE)),,VLOOKUP($A376,'classes-translation-lookup'!$A$2:$C$1000,2,FALSE))</f>
        <v>0</v>
      </c>
      <c r="K376" s="3">
        <f>IF(ISNA(VLOOKUP($A376,'classes-translation-lookup'!$A$2:$C$1000,3,FALSE)),,VLOOKUP($A376,'classes-translation-lookup'!$A$2:$C$1000,3,FALSE))</f>
        <v>0</v>
      </c>
    </row>
    <row r="377" spans="3:11" ht="13">
      <c r="C377" s="3"/>
      <c r="D377" s="3"/>
      <c r="E377" s="3"/>
      <c r="F377" s="3"/>
      <c r="G377" s="3"/>
      <c r="J377" s="3">
        <f>IF(ISNA(VLOOKUP($A377,'classes-translation-lookup'!$A$2:$C$1000,2,FALSE)),,VLOOKUP($A377,'classes-translation-lookup'!$A$2:$C$1000,2,FALSE))</f>
        <v>0</v>
      </c>
      <c r="K377" s="3">
        <f>IF(ISNA(VLOOKUP($A377,'classes-translation-lookup'!$A$2:$C$1000,3,FALSE)),,VLOOKUP($A377,'classes-translation-lookup'!$A$2:$C$1000,3,FALSE))</f>
        <v>0</v>
      </c>
    </row>
    <row r="378" spans="3:11" ht="13">
      <c r="C378" s="3"/>
      <c r="D378" s="3"/>
      <c r="E378" s="3"/>
      <c r="F378" s="3"/>
      <c r="G378" s="3"/>
      <c r="J378" s="3">
        <f>IF(ISNA(VLOOKUP($A378,'classes-translation-lookup'!$A$2:$C$1000,2,FALSE)),,VLOOKUP($A378,'classes-translation-lookup'!$A$2:$C$1000,2,FALSE))</f>
        <v>0</v>
      </c>
      <c r="K378" s="3">
        <f>IF(ISNA(VLOOKUP($A378,'classes-translation-lookup'!$A$2:$C$1000,3,FALSE)),,VLOOKUP($A378,'classes-translation-lookup'!$A$2:$C$1000,3,FALSE))</f>
        <v>0</v>
      </c>
    </row>
    <row r="379" spans="3:11" ht="13">
      <c r="C379" s="3"/>
      <c r="D379" s="3"/>
      <c r="E379" s="3"/>
      <c r="F379" s="3"/>
      <c r="G379" s="3"/>
      <c r="J379" s="3">
        <f>IF(ISNA(VLOOKUP($A379,'classes-translation-lookup'!$A$2:$C$1000,2,FALSE)),,VLOOKUP($A379,'classes-translation-lookup'!$A$2:$C$1000,2,FALSE))</f>
        <v>0</v>
      </c>
      <c r="K379" s="3">
        <f>IF(ISNA(VLOOKUP($A379,'classes-translation-lookup'!$A$2:$C$1000,3,FALSE)),,VLOOKUP($A379,'classes-translation-lookup'!$A$2:$C$1000,3,FALSE))</f>
        <v>0</v>
      </c>
    </row>
    <row r="380" spans="3:11" ht="13">
      <c r="C380" s="3"/>
      <c r="D380" s="3"/>
      <c r="E380" s="3"/>
      <c r="F380" s="3"/>
      <c r="G380" s="3"/>
      <c r="J380" s="3">
        <f>IF(ISNA(VLOOKUP($A380,'classes-translation-lookup'!$A$2:$C$1000,2,FALSE)),,VLOOKUP($A380,'classes-translation-lookup'!$A$2:$C$1000,2,FALSE))</f>
        <v>0</v>
      </c>
      <c r="K380" s="3">
        <f>IF(ISNA(VLOOKUP($A380,'classes-translation-lookup'!$A$2:$C$1000,3,FALSE)),,VLOOKUP($A380,'classes-translation-lookup'!$A$2:$C$1000,3,FALSE))</f>
        <v>0</v>
      </c>
    </row>
    <row r="381" spans="3:11" ht="13">
      <c r="C381" s="3"/>
      <c r="D381" s="3"/>
      <c r="E381" s="3"/>
      <c r="F381" s="3"/>
      <c r="G381" s="3"/>
      <c r="J381" s="3">
        <f>IF(ISNA(VLOOKUP($A381,'classes-translation-lookup'!$A$2:$C$1000,2,FALSE)),,VLOOKUP($A381,'classes-translation-lookup'!$A$2:$C$1000,2,FALSE))</f>
        <v>0</v>
      </c>
      <c r="K381" s="3">
        <f>IF(ISNA(VLOOKUP($A381,'classes-translation-lookup'!$A$2:$C$1000,3,FALSE)),,VLOOKUP($A381,'classes-translation-lookup'!$A$2:$C$1000,3,FALSE))</f>
        <v>0</v>
      </c>
    </row>
    <row r="382" spans="3:11" ht="13">
      <c r="C382" s="3"/>
      <c r="D382" s="3"/>
      <c r="E382" s="3"/>
      <c r="F382" s="3"/>
      <c r="G382" s="3"/>
      <c r="J382" s="3">
        <f>IF(ISNA(VLOOKUP($A382,'classes-translation-lookup'!$A$2:$C$1000,2,FALSE)),,VLOOKUP($A382,'classes-translation-lookup'!$A$2:$C$1000,2,FALSE))</f>
        <v>0</v>
      </c>
      <c r="K382" s="3">
        <f>IF(ISNA(VLOOKUP($A382,'classes-translation-lookup'!$A$2:$C$1000,3,FALSE)),,VLOOKUP($A382,'classes-translation-lookup'!$A$2:$C$1000,3,FALSE))</f>
        <v>0</v>
      </c>
    </row>
    <row r="383" spans="3:11" ht="13">
      <c r="C383" s="3"/>
      <c r="D383" s="3"/>
      <c r="E383" s="3"/>
      <c r="F383" s="3"/>
      <c r="G383" s="3"/>
      <c r="J383" s="3">
        <f>IF(ISNA(VLOOKUP($A383,'classes-translation-lookup'!$A$2:$C$1000,2,FALSE)),,VLOOKUP($A383,'classes-translation-lookup'!$A$2:$C$1000,2,FALSE))</f>
        <v>0</v>
      </c>
      <c r="K383" s="3">
        <f>IF(ISNA(VLOOKUP($A383,'classes-translation-lookup'!$A$2:$C$1000,3,FALSE)),,VLOOKUP($A383,'classes-translation-lookup'!$A$2:$C$1000,3,FALSE))</f>
        <v>0</v>
      </c>
    </row>
    <row r="384" spans="3:11" ht="13">
      <c r="C384" s="3"/>
      <c r="D384" s="3"/>
      <c r="E384" s="3"/>
      <c r="F384" s="3"/>
      <c r="G384" s="3"/>
      <c r="J384" s="3">
        <f>IF(ISNA(VLOOKUP($A384,'classes-translation-lookup'!$A$2:$C$1000,2,FALSE)),,VLOOKUP($A384,'classes-translation-lookup'!$A$2:$C$1000,2,FALSE))</f>
        <v>0</v>
      </c>
      <c r="K384" s="3">
        <f>IF(ISNA(VLOOKUP($A384,'classes-translation-lookup'!$A$2:$C$1000,3,FALSE)),,VLOOKUP($A384,'classes-translation-lookup'!$A$2:$C$1000,3,FALSE))</f>
        <v>0</v>
      </c>
    </row>
    <row r="385" spans="3:11" ht="13">
      <c r="C385" s="3"/>
      <c r="D385" s="3"/>
      <c r="E385" s="3"/>
      <c r="F385" s="3"/>
      <c r="G385" s="3"/>
      <c r="J385" s="3">
        <f>IF(ISNA(VLOOKUP($A385,'classes-translation-lookup'!$A$2:$C$1000,2,FALSE)),,VLOOKUP($A385,'classes-translation-lookup'!$A$2:$C$1000,2,FALSE))</f>
        <v>0</v>
      </c>
      <c r="K385" s="3">
        <f>IF(ISNA(VLOOKUP($A385,'classes-translation-lookup'!$A$2:$C$1000,3,FALSE)),,VLOOKUP($A385,'classes-translation-lookup'!$A$2:$C$1000,3,FALSE))</f>
        <v>0</v>
      </c>
    </row>
    <row r="386" spans="3:11" ht="13">
      <c r="C386" s="3"/>
      <c r="D386" s="3"/>
      <c r="E386" s="3"/>
      <c r="F386" s="3"/>
      <c r="G386" s="3"/>
      <c r="J386" s="3">
        <f>IF(ISNA(VLOOKUP($A386,'classes-translation-lookup'!$A$2:$C$1000,2,FALSE)),,VLOOKUP($A386,'classes-translation-lookup'!$A$2:$C$1000,2,FALSE))</f>
        <v>0</v>
      </c>
      <c r="K386" s="3">
        <f>IF(ISNA(VLOOKUP($A386,'classes-translation-lookup'!$A$2:$C$1000,3,FALSE)),,VLOOKUP($A386,'classes-translation-lookup'!$A$2:$C$1000,3,FALSE))</f>
        <v>0</v>
      </c>
    </row>
    <row r="387" spans="3:11" ht="13">
      <c r="C387" s="3"/>
      <c r="D387" s="3"/>
      <c r="E387" s="3"/>
      <c r="F387" s="3"/>
      <c r="G387" s="3"/>
      <c r="J387" s="3">
        <f>IF(ISNA(VLOOKUP($A387,'classes-translation-lookup'!$A$2:$C$1000,2,FALSE)),,VLOOKUP($A387,'classes-translation-lookup'!$A$2:$C$1000,2,FALSE))</f>
        <v>0</v>
      </c>
      <c r="K387" s="3">
        <f>IF(ISNA(VLOOKUP($A387,'classes-translation-lookup'!$A$2:$C$1000,3,FALSE)),,VLOOKUP($A387,'classes-translation-lookup'!$A$2:$C$1000,3,FALSE))</f>
        <v>0</v>
      </c>
    </row>
    <row r="388" spans="3:11" ht="13">
      <c r="C388" s="3"/>
      <c r="D388" s="3"/>
      <c r="E388" s="3"/>
      <c r="F388" s="3"/>
      <c r="G388" s="3"/>
      <c r="J388" s="3">
        <f>IF(ISNA(VLOOKUP($A388,'classes-translation-lookup'!$A$2:$C$1000,2,FALSE)),,VLOOKUP($A388,'classes-translation-lookup'!$A$2:$C$1000,2,FALSE))</f>
        <v>0</v>
      </c>
      <c r="K388" s="3">
        <f>IF(ISNA(VLOOKUP($A388,'classes-translation-lookup'!$A$2:$C$1000,3,FALSE)),,VLOOKUP($A388,'classes-translation-lookup'!$A$2:$C$1000,3,FALSE))</f>
        <v>0</v>
      </c>
    </row>
    <row r="389" spans="3:11" ht="13">
      <c r="C389" s="3"/>
      <c r="D389" s="3"/>
      <c r="E389" s="3"/>
      <c r="F389" s="3"/>
      <c r="G389" s="3"/>
      <c r="J389" s="3">
        <f>IF(ISNA(VLOOKUP($A389,'classes-translation-lookup'!$A$2:$C$1000,2,FALSE)),,VLOOKUP($A389,'classes-translation-lookup'!$A$2:$C$1000,2,FALSE))</f>
        <v>0</v>
      </c>
      <c r="K389" s="3">
        <f>IF(ISNA(VLOOKUP($A389,'classes-translation-lookup'!$A$2:$C$1000,3,FALSE)),,VLOOKUP($A389,'classes-translation-lookup'!$A$2:$C$1000,3,FALSE))</f>
        <v>0</v>
      </c>
    </row>
    <row r="390" spans="3:11" ht="13">
      <c r="C390" s="3"/>
      <c r="D390" s="3"/>
      <c r="E390" s="3"/>
      <c r="F390" s="3"/>
      <c r="G390" s="3"/>
      <c r="J390" s="3">
        <f>IF(ISNA(VLOOKUP($A390,'classes-translation-lookup'!$A$2:$C$1000,2,FALSE)),,VLOOKUP($A390,'classes-translation-lookup'!$A$2:$C$1000,2,FALSE))</f>
        <v>0</v>
      </c>
      <c r="K390" s="3">
        <f>IF(ISNA(VLOOKUP($A390,'classes-translation-lookup'!$A$2:$C$1000,3,FALSE)),,VLOOKUP($A390,'classes-translation-lookup'!$A$2:$C$1000,3,FALSE))</f>
        <v>0</v>
      </c>
    </row>
    <row r="391" spans="3:11" ht="13">
      <c r="C391" s="3"/>
      <c r="D391" s="3"/>
      <c r="E391" s="3"/>
      <c r="F391" s="3"/>
      <c r="G391" s="3"/>
      <c r="J391" s="3">
        <f>IF(ISNA(VLOOKUP($A391,'classes-translation-lookup'!$A$2:$C$1000,2,FALSE)),,VLOOKUP($A391,'classes-translation-lookup'!$A$2:$C$1000,2,FALSE))</f>
        <v>0</v>
      </c>
      <c r="K391" s="3">
        <f>IF(ISNA(VLOOKUP($A391,'classes-translation-lookup'!$A$2:$C$1000,3,FALSE)),,VLOOKUP($A391,'classes-translation-lookup'!$A$2:$C$1000,3,FALSE))</f>
        <v>0</v>
      </c>
    </row>
    <row r="392" spans="3:11" ht="13">
      <c r="C392" s="3"/>
      <c r="D392" s="3"/>
      <c r="E392" s="3"/>
      <c r="F392" s="3"/>
      <c r="G392" s="3"/>
      <c r="J392" s="3">
        <f>IF(ISNA(VLOOKUP($A392,'classes-translation-lookup'!$A$2:$C$1000,2,FALSE)),,VLOOKUP($A392,'classes-translation-lookup'!$A$2:$C$1000,2,FALSE))</f>
        <v>0</v>
      </c>
      <c r="K392" s="3">
        <f>IF(ISNA(VLOOKUP($A392,'classes-translation-lookup'!$A$2:$C$1000,3,FALSE)),,VLOOKUP($A392,'classes-translation-lookup'!$A$2:$C$1000,3,FALSE))</f>
        <v>0</v>
      </c>
    </row>
    <row r="393" spans="3:11" ht="13">
      <c r="C393" s="3"/>
      <c r="D393" s="3"/>
      <c r="E393" s="3"/>
      <c r="F393" s="3"/>
      <c r="G393" s="3"/>
      <c r="J393" s="3">
        <f>IF(ISNA(VLOOKUP($A393,'classes-translation-lookup'!$A$2:$C$1000,2,FALSE)),,VLOOKUP($A393,'classes-translation-lookup'!$A$2:$C$1000,2,FALSE))</f>
        <v>0</v>
      </c>
      <c r="K393" s="3">
        <f>IF(ISNA(VLOOKUP($A393,'classes-translation-lookup'!$A$2:$C$1000,3,FALSE)),,VLOOKUP($A393,'classes-translation-lookup'!$A$2:$C$1000,3,FALSE))</f>
        <v>0</v>
      </c>
    </row>
    <row r="394" spans="3:11" ht="13">
      <c r="C394" s="3"/>
      <c r="D394" s="3"/>
      <c r="E394" s="3"/>
      <c r="F394" s="3"/>
      <c r="G394" s="3"/>
      <c r="J394" s="3">
        <f>IF(ISNA(VLOOKUP($A394,'classes-translation-lookup'!$A$2:$C$1000,2,FALSE)),,VLOOKUP($A394,'classes-translation-lookup'!$A$2:$C$1000,2,FALSE))</f>
        <v>0</v>
      </c>
      <c r="K394" s="3">
        <f>IF(ISNA(VLOOKUP($A394,'classes-translation-lookup'!$A$2:$C$1000,3,FALSE)),,VLOOKUP($A394,'classes-translation-lookup'!$A$2:$C$1000,3,FALSE))</f>
        <v>0</v>
      </c>
    </row>
    <row r="395" spans="3:11" ht="13">
      <c r="C395" s="3"/>
      <c r="D395" s="3"/>
      <c r="E395" s="3"/>
      <c r="F395" s="3"/>
      <c r="G395" s="3"/>
      <c r="J395" s="3">
        <f>IF(ISNA(VLOOKUP($A395,'classes-translation-lookup'!$A$2:$C$1000,2,FALSE)),,VLOOKUP($A395,'classes-translation-lookup'!$A$2:$C$1000,2,FALSE))</f>
        <v>0</v>
      </c>
      <c r="K395" s="3">
        <f>IF(ISNA(VLOOKUP($A395,'classes-translation-lookup'!$A$2:$C$1000,3,FALSE)),,VLOOKUP($A395,'classes-translation-lookup'!$A$2:$C$1000,3,FALSE))</f>
        <v>0</v>
      </c>
    </row>
    <row r="396" spans="3:11" ht="13">
      <c r="C396" s="3"/>
      <c r="D396" s="3"/>
      <c r="E396" s="3"/>
      <c r="F396" s="3"/>
      <c r="G396" s="3"/>
      <c r="J396" s="3">
        <f>IF(ISNA(VLOOKUP($A396,'classes-translation-lookup'!$A$2:$C$1000,2,FALSE)),,VLOOKUP($A396,'classes-translation-lookup'!$A$2:$C$1000,2,FALSE))</f>
        <v>0</v>
      </c>
      <c r="K396" s="3">
        <f>IF(ISNA(VLOOKUP($A396,'classes-translation-lookup'!$A$2:$C$1000,3,FALSE)),,VLOOKUP($A396,'classes-translation-lookup'!$A$2:$C$1000,3,FALSE))</f>
        <v>0</v>
      </c>
    </row>
    <row r="397" spans="3:11" ht="13">
      <c r="C397" s="3"/>
      <c r="D397" s="3"/>
      <c r="E397" s="3"/>
      <c r="F397" s="3"/>
      <c r="G397" s="3"/>
      <c r="J397" s="3">
        <f>IF(ISNA(VLOOKUP($A397,'classes-translation-lookup'!$A$2:$C$1000,2,FALSE)),,VLOOKUP($A397,'classes-translation-lookup'!$A$2:$C$1000,2,FALSE))</f>
        <v>0</v>
      </c>
      <c r="K397" s="3">
        <f>IF(ISNA(VLOOKUP($A397,'classes-translation-lookup'!$A$2:$C$1000,3,FALSE)),,VLOOKUP($A397,'classes-translation-lookup'!$A$2:$C$1000,3,FALSE))</f>
        <v>0</v>
      </c>
    </row>
    <row r="398" spans="3:11" ht="13">
      <c r="C398" s="3"/>
      <c r="D398" s="3"/>
      <c r="E398" s="3"/>
      <c r="F398" s="3"/>
      <c r="G398" s="3"/>
      <c r="J398" s="3">
        <f>IF(ISNA(VLOOKUP($A398,'classes-translation-lookup'!$A$2:$C$1000,2,FALSE)),,VLOOKUP($A398,'classes-translation-lookup'!$A$2:$C$1000,2,FALSE))</f>
        <v>0</v>
      </c>
      <c r="K398" s="3">
        <f>IF(ISNA(VLOOKUP($A398,'classes-translation-lookup'!$A$2:$C$1000,3,FALSE)),,VLOOKUP($A398,'classes-translation-lookup'!$A$2:$C$1000,3,FALSE))</f>
        <v>0</v>
      </c>
    </row>
    <row r="399" spans="3:11" ht="13">
      <c r="C399" s="3"/>
      <c r="D399" s="3"/>
      <c r="E399" s="3"/>
      <c r="F399" s="3"/>
      <c r="G399" s="3"/>
      <c r="J399" s="3">
        <f>IF(ISNA(VLOOKUP($A399,'classes-translation-lookup'!$A$2:$C$1000,2,FALSE)),,VLOOKUP($A399,'classes-translation-lookup'!$A$2:$C$1000,2,FALSE))</f>
        <v>0</v>
      </c>
      <c r="K399" s="3">
        <f>IF(ISNA(VLOOKUP($A399,'classes-translation-lookup'!$A$2:$C$1000,3,FALSE)),,VLOOKUP($A399,'classes-translation-lookup'!$A$2:$C$1000,3,FALSE))</f>
        <v>0</v>
      </c>
    </row>
    <row r="400" spans="3:11" ht="13">
      <c r="C400" s="3"/>
      <c r="D400" s="3"/>
      <c r="E400" s="3"/>
      <c r="F400" s="3"/>
      <c r="G400" s="3"/>
      <c r="J400" s="3">
        <f>IF(ISNA(VLOOKUP($A400,'classes-translation-lookup'!$A$2:$C$1000,2,FALSE)),,VLOOKUP($A400,'classes-translation-lookup'!$A$2:$C$1000,2,FALSE))</f>
        <v>0</v>
      </c>
      <c r="K400" s="3">
        <f>IF(ISNA(VLOOKUP($A400,'classes-translation-lookup'!$A$2:$C$1000,3,FALSE)),,VLOOKUP($A400,'classes-translation-lookup'!$A$2:$C$1000,3,FALSE))</f>
        <v>0</v>
      </c>
    </row>
    <row r="401" spans="3:11" ht="13">
      <c r="C401" s="3"/>
      <c r="D401" s="3"/>
      <c r="E401" s="3"/>
      <c r="F401" s="3"/>
      <c r="G401" s="3"/>
      <c r="J401" s="3">
        <f>IF(ISNA(VLOOKUP($A401,'classes-translation-lookup'!$A$2:$C$1000,2,FALSE)),,VLOOKUP($A401,'classes-translation-lookup'!$A$2:$C$1000,2,FALSE))</f>
        <v>0</v>
      </c>
      <c r="K401" s="3">
        <f>IF(ISNA(VLOOKUP($A401,'classes-translation-lookup'!$A$2:$C$1000,3,FALSE)),,VLOOKUP($A401,'classes-translation-lookup'!$A$2:$C$1000,3,FALSE))</f>
        <v>0</v>
      </c>
    </row>
    <row r="402" spans="3:11" ht="13">
      <c r="C402" s="3"/>
      <c r="D402" s="3"/>
      <c r="E402" s="3"/>
      <c r="F402" s="3"/>
      <c r="G402" s="3"/>
      <c r="J402" s="3">
        <f>IF(ISNA(VLOOKUP($A402,'classes-translation-lookup'!$A$2:$C$1000,2,FALSE)),,VLOOKUP($A402,'classes-translation-lookup'!$A$2:$C$1000,2,FALSE))</f>
        <v>0</v>
      </c>
      <c r="K402" s="3">
        <f>IF(ISNA(VLOOKUP($A402,'classes-translation-lookup'!$A$2:$C$1000,3,FALSE)),,VLOOKUP($A402,'classes-translation-lookup'!$A$2:$C$1000,3,FALSE))</f>
        <v>0</v>
      </c>
    </row>
    <row r="403" spans="3:11" ht="13">
      <c r="C403" s="3"/>
      <c r="D403" s="3"/>
      <c r="E403" s="3"/>
      <c r="F403" s="3"/>
      <c r="G403" s="3"/>
      <c r="J403" s="3">
        <f>IF(ISNA(VLOOKUP($A403,'classes-translation-lookup'!$A$2:$C$1000,2,FALSE)),,VLOOKUP($A403,'classes-translation-lookup'!$A$2:$C$1000,2,FALSE))</f>
        <v>0</v>
      </c>
      <c r="K403" s="3">
        <f>IF(ISNA(VLOOKUP($A403,'classes-translation-lookup'!$A$2:$C$1000,3,FALSE)),,VLOOKUP($A403,'classes-translation-lookup'!$A$2:$C$1000,3,FALSE))</f>
        <v>0</v>
      </c>
    </row>
    <row r="404" spans="3:11" ht="13">
      <c r="C404" s="3"/>
      <c r="D404" s="3"/>
      <c r="E404" s="3"/>
      <c r="F404" s="3"/>
      <c r="G404" s="3"/>
      <c r="J404" s="3">
        <f>IF(ISNA(VLOOKUP($A404,'classes-translation-lookup'!$A$2:$C$1000,2,FALSE)),,VLOOKUP($A404,'classes-translation-lookup'!$A$2:$C$1000,2,FALSE))</f>
        <v>0</v>
      </c>
      <c r="K404" s="3">
        <f>IF(ISNA(VLOOKUP($A404,'classes-translation-lookup'!$A$2:$C$1000,3,FALSE)),,VLOOKUP($A404,'classes-translation-lookup'!$A$2:$C$1000,3,FALSE))</f>
        <v>0</v>
      </c>
    </row>
    <row r="405" spans="3:11" ht="13">
      <c r="C405" s="3"/>
      <c r="D405" s="3"/>
      <c r="E405" s="3"/>
      <c r="F405" s="3"/>
      <c r="G405" s="3"/>
      <c r="J405" s="3">
        <f>IF(ISNA(VLOOKUP($A405,'classes-translation-lookup'!$A$2:$C$1000,2,FALSE)),,VLOOKUP($A405,'classes-translation-lookup'!$A$2:$C$1000,2,FALSE))</f>
        <v>0</v>
      </c>
      <c r="K405" s="3">
        <f>IF(ISNA(VLOOKUP($A405,'classes-translation-lookup'!$A$2:$C$1000,3,FALSE)),,VLOOKUP($A405,'classes-translation-lookup'!$A$2:$C$1000,3,FALSE))</f>
        <v>0</v>
      </c>
    </row>
    <row r="406" spans="3:11" ht="13">
      <c r="C406" s="3"/>
      <c r="D406" s="3"/>
      <c r="E406" s="3"/>
      <c r="F406" s="3"/>
      <c r="G406" s="3"/>
      <c r="J406" s="3">
        <f>IF(ISNA(VLOOKUP($A406,'classes-translation-lookup'!$A$2:$C$1000,2,FALSE)),,VLOOKUP($A406,'classes-translation-lookup'!$A$2:$C$1000,2,FALSE))</f>
        <v>0</v>
      </c>
      <c r="K406" s="3">
        <f>IF(ISNA(VLOOKUP($A406,'classes-translation-lookup'!$A$2:$C$1000,3,FALSE)),,VLOOKUP($A406,'classes-translation-lookup'!$A$2:$C$1000,3,FALSE))</f>
        <v>0</v>
      </c>
    </row>
    <row r="407" spans="3:11" ht="13">
      <c r="C407" s="3"/>
      <c r="D407" s="3"/>
      <c r="E407" s="3"/>
      <c r="F407" s="3"/>
      <c r="G407" s="3"/>
      <c r="J407" s="3">
        <f>IF(ISNA(VLOOKUP($A407,'classes-translation-lookup'!$A$2:$C$1000,2,FALSE)),,VLOOKUP($A407,'classes-translation-lookup'!$A$2:$C$1000,2,FALSE))</f>
        <v>0</v>
      </c>
      <c r="K407" s="3">
        <f>IF(ISNA(VLOOKUP($A407,'classes-translation-lookup'!$A$2:$C$1000,3,FALSE)),,VLOOKUP($A407,'classes-translation-lookup'!$A$2:$C$1000,3,FALSE))</f>
        <v>0</v>
      </c>
    </row>
    <row r="408" spans="3:11" ht="13">
      <c r="C408" s="3"/>
      <c r="D408" s="3"/>
      <c r="E408" s="3"/>
      <c r="F408" s="3"/>
      <c r="G408" s="3"/>
      <c r="J408" s="3">
        <f>IF(ISNA(VLOOKUP($A408,'classes-translation-lookup'!$A$2:$C$1000,2,FALSE)),,VLOOKUP($A408,'classes-translation-lookup'!$A$2:$C$1000,2,FALSE))</f>
        <v>0</v>
      </c>
      <c r="K408" s="3">
        <f>IF(ISNA(VLOOKUP($A408,'classes-translation-lookup'!$A$2:$C$1000,3,FALSE)),,VLOOKUP($A408,'classes-translation-lookup'!$A$2:$C$1000,3,FALSE))</f>
        <v>0</v>
      </c>
    </row>
    <row r="409" spans="3:11" ht="13">
      <c r="C409" s="3"/>
      <c r="D409" s="3"/>
      <c r="E409" s="3"/>
      <c r="F409" s="3"/>
      <c r="G409" s="3"/>
      <c r="J409" s="3">
        <f>IF(ISNA(VLOOKUP($A409,'classes-translation-lookup'!$A$2:$C$1000,2,FALSE)),,VLOOKUP($A409,'classes-translation-lookup'!$A$2:$C$1000,2,FALSE))</f>
        <v>0</v>
      </c>
      <c r="K409" s="3">
        <f>IF(ISNA(VLOOKUP($A409,'classes-translation-lookup'!$A$2:$C$1000,3,FALSE)),,VLOOKUP($A409,'classes-translation-lookup'!$A$2:$C$1000,3,FALSE))</f>
        <v>0</v>
      </c>
    </row>
    <row r="410" spans="3:11" ht="13">
      <c r="C410" s="3"/>
      <c r="D410" s="3"/>
      <c r="E410" s="3"/>
      <c r="F410" s="3"/>
      <c r="G410" s="3"/>
      <c r="J410" s="3">
        <f>IF(ISNA(VLOOKUP($A410,'classes-translation-lookup'!$A$2:$C$1000,2,FALSE)),,VLOOKUP($A410,'classes-translation-lookup'!$A$2:$C$1000,2,FALSE))</f>
        <v>0</v>
      </c>
      <c r="K410" s="3">
        <f>IF(ISNA(VLOOKUP($A410,'classes-translation-lookup'!$A$2:$C$1000,3,FALSE)),,VLOOKUP($A410,'classes-translation-lookup'!$A$2:$C$1000,3,FALSE))</f>
        <v>0</v>
      </c>
    </row>
    <row r="411" spans="3:11" ht="13">
      <c r="C411" s="3"/>
      <c r="D411" s="3"/>
      <c r="E411" s="3"/>
      <c r="F411" s="3"/>
      <c r="G411" s="3"/>
      <c r="J411" s="3">
        <f>IF(ISNA(VLOOKUP($A411,'classes-translation-lookup'!$A$2:$C$1000,2,FALSE)),,VLOOKUP($A411,'classes-translation-lookup'!$A$2:$C$1000,2,FALSE))</f>
        <v>0</v>
      </c>
      <c r="K411" s="3">
        <f>IF(ISNA(VLOOKUP($A411,'classes-translation-lookup'!$A$2:$C$1000,3,FALSE)),,VLOOKUP($A411,'classes-translation-lookup'!$A$2:$C$1000,3,FALSE))</f>
        <v>0</v>
      </c>
    </row>
    <row r="412" spans="3:11" ht="13">
      <c r="C412" s="3"/>
      <c r="D412" s="3"/>
      <c r="E412" s="3"/>
      <c r="F412" s="3"/>
      <c r="G412" s="3"/>
      <c r="J412" s="3">
        <f>IF(ISNA(VLOOKUP($A412,'classes-translation-lookup'!$A$2:$C$1000,2,FALSE)),,VLOOKUP($A412,'classes-translation-lookup'!$A$2:$C$1000,2,FALSE))</f>
        <v>0</v>
      </c>
      <c r="K412" s="3">
        <f>IF(ISNA(VLOOKUP($A412,'classes-translation-lookup'!$A$2:$C$1000,3,FALSE)),,VLOOKUP($A412,'classes-translation-lookup'!$A$2:$C$1000,3,FALSE))</f>
        <v>0</v>
      </c>
    </row>
    <row r="413" spans="3:11" ht="13">
      <c r="C413" s="3"/>
      <c r="D413" s="3"/>
      <c r="E413" s="3"/>
      <c r="F413" s="3"/>
      <c r="G413" s="3"/>
      <c r="J413" s="3">
        <f>IF(ISNA(VLOOKUP($A413,'classes-translation-lookup'!$A$2:$C$1000,2,FALSE)),,VLOOKUP($A413,'classes-translation-lookup'!$A$2:$C$1000,2,FALSE))</f>
        <v>0</v>
      </c>
      <c r="K413" s="3">
        <f>IF(ISNA(VLOOKUP($A413,'classes-translation-lookup'!$A$2:$C$1000,3,FALSE)),,VLOOKUP($A413,'classes-translation-lookup'!$A$2:$C$1000,3,FALSE))</f>
        <v>0</v>
      </c>
    </row>
    <row r="414" spans="3:11" ht="13">
      <c r="C414" s="3"/>
      <c r="D414" s="3"/>
      <c r="E414" s="3"/>
      <c r="F414" s="3"/>
      <c r="G414" s="3"/>
      <c r="J414" s="3">
        <f>IF(ISNA(VLOOKUP($A414,'classes-translation-lookup'!$A$2:$C$1000,2,FALSE)),,VLOOKUP($A414,'classes-translation-lookup'!$A$2:$C$1000,2,FALSE))</f>
        <v>0</v>
      </c>
      <c r="K414" s="3">
        <f>IF(ISNA(VLOOKUP($A414,'classes-translation-lookup'!$A$2:$C$1000,3,FALSE)),,VLOOKUP($A414,'classes-translation-lookup'!$A$2:$C$1000,3,FALSE))</f>
        <v>0</v>
      </c>
    </row>
    <row r="415" spans="3:11" ht="13">
      <c r="C415" s="3"/>
      <c r="D415" s="3"/>
      <c r="E415" s="3"/>
      <c r="F415" s="3"/>
      <c r="G415" s="3"/>
      <c r="J415" s="3">
        <f>IF(ISNA(VLOOKUP($A415,'classes-translation-lookup'!$A$2:$C$1000,2,FALSE)),,VLOOKUP($A415,'classes-translation-lookup'!$A$2:$C$1000,2,FALSE))</f>
        <v>0</v>
      </c>
      <c r="K415" s="3">
        <f>IF(ISNA(VLOOKUP($A415,'classes-translation-lookup'!$A$2:$C$1000,3,FALSE)),,VLOOKUP($A415,'classes-translation-lookup'!$A$2:$C$1000,3,FALSE))</f>
        <v>0</v>
      </c>
    </row>
    <row r="416" spans="3:11" ht="13">
      <c r="C416" s="3"/>
      <c r="D416" s="3"/>
      <c r="E416" s="3"/>
      <c r="F416" s="3"/>
      <c r="G416" s="3"/>
      <c r="J416" s="3">
        <f>IF(ISNA(VLOOKUP($A416,'classes-translation-lookup'!$A$2:$C$1000,2,FALSE)),,VLOOKUP($A416,'classes-translation-lookup'!$A$2:$C$1000,2,FALSE))</f>
        <v>0</v>
      </c>
      <c r="K416" s="3">
        <f>IF(ISNA(VLOOKUP($A416,'classes-translation-lookup'!$A$2:$C$1000,3,FALSE)),,VLOOKUP($A416,'classes-translation-lookup'!$A$2:$C$1000,3,FALSE))</f>
        <v>0</v>
      </c>
    </row>
    <row r="417" spans="3:11" ht="13">
      <c r="C417" s="3"/>
      <c r="D417" s="3"/>
      <c r="E417" s="3"/>
      <c r="F417" s="3"/>
      <c r="G417" s="3"/>
      <c r="J417" s="3">
        <f>IF(ISNA(VLOOKUP($A417,'classes-translation-lookup'!$A$2:$C$1000,2,FALSE)),,VLOOKUP($A417,'classes-translation-lookup'!$A$2:$C$1000,2,FALSE))</f>
        <v>0</v>
      </c>
      <c r="K417" s="3">
        <f>IF(ISNA(VLOOKUP($A417,'classes-translation-lookup'!$A$2:$C$1000,3,FALSE)),,VLOOKUP($A417,'classes-translation-lookup'!$A$2:$C$1000,3,FALSE))</f>
        <v>0</v>
      </c>
    </row>
    <row r="418" spans="3:11" ht="13">
      <c r="C418" s="3"/>
      <c r="D418" s="3"/>
      <c r="E418" s="3"/>
      <c r="F418" s="3"/>
      <c r="G418" s="3"/>
      <c r="J418" s="3">
        <f>IF(ISNA(VLOOKUP($A418,'classes-translation-lookup'!$A$2:$C$1000,2,FALSE)),,VLOOKUP($A418,'classes-translation-lookup'!$A$2:$C$1000,2,FALSE))</f>
        <v>0</v>
      </c>
      <c r="K418" s="3">
        <f>IF(ISNA(VLOOKUP($A418,'classes-translation-lookup'!$A$2:$C$1000,3,FALSE)),,VLOOKUP($A418,'classes-translation-lookup'!$A$2:$C$1000,3,FALSE))</f>
        <v>0</v>
      </c>
    </row>
    <row r="419" spans="3:11" ht="13">
      <c r="C419" s="3"/>
      <c r="D419" s="3"/>
      <c r="E419" s="3"/>
      <c r="F419" s="3"/>
      <c r="G419" s="3"/>
      <c r="J419" s="3">
        <f>IF(ISNA(VLOOKUP($A419,'classes-translation-lookup'!$A$2:$C$1000,2,FALSE)),,VLOOKUP($A419,'classes-translation-lookup'!$A$2:$C$1000,2,FALSE))</f>
        <v>0</v>
      </c>
      <c r="K419" s="3">
        <f>IF(ISNA(VLOOKUP($A419,'classes-translation-lookup'!$A$2:$C$1000,3,FALSE)),,VLOOKUP($A419,'classes-translation-lookup'!$A$2:$C$1000,3,FALSE))</f>
        <v>0</v>
      </c>
    </row>
    <row r="420" spans="3:11" ht="13">
      <c r="C420" s="3"/>
      <c r="D420" s="3"/>
      <c r="E420" s="3"/>
      <c r="F420" s="3"/>
      <c r="G420" s="3"/>
      <c r="J420" s="3">
        <f>IF(ISNA(VLOOKUP($A420,'classes-translation-lookup'!$A$2:$C$1000,2,FALSE)),,VLOOKUP($A420,'classes-translation-lookup'!$A$2:$C$1000,2,FALSE))</f>
        <v>0</v>
      </c>
      <c r="K420" s="3">
        <f>IF(ISNA(VLOOKUP($A420,'classes-translation-lookup'!$A$2:$C$1000,3,FALSE)),,VLOOKUP($A420,'classes-translation-lookup'!$A$2:$C$1000,3,FALSE))</f>
        <v>0</v>
      </c>
    </row>
    <row r="421" spans="3:11" ht="13">
      <c r="C421" s="3"/>
      <c r="D421" s="3"/>
      <c r="E421" s="3"/>
      <c r="F421" s="3"/>
      <c r="G421" s="3"/>
      <c r="J421" s="3">
        <f>IF(ISNA(VLOOKUP($A421,'classes-translation-lookup'!$A$2:$C$1000,2,FALSE)),,VLOOKUP($A421,'classes-translation-lookup'!$A$2:$C$1000,2,FALSE))</f>
        <v>0</v>
      </c>
      <c r="K421" s="3">
        <f>IF(ISNA(VLOOKUP($A421,'classes-translation-lookup'!$A$2:$C$1000,3,FALSE)),,VLOOKUP($A421,'classes-translation-lookup'!$A$2:$C$1000,3,FALSE))</f>
        <v>0</v>
      </c>
    </row>
    <row r="422" spans="3:11" ht="13">
      <c r="C422" s="3"/>
      <c r="D422" s="3"/>
      <c r="E422" s="3"/>
      <c r="F422" s="3"/>
      <c r="G422" s="3"/>
      <c r="J422" s="3">
        <f>IF(ISNA(VLOOKUP($A422,'classes-translation-lookup'!$A$2:$C$1000,2,FALSE)),,VLOOKUP($A422,'classes-translation-lookup'!$A$2:$C$1000,2,FALSE))</f>
        <v>0</v>
      </c>
      <c r="K422" s="3">
        <f>IF(ISNA(VLOOKUP($A422,'classes-translation-lookup'!$A$2:$C$1000,3,FALSE)),,VLOOKUP($A422,'classes-translation-lookup'!$A$2:$C$1000,3,FALSE))</f>
        <v>0</v>
      </c>
    </row>
    <row r="423" spans="3:11" ht="13">
      <c r="C423" s="3"/>
      <c r="D423" s="3"/>
      <c r="E423" s="3"/>
      <c r="F423" s="3"/>
      <c r="G423" s="3"/>
      <c r="J423" s="3">
        <f>IF(ISNA(VLOOKUP($A423,'classes-translation-lookup'!$A$2:$C$1000,2,FALSE)),,VLOOKUP($A423,'classes-translation-lookup'!$A$2:$C$1000,2,FALSE))</f>
        <v>0</v>
      </c>
      <c r="K423" s="3">
        <f>IF(ISNA(VLOOKUP($A423,'classes-translation-lookup'!$A$2:$C$1000,3,FALSE)),,VLOOKUP($A423,'classes-translation-lookup'!$A$2:$C$1000,3,FALSE))</f>
        <v>0</v>
      </c>
    </row>
    <row r="424" spans="3:11" ht="13">
      <c r="C424" s="3"/>
      <c r="D424" s="3"/>
      <c r="E424" s="3"/>
      <c r="F424" s="3"/>
      <c r="G424" s="3"/>
      <c r="J424" s="3">
        <f>IF(ISNA(VLOOKUP($A424,'classes-translation-lookup'!$A$2:$C$1000,2,FALSE)),,VLOOKUP($A424,'classes-translation-lookup'!$A$2:$C$1000,2,FALSE))</f>
        <v>0</v>
      </c>
      <c r="K424" s="3">
        <f>IF(ISNA(VLOOKUP($A424,'classes-translation-lookup'!$A$2:$C$1000,3,FALSE)),,VLOOKUP($A424,'classes-translation-lookup'!$A$2:$C$1000,3,FALSE))</f>
        <v>0</v>
      </c>
    </row>
    <row r="425" spans="3:11" ht="13">
      <c r="C425" s="3"/>
      <c r="D425" s="3"/>
      <c r="E425" s="3"/>
      <c r="F425" s="3"/>
      <c r="G425" s="3"/>
      <c r="J425" s="3">
        <f>IF(ISNA(VLOOKUP($A425,'classes-translation-lookup'!$A$2:$C$1000,2,FALSE)),,VLOOKUP($A425,'classes-translation-lookup'!$A$2:$C$1000,2,FALSE))</f>
        <v>0</v>
      </c>
      <c r="K425" s="3">
        <f>IF(ISNA(VLOOKUP($A425,'classes-translation-lookup'!$A$2:$C$1000,3,FALSE)),,VLOOKUP($A425,'classes-translation-lookup'!$A$2:$C$1000,3,FALSE))</f>
        <v>0</v>
      </c>
    </row>
    <row r="426" spans="3:11" ht="13">
      <c r="C426" s="3"/>
      <c r="D426" s="3"/>
      <c r="E426" s="3"/>
      <c r="F426" s="3"/>
      <c r="G426" s="3"/>
      <c r="J426" s="3">
        <f>IF(ISNA(VLOOKUP($A426,'classes-translation-lookup'!$A$2:$C$1000,2,FALSE)),,VLOOKUP($A426,'classes-translation-lookup'!$A$2:$C$1000,2,FALSE))</f>
        <v>0</v>
      </c>
      <c r="K426" s="3">
        <f>IF(ISNA(VLOOKUP($A426,'classes-translation-lookup'!$A$2:$C$1000,3,FALSE)),,VLOOKUP($A426,'classes-translation-lookup'!$A$2:$C$1000,3,FALSE))</f>
        <v>0</v>
      </c>
    </row>
    <row r="427" spans="3:11" ht="13">
      <c r="C427" s="3"/>
      <c r="D427" s="3"/>
      <c r="E427" s="3"/>
      <c r="F427" s="3"/>
      <c r="G427" s="3"/>
      <c r="J427" s="3">
        <f>IF(ISNA(VLOOKUP($A427,'classes-translation-lookup'!$A$2:$C$1000,2,FALSE)),,VLOOKUP($A427,'classes-translation-lookup'!$A$2:$C$1000,2,FALSE))</f>
        <v>0</v>
      </c>
      <c r="K427" s="3">
        <f>IF(ISNA(VLOOKUP($A427,'classes-translation-lookup'!$A$2:$C$1000,3,FALSE)),,VLOOKUP($A427,'classes-translation-lookup'!$A$2:$C$1000,3,FALSE))</f>
        <v>0</v>
      </c>
    </row>
    <row r="428" spans="3:11" ht="13">
      <c r="C428" s="3"/>
      <c r="D428" s="3"/>
      <c r="E428" s="3"/>
      <c r="F428" s="3"/>
      <c r="G428" s="3"/>
      <c r="J428" s="3">
        <f>IF(ISNA(VLOOKUP($A428,'classes-translation-lookup'!$A$2:$C$1000,2,FALSE)),,VLOOKUP($A428,'classes-translation-lookup'!$A$2:$C$1000,2,FALSE))</f>
        <v>0</v>
      </c>
      <c r="K428" s="3">
        <f>IF(ISNA(VLOOKUP($A428,'classes-translation-lookup'!$A$2:$C$1000,3,FALSE)),,VLOOKUP($A428,'classes-translation-lookup'!$A$2:$C$1000,3,FALSE))</f>
        <v>0</v>
      </c>
    </row>
    <row r="429" spans="3:11" ht="13">
      <c r="C429" s="3"/>
      <c r="D429" s="3"/>
      <c r="E429" s="3"/>
      <c r="F429" s="3"/>
      <c r="G429" s="3"/>
      <c r="J429" s="3">
        <f>IF(ISNA(VLOOKUP($A429,'classes-translation-lookup'!$A$2:$C$1000,2,FALSE)),,VLOOKUP($A429,'classes-translation-lookup'!$A$2:$C$1000,2,FALSE))</f>
        <v>0</v>
      </c>
      <c r="K429" s="3">
        <f>IF(ISNA(VLOOKUP($A429,'classes-translation-lookup'!$A$2:$C$1000,3,FALSE)),,VLOOKUP($A429,'classes-translation-lookup'!$A$2:$C$1000,3,FALSE))</f>
        <v>0</v>
      </c>
    </row>
    <row r="430" spans="3:11" ht="13">
      <c r="C430" s="3"/>
      <c r="D430" s="3"/>
      <c r="E430" s="3"/>
      <c r="F430" s="3"/>
      <c r="G430" s="3"/>
      <c r="J430" s="3">
        <f>IF(ISNA(VLOOKUP($A430,'classes-translation-lookup'!$A$2:$C$1000,2,FALSE)),,VLOOKUP($A430,'classes-translation-lookup'!$A$2:$C$1000,2,FALSE))</f>
        <v>0</v>
      </c>
      <c r="K430" s="3">
        <f>IF(ISNA(VLOOKUP($A430,'classes-translation-lookup'!$A$2:$C$1000,3,FALSE)),,VLOOKUP($A430,'classes-translation-lookup'!$A$2:$C$1000,3,FALSE))</f>
        <v>0</v>
      </c>
    </row>
    <row r="431" spans="3:11" ht="13">
      <c r="C431" s="3"/>
      <c r="D431" s="3"/>
      <c r="E431" s="3"/>
      <c r="F431" s="3"/>
      <c r="G431" s="3"/>
      <c r="J431" s="3">
        <f>IF(ISNA(VLOOKUP($A431,'classes-translation-lookup'!$A$2:$C$1000,2,FALSE)),,VLOOKUP($A431,'classes-translation-lookup'!$A$2:$C$1000,2,FALSE))</f>
        <v>0</v>
      </c>
      <c r="K431" s="3">
        <f>IF(ISNA(VLOOKUP($A431,'classes-translation-lookup'!$A$2:$C$1000,3,FALSE)),,VLOOKUP($A431,'classes-translation-lookup'!$A$2:$C$1000,3,FALSE))</f>
        <v>0</v>
      </c>
    </row>
    <row r="432" spans="3:11" ht="13">
      <c r="C432" s="3"/>
      <c r="D432" s="3"/>
      <c r="E432" s="3"/>
      <c r="F432" s="3"/>
      <c r="G432" s="3"/>
      <c r="J432" s="3">
        <f>IF(ISNA(VLOOKUP($A432,'classes-translation-lookup'!$A$2:$C$1000,2,FALSE)),,VLOOKUP($A432,'classes-translation-lookup'!$A$2:$C$1000,2,FALSE))</f>
        <v>0</v>
      </c>
      <c r="K432" s="3">
        <f>IF(ISNA(VLOOKUP($A432,'classes-translation-lookup'!$A$2:$C$1000,3,FALSE)),,VLOOKUP($A432,'classes-translation-lookup'!$A$2:$C$1000,3,FALSE))</f>
        <v>0</v>
      </c>
    </row>
    <row r="433" spans="3:11" ht="13">
      <c r="C433" s="3"/>
      <c r="D433" s="3"/>
      <c r="E433" s="3"/>
      <c r="F433" s="3"/>
      <c r="G433" s="3"/>
      <c r="J433" s="3">
        <f>IF(ISNA(VLOOKUP($A433,'classes-translation-lookup'!$A$2:$C$1000,2,FALSE)),,VLOOKUP($A433,'classes-translation-lookup'!$A$2:$C$1000,2,FALSE))</f>
        <v>0</v>
      </c>
      <c r="K433" s="3">
        <f>IF(ISNA(VLOOKUP($A433,'classes-translation-lookup'!$A$2:$C$1000,3,FALSE)),,VLOOKUP($A433,'classes-translation-lookup'!$A$2:$C$1000,3,FALSE))</f>
        <v>0</v>
      </c>
    </row>
    <row r="434" spans="3:11" ht="13">
      <c r="C434" s="3"/>
      <c r="D434" s="3"/>
      <c r="E434" s="3"/>
      <c r="F434" s="3"/>
      <c r="G434" s="3"/>
      <c r="J434" s="3">
        <f>IF(ISNA(VLOOKUP($A434,'classes-translation-lookup'!$A$2:$C$1000,2,FALSE)),,VLOOKUP($A434,'classes-translation-lookup'!$A$2:$C$1000,2,FALSE))</f>
        <v>0</v>
      </c>
      <c r="K434" s="3">
        <f>IF(ISNA(VLOOKUP($A434,'classes-translation-lookup'!$A$2:$C$1000,3,FALSE)),,VLOOKUP($A434,'classes-translation-lookup'!$A$2:$C$1000,3,FALSE))</f>
        <v>0</v>
      </c>
    </row>
    <row r="435" spans="3:11" ht="13">
      <c r="C435" s="3"/>
      <c r="D435" s="3"/>
      <c r="E435" s="3"/>
      <c r="F435" s="3"/>
      <c r="G435" s="3"/>
      <c r="J435" s="3">
        <f>IF(ISNA(VLOOKUP($A435,'classes-translation-lookup'!$A$2:$C$1000,2,FALSE)),,VLOOKUP($A435,'classes-translation-lookup'!$A$2:$C$1000,2,FALSE))</f>
        <v>0</v>
      </c>
      <c r="K435" s="3">
        <f>IF(ISNA(VLOOKUP($A435,'classes-translation-lookup'!$A$2:$C$1000,3,FALSE)),,VLOOKUP($A435,'classes-translation-lookup'!$A$2:$C$1000,3,FALSE))</f>
        <v>0</v>
      </c>
    </row>
    <row r="436" spans="3:11" ht="13">
      <c r="C436" s="3"/>
      <c r="D436" s="3"/>
      <c r="E436" s="3"/>
      <c r="F436" s="3"/>
      <c r="G436" s="3"/>
      <c r="J436" s="3">
        <f>IF(ISNA(VLOOKUP($A436,'classes-translation-lookup'!$A$2:$C$1000,2,FALSE)),,VLOOKUP($A436,'classes-translation-lookup'!$A$2:$C$1000,2,FALSE))</f>
        <v>0</v>
      </c>
      <c r="K436" s="3">
        <f>IF(ISNA(VLOOKUP($A436,'classes-translation-lookup'!$A$2:$C$1000,3,FALSE)),,VLOOKUP($A436,'classes-translation-lookup'!$A$2:$C$1000,3,FALSE))</f>
        <v>0</v>
      </c>
    </row>
    <row r="437" spans="3:11" ht="13">
      <c r="C437" s="3"/>
      <c r="D437" s="3"/>
      <c r="E437" s="3"/>
      <c r="F437" s="3"/>
      <c r="G437" s="3"/>
      <c r="J437" s="3">
        <f>IF(ISNA(VLOOKUP($A437,'classes-translation-lookup'!$A$2:$C$1000,2,FALSE)),,VLOOKUP($A437,'classes-translation-lookup'!$A$2:$C$1000,2,FALSE))</f>
        <v>0</v>
      </c>
      <c r="K437" s="3">
        <f>IF(ISNA(VLOOKUP($A437,'classes-translation-lookup'!$A$2:$C$1000,3,FALSE)),,VLOOKUP($A437,'classes-translation-lookup'!$A$2:$C$1000,3,FALSE))</f>
        <v>0</v>
      </c>
    </row>
    <row r="438" spans="3:11" ht="13">
      <c r="C438" s="3"/>
      <c r="D438" s="3"/>
      <c r="E438" s="3"/>
      <c r="F438" s="3"/>
      <c r="G438" s="3"/>
      <c r="J438" s="3">
        <f>IF(ISNA(VLOOKUP($A438,'classes-translation-lookup'!$A$2:$C$1000,2,FALSE)),,VLOOKUP($A438,'classes-translation-lookup'!$A$2:$C$1000,2,FALSE))</f>
        <v>0</v>
      </c>
      <c r="K438" s="3">
        <f>IF(ISNA(VLOOKUP($A438,'classes-translation-lookup'!$A$2:$C$1000,3,FALSE)),,VLOOKUP($A438,'classes-translation-lookup'!$A$2:$C$1000,3,FALSE))</f>
        <v>0</v>
      </c>
    </row>
    <row r="439" spans="3:11" ht="13">
      <c r="C439" s="3"/>
      <c r="D439" s="3"/>
      <c r="E439" s="3"/>
      <c r="F439" s="3"/>
      <c r="G439" s="3"/>
      <c r="J439" s="3">
        <f>IF(ISNA(VLOOKUP($A439,'classes-translation-lookup'!$A$2:$C$1000,2,FALSE)),,VLOOKUP($A439,'classes-translation-lookup'!$A$2:$C$1000,2,FALSE))</f>
        <v>0</v>
      </c>
      <c r="K439" s="3">
        <f>IF(ISNA(VLOOKUP($A439,'classes-translation-lookup'!$A$2:$C$1000,3,FALSE)),,VLOOKUP($A439,'classes-translation-lookup'!$A$2:$C$1000,3,FALSE))</f>
        <v>0</v>
      </c>
    </row>
    <row r="440" spans="3:11" ht="13">
      <c r="C440" s="3"/>
      <c r="D440" s="3"/>
      <c r="E440" s="3"/>
      <c r="F440" s="3"/>
      <c r="G440" s="3"/>
      <c r="J440" s="3">
        <f>IF(ISNA(VLOOKUP($A440,'classes-translation-lookup'!$A$2:$C$1000,2,FALSE)),,VLOOKUP($A440,'classes-translation-lookup'!$A$2:$C$1000,2,FALSE))</f>
        <v>0</v>
      </c>
      <c r="K440" s="3">
        <f>IF(ISNA(VLOOKUP($A440,'classes-translation-lookup'!$A$2:$C$1000,3,FALSE)),,VLOOKUP($A440,'classes-translation-lookup'!$A$2:$C$1000,3,FALSE))</f>
        <v>0</v>
      </c>
    </row>
    <row r="441" spans="3:11" ht="13">
      <c r="C441" s="3"/>
      <c r="D441" s="3"/>
      <c r="E441" s="3"/>
      <c r="F441" s="3"/>
      <c r="G441" s="3"/>
      <c r="J441" s="3">
        <f>IF(ISNA(VLOOKUP($A441,'classes-translation-lookup'!$A$2:$C$1000,2,FALSE)),,VLOOKUP($A441,'classes-translation-lookup'!$A$2:$C$1000,2,FALSE))</f>
        <v>0</v>
      </c>
      <c r="K441" s="3">
        <f>IF(ISNA(VLOOKUP($A441,'classes-translation-lookup'!$A$2:$C$1000,3,FALSE)),,VLOOKUP($A441,'classes-translation-lookup'!$A$2:$C$1000,3,FALSE))</f>
        <v>0</v>
      </c>
    </row>
    <row r="442" spans="3:11" ht="13">
      <c r="C442" s="3"/>
      <c r="D442" s="3"/>
      <c r="E442" s="3"/>
      <c r="F442" s="3"/>
      <c r="G442" s="3"/>
      <c r="J442" s="3">
        <f>IF(ISNA(VLOOKUP($A442,'classes-translation-lookup'!$A$2:$C$1000,2,FALSE)),,VLOOKUP($A442,'classes-translation-lookup'!$A$2:$C$1000,2,FALSE))</f>
        <v>0</v>
      </c>
      <c r="K442" s="3">
        <f>IF(ISNA(VLOOKUP($A442,'classes-translation-lookup'!$A$2:$C$1000,3,FALSE)),,VLOOKUP($A442,'classes-translation-lookup'!$A$2:$C$1000,3,FALSE))</f>
        <v>0</v>
      </c>
    </row>
    <row r="443" spans="3:11" ht="13">
      <c r="C443" s="3"/>
      <c r="D443" s="3"/>
      <c r="E443" s="3"/>
      <c r="F443" s="3"/>
      <c r="G443" s="3"/>
      <c r="J443" s="3">
        <f>IF(ISNA(VLOOKUP($A443,'classes-translation-lookup'!$A$2:$C$1000,2,FALSE)),,VLOOKUP($A443,'classes-translation-lookup'!$A$2:$C$1000,2,FALSE))</f>
        <v>0</v>
      </c>
      <c r="K443" s="3">
        <f>IF(ISNA(VLOOKUP($A443,'classes-translation-lookup'!$A$2:$C$1000,3,FALSE)),,VLOOKUP($A443,'classes-translation-lookup'!$A$2:$C$1000,3,FALSE))</f>
        <v>0</v>
      </c>
    </row>
    <row r="444" spans="3:11" ht="13">
      <c r="C444" s="3"/>
      <c r="D444" s="3"/>
      <c r="E444" s="3"/>
      <c r="F444" s="3"/>
      <c r="G444" s="3"/>
      <c r="J444" s="3">
        <f>IF(ISNA(VLOOKUP($A444,'classes-translation-lookup'!$A$2:$C$1000,2,FALSE)),,VLOOKUP($A444,'classes-translation-lookup'!$A$2:$C$1000,2,FALSE))</f>
        <v>0</v>
      </c>
      <c r="K444" s="3">
        <f>IF(ISNA(VLOOKUP($A444,'classes-translation-lookup'!$A$2:$C$1000,3,FALSE)),,VLOOKUP($A444,'classes-translation-lookup'!$A$2:$C$1000,3,FALSE))</f>
        <v>0</v>
      </c>
    </row>
    <row r="445" spans="3:11" ht="13">
      <c r="C445" s="3"/>
      <c r="D445" s="3"/>
      <c r="E445" s="3"/>
      <c r="F445" s="3"/>
      <c r="G445" s="3"/>
      <c r="J445" s="3">
        <f>IF(ISNA(VLOOKUP($A445,'classes-translation-lookup'!$A$2:$C$1000,2,FALSE)),,VLOOKUP($A445,'classes-translation-lookup'!$A$2:$C$1000,2,FALSE))</f>
        <v>0</v>
      </c>
      <c r="K445" s="3">
        <f>IF(ISNA(VLOOKUP($A445,'classes-translation-lookup'!$A$2:$C$1000,3,FALSE)),,VLOOKUP($A445,'classes-translation-lookup'!$A$2:$C$1000,3,FALSE))</f>
        <v>0</v>
      </c>
    </row>
    <row r="446" spans="3:11" ht="13">
      <c r="C446" s="3"/>
      <c r="D446" s="3"/>
      <c r="E446" s="3"/>
      <c r="F446" s="3"/>
      <c r="G446" s="3"/>
      <c r="J446" s="3">
        <f>IF(ISNA(VLOOKUP($A446,'classes-translation-lookup'!$A$2:$C$1000,2,FALSE)),,VLOOKUP($A446,'classes-translation-lookup'!$A$2:$C$1000,2,FALSE))</f>
        <v>0</v>
      </c>
      <c r="K446" s="3">
        <f>IF(ISNA(VLOOKUP($A446,'classes-translation-lookup'!$A$2:$C$1000,3,FALSE)),,VLOOKUP($A446,'classes-translation-lookup'!$A$2:$C$1000,3,FALSE))</f>
        <v>0</v>
      </c>
    </row>
    <row r="447" spans="3:11" ht="13">
      <c r="C447" s="3"/>
      <c r="D447" s="3"/>
      <c r="E447" s="3"/>
      <c r="F447" s="3"/>
      <c r="G447" s="3"/>
      <c r="J447" s="3">
        <f>IF(ISNA(VLOOKUP($A447,'classes-translation-lookup'!$A$2:$C$1000,2,FALSE)),,VLOOKUP($A447,'classes-translation-lookup'!$A$2:$C$1000,2,FALSE))</f>
        <v>0</v>
      </c>
      <c r="K447" s="3">
        <f>IF(ISNA(VLOOKUP($A447,'classes-translation-lookup'!$A$2:$C$1000,3,FALSE)),,VLOOKUP($A447,'classes-translation-lookup'!$A$2:$C$1000,3,FALSE))</f>
        <v>0</v>
      </c>
    </row>
    <row r="448" spans="3:11" ht="13">
      <c r="C448" s="3"/>
      <c r="D448" s="3"/>
      <c r="E448" s="3"/>
      <c r="F448" s="3"/>
      <c r="G448" s="3"/>
      <c r="J448" s="3">
        <f>IF(ISNA(VLOOKUP($A448,'classes-translation-lookup'!$A$2:$C$1000,2,FALSE)),,VLOOKUP($A448,'classes-translation-lookup'!$A$2:$C$1000,2,FALSE))</f>
        <v>0</v>
      </c>
      <c r="K448" s="3">
        <f>IF(ISNA(VLOOKUP($A448,'classes-translation-lookup'!$A$2:$C$1000,3,FALSE)),,VLOOKUP($A448,'classes-translation-lookup'!$A$2:$C$1000,3,FALSE))</f>
        <v>0</v>
      </c>
    </row>
    <row r="449" spans="3:11" ht="13">
      <c r="C449" s="3"/>
      <c r="D449" s="3"/>
      <c r="E449" s="3"/>
      <c r="F449" s="3"/>
      <c r="G449" s="3"/>
      <c r="J449" s="3">
        <f>IF(ISNA(VLOOKUP($A449,'classes-translation-lookup'!$A$2:$C$1000,2,FALSE)),,VLOOKUP($A449,'classes-translation-lookup'!$A$2:$C$1000,2,FALSE))</f>
        <v>0</v>
      </c>
      <c r="K449" s="3">
        <f>IF(ISNA(VLOOKUP($A449,'classes-translation-lookup'!$A$2:$C$1000,3,FALSE)),,VLOOKUP($A449,'classes-translation-lookup'!$A$2:$C$1000,3,FALSE))</f>
        <v>0</v>
      </c>
    </row>
    <row r="450" spans="3:11" ht="13">
      <c r="C450" s="3"/>
      <c r="D450" s="3"/>
      <c r="E450" s="3"/>
      <c r="F450" s="3"/>
      <c r="G450" s="3"/>
      <c r="J450" s="3">
        <f>IF(ISNA(VLOOKUP($A450,'classes-translation-lookup'!$A$2:$C$1000,2,FALSE)),,VLOOKUP($A450,'classes-translation-lookup'!$A$2:$C$1000,2,FALSE))</f>
        <v>0</v>
      </c>
      <c r="K450" s="3">
        <f>IF(ISNA(VLOOKUP($A450,'classes-translation-lookup'!$A$2:$C$1000,3,FALSE)),,VLOOKUP($A450,'classes-translation-lookup'!$A$2:$C$1000,3,FALSE))</f>
        <v>0</v>
      </c>
    </row>
    <row r="451" spans="3:11" ht="13">
      <c r="C451" s="3"/>
      <c r="D451" s="3"/>
      <c r="E451" s="3"/>
      <c r="F451" s="3"/>
      <c r="G451" s="3"/>
      <c r="J451" s="3">
        <f>IF(ISNA(VLOOKUP($A451,'classes-translation-lookup'!$A$2:$C$1000,2,FALSE)),,VLOOKUP($A451,'classes-translation-lookup'!$A$2:$C$1000,2,FALSE))</f>
        <v>0</v>
      </c>
      <c r="K451" s="3">
        <f>IF(ISNA(VLOOKUP($A451,'classes-translation-lookup'!$A$2:$C$1000,3,FALSE)),,VLOOKUP($A451,'classes-translation-lookup'!$A$2:$C$1000,3,FALSE))</f>
        <v>0</v>
      </c>
    </row>
    <row r="452" spans="3:11" ht="13">
      <c r="C452" s="3"/>
      <c r="D452" s="3"/>
      <c r="E452" s="3"/>
      <c r="F452" s="3"/>
      <c r="G452" s="3"/>
      <c r="J452" s="3">
        <f>IF(ISNA(VLOOKUP($A452,'classes-translation-lookup'!$A$2:$C$1000,2,FALSE)),,VLOOKUP($A452,'classes-translation-lookup'!$A$2:$C$1000,2,FALSE))</f>
        <v>0</v>
      </c>
      <c r="K452" s="3">
        <f>IF(ISNA(VLOOKUP($A452,'classes-translation-lookup'!$A$2:$C$1000,3,FALSE)),,VLOOKUP($A452,'classes-translation-lookup'!$A$2:$C$1000,3,FALSE))</f>
        <v>0</v>
      </c>
    </row>
    <row r="453" spans="3:11" ht="13">
      <c r="C453" s="3"/>
      <c r="D453" s="3"/>
      <c r="E453" s="3"/>
      <c r="F453" s="3"/>
      <c r="G453" s="3"/>
      <c r="J453" s="3">
        <f>IF(ISNA(VLOOKUP($A453,'classes-translation-lookup'!$A$2:$C$1000,2,FALSE)),,VLOOKUP($A453,'classes-translation-lookup'!$A$2:$C$1000,2,FALSE))</f>
        <v>0</v>
      </c>
      <c r="K453" s="3">
        <f>IF(ISNA(VLOOKUP($A453,'classes-translation-lookup'!$A$2:$C$1000,3,FALSE)),,VLOOKUP($A453,'classes-translation-lookup'!$A$2:$C$1000,3,FALSE))</f>
        <v>0</v>
      </c>
    </row>
    <row r="454" spans="3:11" ht="13">
      <c r="C454" s="3"/>
      <c r="D454" s="3"/>
      <c r="E454" s="3"/>
      <c r="F454" s="3"/>
      <c r="G454" s="3"/>
      <c r="J454" s="3">
        <f>IF(ISNA(VLOOKUP($A454,'classes-translation-lookup'!$A$2:$C$1000,2,FALSE)),,VLOOKUP($A454,'classes-translation-lookup'!$A$2:$C$1000,2,FALSE))</f>
        <v>0</v>
      </c>
      <c r="K454" s="3">
        <f>IF(ISNA(VLOOKUP($A454,'classes-translation-lookup'!$A$2:$C$1000,3,FALSE)),,VLOOKUP($A454,'classes-translation-lookup'!$A$2:$C$1000,3,FALSE))</f>
        <v>0</v>
      </c>
    </row>
    <row r="455" spans="3:11" ht="13">
      <c r="C455" s="3"/>
      <c r="D455" s="3"/>
      <c r="E455" s="3"/>
      <c r="F455" s="3"/>
      <c r="G455" s="3"/>
      <c r="J455" s="3">
        <f>IF(ISNA(VLOOKUP($A455,'classes-translation-lookup'!$A$2:$C$1000,2,FALSE)),,VLOOKUP($A455,'classes-translation-lookup'!$A$2:$C$1000,2,FALSE))</f>
        <v>0</v>
      </c>
      <c r="K455" s="3">
        <f>IF(ISNA(VLOOKUP($A455,'classes-translation-lookup'!$A$2:$C$1000,3,FALSE)),,VLOOKUP($A455,'classes-translation-lookup'!$A$2:$C$1000,3,FALSE))</f>
        <v>0</v>
      </c>
    </row>
    <row r="456" spans="3:11" ht="13">
      <c r="C456" s="3"/>
      <c r="D456" s="3"/>
      <c r="E456" s="3"/>
      <c r="F456" s="3"/>
      <c r="G456" s="3"/>
      <c r="J456" s="3">
        <f>IF(ISNA(VLOOKUP($A456,'classes-translation-lookup'!$A$2:$C$1000,2,FALSE)),,VLOOKUP($A456,'classes-translation-lookup'!$A$2:$C$1000,2,FALSE))</f>
        <v>0</v>
      </c>
      <c r="K456" s="3">
        <f>IF(ISNA(VLOOKUP($A456,'classes-translation-lookup'!$A$2:$C$1000,3,FALSE)),,VLOOKUP($A456,'classes-translation-lookup'!$A$2:$C$1000,3,FALSE))</f>
        <v>0</v>
      </c>
    </row>
    <row r="457" spans="3:11" ht="13">
      <c r="C457" s="3"/>
      <c r="D457" s="3"/>
      <c r="E457" s="3"/>
      <c r="F457" s="3"/>
      <c r="G457" s="3"/>
      <c r="J457" s="3">
        <f>IF(ISNA(VLOOKUP($A457,'classes-translation-lookup'!$A$2:$C$1000,2,FALSE)),,VLOOKUP($A457,'classes-translation-lookup'!$A$2:$C$1000,2,FALSE))</f>
        <v>0</v>
      </c>
      <c r="K457" s="3">
        <f>IF(ISNA(VLOOKUP($A457,'classes-translation-lookup'!$A$2:$C$1000,3,FALSE)),,VLOOKUP($A457,'classes-translation-lookup'!$A$2:$C$1000,3,FALSE))</f>
        <v>0</v>
      </c>
    </row>
    <row r="458" spans="3:11" ht="13">
      <c r="C458" s="3"/>
      <c r="D458" s="3"/>
      <c r="E458" s="3"/>
      <c r="F458" s="3"/>
      <c r="G458" s="3"/>
      <c r="J458" s="3">
        <f>IF(ISNA(VLOOKUP($A458,'classes-translation-lookup'!$A$2:$C$1000,2,FALSE)),,VLOOKUP($A458,'classes-translation-lookup'!$A$2:$C$1000,2,FALSE))</f>
        <v>0</v>
      </c>
      <c r="K458" s="3">
        <f>IF(ISNA(VLOOKUP($A458,'classes-translation-lookup'!$A$2:$C$1000,3,FALSE)),,VLOOKUP($A458,'classes-translation-lookup'!$A$2:$C$1000,3,FALSE))</f>
        <v>0</v>
      </c>
    </row>
    <row r="459" spans="3:11" ht="13">
      <c r="C459" s="3"/>
      <c r="D459" s="3"/>
      <c r="E459" s="3"/>
      <c r="F459" s="3"/>
      <c r="G459" s="3"/>
      <c r="J459" s="3">
        <f>IF(ISNA(VLOOKUP($A459,'classes-translation-lookup'!$A$2:$C$1000,2,FALSE)),,VLOOKUP($A459,'classes-translation-lookup'!$A$2:$C$1000,2,FALSE))</f>
        <v>0</v>
      </c>
      <c r="K459" s="3">
        <f>IF(ISNA(VLOOKUP($A459,'classes-translation-lookup'!$A$2:$C$1000,3,FALSE)),,VLOOKUP($A459,'classes-translation-lookup'!$A$2:$C$1000,3,FALSE))</f>
        <v>0</v>
      </c>
    </row>
    <row r="460" spans="3:11" ht="13">
      <c r="C460" s="3"/>
      <c r="D460" s="3"/>
      <c r="E460" s="3"/>
      <c r="F460" s="3"/>
      <c r="G460" s="3"/>
      <c r="J460" s="3">
        <f>IF(ISNA(VLOOKUP($A460,'classes-translation-lookup'!$A$2:$C$1000,2,FALSE)),,VLOOKUP($A460,'classes-translation-lookup'!$A$2:$C$1000,2,FALSE))</f>
        <v>0</v>
      </c>
      <c r="K460" s="3">
        <f>IF(ISNA(VLOOKUP($A460,'classes-translation-lookup'!$A$2:$C$1000,3,FALSE)),,VLOOKUP($A460,'classes-translation-lookup'!$A$2:$C$1000,3,FALSE))</f>
        <v>0</v>
      </c>
    </row>
    <row r="461" spans="3:11" ht="13">
      <c r="C461" s="3"/>
      <c r="D461" s="3"/>
      <c r="E461" s="3"/>
      <c r="F461" s="3"/>
      <c r="G461" s="3"/>
      <c r="J461" s="3">
        <f>IF(ISNA(VLOOKUP($A461,'classes-translation-lookup'!$A$2:$C$1000,2,FALSE)),,VLOOKUP($A461,'classes-translation-lookup'!$A$2:$C$1000,2,FALSE))</f>
        <v>0</v>
      </c>
      <c r="K461" s="3">
        <f>IF(ISNA(VLOOKUP($A461,'classes-translation-lookup'!$A$2:$C$1000,3,FALSE)),,VLOOKUP($A461,'classes-translation-lookup'!$A$2:$C$1000,3,FALSE))</f>
        <v>0</v>
      </c>
    </row>
    <row r="462" spans="3:11" ht="13">
      <c r="C462" s="3"/>
      <c r="D462" s="3"/>
      <c r="E462" s="3"/>
      <c r="F462" s="3"/>
      <c r="G462" s="3"/>
      <c r="J462" s="3">
        <f>IF(ISNA(VLOOKUP($A462,'classes-translation-lookup'!$A$2:$C$1000,2,FALSE)),,VLOOKUP($A462,'classes-translation-lookup'!$A$2:$C$1000,2,FALSE))</f>
        <v>0</v>
      </c>
      <c r="K462" s="3">
        <f>IF(ISNA(VLOOKUP($A462,'classes-translation-lookup'!$A$2:$C$1000,3,FALSE)),,VLOOKUP($A462,'classes-translation-lookup'!$A$2:$C$1000,3,FALSE))</f>
        <v>0</v>
      </c>
    </row>
    <row r="463" spans="3:11" ht="13">
      <c r="C463" s="3"/>
      <c r="D463" s="3"/>
      <c r="E463" s="3"/>
      <c r="F463" s="3"/>
      <c r="G463" s="3"/>
      <c r="J463" s="3">
        <f>IF(ISNA(VLOOKUP($A463,'classes-translation-lookup'!$A$2:$C$1000,2,FALSE)),,VLOOKUP($A463,'classes-translation-lookup'!$A$2:$C$1000,2,FALSE))</f>
        <v>0</v>
      </c>
      <c r="K463" s="3">
        <f>IF(ISNA(VLOOKUP($A463,'classes-translation-lookup'!$A$2:$C$1000,3,FALSE)),,VLOOKUP($A463,'classes-translation-lookup'!$A$2:$C$1000,3,FALSE))</f>
        <v>0</v>
      </c>
    </row>
    <row r="464" spans="3:11" ht="13">
      <c r="C464" s="3"/>
      <c r="D464" s="3"/>
      <c r="E464" s="3"/>
      <c r="F464" s="3"/>
      <c r="G464" s="3"/>
      <c r="J464" s="3">
        <f>IF(ISNA(VLOOKUP($A464,'classes-translation-lookup'!$A$2:$C$1000,2,FALSE)),,VLOOKUP($A464,'classes-translation-lookup'!$A$2:$C$1000,2,FALSE))</f>
        <v>0</v>
      </c>
      <c r="K464" s="3">
        <f>IF(ISNA(VLOOKUP($A464,'classes-translation-lookup'!$A$2:$C$1000,3,FALSE)),,VLOOKUP($A464,'classes-translation-lookup'!$A$2:$C$1000,3,FALSE))</f>
        <v>0</v>
      </c>
    </row>
    <row r="465" spans="3:11" ht="13">
      <c r="C465" s="3"/>
      <c r="D465" s="3"/>
      <c r="E465" s="3"/>
      <c r="F465" s="3"/>
      <c r="G465" s="3"/>
      <c r="J465" s="3">
        <f>IF(ISNA(VLOOKUP($A465,'classes-translation-lookup'!$A$2:$C$1000,2,FALSE)),,VLOOKUP($A465,'classes-translation-lookup'!$A$2:$C$1000,2,FALSE))</f>
        <v>0</v>
      </c>
      <c r="K465" s="3">
        <f>IF(ISNA(VLOOKUP($A465,'classes-translation-lookup'!$A$2:$C$1000,3,FALSE)),,VLOOKUP($A465,'classes-translation-lookup'!$A$2:$C$1000,3,FALSE))</f>
        <v>0</v>
      </c>
    </row>
    <row r="466" spans="3:11" ht="13">
      <c r="C466" s="3"/>
      <c r="D466" s="3"/>
      <c r="E466" s="3"/>
      <c r="F466" s="3"/>
      <c r="G466" s="3"/>
      <c r="J466" s="3">
        <f>IF(ISNA(VLOOKUP($A466,'classes-translation-lookup'!$A$2:$C$1000,2,FALSE)),,VLOOKUP($A466,'classes-translation-lookup'!$A$2:$C$1000,2,FALSE))</f>
        <v>0</v>
      </c>
      <c r="K466" s="3">
        <f>IF(ISNA(VLOOKUP($A466,'classes-translation-lookup'!$A$2:$C$1000,3,FALSE)),,VLOOKUP($A466,'classes-translation-lookup'!$A$2:$C$1000,3,FALSE))</f>
        <v>0</v>
      </c>
    </row>
    <row r="467" spans="3:11" ht="13">
      <c r="C467" s="3"/>
      <c r="D467" s="3"/>
      <c r="E467" s="3"/>
      <c r="F467" s="3"/>
      <c r="G467" s="3"/>
      <c r="J467" s="3">
        <f>IF(ISNA(VLOOKUP($A467,'classes-translation-lookup'!$A$2:$C$1000,2,FALSE)),,VLOOKUP($A467,'classes-translation-lookup'!$A$2:$C$1000,2,FALSE))</f>
        <v>0</v>
      </c>
      <c r="K467" s="3">
        <f>IF(ISNA(VLOOKUP($A467,'classes-translation-lookup'!$A$2:$C$1000,3,FALSE)),,VLOOKUP($A467,'classes-translation-lookup'!$A$2:$C$1000,3,FALSE))</f>
        <v>0</v>
      </c>
    </row>
    <row r="468" spans="3:11" ht="13">
      <c r="C468" s="3"/>
      <c r="D468" s="3"/>
      <c r="E468" s="3"/>
      <c r="F468" s="3"/>
      <c r="G468" s="3"/>
      <c r="J468" s="3">
        <f>IF(ISNA(VLOOKUP($A468,'classes-translation-lookup'!$A$2:$C$1000,2,FALSE)),,VLOOKUP($A468,'classes-translation-lookup'!$A$2:$C$1000,2,FALSE))</f>
        <v>0</v>
      </c>
      <c r="K468" s="3">
        <f>IF(ISNA(VLOOKUP($A468,'classes-translation-lookup'!$A$2:$C$1000,3,FALSE)),,VLOOKUP($A468,'classes-translation-lookup'!$A$2:$C$1000,3,FALSE))</f>
        <v>0</v>
      </c>
    </row>
    <row r="469" spans="3:11" ht="13">
      <c r="C469" s="3"/>
      <c r="D469" s="3"/>
      <c r="E469" s="3"/>
      <c r="F469" s="3"/>
      <c r="G469" s="3"/>
      <c r="J469" s="3">
        <f>IF(ISNA(VLOOKUP($A469,'classes-translation-lookup'!$A$2:$C$1000,2,FALSE)),,VLOOKUP($A469,'classes-translation-lookup'!$A$2:$C$1000,2,FALSE))</f>
        <v>0</v>
      </c>
      <c r="K469" s="3">
        <f>IF(ISNA(VLOOKUP($A469,'classes-translation-lookup'!$A$2:$C$1000,3,FALSE)),,VLOOKUP($A469,'classes-translation-lookup'!$A$2:$C$1000,3,FALSE))</f>
        <v>0</v>
      </c>
    </row>
    <row r="470" spans="3:11" ht="13">
      <c r="C470" s="3"/>
      <c r="D470" s="3"/>
      <c r="E470" s="3"/>
      <c r="F470" s="3"/>
      <c r="G470" s="3"/>
      <c r="J470" s="3">
        <f>IF(ISNA(VLOOKUP($A470,'classes-translation-lookup'!$A$2:$C$1000,2,FALSE)),,VLOOKUP($A470,'classes-translation-lookup'!$A$2:$C$1000,2,FALSE))</f>
        <v>0</v>
      </c>
      <c r="K470" s="3">
        <f>IF(ISNA(VLOOKUP($A470,'classes-translation-lookup'!$A$2:$C$1000,3,FALSE)),,VLOOKUP($A470,'classes-translation-lookup'!$A$2:$C$1000,3,FALSE))</f>
        <v>0</v>
      </c>
    </row>
    <row r="471" spans="3:11" ht="13">
      <c r="C471" s="3"/>
      <c r="D471" s="3"/>
      <c r="E471" s="3"/>
      <c r="F471" s="3"/>
      <c r="G471" s="3"/>
      <c r="J471" s="3">
        <f>IF(ISNA(VLOOKUP($A471,'classes-translation-lookup'!$A$2:$C$1000,2,FALSE)),,VLOOKUP($A471,'classes-translation-lookup'!$A$2:$C$1000,2,FALSE))</f>
        <v>0</v>
      </c>
      <c r="K471" s="3">
        <f>IF(ISNA(VLOOKUP($A471,'classes-translation-lookup'!$A$2:$C$1000,3,FALSE)),,VLOOKUP($A471,'classes-translation-lookup'!$A$2:$C$1000,3,FALSE))</f>
        <v>0</v>
      </c>
    </row>
    <row r="472" spans="3:11" ht="13">
      <c r="C472" s="3"/>
      <c r="D472" s="3"/>
      <c r="E472" s="3"/>
      <c r="F472" s="3"/>
      <c r="G472" s="3"/>
      <c r="J472" s="3">
        <f>IF(ISNA(VLOOKUP($A472,'classes-translation-lookup'!$A$2:$C$1000,2,FALSE)),,VLOOKUP($A472,'classes-translation-lookup'!$A$2:$C$1000,2,FALSE))</f>
        <v>0</v>
      </c>
      <c r="K472" s="3">
        <f>IF(ISNA(VLOOKUP($A472,'classes-translation-lookup'!$A$2:$C$1000,3,FALSE)),,VLOOKUP($A472,'classes-translation-lookup'!$A$2:$C$1000,3,FALSE))</f>
        <v>0</v>
      </c>
    </row>
    <row r="473" spans="3:11" ht="13">
      <c r="C473" s="3"/>
      <c r="D473" s="3"/>
      <c r="E473" s="3"/>
      <c r="F473" s="3"/>
      <c r="G473" s="3"/>
      <c r="J473" s="3">
        <f>IF(ISNA(VLOOKUP($A473,'classes-translation-lookup'!$A$2:$C$1000,2,FALSE)),,VLOOKUP($A473,'classes-translation-lookup'!$A$2:$C$1000,2,FALSE))</f>
        <v>0</v>
      </c>
      <c r="K473" s="3">
        <f>IF(ISNA(VLOOKUP($A473,'classes-translation-lookup'!$A$2:$C$1000,3,FALSE)),,VLOOKUP($A473,'classes-translation-lookup'!$A$2:$C$1000,3,FALSE))</f>
        <v>0</v>
      </c>
    </row>
    <row r="474" spans="3:11" ht="13">
      <c r="C474" s="3"/>
      <c r="D474" s="3"/>
      <c r="E474" s="3"/>
      <c r="F474" s="3"/>
      <c r="G474" s="3"/>
      <c r="J474" s="3">
        <f>IF(ISNA(VLOOKUP($A474,'classes-translation-lookup'!$A$2:$C$1000,2,FALSE)),,VLOOKUP($A474,'classes-translation-lookup'!$A$2:$C$1000,2,FALSE))</f>
        <v>0</v>
      </c>
      <c r="K474" s="3">
        <f>IF(ISNA(VLOOKUP($A474,'classes-translation-lookup'!$A$2:$C$1000,3,FALSE)),,VLOOKUP($A474,'classes-translation-lookup'!$A$2:$C$1000,3,FALSE))</f>
        <v>0</v>
      </c>
    </row>
    <row r="475" spans="3:11" ht="13">
      <c r="C475" s="3"/>
      <c r="D475" s="3"/>
      <c r="E475" s="3"/>
      <c r="F475" s="3"/>
      <c r="G475" s="3"/>
      <c r="J475" s="3">
        <f>IF(ISNA(VLOOKUP($A475,'classes-translation-lookup'!$A$2:$C$1000,2,FALSE)),,VLOOKUP($A475,'classes-translation-lookup'!$A$2:$C$1000,2,FALSE))</f>
        <v>0</v>
      </c>
      <c r="K475" s="3">
        <f>IF(ISNA(VLOOKUP($A475,'classes-translation-lookup'!$A$2:$C$1000,3,FALSE)),,VLOOKUP($A475,'classes-translation-lookup'!$A$2:$C$1000,3,FALSE))</f>
        <v>0</v>
      </c>
    </row>
    <row r="476" spans="3:11" ht="13">
      <c r="C476" s="3"/>
      <c r="D476" s="3"/>
      <c r="E476" s="3"/>
      <c r="F476" s="3"/>
      <c r="G476" s="3"/>
      <c r="J476" s="3">
        <f>IF(ISNA(VLOOKUP($A476,'classes-translation-lookup'!$A$2:$C$1000,2,FALSE)),,VLOOKUP($A476,'classes-translation-lookup'!$A$2:$C$1000,2,FALSE))</f>
        <v>0</v>
      </c>
      <c r="K476" s="3">
        <f>IF(ISNA(VLOOKUP($A476,'classes-translation-lookup'!$A$2:$C$1000,3,FALSE)),,VLOOKUP($A476,'classes-translation-lookup'!$A$2:$C$1000,3,FALSE))</f>
        <v>0</v>
      </c>
    </row>
    <row r="477" spans="3:11" ht="13">
      <c r="C477" s="3"/>
      <c r="D477" s="3"/>
      <c r="E477" s="3"/>
      <c r="F477" s="3"/>
      <c r="G477" s="3"/>
      <c r="J477" s="3">
        <f>IF(ISNA(VLOOKUP($A477,'classes-translation-lookup'!$A$2:$C$1000,2,FALSE)),,VLOOKUP($A477,'classes-translation-lookup'!$A$2:$C$1000,2,FALSE))</f>
        <v>0</v>
      </c>
      <c r="K477" s="3">
        <f>IF(ISNA(VLOOKUP($A477,'classes-translation-lookup'!$A$2:$C$1000,3,FALSE)),,VLOOKUP($A477,'classes-translation-lookup'!$A$2:$C$1000,3,FALSE))</f>
        <v>0</v>
      </c>
    </row>
    <row r="478" spans="3:11" ht="13">
      <c r="C478" s="3"/>
      <c r="D478" s="3"/>
      <c r="E478" s="3"/>
      <c r="F478" s="3"/>
      <c r="G478" s="3"/>
      <c r="J478" s="3">
        <f>IF(ISNA(VLOOKUP($A478,'classes-translation-lookup'!$A$2:$C$1000,2,FALSE)),,VLOOKUP($A478,'classes-translation-lookup'!$A$2:$C$1000,2,FALSE))</f>
        <v>0</v>
      </c>
      <c r="K478" s="3">
        <f>IF(ISNA(VLOOKUP($A478,'classes-translation-lookup'!$A$2:$C$1000,3,FALSE)),,VLOOKUP($A478,'classes-translation-lookup'!$A$2:$C$1000,3,FALSE))</f>
        <v>0</v>
      </c>
    </row>
    <row r="479" spans="3:11" ht="13">
      <c r="C479" s="3"/>
      <c r="D479" s="3"/>
      <c r="E479" s="3"/>
      <c r="F479" s="3"/>
      <c r="G479" s="3"/>
      <c r="J479" s="3">
        <f>IF(ISNA(VLOOKUP($A479,'classes-translation-lookup'!$A$2:$C$1000,2,FALSE)),,VLOOKUP($A479,'classes-translation-lookup'!$A$2:$C$1000,2,FALSE))</f>
        <v>0</v>
      </c>
      <c r="K479" s="3">
        <f>IF(ISNA(VLOOKUP($A479,'classes-translation-lookup'!$A$2:$C$1000,3,FALSE)),,VLOOKUP($A479,'classes-translation-lookup'!$A$2:$C$1000,3,FALSE))</f>
        <v>0</v>
      </c>
    </row>
    <row r="480" spans="3:11" ht="13">
      <c r="C480" s="3"/>
      <c r="D480" s="3"/>
      <c r="E480" s="3"/>
      <c r="F480" s="3"/>
      <c r="G480" s="3"/>
      <c r="J480" s="3">
        <f>IF(ISNA(VLOOKUP($A480,'classes-translation-lookup'!$A$2:$C$1000,2,FALSE)),,VLOOKUP($A480,'classes-translation-lookup'!$A$2:$C$1000,2,FALSE))</f>
        <v>0</v>
      </c>
      <c r="K480" s="3">
        <f>IF(ISNA(VLOOKUP($A480,'classes-translation-lookup'!$A$2:$C$1000,3,FALSE)),,VLOOKUP($A480,'classes-translation-lookup'!$A$2:$C$1000,3,FALSE))</f>
        <v>0</v>
      </c>
    </row>
    <row r="481" spans="3:11" ht="13">
      <c r="C481" s="3"/>
      <c r="D481" s="3"/>
      <c r="E481" s="3"/>
      <c r="F481" s="3"/>
      <c r="G481" s="3"/>
      <c r="J481" s="3">
        <f>IF(ISNA(VLOOKUP($A481,'classes-translation-lookup'!$A$2:$C$1000,2,FALSE)),,VLOOKUP($A481,'classes-translation-lookup'!$A$2:$C$1000,2,FALSE))</f>
        <v>0</v>
      </c>
      <c r="K481" s="3">
        <f>IF(ISNA(VLOOKUP($A481,'classes-translation-lookup'!$A$2:$C$1000,3,FALSE)),,VLOOKUP($A481,'classes-translation-lookup'!$A$2:$C$1000,3,FALSE))</f>
        <v>0</v>
      </c>
    </row>
    <row r="482" spans="3:11" ht="13">
      <c r="C482" s="3"/>
      <c r="D482" s="3"/>
      <c r="E482" s="3"/>
      <c r="F482" s="3"/>
      <c r="G482" s="3"/>
      <c r="J482" s="3">
        <f>IF(ISNA(VLOOKUP($A482,'classes-translation-lookup'!$A$2:$C$1000,2,FALSE)),,VLOOKUP($A482,'classes-translation-lookup'!$A$2:$C$1000,2,FALSE))</f>
        <v>0</v>
      </c>
      <c r="K482" s="3">
        <f>IF(ISNA(VLOOKUP($A482,'classes-translation-lookup'!$A$2:$C$1000,3,FALSE)),,VLOOKUP($A482,'classes-translation-lookup'!$A$2:$C$1000,3,FALSE))</f>
        <v>0</v>
      </c>
    </row>
    <row r="483" spans="3:11" ht="13">
      <c r="C483" s="3"/>
      <c r="D483" s="3"/>
      <c r="E483" s="3"/>
      <c r="F483" s="3"/>
      <c r="G483" s="3"/>
      <c r="J483" s="3">
        <f>IF(ISNA(VLOOKUP($A483,'classes-translation-lookup'!$A$2:$C$1000,2,FALSE)),,VLOOKUP($A483,'classes-translation-lookup'!$A$2:$C$1000,2,FALSE))</f>
        <v>0</v>
      </c>
      <c r="K483" s="3">
        <f>IF(ISNA(VLOOKUP($A483,'classes-translation-lookup'!$A$2:$C$1000,3,FALSE)),,VLOOKUP($A483,'classes-translation-lookup'!$A$2:$C$1000,3,FALSE))</f>
        <v>0</v>
      </c>
    </row>
    <row r="484" spans="3:11" ht="13">
      <c r="C484" s="3"/>
      <c r="D484" s="3"/>
      <c r="E484" s="3"/>
      <c r="F484" s="3"/>
      <c r="G484" s="3"/>
      <c r="J484" s="3">
        <f>IF(ISNA(VLOOKUP($A484,'classes-translation-lookup'!$A$2:$C$1000,2,FALSE)),,VLOOKUP($A484,'classes-translation-lookup'!$A$2:$C$1000,2,FALSE))</f>
        <v>0</v>
      </c>
      <c r="K484" s="3">
        <f>IF(ISNA(VLOOKUP($A484,'classes-translation-lookup'!$A$2:$C$1000,3,FALSE)),,VLOOKUP($A484,'classes-translation-lookup'!$A$2:$C$1000,3,FALSE))</f>
        <v>0</v>
      </c>
    </row>
    <row r="485" spans="3:11" ht="13">
      <c r="C485" s="3"/>
      <c r="D485" s="3"/>
      <c r="E485" s="3"/>
      <c r="F485" s="3"/>
      <c r="G485" s="3"/>
      <c r="J485" s="3">
        <f>IF(ISNA(VLOOKUP($A485,'classes-translation-lookup'!$A$2:$C$1000,2,FALSE)),,VLOOKUP($A485,'classes-translation-lookup'!$A$2:$C$1000,2,FALSE))</f>
        <v>0</v>
      </c>
      <c r="K485" s="3">
        <f>IF(ISNA(VLOOKUP($A485,'classes-translation-lookup'!$A$2:$C$1000,3,FALSE)),,VLOOKUP($A485,'classes-translation-lookup'!$A$2:$C$1000,3,FALSE))</f>
        <v>0</v>
      </c>
    </row>
    <row r="486" spans="3:11" ht="13">
      <c r="C486" s="3"/>
      <c r="D486" s="3"/>
      <c r="E486" s="3"/>
      <c r="F486" s="3"/>
      <c r="G486" s="3"/>
      <c r="J486" s="3">
        <f>IF(ISNA(VLOOKUP($A486,'classes-translation-lookup'!$A$2:$C$1000,2,FALSE)),,VLOOKUP($A486,'classes-translation-lookup'!$A$2:$C$1000,2,FALSE))</f>
        <v>0</v>
      </c>
      <c r="K486" s="3">
        <f>IF(ISNA(VLOOKUP($A486,'classes-translation-lookup'!$A$2:$C$1000,3,FALSE)),,VLOOKUP($A486,'classes-translation-lookup'!$A$2:$C$1000,3,FALSE))</f>
        <v>0</v>
      </c>
    </row>
    <row r="487" spans="3:11" ht="13">
      <c r="C487" s="3"/>
      <c r="D487" s="3"/>
      <c r="E487" s="3"/>
      <c r="F487" s="3"/>
      <c r="G487" s="3"/>
      <c r="J487" s="3">
        <f>IF(ISNA(VLOOKUP($A487,'classes-translation-lookup'!$A$2:$C$1000,2,FALSE)),,VLOOKUP($A487,'classes-translation-lookup'!$A$2:$C$1000,2,FALSE))</f>
        <v>0</v>
      </c>
      <c r="K487" s="3">
        <f>IF(ISNA(VLOOKUP($A487,'classes-translation-lookup'!$A$2:$C$1000,3,FALSE)),,VLOOKUP($A487,'classes-translation-lookup'!$A$2:$C$1000,3,FALSE))</f>
        <v>0</v>
      </c>
    </row>
    <row r="488" spans="3:11" ht="13">
      <c r="C488" s="3"/>
      <c r="D488" s="3"/>
      <c r="E488" s="3"/>
      <c r="F488" s="3"/>
      <c r="G488" s="3"/>
      <c r="J488" s="3">
        <f>IF(ISNA(VLOOKUP($A488,'classes-translation-lookup'!$A$2:$C$1000,2,FALSE)),,VLOOKUP($A488,'classes-translation-lookup'!$A$2:$C$1000,2,FALSE))</f>
        <v>0</v>
      </c>
      <c r="K488" s="3">
        <f>IF(ISNA(VLOOKUP($A488,'classes-translation-lookup'!$A$2:$C$1000,3,FALSE)),,VLOOKUP($A488,'classes-translation-lookup'!$A$2:$C$1000,3,FALSE))</f>
        <v>0</v>
      </c>
    </row>
    <row r="489" spans="3:11" ht="13">
      <c r="C489" s="3"/>
      <c r="D489" s="3"/>
      <c r="E489" s="3"/>
      <c r="F489" s="3"/>
      <c r="G489" s="3"/>
      <c r="J489" s="3">
        <f>IF(ISNA(VLOOKUP($A489,'classes-translation-lookup'!$A$2:$C$1000,2,FALSE)),,VLOOKUP($A489,'classes-translation-lookup'!$A$2:$C$1000,2,FALSE))</f>
        <v>0</v>
      </c>
      <c r="K489" s="3">
        <f>IF(ISNA(VLOOKUP($A489,'classes-translation-lookup'!$A$2:$C$1000,3,FALSE)),,VLOOKUP($A489,'classes-translation-lookup'!$A$2:$C$1000,3,FALSE))</f>
        <v>0</v>
      </c>
    </row>
    <row r="490" spans="3:11" ht="13">
      <c r="C490" s="3"/>
      <c r="D490" s="3"/>
      <c r="E490" s="3"/>
      <c r="F490" s="3"/>
      <c r="G490" s="3"/>
      <c r="J490" s="3">
        <f>IF(ISNA(VLOOKUP($A490,'classes-translation-lookup'!$A$2:$C$1000,2,FALSE)),,VLOOKUP($A490,'classes-translation-lookup'!$A$2:$C$1000,2,FALSE))</f>
        <v>0</v>
      </c>
      <c r="K490" s="3">
        <f>IF(ISNA(VLOOKUP($A490,'classes-translation-lookup'!$A$2:$C$1000,3,FALSE)),,VLOOKUP($A490,'classes-translation-lookup'!$A$2:$C$1000,3,FALSE))</f>
        <v>0</v>
      </c>
    </row>
    <row r="491" spans="3:11" ht="13">
      <c r="C491" s="3"/>
      <c r="D491" s="3"/>
      <c r="E491" s="3"/>
      <c r="F491" s="3"/>
      <c r="G491" s="3"/>
      <c r="J491" s="3">
        <f>IF(ISNA(VLOOKUP($A491,'classes-translation-lookup'!$A$2:$C$1000,2,FALSE)),,VLOOKUP($A491,'classes-translation-lookup'!$A$2:$C$1000,2,FALSE))</f>
        <v>0</v>
      </c>
      <c r="K491" s="3">
        <f>IF(ISNA(VLOOKUP($A491,'classes-translation-lookup'!$A$2:$C$1000,3,FALSE)),,VLOOKUP($A491,'classes-translation-lookup'!$A$2:$C$1000,3,FALSE))</f>
        <v>0</v>
      </c>
    </row>
    <row r="492" spans="3:11" ht="13">
      <c r="C492" s="3"/>
      <c r="D492" s="3"/>
      <c r="E492" s="3"/>
      <c r="F492" s="3"/>
      <c r="G492" s="3"/>
      <c r="J492" s="3">
        <f>IF(ISNA(VLOOKUP($A492,'classes-translation-lookup'!$A$2:$C$1000,2,FALSE)),,VLOOKUP($A492,'classes-translation-lookup'!$A$2:$C$1000,2,FALSE))</f>
        <v>0</v>
      </c>
      <c r="K492" s="3">
        <f>IF(ISNA(VLOOKUP($A492,'classes-translation-lookup'!$A$2:$C$1000,3,FALSE)),,VLOOKUP($A492,'classes-translation-lookup'!$A$2:$C$1000,3,FALSE))</f>
        <v>0</v>
      </c>
    </row>
    <row r="493" spans="3:11" ht="13">
      <c r="C493" s="3"/>
      <c r="D493" s="3"/>
      <c r="E493" s="3"/>
      <c r="F493" s="3"/>
      <c r="G493" s="3"/>
      <c r="J493" s="3">
        <f>IF(ISNA(VLOOKUP($A493,'classes-translation-lookup'!$A$2:$C$1000,2,FALSE)),,VLOOKUP($A493,'classes-translation-lookup'!$A$2:$C$1000,2,FALSE))</f>
        <v>0</v>
      </c>
      <c r="K493" s="3">
        <f>IF(ISNA(VLOOKUP($A493,'classes-translation-lookup'!$A$2:$C$1000,3,FALSE)),,VLOOKUP($A493,'classes-translation-lookup'!$A$2:$C$1000,3,FALSE))</f>
        <v>0</v>
      </c>
    </row>
    <row r="494" spans="3:11" ht="13">
      <c r="C494" s="3"/>
      <c r="D494" s="3"/>
      <c r="E494" s="3"/>
      <c r="F494" s="3"/>
      <c r="G494" s="3"/>
      <c r="J494" s="3">
        <f>IF(ISNA(VLOOKUP($A494,'classes-translation-lookup'!$A$2:$C$1000,2,FALSE)),,VLOOKUP($A494,'classes-translation-lookup'!$A$2:$C$1000,2,FALSE))</f>
        <v>0</v>
      </c>
      <c r="K494" s="3">
        <f>IF(ISNA(VLOOKUP($A494,'classes-translation-lookup'!$A$2:$C$1000,3,FALSE)),,VLOOKUP($A494,'classes-translation-lookup'!$A$2:$C$1000,3,FALSE))</f>
        <v>0</v>
      </c>
    </row>
    <row r="495" spans="3:11" ht="13">
      <c r="C495" s="3"/>
      <c r="D495" s="3"/>
      <c r="E495" s="3"/>
      <c r="F495" s="3"/>
      <c r="G495" s="3"/>
      <c r="J495" s="3">
        <f>IF(ISNA(VLOOKUP($A495,'classes-translation-lookup'!$A$2:$C$1000,2,FALSE)),,VLOOKUP($A495,'classes-translation-lookup'!$A$2:$C$1000,2,FALSE))</f>
        <v>0</v>
      </c>
      <c r="K495" s="3">
        <f>IF(ISNA(VLOOKUP($A495,'classes-translation-lookup'!$A$2:$C$1000,3,FALSE)),,VLOOKUP($A495,'classes-translation-lookup'!$A$2:$C$1000,3,FALSE))</f>
        <v>0</v>
      </c>
    </row>
    <row r="496" spans="3:11" ht="13">
      <c r="C496" s="3"/>
      <c r="D496" s="3"/>
      <c r="E496" s="3"/>
      <c r="F496" s="3"/>
      <c r="G496" s="3"/>
      <c r="J496" s="3">
        <f>IF(ISNA(VLOOKUP($A496,'classes-translation-lookup'!$A$2:$C$1000,2,FALSE)),,VLOOKUP($A496,'classes-translation-lookup'!$A$2:$C$1000,2,FALSE))</f>
        <v>0</v>
      </c>
      <c r="K496" s="3">
        <f>IF(ISNA(VLOOKUP($A496,'classes-translation-lookup'!$A$2:$C$1000,3,FALSE)),,VLOOKUP($A496,'classes-translation-lookup'!$A$2:$C$1000,3,FALSE))</f>
        <v>0</v>
      </c>
    </row>
    <row r="497" spans="3:11" ht="13">
      <c r="C497" s="3"/>
      <c r="D497" s="3"/>
      <c r="E497" s="3"/>
      <c r="F497" s="3"/>
      <c r="G497" s="3"/>
      <c r="J497" s="3">
        <f>IF(ISNA(VLOOKUP($A497,'classes-translation-lookup'!$A$2:$C$1000,2,FALSE)),,VLOOKUP($A497,'classes-translation-lookup'!$A$2:$C$1000,2,FALSE))</f>
        <v>0</v>
      </c>
      <c r="K497" s="3">
        <f>IF(ISNA(VLOOKUP($A497,'classes-translation-lookup'!$A$2:$C$1000,3,FALSE)),,VLOOKUP($A497,'classes-translation-lookup'!$A$2:$C$1000,3,FALSE))</f>
        <v>0</v>
      </c>
    </row>
    <row r="498" spans="3:11" ht="13">
      <c r="C498" s="3"/>
      <c r="D498" s="3"/>
      <c r="E498" s="3"/>
      <c r="F498" s="3"/>
      <c r="G498" s="3"/>
      <c r="J498" s="3">
        <f>IF(ISNA(VLOOKUP($A498,'classes-translation-lookup'!$A$2:$C$1000,2,FALSE)),,VLOOKUP($A498,'classes-translation-lookup'!$A$2:$C$1000,2,FALSE))</f>
        <v>0</v>
      </c>
      <c r="K498" s="3">
        <f>IF(ISNA(VLOOKUP($A498,'classes-translation-lookup'!$A$2:$C$1000,3,FALSE)),,VLOOKUP($A498,'classes-translation-lookup'!$A$2:$C$1000,3,FALSE))</f>
        <v>0</v>
      </c>
    </row>
    <row r="499" spans="3:11" ht="13">
      <c r="C499" s="3"/>
      <c r="D499" s="3"/>
      <c r="E499" s="3"/>
      <c r="F499" s="3"/>
      <c r="G499" s="3"/>
      <c r="J499" s="3">
        <f>IF(ISNA(VLOOKUP($A499,'classes-translation-lookup'!$A$2:$C$1000,2,FALSE)),,VLOOKUP($A499,'classes-translation-lookup'!$A$2:$C$1000,2,FALSE))</f>
        <v>0</v>
      </c>
      <c r="K499" s="3">
        <f>IF(ISNA(VLOOKUP($A499,'classes-translation-lookup'!$A$2:$C$1000,3,FALSE)),,VLOOKUP($A499,'classes-translation-lookup'!$A$2:$C$1000,3,FALSE))</f>
        <v>0</v>
      </c>
    </row>
    <row r="500" spans="3:11" ht="13">
      <c r="C500" s="3"/>
      <c r="D500" s="3"/>
      <c r="E500" s="3"/>
      <c r="F500" s="3"/>
      <c r="G500" s="3"/>
      <c r="J500" s="3">
        <f>IF(ISNA(VLOOKUP($A500,'classes-translation-lookup'!$A$2:$C$1000,2,FALSE)),,VLOOKUP($A500,'classes-translation-lookup'!$A$2:$C$1000,2,FALSE))</f>
        <v>0</v>
      </c>
      <c r="K500" s="3">
        <f>IF(ISNA(VLOOKUP($A500,'classes-translation-lookup'!$A$2:$C$1000,3,FALSE)),,VLOOKUP($A500,'classes-translation-lookup'!$A$2:$C$1000,3,FALSE))</f>
        <v>0</v>
      </c>
    </row>
    <row r="501" spans="3:11" ht="13">
      <c r="C501" s="3"/>
      <c r="D501" s="3"/>
      <c r="E501" s="3"/>
      <c r="F501" s="3"/>
      <c r="G501" s="3"/>
      <c r="J501" s="3">
        <f>IF(ISNA(VLOOKUP($A501,'classes-translation-lookup'!$A$2:$C$1000,2,FALSE)),,VLOOKUP($A501,'classes-translation-lookup'!$A$2:$C$1000,2,FALSE))</f>
        <v>0</v>
      </c>
      <c r="K501" s="3">
        <f>IF(ISNA(VLOOKUP($A501,'classes-translation-lookup'!$A$2:$C$1000,3,FALSE)),,VLOOKUP($A501,'classes-translation-lookup'!$A$2:$C$1000,3,FALSE))</f>
        <v>0</v>
      </c>
    </row>
    <row r="502" spans="3:11" ht="13">
      <c r="C502" s="3"/>
      <c r="D502" s="3"/>
      <c r="E502" s="3"/>
      <c r="F502" s="3"/>
      <c r="G502" s="3"/>
      <c r="J502" s="3">
        <f>IF(ISNA(VLOOKUP($A502,'classes-translation-lookup'!$A$2:$C$1000,2,FALSE)),,VLOOKUP($A502,'classes-translation-lookup'!$A$2:$C$1000,2,FALSE))</f>
        <v>0</v>
      </c>
      <c r="K502" s="3">
        <f>IF(ISNA(VLOOKUP($A502,'classes-translation-lookup'!$A$2:$C$1000,3,FALSE)),,VLOOKUP($A502,'classes-translation-lookup'!$A$2:$C$1000,3,FALSE))</f>
        <v>0</v>
      </c>
    </row>
    <row r="503" spans="3:11" ht="13">
      <c r="C503" s="3"/>
      <c r="D503" s="3"/>
      <c r="E503" s="3"/>
      <c r="F503" s="3"/>
      <c r="G503" s="3"/>
      <c r="J503" s="3">
        <f>IF(ISNA(VLOOKUP($A503,'classes-translation-lookup'!$A$2:$C$1000,2,FALSE)),,VLOOKUP($A503,'classes-translation-lookup'!$A$2:$C$1000,2,FALSE))</f>
        <v>0</v>
      </c>
      <c r="K503" s="3">
        <f>IF(ISNA(VLOOKUP($A503,'classes-translation-lookup'!$A$2:$C$1000,3,FALSE)),,VLOOKUP($A503,'classes-translation-lookup'!$A$2:$C$1000,3,FALSE))</f>
        <v>0</v>
      </c>
    </row>
    <row r="504" spans="3:11" ht="13">
      <c r="C504" s="3"/>
      <c r="D504" s="3"/>
      <c r="E504" s="3"/>
      <c r="F504" s="3"/>
      <c r="G504" s="3"/>
      <c r="J504" s="3">
        <f>IF(ISNA(VLOOKUP($A504,'classes-translation-lookup'!$A$2:$C$1000,2,FALSE)),,VLOOKUP($A504,'classes-translation-lookup'!$A$2:$C$1000,2,FALSE))</f>
        <v>0</v>
      </c>
      <c r="K504" s="3">
        <f>IF(ISNA(VLOOKUP($A504,'classes-translation-lookup'!$A$2:$C$1000,3,FALSE)),,VLOOKUP($A504,'classes-translation-lookup'!$A$2:$C$1000,3,FALSE))</f>
        <v>0</v>
      </c>
    </row>
    <row r="505" spans="3:11" ht="13">
      <c r="C505" s="3"/>
      <c r="D505" s="3"/>
      <c r="E505" s="3"/>
      <c r="F505" s="3"/>
      <c r="G505" s="3"/>
      <c r="J505" s="3">
        <f>IF(ISNA(VLOOKUP($A505,'classes-translation-lookup'!$A$2:$C$1000,2,FALSE)),,VLOOKUP($A505,'classes-translation-lookup'!$A$2:$C$1000,2,FALSE))</f>
        <v>0</v>
      </c>
      <c r="K505" s="3">
        <f>IF(ISNA(VLOOKUP($A505,'classes-translation-lookup'!$A$2:$C$1000,3,FALSE)),,VLOOKUP($A505,'classes-translation-lookup'!$A$2:$C$1000,3,FALSE))</f>
        <v>0</v>
      </c>
    </row>
    <row r="506" spans="3:11" ht="13">
      <c r="C506" s="3"/>
      <c r="D506" s="3"/>
      <c r="E506" s="3"/>
      <c r="F506" s="3"/>
      <c r="G506" s="3"/>
      <c r="J506" s="3">
        <f>IF(ISNA(VLOOKUP($A506,'classes-translation-lookup'!$A$2:$C$1000,2,FALSE)),,VLOOKUP($A506,'classes-translation-lookup'!$A$2:$C$1000,2,FALSE))</f>
        <v>0</v>
      </c>
      <c r="K506" s="3">
        <f>IF(ISNA(VLOOKUP($A506,'classes-translation-lookup'!$A$2:$C$1000,3,FALSE)),,VLOOKUP($A506,'classes-translation-lookup'!$A$2:$C$1000,3,FALSE))</f>
        <v>0</v>
      </c>
    </row>
    <row r="507" spans="3:11" ht="13">
      <c r="C507" s="3"/>
      <c r="D507" s="3"/>
      <c r="E507" s="3"/>
      <c r="F507" s="3"/>
      <c r="G507" s="3"/>
      <c r="J507" s="3">
        <f>IF(ISNA(VLOOKUP($A507,'classes-translation-lookup'!$A$2:$C$1000,2,FALSE)),,VLOOKUP($A507,'classes-translation-lookup'!$A$2:$C$1000,2,FALSE))</f>
        <v>0</v>
      </c>
      <c r="K507" s="3">
        <f>IF(ISNA(VLOOKUP($A507,'classes-translation-lookup'!$A$2:$C$1000,3,FALSE)),,VLOOKUP($A507,'classes-translation-lookup'!$A$2:$C$1000,3,FALSE))</f>
        <v>0</v>
      </c>
    </row>
    <row r="508" spans="3:11" ht="13">
      <c r="C508" s="3"/>
      <c r="D508" s="3"/>
      <c r="E508" s="3"/>
      <c r="F508" s="3"/>
      <c r="G508" s="3"/>
      <c r="J508" s="3">
        <f>IF(ISNA(VLOOKUP($A508,'classes-translation-lookup'!$A$2:$C$1000,2,FALSE)),,VLOOKUP($A508,'classes-translation-lookup'!$A$2:$C$1000,2,FALSE))</f>
        <v>0</v>
      </c>
      <c r="K508" s="3">
        <f>IF(ISNA(VLOOKUP($A508,'classes-translation-lookup'!$A$2:$C$1000,3,FALSE)),,VLOOKUP($A508,'classes-translation-lookup'!$A$2:$C$1000,3,FALSE))</f>
        <v>0</v>
      </c>
    </row>
    <row r="509" spans="3:11" ht="13">
      <c r="C509" s="3"/>
      <c r="D509" s="3"/>
      <c r="E509" s="3"/>
      <c r="F509" s="3"/>
      <c r="G509" s="3"/>
      <c r="J509" s="3">
        <f>IF(ISNA(VLOOKUP($A509,'classes-translation-lookup'!$A$2:$C$1000,2,FALSE)),,VLOOKUP($A509,'classes-translation-lookup'!$A$2:$C$1000,2,FALSE))</f>
        <v>0</v>
      </c>
      <c r="K509" s="3">
        <f>IF(ISNA(VLOOKUP($A509,'classes-translation-lookup'!$A$2:$C$1000,3,FALSE)),,VLOOKUP($A509,'classes-translation-lookup'!$A$2:$C$1000,3,FALSE))</f>
        <v>0</v>
      </c>
    </row>
    <row r="510" spans="3:11" ht="13">
      <c r="C510" s="3"/>
      <c r="D510" s="3"/>
      <c r="E510" s="3"/>
      <c r="F510" s="3"/>
      <c r="G510" s="3"/>
      <c r="J510" s="3">
        <f>IF(ISNA(VLOOKUP($A510,'classes-translation-lookup'!$A$2:$C$1000,2,FALSE)),,VLOOKUP($A510,'classes-translation-lookup'!$A$2:$C$1000,2,FALSE))</f>
        <v>0</v>
      </c>
      <c r="K510" s="3">
        <f>IF(ISNA(VLOOKUP($A510,'classes-translation-lookup'!$A$2:$C$1000,3,FALSE)),,VLOOKUP($A510,'classes-translation-lookup'!$A$2:$C$1000,3,FALSE))</f>
        <v>0</v>
      </c>
    </row>
    <row r="511" spans="3:11" ht="13">
      <c r="C511" s="3"/>
      <c r="D511" s="3"/>
      <c r="E511" s="3"/>
      <c r="F511" s="3"/>
      <c r="G511" s="3"/>
      <c r="J511" s="3">
        <f>IF(ISNA(VLOOKUP($A511,'classes-translation-lookup'!$A$2:$C$1000,2,FALSE)),,VLOOKUP($A511,'classes-translation-lookup'!$A$2:$C$1000,2,FALSE))</f>
        <v>0</v>
      </c>
      <c r="K511" s="3">
        <f>IF(ISNA(VLOOKUP($A511,'classes-translation-lookup'!$A$2:$C$1000,3,FALSE)),,VLOOKUP($A511,'classes-translation-lookup'!$A$2:$C$1000,3,FALSE))</f>
        <v>0</v>
      </c>
    </row>
    <row r="512" spans="3:11" ht="13">
      <c r="C512" s="3"/>
      <c r="D512" s="3"/>
      <c r="E512" s="3"/>
      <c r="F512" s="3"/>
      <c r="G512" s="3"/>
      <c r="J512" s="3">
        <f>IF(ISNA(VLOOKUP($A512,'classes-translation-lookup'!$A$2:$C$1000,2,FALSE)),,VLOOKUP($A512,'classes-translation-lookup'!$A$2:$C$1000,2,FALSE))</f>
        <v>0</v>
      </c>
      <c r="K512" s="3">
        <f>IF(ISNA(VLOOKUP($A512,'classes-translation-lookup'!$A$2:$C$1000,3,FALSE)),,VLOOKUP($A512,'classes-translation-lookup'!$A$2:$C$1000,3,FALSE))</f>
        <v>0</v>
      </c>
    </row>
    <row r="513" spans="3:11" ht="13">
      <c r="C513" s="3"/>
      <c r="D513" s="3"/>
      <c r="E513" s="3"/>
      <c r="F513" s="3"/>
      <c r="G513" s="3"/>
      <c r="J513" s="3">
        <f>IF(ISNA(VLOOKUP($A513,'classes-translation-lookup'!$A$2:$C$1000,2,FALSE)),,VLOOKUP($A513,'classes-translation-lookup'!$A$2:$C$1000,2,FALSE))</f>
        <v>0</v>
      </c>
      <c r="K513" s="3">
        <f>IF(ISNA(VLOOKUP($A513,'classes-translation-lookup'!$A$2:$C$1000,3,FALSE)),,VLOOKUP($A513,'classes-translation-lookup'!$A$2:$C$1000,3,FALSE))</f>
        <v>0</v>
      </c>
    </row>
    <row r="514" spans="3:11" ht="13">
      <c r="C514" s="3"/>
      <c r="D514" s="3"/>
      <c r="E514" s="3"/>
      <c r="F514" s="3"/>
      <c r="G514" s="3"/>
      <c r="J514" s="3">
        <f>IF(ISNA(VLOOKUP($A514,'classes-translation-lookup'!$A$2:$C$1000,2,FALSE)),,VLOOKUP($A514,'classes-translation-lookup'!$A$2:$C$1000,2,FALSE))</f>
        <v>0</v>
      </c>
      <c r="K514" s="3">
        <f>IF(ISNA(VLOOKUP($A514,'classes-translation-lookup'!$A$2:$C$1000,3,FALSE)),,VLOOKUP($A514,'classes-translation-lookup'!$A$2:$C$1000,3,FALSE))</f>
        <v>0</v>
      </c>
    </row>
    <row r="515" spans="3:11" ht="13">
      <c r="C515" s="3"/>
      <c r="D515" s="3"/>
      <c r="E515" s="3"/>
      <c r="F515" s="3"/>
      <c r="G515" s="3"/>
      <c r="J515" s="3">
        <f>IF(ISNA(VLOOKUP($A515,'classes-translation-lookup'!$A$2:$C$1000,2,FALSE)),,VLOOKUP($A515,'classes-translation-lookup'!$A$2:$C$1000,2,FALSE))</f>
        <v>0</v>
      </c>
      <c r="K515" s="3">
        <f>IF(ISNA(VLOOKUP($A515,'classes-translation-lookup'!$A$2:$C$1000,3,FALSE)),,VLOOKUP($A515,'classes-translation-lookup'!$A$2:$C$1000,3,FALSE))</f>
        <v>0</v>
      </c>
    </row>
    <row r="516" spans="3:11" ht="13">
      <c r="C516" s="3"/>
      <c r="D516" s="3"/>
      <c r="E516" s="3"/>
      <c r="F516" s="3"/>
      <c r="G516" s="3"/>
      <c r="J516" s="3">
        <f>IF(ISNA(VLOOKUP($A516,'classes-translation-lookup'!$A$2:$C$1000,2,FALSE)),,VLOOKUP($A516,'classes-translation-lookup'!$A$2:$C$1000,2,FALSE))</f>
        <v>0</v>
      </c>
      <c r="K516" s="3">
        <f>IF(ISNA(VLOOKUP($A516,'classes-translation-lookup'!$A$2:$C$1000,3,FALSE)),,VLOOKUP($A516,'classes-translation-lookup'!$A$2:$C$1000,3,FALSE))</f>
        <v>0</v>
      </c>
    </row>
    <row r="517" spans="3:11" ht="13">
      <c r="C517" s="3"/>
      <c r="D517" s="3"/>
      <c r="E517" s="3"/>
      <c r="F517" s="3"/>
      <c r="G517" s="3"/>
      <c r="J517" s="3">
        <f>IF(ISNA(VLOOKUP($A517,'classes-translation-lookup'!$A$2:$C$1000,2,FALSE)),,VLOOKUP($A517,'classes-translation-lookup'!$A$2:$C$1000,2,FALSE))</f>
        <v>0</v>
      </c>
      <c r="K517" s="3">
        <f>IF(ISNA(VLOOKUP($A517,'classes-translation-lookup'!$A$2:$C$1000,3,FALSE)),,VLOOKUP($A517,'classes-translation-lookup'!$A$2:$C$1000,3,FALSE))</f>
        <v>0</v>
      </c>
    </row>
    <row r="518" spans="3:11" ht="13">
      <c r="C518" s="3"/>
      <c r="D518" s="3"/>
      <c r="E518" s="3"/>
      <c r="F518" s="3"/>
      <c r="G518" s="3"/>
      <c r="J518" s="3">
        <f>IF(ISNA(VLOOKUP($A518,'classes-translation-lookup'!$A$2:$C$1000,2,FALSE)),,VLOOKUP($A518,'classes-translation-lookup'!$A$2:$C$1000,2,FALSE))</f>
        <v>0</v>
      </c>
      <c r="K518" s="3">
        <f>IF(ISNA(VLOOKUP($A518,'classes-translation-lookup'!$A$2:$C$1000,3,FALSE)),,VLOOKUP($A518,'classes-translation-lookup'!$A$2:$C$1000,3,FALSE))</f>
        <v>0</v>
      </c>
    </row>
    <row r="519" spans="3:11" ht="13">
      <c r="C519" s="3"/>
      <c r="D519" s="3"/>
      <c r="E519" s="3"/>
      <c r="F519" s="3"/>
      <c r="G519" s="3"/>
      <c r="J519" s="3">
        <f>IF(ISNA(VLOOKUP($A519,'classes-translation-lookup'!$A$2:$C$1000,2,FALSE)),,VLOOKUP($A519,'classes-translation-lookup'!$A$2:$C$1000,2,FALSE))</f>
        <v>0</v>
      </c>
      <c r="K519" s="3">
        <f>IF(ISNA(VLOOKUP($A519,'classes-translation-lookup'!$A$2:$C$1000,3,FALSE)),,VLOOKUP($A519,'classes-translation-lookup'!$A$2:$C$1000,3,FALSE))</f>
        <v>0</v>
      </c>
    </row>
    <row r="520" spans="3:11" ht="13">
      <c r="C520" s="3"/>
      <c r="D520" s="3"/>
      <c r="E520" s="3"/>
      <c r="F520" s="3"/>
      <c r="G520" s="3"/>
      <c r="J520" s="3">
        <f>IF(ISNA(VLOOKUP($A520,'classes-translation-lookup'!$A$2:$C$1000,2,FALSE)),,VLOOKUP($A520,'classes-translation-lookup'!$A$2:$C$1000,2,FALSE))</f>
        <v>0</v>
      </c>
      <c r="K520" s="3">
        <f>IF(ISNA(VLOOKUP($A520,'classes-translation-lookup'!$A$2:$C$1000,3,FALSE)),,VLOOKUP($A520,'classes-translation-lookup'!$A$2:$C$1000,3,FALSE))</f>
        <v>0</v>
      </c>
    </row>
    <row r="521" spans="3:11" ht="13">
      <c r="C521" s="3"/>
      <c r="D521" s="3"/>
      <c r="E521" s="3"/>
      <c r="F521" s="3"/>
      <c r="G521" s="3"/>
      <c r="J521" s="3">
        <f>IF(ISNA(VLOOKUP($A521,'classes-translation-lookup'!$A$2:$C$1000,2,FALSE)),,VLOOKUP($A521,'classes-translation-lookup'!$A$2:$C$1000,2,FALSE))</f>
        <v>0</v>
      </c>
      <c r="K521" s="3">
        <f>IF(ISNA(VLOOKUP($A521,'classes-translation-lookup'!$A$2:$C$1000,3,FALSE)),,VLOOKUP($A521,'classes-translation-lookup'!$A$2:$C$1000,3,FALSE))</f>
        <v>0</v>
      </c>
    </row>
    <row r="522" spans="3:11" ht="13">
      <c r="C522" s="3"/>
      <c r="D522" s="3"/>
      <c r="E522" s="3"/>
      <c r="F522" s="3"/>
      <c r="G522" s="3"/>
      <c r="J522" s="3">
        <f>IF(ISNA(VLOOKUP($A522,'classes-translation-lookup'!$A$2:$C$1000,2,FALSE)),,VLOOKUP($A522,'classes-translation-lookup'!$A$2:$C$1000,2,FALSE))</f>
        <v>0</v>
      </c>
      <c r="K522" s="3">
        <f>IF(ISNA(VLOOKUP($A522,'classes-translation-lookup'!$A$2:$C$1000,3,FALSE)),,VLOOKUP($A522,'classes-translation-lookup'!$A$2:$C$1000,3,FALSE))</f>
        <v>0</v>
      </c>
    </row>
    <row r="523" spans="3:11" ht="13">
      <c r="C523" s="3"/>
      <c r="D523" s="3"/>
      <c r="E523" s="3"/>
      <c r="F523" s="3"/>
      <c r="G523" s="3"/>
      <c r="J523" s="3">
        <f>IF(ISNA(VLOOKUP($A523,'classes-translation-lookup'!$A$2:$C$1000,2,FALSE)),,VLOOKUP($A523,'classes-translation-lookup'!$A$2:$C$1000,2,FALSE))</f>
        <v>0</v>
      </c>
      <c r="K523" s="3">
        <f>IF(ISNA(VLOOKUP($A523,'classes-translation-lookup'!$A$2:$C$1000,3,FALSE)),,VLOOKUP($A523,'classes-translation-lookup'!$A$2:$C$1000,3,FALSE))</f>
        <v>0</v>
      </c>
    </row>
    <row r="524" spans="3:11" ht="13">
      <c r="C524" s="3"/>
      <c r="D524" s="3"/>
      <c r="E524" s="3"/>
      <c r="F524" s="3"/>
      <c r="G524" s="3"/>
      <c r="J524" s="3">
        <f>IF(ISNA(VLOOKUP($A524,'classes-translation-lookup'!$A$2:$C$1000,2,FALSE)),,VLOOKUP($A524,'classes-translation-lookup'!$A$2:$C$1000,2,FALSE))</f>
        <v>0</v>
      </c>
      <c r="K524" s="3">
        <f>IF(ISNA(VLOOKUP($A524,'classes-translation-lookup'!$A$2:$C$1000,3,FALSE)),,VLOOKUP($A524,'classes-translation-lookup'!$A$2:$C$1000,3,FALSE))</f>
        <v>0</v>
      </c>
    </row>
    <row r="525" spans="3:11" ht="13">
      <c r="C525" s="3"/>
      <c r="D525" s="3"/>
      <c r="E525" s="3"/>
      <c r="F525" s="3"/>
      <c r="G525" s="3"/>
      <c r="J525" s="3">
        <f>IF(ISNA(VLOOKUP($A525,'classes-translation-lookup'!$A$2:$C$1000,2,FALSE)),,VLOOKUP($A525,'classes-translation-lookup'!$A$2:$C$1000,2,FALSE))</f>
        <v>0</v>
      </c>
      <c r="K525" s="3">
        <f>IF(ISNA(VLOOKUP($A525,'classes-translation-lookup'!$A$2:$C$1000,3,FALSE)),,VLOOKUP($A525,'classes-translation-lookup'!$A$2:$C$1000,3,FALSE))</f>
        <v>0</v>
      </c>
    </row>
    <row r="526" spans="3:11" ht="13">
      <c r="C526" s="3"/>
      <c r="D526" s="3"/>
      <c r="E526" s="3"/>
      <c r="F526" s="3"/>
      <c r="G526" s="3"/>
      <c r="J526" s="3">
        <f>IF(ISNA(VLOOKUP($A526,'classes-translation-lookup'!$A$2:$C$1000,2,FALSE)),,VLOOKUP($A526,'classes-translation-lookup'!$A$2:$C$1000,2,FALSE))</f>
        <v>0</v>
      </c>
      <c r="K526" s="3">
        <f>IF(ISNA(VLOOKUP($A526,'classes-translation-lookup'!$A$2:$C$1000,3,FALSE)),,VLOOKUP($A526,'classes-translation-lookup'!$A$2:$C$1000,3,FALSE))</f>
        <v>0</v>
      </c>
    </row>
    <row r="527" spans="3:11" ht="13">
      <c r="C527" s="3"/>
      <c r="D527" s="3"/>
      <c r="E527" s="3"/>
      <c r="F527" s="3"/>
      <c r="G527" s="3"/>
      <c r="J527" s="3">
        <f>IF(ISNA(VLOOKUP($A527,'classes-translation-lookup'!$A$2:$C$1000,2,FALSE)),,VLOOKUP($A527,'classes-translation-lookup'!$A$2:$C$1000,2,FALSE))</f>
        <v>0</v>
      </c>
      <c r="K527" s="3">
        <f>IF(ISNA(VLOOKUP($A527,'classes-translation-lookup'!$A$2:$C$1000,3,FALSE)),,VLOOKUP($A527,'classes-translation-lookup'!$A$2:$C$1000,3,FALSE))</f>
        <v>0</v>
      </c>
    </row>
    <row r="528" spans="3:11" ht="13">
      <c r="C528" s="3"/>
      <c r="D528" s="3"/>
      <c r="E528" s="3"/>
      <c r="F528" s="3"/>
      <c r="G528" s="3"/>
      <c r="J528" s="3">
        <f>IF(ISNA(VLOOKUP($A528,'classes-translation-lookup'!$A$2:$C$1000,2,FALSE)),,VLOOKUP($A528,'classes-translation-lookup'!$A$2:$C$1000,2,FALSE))</f>
        <v>0</v>
      </c>
      <c r="K528" s="3">
        <f>IF(ISNA(VLOOKUP($A528,'classes-translation-lookup'!$A$2:$C$1000,3,FALSE)),,VLOOKUP($A528,'classes-translation-lookup'!$A$2:$C$1000,3,FALSE))</f>
        <v>0</v>
      </c>
    </row>
    <row r="529" spans="3:11" ht="13">
      <c r="C529" s="3"/>
      <c r="D529" s="3"/>
      <c r="E529" s="3"/>
      <c r="F529" s="3"/>
      <c r="G529" s="3"/>
      <c r="J529" s="3">
        <f>IF(ISNA(VLOOKUP($A529,'classes-translation-lookup'!$A$2:$C$1000,2,FALSE)),,VLOOKUP($A529,'classes-translation-lookup'!$A$2:$C$1000,2,FALSE))</f>
        <v>0</v>
      </c>
      <c r="K529" s="3">
        <f>IF(ISNA(VLOOKUP($A529,'classes-translation-lookup'!$A$2:$C$1000,3,FALSE)),,VLOOKUP($A529,'classes-translation-lookup'!$A$2:$C$1000,3,FALSE))</f>
        <v>0</v>
      </c>
    </row>
    <row r="530" spans="3:11" ht="13">
      <c r="C530" s="3"/>
      <c r="D530" s="3"/>
      <c r="E530" s="3"/>
      <c r="F530" s="3"/>
      <c r="G530" s="3"/>
      <c r="J530" s="3">
        <f>IF(ISNA(VLOOKUP($A530,'classes-translation-lookup'!$A$2:$C$1000,2,FALSE)),,VLOOKUP($A530,'classes-translation-lookup'!$A$2:$C$1000,2,FALSE))</f>
        <v>0</v>
      </c>
      <c r="K530" s="3">
        <f>IF(ISNA(VLOOKUP($A530,'classes-translation-lookup'!$A$2:$C$1000,3,FALSE)),,VLOOKUP($A530,'classes-translation-lookup'!$A$2:$C$1000,3,FALSE))</f>
        <v>0</v>
      </c>
    </row>
    <row r="531" spans="3:11" ht="13">
      <c r="C531" s="3"/>
      <c r="D531" s="3"/>
      <c r="E531" s="3"/>
      <c r="F531" s="3"/>
      <c r="G531" s="3"/>
      <c r="J531" s="3">
        <f>IF(ISNA(VLOOKUP($A531,'classes-translation-lookup'!$A$2:$C$1000,2,FALSE)),,VLOOKUP($A531,'classes-translation-lookup'!$A$2:$C$1000,2,FALSE))</f>
        <v>0</v>
      </c>
      <c r="K531" s="3">
        <f>IF(ISNA(VLOOKUP($A531,'classes-translation-lookup'!$A$2:$C$1000,3,FALSE)),,VLOOKUP($A531,'classes-translation-lookup'!$A$2:$C$1000,3,FALSE))</f>
        <v>0</v>
      </c>
    </row>
    <row r="532" spans="3:11" ht="13">
      <c r="C532" s="3"/>
      <c r="D532" s="3"/>
      <c r="E532" s="3"/>
      <c r="F532" s="3"/>
      <c r="G532" s="3"/>
      <c r="J532" s="3">
        <f>IF(ISNA(VLOOKUP($A532,'classes-translation-lookup'!$A$2:$C$1000,2,FALSE)),,VLOOKUP($A532,'classes-translation-lookup'!$A$2:$C$1000,2,FALSE))</f>
        <v>0</v>
      </c>
      <c r="K532" s="3">
        <f>IF(ISNA(VLOOKUP($A532,'classes-translation-lookup'!$A$2:$C$1000,3,FALSE)),,VLOOKUP($A532,'classes-translation-lookup'!$A$2:$C$1000,3,FALSE))</f>
        <v>0</v>
      </c>
    </row>
    <row r="533" spans="3:11" ht="13">
      <c r="C533" s="3"/>
      <c r="D533" s="3"/>
      <c r="E533" s="3"/>
      <c r="F533" s="3"/>
      <c r="G533" s="3"/>
      <c r="J533" s="3">
        <f>IF(ISNA(VLOOKUP($A533,'classes-translation-lookup'!$A$2:$C$1000,2,FALSE)),,VLOOKUP($A533,'classes-translation-lookup'!$A$2:$C$1000,2,FALSE))</f>
        <v>0</v>
      </c>
      <c r="K533" s="3">
        <f>IF(ISNA(VLOOKUP($A533,'classes-translation-lookup'!$A$2:$C$1000,3,FALSE)),,VLOOKUP($A533,'classes-translation-lookup'!$A$2:$C$1000,3,FALSE))</f>
        <v>0</v>
      </c>
    </row>
    <row r="534" spans="3:11" ht="13">
      <c r="C534" s="3"/>
      <c r="D534" s="3"/>
      <c r="E534" s="3"/>
      <c r="F534" s="3"/>
      <c r="G534" s="3"/>
      <c r="J534" s="3">
        <f>IF(ISNA(VLOOKUP($A534,'classes-translation-lookup'!$A$2:$C$1000,2,FALSE)),,VLOOKUP($A534,'classes-translation-lookup'!$A$2:$C$1000,2,FALSE))</f>
        <v>0</v>
      </c>
      <c r="K534" s="3">
        <f>IF(ISNA(VLOOKUP($A534,'classes-translation-lookup'!$A$2:$C$1000,3,FALSE)),,VLOOKUP($A534,'classes-translation-lookup'!$A$2:$C$1000,3,FALSE))</f>
        <v>0</v>
      </c>
    </row>
    <row r="535" spans="3:11" ht="13">
      <c r="C535" s="3"/>
      <c r="D535" s="3"/>
      <c r="E535" s="3"/>
      <c r="F535" s="3"/>
      <c r="G535" s="3"/>
      <c r="J535" s="3">
        <f>IF(ISNA(VLOOKUP($A535,'classes-translation-lookup'!$A$2:$C$1000,2,FALSE)),,VLOOKUP($A535,'classes-translation-lookup'!$A$2:$C$1000,2,FALSE))</f>
        <v>0</v>
      </c>
      <c r="K535" s="3">
        <f>IF(ISNA(VLOOKUP($A535,'classes-translation-lookup'!$A$2:$C$1000,3,FALSE)),,VLOOKUP($A535,'classes-translation-lookup'!$A$2:$C$1000,3,FALSE))</f>
        <v>0</v>
      </c>
    </row>
    <row r="536" spans="3:11" ht="13">
      <c r="C536" s="3"/>
      <c r="D536" s="3"/>
      <c r="E536" s="3"/>
      <c r="F536" s="3"/>
      <c r="G536" s="3"/>
      <c r="J536" s="3">
        <f>IF(ISNA(VLOOKUP($A536,'classes-translation-lookup'!$A$2:$C$1000,2,FALSE)),,VLOOKUP($A536,'classes-translation-lookup'!$A$2:$C$1000,2,FALSE))</f>
        <v>0</v>
      </c>
      <c r="K536" s="3">
        <f>IF(ISNA(VLOOKUP($A536,'classes-translation-lookup'!$A$2:$C$1000,3,FALSE)),,VLOOKUP($A536,'classes-translation-lookup'!$A$2:$C$1000,3,FALSE))</f>
        <v>0</v>
      </c>
    </row>
    <row r="537" spans="3:11" ht="13">
      <c r="C537" s="3"/>
      <c r="D537" s="3"/>
      <c r="E537" s="3"/>
      <c r="F537" s="3"/>
      <c r="G537" s="3"/>
      <c r="J537" s="3">
        <f>IF(ISNA(VLOOKUP($A537,'classes-translation-lookup'!$A$2:$C$1000,2,FALSE)),,VLOOKUP($A537,'classes-translation-lookup'!$A$2:$C$1000,2,FALSE))</f>
        <v>0</v>
      </c>
      <c r="K537" s="3">
        <f>IF(ISNA(VLOOKUP($A537,'classes-translation-lookup'!$A$2:$C$1000,3,FALSE)),,VLOOKUP($A537,'classes-translation-lookup'!$A$2:$C$1000,3,FALSE))</f>
        <v>0</v>
      </c>
    </row>
    <row r="538" spans="3:11" ht="13">
      <c r="C538" s="3"/>
      <c r="D538" s="3"/>
      <c r="E538" s="3"/>
      <c r="F538" s="3"/>
      <c r="G538" s="3"/>
      <c r="J538" s="3">
        <f>IF(ISNA(VLOOKUP($A538,'classes-translation-lookup'!$A$2:$C$1000,2,FALSE)),,VLOOKUP($A538,'classes-translation-lookup'!$A$2:$C$1000,2,FALSE))</f>
        <v>0</v>
      </c>
      <c r="K538" s="3">
        <f>IF(ISNA(VLOOKUP($A538,'classes-translation-lookup'!$A$2:$C$1000,3,FALSE)),,VLOOKUP($A538,'classes-translation-lookup'!$A$2:$C$1000,3,FALSE))</f>
        <v>0</v>
      </c>
    </row>
    <row r="539" spans="3:11" ht="13">
      <c r="C539" s="3"/>
      <c r="D539" s="3"/>
      <c r="E539" s="3"/>
      <c r="F539" s="3"/>
      <c r="G539" s="3"/>
      <c r="J539" s="3">
        <f>IF(ISNA(VLOOKUP($A539,'classes-translation-lookup'!$A$2:$C$1000,2,FALSE)),,VLOOKUP($A539,'classes-translation-lookup'!$A$2:$C$1000,2,FALSE))</f>
        <v>0</v>
      </c>
      <c r="K539" s="3">
        <f>IF(ISNA(VLOOKUP($A539,'classes-translation-lookup'!$A$2:$C$1000,3,FALSE)),,VLOOKUP($A539,'classes-translation-lookup'!$A$2:$C$1000,3,FALSE))</f>
        <v>0</v>
      </c>
    </row>
    <row r="540" spans="3:11" ht="13">
      <c r="C540" s="3"/>
      <c r="D540" s="3"/>
      <c r="E540" s="3"/>
      <c r="F540" s="3"/>
      <c r="G540" s="3"/>
      <c r="J540" s="3">
        <f>IF(ISNA(VLOOKUP($A540,'classes-translation-lookup'!$A$2:$C$1000,2,FALSE)),,VLOOKUP($A540,'classes-translation-lookup'!$A$2:$C$1000,2,FALSE))</f>
        <v>0</v>
      </c>
      <c r="K540" s="3">
        <f>IF(ISNA(VLOOKUP($A540,'classes-translation-lookup'!$A$2:$C$1000,3,FALSE)),,VLOOKUP($A540,'classes-translation-lookup'!$A$2:$C$1000,3,FALSE))</f>
        <v>0</v>
      </c>
    </row>
    <row r="541" spans="3:11" ht="13">
      <c r="C541" s="3"/>
      <c r="D541" s="3"/>
      <c r="E541" s="3"/>
      <c r="F541" s="3"/>
      <c r="G541" s="3"/>
      <c r="J541" s="3">
        <f>IF(ISNA(VLOOKUP($A541,'classes-translation-lookup'!$A$2:$C$1000,2,FALSE)),,VLOOKUP($A541,'classes-translation-lookup'!$A$2:$C$1000,2,FALSE))</f>
        <v>0</v>
      </c>
      <c r="K541" s="3">
        <f>IF(ISNA(VLOOKUP($A541,'classes-translation-lookup'!$A$2:$C$1000,3,FALSE)),,VLOOKUP($A541,'classes-translation-lookup'!$A$2:$C$1000,3,FALSE))</f>
        <v>0</v>
      </c>
    </row>
    <row r="542" spans="3:11" ht="13">
      <c r="C542" s="3"/>
      <c r="D542" s="3"/>
      <c r="E542" s="3"/>
      <c r="F542" s="3"/>
      <c r="G542" s="3"/>
      <c r="J542" s="3">
        <f>IF(ISNA(VLOOKUP($A542,'classes-translation-lookup'!$A$2:$C$1000,2,FALSE)),,VLOOKUP($A542,'classes-translation-lookup'!$A$2:$C$1000,2,FALSE))</f>
        <v>0</v>
      </c>
      <c r="K542" s="3">
        <f>IF(ISNA(VLOOKUP($A542,'classes-translation-lookup'!$A$2:$C$1000,3,FALSE)),,VLOOKUP($A542,'classes-translation-lookup'!$A$2:$C$1000,3,FALSE))</f>
        <v>0</v>
      </c>
    </row>
    <row r="543" spans="3:11" ht="13">
      <c r="C543" s="3"/>
      <c r="D543" s="3"/>
      <c r="E543" s="3"/>
      <c r="F543" s="3"/>
      <c r="G543" s="3"/>
      <c r="J543" s="3">
        <f>IF(ISNA(VLOOKUP($A543,'classes-translation-lookup'!$A$2:$C$1000,2,FALSE)),,VLOOKUP($A543,'classes-translation-lookup'!$A$2:$C$1000,2,FALSE))</f>
        <v>0</v>
      </c>
      <c r="K543" s="3">
        <f>IF(ISNA(VLOOKUP($A543,'classes-translation-lookup'!$A$2:$C$1000,3,FALSE)),,VLOOKUP($A543,'classes-translation-lookup'!$A$2:$C$1000,3,FALSE))</f>
        <v>0</v>
      </c>
    </row>
    <row r="544" spans="3:11" ht="13">
      <c r="C544" s="3"/>
      <c r="D544" s="3"/>
      <c r="E544" s="3"/>
      <c r="F544" s="3"/>
      <c r="G544" s="3"/>
      <c r="J544" s="3">
        <f>IF(ISNA(VLOOKUP($A544,'classes-translation-lookup'!$A$2:$C$1000,2,FALSE)),,VLOOKUP($A544,'classes-translation-lookup'!$A$2:$C$1000,2,FALSE))</f>
        <v>0</v>
      </c>
      <c r="K544" s="3">
        <f>IF(ISNA(VLOOKUP($A544,'classes-translation-lookup'!$A$2:$C$1000,3,FALSE)),,VLOOKUP($A544,'classes-translation-lookup'!$A$2:$C$1000,3,FALSE))</f>
        <v>0</v>
      </c>
    </row>
    <row r="545" spans="3:11" ht="13">
      <c r="C545" s="3"/>
      <c r="D545" s="3"/>
      <c r="E545" s="3"/>
      <c r="F545" s="3"/>
      <c r="G545" s="3"/>
      <c r="J545" s="3">
        <f>IF(ISNA(VLOOKUP($A545,'classes-translation-lookup'!$A$2:$C$1000,2,FALSE)),,VLOOKUP($A545,'classes-translation-lookup'!$A$2:$C$1000,2,FALSE))</f>
        <v>0</v>
      </c>
      <c r="K545" s="3">
        <f>IF(ISNA(VLOOKUP($A545,'classes-translation-lookup'!$A$2:$C$1000,3,FALSE)),,VLOOKUP($A545,'classes-translation-lookup'!$A$2:$C$1000,3,FALSE))</f>
        <v>0</v>
      </c>
    </row>
    <row r="546" spans="3:11" ht="13">
      <c r="C546" s="3"/>
      <c r="D546" s="3"/>
      <c r="E546" s="3"/>
      <c r="F546" s="3"/>
      <c r="G546" s="3"/>
      <c r="J546" s="3">
        <f>IF(ISNA(VLOOKUP($A546,'classes-translation-lookup'!$A$2:$C$1000,2,FALSE)),,VLOOKUP($A546,'classes-translation-lookup'!$A$2:$C$1000,2,FALSE))</f>
        <v>0</v>
      </c>
      <c r="K546" s="3">
        <f>IF(ISNA(VLOOKUP($A546,'classes-translation-lookup'!$A$2:$C$1000,3,FALSE)),,VLOOKUP($A546,'classes-translation-lookup'!$A$2:$C$1000,3,FALSE))</f>
        <v>0</v>
      </c>
    </row>
    <row r="547" spans="3:11" ht="13">
      <c r="C547" s="3"/>
      <c r="D547" s="3"/>
      <c r="E547" s="3"/>
      <c r="F547" s="3"/>
      <c r="G547" s="3"/>
      <c r="J547" s="3">
        <f>IF(ISNA(VLOOKUP($A547,'classes-translation-lookup'!$A$2:$C$1000,2,FALSE)),,VLOOKUP($A547,'classes-translation-lookup'!$A$2:$C$1000,2,FALSE))</f>
        <v>0</v>
      </c>
      <c r="K547" s="3">
        <f>IF(ISNA(VLOOKUP($A547,'classes-translation-lookup'!$A$2:$C$1000,3,FALSE)),,VLOOKUP($A547,'classes-translation-lookup'!$A$2:$C$1000,3,FALSE))</f>
        <v>0</v>
      </c>
    </row>
    <row r="548" spans="3:11" ht="13">
      <c r="C548" s="3"/>
      <c r="D548" s="3"/>
      <c r="E548" s="3"/>
      <c r="F548" s="3"/>
      <c r="G548" s="3"/>
      <c r="J548" s="3">
        <f>IF(ISNA(VLOOKUP($A548,'classes-translation-lookup'!$A$2:$C$1000,2,FALSE)),,VLOOKUP($A548,'classes-translation-lookup'!$A$2:$C$1000,2,FALSE))</f>
        <v>0</v>
      </c>
      <c r="K548" s="3">
        <f>IF(ISNA(VLOOKUP($A548,'classes-translation-lookup'!$A$2:$C$1000,3,FALSE)),,VLOOKUP($A548,'classes-translation-lookup'!$A$2:$C$1000,3,FALSE))</f>
        <v>0</v>
      </c>
    </row>
    <row r="549" spans="3:11" ht="13">
      <c r="C549" s="3"/>
      <c r="D549" s="3"/>
      <c r="E549" s="3"/>
      <c r="F549" s="3"/>
      <c r="G549" s="3"/>
      <c r="J549" s="3">
        <f>IF(ISNA(VLOOKUP($A549,'classes-translation-lookup'!$A$2:$C$1000,2,FALSE)),,VLOOKUP($A549,'classes-translation-lookup'!$A$2:$C$1000,2,FALSE))</f>
        <v>0</v>
      </c>
      <c r="K549" s="3">
        <f>IF(ISNA(VLOOKUP($A549,'classes-translation-lookup'!$A$2:$C$1000,3,FALSE)),,VLOOKUP($A549,'classes-translation-lookup'!$A$2:$C$1000,3,FALSE))</f>
        <v>0</v>
      </c>
    </row>
    <row r="550" spans="3:11" ht="13">
      <c r="C550" s="3"/>
      <c r="D550" s="3"/>
      <c r="E550" s="3"/>
      <c r="F550" s="3"/>
      <c r="G550" s="3"/>
      <c r="J550" s="3">
        <f>IF(ISNA(VLOOKUP($A550,'classes-translation-lookup'!$A$2:$C$1000,2,FALSE)),,VLOOKUP($A550,'classes-translation-lookup'!$A$2:$C$1000,2,FALSE))</f>
        <v>0</v>
      </c>
      <c r="K550" s="3">
        <f>IF(ISNA(VLOOKUP($A550,'classes-translation-lookup'!$A$2:$C$1000,3,FALSE)),,VLOOKUP($A550,'classes-translation-lookup'!$A$2:$C$1000,3,FALSE))</f>
        <v>0</v>
      </c>
    </row>
    <row r="551" spans="3:11" ht="13">
      <c r="C551" s="3"/>
      <c r="D551" s="3"/>
      <c r="E551" s="3"/>
      <c r="F551" s="3"/>
      <c r="G551" s="3"/>
      <c r="J551" s="3">
        <f>IF(ISNA(VLOOKUP($A551,'classes-translation-lookup'!$A$2:$C$1000,2,FALSE)),,VLOOKUP($A551,'classes-translation-lookup'!$A$2:$C$1000,2,FALSE))</f>
        <v>0</v>
      </c>
      <c r="K551" s="3">
        <f>IF(ISNA(VLOOKUP($A551,'classes-translation-lookup'!$A$2:$C$1000,3,FALSE)),,VLOOKUP($A551,'classes-translation-lookup'!$A$2:$C$1000,3,FALSE))</f>
        <v>0</v>
      </c>
    </row>
    <row r="552" spans="3:11" ht="13">
      <c r="C552" s="3"/>
      <c r="D552" s="3"/>
      <c r="E552" s="3"/>
      <c r="F552" s="3"/>
      <c r="G552" s="3"/>
      <c r="J552" s="3">
        <f>IF(ISNA(VLOOKUP($A552,'classes-translation-lookup'!$A$2:$C$1000,2,FALSE)),,VLOOKUP($A552,'classes-translation-lookup'!$A$2:$C$1000,2,FALSE))</f>
        <v>0</v>
      </c>
      <c r="K552" s="3">
        <f>IF(ISNA(VLOOKUP($A552,'classes-translation-lookup'!$A$2:$C$1000,3,FALSE)),,VLOOKUP($A552,'classes-translation-lookup'!$A$2:$C$1000,3,FALSE))</f>
        <v>0</v>
      </c>
    </row>
    <row r="553" spans="3:11" ht="13">
      <c r="C553" s="3"/>
      <c r="D553" s="3"/>
      <c r="E553" s="3"/>
      <c r="F553" s="3"/>
      <c r="G553" s="3"/>
      <c r="J553" s="3">
        <f>IF(ISNA(VLOOKUP($A553,'classes-translation-lookup'!$A$2:$C$1000,2,FALSE)),,VLOOKUP($A553,'classes-translation-lookup'!$A$2:$C$1000,2,FALSE))</f>
        <v>0</v>
      </c>
      <c r="K553" s="3">
        <f>IF(ISNA(VLOOKUP($A553,'classes-translation-lookup'!$A$2:$C$1000,3,FALSE)),,VLOOKUP($A553,'classes-translation-lookup'!$A$2:$C$1000,3,FALSE))</f>
        <v>0</v>
      </c>
    </row>
    <row r="554" spans="3:11" ht="13">
      <c r="C554" s="3"/>
      <c r="D554" s="3"/>
      <c r="E554" s="3"/>
      <c r="F554" s="3"/>
      <c r="G554" s="3"/>
      <c r="J554" s="3">
        <f>IF(ISNA(VLOOKUP($A554,'classes-translation-lookup'!$A$2:$C$1000,2,FALSE)),,VLOOKUP($A554,'classes-translation-lookup'!$A$2:$C$1000,2,FALSE))</f>
        <v>0</v>
      </c>
      <c r="K554" s="3">
        <f>IF(ISNA(VLOOKUP($A554,'classes-translation-lookup'!$A$2:$C$1000,3,FALSE)),,VLOOKUP($A554,'classes-translation-lookup'!$A$2:$C$1000,3,FALSE))</f>
        <v>0</v>
      </c>
    </row>
    <row r="555" spans="3:11" ht="13">
      <c r="C555" s="3"/>
      <c r="D555" s="3"/>
      <c r="E555" s="3"/>
      <c r="F555" s="3"/>
      <c r="G555" s="3"/>
      <c r="J555" s="3">
        <f>IF(ISNA(VLOOKUP($A555,'classes-translation-lookup'!$A$2:$C$1000,2,FALSE)),,VLOOKUP($A555,'classes-translation-lookup'!$A$2:$C$1000,2,FALSE))</f>
        <v>0</v>
      </c>
      <c r="K555" s="3">
        <f>IF(ISNA(VLOOKUP($A555,'classes-translation-lookup'!$A$2:$C$1000,3,FALSE)),,VLOOKUP($A555,'classes-translation-lookup'!$A$2:$C$1000,3,FALSE))</f>
        <v>0</v>
      </c>
    </row>
    <row r="556" spans="3:11" ht="13">
      <c r="C556" s="3"/>
      <c r="D556" s="3"/>
      <c r="E556" s="3"/>
      <c r="F556" s="3"/>
      <c r="G556" s="3"/>
      <c r="J556" s="3">
        <f>IF(ISNA(VLOOKUP($A556,'classes-translation-lookup'!$A$2:$C$1000,2,FALSE)),,VLOOKUP($A556,'classes-translation-lookup'!$A$2:$C$1000,2,FALSE))</f>
        <v>0</v>
      </c>
      <c r="K556" s="3">
        <f>IF(ISNA(VLOOKUP($A556,'classes-translation-lookup'!$A$2:$C$1000,3,FALSE)),,VLOOKUP($A556,'classes-translation-lookup'!$A$2:$C$1000,3,FALSE))</f>
        <v>0</v>
      </c>
    </row>
    <row r="557" spans="3:11" ht="13">
      <c r="C557" s="3"/>
      <c r="D557" s="3"/>
      <c r="E557" s="3"/>
      <c r="F557" s="3"/>
      <c r="G557" s="3"/>
      <c r="J557" s="3">
        <f>IF(ISNA(VLOOKUP($A557,'classes-translation-lookup'!$A$2:$C$1000,2,FALSE)),,VLOOKUP($A557,'classes-translation-lookup'!$A$2:$C$1000,2,FALSE))</f>
        <v>0</v>
      </c>
      <c r="K557" s="3">
        <f>IF(ISNA(VLOOKUP($A557,'classes-translation-lookup'!$A$2:$C$1000,3,FALSE)),,VLOOKUP($A557,'classes-translation-lookup'!$A$2:$C$1000,3,FALSE))</f>
        <v>0</v>
      </c>
    </row>
    <row r="558" spans="3:11" ht="13">
      <c r="C558" s="3"/>
      <c r="D558" s="3"/>
      <c r="E558" s="3"/>
      <c r="F558" s="3"/>
      <c r="G558" s="3"/>
      <c r="J558" s="3">
        <f>IF(ISNA(VLOOKUP($A558,'classes-translation-lookup'!$A$2:$C$1000,2,FALSE)),,VLOOKUP($A558,'classes-translation-lookup'!$A$2:$C$1000,2,FALSE))</f>
        <v>0</v>
      </c>
      <c r="K558" s="3">
        <f>IF(ISNA(VLOOKUP($A558,'classes-translation-lookup'!$A$2:$C$1000,3,FALSE)),,VLOOKUP($A558,'classes-translation-lookup'!$A$2:$C$1000,3,FALSE))</f>
        <v>0</v>
      </c>
    </row>
    <row r="559" spans="3:11" ht="13">
      <c r="C559" s="3"/>
      <c r="D559" s="3"/>
      <c r="E559" s="3"/>
      <c r="F559" s="3"/>
      <c r="G559" s="3"/>
      <c r="J559" s="3">
        <f>IF(ISNA(VLOOKUP($A559,'classes-translation-lookup'!$A$2:$C$1000,2,FALSE)),,VLOOKUP($A559,'classes-translation-lookup'!$A$2:$C$1000,2,FALSE))</f>
        <v>0</v>
      </c>
      <c r="K559" s="3">
        <f>IF(ISNA(VLOOKUP($A559,'classes-translation-lookup'!$A$2:$C$1000,3,FALSE)),,VLOOKUP($A559,'classes-translation-lookup'!$A$2:$C$1000,3,FALSE))</f>
        <v>0</v>
      </c>
    </row>
    <row r="560" spans="3:11" ht="13">
      <c r="C560" s="3"/>
      <c r="D560" s="3"/>
      <c r="E560" s="3"/>
      <c r="F560" s="3"/>
      <c r="G560" s="3"/>
      <c r="J560" s="3">
        <f>IF(ISNA(VLOOKUP($A560,'classes-translation-lookup'!$A$2:$C$1000,2,FALSE)),,VLOOKUP($A560,'classes-translation-lookup'!$A$2:$C$1000,2,FALSE))</f>
        <v>0</v>
      </c>
      <c r="K560" s="3">
        <f>IF(ISNA(VLOOKUP($A560,'classes-translation-lookup'!$A$2:$C$1000,3,FALSE)),,VLOOKUP($A560,'classes-translation-lookup'!$A$2:$C$1000,3,FALSE))</f>
        <v>0</v>
      </c>
    </row>
    <row r="561" spans="3:11" ht="13">
      <c r="C561" s="3"/>
      <c r="D561" s="3"/>
      <c r="E561" s="3"/>
      <c r="F561" s="3"/>
      <c r="G561" s="3"/>
      <c r="J561" s="3">
        <f>IF(ISNA(VLOOKUP($A561,'classes-translation-lookup'!$A$2:$C$1000,2,FALSE)),,VLOOKUP($A561,'classes-translation-lookup'!$A$2:$C$1000,2,FALSE))</f>
        <v>0</v>
      </c>
      <c r="K561" s="3">
        <f>IF(ISNA(VLOOKUP($A561,'classes-translation-lookup'!$A$2:$C$1000,3,FALSE)),,VLOOKUP($A561,'classes-translation-lookup'!$A$2:$C$1000,3,FALSE))</f>
        <v>0</v>
      </c>
    </row>
    <row r="562" spans="3:11" ht="13">
      <c r="C562" s="3"/>
      <c r="D562" s="3"/>
      <c r="E562" s="3"/>
      <c r="F562" s="3"/>
      <c r="G562" s="3"/>
      <c r="J562" s="3">
        <f>IF(ISNA(VLOOKUP($A562,'classes-translation-lookup'!$A$2:$C$1000,2,FALSE)),,VLOOKUP($A562,'classes-translation-lookup'!$A$2:$C$1000,2,FALSE))</f>
        <v>0</v>
      </c>
      <c r="K562" s="3">
        <f>IF(ISNA(VLOOKUP($A562,'classes-translation-lookup'!$A$2:$C$1000,3,FALSE)),,VLOOKUP($A562,'classes-translation-lookup'!$A$2:$C$1000,3,FALSE))</f>
        <v>0</v>
      </c>
    </row>
    <row r="563" spans="3:11" ht="13">
      <c r="C563" s="3"/>
      <c r="D563" s="3"/>
      <c r="E563" s="3"/>
      <c r="F563" s="3"/>
      <c r="G563" s="3"/>
      <c r="J563" s="3">
        <f>IF(ISNA(VLOOKUP($A563,'classes-translation-lookup'!$A$2:$C$1000,2,FALSE)),,VLOOKUP($A563,'classes-translation-lookup'!$A$2:$C$1000,2,FALSE))</f>
        <v>0</v>
      </c>
      <c r="K563" s="3">
        <f>IF(ISNA(VLOOKUP($A563,'classes-translation-lookup'!$A$2:$C$1000,3,FALSE)),,VLOOKUP($A563,'classes-translation-lookup'!$A$2:$C$1000,3,FALSE))</f>
        <v>0</v>
      </c>
    </row>
    <row r="564" spans="3:11" ht="13">
      <c r="C564" s="3"/>
      <c r="D564" s="3"/>
      <c r="E564" s="3"/>
      <c r="F564" s="3"/>
      <c r="G564" s="3"/>
      <c r="J564" s="3">
        <f>IF(ISNA(VLOOKUP($A564,'classes-translation-lookup'!$A$2:$C$1000,2,FALSE)),,VLOOKUP($A564,'classes-translation-lookup'!$A$2:$C$1000,2,FALSE))</f>
        <v>0</v>
      </c>
      <c r="K564" s="3">
        <f>IF(ISNA(VLOOKUP($A564,'classes-translation-lookup'!$A$2:$C$1000,3,FALSE)),,VLOOKUP($A564,'classes-translation-lookup'!$A$2:$C$1000,3,FALSE))</f>
        <v>0</v>
      </c>
    </row>
    <row r="565" spans="3:11" ht="13">
      <c r="C565" s="3"/>
      <c r="D565" s="3"/>
      <c r="E565" s="3"/>
      <c r="F565" s="3"/>
      <c r="G565" s="3"/>
      <c r="J565" s="3">
        <f>IF(ISNA(VLOOKUP($A565,'classes-translation-lookup'!$A$2:$C$1000,2,FALSE)),,VLOOKUP($A565,'classes-translation-lookup'!$A$2:$C$1000,2,FALSE))</f>
        <v>0</v>
      </c>
      <c r="K565" s="3">
        <f>IF(ISNA(VLOOKUP($A565,'classes-translation-lookup'!$A$2:$C$1000,3,FALSE)),,VLOOKUP($A565,'classes-translation-lookup'!$A$2:$C$1000,3,FALSE))</f>
        <v>0</v>
      </c>
    </row>
    <row r="566" spans="3:11" ht="13">
      <c r="C566" s="3"/>
      <c r="D566" s="3"/>
      <c r="E566" s="3"/>
      <c r="F566" s="3"/>
      <c r="G566" s="3"/>
      <c r="J566" s="3">
        <f>IF(ISNA(VLOOKUP($A566,'classes-translation-lookup'!$A$2:$C$1000,2,FALSE)),,VLOOKUP($A566,'classes-translation-lookup'!$A$2:$C$1000,2,FALSE))</f>
        <v>0</v>
      </c>
      <c r="K566" s="3">
        <f>IF(ISNA(VLOOKUP($A566,'classes-translation-lookup'!$A$2:$C$1000,3,FALSE)),,VLOOKUP($A566,'classes-translation-lookup'!$A$2:$C$1000,3,FALSE))</f>
        <v>0</v>
      </c>
    </row>
    <row r="567" spans="3:11" ht="13">
      <c r="C567" s="3"/>
      <c r="D567" s="3"/>
      <c r="E567" s="3"/>
      <c r="F567" s="3"/>
      <c r="G567" s="3"/>
      <c r="J567" s="3">
        <f>IF(ISNA(VLOOKUP($A567,'classes-translation-lookup'!$A$2:$C$1000,2,FALSE)),,VLOOKUP($A567,'classes-translation-lookup'!$A$2:$C$1000,2,FALSE))</f>
        <v>0</v>
      </c>
      <c r="K567" s="3">
        <f>IF(ISNA(VLOOKUP($A567,'classes-translation-lookup'!$A$2:$C$1000,3,FALSE)),,VLOOKUP($A567,'classes-translation-lookup'!$A$2:$C$1000,3,FALSE))</f>
        <v>0</v>
      </c>
    </row>
    <row r="568" spans="3:11" ht="13">
      <c r="C568" s="3"/>
      <c r="D568" s="3"/>
      <c r="E568" s="3"/>
      <c r="F568" s="3"/>
      <c r="G568" s="3"/>
      <c r="J568" s="3">
        <f>IF(ISNA(VLOOKUP($A568,'classes-translation-lookup'!$A$2:$C$1000,2,FALSE)),,VLOOKUP($A568,'classes-translation-lookup'!$A$2:$C$1000,2,FALSE))</f>
        <v>0</v>
      </c>
      <c r="K568" s="3">
        <f>IF(ISNA(VLOOKUP($A568,'classes-translation-lookup'!$A$2:$C$1000,3,FALSE)),,VLOOKUP($A568,'classes-translation-lookup'!$A$2:$C$1000,3,FALSE))</f>
        <v>0</v>
      </c>
    </row>
    <row r="569" spans="3:11" ht="13">
      <c r="C569" s="3"/>
      <c r="D569" s="3"/>
      <c r="E569" s="3"/>
      <c r="F569" s="3"/>
      <c r="G569" s="3"/>
      <c r="J569" s="3">
        <f>IF(ISNA(VLOOKUP($A569,'classes-translation-lookup'!$A$2:$C$1000,2,FALSE)),,VLOOKUP($A569,'classes-translation-lookup'!$A$2:$C$1000,2,FALSE))</f>
        <v>0</v>
      </c>
      <c r="K569" s="3">
        <f>IF(ISNA(VLOOKUP($A569,'classes-translation-lookup'!$A$2:$C$1000,3,FALSE)),,VLOOKUP($A569,'classes-translation-lookup'!$A$2:$C$1000,3,FALSE))</f>
        <v>0</v>
      </c>
    </row>
    <row r="570" spans="3:11" ht="13">
      <c r="C570" s="3"/>
      <c r="D570" s="3"/>
      <c r="E570" s="3"/>
      <c r="F570" s="3"/>
      <c r="G570" s="3"/>
      <c r="J570" s="3">
        <f>IF(ISNA(VLOOKUP($A570,'classes-translation-lookup'!$A$2:$C$1000,2,FALSE)),,VLOOKUP($A570,'classes-translation-lookup'!$A$2:$C$1000,2,FALSE))</f>
        <v>0</v>
      </c>
      <c r="K570" s="3">
        <f>IF(ISNA(VLOOKUP($A570,'classes-translation-lookup'!$A$2:$C$1000,3,FALSE)),,VLOOKUP($A570,'classes-translation-lookup'!$A$2:$C$1000,3,FALSE))</f>
        <v>0</v>
      </c>
    </row>
    <row r="571" spans="3:11" ht="13">
      <c r="C571" s="3"/>
      <c r="D571" s="3"/>
      <c r="E571" s="3"/>
      <c r="F571" s="3"/>
      <c r="G571" s="3"/>
      <c r="J571" s="3">
        <f>IF(ISNA(VLOOKUP($A571,'classes-translation-lookup'!$A$2:$C$1000,2,FALSE)),,VLOOKUP($A571,'classes-translation-lookup'!$A$2:$C$1000,2,FALSE))</f>
        <v>0</v>
      </c>
      <c r="K571" s="3">
        <f>IF(ISNA(VLOOKUP($A571,'classes-translation-lookup'!$A$2:$C$1000,3,FALSE)),,VLOOKUP($A571,'classes-translation-lookup'!$A$2:$C$1000,3,FALSE))</f>
        <v>0</v>
      </c>
    </row>
    <row r="572" spans="3:11" ht="13">
      <c r="C572" s="3"/>
      <c r="D572" s="3"/>
      <c r="E572" s="3"/>
      <c r="F572" s="3"/>
      <c r="G572" s="3"/>
      <c r="J572" s="3">
        <f>IF(ISNA(VLOOKUP($A572,'classes-translation-lookup'!$A$2:$C$1000,2,FALSE)),,VLOOKUP($A572,'classes-translation-lookup'!$A$2:$C$1000,2,FALSE))</f>
        <v>0</v>
      </c>
      <c r="K572" s="3">
        <f>IF(ISNA(VLOOKUP($A572,'classes-translation-lookup'!$A$2:$C$1000,3,FALSE)),,VLOOKUP($A572,'classes-translation-lookup'!$A$2:$C$1000,3,FALSE))</f>
        <v>0</v>
      </c>
    </row>
    <row r="573" spans="3:11" ht="13">
      <c r="C573" s="3"/>
      <c r="D573" s="3"/>
      <c r="E573" s="3"/>
      <c r="F573" s="3"/>
      <c r="G573" s="3"/>
      <c r="J573" s="3">
        <f>IF(ISNA(VLOOKUP($A573,'classes-translation-lookup'!$A$2:$C$1000,2,FALSE)),,VLOOKUP($A573,'classes-translation-lookup'!$A$2:$C$1000,2,FALSE))</f>
        <v>0</v>
      </c>
      <c r="K573" s="3">
        <f>IF(ISNA(VLOOKUP($A573,'classes-translation-lookup'!$A$2:$C$1000,3,FALSE)),,VLOOKUP($A573,'classes-translation-lookup'!$A$2:$C$1000,3,FALSE))</f>
        <v>0</v>
      </c>
    </row>
    <row r="574" spans="3:11" ht="13">
      <c r="C574" s="3"/>
      <c r="D574" s="3"/>
      <c r="E574" s="3"/>
      <c r="F574" s="3"/>
      <c r="G574" s="3"/>
      <c r="J574" s="3">
        <f>IF(ISNA(VLOOKUP($A574,'classes-translation-lookup'!$A$2:$C$1000,2,FALSE)),,VLOOKUP($A574,'classes-translation-lookup'!$A$2:$C$1000,2,FALSE))</f>
        <v>0</v>
      </c>
      <c r="K574" s="3">
        <f>IF(ISNA(VLOOKUP($A574,'classes-translation-lookup'!$A$2:$C$1000,3,FALSE)),,VLOOKUP($A574,'classes-translation-lookup'!$A$2:$C$1000,3,FALSE))</f>
        <v>0</v>
      </c>
    </row>
    <row r="575" spans="3:11" ht="13">
      <c r="C575" s="3"/>
      <c r="D575" s="3"/>
      <c r="E575" s="3"/>
      <c r="F575" s="3"/>
      <c r="G575" s="3"/>
      <c r="J575" s="3">
        <f>IF(ISNA(VLOOKUP($A575,'classes-translation-lookup'!$A$2:$C$1000,2,FALSE)),,VLOOKUP($A575,'classes-translation-lookup'!$A$2:$C$1000,2,FALSE))</f>
        <v>0</v>
      </c>
      <c r="K575" s="3">
        <f>IF(ISNA(VLOOKUP($A575,'classes-translation-lookup'!$A$2:$C$1000,3,FALSE)),,VLOOKUP($A575,'classes-translation-lookup'!$A$2:$C$1000,3,FALSE))</f>
        <v>0</v>
      </c>
    </row>
    <row r="576" spans="3:11" ht="13">
      <c r="C576" s="3"/>
      <c r="D576" s="3"/>
      <c r="E576" s="3"/>
      <c r="F576" s="3"/>
      <c r="G576" s="3"/>
      <c r="J576" s="3">
        <f>IF(ISNA(VLOOKUP($A576,'classes-translation-lookup'!$A$2:$C$1000,2,FALSE)),,VLOOKUP($A576,'classes-translation-lookup'!$A$2:$C$1000,2,FALSE))</f>
        <v>0</v>
      </c>
      <c r="K576" s="3">
        <f>IF(ISNA(VLOOKUP($A576,'classes-translation-lookup'!$A$2:$C$1000,3,FALSE)),,VLOOKUP($A576,'classes-translation-lookup'!$A$2:$C$1000,3,FALSE))</f>
        <v>0</v>
      </c>
    </row>
    <row r="577" spans="3:11" ht="13">
      <c r="C577" s="3"/>
      <c r="D577" s="3"/>
      <c r="E577" s="3"/>
      <c r="F577" s="3"/>
      <c r="G577" s="3"/>
      <c r="J577" s="3">
        <f>IF(ISNA(VLOOKUP($A577,'classes-translation-lookup'!$A$2:$C$1000,2,FALSE)),,VLOOKUP($A577,'classes-translation-lookup'!$A$2:$C$1000,2,FALSE))</f>
        <v>0</v>
      </c>
      <c r="K577" s="3">
        <f>IF(ISNA(VLOOKUP($A577,'classes-translation-lookup'!$A$2:$C$1000,3,FALSE)),,VLOOKUP($A577,'classes-translation-lookup'!$A$2:$C$1000,3,FALSE))</f>
        <v>0</v>
      </c>
    </row>
    <row r="578" spans="3:11" ht="13">
      <c r="C578" s="3"/>
      <c r="D578" s="3"/>
      <c r="E578" s="3"/>
      <c r="F578" s="3"/>
      <c r="G578" s="3"/>
      <c r="J578" s="3">
        <f>IF(ISNA(VLOOKUP($A578,'classes-translation-lookup'!$A$2:$C$1000,2,FALSE)),,VLOOKUP($A578,'classes-translation-lookup'!$A$2:$C$1000,2,FALSE))</f>
        <v>0</v>
      </c>
      <c r="K578" s="3">
        <f>IF(ISNA(VLOOKUP($A578,'classes-translation-lookup'!$A$2:$C$1000,3,FALSE)),,VLOOKUP($A578,'classes-translation-lookup'!$A$2:$C$1000,3,FALSE))</f>
        <v>0</v>
      </c>
    </row>
    <row r="579" spans="3:11" ht="13">
      <c r="C579" s="3"/>
      <c r="D579" s="3"/>
      <c r="E579" s="3"/>
      <c r="F579" s="3"/>
      <c r="G579" s="3"/>
      <c r="J579" s="3">
        <f>IF(ISNA(VLOOKUP($A579,'classes-translation-lookup'!$A$2:$C$1000,2,FALSE)),,VLOOKUP($A579,'classes-translation-lookup'!$A$2:$C$1000,2,FALSE))</f>
        <v>0</v>
      </c>
      <c r="K579" s="3">
        <f>IF(ISNA(VLOOKUP($A579,'classes-translation-lookup'!$A$2:$C$1000,3,FALSE)),,VLOOKUP($A579,'classes-translation-lookup'!$A$2:$C$1000,3,FALSE))</f>
        <v>0</v>
      </c>
    </row>
    <row r="580" spans="3:11" ht="13">
      <c r="C580" s="3"/>
      <c r="D580" s="3"/>
      <c r="E580" s="3"/>
      <c r="F580" s="3"/>
      <c r="G580" s="3"/>
      <c r="J580" s="3">
        <f>IF(ISNA(VLOOKUP($A580,'classes-translation-lookup'!$A$2:$C$1000,2,FALSE)),,VLOOKUP($A580,'classes-translation-lookup'!$A$2:$C$1000,2,FALSE))</f>
        <v>0</v>
      </c>
      <c r="K580" s="3">
        <f>IF(ISNA(VLOOKUP($A580,'classes-translation-lookup'!$A$2:$C$1000,3,FALSE)),,VLOOKUP($A580,'classes-translation-lookup'!$A$2:$C$1000,3,FALSE))</f>
        <v>0</v>
      </c>
    </row>
    <row r="581" spans="3:11" ht="13">
      <c r="C581" s="3"/>
      <c r="D581" s="3"/>
      <c r="E581" s="3"/>
      <c r="F581" s="3"/>
      <c r="G581" s="3"/>
      <c r="J581" s="3">
        <f>IF(ISNA(VLOOKUP($A581,'classes-translation-lookup'!$A$2:$C$1000,2,FALSE)),,VLOOKUP($A581,'classes-translation-lookup'!$A$2:$C$1000,2,FALSE))</f>
        <v>0</v>
      </c>
      <c r="K581" s="3">
        <f>IF(ISNA(VLOOKUP($A581,'classes-translation-lookup'!$A$2:$C$1000,3,FALSE)),,VLOOKUP($A581,'classes-translation-lookup'!$A$2:$C$1000,3,FALSE))</f>
        <v>0</v>
      </c>
    </row>
    <row r="582" spans="3:11" ht="13">
      <c r="C582" s="3"/>
      <c r="D582" s="3"/>
      <c r="E582" s="3"/>
      <c r="F582" s="3"/>
      <c r="G582" s="3"/>
      <c r="J582" s="3">
        <f>IF(ISNA(VLOOKUP($A582,'classes-translation-lookup'!$A$2:$C$1000,2,FALSE)),,VLOOKUP($A582,'classes-translation-lookup'!$A$2:$C$1000,2,FALSE))</f>
        <v>0</v>
      </c>
      <c r="K582" s="3">
        <f>IF(ISNA(VLOOKUP($A582,'classes-translation-lookup'!$A$2:$C$1000,3,FALSE)),,VLOOKUP($A582,'classes-translation-lookup'!$A$2:$C$1000,3,FALSE))</f>
        <v>0</v>
      </c>
    </row>
    <row r="583" spans="3:11" ht="13">
      <c r="C583" s="3"/>
      <c r="D583" s="3"/>
      <c r="E583" s="3"/>
      <c r="F583" s="3"/>
      <c r="G583" s="3"/>
      <c r="J583" s="3">
        <f>IF(ISNA(VLOOKUP($A583,'classes-translation-lookup'!$A$2:$C$1000,2,FALSE)),,VLOOKUP($A583,'classes-translation-lookup'!$A$2:$C$1000,2,FALSE))</f>
        <v>0</v>
      </c>
      <c r="K583" s="3">
        <f>IF(ISNA(VLOOKUP($A583,'classes-translation-lookup'!$A$2:$C$1000,3,FALSE)),,VLOOKUP($A583,'classes-translation-lookup'!$A$2:$C$1000,3,FALSE))</f>
        <v>0</v>
      </c>
    </row>
    <row r="584" spans="3:11" ht="13">
      <c r="C584" s="3"/>
      <c r="D584" s="3"/>
      <c r="E584" s="3"/>
      <c r="F584" s="3"/>
      <c r="G584" s="3"/>
      <c r="J584" s="3">
        <f>IF(ISNA(VLOOKUP($A584,'classes-translation-lookup'!$A$2:$C$1000,2,FALSE)),,VLOOKUP($A584,'classes-translation-lookup'!$A$2:$C$1000,2,FALSE))</f>
        <v>0</v>
      </c>
      <c r="K584" s="3">
        <f>IF(ISNA(VLOOKUP($A584,'classes-translation-lookup'!$A$2:$C$1000,3,FALSE)),,VLOOKUP($A584,'classes-translation-lookup'!$A$2:$C$1000,3,FALSE))</f>
        <v>0</v>
      </c>
    </row>
    <row r="585" spans="3:11" ht="13">
      <c r="C585" s="3"/>
      <c r="D585" s="3"/>
      <c r="E585" s="3"/>
      <c r="F585" s="3"/>
      <c r="G585" s="3"/>
      <c r="J585" s="3">
        <f>IF(ISNA(VLOOKUP($A585,'classes-translation-lookup'!$A$2:$C$1000,2,FALSE)),,VLOOKUP($A585,'classes-translation-lookup'!$A$2:$C$1000,2,FALSE))</f>
        <v>0</v>
      </c>
      <c r="K585" s="3">
        <f>IF(ISNA(VLOOKUP($A585,'classes-translation-lookup'!$A$2:$C$1000,3,FALSE)),,VLOOKUP($A585,'classes-translation-lookup'!$A$2:$C$1000,3,FALSE))</f>
        <v>0</v>
      </c>
    </row>
    <row r="586" spans="3:11" ht="13">
      <c r="C586" s="3"/>
      <c r="D586" s="3"/>
      <c r="E586" s="3"/>
      <c r="F586" s="3"/>
      <c r="G586" s="3"/>
      <c r="J586" s="3">
        <f>IF(ISNA(VLOOKUP($A586,'classes-translation-lookup'!$A$2:$C$1000,2,FALSE)),,VLOOKUP($A586,'classes-translation-lookup'!$A$2:$C$1000,2,FALSE))</f>
        <v>0</v>
      </c>
      <c r="K586" s="3">
        <f>IF(ISNA(VLOOKUP($A586,'classes-translation-lookup'!$A$2:$C$1000,3,FALSE)),,VLOOKUP($A586,'classes-translation-lookup'!$A$2:$C$1000,3,FALSE))</f>
        <v>0</v>
      </c>
    </row>
    <row r="587" spans="3:11" ht="13">
      <c r="C587" s="3"/>
      <c r="D587" s="3"/>
      <c r="E587" s="3"/>
      <c r="F587" s="3"/>
      <c r="G587" s="3"/>
      <c r="J587" s="3">
        <f>IF(ISNA(VLOOKUP($A587,'classes-translation-lookup'!$A$2:$C$1000,2,FALSE)),,VLOOKUP($A587,'classes-translation-lookup'!$A$2:$C$1000,2,FALSE))</f>
        <v>0</v>
      </c>
      <c r="K587" s="3">
        <f>IF(ISNA(VLOOKUP($A587,'classes-translation-lookup'!$A$2:$C$1000,3,FALSE)),,VLOOKUP($A587,'classes-translation-lookup'!$A$2:$C$1000,3,FALSE))</f>
        <v>0</v>
      </c>
    </row>
    <row r="588" spans="3:11" ht="13">
      <c r="C588" s="3"/>
      <c r="D588" s="3"/>
      <c r="E588" s="3"/>
      <c r="F588" s="3"/>
      <c r="G588" s="3"/>
      <c r="J588" s="3">
        <f>IF(ISNA(VLOOKUP($A588,'classes-translation-lookup'!$A$2:$C$1000,2,FALSE)),,VLOOKUP($A588,'classes-translation-lookup'!$A$2:$C$1000,2,FALSE))</f>
        <v>0</v>
      </c>
      <c r="K588" s="3">
        <f>IF(ISNA(VLOOKUP($A588,'classes-translation-lookup'!$A$2:$C$1000,3,FALSE)),,VLOOKUP($A588,'classes-translation-lookup'!$A$2:$C$1000,3,FALSE))</f>
        <v>0</v>
      </c>
    </row>
    <row r="589" spans="3:11" ht="13">
      <c r="C589" s="3"/>
      <c r="D589" s="3"/>
      <c r="E589" s="3"/>
      <c r="F589" s="3"/>
      <c r="G589" s="3"/>
      <c r="J589" s="3">
        <f>IF(ISNA(VLOOKUP($A589,'classes-translation-lookup'!$A$2:$C$1000,2,FALSE)),,VLOOKUP($A589,'classes-translation-lookup'!$A$2:$C$1000,2,FALSE))</f>
        <v>0</v>
      </c>
      <c r="K589" s="3">
        <f>IF(ISNA(VLOOKUP($A589,'classes-translation-lookup'!$A$2:$C$1000,3,FALSE)),,VLOOKUP($A589,'classes-translation-lookup'!$A$2:$C$1000,3,FALSE))</f>
        <v>0</v>
      </c>
    </row>
    <row r="590" spans="3:11" ht="13">
      <c r="C590" s="3"/>
      <c r="D590" s="3"/>
      <c r="E590" s="3"/>
      <c r="F590" s="3"/>
      <c r="G590" s="3"/>
      <c r="J590" s="3">
        <f>IF(ISNA(VLOOKUP($A590,'classes-translation-lookup'!$A$2:$C$1000,2,FALSE)),,VLOOKUP($A590,'classes-translation-lookup'!$A$2:$C$1000,2,FALSE))</f>
        <v>0</v>
      </c>
      <c r="K590" s="3">
        <f>IF(ISNA(VLOOKUP($A590,'classes-translation-lookup'!$A$2:$C$1000,3,FALSE)),,VLOOKUP($A590,'classes-translation-lookup'!$A$2:$C$1000,3,FALSE))</f>
        <v>0</v>
      </c>
    </row>
    <row r="591" spans="3:11" ht="13">
      <c r="C591" s="3"/>
      <c r="D591" s="3"/>
      <c r="E591" s="3"/>
      <c r="F591" s="3"/>
      <c r="G591" s="3"/>
      <c r="J591" s="3">
        <f>IF(ISNA(VLOOKUP($A591,'classes-translation-lookup'!$A$2:$C$1000,2,FALSE)),,VLOOKUP($A591,'classes-translation-lookup'!$A$2:$C$1000,2,FALSE))</f>
        <v>0</v>
      </c>
      <c r="K591" s="3">
        <f>IF(ISNA(VLOOKUP($A591,'classes-translation-lookup'!$A$2:$C$1000,3,FALSE)),,VLOOKUP($A591,'classes-translation-lookup'!$A$2:$C$1000,3,FALSE))</f>
        <v>0</v>
      </c>
    </row>
    <row r="592" spans="3:11" ht="13">
      <c r="C592" s="3"/>
      <c r="D592" s="3"/>
      <c r="E592" s="3"/>
      <c r="F592" s="3"/>
      <c r="G592" s="3"/>
      <c r="J592" s="3">
        <f>IF(ISNA(VLOOKUP($A592,'classes-translation-lookup'!$A$2:$C$1000,2,FALSE)),,VLOOKUP($A592,'classes-translation-lookup'!$A$2:$C$1000,2,FALSE))</f>
        <v>0</v>
      </c>
      <c r="K592" s="3">
        <f>IF(ISNA(VLOOKUP($A592,'classes-translation-lookup'!$A$2:$C$1000,3,FALSE)),,VLOOKUP($A592,'classes-translation-lookup'!$A$2:$C$1000,3,FALSE))</f>
        <v>0</v>
      </c>
    </row>
    <row r="593" spans="3:11" ht="13">
      <c r="C593" s="3"/>
      <c r="D593" s="3"/>
      <c r="E593" s="3"/>
      <c r="F593" s="3"/>
      <c r="G593" s="3"/>
      <c r="J593" s="3">
        <f>IF(ISNA(VLOOKUP($A593,'classes-translation-lookup'!$A$2:$C$1000,2,FALSE)),,VLOOKUP($A593,'classes-translation-lookup'!$A$2:$C$1000,2,FALSE))</f>
        <v>0</v>
      </c>
      <c r="K593" s="3">
        <f>IF(ISNA(VLOOKUP($A593,'classes-translation-lookup'!$A$2:$C$1000,3,FALSE)),,VLOOKUP($A593,'classes-translation-lookup'!$A$2:$C$1000,3,FALSE))</f>
        <v>0</v>
      </c>
    </row>
    <row r="594" spans="3:11" ht="13">
      <c r="C594" s="3"/>
      <c r="D594" s="3"/>
      <c r="E594" s="3"/>
      <c r="F594" s="3"/>
      <c r="G594" s="3"/>
      <c r="J594" s="3">
        <f>IF(ISNA(VLOOKUP($A594,'classes-translation-lookup'!$A$2:$C$1000,2,FALSE)),,VLOOKUP($A594,'classes-translation-lookup'!$A$2:$C$1000,2,FALSE))</f>
        <v>0</v>
      </c>
      <c r="K594" s="3">
        <f>IF(ISNA(VLOOKUP($A594,'classes-translation-lookup'!$A$2:$C$1000,3,FALSE)),,VLOOKUP($A594,'classes-translation-lookup'!$A$2:$C$1000,3,FALSE))</f>
        <v>0</v>
      </c>
    </row>
    <row r="595" spans="3:11" ht="13">
      <c r="C595" s="3"/>
      <c r="D595" s="3"/>
      <c r="E595" s="3"/>
      <c r="F595" s="3"/>
      <c r="G595" s="3"/>
      <c r="J595" s="3">
        <f>IF(ISNA(VLOOKUP($A595,'classes-translation-lookup'!$A$2:$C$1000,2,FALSE)),,VLOOKUP($A595,'classes-translation-lookup'!$A$2:$C$1000,2,FALSE))</f>
        <v>0</v>
      </c>
      <c r="K595" s="3">
        <f>IF(ISNA(VLOOKUP($A595,'classes-translation-lookup'!$A$2:$C$1000,3,FALSE)),,VLOOKUP($A595,'classes-translation-lookup'!$A$2:$C$1000,3,FALSE))</f>
        <v>0</v>
      </c>
    </row>
    <row r="596" spans="3:11" ht="13">
      <c r="C596" s="3"/>
      <c r="D596" s="3"/>
      <c r="E596" s="3"/>
      <c r="F596" s="3"/>
      <c r="G596" s="3"/>
      <c r="J596" s="3">
        <f>IF(ISNA(VLOOKUP($A596,'classes-translation-lookup'!$A$2:$C$1000,2,FALSE)),,VLOOKUP($A596,'classes-translation-lookup'!$A$2:$C$1000,2,FALSE))</f>
        <v>0</v>
      </c>
      <c r="K596" s="3">
        <f>IF(ISNA(VLOOKUP($A596,'classes-translation-lookup'!$A$2:$C$1000,3,FALSE)),,VLOOKUP($A596,'classes-translation-lookup'!$A$2:$C$1000,3,FALSE))</f>
        <v>0</v>
      </c>
    </row>
    <row r="597" spans="3:11" ht="13">
      <c r="C597" s="3"/>
      <c r="D597" s="3"/>
      <c r="E597" s="3"/>
      <c r="F597" s="3"/>
      <c r="G597" s="3"/>
      <c r="J597" s="3">
        <f>IF(ISNA(VLOOKUP($A597,'classes-translation-lookup'!$A$2:$C$1000,2,FALSE)),,VLOOKUP($A597,'classes-translation-lookup'!$A$2:$C$1000,2,FALSE))</f>
        <v>0</v>
      </c>
      <c r="K597" s="3">
        <f>IF(ISNA(VLOOKUP($A597,'classes-translation-lookup'!$A$2:$C$1000,3,FALSE)),,VLOOKUP($A597,'classes-translation-lookup'!$A$2:$C$1000,3,FALSE))</f>
        <v>0</v>
      </c>
    </row>
    <row r="598" spans="3:11" ht="13">
      <c r="C598" s="3"/>
      <c r="D598" s="3"/>
      <c r="E598" s="3"/>
      <c r="F598" s="3"/>
      <c r="G598" s="3"/>
      <c r="J598" s="3">
        <f>IF(ISNA(VLOOKUP($A598,'classes-translation-lookup'!$A$2:$C$1000,2,FALSE)),,VLOOKUP($A598,'classes-translation-lookup'!$A$2:$C$1000,2,FALSE))</f>
        <v>0</v>
      </c>
      <c r="K598" s="3">
        <f>IF(ISNA(VLOOKUP($A598,'classes-translation-lookup'!$A$2:$C$1000,3,FALSE)),,VLOOKUP($A598,'classes-translation-lookup'!$A$2:$C$1000,3,FALSE))</f>
        <v>0</v>
      </c>
    </row>
    <row r="599" spans="3:11" ht="13">
      <c r="C599" s="3"/>
      <c r="D599" s="3"/>
      <c r="E599" s="3"/>
      <c r="F599" s="3"/>
      <c r="G599" s="3"/>
      <c r="J599" s="3">
        <f>IF(ISNA(VLOOKUP($A599,'classes-translation-lookup'!$A$2:$C$1000,2,FALSE)),,VLOOKUP($A599,'classes-translation-lookup'!$A$2:$C$1000,2,FALSE))</f>
        <v>0</v>
      </c>
      <c r="K599" s="3">
        <f>IF(ISNA(VLOOKUP($A599,'classes-translation-lookup'!$A$2:$C$1000,3,FALSE)),,VLOOKUP($A599,'classes-translation-lookup'!$A$2:$C$1000,3,FALSE))</f>
        <v>0</v>
      </c>
    </row>
    <row r="600" spans="3:11" ht="13">
      <c r="C600" s="3"/>
      <c r="D600" s="3"/>
      <c r="E600" s="3"/>
      <c r="F600" s="3"/>
      <c r="G600" s="3"/>
      <c r="J600" s="3">
        <f>IF(ISNA(VLOOKUP($A600,'classes-translation-lookup'!$A$2:$C$1000,2,FALSE)),,VLOOKUP($A600,'classes-translation-lookup'!$A$2:$C$1000,2,FALSE))</f>
        <v>0</v>
      </c>
      <c r="K600" s="3">
        <f>IF(ISNA(VLOOKUP($A600,'classes-translation-lookup'!$A$2:$C$1000,3,FALSE)),,VLOOKUP($A600,'classes-translation-lookup'!$A$2:$C$1000,3,FALSE))</f>
        <v>0</v>
      </c>
    </row>
    <row r="601" spans="3:11" ht="13">
      <c r="C601" s="3"/>
      <c r="D601" s="3"/>
      <c r="E601" s="3"/>
      <c r="F601" s="3"/>
      <c r="G601" s="3"/>
      <c r="J601" s="3">
        <f>IF(ISNA(VLOOKUP($A601,'classes-translation-lookup'!$A$2:$C$1000,2,FALSE)),,VLOOKUP($A601,'classes-translation-lookup'!$A$2:$C$1000,2,FALSE))</f>
        <v>0</v>
      </c>
      <c r="K601" s="3">
        <f>IF(ISNA(VLOOKUP($A601,'classes-translation-lookup'!$A$2:$C$1000,3,FALSE)),,VLOOKUP($A601,'classes-translation-lookup'!$A$2:$C$1000,3,FALSE))</f>
        <v>0</v>
      </c>
    </row>
    <row r="602" spans="3:11" ht="13">
      <c r="C602" s="3"/>
      <c r="D602" s="3"/>
      <c r="E602" s="3"/>
      <c r="F602" s="3"/>
      <c r="G602" s="3"/>
      <c r="J602" s="3">
        <f>IF(ISNA(VLOOKUP($A602,'classes-translation-lookup'!$A$2:$C$1000,2,FALSE)),,VLOOKUP($A602,'classes-translation-lookup'!$A$2:$C$1000,2,FALSE))</f>
        <v>0</v>
      </c>
      <c r="K602" s="3">
        <f>IF(ISNA(VLOOKUP($A602,'classes-translation-lookup'!$A$2:$C$1000,3,FALSE)),,VLOOKUP($A602,'classes-translation-lookup'!$A$2:$C$1000,3,FALSE))</f>
        <v>0</v>
      </c>
    </row>
    <row r="603" spans="3:11" ht="13">
      <c r="C603" s="3"/>
      <c r="D603" s="3"/>
      <c r="E603" s="3"/>
      <c r="F603" s="3"/>
      <c r="G603" s="3"/>
      <c r="J603" s="3">
        <f>IF(ISNA(VLOOKUP($A603,'classes-translation-lookup'!$A$2:$C$1000,2,FALSE)),,VLOOKUP($A603,'classes-translation-lookup'!$A$2:$C$1000,2,FALSE))</f>
        <v>0</v>
      </c>
      <c r="K603" s="3">
        <f>IF(ISNA(VLOOKUP($A603,'classes-translation-lookup'!$A$2:$C$1000,3,FALSE)),,VLOOKUP($A603,'classes-translation-lookup'!$A$2:$C$1000,3,FALSE))</f>
        <v>0</v>
      </c>
    </row>
    <row r="604" spans="3:11" ht="13">
      <c r="C604" s="3"/>
      <c r="D604" s="3"/>
      <c r="E604" s="3"/>
      <c r="F604" s="3"/>
      <c r="G604" s="3"/>
      <c r="J604" s="3">
        <f>IF(ISNA(VLOOKUP($A604,'classes-translation-lookup'!$A$2:$C$1000,2,FALSE)),,VLOOKUP($A604,'classes-translation-lookup'!$A$2:$C$1000,2,FALSE))</f>
        <v>0</v>
      </c>
      <c r="K604" s="3">
        <f>IF(ISNA(VLOOKUP($A604,'classes-translation-lookup'!$A$2:$C$1000,3,FALSE)),,VLOOKUP($A604,'classes-translation-lookup'!$A$2:$C$1000,3,FALSE))</f>
        <v>0</v>
      </c>
    </row>
    <row r="605" spans="3:11" ht="13">
      <c r="C605" s="3"/>
      <c r="D605" s="3"/>
      <c r="E605" s="3"/>
      <c r="F605" s="3"/>
      <c r="G605" s="3"/>
      <c r="J605" s="3">
        <f>IF(ISNA(VLOOKUP($A605,'classes-translation-lookup'!$A$2:$C$1000,2,FALSE)),,VLOOKUP($A605,'classes-translation-lookup'!$A$2:$C$1000,2,FALSE))</f>
        <v>0</v>
      </c>
      <c r="K605" s="3">
        <f>IF(ISNA(VLOOKUP($A605,'classes-translation-lookup'!$A$2:$C$1000,3,FALSE)),,VLOOKUP($A605,'classes-translation-lookup'!$A$2:$C$1000,3,FALSE))</f>
        <v>0</v>
      </c>
    </row>
    <row r="606" spans="3:11" ht="13">
      <c r="C606" s="3"/>
      <c r="D606" s="3"/>
      <c r="E606" s="3"/>
      <c r="F606" s="3"/>
      <c r="G606" s="3"/>
      <c r="J606" s="3">
        <f>IF(ISNA(VLOOKUP($A606,'classes-translation-lookup'!$A$2:$C$1000,2,FALSE)),,VLOOKUP($A606,'classes-translation-lookup'!$A$2:$C$1000,2,FALSE))</f>
        <v>0</v>
      </c>
      <c r="K606" s="3">
        <f>IF(ISNA(VLOOKUP($A606,'classes-translation-lookup'!$A$2:$C$1000,3,FALSE)),,VLOOKUP($A606,'classes-translation-lookup'!$A$2:$C$1000,3,FALSE))</f>
        <v>0</v>
      </c>
    </row>
    <row r="607" spans="3:11" ht="13">
      <c r="C607" s="3"/>
      <c r="D607" s="3"/>
      <c r="E607" s="3"/>
      <c r="F607" s="3"/>
      <c r="G607" s="3"/>
      <c r="J607" s="3">
        <f>IF(ISNA(VLOOKUP($A607,'classes-translation-lookup'!$A$2:$C$1000,2,FALSE)),,VLOOKUP($A607,'classes-translation-lookup'!$A$2:$C$1000,2,FALSE))</f>
        <v>0</v>
      </c>
      <c r="K607" s="3">
        <f>IF(ISNA(VLOOKUP($A607,'classes-translation-lookup'!$A$2:$C$1000,3,FALSE)),,VLOOKUP($A607,'classes-translation-lookup'!$A$2:$C$1000,3,FALSE))</f>
        <v>0</v>
      </c>
    </row>
    <row r="608" spans="3:11" ht="13">
      <c r="C608" s="3"/>
      <c r="D608" s="3"/>
      <c r="E608" s="3"/>
      <c r="F608" s="3"/>
      <c r="G608" s="3"/>
      <c r="J608" s="3">
        <f>IF(ISNA(VLOOKUP($A608,'classes-translation-lookup'!$A$2:$C$1000,2,FALSE)),,VLOOKUP($A608,'classes-translation-lookup'!$A$2:$C$1000,2,FALSE))</f>
        <v>0</v>
      </c>
      <c r="K608" s="3">
        <f>IF(ISNA(VLOOKUP($A608,'classes-translation-lookup'!$A$2:$C$1000,3,FALSE)),,VLOOKUP($A608,'classes-translation-lookup'!$A$2:$C$1000,3,FALSE))</f>
        <v>0</v>
      </c>
    </row>
    <row r="609" spans="3:11" ht="13">
      <c r="C609" s="3"/>
      <c r="D609" s="3"/>
      <c r="E609" s="3"/>
      <c r="F609" s="3"/>
      <c r="G609" s="3"/>
      <c r="J609" s="3">
        <f>IF(ISNA(VLOOKUP($A609,'classes-translation-lookup'!$A$2:$C$1000,2,FALSE)),,VLOOKUP($A609,'classes-translation-lookup'!$A$2:$C$1000,2,FALSE))</f>
        <v>0</v>
      </c>
      <c r="K609" s="3">
        <f>IF(ISNA(VLOOKUP($A609,'classes-translation-lookup'!$A$2:$C$1000,3,FALSE)),,VLOOKUP($A609,'classes-translation-lookup'!$A$2:$C$1000,3,FALSE))</f>
        <v>0</v>
      </c>
    </row>
    <row r="610" spans="3:11" ht="13">
      <c r="C610" s="3"/>
      <c r="D610" s="3"/>
      <c r="E610" s="3"/>
      <c r="F610" s="3"/>
      <c r="G610" s="3"/>
      <c r="J610" s="3">
        <f>IF(ISNA(VLOOKUP($A610,'classes-translation-lookup'!$A$2:$C$1000,2,FALSE)),,VLOOKUP($A610,'classes-translation-lookup'!$A$2:$C$1000,2,FALSE))</f>
        <v>0</v>
      </c>
      <c r="K610" s="3">
        <f>IF(ISNA(VLOOKUP($A610,'classes-translation-lookup'!$A$2:$C$1000,3,FALSE)),,VLOOKUP($A610,'classes-translation-lookup'!$A$2:$C$1000,3,FALSE))</f>
        <v>0</v>
      </c>
    </row>
    <row r="611" spans="3:11" ht="13">
      <c r="C611" s="3"/>
      <c r="D611" s="3"/>
      <c r="E611" s="3"/>
      <c r="F611" s="3"/>
      <c r="G611" s="3"/>
      <c r="J611" s="3">
        <f>IF(ISNA(VLOOKUP($A611,'classes-translation-lookup'!$A$2:$C$1000,2,FALSE)),,VLOOKUP($A611,'classes-translation-lookup'!$A$2:$C$1000,2,FALSE))</f>
        <v>0</v>
      </c>
      <c r="K611" s="3">
        <f>IF(ISNA(VLOOKUP($A611,'classes-translation-lookup'!$A$2:$C$1000,3,FALSE)),,VLOOKUP($A611,'classes-translation-lookup'!$A$2:$C$1000,3,FALSE))</f>
        <v>0</v>
      </c>
    </row>
    <row r="612" spans="3:11" ht="13">
      <c r="C612" s="3"/>
      <c r="D612" s="3"/>
      <c r="E612" s="3"/>
      <c r="F612" s="3"/>
      <c r="G612" s="3"/>
      <c r="J612" s="3">
        <f>IF(ISNA(VLOOKUP($A612,'classes-translation-lookup'!$A$2:$C$1000,2,FALSE)),,VLOOKUP($A612,'classes-translation-lookup'!$A$2:$C$1000,2,FALSE))</f>
        <v>0</v>
      </c>
      <c r="K612" s="3">
        <f>IF(ISNA(VLOOKUP($A612,'classes-translation-lookup'!$A$2:$C$1000,3,FALSE)),,VLOOKUP($A612,'classes-translation-lookup'!$A$2:$C$1000,3,FALSE))</f>
        <v>0</v>
      </c>
    </row>
    <row r="613" spans="3:11" ht="13">
      <c r="C613" s="3"/>
      <c r="D613" s="3"/>
      <c r="E613" s="3"/>
      <c r="F613" s="3"/>
      <c r="G613" s="3"/>
      <c r="J613" s="3">
        <f>IF(ISNA(VLOOKUP($A613,'classes-translation-lookup'!$A$2:$C$1000,2,FALSE)),,VLOOKUP($A613,'classes-translation-lookup'!$A$2:$C$1000,2,FALSE))</f>
        <v>0</v>
      </c>
      <c r="K613" s="3">
        <f>IF(ISNA(VLOOKUP($A613,'classes-translation-lookup'!$A$2:$C$1000,3,FALSE)),,VLOOKUP($A613,'classes-translation-lookup'!$A$2:$C$1000,3,FALSE))</f>
        <v>0</v>
      </c>
    </row>
    <row r="614" spans="3:11" ht="13">
      <c r="C614" s="3"/>
      <c r="D614" s="3"/>
      <c r="E614" s="3"/>
      <c r="F614" s="3"/>
      <c r="G614" s="3"/>
      <c r="J614" s="3">
        <f>IF(ISNA(VLOOKUP($A614,'classes-translation-lookup'!$A$2:$C$1000,2,FALSE)),,VLOOKUP($A614,'classes-translation-lookup'!$A$2:$C$1000,2,FALSE))</f>
        <v>0</v>
      </c>
      <c r="K614" s="3">
        <f>IF(ISNA(VLOOKUP($A614,'classes-translation-lookup'!$A$2:$C$1000,3,FALSE)),,VLOOKUP($A614,'classes-translation-lookup'!$A$2:$C$1000,3,FALSE))</f>
        <v>0</v>
      </c>
    </row>
    <row r="615" spans="3:11" ht="13">
      <c r="C615" s="3"/>
      <c r="D615" s="3"/>
      <c r="E615" s="3"/>
      <c r="F615" s="3"/>
      <c r="G615" s="3"/>
      <c r="J615" s="3">
        <f>IF(ISNA(VLOOKUP($A615,'classes-translation-lookup'!$A$2:$C$1000,2,FALSE)),,VLOOKUP($A615,'classes-translation-lookup'!$A$2:$C$1000,2,FALSE))</f>
        <v>0</v>
      </c>
      <c r="K615" s="3">
        <f>IF(ISNA(VLOOKUP($A615,'classes-translation-lookup'!$A$2:$C$1000,3,FALSE)),,VLOOKUP($A615,'classes-translation-lookup'!$A$2:$C$1000,3,FALSE))</f>
        <v>0</v>
      </c>
    </row>
    <row r="616" spans="3:11" ht="13">
      <c r="C616" s="3"/>
      <c r="D616" s="3"/>
      <c r="E616" s="3"/>
      <c r="F616" s="3"/>
      <c r="G616" s="3"/>
      <c r="J616" s="3">
        <f>IF(ISNA(VLOOKUP($A616,'classes-translation-lookup'!$A$2:$C$1000,2,FALSE)),,VLOOKUP($A616,'classes-translation-lookup'!$A$2:$C$1000,2,FALSE))</f>
        <v>0</v>
      </c>
      <c r="K616" s="3">
        <f>IF(ISNA(VLOOKUP($A616,'classes-translation-lookup'!$A$2:$C$1000,3,FALSE)),,VLOOKUP($A616,'classes-translation-lookup'!$A$2:$C$1000,3,FALSE))</f>
        <v>0</v>
      </c>
    </row>
    <row r="617" spans="3:11" ht="13">
      <c r="C617" s="3"/>
      <c r="D617" s="3"/>
      <c r="E617" s="3"/>
      <c r="F617" s="3"/>
      <c r="G617" s="3"/>
      <c r="J617" s="3">
        <f>IF(ISNA(VLOOKUP($A617,'classes-translation-lookup'!$A$2:$C$1000,2,FALSE)),,VLOOKUP($A617,'classes-translation-lookup'!$A$2:$C$1000,2,FALSE))</f>
        <v>0</v>
      </c>
      <c r="K617" s="3">
        <f>IF(ISNA(VLOOKUP($A617,'classes-translation-lookup'!$A$2:$C$1000,3,FALSE)),,VLOOKUP($A617,'classes-translation-lookup'!$A$2:$C$1000,3,FALSE))</f>
        <v>0</v>
      </c>
    </row>
    <row r="618" spans="3:11" ht="13">
      <c r="C618" s="3"/>
      <c r="D618" s="3"/>
      <c r="E618" s="3"/>
      <c r="F618" s="3"/>
      <c r="G618" s="3"/>
      <c r="J618" s="3">
        <f>IF(ISNA(VLOOKUP($A618,'classes-translation-lookup'!$A$2:$C$1000,2,FALSE)),,VLOOKUP($A618,'classes-translation-lookup'!$A$2:$C$1000,2,FALSE))</f>
        <v>0</v>
      </c>
      <c r="K618" s="3">
        <f>IF(ISNA(VLOOKUP($A618,'classes-translation-lookup'!$A$2:$C$1000,3,FALSE)),,VLOOKUP($A618,'classes-translation-lookup'!$A$2:$C$1000,3,FALSE))</f>
        <v>0</v>
      </c>
    </row>
    <row r="619" spans="3:11" ht="13">
      <c r="C619" s="3"/>
      <c r="D619" s="3"/>
      <c r="E619" s="3"/>
      <c r="F619" s="3"/>
      <c r="G619" s="3"/>
      <c r="J619" s="3">
        <f>IF(ISNA(VLOOKUP($A619,'classes-translation-lookup'!$A$2:$C$1000,2,FALSE)),,VLOOKUP($A619,'classes-translation-lookup'!$A$2:$C$1000,2,FALSE))</f>
        <v>0</v>
      </c>
      <c r="K619" s="3">
        <f>IF(ISNA(VLOOKUP($A619,'classes-translation-lookup'!$A$2:$C$1000,3,FALSE)),,VLOOKUP($A619,'classes-translation-lookup'!$A$2:$C$1000,3,FALSE))</f>
        <v>0</v>
      </c>
    </row>
    <row r="620" spans="3:11" ht="13">
      <c r="C620" s="3"/>
      <c r="D620" s="3"/>
      <c r="E620" s="3"/>
      <c r="F620" s="3"/>
      <c r="G620" s="3"/>
      <c r="J620" s="3">
        <f>IF(ISNA(VLOOKUP($A620,'classes-translation-lookup'!$A$2:$C$1000,2,FALSE)),,VLOOKUP($A620,'classes-translation-lookup'!$A$2:$C$1000,2,FALSE))</f>
        <v>0</v>
      </c>
      <c r="K620" s="3">
        <f>IF(ISNA(VLOOKUP($A620,'classes-translation-lookup'!$A$2:$C$1000,3,FALSE)),,VLOOKUP($A620,'classes-translation-lookup'!$A$2:$C$1000,3,FALSE))</f>
        <v>0</v>
      </c>
    </row>
    <row r="621" spans="3:11" ht="13">
      <c r="C621" s="3"/>
      <c r="D621" s="3"/>
      <c r="E621" s="3"/>
      <c r="F621" s="3"/>
      <c r="G621" s="3"/>
      <c r="J621" s="3">
        <f>IF(ISNA(VLOOKUP($A621,'classes-translation-lookup'!$A$2:$C$1000,2,FALSE)),,VLOOKUP($A621,'classes-translation-lookup'!$A$2:$C$1000,2,FALSE))</f>
        <v>0</v>
      </c>
      <c r="K621" s="3">
        <f>IF(ISNA(VLOOKUP($A621,'classes-translation-lookup'!$A$2:$C$1000,3,FALSE)),,VLOOKUP($A621,'classes-translation-lookup'!$A$2:$C$1000,3,FALSE))</f>
        <v>0</v>
      </c>
    </row>
    <row r="622" spans="3:11" ht="13">
      <c r="C622" s="3"/>
      <c r="D622" s="3"/>
      <c r="E622" s="3"/>
      <c r="F622" s="3"/>
      <c r="G622" s="3"/>
      <c r="J622" s="3">
        <f>IF(ISNA(VLOOKUP($A622,'classes-translation-lookup'!$A$2:$C$1000,2,FALSE)),,VLOOKUP($A622,'classes-translation-lookup'!$A$2:$C$1000,2,FALSE))</f>
        <v>0</v>
      </c>
      <c r="K622" s="3">
        <f>IF(ISNA(VLOOKUP($A622,'classes-translation-lookup'!$A$2:$C$1000,3,FALSE)),,VLOOKUP($A622,'classes-translation-lookup'!$A$2:$C$1000,3,FALSE))</f>
        <v>0</v>
      </c>
    </row>
    <row r="623" spans="3:11" ht="13">
      <c r="C623" s="3"/>
      <c r="D623" s="3"/>
      <c r="E623" s="3"/>
      <c r="F623" s="3"/>
      <c r="G623" s="3"/>
      <c r="J623" s="3">
        <f>IF(ISNA(VLOOKUP($A623,'classes-translation-lookup'!$A$2:$C$1000,2,FALSE)),,VLOOKUP($A623,'classes-translation-lookup'!$A$2:$C$1000,2,FALSE))</f>
        <v>0</v>
      </c>
      <c r="K623" s="3">
        <f>IF(ISNA(VLOOKUP($A623,'classes-translation-lookup'!$A$2:$C$1000,3,FALSE)),,VLOOKUP($A623,'classes-translation-lookup'!$A$2:$C$1000,3,FALSE))</f>
        <v>0</v>
      </c>
    </row>
    <row r="624" spans="3:11" ht="13">
      <c r="C624" s="3"/>
      <c r="D624" s="3"/>
      <c r="E624" s="3"/>
      <c r="F624" s="3"/>
      <c r="G624" s="3"/>
      <c r="J624" s="3">
        <f>IF(ISNA(VLOOKUP($A624,'classes-translation-lookup'!$A$2:$C$1000,2,FALSE)),,VLOOKUP($A624,'classes-translation-lookup'!$A$2:$C$1000,2,FALSE))</f>
        <v>0</v>
      </c>
      <c r="K624" s="3">
        <f>IF(ISNA(VLOOKUP($A624,'classes-translation-lookup'!$A$2:$C$1000,3,FALSE)),,VLOOKUP($A624,'classes-translation-lookup'!$A$2:$C$1000,3,FALSE))</f>
        <v>0</v>
      </c>
    </row>
    <row r="625" spans="3:11" ht="13">
      <c r="C625" s="3"/>
      <c r="D625" s="3"/>
      <c r="E625" s="3"/>
      <c r="F625" s="3"/>
      <c r="G625" s="3"/>
      <c r="J625" s="3">
        <f>IF(ISNA(VLOOKUP($A625,'classes-translation-lookup'!$A$2:$C$1000,2,FALSE)),,VLOOKUP($A625,'classes-translation-lookup'!$A$2:$C$1000,2,FALSE))</f>
        <v>0</v>
      </c>
      <c r="K625" s="3">
        <f>IF(ISNA(VLOOKUP($A625,'classes-translation-lookup'!$A$2:$C$1000,3,FALSE)),,VLOOKUP($A625,'classes-translation-lookup'!$A$2:$C$1000,3,FALSE))</f>
        <v>0</v>
      </c>
    </row>
    <row r="626" spans="3:11" ht="13">
      <c r="C626" s="3"/>
      <c r="D626" s="3"/>
      <c r="E626" s="3"/>
      <c r="F626" s="3"/>
      <c r="G626" s="3"/>
      <c r="J626" s="3">
        <f>IF(ISNA(VLOOKUP($A626,'classes-translation-lookup'!$A$2:$C$1000,2,FALSE)),,VLOOKUP($A626,'classes-translation-lookup'!$A$2:$C$1000,2,FALSE))</f>
        <v>0</v>
      </c>
      <c r="K626" s="3">
        <f>IF(ISNA(VLOOKUP($A626,'classes-translation-lookup'!$A$2:$C$1000,3,FALSE)),,VLOOKUP($A626,'classes-translation-lookup'!$A$2:$C$1000,3,FALSE))</f>
        <v>0</v>
      </c>
    </row>
    <row r="627" spans="3:11" ht="13">
      <c r="C627" s="3"/>
      <c r="D627" s="3"/>
      <c r="E627" s="3"/>
      <c r="F627" s="3"/>
      <c r="G627" s="3"/>
      <c r="J627" s="3">
        <f>IF(ISNA(VLOOKUP($A627,'classes-translation-lookup'!$A$2:$C$1000,2,FALSE)),,VLOOKUP($A627,'classes-translation-lookup'!$A$2:$C$1000,2,FALSE))</f>
        <v>0</v>
      </c>
      <c r="K627" s="3">
        <f>IF(ISNA(VLOOKUP($A627,'classes-translation-lookup'!$A$2:$C$1000,3,FALSE)),,VLOOKUP($A627,'classes-translation-lookup'!$A$2:$C$1000,3,FALSE))</f>
        <v>0</v>
      </c>
    </row>
    <row r="628" spans="3:11" ht="13">
      <c r="C628" s="3"/>
      <c r="D628" s="3"/>
      <c r="E628" s="3"/>
      <c r="F628" s="3"/>
      <c r="G628" s="3"/>
      <c r="J628" s="3">
        <f>IF(ISNA(VLOOKUP($A628,'classes-translation-lookup'!$A$2:$C$1000,2,FALSE)),,VLOOKUP($A628,'classes-translation-lookup'!$A$2:$C$1000,2,FALSE))</f>
        <v>0</v>
      </c>
      <c r="K628" s="3">
        <f>IF(ISNA(VLOOKUP($A628,'classes-translation-lookup'!$A$2:$C$1000,3,FALSE)),,VLOOKUP($A628,'classes-translation-lookup'!$A$2:$C$1000,3,FALSE))</f>
        <v>0</v>
      </c>
    </row>
    <row r="629" spans="3:11" ht="13">
      <c r="C629" s="3"/>
      <c r="D629" s="3"/>
      <c r="E629" s="3"/>
      <c r="F629" s="3"/>
      <c r="G629" s="3"/>
      <c r="J629" s="3">
        <f>IF(ISNA(VLOOKUP($A629,'classes-translation-lookup'!$A$2:$C$1000,2,FALSE)),,VLOOKUP($A629,'classes-translation-lookup'!$A$2:$C$1000,2,FALSE))</f>
        <v>0</v>
      </c>
      <c r="K629" s="3">
        <f>IF(ISNA(VLOOKUP($A629,'classes-translation-lookup'!$A$2:$C$1000,3,FALSE)),,VLOOKUP($A629,'classes-translation-lookup'!$A$2:$C$1000,3,FALSE))</f>
        <v>0</v>
      </c>
    </row>
    <row r="630" spans="3:11" ht="13">
      <c r="C630" s="3"/>
      <c r="D630" s="3"/>
      <c r="E630" s="3"/>
      <c r="F630" s="3"/>
      <c r="G630" s="3"/>
      <c r="J630" s="3">
        <f>IF(ISNA(VLOOKUP($A630,'classes-translation-lookup'!$A$2:$C$1000,2,FALSE)),,VLOOKUP($A630,'classes-translation-lookup'!$A$2:$C$1000,2,FALSE))</f>
        <v>0</v>
      </c>
      <c r="K630" s="3">
        <f>IF(ISNA(VLOOKUP($A630,'classes-translation-lookup'!$A$2:$C$1000,3,FALSE)),,VLOOKUP($A630,'classes-translation-lookup'!$A$2:$C$1000,3,FALSE))</f>
        <v>0</v>
      </c>
    </row>
    <row r="631" spans="3:11" ht="13">
      <c r="C631" s="3"/>
      <c r="D631" s="3"/>
      <c r="E631" s="3"/>
      <c r="F631" s="3"/>
      <c r="G631" s="3"/>
      <c r="J631" s="3">
        <f>IF(ISNA(VLOOKUP($A631,'classes-translation-lookup'!$A$2:$C$1000,2,FALSE)),,VLOOKUP($A631,'classes-translation-lookup'!$A$2:$C$1000,2,FALSE))</f>
        <v>0</v>
      </c>
      <c r="K631" s="3">
        <f>IF(ISNA(VLOOKUP($A631,'classes-translation-lookup'!$A$2:$C$1000,3,FALSE)),,VLOOKUP($A631,'classes-translation-lookup'!$A$2:$C$1000,3,FALSE))</f>
        <v>0</v>
      </c>
    </row>
    <row r="632" spans="3:11" ht="13">
      <c r="C632" s="3"/>
      <c r="D632" s="3"/>
      <c r="E632" s="3"/>
      <c r="F632" s="3"/>
      <c r="G632" s="3"/>
      <c r="J632" s="3">
        <f>IF(ISNA(VLOOKUP($A632,'classes-translation-lookup'!$A$2:$C$1000,2,FALSE)),,VLOOKUP($A632,'classes-translation-lookup'!$A$2:$C$1000,2,FALSE))</f>
        <v>0</v>
      </c>
      <c r="K632" s="3">
        <f>IF(ISNA(VLOOKUP($A632,'classes-translation-lookup'!$A$2:$C$1000,3,FALSE)),,VLOOKUP($A632,'classes-translation-lookup'!$A$2:$C$1000,3,FALSE))</f>
        <v>0</v>
      </c>
    </row>
    <row r="633" spans="3:11" ht="13">
      <c r="C633" s="3"/>
      <c r="D633" s="3"/>
      <c r="E633" s="3"/>
      <c r="F633" s="3"/>
      <c r="G633" s="3"/>
      <c r="J633" s="3">
        <f>IF(ISNA(VLOOKUP($A633,'classes-translation-lookup'!$A$2:$C$1000,2,FALSE)),,VLOOKUP($A633,'classes-translation-lookup'!$A$2:$C$1000,2,FALSE))</f>
        <v>0</v>
      </c>
      <c r="K633" s="3">
        <f>IF(ISNA(VLOOKUP($A633,'classes-translation-lookup'!$A$2:$C$1000,3,FALSE)),,VLOOKUP($A633,'classes-translation-lookup'!$A$2:$C$1000,3,FALSE))</f>
        <v>0</v>
      </c>
    </row>
    <row r="634" spans="3:11" ht="13">
      <c r="C634" s="3"/>
      <c r="D634" s="3"/>
      <c r="E634" s="3"/>
      <c r="F634" s="3"/>
      <c r="G634" s="3"/>
      <c r="J634" s="3">
        <f>IF(ISNA(VLOOKUP($A634,'classes-translation-lookup'!$A$2:$C$1000,2,FALSE)),,VLOOKUP($A634,'classes-translation-lookup'!$A$2:$C$1000,2,FALSE))</f>
        <v>0</v>
      </c>
      <c r="K634" s="3">
        <f>IF(ISNA(VLOOKUP($A634,'classes-translation-lookup'!$A$2:$C$1000,3,FALSE)),,VLOOKUP($A634,'classes-translation-lookup'!$A$2:$C$1000,3,FALSE))</f>
        <v>0</v>
      </c>
    </row>
    <row r="635" spans="3:11" ht="13">
      <c r="C635" s="3"/>
      <c r="D635" s="3"/>
      <c r="E635" s="3"/>
      <c r="F635" s="3"/>
      <c r="G635" s="3"/>
      <c r="J635" s="3">
        <f>IF(ISNA(VLOOKUP($A635,'classes-translation-lookup'!$A$2:$C$1000,2,FALSE)),,VLOOKUP($A635,'classes-translation-lookup'!$A$2:$C$1000,2,FALSE))</f>
        <v>0</v>
      </c>
      <c r="K635" s="3">
        <f>IF(ISNA(VLOOKUP($A635,'classes-translation-lookup'!$A$2:$C$1000,3,FALSE)),,VLOOKUP($A635,'classes-translation-lookup'!$A$2:$C$1000,3,FALSE))</f>
        <v>0</v>
      </c>
    </row>
    <row r="636" spans="3:11" ht="13">
      <c r="C636" s="3"/>
      <c r="D636" s="3"/>
      <c r="E636" s="3"/>
      <c r="F636" s="3"/>
      <c r="G636" s="3"/>
      <c r="J636" s="3">
        <f>IF(ISNA(VLOOKUP($A636,'classes-translation-lookup'!$A$2:$C$1000,2,FALSE)),,VLOOKUP($A636,'classes-translation-lookup'!$A$2:$C$1000,2,FALSE))</f>
        <v>0</v>
      </c>
      <c r="K636" s="3">
        <f>IF(ISNA(VLOOKUP($A636,'classes-translation-lookup'!$A$2:$C$1000,3,FALSE)),,VLOOKUP($A636,'classes-translation-lookup'!$A$2:$C$1000,3,FALSE))</f>
        <v>0</v>
      </c>
    </row>
    <row r="637" spans="3:11" ht="13">
      <c r="C637" s="3"/>
      <c r="D637" s="3"/>
      <c r="E637" s="3"/>
      <c r="F637" s="3"/>
      <c r="G637" s="3"/>
      <c r="J637" s="3">
        <f>IF(ISNA(VLOOKUP($A637,'classes-translation-lookup'!$A$2:$C$1000,2,FALSE)),,VLOOKUP($A637,'classes-translation-lookup'!$A$2:$C$1000,2,FALSE))</f>
        <v>0</v>
      </c>
      <c r="K637" s="3">
        <f>IF(ISNA(VLOOKUP($A637,'classes-translation-lookup'!$A$2:$C$1000,3,FALSE)),,VLOOKUP($A637,'classes-translation-lookup'!$A$2:$C$1000,3,FALSE))</f>
        <v>0</v>
      </c>
    </row>
    <row r="638" spans="3:11" ht="13">
      <c r="C638" s="3"/>
      <c r="D638" s="3"/>
      <c r="E638" s="3"/>
      <c r="F638" s="3"/>
      <c r="G638" s="3"/>
      <c r="J638" s="3">
        <f>IF(ISNA(VLOOKUP($A638,'classes-translation-lookup'!$A$2:$C$1000,2,FALSE)),,VLOOKUP($A638,'classes-translation-lookup'!$A$2:$C$1000,2,FALSE))</f>
        <v>0</v>
      </c>
      <c r="K638" s="3">
        <f>IF(ISNA(VLOOKUP($A638,'classes-translation-lookup'!$A$2:$C$1000,3,FALSE)),,VLOOKUP($A638,'classes-translation-lookup'!$A$2:$C$1000,3,FALSE))</f>
        <v>0</v>
      </c>
    </row>
    <row r="639" spans="3:11" ht="13">
      <c r="C639" s="3"/>
      <c r="D639" s="3"/>
      <c r="E639" s="3"/>
      <c r="F639" s="3"/>
      <c r="G639" s="3"/>
      <c r="J639" s="3">
        <f>IF(ISNA(VLOOKUP($A639,'classes-translation-lookup'!$A$2:$C$1000,2,FALSE)),,VLOOKUP($A639,'classes-translation-lookup'!$A$2:$C$1000,2,FALSE))</f>
        <v>0</v>
      </c>
      <c r="K639" s="3">
        <f>IF(ISNA(VLOOKUP($A639,'classes-translation-lookup'!$A$2:$C$1000,3,FALSE)),,VLOOKUP($A639,'classes-translation-lookup'!$A$2:$C$1000,3,FALSE))</f>
        <v>0</v>
      </c>
    </row>
    <row r="640" spans="3:11" ht="13">
      <c r="C640" s="3"/>
      <c r="D640" s="3"/>
      <c r="E640" s="3"/>
      <c r="F640" s="3"/>
      <c r="G640" s="3"/>
      <c r="J640" s="3">
        <f>IF(ISNA(VLOOKUP($A640,'classes-translation-lookup'!$A$2:$C$1000,2,FALSE)),,VLOOKUP($A640,'classes-translation-lookup'!$A$2:$C$1000,2,FALSE))</f>
        <v>0</v>
      </c>
      <c r="K640" s="3">
        <f>IF(ISNA(VLOOKUP($A640,'classes-translation-lookup'!$A$2:$C$1000,3,FALSE)),,VLOOKUP($A640,'classes-translation-lookup'!$A$2:$C$1000,3,FALSE))</f>
        <v>0</v>
      </c>
    </row>
    <row r="641" spans="3:11" ht="13">
      <c r="C641" s="3"/>
      <c r="D641" s="3"/>
      <c r="E641" s="3"/>
      <c r="F641" s="3"/>
      <c r="G641" s="3"/>
      <c r="J641" s="3">
        <f>IF(ISNA(VLOOKUP($A641,'classes-translation-lookup'!$A$2:$C$1000,2,FALSE)),,VLOOKUP($A641,'classes-translation-lookup'!$A$2:$C$1000,2,FALSE))</f>
        <v>0</v>
      </c>
      <c r="K641" s="3">
        <f>IF(ISNA(VLOOKUP($A641,'classes-translation-lookup'!$A$2:$C$1000,3,FALSE)),,VLOOKUP($A641,'classes-translation-lookup'!$A$2:$C$1000,3,FALSE))</f>
        <v>0</v>
      </c>
    </row>
    <row r="642" spans="3:11" ht="13">
      <c r="C642" s="3"/>
      <c r="D642" s="3"/>
      <c r="E642" s="3"/>
      <c r="F642" s="3"/>
      <c r="G642" s="3"/>
      <c r="J642" s="3">
        <f>IF(ISNA(VLOOKUP($A642,'classes-translation-lookup'!$A$2:$C$1000,2,FALSE)),,VLOOKUP($A642,'classes-translation-lookup'!$A$2:$C$1000,2,FALSE))</f>
        <v>0</v>
      </c>
      <c r="K642" s="3">
        <f>IF(ISNA(VLOOKUP($A642,'classes-translation-lookup'!$A$2:$C$1000,3,FALSE)),,VLOOKUP($A642,'classes-translation-lookup'!$A$2:$C$1000,3,FALSE))</f>
        <v>0</v>
      </c>
    </row>
    <row r="643" spans="3:11" ht="13">
      <c r="C643" s="3"/>
      <c r="D643" s="3"/>
      <c r="E643" s="3"/>
      <c r="F643" s="3"/>
      <c r="G643" s="3"/>
      <c r="J643" s="3">
        <f>IF(ISNA(VLOOKUP($A643,'classes-translation-lookup'!$A$2:$C$1000,2,FALSE)),,VLOOKUP($A643,'classes-translation-lookup'!$A$2:$C$1000,2,FALSE))</f>
        <v>0</v>
      </c>
      <c r="K643" s="3">
        <f>IF(ISNA(VLOOKUP($A643,'classes-translation-lookup'!$A$2:$C$1000,3,FALSE)),,VLOOKUP($A643,'classes-translation-lookup'!$A$2:$C$1000,3,FALSE))</f>
        <v>0</v>
      </c>
    </row>
    <row r="644" spans="3:11" ht="13">
      <c r="C644" s="3"/>
      <c r="D644" s="3"/>
      <c r="E644" s="3"/>
      <c r="F644" s="3"/>
      <c r="G644" s="3"/>
      <c r="J644" s="3">
        <f>IF(ISNA(VLOOKUP($A644,'classes-translation-lookup'!$A$2:$C$1000,2,FALSE)),,VLOOKUP($A644,'classes-translation-lookup'!$A$2:$C$1000,2,FALSE))</f>
        <v>0</v>
      </c>
      <c r="K644" s="3">
        <f>IF(ISNA(VLOOKUP($A644,'classes-translation-lookup'!$A$2:$C$1000,3,FALSE)),,VLOOKUP($A644,'classes-translation-lookup'!$A$2:$C$1000,3,FALSE))</f>
        <v>0</v>
      </c>
    </row>
    <row r="645" spans="3:11" ht="13">
      <c r="C645" s="3"/>
      <c r="D645" s="3"/>
      <c r="E645" s="3"/>
      <c r="F645" s="3"/>
      <c r="G645" s="3"/>
      <c r="J645" s="3">
        <f>IF(ISNA(VLOOKUP($A645,'classes-translation-lookup'!$A$2:$C$1000,2,FALSE)),,VLOOKUP($A645,'classes-translation-lookup'!$A$2:$C$1000,2,FALSE))</f>
        <v>0</v>
      </c>
      <c r="K645" s="3">
        <f>IF(ISNA(VLOOKUP($A645,'classes-translation-lookup'!$A$2:$C$1000,3,FALSE)),,VLOOKUP($A645,'classes-translation-lookup'!$A$2:$C$1000,3,FALSE))</f>
        <v>0</v>
      </c>
    </row>
    <row r="646" spans="3:11" ht="13">
      <c r="C646" s="3"/>
      <c r="D646" s="3"/>
      <c r="E646" s="3"/>
      <c r="F646" s="3"/>
      <c r="G646" s="3"/>
      <c r="J646" s="3">
        <f>IF(ISNA(VLOOKUP($A646,'classes-translation-lookup'!$A$2:$C$1000,2,FALSE)),,VLOOKUP($A646,'classes-translation-lookup'!$A$2:$C$1000,2,FALSE))</f>
        <v>0</v>
      </c>
      <c r="K646" s="3">
        <f>IF(ISNA(VLOOKUP($A646,'classes-translation-lookup'!$A$2:$C$1000,3,FALSE)),,VLOOKUP($A646,'classes-translation-lookup'!$A$2:$C$1000,3,FALSE))</f>
        <v>0</v>
      </c>
    </row>
    <row r="647" spans="3:11" ht="13">
      <c r="C647" s="3"/>
      <c r="D647" s="3"/>
      <c r="E647" s="3"/>
      <c r="F647" s="3"/>
      <c r="G647" s="3"/>
      <c r="J647" s="3">
        <f>IF(ISNA(VLOOKUP($A647,'classes-translation-lookup'!$A$2:$C$1000,2,FALSE)),,VLOOKUP($A647,'classes-translation-lookup'!$A$2:$C$1000,2,FALSE))</f>
        <v>0</v>
      </c>
      <c r="K647" s="3">
        <f>IF(ISNA(VLOOKUP($A647,'classes-translation-lookup'!$A$2:$C$1000,3,FALSE)),,VLOOKUP($A647,'classes-translation-lookup'!$A$2:$C$1000,3,FALSE))</f>
        <v>0</v>
      </c>
    </row>
    <row r="648" spans="3:11" ht="13">
      <c r="C648" s="3"/>
      <c r="D648" s="3"/>
      <c r="E648" s="3"/>
      <c r="F648" s="3"/>
      <c r="G648" s="3"/>
      <c r="J648" s="3">
        <f>IF(ISNA(VLOOKUP($A648,'classes-translation-lookup'!$A$2:$C$1000,2,FALSE)),,VLOOKUP($A648,'classes-translation-lookup'!$A$2:$C$1000,2,FALSE))</f>
        <v>0</v>
      </c>
      <c r="K648" s="3">
        <f>IF(ISNA(VLOOKUP($A648,'classes-translation-lookup'!$A$2:$C$1000,3,FALSE)),,VLOOKUP($A648,'classes-translation-lookup'!$A$2:$C$1000,3,FALSE))</f>
        <v>0</v>
      </c>
    </row>
    <row r="649" spans="3:11" ht="13">
      <c r="C649" s="3"/>
      <c r="D649" s="3"/>
      <c r="E649" s="3"/>
      <c r="F649" s="3"/>
      <c r="G649" s="3"/>
      <c r="J649" s="3">
        <f>IF(ISNA(VLOOKUP($A649,'classes-translation-lookup'!$A$2:$C$1000,2,FALSE)),,VLOOKUP($A649,'classes-translation-lookup'!$A$2:$C$1000,2,FALSE))</f>
        <v>0</v>
      </c>
      <c r="K649" s="3">
        <f>IF(ISNA(VLOOKUP($A649,'classes-translation-lookup'!$A$2:$C$1000,3,FALSE)),,VLOOKUP($A649,'classes-translation-lookup'!$A$2:$C$1000,3,FALSE))</f>
        <v>0</v>
      </c>
    </row>
    <row r="650" spans="3:11" ht="13">
      <c r="C650" s="3"/>
      <c r="D650" s="3"/>
      <c r="E650" s="3"/>
      <c r="F650" s="3"/>
      <c r="G650" s="3"/>
      <c r="J650" s="3">
        <f>IF(ISNA(VLOOKUP($A650,'classes-translation-lookup'!$A$2:$C$1000,2,FALSE)),,VLOOKUP($A650,'classes-translation-lookup'!$A$2:$C$1000,2,FALSE))</f>
        <v>0</v>
      </c>
      <c r="K650" s="3">
        <f>IF(ISNA(VLOOKUP($A650,'classes-translation-lookup'!$A$2:$C$1000,3,FALSE)),,VLOOKUP($A650,'classes-translation-lookup'!$A$2:$C$1000,3,FALSE))</f>
        <v>0</v>
      </c>
    </row>
    <row r="651" spans="3:11" ht="13">
      <c r="C651" s="3"/>
      <c r="D651" s="3"/>
      <c r="E651" s="3"/>
      <c r="F651" s="3"/>
      <c r="G651" s="3"/>
      <c r="J651" s="3">
        <f>IF(ISNA(VLOOKUP($A651,'classes-translation-lookup'!$A$2:$C$1000,2,FALSE)),,VLOOKUP($A651,'classes-translation-lookup'!$A$2:$C$1000,2,FALSE))</f>
        <v>0</v>
      </c>
      <c r="K651" s="3">
        <f>IF(ISNA(VLOOKUP($A651,'classes-translation-lookup'!$A$2:$C$1000,3,FALSE)),,VLOOKUP($A651,'classes-translation-lookup'!$A$2:$C$1000,3,FALSE))</f>
        <v>0</v>
      </c>
    </row>
    <row r="652" spans="3:11" ht="13">
      <c r="C652" s="3"/>
      <c r="D652" s="3"/>
      <c r="E652" s="3"/>
      <c r="F652" s="3"/>
      <c r="G652" s="3"/>
      <c r="J652" s="3">
        <f>IF(ISNA(VLOOKUP($A652,'classes-translation-lookup'!$A$2:$C$1000,2,FALSE)),,VLOOKUP($A652,'classes-translation-lookup'!$A$2:$C$1000,2,FALSE))</f>
        <v>0</v>
      </c>
      <c r="K652" s="3">
        <f>IF(ISNA(VLOOKUP($A652,'classes-translation-lookup'!$A$2:$C$1000,3,FALSE)),,VLOOKUP($A652,'classes-translation-lookup'!$A$2:$C$1000,3,FALSE))</f>
        <v>0</v>
      </c>
    </row>
    <row r="653" spans="3:11" ht="13">
      <c r="C653" s="3"/>
      <c r="D653" s="3"/>
      <c r="E653" s="3"/>
      <c r="F653" s="3"/>
      <c r="G653" s="3"/>
      <c r="J653" s="3">
        <f>IF(ISNA(VLOOKUP($A653,'classes-translation-lookup'!$A$2:$C$1000,2,FALSE)),,VLOOKUP($A653,'classes-translation-lookup'!$A$2:$C$1000,2,FALSE))</f>
        <v>0</v>
      </c>
      <c r="K653" s="3">
        <f>IF(ISNA(VLOOKUP($A653,'classes-translation-lookup'!$A$2:$C$1000,3,FALSE)),,VLOOKUP($A653,'classes-translation-lookup'!$A$2:$C$1000,3,FALSE))</f>
        <v>0</v>
      </c>
    </row>
    <row r="654" spans="3:11" ht="13">
      <c r="C654" s="3"/>
      <c r="D654" s="3"/>
      <c r="E654" s="3"/>
      <c r="F654" s="3"/>
      <c r="G654" s="3"/>
      <c r="J654" s="3">
        <f>IF(ISNA(VLOOKUP($A654,'classes-translation-lookup'!$A$2:$C$1000,2,FALSE)),,VLOOKUP($A654,'classes-translation-lookup'!$A$2:$C$1000,2,FALSE))</f>
        <v>0</v>
      </c>
      <c r="K654" s="3">
        <f>IF(ISNA(VLOOKUP($A654,'classes-translation-lookup'!$A$2:$C$1000,3,FALSE)),,VLOOKUP($A654,'classes-translation-lookup'!$A$2:$C$1000,3,FALSE))</f>
        <v>0</v>
      </c>
    </row>
    <row r="655" spans="3:11" ht="13">
      <c r="C655" s="3"/>
      <c r="D655" s="3"/>
      <c r="E655" s="3"/>
      <c r="F655" s="3"/>
      <c r="G655" s="3"/>
      <c r="J655" s="3">
        <f>IF(ISNA(VLOOKUP($A655,'classes-translation-lookup'!$A$2:$C$1000,2,FALSE)),,VLOOKUP($A655,'classes-translation-lookup'!$A$2:$C$1000,2,FALSE))</f>
        <v>0</v>
      </c>
      <c r="K655" s="3">
        <f>IF(ISNA(VLOOKUP($A655,'classes-translation-lookup'!$A$2:$C$1000,3,FALSE)),,VLOOKUP($A655,'classes-translation-lookup'!$A$2:$C$1000,3,FALSE))</f>
        <v>0</v>
      </c>
    </row>
    <row r="656" spans="3:11" ht="13">
      <c r="C656" s="3"/>
      <c r="D656" s="3"/>
      <c r="E656" s="3"/>
      <c r="F656" s="3"/>
      <c r="G656" s="3"/>
      <c r="J656" s="3">
        <f>IF(ISNA(VLOOKUP($A656,'classes-translation-lookup'!$A$2:$C$1000,2,FALSE)),,VLOOKUP($A656,'classes-translation-lookup'!$A$2:$C$1000,2,FALSE))</f>
        <v>0</v>
      </c>
      <c r="K656" s="3">
        <f>IF(ISNA(VLOOKUP($A656,'classes-translation-lookup'!$A$2:$C$1000,3,FALSE)),,VLOOKUP($A656,'classes-translation-lookup'!$A$2:$C$1000,3,FALSE))</f>
        <v>0</v>
      </c>
    </row>
    <row r="657" spans="3:11" ht="13">
      <c r="C657" s="3"/>
      <c r="D657" s="3"/>
      <c r="E657" s="3"/>
      <c r="F657" s="3"/>
      <c r="G657" s="3"/>
      <c r="J657" s="3">
        <f>IF(ISNA(VLOOKUP($A657,'classes-translation-lookup'!$A$2:$C$1000,2,FALSE)),,VLOOKUP($A657,'classes-translation-lookup'!$A$2:$C$1000,2,FALSE))</f>
        <v>0</v>
      </c>
      <c r="K657" s="3">
        <f>IF(ISNA(VLOOKUP($A657,'classes-translation-lookup'!$A$2:$C$1000,3,FALSE)),,VLOOKUP($A657,'classes-translation-lookup'!$A$2:$C$1000,3,FALSE))</f>
        <v>0</v>
      </c>
    </row>
    <row r="658" spans="3:11" ht="13">
      <c r="C658" s="3"/>
      <c r="D658" s="3"/>
      <c r="E658" s="3"/>
      <c r="F658" s="3"/>
      <c r="G658" s="3"/>
      <c r="J658" s="3">
        <f>IF(ISNA(VLOOKUP($A658,'classes-translation-lookup'!$A$2:$C$1000,2,FALSE)),,VLOOKUP($A658,'classes-translation-lookup'!$A$2:$C$1000,2,FALSE))</f>
        <v>0</v>
      </c>
      <c r="K658" s="3">
        <f>IF(ISNA(VLOOKUP($A658,'classes-translation-lookup'!$A$2:$C$1000,3,FALSE)),,VLOOKUP($A658,'classes-translation-lookup'!$A$2:$C$1000,3,FALSE))</f>
        <v>0</v>
      </c>
    </row>
    <row r="659" spans="3:11" ht="13">
      <c r="C659" s="3"/>
      <c r="D659" s="3"/>
      <c r="E659" s="3"/>
      <c r="F659" s="3"/>
      <c r="G659" s="3"/>
      <c r="J659" s="3">
        <f>IF(ISNA(VLOOKUP($A659,'classes-translation-lookup'!$A$2:$C$1000,2,FALSE)),,VLOOKUP($A659,'classes-translation-lookup'!$A$2:$C$1000,2,FALSE))</f>
        <v>0</v>
      </c>
      <c r="K659" s="3">
        <f>IF(ISNA(VLOOKUP($A659,'classes-translation-lookup'!$A$2:$C$1000,3,FALSE)),,VLOOKUP($A659,'classes-translation-lookup'!$A$2:$C$1000,3,FALSE))</f>
        <v>0</v>
      </c>
    </row>
    <row r="660" spans="3:11" ht="13">
      <c r="C660" s="3"/>
      <c r="D660" s="3"/>
      <c r="E660" s="3"/>
      <c r="F660" s="3"/>
      <c r="G660" s="3"/>
      <c r="J660" s="3">
        <f>IF(ISNA(VLOOKUP($A660,'classes-translation-lookup'!$A$2:$C$1000,2,FALSE)),,VLOOKUP($A660,'classes-translation-lookup'!$A$2:$C$1000,2,FALSE))</f>
        <v>0</v>
      </c>
      <c r="K660" s="3">
        <f>IF(ISNA(VLOOKUP($A660,'classes-translation-lookup'!$A$2:$C$1000,3,FALSE)),,VLOOKUP($A660,'classes-translation-lookup'!$A$2:$C$1000,3,FALSE))</f>
        <v>0</v>
      </c>
    </row>
    <row r="661" spans="3:11" ht="13">
      <c r="C661" s="3"/>
      <c r="D661" s="3"/>
      <c r="E661" s="3"/>
      <c r="F661" s="3"/>
      <c r="G661" s="3"/>
      <c r="J661" s="3">
        <f>IF(ISNA(VLOOKUP($A661,'classes-translation-lookup'!$A$2:$C$1000,2,FALSE)),,VLOOKUP($A661,'classes-translation-lookup'!$A$2:$C$1000,2,FALSE))</f>
        <v>0</v>
      </c>
      <c r="K661" s="3">
        <f>IF(ISNA(VLOOKUP($A661,'classes-translation-lookup'!$A$2:$C$1000,3,FALSE)),,VLOOKUP($A661,'classes-translation-lookup'!$A$2:$C$1000,3,FALSE))</f>
        <v>0</v>
      </c>
    </row>
    <row r="662" spans="3:11" ht="13">
      <c r="C662" s="3"/>
      <c r="D662" s="3"/>
      <c r="E662" s="3"/>
      <c r="F662" s="3"/>
      <c r="G662" s="3"/>
      <c r="J662" s="3">
        <f>IF(ISNA(VLOOKUP($A662,'classes-translation-lookup'!$A$2:$C$1000,2,FALSE)),,VLOOKUP($A662,'classes-translation-lookup'!$A$2:$C$1000,2,FALSE))</f>
        <v>0</v>
      </c>
      <c r="K662" s="3">
        <f>IF(ISNA(VLOOKUP($A662,'classes-translation-lookup'!$A$2:$C$1000,3,FALSE)),,VLOOKUP($A662,'classes-translation-lookup'!$A$2:$C$1000,3,FALSE))</f>
        <v>0</v>
      </c>
    </row>
    <row r="663" spans="3:11" ht="13">
      <c r="C663" s="3"/>
      <c r="D663" s="3"/>
      <c r="E663" s="3"/>
      <c r="F663" s="3"/>
      <c r="G663" s="3"/>
      <c r="J663" s="3">
        <f>IF(ISNA(VLOOKUP($A663,'classes-translation-lookup'!$A$2:$C$1000,2,FALSE)),,VLOOKUP($A663,'classes-translation-lookup'!$A$2:$C$1000,2,FALSE))</f>
        <v>0</v>
      </c>
      <c r="K663" s="3">
        <f>IF(ISNA(VLOOKUP($A663,'classes-translation-lookup'!$A$2:$C$1000,3,FALSE)),,VLOOKUP($A663,'classes-translation-lookup'!$A$2:$C$1000,3,FALSE))</f>
        <v>0</v>
      </c>
    </row>
    <row r="664" spans="3:11" ht="13">
      <c r="C664" s="3"/>
      <c r="D664" s="3"/>
      <c r="E664" s="3"/>
      <c r="F664" s="3"/>
      <c r="G664" s="3"/>
      <c r="J664" s="3">
        <f>IF(ISNA(VLOOKUP($A664,'classes-translation-lookup'!$A$2:$C$1000,2,FALSE)),,VLOOKUP($A664,'classes-translation-lookup'!$A$2:$C$1000,2,FALSE))</f>
        <v>0</v>
      </c>
      <c r="K664" s="3">
        <f>IF(ISNA(VLOOKUP($A664,'classes-translation-lookup'!$A$2:$C$1000,3,FALSE)),,VLOOKUP($A664,'classes-translation-lookup'!$A$2:$C$1000,3,FALSE))</f>
        <v>0</v>
      </c>
    </row>
    <row r="665" spans="3:11" ht="13">
      <c r="C665" s="3"/>
      <c r="D665" s="3"/>
      <c r="E665" s="3"/>
      <c r="F665" s="3"/>
      <c r="G665" s="3"/>
      <c r="J665" s="3">
        <f>IF(ISNA(VLOOKUP($A665,'classes-translation-lookup'!$A$2:$C$1000,2,FALSE)),,VLOOKUP($A665,'classes-translation-lookup'!$A$2:$C$1000,2,FALSE))</f>
        <v>0</v>
      </c>
      <c r="K665" s="3">
        <f>IF(ISNA(VLOOKUP($A665,'classes-translation-lookup'!$A$2:$C$1000,3,FALSE)),,VLOOKUP($A665,'classes-translation-lookup'!$A$2:$C$1000,3,FALSE))</f>
        <v>0</v>
      </c>
    </row>
    <row r="666" spans="3:11" ht="13">
      <c r="C666" s="3"/>
      <c r="D666" s="3"/>
      <c r="E666" s="3"/>
      <c r="F666" s="3"/>
      <c r="G666" s="3"/>
      <c r="J666" s="3">
        <f>IF(ISNA(VLOOKUP($A666,'classes-translation-lookup'!$A$2:$C$1000,2,FALSE)),,VLOOKUP($A666,'classes-translation-lookup'!$A$2:$C$1000,2,FALSE))</f>
        <v>0</v>
      </c>
      <c r="K666" s="3">
        <f>IF(ISNA(VLOOKUP($A666,'classes-translation-lookup'!$A$2:$C$1000,3,FALSE)),,VLOOKUP($A666,'classes-translation-lookup'!$A$2:$C$1000,3,FALSE))</f>
        <v>0</v>
      </c>
    </row>
    <row r="667" spans="3:11" ht="13">
      <c r="C667" s="3"/>
      <c r="D667" s="3"/>
      <c r="E667" s="3"/>
      <c r="F667" s="3"/>
      <c r="G667" s="3"/>
      <c r="J667" s="3">
        <f>IF(ISNA(VLOOKUP($A667,'classes-translation-lookup'!$A$2:$C$1000,2,FALSE)),,VLOOKUP($A667,'classes-translation-lookup'!$A$2:$C$1000,2,FALSE))</f>
        <v>0</v>
      </c>
      <c r="K667" s="3">
        <f>IF(ISNA(VLOOKUP($A667,'classes-translation-lookup'!$A$2:$C$1000,3,FALSE)),,VLOOKUP($A667,'classes-translation-lookup'!$A$2:$C$1000,3,FALSE))</f>
        <v>0</v>
      </c>
    </row>
    <row r="668" spans="3:11" ht="13">
      <c r="C668" s="3"/>
      <c r="D668" s="3"/>
      <c r="E668" s="3"/>
      <c r="F668" s="3"/>
      <c r="G668" s="3"/>
      <c r="J668" s="3">
        <f>IF(ISNA(VLOOKUP($A668,'classes-translation-lookup'!$A$2:$C$1000,2,FALSE)),,VLOOKUP($A668,'classes-translation-lookup'!$A$2:$C$1000,2,FALSE))</f>
        <v>0</v>
      </c>
      <c r="K668" s="3">
        <f>IF(ISNA(VLOOKUP($A668,'classes-translation-lookup'!$A$2:$C$1000,3,FALSE)),,VLOOKUP($A668,'classes-translation-lookup'!$A$2:$C$1000,3,FALSE))</f>
        <v>0</v>
      </c>
    </row>
    <row r="669" spans="3:11" ht="13">
      <c r="C669" s="3"/>
      <c r="D669" s="3"/>
      <c r="E669" s="3"/>
      <c r="F669" s="3"/>
      <c r="G669" s="3"/>
      <c r="J669" s="3">
        <f>IF(ISNA(VLOOKUP($A669,'classes-translation-lookup'!$A$2:$C$1000,2,FALSE)),,VLOOKUP($A669,'classes-translation-lookup'!$A$2:$C$1000,2,FALSE))</f>
        <v>0</v>
      </c>
      <c r="K669" s="3">
        <f>IF(ISNA(VLOOKUP($A669,'classes-translation-lookup'!$A$2:$C$1000,3,FALSE)),,VLOOKUP($A669,'classes-translation-lookup'!$A$2:$C$1000,3,FALSE))</f>
        <v>0</v>
      </c>
    </row>
    <row r="670" spans="3:11" ht="13">
      <c r="C670" s="3"/>
      <c r="D670" s="3"/>
      <c r="E670" s="3"/>
      <c r="F670" s="3"/>
      <c r="G670" s="3"/>
      <c r="J670" s="3">
        <f>IF(ISNA(VLOOKUP($A670,'classes-translation-lookup'!$A$2:$C$1000,2,FALSE)),,VLOOKUP($A670,'classes-translation-lookup'!$A$2:$C$1000,2,FALSE))</f>
        <v>0</v>
      </c>
      <c r="K670" s="3">
        <f>IF(ISNA(VLOOKUP($A670,'classes-translation-lookup'!$A$2:$C$1000,3,FALSE)),,VLOOKUP($A670,'classes-translation-lookup'!$A$2:$C$1000,3,FALSE))</f>
        <v>0</v>
      </c>
    </row>
    <row r="671" spans="3:11" ht="13">
      <c r="C671" s="3"/>
      <c r="D671" s="3"/>
      <c r="E671" s="3"/>
      <c r="F671" s="3"/>
      <c r="G671" s="3"/>
      <c r="J671" s="3">
        <f>IF(ISNA(VLOOKUP($A671,'classes-translation-lookup'!$A$2:$C$1000,2,FALSE)),,VLOOKUP($A671,'classes-translation-lookup'!$A$2:$C$1000,2,FALSE))</f>
        <v>0</v>
      </c>
      <c r="K671" s="3">
        <f>IF(ISNA(VLOOKUP($A671,'classes-translation-lookup'!$A$2:$C$1000,3,FALSE)),,VLOOKUP($A671,'classes-translation-lookup'!$A$2:$C$1000,3,FALSE))</f>
        <v>0</v>
      </c>
    </row>
    <row r="672" spans="3:11" ht="13">
      <c r="C672" s="3"/>
      <c r="D672" s="3"/>
      <c r="E672" s="3"/>
      <c r="F672" s="3"/>
      <c r="G672" s="3"/>
      <c r="J672" s="3">
        <f>IF(ISNA(VLOOKUP($A672,'classes-translation-lookup'!$A$2:$C$1000,2,FALSE)),,VLOOKUP($A672,'classes-translation-lookup'!$A$2:$C$1000,2,FALSE))</f>
        <v>0</v>
      </c>
      <c r="K672" s="3">
        <f>IF(ISNA(VLOOKUP($A672,'classes-translation-lookup'!$A$2:$C$1000,3,FALSE)),,VLOOKUP($A672,'classes-translation-lookup'!$A$2:$C$1000,3,FALSE))</f>
        <v>0</v>
      </c>
    </row>
    <row r="673" spans="3:11" ht="13">
      <c r="C673" s="3"/>
      <c r="D673" s="3"/>
      <c r="E673" s="3"/>
      <c r="F673" s="3"/>
      <c r="G673" s="3"/>
      <c r="J673" s="3">
        <f>IF(ISNA(VLOOKUP($A673,'classes-translation-lookup'!$A$2:$C$1000,2,FALSE)),,VLOOKUP($A673,'classes-translation-lookup'!$A$2:$C$1000,2,FALSE))</f>
        <v>0</v>
      </c>
      <c r="K673" s="3">
        <f>IF(ISNA(VLOOKUP($A673,'classes-translation-lookup'!$A$2:$C$1000,3,FALSE)),,VLOOKUP($A673,'classes-translation-lookup'!$A$2:$C$1000,3,FALSE))</f>
        <v>0</v>
      </c>
    </row>
    <row r="674" spans="3:11" ht="13">
      <c r="C674" s="3"/>
      <c r="D674" s="3"/>
      <c r="E674" s="3"/>
      <c r="F674" s="3"/>
      <c r="G674" s="3"/>
      <c r="J674" s="3">
        <f>IF(ISNA(VLOOKUP($A674,'classes-translation-lookup'!$A$2:$C$1000,2,FALSE)),,VLOOKUP($A674,'classes-translation-lookup'!$A$2:$C$1000,2,FALSE))</f>
        <v>0</v>
      </c>
      <c r="K674" s="3">
        <f>IF(ISNA(VLOOKUP($A674,'classes-translation-lookup'!$A$2:$C$1000,3,FALSE)),,VLOOKUP($A674,'classes-translation-lookup'!$A$2:$C$1000,3,FALSE))</f>
        <v>0</v>
      </c>
    </row>
    <row r="675" spans="3:11" ht="13">
      <c r="C675" s="3"/>
      <c r="D675" s="3"/>
      <c r="E675" s="3"/>
      <c r="F675" s="3"/>
      <c r="G675" s="3"/>
      <c r="J675" s="3">
        <f>IF(ISNA(VLOOKUP($A675,'classes-translation-lookup'!$A$2:$C$1000,2,FALSE)),,VLOOKUP($A675,'classes-translation-lookup'!$A$2:$C$1000,2,FALSE))</f>
        <v>0</v>
      </c>
      <c r="K675" s="3">
        <f>IF(ISNA(VLOOKUP($A675,'classes-translation-lookup'!$A$2:$C$1000,3,FALSE)),,VLOOKUP($A675,'classes-translation-lookup'!$A$2:$C$1000,3,FALSE))</f>
        <v>0</v>
      </c>
    </row>
    <row r="676" spans="3:11" ht="13">
      <c r="C676" s="3"/>
      <c r="D676" s="3"/>
      <c r="E676" s="3"/>
      <c r="F676" s="3"/>
      <c r="G676" s="3"/>
      <c r="J676" s="3">
        <f>IF(ISNA(VLOOKUP($A676,'classes-translation-lookup'!$A$2:$C$1000,2,FALSE)),,VLOOKUP($A676,'classes-translation-lookup'!$A$2:$C$1000,2,FALSE))</f>
        <v>0</v>
      </c>
      <c r="K676" s="3">
        <f>IF(ISNA(VLOOKUP($A676,'classes-translation-lookup'!$A$2:$C$1000,3,FALSE)),,VLOOKUP($A676,'classes-translation-lookup'!$A$2:$C$1000,3,FALSE))</f>
        <v>0</v>
      </c>
    </row>
    <row r="677" spans="3:11" ht="13">
      <c r="C677" s="3"/>
      <c r="D677" s="3"/>
      <c r="E677" s="3"/>
      <c r="F677" s="3"/>
      <c r="G677" s="3"/>
      <c r="J677" s="3">
        <f>IF(ISNA(VLOOKUP($A677,'classes-translation-lookup'!$A$2:$C$1000,2,FALSE)),,VLOOKUP($A677,'classes-translation-lookup'!$A$2:$C$1000,2,FALSE))</f>
        <v>0</v>
      </c>
      <c r="K677" s="3">
        <f>IF(ISNA(VLOOKUP($A677,'classes-translation-lookup'!$A$2:$C$1000,3,FALSE)),,VLOOKUP($A677,'classes-translation-lookup'!$A$2:$C$1000,3,FALSE))</f>
        <v>0</v>
      </c>
    </row>
    <row r="678" spans="3:11" ht="13">
      <c r="C678" s="3"/>
      <c r="D678" s="3"/>
      <c r="E678" s="3"/>
      <c r="F678" s="3"/>
      <c r="G678" s="3"/>
      <c r="J678" s="3">
        <f>IF(ISNA(VLOOKUP($A678,'classes-translation-lookup'!$A$2:$C$1000,2,FALSE)),,VLOOKUP($A678,'classes-translation-lookup'!$A$2:$C$1000,2,FALSE))</f>
        <v>0</v>
      </c>
      <c r="K678" s="3">
        <f>IF(ISNA(VLOOKUP($A678,'classes-translation-lookup'!$A$2:$C$1000,3,FALSE)),,VLOOKUP($A678,'classes-translation-lookup'!$A$2:$C$1000,3,FALSE))</f>
        <v>0</v>
      </c>
    </row>
    <row r="679" spans="3:11" ht="13">
      <c r="C679" s="3"/>
      <c r="D679" s="3"/>
      <c r="E679" s="3"/>
      <c r="F679" s="3"/>
      <c r="G679" s="3"/>
      <c r="J679" s="3">
        <f>IF(ISNA(VLOOKUP($A679,'classes-translation-lookup'!$A$2:$C$1000,2,FALSE)),,VLOOKUP($A679,'classes-translation-lookup'!$A$2:$C$1000,2,FALSE))</f>
        <v>0</v>
      </c>
      <c r="K679" s="3">
        <f>IF(ISNA(VLOOKUP($A679,'classes-translation-lookup'!$A$2:$C$1000,3,FALSE)),,VLOOKUP($A679,'classes-translation-lookup'!$A$2:$C$1000,3,FALSE))</f>
        <v>0</v>
      </c>
    </row>
    <row r="680" spans="3:11" ht="13">
      <c r="C680" s="3"/>
      <c r="D680" s="3"/>
      <c r="E680" s="3"/>
      <c r="F680" s="3"/>
      <c r="G680" s="3"/>
      <c r="J680" s="3">
        <f>IF(ISNA(VLOOKUP($A680,'classes-translation-lookup'!$A$2:$C$1000,2,FALSE)),,VLOOKUP($A680,'classes-translation-lookup'!$A$2:$C$1000,2,FALSE))</f>
        <v>0</v>
      </c>
      <c r="K680" s="3">
        <f>IF(ISNA(VLOOKUP($A680,'classes-translation-lookup'!$A$2:$C$1000,3,FALSE)),,VLOOKUP($A680,'classes-translation-lookup'!$A$2:$C$1000,3,FALSE))</f>
        <v>0</v>
      </c>
    </row>
    <row r="681" spans="3:11" ht="13">
      <c r="C681" s="3"/>
      <c r="D681" s="3"/>
      <c r="E681" s="3"/>
      <c r="F681" s="3"/>
      <c r="G681" s="3"/>
      <c r="J681" s="3">
        <f>IF(ISNA(VLOOKUP($A681,'classes-translation-lookup'!$A$2:$C$1000,2,FALSE)),,VLOOKUP($A681,'classes-translation-lookup'!$A$2:$C$1000,2,FALSE))</f>
        <v>0</v>
      </c>
      <c r="K681" s="3">
        <f>IF(ISNA(VLOOKUP($A681,'classes-translation-lookup'!$A$2:$C$1000,3,FALSE)),,VLOOKUP($A681,'classes-translation-lookup'!$A$2:$C$1000,3,FALSE))</f>
        <v>0</v>
      </c>
    </row>
    <row r="682" spans="3:11" ht="13">
      <c r="C682" s="3"/>
      <c r="D682" s="3"/>
      <c r="E682" s="3"/>
      <c r="F682" s="3"/>
      <c r="G682" s="3"/>
      <c r="J682" s="3">
        <f>IF(ISNA(VLOOKUP($A682,'classes-translation-lookup'!$A$2:$C$1000,2,FALSE)),,VLOOKUP($A682,'classes-translation-lookup'!$A$2:$C$1000,2,FALSE))</f>
        <v>0</v>
      </c>
      <c r="K682" s="3">
        <f>IF(ISNA(VLOOKUP($A682,'classes-translation-lookup'!$A$2:$C$1000,3,FALSE)),,VLOOKUP($A682,'classes-translation-lookup'!$A$2:$C$1000,3,FALSE))</f>
        <v>0</v>
      </c>
    </row>
    <row r="683" spans="3:11" ht="13">
      <c r="C683" s="3"/>
      <c r="D683" s="3"/>
      <c r="E683" s="3"/>
      <c r="F683" s="3"/>
      <c r="G683" s="3"/>
      <c r="J683" s="3">
        <f>IF(ISNA(VLOOKUP($A683,'classes-translation-lookup'!$A$2:$C$1000,2,FALSE)),,VLOOKUP($A683,'classes-translation-lookup'!$A$2:$C$1000,2,FALSE))</f>
        <v>0</v>
      </c>
      <c r="K683" s="3">
        <f>IF(ISNA(VLOOKUP($A683,'classes-translation-lookup'!$A$2:$C$1000,3,FALSE)),,VLOOKUP($A683,'classes-translation-lookup'!$A$2:$C$1000,3,FALSE))</f>
        <v>0</v>
      </c>
    </row>
    <row r="684" spans="3:11" ht="13">
      <c r="C684" s="3"/>
      <c r="D684" s="3"/>
      <c r="E684" s="3"/>
      <c r="F684" s="3"/>
      <c r="G684" s="3"/>
      <c r="J684" s="3">
        <f>IF(ISNA(VLOOKUP($A684,'classes-translation-lookup'!$A$2:$C$1000,2,FALSE)),,VLOOKUP($A684,'classes-translation-lookup'!$A$2:$C$1000,2,FALSE))</f>
        <v>0</v>
      </c>
      <c r="K684" s="3">
        <f>IF(ISNA(VLOOKUP($A684,'classes-translation-lookup'!$A$2:$C$1000,3,FALSE)),,VLOOKUP($A684,'classes-translation-lookup'!$A$2:$C$1000,3,FALSE))</f>
        <v>0</v>
      </c>
    </row>
    <row r="685" spans="3:11" ht="13">
      <c r="C685" s="3"/>
      <c r="D685" s="3"/>
      <c r="E685" s="3"/>
      <c r="F685" s="3"/>
      <c r="G685" s="3"/>
      <c r="J685" s="3">
        <f>IF(ISNA(VLOOKUP($A685,'classes-translation-lookup'!$A$2:$C$1000,2,FALSE)),,VLOOKUP($A685,'classes-translation-lookup'!$A$2:$C$1000,2,FALSE))</f>
        <v>0</v>
      </c>
      <c r="K685" s="3">
        <f>IF(ISNA(VLOOKUP($A685,'classes-translation-lookup'!$A$2:$C$1000,3,FALSE)),,VLOOKUP($A685,'classes-translation-lookup'!$A$2:$C$1000,3,FALSE))</f>
        <v>0</v>
      </c>
    </row>
    <row r="686" spans="3:11" ht="13">
      <c r="C686" s="3"/>
      <c r="D686" s="3"/>
      <c r="E686" s="3"/>
      <c r="F686" s="3"/>
      <c r="G686" s="3"/>
      <c r="J686" s="3">
        <f>IF(ISNA(VLOOKUP($A686,'classes-translation-lookup'!$A$2:$C$1000,2,FALSE)),,VLOOKUP($A686,'classes-translation-lookup'!$A$2:$C$1000,2,FALSE))</f>
        <v>0</v>
      </c>
      <c r="K686" s="3">
        <f>IF(ISNA(VLOOKUP($A686,'classes-translation-lookup'!$A$2:$C$1000,3,FALSE)),,VLOOKUP($A686,'classes-translation-lookup'!$A$2:$C$1000,3,FALSE))</f>
        <v>0</v>
      </c>
    </row>
    <row r="687" spans="3:11" ht="13">
      <c r="C687" s="3"/>
      <c r="D687" s="3"/>
      <c r="E687" s="3"/>
      <c r="F687" s="3"/>
      <c r="G687" s="3"/>
      <c r="J687" s="3">
        <f>IF(ISNA(VLOOKUP($A687,'classes-translation-lookup'!$A$2:$C$1000,2,FALSE)),,VLOOKUP($A687,'classes-translation-lookup'!$A$2:$C$1000,2,FALSE))</f>
        <v>0</v>
      </c>
      <c r="K687" s="3">
        <f>IF(ISNA(VLOOKUP($A687,'classes-translation-lookup'!$A$2:$C$1000,3,FALSE)),,VLOOKUP($A687,'classes-translation-lookup'!$A$2:$C$1000,3,FALSE))</f>
        <v>0</v>
      </c>
    </row>
    <row r="688" spans="3:11" ht="13">
      <c r="C688" s="3"/>
      <c r="D688" s="3"/>
      <c r="E688" s="3"/>
      <c r="F688" s="3"/>
      <c r="G688" s="3"/>
      <c r="J688" s="3">
        <f>IF(ISNA(VLOOKUP($A688,'classes-translation-lookup'!$A$2:$C$1000,2,FALSE)),,VLOOKUP($A688,'classes-translation-lookup'!$A$2:$C$1000,2,FALSE))</f>
        <v>0</v>
      </c>
      <c r="K688" s="3">
        <f>IF(ISNA(VLOOKUP($A688,'classes-translation-lookup'!$A$2:$C$1000,3,FALSE)),,VLOOKUP($A688,'classes-translation-lookup'!$A$2:$C$1000,3,FALSE))</f>
        <v>0</v>
      </c>
    </row>
    <row r="689" spans="3:11" ht="13">
      <c r="C689" s="3"/>
      <c r="D689" s="3"/>
      <c r="E689" s="3"/>
      <c r="F689" s="3"/>
      <c r="G689" s="3"/>
      <c r="J689" s="3">
        <f>IF(ISNA(VLOOKUP($A689,'classes-translation-lookup'!$A$2:$C$1000,2,FALSE)),,VLOOKUP($A689,'classes-translation-lookup'!$A$2:$C$1000,2,FALSE))</f>
        <v>0</v>
      </c>
      <c r="K689" s="3">
        <f>IF(ISNA(VLOOKUP($A689,'classes-translation-lookup'!$A$2:$C$1000,3,FALSE)),,VLOOKUP($A689,'classes-translation-lookup'!$A$2:$C$1000,3,FALSE))</f>
        <v>0</v>
      </c>
    </row>
    <row r="690" spans="3:11" ht="13">
      <c r="C690" s="3"/>
      <c r="D690" s="3"/>
      <c r="E690" s="3"/>
      <c r="F690" s="3"/>
      <c r="G690" s="3"/>
      <c r="J690" s="3">
        <f>IF(ISNA(VLOOKUP($A690,'classes-translation-lookup'!$A$2:$C$1000,2,FALSE)),,VLOOKUP($A690,'classes-translation-lookup'!$A$2:$C$1000,2,FALSE))</f>
        <v>0</v>
      </c>
      <c r="K690" s="3">
        <f>IF(ISNA(VLOOKUP($A690,'classes-translation-lookup'!$A$2:$C$1000,3,FALSE)),,VLOOKUP($A690,'classes-translation-lookup'!$A$2:$C$1000,3,FALSE))</f>
        <v>0</v>
      </c>
    </row>
    <row r="691" spans="3:11" ht="13">
      <c r="C691" s="3"/>
      <c r="D691" s="3"/>
      <c r="E691" s="3"/>
      <c r="F691" s="3"/>
      <c r="G691" s="3"/>
      <c r="J691" s="3">
        <f>IF(ISNA(VLOOKUP($A691,'classes-translation-lookup'!$A$2:$C$1000,2,FALSE)),,VLOOKUP($A691,'classes-translation-lookup'!$A$2:$C$1000,2,FALSE))</f>
        <v>0</v>
      </c>
      <c r="K691" s="3">
        <f>IF(ISNA(VLOOKUP($A691,'classes-translation-lookup'!$A$2:$C$1000,3,FALSE)),,VLOOKUP($A691,'classes-translation-lookup'!$A$2:$C$1000,3,FALSE))</f>
        <v>0</v>
      </c>
    </row>
    <row r="692" spans="3:11" ht="13">
      <c r="C692" s="3"/>
      <c r="D692" s="3"/>
      <c r="E692" s="3"/>
      <c r="F692" s="3"/>
      <c r="G692" s="3"/>
      <c r="J692" s="3">
        <f>IF(ISNA(VLOOKUP($A692,'classes-translation-lookup'!$A$2:$C$1000,2,FALSE)),,VLOOKUP($A692,'classes-translation-lookup'!$A$2:$C$1000,2,FALSE))</f>
        <v>0</v>
      </c>
      <c r="K692" s="3">
        <f>IF(ISNA(VLOOKUP($A692,'classes-translation-lookup'!$A$2:$C$1000,3,FALSE)),,VLOOKUP($A692,'classes-translation-lookup'!$A$2:$C$1000,3,FALSE))</f>
        <v>0</v>
      </c>
    </row>
    <row r="693" spans="3:11" ht="13">
      <c r="C693" s="3"/>
      <c r="D693" s="3"/>
      <c r="E693" s="3"/>
      <c r="F693" s="3"/>
      <c r="G693" s="3"/>
      <c r="J693" s="3">
        <f>IF(ISNA(VLOOKUP($A693,'classes-translation-lookup'!$A$2:$C$1000,2,FALSE)),,VLOOKUP($A693,'classes-translation-lookup'!$A$2:$C$1000,2,FALSE))</f>
        <v>0</v>
      </c>
      <c r="K693" s="3">
        <f>IF(ISNA(VLOOKUP($A693,'classes-translation-lookup'!$A$2:$C$1000,3,FALSE)),,VLOOKUP($A693,'classes-translation-lookup'!$A$2:$C$1000,3,FALSE))</f>
        <v>0</v>
      </c>
    </row>
    <row r="694" spans="3:11" ht="13">
      <c r="C694" s="3"/>
      <c r="D694" s="3"/>
      <c r="E694" s="3"/>
      <c r="F694" s="3"/>
      <c r="G694" s="3"/>
      <c r="J694" s="3">
        <f>IF(ISNA(VLOOKUP($A694,'classes-translation-lookup'!$A$2:$C$1000,2,FALSE)),,VLOOKUP($A694,'classes-translation-lookup'!$A$2:$C$1000,2,FALSE))</f>
        <v>0</v>
      </c>
      <c r="K694" s="3">
        <f>IF(ISNA(VLOOKUP($A694,'classes-translation-lookup'!$A$2:$C$1000,3,FALSE)),,VLOOKUP($A694,'classes-translation-lookup'!$A$2:$C$1000,3,FALSE))</f>
        <v>0</v>
      </c>
    </row>
    <row r="695" spans="3:11" ht="13">
      <c r="C695" s="3"/>
      <c r="D695" s="3"/>
      <c r="E695" s="3"/>
      <c r="F695" s="3"/>
      <c r="G695" s="3"/>
      <c r="J695" s="3">
        <f>IF(ISNA(VLOOKUP($A695,'classes-translation-lookup'!$A$2:$C$1000,2,FALSE)),,VLOOKUP($A695,'classes-translation-lookup'!$A$2:$C$1000,2,FALSE))</f>
        <v>0</v>
      </c>
      <c r="K695" s="3">
        <f>IF(ISNA(VLOOKUP($A695,'classes-translation-lookup'!$A$2:$C$1000,3,FALSE)),,VLOOKUP($A695,'classes-translation-lookup'!$A$2:$C$1000,3,FALSE))</f>
        <v>0</v>
      </c>
    </row>
    <row r="696" spans="3:11" ht="13">
      <c r="C696" s="3"/>
      <c r="D696" s="3"/>
      <c r="E696" s="3"/>
      <c r="F696" s="3"/>
      <c r="G696" s="3"/>
      <c r="J696" s="3">
        <f>IF(ISNA(VLOOKUP($A696,'classes-translation-lookup'!$A$2:$C$1000,2,FALSE)),,VLOOKUP($A696,'classes-translation-lookup'!$A$2:$C$1000,2,FALSE))</f>
        <v>0</v>
      </c>
      <c r="K696" s="3">
        <f>IF(ISNA(VLOOKUP($A696,'classes-translation-lookup'!$A$2:$C$1000,3,FALSE)),,VLOOKUP($A696,'classes-translation-lookup'!$A$2:$C$1000,3,FALSE))</f>
        <v>0</v>
      </c>
    </row>
    <row r="697" spans="3:11" ht="13">
      <c r="C697" s="3"/>
      <c r="D697" s="3"/>
      <c r="E697" s="3"/>
      <c r="F697" s="3"/>
      <c r="G697" s="3"/>
      <c r="J697" s="3">
        <f>IF(ISNA(VLOOKUP($A697,'classes-translation-lookup'!$A$2:$C$1000,2,FALSE)),,VLOOKUP($A697,'classes-translation-lookup'!$A$2:$C$1000,2,FALSE))</f>
        <v>0</v>
      </c>
      <c r="K697" s="3">
        <f>IF(ISNA(VLOOKUP($A697,'classes-translation-lookup'!$A$2:$C$1000,3,FALSE)),,VLOOKUP($A697,'classes-translation-lookup'!$A$2:$C$1000,3,FALSE))</f>
        <v>0</v>
      </c>
    </row>
    <row r="698" spans="3:11" ht="13">
      <c r="C698" s="3"/>
      <c r="D698" s="3"/>
      <c r="E698" s="3"/>
      <c r="F698" s="3"/>
      <c r="G698" s="3"/>
      <c r="J698" s="3">
        <f>IF(ISNA(VLOOKUP($A698,'classes-translation-lookup'!$A$2:$C$1000,2,FALSE)),,VLOOKUP($A698,'classes-translation-lookup'!$A$2:$C$1000,2,FALSE))</f>
        <v>0</v>
      </c>
      <c r="K698" s="3">
        <f>IF(ISNA(VLOOKUP($A698,'classes-translation-lookup'!$A$2:$C$1000,3,FALSE)),,VLOOKUP($A698,'classes-translation-lookup'!$A$2:$C$1000,3,FALSE))</f>
        <v>0</v>
      </c>
    </row>
    <row r="699" spans="3:11" ht="13">
      <c r="C699" s="3"/>
      <c r="D699" s="3"/>
      <c r="E699" s="3"/>
      <c r="F699" s="3"/>
      <c r="G699" s="3"/>
      <c r="J699" s="3">
        <f>IF(ISNA(VLOOKUP($A699,'classes-translation-lookup'!$A$2:$C$1000,2,FALSE)),,VLOOKUP($A699,'classes-translation-lookup'!$A$2:$C$1000,2,FALSE))</f>
        <v>0</v>
      </c>
      <c r="K699" s="3">
        <f>IF(ISNA(VLOOKUP($A699,'classes-translation-lookup'!$A$2:$C$1000,3,FALSE)),,VLOOKUP($A699,'classes-translation-lookup'!$A$2:$C$1000,3,FALSE))</f>
        <v>0</v>
      </c>
    </row>
    <row r="700" spans="3:11" ht="13">
      <c r="C700" s="3"/>
      <c r="D700" s="3"/>
      <c r="E700" s="3"/>
      <c r="F700" s="3"/>
      <c r="G700" s="3"/>
      <c r="J700" s="3">
        <f>IF(ISNA(VLOOKUP($A700,'classes-translation-lookup'!$A$2:$C$1000,2,FALSE)),,VLOOKUP($A700,'classes-translation-lookup'!$A$2:$C$1000,2,FALSE))</f>
        <v>0</v>
      </c>
      <c r="K700" s="3">
        <f>IF(ISNA(VLOOKUP($A700,'classes-translation-lookup'!$A$2:$C$1000,3,FALSE)),,VLOOKUP($A700,'classes-translation-lookup'!$A$2:$C$1000,3,FALSE))</f>
        <v>0</v>
      </c>
    </row>
    <row r="701" spans="3:11" ht="13">
      <c r="C701" s="3"/>
      <c r="D701" s="3"/>
      <c r="E701" s="3"/>
      <c r="F701" s="3"/>
      <c r="G701" s="3"/>
      <c r="J701" s="3">
        <f>IF(ISNA(VLOOKUP($A701,'classes-translation-lookup'!$A$2:$C$1000,2,FALSE)),,VLOOKUP($A701,'classes-translation-lookup'!$A$2:$C$1000,2,FALSE))</f>
        <v>0</v>
      </c>
      <c r="K701" s="3">
        <f>IF(ISNA(VLOOKUP($A701,'classes-translation-lookup'!$A$2:$C$1000,3,FALSE)),,VLOOKUP($A701,'classes-translation-lookup'!$A$2:$C$1000,3,FALSE))</f>
        <v>0</v>
      </c>
    </row>
    <row r="702" spans="3:11" ht="13">
      <c r="C702" s="3"/>
      <c r="D702" s="3"/>
      <c r="E702" s="3"/>
      <c r="F702" s="3"/>
      <c r="G702" s="3"/>
      <c r="J702" s="3">
        <f>IF(ISNA(VLOOKUP($A702,'classes-translation-lookup'!$A$2:$C$1000,2,FALSE)),,VLOOKUP($A702,'classes-translation-lookup'!$A$2:$C$1000,2,FALSE))</f>
        <v>0</v>
      </c>
      <c r="K702" s="3">
        <f>IF(ISNA(VLOOKUP($A702,'classes-translation-lookup'!$A$2:$C$1000,3,FALSE)),,VLOOKUP($A702,'classes-translation-lookup'!$A$2:$C$1000,3,FALSE))</f>
        <v>0</v>
      </c>
    </row>
    <row r="703" spans="3:11" ht="13">
      <c r="C703" s="3"/>
      <c r="D703" s="3"/>
      <c r="E703" s="3"/>
      <c r="F703" s="3"/>
      <c r="G703" s="3"/>
      <c r="J703" s="3">
        <f>IF(ISNA(VLOOKUP($A703,'classes-translation-lookup'!$A$2:$C$1000,2,FALSE)),,VLOOKUP($A703,'classes-translation-lookup'!$A$2:$C$1000,2,FALSE))</f>
        <v>0</v>
      </c>
      <c r="K703" s="3">
        <f>IF(ISNA(VLOOKUP($A703,'classes-translation-lookup'!$A$2:$C$1000,3,FALSE)),,VLOOKUP($A703,'classes-translation-lookup'!$A$2:$C$1000,3,FALSE))</f>
        <v>0</v>
      </c>
    </row>
    <row r="704" spans="3:11" ht="13">
      <c r="C704" s="3"/>
      <c r="D704" s="3"/>
      <c r="E704" s="3"/>
      <c r="F704" s="3"/>
      <c r="G704" s="3"/>
      <c r="J704" s="3">
        <f>IF(ISNA(VLOOKUP($A704,'classes-translation-lookup'!$A$2:$C$1000,2,FALSE)),,VLOOKUP($A704,'classes-translation-lookup'!$A$2:$C$1000,2,FALSE))</f>
        <v>0</v>
      </c>
      <c r="K704" s="3">
        <f>IF(ISNA(VLOOKUP($A704,'classes-translation-lookup'!$A$2:$C$1000,3,FALSE)),,VLOOKUP($A704,'classes-translation-lookup'!$A$2:$C$1000,3,FALSE))</f>
        <v>0</v>
      </c>
    </row>
    <row r="705" spans="3:11" ht="13">
      <c r="C705" s="3"/>
      <c r="D705" s="3"/>
      <c r="E705" s="3"/>
      <c r="F705" s="3"/>
      <c r="G705" s="3"/>
      <c r="J705" s="3">
        <f>IF(ISNA(VLOOKUP($A705,'classes-translation-lookup'!$A$2:$C$1000,2,FALSE)),,VLOOKUP($A705,'classes-translation-lookup'!$A$2:$C$1000,2,FALSE))</f>
        <v>0</v>
      </c>
      <c r="K705" s="3">
        <f>IF(ISNA(VLOOKUP($A705,'classes-translation-lookup'!$A$2:$C$1000,3,FALSE)),,VLOOKUP($A705,'classes-translation-lookup'!$A$2:$C$1000,3,FALSE))</f>
        <v>0</v>
      </c>
    </row>
    <row r="706" spans="3:11" ht="13">
      <c r="C706" s="3"/>
      <c r="D706" s="3"/>
      <c r="E706" s="3"/>
      <c r="F706" s="3"/>
      <c r="G706" s="3"/>
      <c r="J706" s="3">
        <f>IF(ISNA(VLOOKUP($A706,'classes-translation-lookup'!$A$2:$C$1000,2,FALSE)),,VLOOKUP($A706,'classes-translation-lookup'!$A$2:$C$1000,2,FALSE))</f>
        <v>0</v>
      </c>
      <c r="K706" s="3">
        <f>IF(ISNA(VLOOKUP($A706,'classes-translation-lookup'!$A$2:$C$1000,3,FALSE)),,VLOOKUP($A706,'classes-translation-lookup'!$A$2:$C$1000,3,FALSE))</f>
        <v>0</v>
      </c>
    </row>
    <row r="707" spans="3:11" ht="13">
      <c r="C707" s="3"/>
      <c r="D707" s="3"/>
      <c r="E707" s="3"/>
      <c r="F707" s="3"/>
      <c r="G707" s="3"/>
      <c r="J707" s="3">
        <f>IF(ISNA(VLOOKUP($A707,'classes-translation-lookup'!$A$2:$C$1000,2,FALSE)),,VLOOKUP($A707,'classes-translation-lookup'!$A$2:$C$1000,2,FALSE))</f>
        <v>0</v>
      </c>
      <c r="K707" s="3">
        <f>IF(ISNA(VLOOKUP($A707,'classes-translation-lookup'!$A$2:$C$1000,3,FALSE)),,VLOOKUP($A707,'classes-translation-lookup'!$A$2:$C$1000,3,FALSE))</f>
        <v>0</v>
      </c>
    </row>
    <row r="708" spans="3:11" ht="13">
      <c r="C708" s="3"/>
      <c r="D708" s="3"/>
      <c r="E708" s="3"/>
      <c r="F708" s="3"/>
      <c r="G708" s="3"/>
      <c r="J708" s="3">
        <f>IF(ISNA(VLOOKUP($A708,'classes-translation-lookup'!$A$2:$C$1000,2,FALSE)),,VLOOKUP($A708,'classes-translation-lookup'!$A$2:$C$1000,2,FALSE))</f>
        <v>0</v>
      </c>
      <c r="K708" s="3">
        <f>IF(ISNA(VLOOKUP($A708,'classes-translation-lookup'!$A$2:$C$1000,3,FALSE)),,VLOOKUP($A708,'classes-translation-lookup'!$A$2:$C$1000,3,FALSE))</f>
        <v>0</v>
      </c>
    </row>
    <row r="709" spans="3:11" ht="13">
      <c r="C709" s="3"/>
      <c r="D709" s="3"/>
      <c r="E709" s="3"/>
      <c r="F709" s="3"/>
      <c r="G709" s="3"/>
      <c r="J709" s="3">
        <f>IF(ISNA(VLOOKUP($A709,'classes-translation-lookup'!$A$2:$C$1000,2,FALSE)),,VLOOKUP($A709,'classes-translation-lookup'!$A$2:$C$1000,2,FALSE))</f>
        <v>0</v>
      </c>
      <c r="K709" s="3">
        <f>IF(ISNA(VLOOKUP($A709,'classes-translation-lookup'!$A$2:$C$1000,3,FALSE)),,VLOOKUP($A709,'classes-translation-lookup'!$A$2:$C$1000,3,FALSE))</f>
        <v>0</v>
      </c>
    </row>
    <row r="710" spans="3:11" ht="13">
      <c r="C710" s="3"/>
      <c r="D710" s="3"/>
      <c r="E710" s="3"/>
      <c r="F710" s="3"/>
      <c r="G710" s="3"/>
      <c r="J710" s="3">
        <f>IF(ISNA(VLOOKUP($A710,'classes-translation-lookup'!$A$2:$C$1000,2,FALSE)),,VLOOKUP($A710,'classes-translation-lookup'!$A$2:$C$1000,2,FALSE))</f>
        <v>0</v>
      </c>
      <c r="K710" s="3">
        <f>IF(ISNA(VLOOKUP($A710,'classes-translation-lookup'!$A$2:$C$1000,3,FALSE)),,VLOOKUP($A710,'classes-translation-lookup'!$A$2:$C$1000,3,FALSE))</f>
        <v>0</v>
      </c>
    </row>
    <row r="711" spans="3:11" ht="13">
      <c r="C711" s="3"/>
      <c r="D711" s="3"/>
      <c r="E711" s="3"/>
      <c r="F711" s="3"/>
      <c r="G711" s="3"/>
      <c r="J711" s="3">
        <f>IF(ISNA(VLOOKUP($A711,'classes-translation-lookup'!$A$2:$C$1000,2,FALSE)),,VLOOKUP($A711,'classes-translation-lookup'!$A$2:$C$1000,2,FALSE))</f>
        <v>0</v>
      </c>
      <c r="K711" s="3">
        <f>IF(ISNA(VLOOKUP($A711,'classes-translation-lookup'!$A$2:$C$1000,3,FALSE)),,VLOOKUP($A711,'classes-translation-lookup'!$A$2:$C$1000,3,FALSE))</f>
        <v>0</v>
      </c>
    </row>
    <row r="712" spans="3:11" ht="13">
      <c r="C712" s="3"/>
      <c r="D712" s="3"/>
      <c r="E712" s="3"/>
      <c r="F712" s="3"/>
      <c r="G712" s="3"/>
      <c r="J712" s="3">
        <f>IF(ISNA(VLOOKUP($A712,'classes-translation-lookup'!$A$2:$C$1000,2,FALSE)),,VLOOKUP($A712,'classes-translation-lookup'!$A$2:$C$1000,2,FALSE))</f>
        <v>0</v>
      </c>
      <c r="K712" s="3">
        <f>IF(ISNA(VLOOKUP($A712,'classes-translation-lookup'!$A$2:$C$1000,3,FALSE)),,VLOOKUP($A712,'classes-translation-lookup'!$A$2:$C$1000,3,FALSE))</f>
        <v>0</v>
      </c>
    </row>
    <row r="713" spans="3:11" ht="13">
      <c r="C713" s="3"/>
      <c r="D713" s="3"/>
      <c r="E713" s="3"/>
      <c r="F713" s="3"/>
      <c r="G713" s="3"/>
      <c r="J713" s="3">
        <f>IF(ISNA(VLOOKUP($A713,'classes-translation-lookup'!$A$2:$C$1000,2,FALSE)),,VLOOKUP($A713,'classes-translation-lookup'!$A$2:$C$1000,2,FALSE))</f>
        <v>0</v>
      </c>
      <c r="K713" s="3">
        <f>IF(ISNA(VLOOKUP($A713,'classes-translation-lookup'!$A$2:$C$1000,3,FALSE)),,VLOOKUP($A713,'classes-translation-lookup'!$A$2:$C$1000,3,FALSE))</f>
        <v>0</v>
      </c>
    </row>
    <row r="714" spans="3:11" ht="13">
      <c r="C714" s="3"/>
      <c r="D714" s="3"/>
      <c r="E714" s="3"/>
      <c r="F714" s="3"/>
      <c r="G714" s="3"/>
      <c r="J714" s="3">
        <f>IF(ISNA(VLOOKUP($A714,'classes-translation-lookup'!$A$2:$C$1000,2,FALSE)),,VLOOKUP($A714,'classes-translation-lookup'!$A$2:$C$1000,2,FALSE))</f>
        <v>0</v>
      </c>
      <c r="K714" s="3">
        <f>IF(ISNA(VLOOKUP($A714,'classes-translation-lookup'!$A$2:$C$1000,3,FALSE)),,VLOOKUP($A714,'classes-translation-lookup'!$A$2:$C$1000,3,FALSE))</f>
        <v>0</v>
      </c>
    </row>
    <row r="715" spans="3:11" ht="13">
      <c r="C715" s="3"/>
      <c r="D715" s="3"/>
      <c r="E715" s="3"/>
      <c r="F715" s="3"/>
      <c r="G715" s="3"/>
      <c r="J715" s="3">
        <f>IF(ISNA(VLOOKUP($A715,'classes-translation-lookup'!$A$2:$C$1000,2,FALSE)),,VLOOKUP($A715,'classes-translation-lookup'!$A$2:$C$1000,2,FALSE))</f>
        <v>0</v>
      </c>
      <c r="K715" s="3">
        <f>IF(ISNA(VLOOKUP($A715,'classes-translation-lookup'!$A$2:$C$1000,3,FALSE)),,VLOOKUP($A715,'classes-translation-lookup'!$A$2:$C$1000,3,FALSE))</f>
        <v>0</v>
      </c>
    </row>
    <row r="716" spans="3:11" ht="13">
      <c r="C716" s="3"/>
      <c r="D716" s="3"/>
      <c r="E716" s="3"/>
      <c r="F716" s="3"/>
      <c r="G716" s="3"/>
      <c r="J716" s="3">
        <f>IF(ISNA(VLOOKUP($A716,'classes-translation-lookup'!$A$2:$C$1000,2,FALSE)),,VLOOKUP($A716,'classes-translation-lookup'!$A$2:$C$1000,2,FALSE))</f>
        <v>0</v>
      </c>
      <c r="K716" s="3">
        <f>IF(ISNA(VLOOKUP($A716,'classes-translation-lookup'!$A$2:$C$1000,3,FALSE)),,VLOOKUP($A716,'classes-translation-lookup'!$A$2:$C$1000,3,FALSE))</f>
        <v>0</v>
      </c>
    </row>
    <row r="717" spans="3:11" ht="13">
      <c r="C717" s="3"/>
      <c r="D717" s="3"/>
      <c r="E717" s="3"/>
      <c r="F717" s="3"/>
      <c r="G717" s="3"/>
      <c r="J717" s="3">
        <f>IF(ISNA(VLOOKUP($A717,'classes-translation-lookup'!$A$2:$C$1000,2,FALSE)),,VLOOKUP($A717,'classes-translation-lookup'!$A$2:$C$1000,2,FALSE))</f>
        <v>0</v>
      </c>
      <c r="K717" s="3">
        <f>IF(ISNA(VLOOKUP($A717,'classes-translation-lookup'!$A$2:$C$1000,3,FALSE)),,VLOOKUP($A717,'classes-translation-lookup'!$A$2:$C$1000,3,FALSE))</f>
        <v>0</v>
      </c>
    </row>
    <row r="718" spans="3:11" ht="13">
      <c r="C718" s="3"/>
      <c r="D718" s="3"/>
      <c r="E718" s="3"/>
      <c r="F718" s="3"/>
      <c r="G718" s="3"/>
      <c r="J718" s="3">
        <f>IF(ISNA(VLOOKUP($A718,'classes-translation-lookup'!$A$2:$C$1000,2,FALSE)),,VLOOKUP($A718,'classes-translation-lookup'!$A$2:$C$1000,2,FALSE))</f>
        <v>0</v>
      </c>
      <c r="K718" s="3">
        <f>IF(ISNA(VLOOKUP($A718,'classes-translation-lookup'!$A$2:$C$1000,3,FALSE)),,VLOOKUP($A718,'classes-translation-lookup'!$A$2:$C$1000,3,FALSE))</f>
        <v>0</v>
      </c>
    </row>
    <row r="719" spans="3:11" ht="13">
      <c r="C719" s="3"/>
      <c r="D719" s="3"/>
      <c r="E719" s="3"/>
      <c r="F719" s="3"/>
      <c r="G719" s="3"/>
      <c r="J719" s="3">
        <f>IF(ISNA(VLOOKUP($A719,'classes-translation-lookup'!$A$2:$C$1000,2,FALSE)),,VLOOKUP($A719,'classes-translation-lookup'!$A$2:$C$1000,2,FALSE))</f>
        <v>0</v>
      </c>
      <c r="K719" s="3">
        <f>IF(ISNA(VLOOKUP($A719,'classes-translation-lookup'!$A$2:$C$1000,3,FALSE)),,VLOOKUP($A719,'classes-translation-lookup'!$A$2:$C$1000,3,FALSE))</f>
        <v>0</v>
      </c>
    </row>
    <row r="720" spans="3:11" ht="13">
      <c r="C720" s="3"/>
      <c r="D720" s="3"/>
      <c r="E720" s="3"/>
      <c r="F720" s="3"/>
      <c r="G720" s="3"/>
      <c r="J720" s="3">
        <f>IF(ISNA(VLOOKUP($A720,'classes-translation-lookup'!$A$2:$C$1000,2,FALSE)),,VLOOKUP($A720,'classes-translation-lookup'!$A$2:$C$1000,2,FALSE))</f>
        <v>0</v>
      </c>
      <c r="K720" s="3">
        <f>IF(ISNA(VLOOKUP($A720,'classes-translation-lookup'!$A$2:$C$1000,3,FALSE)),,VLOOKUP($A720,'classes-translation-lookup'!$A$2:$C$1000,3,FALSE))</f>
        <v>0</v>
      </c>
    </row>
    <row r="721" spans="3:11" ht="13">
      <c r="C721" s="3"/>
      <c r="D721" s="3"/>
      <c r="E721" s="3"/>
      <c r="F721" s="3"/>
      <c r="G721" s="3"/>
      <c r="J721" s="3">
        <f>IF(ISNA(VLOOKUP($A721,'classes-translation-lookup'!$A$2:$C$1000,2,FALSE)),,VLOOKUP($A721,'classes-translation-lookup'!$A$2:$C$1000,2,FALSE))</f>
        <v>0</v>
      </c>
      <c r="K721" s="3">
        <f>IF(ISNA(VLOOKUP($A721,'classes-translation-lookup'!$A$2:$C$1000,3,FALSE)),,VLOOKUP($A721,'classes-translation-lookup'!$A$2:$C$1000,3,FALSE))</f>
        <v>0</v>
      </c>
    </row>
    <row r="722" spans="3:11" ht="13">
      <c r="C722" s="3"/>
      <c r="D722" s="3"/>
      <c r="E722" s="3"/>
      <c r="F722" s="3"/>
      <c r="G722" s="3"/>
      <c r="J722" s="3">
        <f>IF(ISNA(VLOOKUP($A722,'classes-translation-lookup'!$A$2:$C$1000,2,FALSE)),,VLOOKUP($A722,'classes-translation-lookup'!$A$2:$C$1000,2,FALSE))</f>
        <v>0</v>
      </c>
      <c r="K722" s="3">
        <f>IF(ISNA(VLOOKUP($A722,'classes-translation-lookup'!$A$2:$C$1000,3,FALSE)),,VLOOKUP($A722,'classes-translation-lookup'!$A$2:$C$1000,3,FALSE))</f>
        <v>0</v>
      </c>
    </row>
    <row r="723" spans="3:11" ht="13">
      <c r="C723" s="3"/>
      <c r="D723" s="3"/>
      <c r="E723" s="3"/>
      <c r="F723" s="3"/>
      <c r="G723" s="3"/>
      <c r="J723" s="3">
        <f>IF(ISNA(VLOOKUP($A723,'classes-translation-lookup'!$A$2:$C$1000,2,FALSE)),,VLOOKUP($A723,'classes-translation-lookup'!$A$2:$C$1000,2,FALSE))</f>
        <v>0</v>
      </c>
      <c r="K723" s="3">
        <f>IF(ISNA(VLOOKUP($A723,'classes-translation-lookup'!$A$2:$C$1000,3,FALSE)),,VLOOKUP($A723,'classes-translation-lookup'!$A$2:$C$1000,3,FALSE))</f>
        <v>0</v>
      </c>
    </row>
    <row r="724" spans="3:11" ht="13">
      <c r="C724" s="3"/>
      <c r="D724" s="3"/>
      <c r="E724" s="3"/>
      <c r="F724" s="3"/>
      <c r="G724" s="3"/>
      <c r="J724" s="3">
        <f>IF(ISNA(VLOOKUP($A724,'classes-translation-lookup'!$A$2:$C$1000,2,FALSE)),,VLOOKUP($A724,'classes-translation-lookup'!$A$2:$C$1000,2,FALSE))</f>
        <v>0</v>
      </c>
      <c r="K724" s="3">
        <f>IF(ISNA(VLOOKUP($A724,'classes-translation-lookup'!$A$2:$C$1000,3,FALSE)),,VLOOKUP($A724,'classes-translation-lookup'!$A$2:$C$1000,3,FALSE))</f>
        <v>0</v>
      </c>
    </row>
    <row r="725" spans="3:11" ht="13">
      <c r="C725" s="3"/>
      <c r="D725" s="3"/>
      <c r="E725" s="3"/>
      <c r="F725" s="3"/>
      <c r="G725" s="3"/>
      <c r="J725" s="3">
        <f>IF(ISNA(VLOOKUP($A725,'classes-translation-lookup'!$A$2:$C$1000,2,FALSE)),,VLOOKUP($A725,'classes-translation-lookup'!$A$2:$C$1000,2,FALSE))</f>
        <v>0</v>
      </c>
      <c r="K725" s="3">
        <f>IF(ISNA(VLOOKUP($A725,'classes-translation-lookup'!$A$2:$C$1000,3,FALSE)),,VLOOKUP($A725,'classes-translation-lookup'!$A$2:$C$1000,3,FALSE))</f>
        <v>0</v>
      </c>
    </row>
    <row r="726" spans="3:11" ht="13">
      <c r="C726" s="3"/>
      <c r="D726" s="3"/>
      <c r="E726" s="3"/>
      <c r="F726" s="3"/>
      <c r="G726" s="3"/>
      <c r="J726" s="3">
        <f>IF(ISNA(VLOOKUP($A726,'classes-translation-lookup'!$A$2:$C$1000,2,FALSE)),,VLOOKUP($A726,'classes-translation-lookup'!$A$2:$C$1000,2,FALSE))</f>
        <v>0</v>
      </c>
      <c r="K726" s="3">
        <f>IF(ISNA(VLOOKUP($A726,'classes-translation-lookup'!$A$2:$C$1000,3,FALSE)),,VLOOKUP($A726,'classes-translation-lookup'!$A$2:$C$1000,3,FALSE))</f>
        <v>0</v>
      </c>
    </row>
    <row r="727" spans="3:11" ht="13">
      <c r="C727" s="3"/>
      <c r="D727" s="3"/>
      <c r="E727" s="3"/>
      <c r="F727" s="3"/>
      <c r="G727" s="3"/>
      <c r="J727" s="3">
        <f>IF(ISNA(VLOOKUP($A727,'classes-translation-lookup'!$A$2:$C$1000,2,FALSE)),,VLOOKUP($A727,'classes-translation-lookup'!$A$2:$C$1000,2,FALSE))</f>
        <v>0</v>
      </c>
      <c r="K727" s="3">
        <f>IF(ISNA(VLOOKUP($A727,'classes-translation-lookup'!$A$2:$C$1000,3,FALSE)),,VLOOKUP($A727,'classes-translation-lookup'!$A$2:$C$1000,3,FALSE))</f>
        <v>0</v>
      </c>
    </row>
    <row r="728" spans="3:11" ht="13">
      <c r="C728" s="3"/>
      <c r="D728" s="3"/>
      <c r="E728" s="3"/>
      <c r="F728" s="3"/>
      <c r="G728" s="3"/>
      <c r="J728" s="3">
        <f>IF(ISNA(VLOOKUP($A728,'classes-translation-lookup'!$A$2:$C$1000,2,FALSE)),,VLOOKUP($A728,'classes-translation-lookup'!$A$2:$C$1000,2,FALSE))</f>
        <v>0</v>
      </c>
      <c r="K728" s="3">
        <f>IF(ISNA(VLOOKUP($A728,'classes-translation-lookup'!$A$2:$C$1000,3,FALSE)),,VLOOKUP($A728,'classes-translation-lookup'!$A$2:$C$1000,3,FALSE))</f>
        <v>0</v>
      </c>
    </row>
    <row r="729" spans="3:11" ht="13">
      <c r="C729" s="3"/>
      <c r="D729" s="3"/>
      <c r="E729" s="3"/>
      <c r="F729" s="3"/>
      <c r="G729" s="3"/>
      <c r="J729" s="3">
        <f>IF(ISNA(VLOOKUP($A729,'classes-translation-lookup'!$A$2:$C$1000,2,FALSE)),,VLOOKUP($A729,'classes-translation-lookup'!$A$2:$C$1000,2,FALSE))</f>
        <v>0</v>
      </c>
      <c r="K729" s="3">
        <f>IF(ISNA(VLOOKUP($A729,'classes-translation-lookup'!$A$2:$C$1000,3,FALSE)),,VLOOKUP($A729,'classes-translation-lookup'!$A$2:$C$1000,3,FALSE))</f>
        <v>0</v>
      </c>
    </row>
    <row r="730" spans="3:11" ht="13">
      <c r="C730" s="3"/>
      <c r="D730" s="3"/>
      <c r="E730" s="3"/>
      <c r="F730" s="3"/>
      <c r="G730" s="3"/>
      <c r="J730" s="3">
        <f>IF(ISNA(VLOOKUP($A730,'classes-translation-lookup'!$A$2:$C$1000,2,FALSE)),,VLOOKUP($A730,'classes-translation-lookup'!$A$2:$C$1000,2,FALSE))</f>
        <v>0</v>
      </c>
      <c r="K730" s="3">
        <f>IF(ISNA(VLOOKUP($A730,'classes-translation-lookup'!$A$2:$C$1000,3,FALSE)),,VLOOKUP($A730,'classes-translation-lookup'!$A$2:$C$1000,3,FALSE))</f>
        <v>0</v>
      </c>
    </row>
    <row r="731" spans="3:11" ht="13">
      <c r="C731" s="3"/>
      <c r="D731" s="3"/>
      <c r="E731" s="3"/>
      <c r="F731" s="3"/>
      <c r="G731" s="3"/>
      <c r="J731" s="3">
        <f>IF(ISNA(VLOOKUP($A731,'classes-translation-lookup'!$A$2:$C$1000,2,FALSE)),,VLOOKUP($A731,'classes-translation-lookup'!$A$2:$C$1000,2,FALSE))</f>
        <v>0</v>
      </c>
      <c r="K731" s="3">
        <f>IF(ISNA(VLOOKUP($A731,'classes-translation-lookup'!$A$2:$C$1000,3,FALSE)),,VLOOKUP($A731,'classes-translation-lookup'!$A$2:$C$1000,3,FALSE))</f>
        <v>0</v>
      </c>
    </row>
    <row r="732" spans="3:11" ht="13">
      <c r="C732" s="3"/>
      <c r="D732" s="3"/>
      <c r="E732" s="3"/>
      <c r="F732" s="3"/>
      <c r="G732" s="3"/>
      <c r="J732" s="3">
        <f>IF(ISNA(VLOOKUP($A732,'classes-translation-lookup'!$A$2:$C$1000,2,FALSE)),,VLOOKUP($A732,'classes-translation-lookup'!$A$2:$C$1000,2,FALSE))</f>
        <v>0</v>
      </c>
      <c r="K732" s="3">
        <f>IF(ISNA(VLOOKUP($A732,'classes-translation-lookup'!$A$2:$C$1000,3,FALSE)),,VLOOKUP($A732,'classes-translation-lookup'!$A$2:$C$1000,3,FALSE))</f>
        <v>0</v>
      </c>
    </row>
    <row r="733" spans="3:11" ht="13">
      <c r="C733" s="3"/>
      <c r="D733" s="3"/>
      <c r="E733" s="3"/>
      <c r="F733" s="3"/>
      <c r="G733" s="3"/>
      <c r="J733" s="3">
        <f>IF(ISNA(VLOOKUP($A733,'classes-translation-lookup'!$A$2:$C$1000,2,FALSE)),,VLOOKUP($A733,'classes-translation-lookup'!$A$2:$C$1000,2,FALSE))</f>
        <v>0</v>
      </c>
      <c r="K733" s="3">
        <f>IF(ISNA(VLOOKUP($A733,'classes-translation-lookup'!$A$2:$C$1000,3,FALSE)),,VLOOKUP($A733,'classes-translation-lookup'!$A$2:$C$1000,3,FALSE))</f>
        <v>0</v>
      </c>
    </row>
    <row r="734" spans="3:11" ht="13">
      <c r="C734" s="3"/>
      <c r="D734" s="3"/>
      <c r="E734" s="3"/>
      <c r="F734" s="3"/>
      <c r="G734" s="3"/>
      <c r="J734" s="3">
        <f>IF(ISNA(VLOOKUP($A734,'classes-translation-lookup'!$A$2:$C$1000,2,FALSE)),,VLOOKUP($A734,'classes-translation-lookup'!$A$2:$C$1000,2,FALSE))</f>
        <v>0</v>
      </c>
      <c r="K734" s="3">
        <f>IF(ISNA(VLOOKUP($A734,'classes-translation-lookup'!$A$2:$C$1000,3,FALSE)),,VLOOKUP($A734,'classes-translation-lookup'!$A$2:$C$1000,3,FALSE))</f>
        <v>0</v>
      </c>
    </row>
    <row r="735" spans="3:11" ht="13">
      <c r="C735" s="3"/>
      <c r="D735" s="3"/>
      <c r="E735" s="3"/>
      <c r="F735" s="3"/>
      <c r="G735" s="3"/>
      <c r="J735" s="3">
        <f>IF(ISNA(VLOOKUP($A735,'classes-translation-lookup'!$A$2:$C$1000,2,FALSE)),,VLOOKUP($A735,'classes-translation-lookup'!$A$2:$C$1000,2,FALSE))</f>
        <v>0</v>
      </c>
      <c r="K735" s="3">
        <f>IF(ISNA(VLOOKUP($A735,'classes-translation-lookup'!$A$2:$C$1000,3,FALSE)),,VLOOKUP($A735,'classes-translation-lookup'!$A$2:$C$1000,3,FALSE))</f>
        <v>0</v>
      </c>
    </row>
    <row r="736" spans="3:11" ht="13">
      <c r="C736" s="3"/>
      <c r="D736" s="3"/>
      <c r="E736" s="3"/>
      <c r="F736" s="3"/>
      <c r="G736" s="3"/>
      <c r="J736" s="3">
        <f>IF(ISNA(VLOOKUP($A736,'classes-translation-lookup'!$A$2:$C$1000,2,FALSE)),,VLOOKUP($A736,'classes-translation-lookup'!$A$2:$C$1000,2,FALSE))</f>
        <v>0</v>
      </c>
      <c r="K736" s="3">
        <f>IF(ISNA(VLOOKUP($A736,'classes-translation-lookup'!$A$2:$C$1000,3,FALSE)),,VLOOKUP($A736,'classes-translation-lookup'!$A$2:$C$1000,3,FALSE))</f>
        <v>0</v>
      </c>
    </row>
    <row r="737" spans="3:11" ht="13">
      <c r="C737" s="3"/>
      <c r="D737" s="3"/>
      <c r="E737" s="3"/>
      <c r="F737" s="3"/>
      <c r="G737" s="3"/>
      <c r="J737" s="3">
        <f>IF(ISNA(VLOOKUP($A737,'classes-translation-lookup'!$A$2:$C$1000,2,FALSE)),,VLOOKUP($A737,'classes-translation-lookup'!$A$2:$C$1000,2,FALSE))</f>
        <v>0</v>
      </c>
      <c r="K737" s="3">
        <f>IF(ISNA(VLOOKUP($A737,'classes-translation-lookup'!$A$2:$C$1000,3,FALSE)),,VLOOKUP($A737,'classes-translation-lookup'!$A$2:$C$1000,3,FALSE))</f>
        <v>0</v>
      </c>
    </row>
    <row r="738" spans="3:11" ht="13">
      <c r="C738" s="3"/>
      <c r="D738" s="3"/>
      <c r="E738" s="3"/>
      <c r="F738" s="3"/>
      <c r="G738" s="3"/>
      <c r="J738" s="3">
        <f>IF(ISNA(VLOOKUP($A738,'classes-translation-lookup'!$A$2:$C$1000,2,FALSE)),,VLOOKUP($A738,'classes-translation-lookup'!$A$2:$C$1000,2,FALSE))</f>
        <v>0</v>
      </c>
      <c r="K738" s="3">
        <f>IF(ISNA(VLOOKUP($A738,'classes-translation-lookup'!$A$2:$C$1000,3,FALSE)),,VLOOKUP($A738,'classes-translation-lookup'!$A$2:$C$1000,3,FALSE))</f>
        <v>0</v>
      </c>
    </row>
    <row r="739" spans="3:11" ht="13">
      <c r="C739" s="3"/>
      <c r="D739" s="3"/>
      <c r="E739" s="3"/>
      <c r="F739" s="3"/>
      <c r="G739" s="3"/>
      <c r="J739" s="3">
        <f>IF(ISNA(VLOOKUP($A739,'classes-translation-lookup'!$A$2:$C$1000,2,FALSE)),,VLOOKUP($A739,'classes-translation-lookup'!$A$2:$C$1000,2,FALSE))</f>
        <v>0</v>
      </c>
      <c r="K739" s="3">
        <f>IF(ISNA(VLOOKUP($A739,'classes-translation-lookup'!$A$2:$C$1000,3,FALSE)),,VLOOKUP($A739,'classes-translation-lookup'!$A$2:$C$1000,3,FALSE))</f>
        <v>0</v>
      </c>
    </row>
    <row r="740" spans="3:11" ht="13">
      <c r="C740" s="3"/>
      <c r="D740" s="3"/>
      <c r="E740" s="3"/>
      <c r="F740" s="3"/>
      <c r="G740" s="3"/>
      <c r="J740" s="3">
        <f>IF(ISNA(VLOOKUP($A740,'classes-translation-lookup'!$A$2:$C$1000,2,FALSE)),,VLOOKUP($A740,'classes-translation-lookup'!$A$2:$C$1000,2,FALSE))</f>
        <v>0</v>
      </c>
      <c r="K740" s="3">
        <f>IF(ISNA(VLOOKUP($A740,'classes-translation-lookup'!$A$2:$C$1000,3,FALSE)),,VLOOKUP($A740,'classes-translation-lookup'!$A$2:$C$1000,3,FALSE))</f>
        <v>0</v>
      </c>
    </row>
    <row r="741" spans="3:11" ht="13">
      <c r="C741" s="3"/>
      <c r="D741" s="3"/>
      <c r="E741" s="3"/>
      <c r="F741" s="3"/>
      <c r="G741" s="3"/>
      <c r="J741" s="3">
        <f>IF(ISNA(VLOOKUP($A741,'classes-translation-lookup'!$A$2:$C$1000,2,FALSE)),,VLOOKUP($A741,'classes-translation-lookup'!$A$2:$C$1000,2,FALSE))</f>
        <v>0</v>
      </c>
      <c r="K741" s="3">
        <f>IF(ISNA(VLOOKUP($A741,'classes-translation-lookup'!$A$2:$C$1000,3,FALSE)),,VLOOKUP($A741,'classes-translation-lookup'!$A$2:$C$1000,3,FALSE))</f>
        <v>0</v>
      </c>
    </row>
    <row r="742" spans="3:11" ht="13">
      <c r="C742" s="3"/>
      <c r="D742" s="3"/>
      <c r="E742" s="3"/>
      <c r="F742" s="3"/>
      <c r="G742" s="3"/>
      <c r="J742" s="3">
        <f>IF(ISNA(VLOOKUP($A742,'classes-translation-lookup'!$A$2:$C$1000,2,FALSE)),,VLOOKUP($A742,'classes-translation-lookup'!$A$2:$C$1000,2,FALSE))</f>
        <v>0</v>
      </c>
      <c r="K742" s="3">
        <f>IF(ISNA(VLOOKUP($A742,'classes-translation-lookup'!$A$2:$C$1000,3,FALSE)),,VLOOKUP($A742,'classes-translation-lookup'!$A$2:$C$1000,3,FALSE))</f>
        <v>0</v>
      </c>
    </row>
    <row r="743" spans="3:11" ht="13">
      <c r="C743" s="3"/>
      <c r="D743" s="3"/>
      <c r="E743" s="3"/>
      <c r="F743" s="3"/>
      <c r="G743" s="3"/>
      <c r="J743" s="3">
        <f>IF(ISNA(VLOOKUP($A743,'classes-translation-lookup'!$A$2:$C$1000,2,FALSE)),,VLOOKUP($A743,'classes-translation-lookup'!$A$2:$C$1000,2,FALSE))</f>
        <v>0</v>
      </c>
      <c r="K743" s="3">
        <f>IF(ISNA(VLOOKUP($A743,'classes-translation-lookup'!$A$2:$C$1000,3,FALSE)),,VLOOKUP($A743,'classes-translation-lookup'!$A$2:$C$1000,3,FALSE))</f>
        <v>0</v>
      </c>
    </row>
    <row r="744" spans="3:11" ht="13">
      <c r="C744" s="3"/>
      <c r="D744" s="3"/>
      <c r="E744" s="3"/>
      <c r="F744" s="3"/>
      <c r="G744" s="3"/>
      <c r="J744" s="3">
        <f>IF(ISNA(VLOOKUP($A744,'classes-translation-lookup'!$A$2:$C$1000,2,FALSE)),,VLOOKUP($A744,'classes-translation-lookup'!$A$2:$C$1000,2,FALSE))</f>
        <v>0</v>
      </c>
      <c r="K744" s="3">
        <f>IF(ISNA(VLOOKUP($A744,'classes-translation-lookup'!$A$2:$C$1000,3,FALSE)),,VLOOKUP($A744,'classes-translation-lookup'!$A$2:$C$1000,3,FALSE))</f>
        <v>0</v>
      </c>
    </row>
    <row r="745" spans="3:11" ht="13">
      <c r="C745" s="3"/>
      <c r="D745" s="3"/>
      <c r="E745" s="3"/>
      <c r="F745" s="3"/>
      <c r="G745" s="3"/>
      <c r="J745" s="3">
        <f>IF(ISNA(VLOOKUP($A745,'classes-translation-lookup'!$A$2:$C$1000,2,FALSE)),,VLOOKUP($A745,'classes-translation-lookup'!$A$2:$C$1000,2,FALSE))</f>
        <v>0</v>
      </c>
      <c r="K745" s="3">
        <f>IF(ISNA(VLOOKUP($A745,'classes-translation-lookup'!$A$2:$C$1000,3,FALSE)),,VLOOKUP($A745,'classes-translation-lookup'!$A$2:$C$1000,3,FALSE))</f>
        <v>0</v>
      </c>
    </row>
    <row r="746" spans="3:11" ht="13">
      <c r="C746" s="3"/>
      <c r="D746" s="3"/>
      <c r="E746" s="3"/>
      <c r="F746" s="3"/>
      <c r="G746" s="3"/>
      <c r="J746" s="3">
        <f>IF(ISNA(VLOOKUP($A746,'classes-translation-lookup'!$A$2:$C$1000,2,FALSE)),,VLOOKUP($A746,'classes-translation-lookup'!$A$2:$C$1000,2,FALSE))</f>
        <v>0</v>
      </c>
      <c r="K746" s="3">
        <f>IF(ISNA(VLOOKUP($A746,'classes-translation-lookup'!$A$2:$C$1000,3,FALSE)),,VLOOKUP($A746,'classes-translation-lookup'!$A$2:$C$1000,3,FALSE))</f>
        <v>0</v>
      </c>
    </row>
    <row r="747" spans="3:11" ht="13">
      <c r="C747" s="3"/>
      <c r="D747" s="3"/>
      <c r="E747" s="3"/>
      <c r="F747" s="3"/>
      <c r="G747" s="3"/>
      <c r="J747" s="3">
        <f>IF(ISNA(VLOOKUP($A747,'classes-translation-lookup'!$A$2:$C$1000,2,FALSE)),,VLOOKUP($A747,'classes-translation-lookup'!$A$2:$C$1000,2,FALSE))</f>
        <v>0</v>
      </c>
      <c r="K747" s="3">
        <f>IF(ISNA(VLOOKUP($A747,'classes-translation-lookup'!$A$2:$C$1000,3,FALSE)),,VLOOKUP($A747,'classes-translation-lookup'!$A$2:$C$1000,3,FALSE))</f>
        <v>0</v>
      </c>
    </row>
    <row r="748" spans="3:11" ht="13">
      <c r="C748" s="3"/>
      <c r="D748" s="3"/>
      <c r="E748" s="3"/>
      <c r="F748" s="3"/>
      <c r="G748" s="3"/>
      <c r="J748" s="3">
        <f>IF(ISNA(VLOOKUP($A748,'classes-translation-lookup'!$A$2:$C$1000,2,FALSE)),,VLOOKUP($A748,'classes-translation-lookup'!$A$2:$C$1000,2,FALSE))</f>
        <v>0</v>
      </c>
      <c r="K748" s="3">
        <f>IF(ISNA(VLOOKUP($A748,'classes-translation-lookup'!$A$2:$C$1000,3,FALSE)),,VLOOKUP($A748,'classes-translation-lookup'!$A$2:$C$1000,3,FALSE))</f>
        <v>0</v>
      </c>
    </row>
    <row r="749" spans="3:11" ht="13">
      <c r="C749" s="3"/>
      <c r="D749" s="3"/>
      <c r="E749" s="3"/>
      <c r="F749" s="3"/>
      <c r="G749" s="3"/>
      <c r="J749" s="3">
        <f>IF(ISNA(VLOOKUP($A749,'classes-translation-lookup'!$A$2:$C$1000,2,FALSE)),,VLOOKUP($A749,'classes-translation-lookup'!$A$2:$C$1000,2,FALSE))</f>
        <v>0</v>
      </c>
      <c r="K749" s="3">
        <f>IF(ISNA(VLOOKUP($A749,'classes-translation-lookup'!$A$2:$C$1000,3,FALSE)),,VLOOKUP($A749,'classes-translation-lookup'!$A$2:$C$1000,3,FALSE))</f>
        <v>0</v>
      </c>
    </row>
    <row r="750" spans="3:11" ht="13">
      <c r="C750" s="3"/>
      <c r="D750" s="3"/>
      <c r="E750" s="3"/>
      <c r="F750" s="3"/>
      <c r="G750" s="3"/>
      <c r="J750" s="3">
        <f>IF(ISNA(VLOOKUP($A750,'classes-translation-lookup'!$A$2:$C$1000,2,FALSE)),,VLOOKUP($A750,'classes-translation-lookup'!$A$2:$C$1000,2,FALSE))</f>
        <v>0</v>
      </c>
      <c r="K750" s="3">
        <f>IF(ISNA(VLOOKUP($A750,'classes-translation-lookup'!$A$2:$C$1000,3,FALSE)),,VLOOKUP($A750,'classes-translation-lookup'!$A$2:$C$1000,3,FALSE))</f>
        <v>0</v>
      </c>
    </row>
    <row r="751" spans="3:11" ht="13">
      <c r="C751" s="3"/>
      <c r="D751" s="3"/>
      <c r="E751" s="3"/>
      <c r="F751" s="3"/>
      <c r="G751" s="3"/>
      <c r="J751" s="3">
        <f>IF(ISNA(VLOOKUP($A751,'classes-translation-lookup'!$A$2:$C$1000,2,FALSE)),,VLOOKUP($A751,'classes-translation-lookup'!$A$2:$C$1000,2,FALSE))</f>
        <v>0</v>
      </c>
      <c r="K751" s="3">
        <f>IF(ISNA(VLOOKUP($A751,'classes-translation-lookup'!$A$2:$C$1000,3,FALSE)),,VLOOKUP($A751,'classes-translation-lookup'!$A$2:$C$1000,3,FALSE))</f>
        <v>0</v>
      </c>
    </row>
    <row r="752" spans="3:11" ht="13">
      <c r="C752" s="3"/>
      <c r="D752" s="3"/>
      <c r="E752" s="3"/>
      <c r="F752" s="3"/>
      <c r="G752" s="3"/>
      <c r="J752" s="3">
        <f>IF(ISNA(VLOOKUP($A752,'classes-translation-lookup'!$A$2:$C$1000,2,FALSE)),,VLOOKUP($A752,'classes-translation-lookup'!$A$2:$C$1000,2,FALSE))</f>
        <v>0</v>
      </c>
      <c r="K752" s="3">
        <f>IF(ISNA(VLOOKUP($A752,'classes-translation-lookup'!$A$2:$C$1000,3,FALSE)),,VLOOKUP($A752,'classes-translation-lookup'!$A$2:$C$1000,3,FALSE))</f>
        <v>0</v>
      </c>
    </row>
    <row r="753" spans="3:11" ht="13">
      <c r="C753" s="3"/>
      <c r="D753" s="3"/>
      <c r="E753" s="3"/>
      <c r="F753" s="3"/>
      <c r="G753" s="3"/>
      <c r="J753" s="3">
        <f>IF(ISNA(VLOOKUP($A753,'classes-translation-lookup'!$A$2:$C$1000,2,FALSE)),,VLOOKUP($A753,'classes-translation-lookup'!$A$2:$C$1000,2,FALSE))</f>
        <v>0</v>
      </c>
      <c r="K753" s="3">
        <f>IF(ISNA(VLOOKUP($A753,'classes-translation-lookup'!$A$2:$C$1000,3,FALSE)),,VLOOKUP($A753,'classes-translation-lookup'!$A$2:$C$1000,3,FALSE))</f>
        <v>0</v>
      </c>
    </row>
    <row r="754" spans="3:11" ht="13">
      <c r="C754" s="3"/>
      <c r="D754" s="3"/>
      <c r="E754" s="3"/>
      <c r="F754" s="3"/>
      <c r="G754" s="3"/>
      <c r="J754" s="3">
        <f>IF(ISNA(VLOOKUP($A754,'classes-translation-lookup'!$A$2:$C$1000,2,FALSE)),,VLOOKUP($A754,'classes-translation-lookup'!$A$2:$C$1000,2,FALSE))</f>
        <v>0</v>
      </c>
      <c r="K754" s="3">
        <f>IF(ISNA(VLOOKUP($A754,'classes-translation-lookup'!$A$2:$C$1000,3,FALSE)),,VLOOKUP($A754,'classes-translation-lookup'!$A$2:$C$1000,3,FALSE))</f>
        <v>0</v>
      </c>
    </row>
    <row r="755" spans="3:11" ht="13">
      <c r="C755" s="3"/>
      <c r="D755" s="3"/>
      <c r="E755" s="3"/>
      <c r="F755" s="3"/>
      <c r="G755" s="3"/>
      <c r="J755" s="3">
        <f>IF(ISNA(VLOOKUP($A755,'classes-translation-lookup'!$A$2:$C$1000,2,FALSE)),,VLOOKUP($A755,'classes-translation-lookup'!$A$2:$C$1000,2,FALSE))</f>
        <v>0</v>
      </c>
      <c r="K755" s="3">
        <f>IF(ISNA(VLOOKUP($A755,'classes-translation-lookup'!$A$2:$C$1000,3,FALSE)),,VLOOKUP($A755,'classes-translation-lookup'!$A$2:$C$1000,3,FALSE))</f>
        <v>0</v>
      </c>
    </row>
    <row r="756" spans="3:11" ht="13">
      <c r="C756" s="3"/>
      <c r="D756" s="3"/>
      <c r="E756" s="3"/>
      <c r="F756" s="3"/>
      <c r="G756" s="3"/>
      <c r="J756" s="3">
        <f>IF(ISNA(VLOOKUP($A756,'classes-translation-lookup'!$A$2:$C$1000,2,FALSE)),,VLOOKUP($A756,'classes-translation-lookup'!$A$2:$C$1000,2,FALSE))</f>
        <v>0</v>
      </c>
      <c r="K756" s="3">
        <f>IF(ISNA(VLOOKUP($A756,'classes-translation-lookup'!$A$2:$C$1000,3,FALSE)),,VLOOKUP($A756,'classes-translation-lookup'!$A$2:$C$1000,3,FALSE))</f>
        <v>0</v>
      </c>
    </row>
    <row r="757" spans="3:11" ht="13">
      <c r="C757" s="3"/>
      <c r="D757" s="3"/>
      <c r="E757" s="3"/>
      <c r="F757" s="3"/>
      <c r="G757" s="3"/>
      <c r="J757" s="3">
        <f>IF(ISNA(VLOOKUP($A757,'classes-translation-lookup'!$A$2:$C$1000,2,FALSE)),,VLOOKUP($A757,'classes-translation-lookup'!$A$2:$C$1000,2,FALSE))</f>
        <v>0</v>
      </c>
      <c r="K757" s="3">
        <f>IF(ISNA(VLOOKUP($A757,'classes-translation-lookup'!$A$2:$C$1000,3,FALSE)),,VLOOKUP($A757,'classes-translation-lookup'!$A$2:$C$1000,3,FALSE))</f>
        <v>0</v>
      </c>
    </row>
    <row r="758" spans="3:11" ht="13">
      <c r="C758" s="3"/>
      <c r="D758" s="3"/>
      <c r="E758" s="3"/>
      <c r="F758" s="3"/>
      <c r="G758" s="3"/>
      <c r="J758" s="3">
        <f>IF(ISNA(VLOOKUP($A758,'classes-translation-lookup'!$A$2:$C$1000,2,FALSE)),,VLOOKUP($A758,'classes-translation-lookup'!$A$2:$C$1000,2,FALSE))</f>
        <v>0</v>
      </c>
      <c r="K758" s="3">
        <f>IF(ISNA(VLOOKUP($A758,'classes-translation-lookup'!$A$2:$C$1000,3,FALSE)),,VLOOKUP($A758,'classes-translation-lookup'!$A$2:$C$1000,3,FALSE))</f>
        <v>0</v>
      </c>
    </row>
    <row r="759" spans="3:11" ht="13">
      <c r="C759" s="3"/>
      <c r="D759" s="3"/>
      <c r="E759" s="3"/>
      <c r="F759" s="3"/>
      <c r="G759" s="3"/>
      <c r="J759" s="3">
        <f>IF(ISNA(VLOOKUP($A759,'classes-translation-lookup'!$A$2:$C$1000,2,FALSE)),,VLOOKUP($A759,'classes-translation-lookup'!$A$2:$C$1000,2,FALSE))</f>
        <v>0</v>
      </c>
      <c r="K759" s="3">
        <f>IF(ISNA(VLOOKUP($A759,'classes-translation-lookup'!$A$2:$C$1000,3,FALSE)),,VLOOKUP($A759,'classes-translation-lookup'!$A$2:$C$1000,3,FALSE))</f>
        <v>0</v>
      </c>
    </row>
    <row r="760" spans="3:11" ht="13">
      <c r="C760" s="3"/>
      <c r="D760" s="3"/>
      <c r="E760" s="3"/>
      <c r="F760" s="3"/>
      <c r="G760" s="3"/>
      <c r="J760" s="3">
        <f>IF(ISNA(VLOOKUP($A760,'classes-translation-lookup'!$A$2:$C$1000,2,FALSE)),,VLOOKUP($A760,'classes-translation-lookup'!$A$2:$C$1000,2,FALSE))</f>
        <v>0</v>
      </c>
      <c r="K760" s="3">
        <f>IF(ISNA(VLOOKUP($A760,'classes-translation-lookup'!$A$2:$C$1000,3,FALSE)),,VLOOKUP($A760,'classes-translation-lookup'!$A$2:$C$1000,3,FALSE))</f>
        <v>0</v>
      </c>
    </row>
    <row r="761" spans="3:11" ht="13">
      <c r="C761" s="3"/>
      <c r="D761" s="3"/>
      <c r="E761" s="3"/>
      <c r="F761" s="3"/>
      <c r="G761" s="3"/>
      <c r="J761" s="3">
        <f>IF(ISNA(VLOOKUP($A761,'classes-translation-lookup'!$A$2:$C$1000,2,FALSE)),,VLOOKUP($A761,'classes-translation-lookup'!$A$2:$C$1000,2,FALSE))</f>
        <v>0</v>
      </c>
      <c r="K761" s="3">
        <f>IF(ISNA(VLOOKUP($A761,'classes-translation-lookup'!$A$2:$C$1000,3,FALSE)),,VLOOKUP($A761,'classes-translation-lookup'!$A$2:$C$1000,3,FALSE))</f>
        <v>0</v>
      </c>
    </row>
    <row r="762" spans="3:11" ht="13">
      <c r="C762" s="3"/>
      <c r="D762" s="3"/>
      <c r="E762" s="3"/>
      <c r="F762" s="3"/>
      <c r="G762" s="3"/>
      <c r="J762" s="3">
        <f>IF(ISNA(VLOOKUP($A762,'classes-translation-lookup'!$A$2:$C$1000,2,FALSE)),,VLOOKUP($A762,'classes-translation-lookup'!$A$2:$C$1000,2,FALSE))</f>
        <v>0</v>
      </c>
      <c r="K762" s="3">
        <f>IF(ISNA(VLOOKUP($A762,'classes-translation-lookup'!$A$2:$C$1000,3,FALSE)),,VLOOKUP($A762,'classes-translation-lookup'!$A$2:$C$1000,3,FALSE))</f>
        <v>0</v>
      </c>
    </row>
    <row r="763" spans="3:11" ht="13">
      <c r="C763" s="3"/>
      <c r="D763" s="3"/>
      <c r="E763" s="3"/>
      <c r="F763" s="3"/>
      <c r="G763" s="3"/>
      <c r="J763" s="3">
        <f>IF(ISNA(VLOOKUP($A763,'classes-translation-lookup'!$A$2:$C$1000,2,FALSE)),,VLOOKUP($A763,'classes-translation-lookup'!$A$2:$C$1000,2,FALSE))</f>
        <v>0</v>
      </c>
      <c r="K763" s="3">
        <f>IF(ISNA(VLOOKUP($A763,'classes-translation-lookup'!$A$2:$C$1000,3,FALSE)),,VLOOKUP($A763,'classes-translation-lookup'!$A$2:$C$1000,3,FALSE))</f>
        <v>0</v>
      </c>
    </row>
    <row r="764" spans="3:11" ht="13">
      <c r="C764" s="3"/>
      <c r="D764" s="3"/>
      <c r="E764" s="3"/>
      <c r="F764" s="3"/>
      <c r="G764" s="3"/>
      <c r="J764" s="3">
        <f>IF(ISNA(VLOOKUP($A764,'classes-translation-lookup'!$A$2:$C$1000,2,FALSE)),,VLOOKUP($A764,'classes-translation-lookup'!$A$2:$C$1000,2,FALSE))</f>
        <v>0</v>
      </c>
      <c r="K764" s="3">
        <f>IF(ISNA(VLOOKUP($A764,'classes-translation-lookup'!$A$2:$C$1000,3,FALSE)),,VLOOKUP($A764,'classes-translation-lookup'!$A$2:$C$1000,3,FALSE))</f>
        <v>0</v>
      </c>
    </row>
    <row r="765" spans="3:11" ht="13">
      <c r="C765" s="3"/>
      <c r="D765" s="3"/>
      <c r="E765" s="3"/>
      <c r="F765" s="3"/>
      <c r="G765" s="3"/>
      <c r="J765" s="3">
        <f>IF(ISNA(VLOOKUP($A765,'classes-translation-lookup'!$A$2:$C$1000,2,FALSE)),,VLOOKUP($A765,'classes-translation-lookup'!$A$2:$C$1000,2,FALSE))</f>
        <v>0</v>
      </c>
      <c r="K765" s="3">
        <f>IF(ISNA(VLOOKUP($A765,'classes-translation-lookup'!$A$2:$C$1000,3,FALSE)),,VLOOKUP($A765,'classes-translation-lookup'!$A$2:$C$1000,3,FALSE))</f>
        <v>0</v>
      </c>
    </row>
    <row r="766" spans="3:11" ht="13">
      <c r="C766" s="3"/>
      <c r="D766" s="3"/>
      <c r="E766" s="3"/>
      <c r="F766" s="3"/>
      <c r="G766" s="3"/>
      <c r="J766" s="3">
        <f>IF(ISNA(VLOOKUP($A766,'classes-translation-lookup'!$A$2:$C$1000,2,FALSE)),,VLOOKUP($A766,'classes-translation-lookup'!$A$2:$C$1000,2,FALSE))</f>
        <v>0</v>
      </c>
      <c r="K766" s="3">
        <f>IF(ISNA(VLOOKUP($A766,'classes-translation-lookup'!$A$2:$C$1000,3,FALSE)),,VLOOKUP($A766,'classes-translation-lookup'!$A$2:$C$1000,3,FALSE))</f>
        <v>0</v>
      </c>
    </row>
    <row r="767" spans="3:11" ht="13">
      <c r="C767" s="3"/>
      <c r="D767" s="3"/>
      <c r="E767" s="3"/>
      <c r="F767" s="3"/>
      <c r="G767" s="3"/>
      <c r="J767" s="3">
        <f>IF(ISNA(VLOOKUP($A767,'classes-translation-lookup'!$A$2:$C$1000,2,FALSE)),,VLOOKUP($A767,'classes-translation-lookup'!$A$2:$C$1000,2,FALSE))</f>
        <v>0</v>
      </c>
      <c r="K767" s="3">
        <f>IF(ISNA(VLOOKUP($A767,'classes-translation-lookup'!$A$2:$C$1000,3,FALSE)),,VLOOKUP($A767,'classes-translation-lookup'!$A$2:$C$1000,3,FALSE))</f>
        <v>0</v>
      </c>
    </row>
    <row r="768" spans="3:11" ht="13">
      <c r="C768" s="3"/>
      <c r="D768" s="3"/>
      <c r="E768" s="3"/>
      <c r="F768" s="3"/>
      <c r="G768" s="3"/>
      <c r="J768" s="3">
        <f>IF(ISNA(VLOOKUP($A768,'classes-translation-lookup'!$A$2:$C$1000,2,FALSE)),,VLOOKUP($A768,'classes-translation-lookup'!$A$2:$C$1000,2,FALSE))</f>
        <v>0</v>
      </c>
      <c r="K768" s="3">
        <f>IF(ISNA(VLOOKUP($A768,'classes-translation-lookup'!$A$2:$C$1000,3,FALSE)),,VLOOKUP($A768,'classes-translation-lookup'!$A$2:$C$1000,3,FALSE))</f>
        <v>0</v>
      </c>
    </row>
    <row r="769" spans="3:11" ht="13">
      <c r="C769" s="3"/>
      <c r="D769" s="3"/>
      <c r="E769" s="3"/>
      <c r="F769" s="3"/>
      <c r="G769" s="3"/>
      <c r="J769" s="3">
        <f>IF(ISNA(VLOOKUP($A769,'classes-translation-lookup'!$A$2:$C$1000,2,FALSE)),,VLOOKUP($A769,'classes-translation-lookup'!$A$2:$C$1000,2,FALSE))</f>
        <v>0</v>
      </c>
      <c r="K769" s="3">
        <f>IF(ISNA(VLOOKUP($A769,'classes-translation-lookup'!$A$2:$C$1000,3,FALSE)),,VLOOKUP($A769,'classes-translation-lookup'!$A$2:$C$1000,3,FALSE))</f>
        <v>0</v>
      </c>
    </row>
    <row r="770" spans="3:11" ht="13">
      <c r="C770" s="3"/>
      <c r="D770" s="3"/>
      <c r="E770" s="3"/>
      <c r="F770" s="3"/>
      <c r="G770" s="3"/>
      <c r="J770" s="3">
        <f>IF(ISNA(VLOOKUP($A770,'classes-translation-lookup'!$A$2:$C$1000,2,FALSE)),,VLOOKUP($A770,'classes-translation-lookup'!$A$2:$C$1000,2,FALSE))</f>
        <v>0</v>
      </c>
      <c r="K770" s="3">
        <f>IF(ISNA(VLOOKUP($A770,'classes-translation-lookup'!$A$2:$C$1000,3,FALSE)),,VLOOKUP($A770,'classes-translation-lookup'!$A$2:$C$1000,3,FALSE))</f>
        <v>0</v>
      </c>
    </row>
    <row r="771" spans="3:11" ht="13">
      <c r="C771" s="3"/>
      <c r="D771" s="3"/>
      <c r="E771" s="3"/>
      <c r="F771" s="3"/>
      <c r="G771" s="3"/>
      <c r="J771" s="3">
        <f>IF(ISNA(VLOOKUP($A771,'classes-translation-lookup'!$A$2:$C$1000,2,FALSE)),,VLOOKUP($A771,'classes-translation-lookup'!$A$2:$C$1000,2,FALSE))</f>
        <v>0</v>
      </c>
      <c r="K771" s="3">
        <f>IF(ISNA(VLOOKUP($A771,'classes-translation-lookup'!$A$2:$C$1000,3,FALSE)),,VLOOKUP($A771,'classes-translation-lookup'!$A$2:$C$1000,3,FALSE))</f>
        <v>0</v>
      </c>
    </row>
    <row r="772" spans="3:11" ht="13">
      <c r="C772" s="3"/>
      <c r="D772" s="3"/>
      <c r="E772" s="3"/>
      <c r="F772" s="3"/>
      <c r="G772" s="3"/>
      <c r="J772" s="3">
        <f>IF(ISNA(VLOOKUP($A772,'classes-translation-lookup'!$A$2:$C$1000,2,FALSE)),,VLOOKUP($A772,'classes-translation-lookup'!$A$2:$C$1000,2,FALSE))</f>
        <v>0</v>
      </c>
      <c r="K772" s="3">
        <f>IF(ISNA(VLOOKUP($A772,'classes-translation-lookup'!$A$2:$C$1000,3,FALSE)),,VLOOKUP($A772,'classes-translation-lookup'!$A$2:$C$1000,3,FALSE))</f>
        <v>0</v>
      </c>
    </row>
    <row r="773" spans="3:11" ht="13">
      <c r="C773" s="3"/>
      <c r="D773" s="3"/>
      <c r="E773" s="3"/>
      <c r="F773" s="3"/>
      <c r="G773" s="3"/>
      <c r="J773" s="3">
        <f>IF(ISNA(VLOOKUP($A773,'classes-translation-lookup'!$A$2:$C$1000,2,FALSE)),,VLOOKUP($A773,'classes-translation-lookup'!$A$2:$C$1000,2,FALSE))</f>
        <v>0</v>
      </c>
      <c r="K773" s="3">
        <f>IF(ISNA(VLOOKUP($A773,'classes-translation-lookup'!$A$2:$C$1000,3,FALSE)),,VLOOKUP($A773,'classes-translation-lookup'!$A$2:$C$1000,3,FALSE))</f>
        <v>0</v>
      </c>
    </row>
    <row r="774" spans="3:11" ht="13">
      <c r="C774" s="3"/>
      <c r="D774" s="3"/>
      <c r="E774" s="3"/>
      <c r="F774" s="3"/>
      <c r="G774" s="3"/>
      <c r="J774" s="3">
        <f>IF(ISNA(VLOOKUP($A774,'classes-translation-lookup'!$A$2:$C$1000,2,FALSE)),,VLOOKUP($A774,'classes-translation-lookup'!$A$2:$C$1000,2,FALSE))</f>
        <v>0</v>
      </c>
      <c r="K774" s="3">
        <f>IF(ISNA(VLOOKUP($A774,'classes-translation-lookup'!$A$2:$C$1000,3,FALSE)),,VLOOKUP($A774,'classes-translation-lookup'!$A$2:$C$1000,3,FALSE))</f>
        <v>0</v>
      </c>
    </row>
    <row r="775" spans="3:11" ht="13">
      <c r="C775" s="3"/>
      <c r="D775" s="3"/>
      <c r="E775" s="3"/>
      <c r="F775" s="3"/>
      <c r="G775" s="3"/>
      <c r="J775" s="3">
        <f>IF(ISNA(VLOOKUP($A775,'classes-translation-lookup'!$A$2:$C$1000,2,FALSE)),,VLOOKUP($A775,'classes-translation-lookup'!$A$2:$C$1000,2,FALSE))</f>
        <v>0</v>
      </c>
      <c r="K775" s="3">
        <f>IF(ISNA(VLOOKUP($A775,'classes-translation-lookup'!$A$2:$C$1000,3,FALSE)),,VLOOKUP($A775,'classes-translation-lookup'!$A$2:$C$1000,3,FALSE))</f>
        <v>0</v>
      </c>
    </row>
    <row r="776" spans="3:11" ht="13">
      <c r="C776" s="3"/>
      <c r="D776" s="3"/>
      <c r="E776" s="3"/>
      <c r="F776" s="3"/>
      <c r="G776" s="3"/>
      <c r="J776" s="3">
        <f>IF(ISNA(VLOOKUP($A776,'classes-translation-lookup'!$A$2:$C$1000,2,FALSE)),,VLOOKUP($A776,'classes-translation-lookup'!$A$2:$C$1000,2,FALSE))</f>
        <v>0</v>
      </c>
      <c r="K776" s="3">
        <f>IF(ISNA(VLOOKUP($A776,'classes-translation-lookup'!$A$2:$C$1000,3,FALSE)),,VLOOKUP($A776,'classes-translation-lookup'!$A$2:$C$1000,3,FALSE))</f>
        <v>0</v>
      </c>
    </row>
    <row r="777" spans="3:11" ht="13">
      <c r="C777" s="3"/>
      <c r="D777" s="3"/>
      <c r="E777" s="3"/>
      <c r="F777" s="3"/>
      <c r="G777" s="3"/>
      <c r="J777" s="3">
        <f>IF(ISNA(VLOOKUP($A777,'classes-translation-lookup'!$A$2:$C$1000,2,FALSE)),,VLOOKUP($A777,'classes-translation-lookup'!$A$2:$C$1000,2,FALSE))</f>
        <v>0</v>
      </c>
      <c r="K777" s="3">
        <f>IF(ISNA(VLOOKUP($A777,'classes-translation-lookup'!$A$2:$C$1000,3,FALSE)),,VLOOKUP($A777,'classes-translation-lookup'!$A$2:$C$1000,3,FALSE))</f>
        <v>0</v>
      </c>
    </row>
    <row r="778" spans="3:11" ht="13">
      <c r="C778" s="3"/>
      <c r="D778" s="3"/>
      <c r="E778" s="3"/>
      <c r="F778" s="3"/>
      <c r="G778" s="3"/>
      <c r="J778" s="3">
        <f>IF(ISNA(VLOOKUP($A778,'classes-translation-lookup'!$A$2:$C$1000,2,FALSE)),,VLOOKUP($A778,'classes-translation-lookup'!$A$2:$C$1000,2,FALSE))</f>
        <v>0</v>
      </c>
      <c r="K778" s="3">
        <f>IF(ISNA(VLOOKUP($A778,'classes-translation-lookup'!$A$2:$C$1000,3,FALSE)),,VLOOKUP($A778,'classes-translation-lookup'!$A$2:$C$1000,3,FALSE))</f>
        <v>0</v>
      </c>
    </row>
    <row r="779" spans="3:11" ht="13">
      <c r="C779" s="3"/>
      <c r="D779" s="3"/>
      <c r="E779" s="3"/>
      <c r="F779" s="3"/>
      <c r="G779" s="3"/>
      <c r="J779" s="3">
        <f>IF(ISNA(VLOOKUP($A779,'classes-translation-lookup'!$A$2:$C$1000,2,FALSE)),,VLOOKUP($A779,'classes-translation-lookup'!$A$2:$C$1000,2,FALSE))</f>
        <v>0</v>
      </c>
      <c r="K779" s="3">
        <f>IF(ISNA(VLOOKUP($A779,'classes-translation-lookup'!$A$2:$C$1000,3,FALSE)),,VLOOKUP($A779,'classes-translation-lookup'!$A$2:$C$1000,3,FALSE))</f>
        <v>0</v>
      </c>
    </row>
    <row r="780" spans="3:11" ht="13">
      <c r="C780" s="3"/>
      <c r="D780" s="3"/>
      <c r="E780" s="3"/>
      <c r="F780" s="3"/>
      <c r="G780" s="3"/>
      <c r="J780" s="3">
        <f>IF(ISNA(VLOOKUP($A780,'classes-translation-lookup'!$A$2:$C$1000,2,FALSE)),,VLOOKUP($A780,'classes-translation-lookup'!$A$2:$C$1000,2,FALSE))</f>
        <v>0</v>
      </c>
      <c r="K780" s="3">
        <f>IF(ISNA(VLOOKUP($A780,'classes-translation-lookup'!$A$2:$C$1000,3,FALSE)),,VLOOKUP($A780,'classes-translation-lookup'!$A$2:$C$1000,3,FALSE))</f>
        <v>0</v>
      </c>
    </row>
    <row r="781" spans="3:11" ht="13">
      <c r="C781" s="3"/>
      <c r="D781" s="3"/>
      <c r="E781" s="3"/>
      <c r="F781" s="3"/>
      <c r="G781" s="3"/>
      <c r="J781" s="3">
        <f>IF(ISNA(VLOOKUP($A781,'classes-translation-lookup'!$A$2:$C$1000,2,FALSE)),,VLOOKUP($A781,'classes-translation-lookup'!$A$2:$C$1000,2,FALSE))</f>
        <v>0</v>
      </c>
      <c r="K781" s="3">
        <f>IF(ISNA(VLOOKUP($A781,'classes-translation-lookup'!$A$2:$C$1000,3,FALSE)),,VLOOKUP($A781,'classes-translation-lookup'!$A$2:$C$1000,3,FALSE))</f>
        <v>0</v>
      </c>
    </row>
    <row r="782" spans="3:11" ht="13">
      <c r="C782" s="3"/>
      <c r="D782" s="3"/>
      <c r="E782" s="3"/>
      <c r="F782" s="3"/>
      <c r="G782" s="3"/>
      <c r="J782" s="3">
        <f>IF(ISNA(VLOOKUP($A782,'classes-translation-lookup'!$A$2:$C$1000,2,FALSE)),,VLOOKUP($A782,'classes-translation-lookup'!$A$2:$C$1000,2,FALSE))</f>
        <v>0</v>
      </c>
      <c r="K782" s="3">
        <f>IF(ISNA(VLOOKUP($A782,'classes-translation-lookup'!$A$2:$C$1000,3,FALSE)),,VLOOKUP($A782,'classes-translation-lookup'!$A$2:$C$1000,3,FALSE))</f>
        <v>0</v>
      </c>
    </row>
    <row r="783" spans="3:11" ht="13">
      <c r="C783" s="3"/>
      <c r="D783" s="3"/>
      <c r="E783" s="3"/>
      <c r="F783" s="3"/>
      <c r="G783" s="3"/>
      <c r="J783" s="3">
        <f>IF(ISNA(VLOOKUP($A783,'classes-translation-lookup'!$A$2:$C$1000,2,FALSE)),,VLOOKUP($A783,'classes-translation-lookup'!$A$2:$C$1000,2,FALSE))</f>
        <v>0</v>
      </c>
      <c r="K783" s="3">
        <f>IF(ISNA(VLOOKUP($A783,'classes-translation-lookup'!$A$2:$C$1000,3,FALSE)),,VLOOKUP($A783,'classes-translation-lookup'!$A$2:$C$1000,3,FALSE))</f>
        <v>0</v>
      </c>
    </row>
    <row r="784" spans="3:11" ht="13">
      <c r="C784" s="3"/>
      <c r="D784" s="3"/>
      <c r="E784" s="3"/>
      <c r="F784" s="3"/>
      <c r="G784" s="3"/>
      <c r="J784" s="3">
        <f>IF(ISNA(VLOOKUP($A784,'classes-translation-lookup'!$A$2:$C$1000,2,FALSE)),,VLOOKUP($A784,'classes-translation-lookup'!$A$2:$C$1000,2,FALSE))</f>
        <v>0</v>
      </c>
      <c r="K784" s="3">
        <f>IF(ISNA(VLOOKUP($A784,'classes-translation-lookup'!$A$2:$C$1000,3,FALSE)),,VLOOKUP($A784,'classes-translation-lookup'!$A$2:$C$1000,3,FALSE))</f>
        <v>0</v>
      </c>
    </row>
    <row r="785" spans="3:11" ht="13">
      <c r="C785" s="3"/>
      <c r="D785" s="3"/>
      <c r="E785" s="3"/>
      <c r="F785" s="3"/>
      <c r="G785" s="3"/>
      <c r="J785" s="3">
        <f>IF(ISNA(VLOOKUP($A785,'classes-translation-lookup'!$A$2:$C$1000,2,FALSE)),,VLOOKUP($A785,'classes-translation-lookup'!$A$2:$C$1000,2,FALSE))</f>
        <v>0</v>
      </c>
      <c r="K785" s="3">
        <f>IF(ISNA(VLOOKUP($A785,'classes-translation-lookup'!$A$2:$C$1000,3,FALSE)),,VLOOKUP($A785,'classes-translation-lookup'!$A$2:$C$1000,3,FALSE))</f>
        <v>0</v>
      </c>
    </row>
    <row r="786" spans="3:11" ht="13">
      <c r="C786" s="3"/>
      <c r="D786" s="3"/>
      <c r="E786" s="3"/>
      <c r="F786" s="3"/>
      <c r="G786" s="3"/>
      <c r="J786" s="3">
        <f>IF(ISNA(VLOOKUP($A786,'classes-translation-lookup'!$A$2:$C$1000,2,FALSE)),,VLOOKUP($A786,'classes-translation-lookup'!$A$2:$C$1000,2,FALSE))</f>
        <v>0</v>
      </c>
      <c r="K786" s="3">
        <f>IF(ISNA(VLOOKUP($A786,'classes-translation-lookup'!$A$2:$C$1000,3,FALSE)),,VLOOKUP($A786,'classes-translation-lookup'!$A$2:$C$1000,3,FALSE))</f>
        <v>0</v>
      </c>
    </row>
    <row r="787" spans="3:11" ht="13">
      <c r="C787" s="3"/>
      <c r="D787" s="3"/>
      <c r="E787" s="3"/>
      <c r="F787" s="3"/>
      <c r="G787" s="3"/>
      <c r="J787" s="3">
        <f>IF(ISNA(VLOOKUP($A787,'classes-translation-lookup'!$A$2:$C$1000,2,FALSE)),,VLOOKUP($A787,'classes-translation-lookup'!$A$2:$C$1000,2,FALSE))</f>
        <v>0</v>
      </c>
      <c r="K787" s="3">
        <f>IF(ISNA(VLOOKUP($A787,'classes-translation-lookup'!$A$2:$C$1000,3,FALSE)),,VLOOKUP($A787,'classes-translation-lookup'!$A$2:$C$1000,3,FALSE))</f>
        <v>0</v>
      </c>
    </row>
    <row r="788" spans="3:11" ht="13">
      <c r="C788" s="3"/>
      <c r="D788" s="3"/>
      <c r="E788" s="3"/>
      <c r="F788" s="3"/>
      <c r="G788" s="3"/>
      <c r="J788" s="3">
        <f>IF(ISNA(VLOOKUP($A788,'classes-translation-lookup'!$A$2:$C$1000,2,FALSE)),,VLOOKUP($A788,'classes-translation-lookup'!$A$2:$C$1000,2,FALSE))</f>
        <v>0</v>
      </c>
      <c r="K788" s="3">
        <f>IF(ISNA(VLOOKUP($A788,'classes-translation-lookup'!$A$2:$C$1000,3,FALSE)),,VLOOKUP($A788,'classes-translation-lookup'!$A$2:$C$1000,3,FALSE))</f>
        <v>0</v>
      </c>
    </row>
    <row r="789" spans="3:11" ht="13">
      <c r="C789" s="3"/>
      <c r="D789" s="3"/>
      <c r="E789" s="3"/>
      <c r="F789" s="3"/>
      <c r="G789" s="3"/>
      <c r="J789" s="3">
        <f>IF(ISNA(VLOOKUP($A789,'classes-translation-lookup'!$A$2:$C$1000,2,FALSE)),,VLOOKUP($A789,'classes-translation-lookup'!$A$2:$C$1000,2,FALSE))</f>
        <v>0</v>
      </c>
      <c r="K789" s="3">
        <f>IF(ISNA(VLOOKUP($A789,'classes-translation-lookup'!$A$2:$C$1000,3,FALSE)),,VLOOKUP($A789,'classes-translation-lookup'!$A$2:$C$1000,3,FALSE))</f>
        <v>0</v>
      </c>
    </row>
    <row r="790" spans="3:11" ht="13">
      <c r="C790" s="3"/>
      <c r="D790" s="3"/>
      <c r="E790" s="3"/>
      <c r="F790" s="3"/>
      <c r="G790" s="3"/>
      <c r="J790" s="3">
        <f>IF(ISNA(VLOOKUP($A790,'classes-translation-lookup'!$A$2:$C$1000,2,FALSE)),,VLOOKUP($A790,'classes-translation-lookup'!$A$2:$C$1000,2,FALSE))</f>
        <v>0</v>
      </c>
      <c r="K790" s="3">
        <f>IF(ISNA(VLOOKUP($A790,'classes-translation-lookup'!$A$2:$C$1000,3,FALSE)),,VLOOKUP($A790,'classes-translation-lookup'!$A$2:$C$1000,3,FALSE))</f>
        <v>0</v>
      </c>
    </row>
    <row r="791" spans="3:11" ht="13">
      <c r="C791" s="3"/>
      <c r="D791" s="3"/>
      <c r="E791" s="3"/>
      <c r="F791" s="3"/>
      <c r="G791" s="3"/>
      <c r="J791" s="3">
        <f>IF(ISNA(VLOOKUP($A791,'classes-translation-lookup'!$A$2:$C$1000,2,FALSE)),,VLOOKUP($A791,'classes-translation-lookup'!$A$2:$C$1000,2,FALSE))</f>
        <v>0</v>
      </c>
      <c r="K791" s="3">
        <f>IF(ISNA(VLOOKUP($A791,'classes-translation-lookup'!$A$2:$C$1000,3,FALSE)),,VLOOKUP($A791,'classes-translation-lookup'!$A$2:$C$1000,3,FALSE))</f>
        <v>0</v>
      </c>
    </row>
    <row r="792" spans="3:11" ht="13">
      <c r="C792" s="3"/>
      <c r="D792" s="3"/>
      <c r="E792" s="3"/>
      <c r="F792" s="3"/>
      <c r="G792" s="3"/>
      <c r="J792" s="3">
        <f>IF(ISNA(VLOOKUP($A792,'classes-translation-lookup'!$A$2:$C$1000,2,FALSE)),,VLOOKUP($A792,'classes-translation-lookup'!$A$2:$C$1000,2,FALSE))</f>
        <v>0</v>
      </c>
      <c r="K792" s="3">
        <f>IF(ISNA(VLOOKUP($A792,'classes-translation-lookup'!$A$2:$C$1000,3,FALSE)),,VLOOKUP($A792,'classes-translation-lookup'!$A$2:$C$1000,3,FALSE))</f>
        <v>0</v>
      </c>
    </row>
    <row r="793" spans="3:11" ht="13">
      <c r="C793" s="3"/>
      <c r="D793" s="3"/>
      <c r="E793" s="3"/>
      <c r="F793" s="3"/>
      <c r="G793" s="3"/>
      <c r="J793" s="3">
        <f>IF(ISNA(VLOOKUP($A793,'classes-translation-lookup'!$A$2:$C$1000,2,FALSE)),,VLOOKUP($A793,'classes-translation-lookup'!$A$2:$C$1000,2,FALSE))</f>
        <v>0</v>
      </c>
      <c r="K793" s="3">
        <f>IF(ISNA(VLOOKUP($A793,'classes-translation-lookup'!$A$2:$C$1000,3,FALSE)),,VLOOKUP($A793,'classes-translation-lookup'!$A$2:$C$1000,3,FALSE))</f>
        <v>0</v>
      </c>
    </row>
    <row r="794" spans="3:11" ht="13">
      <c r="C794" s="3"/>
      <c r="D794" s="3"/>
      <c r="E794" s="3"/>
      <c r="F794" s="3"/>
      <c r="G794" s="3"/>
      <c r="J794" s="3">
        <f>IF(ISNA(VLOOKUP($A794,'classes-translation-lookup'!$A$2:$C$1000,2,FALSE)),,VLOOKUP($A794,'classes-translation-lookup'!$A$2:$C$1000,2,FALSE))</f>
        <v>0</v>
      </c>
      <c r="K794" s="3">
        <f>IF(ISNA(VLOOKUP($A794,'classes-translation-lookup'!$A$2:$C$1000,3,FALSE)),,VLOOKUP($A794,'classes-translation-lookup'!$A$2:$C$1000,3,FALSE))</f>
        <v>0</v>
      </c>
    </row>
    <row r="795" spans="3:11" ht="13">
      <c r="C795" s="3"/>
      <c r="D795" s="3"/>
      <c r="E795" s="3"/>
      <c r="F795" s="3"/>
      <c r="G795" s="3"/>
      <c r="J795" s="3">
        <f>IF(ISNA(VLOOKUP($A795,'classes-translation-lookup'!$A$2:$C$1000,2,FALSE)),,VLOOKUP($A795,'classes-translation-lookup'!$A$2:$C$1000,2,FALSE))</f>
        <v>0</v>
      </c>
      <c r="K795" s="3">
        <f>IF(ISNA(VLOOKUP($A795,'classes-translation-lookup'!$A$2:$C$1000,3,FALSE)),,VLOOKUP($A795,'classes-translation-lookup'!$A$2:$C$1000,3,FALSE))</f>
        <v>0</v>
      </c>
    </row>
    <row r="796" spans="3:11" ht="13">
      <c r="C796" s="3"/>
      <c r="D796" s="3"/>
      <c r="E796" s="3"/>
      <c r="F796" s="3"/>
      <c r="G796" s="3"/>
      <c r="J796" s="3">
        <f>IF(ISNA(VLOOKUP($A796,'classes-translation-lookup'!$A$2:$C$1000,2,FALSE)),,VLOOKUP($A796,'classes-translation-lookup'!$A$2:$C$1000,2,FALSE))</f>
        <v>0</v>
      </c>
      <c r="K796" s="3">
        <f>IF(ISNA(VLOOKUP($A796,'classes-translation-lookup'!$A$2:$C$1000,3,FALSE)),,VLOOKUP($A796,'classes-translation-lookup'!$A$2:$C$1000,3,FALSE))</f>
        <v>0</v>
      </c>
    </row>
    <row r="797" spans="3:11" ht="13">
      <c r="C797" s="3"/>
      <c r="D797" s="3"/>
      <c r="E797" s="3"/>
      <c r="F797" s="3"/>
      <c r="G797" s="3"/>
      <c r="J797" s="3">
        <f>IF(ISNA(VLOOKUP($A797,'classes-translation-lookup'!$A$2:$C$1000,2,FALSE)),,VLOOKUP($A797,'classes-translation-lookup'!$A$2:$C$1000,2,FALSE))</f>
        <v>0</v>
      </c>
      <c r="K797" s="3">
        <f>IF(ISNA(VLOOKUP($A797,'classes-translation-lookup'!$A$2:$C$1000,3,FALSE)),,VLOOKUP($A797,'classes-translation-lookup'!$A$2:$C$1000,3,FALSE))</f>
        <v>0</v>
      </c>
    </row>
    <row r="798" spans="3:11" ht="13">
      <c r="C798" s="3"/>
      <c r="D798" s="3"/>
      <c r="E798" s="3"/>
      <c r="F798" s="3"/>
      <c r="G798" s="3"/>
      <c r="J798" s="3">
        <f>IF(ISNA(VLOOKUP($A798,'classes-translation-lookup'!$A$2:$C$1000,2,FALSE)),,VLOOKUP($A798,'classes-translation-lookup'!$A$2:$C$1000,2,FALSE))</f>
        <v>0</v>
      </c>
      <c r="K798" s="3">
        <f>IF(ISNA(VLOOKUP($A798,'classes-translation-lookup'!$A$2:$C$1000,3,FALSE)),,VLOOKUP($A798,'classes-translation-lookup'!$A$2:$C$1000,3,FALSE))</f>
        <v>0</v>
      </c>
    </row>
    <row r="799" spans="3:11" ht="13">
      <c r="C799" s="3"/>
      <c r="D799" s="3"/>
      <c r="E799" s="3"/>
      <c r="F799" s="3"/>
      <c r="G799" s="3"/>
      <c r="J799" s="3">
        <f>IF(ISNA(VLOOKUP($A799,'classes-translation-lookup'!$A$2:$C$1000,2,FALSE)),,VLOOKUP($A799,'classes-translation-lookup'!$A$2:$C$1000,2,FALSE))</f>
        <v>0</v>
      </c>
      <c r="K799" s="3">
        <f>IF(ISNA(VLOOKUP($A799,'classes-translation-lookup'!$A$2:$C$1000,3,FALSE)),,VLOOKUP($A799,'classes-translation-lookup'!$A$2:$C$1000,3,FALSE))</f>
        <v>0</v>
      </c>
    </row>
    <row r="800" spans="3:11" ht="13">
      <c r="C800" s="3"/>
      <c r="D800" s="3"/>
      <c r="E800" s="3"/>
      <c r="F800" s="3"/>
      <c r="G800" s="3"/>
      <c r="J800" s="3">
        <f>IF(ISNA(VLOOKUP($A800,'classes-translation-lookup'!$A$2:$C$1000,2,FALSE)),,VLOOKUP($A800,'classes-translation-lookup'!$A$2:$C$1000,2,FALSE))</f>
        <v>0</v>
      </c>
      <c r="K800" s="3">
        <f>IF(ISNA(VLOOKUP($A800,'classes-translation-lookup'!$A$2:$C$1000,3,FALSE)),,VLOOKUP($A800,'classes-translation-lookup'!$A$2:$C$1000,3,FALSE))</f>
        <v>0</v>
      </c>
    </row>
    <row r="801" spans="3:11" ht="13">
      <c r="C801" s="3"/>
      <c r="D801" s="3"/>
      <c r="E801" s="3"/>
      <c r="F801" s="3"/>
      <c r="G801" s="3"/>
      <c r="J801" s="3">
        <f>IF(ISNA(VLOOKUP($A801,'classes-translation-lookup'!$A$2:$C$1000,2,FALSE)),,VLOOKUP($A801,'classes-translation-lookup'!$A$2:$C$1000,2,FALSE))</f>
        <v>0</v>
      </c>
      <c r="K801" s="3">
        <f>IF(ISNA(VLOOKUP($A801,'classes-translation-lookup'!$A$2:$C$1000,3,FALSE)),,VLOOKUP($A801,'classes-translation-lookup'!$A$2:$C$1000,3,FALSE))</f>
        <v>0</v>
      </c>
    </row>
    <row r="802" spans="3:11" ht="13">
      <c r="C802" s="3"/>
      <c r="D802" s="3"/>
      <c r="E802" s="3"/>
      <c r="F802" s="3"/>
      <c r="G802" s="3"/>
      <c r="J802" s="3">
        <f>IF(ISNA(VLOOKUP($A802,'classes-translation-lookup'!$A$2:$C$1000,2,FALSE)),,VLOOKUP($A802,'classes-translation-lookup'!$A$2:$C$1000,2,FALSE))</f>
        <v>0</v>
      </c>
      <c r="K802" s="3">
        <f>IF(ISNA(VLOOKUP($A802,'classes-translation-lookup'!$A$2:$C$1000,3,FALSE)),,VLOOKUP($A802,'classes-translation-lookup'!$A$2:$C$1000,3,FALSE))</f>
        <v>0</v>
      </c>
    </row>
    <row r="803" spans="3:11" ht="13">
      <c r="C803" s="3"/>
      <c r="D803" s="3"/>
      <c r="E803" s="3"/>
      <c r="F803" s="3"/>
      <c r="G803" s="3"/>
      <c r="J803" s="3">
        <f>IF(ISNA(VLOOKUP($A803,'classes-translation-lookup'!$A$2:$C$1000,2,FALSE)),,VLOOKUP($A803,'classes-translation-lookup'!$A$2:$C$1000,2,FALSE))</f>
        <v>0</v>
      </c>
      <c r="K803" s="3">
        <f>IF(ISNA(VLOOKUP($A803,'classes-translation-lookup'!$A$2:$C$1000,3,FALSE)),,VLOOKUP($A803,'classes-translation-lookup'!$A$2:$C$1000,3,FALSE))</f>
        <v>0</v>
      </c>
    </row>
    <row r="804" spans="3:11" ht="13">
      <c r="C804" s="3"/>
      <c r="D804" s="3"/>
      <c r="E804" s="3"/>
      <c r="F804" s="3"/>
      <c r="G804" s="3"/>
      <c r="J804" s="3">
        <f>IF(ISNA(VLOOKUP($A804,'classes-translation-lookup'!$A$2:$C$1000,2,FALSE)),,VLOOKUP($A804,'classes-translation-lookup'!$A$2:$C$1000,2,FALSE))</f>
        <v>0</v>
      </c>
      <c r="K804" s="3">
        <f>IF(ISNA(VLOOKUP($A804,'classes-translation-lookup'!$A$2:$C$1000,3,FALSE)),,VLOOKUP($A804,'classes-translation-lookup'!$A$2:$C$1000,3,FALSE))</f>
        <v>0</v>
      </c>
    </row>
    <row r="805" spans="3:11" ht="13">
      <c r="C805" s="3"/>
      <c r="D805" s="3"/>
      <c r="E805" s="3"/>
      <c r="F805" s="3"/>
      <c r="G805" s="3"/>
      <c r="J805" s="3">
        <f>IF(ISNA(VLOOKUP($A805,'classes-translation-lookup'!$A$2:$C$1000,2,FALSE)),,VLOOKUP($A805,'classes-translation-lookup'!$A$2:$C$1000,2,FALSE))</f>
        <v>0</v>
      </c>
      <c r="K805" s="3">
        <f>IF(ISNA(VLOOKUP($A805,'classes-translation-lookup'!$A$2:$C$1000,3,FALSE)),,VLOOKUP($A805,'classes-translation-lookup'!$A$2:$C$1000,3,FALSE))</f>
        <v>0</v>
      </c>
    </row>
    <row r="806" spans="3:11" ht="13">
      <c r="C806" s="3"/>
      <c r="D806" s="3"/>
      <c r="E806" s="3"/>
      <c r="F806" s="3"/>
      <c r="G806" s="3"/>
      <c r="J806" s="3">
        <f>IF(ISNA(VLOOKUP($A806,'classes-translation-lookup'!$A$2:$C$1000,2,FALSE)),,VLOOKUP($A806,'classes-translation-lookup'!$A$2:$C$1000,2,FALSE))</f>
        <v>0</v>
      </c>
      <c r="K806" s="3">
        <f>IF(ISNA(VLOOKUP($A806,'classes-translation-lookup'!$A$2:$C$1000,3,FALSE)),,VLOOKUP($A806,'classes-translation-lookup'!$A$2:$C$1000,3,FALSE))</f>
        <v>0</v>
      </c>
    </row>
    <row r="807" spans="3:11" ht="13">
      <c r="C807" s="3"/>
      <c r="D807" s="3"/>
      <c r="E807" s="3"/>
      <c r="F807" s="3"/>
      <c r="G807" s="3"/>
      <c r="J807" s="3">
        <f>IF(ISNA(VLOOKUP($A807,'classes-translation-lookup'!$A$2:$C$1000,2,FALSE)),,VLOOKUP($A807,'classes-translation-lookup'!$A$2:$C$1000,2,FALSE))</f>
        <v>0</v>
      </c>
      <c r="K807" s="3">
        <f>IF(ISNA(VLOOKUP($A807,'classes-translation-lookup'!$A$2:$C$1000,3,FALSE)),,VLOOKUP($A807,'classes-translation-lookup'!$A$2:$C$1000,3,FALSE))</f>
        <v>0</v>
      </c>
    </row>
    <row r="808" spans="3:11" ht="13">
      <c r="C808" s="3"/>
      <c r="D808" s="3"/>
      <c r="E808" s="3"/>
      <c r="F808" s="3"/>
      <c r="G808" s="3"/>
      <c r="J808" s="3">
        <f>IF(ISNA(VLOOKUP($A808,'classes-translation-lookup'!$A$2:$C$1000,2,FALSE)),,VLOOKUP($A808,'classes-translation-lookup'!$A$2:$C$1000,2,FALSE))</f>
        <v>0</v>
      </c>
      <c r="K808" s="3">
        <f>IF(ISNA(VLOOKUP($A808,'classes-translation-lookup'!$A$2:$C$1000,3,FALSE)),,VLOOKUP($A808,'classes-translation-lookup'!$A$2:$C$1000,3,FALSE))</f>
        <v>0</v>
      </c>
    </row>
    <row r="809" spans="3:11" ht="13">
      <c r="C809" s="3"/>
      <c r="D809" s="3"/>
      <c r="E809" s="3"/>
      <c r="F809" s="3"/>
      <c r="G809" s="3"/>
      <c r="J809" s="3">
        <f>IF(ISNA(VLOOKUP($A809,'classes-translation-lookup'!$A$2:$C$1000,2,FALSE)),,VLOOKUP($A809,'classes-translation-lookup'!$A$2:$C$1000,2,FALSE))</f>
        <v>0</v>
      </c>
      <c r="K809" s="3">
        <f>IF(ISNA(VLOOKUP($A809,'classes-translation-lookup'!$A$2:$C$1000,3,FALSE)),,VLOOKUP($A809,'classes-translation-lookup'!$A$2:$C$1000,3,FALSE))</f>
        <v>0</v>
      </c>
    </row>
    <row r="810" spans="3:11" ht="13">
      <c r="C810" s="3"/>
      <c r="D810" s="3"/>
      <c r="E810" s="3"/>
      <c r="F810" s="3"/>
      <c r="G810" s="3"/>
      <c r="J810" s="3">
        <f>IF(ISNA(VLOOKUP($A810,'classes-translation-lookup'!$A$2:$C$1000,2,FALSE)),,VLOOKUP($A810,'classes-translation-lookup'!$A$2:$C$1000,2,FALSE))</f>
        <v>0</v>
      </c>
      <c r="K810" s="3">
        <f>IF(ISNA(VLOOKUP($A810,'classes-translation-lookup'!$A$2:$C$1000,3,FALSE)),,VLOOKUP($A810,'classes-translation-lookup'!$A$2:$C$1000,3,FALSE))</f>
        <v>0</v>
      </c>
    </row>
    <row r="811" spans="3:11" ht="13">
      <c r="C811" s="3"/>
      <c r="D811" s="3"/>
      <c r="E811" s="3"/>
      <c r="F811" s="3"/>
      <c r="G811" s="3"/>
      <c r="J811" s="3">
        <f>IF(ISNA(VLOOKUP($A811,'classes-translation-lookup'!$A$2:$C$1000,2,FALSE)),,VLOOKUP($A811,'classes-translation-lookup'!$A$2:$C$1000,2,FALSE))</f>
        <v>0</v>
      </c>
      <c r="K811" s="3">
        <f>IF(ISNA(VLOOKUP($A811,'classes-translation-lookup'!$A$2:$C$1000,3,FALSE)),,VLOOKUP($A811,'classes-translation-lookup'!$A$2:$C$1000,3,FALSE))</f>
        <v>0</v>
      </c>
    </row>
    <row r="812" spans="3:11" ht="13">
      <c r="C812" s="3"/>
      <c r="D812" s="3"/>
      <c r="E812" s="3"/>
      <c r="F812" s="3"/>
      <c r="G812" s="3"/>
      <c r="J812" s="3">
        <f>IF(ISNA(VLOOKUP($A812,'classes-translation-lookup'!$A$2:$C$1000,2,FALSE)),,VLOOKUP($A812,'classes-translation-lookup'!$A$2:$C$1000,2,FALSE))</f>
        <v>0</v>
      </c>
      <c r="K812" s="3">
        <f>IF(ISNA(VLOOKUP($A812,'classes-translation-lookup'!$A$2:$C$1000,3,FALSE)),,VLOOKUP($A812,'classes-translation-lookup'!$A$2:$C$1000,3,FALSE))</f>
        <v>0</v>
      </c>
    </row>
    <row r="813" spans="3:11" ht="13">
      <c r="C813" s="3"/>
      <c r="D813" s="3"/>
      <c r="E813" s="3"/>
      <c r="F813" s="3"/>
      <c r="G813" s="3"/>
      <c r="J813" s="3">
        <f>IF(ISNA(VLOOKUP($A813,'classes-translation-lookup'!$A$2:$C$1000,2,FALSE)),,VLOOKUP($A813,'classes-translation-lookup'!$A$2:$C$1000,2,FALSE))</f>
        <v>0</v>
      </c>
      <c r="K813" s="3">
        <f>IF(ISNA(VLOOKUP($A813,'classes-translation-lookup'!$A$2:$C$1000,3,FALSE)),,VLOOKUP($A813,'classes-translation-lookup'!$A$2:$C$1000,3,FALSE))</f>
        <v>0</v>
      </c>
    </row>
    <row r="814" spans="3:11" ht="13">
      <c r="C814" s="3"/>
      <c r="D814" s="3"/>
      <c r="E814" s="3"/>
      <c r="F814" s="3"/>
      <c r="G814" s="3"/>
      <c r="J814" s="3">
        <f>IF(ISNA(VLOOKUP($A814,'classes-translation-lookup'!$A$2:$C$1000,2,FALSE)),,VLOOKUP($A814,'classes-translation-lookup'!$A$2:$C$1000,2,FALSE))</f>
        <v>0</v>
      </c>
      <c r="K814" s="3">
        <f>IF(ISNA(VLOOKUP($A814,'classes-translation-lookup'!$A$2:$C$1000,3,FALSE)),,VLOOKUP($A814,'classes-translation-lookup'!$A$2:$C$1000,3,FALSE))</f>
        <v>0</v>
      </c>
    </row>
    <row r="815" spans="3:11" ht="13">
      <c r="C815" s="3"/>
      <c r="D815" s="3"/>
      <c r="E815" s="3"/>
      <c r="F815" s="3"/>
      <c r="G815" s="3"/>
      <c r="J815" s="3">
        <f>IF(ISNA(VLOOKUP($A815,'classes-translation-lookup'!$A$2:$C$1000,2,FALSE)),,VLOOKUP($A815,'classes-translation-lookup'!$A$2:$C$1000,2,FALSE))</f>
        <v>0</v>
      </c>
      <c r="K815" s="3">
        <f>IF(ISNA(VLOOKUP($A815,'classes-translation-lookup'!$A$2:$C$1000,3,FALSE)),,VLOOKUP($A815,'classes-translation-lookup'!$A$2:$C$1000,3,FALSE))</f>
        <v>0</v>
      </c>
    </row>
    <row r="816" spans="3:11" ht="13">
      <c r="C816" s="3"/>
      <c r="D816" s="3"/>
      <c r="E816" s="3"/>
      <c r="F816" s="3"/>
      <c r="G816" s="3"/>
      <c r="J816" s="3">
        <f>IF(ISNA(VLOOKUP($A816,'classes-translation-lookup'!$A$2:$C$1000,2,FALSE)),,VLOOKUP($A816,'classes-translation-lookup'!$A$2:$C$1000,2,FALSE))</f>
        <v>0</v>
      </c>
      <c r="K816" s="3">
        <f>IF(ISNA(VLOOKUP($A816,'classes-translation-lookup'!$A$2:$C$1000,3,FALSE)),,VLOOKUP($A816,'classes-translation-lookup'!$A$2:$C$1000,3,FALSE))</f>
        <v>0</v>
      </c>
    </row>
    <row r="817" spans="3:11" ht="13">
      <c r="C817" s="3"/>
      <c r="D817" s="3"/>
      <c r="E817" s="3"/>
      <c r="F817" s="3"/>
      <c r="G817" s="3"/>
      <c r="J817" s="3">
        <f>IF(ISNA(VLOOKUP($A817,'classes-translation-lookup'!$A$2:$C$1000,2,FALSE)),,VLOOKUP($A817,'classes-translation-lookup'!$A$2:$C$1000,2,FALSE))</f>
        <v>0</v>
      </c>
      <c r="K817" s="3">
        <f>IF(ISNA(VLOOKUP($A817,'classes-translation-lookup'!$A$2:$C$1000,3,FALSE)),,VLOOKUP($A817,'classes-translation-lookup'!$A$2:$C$1000,3,FALSE))</f>
        <v>0</v>
      </c>
    </row>
    <row r="818" spans="3:11" ht="13">
      <c r="C818" s="3"/>
      <c r="D818" s="3"/>
      <c r="E818" s="3"/>
      <c r="F818" s="3"/>
      <c r="G818" s="3"/>
      <c r="J818" s="3">
        <f>IF(ISNA(VLOOKUP($A818,'classes-translation-lookup'!$A$2:$C$1000,2,FALSE)),,VLOOKUP($A818,'classes-translation-lookup'!$A$2:$C$1000,2,FALSE))</f>
        <v>0</v>
      </c>
      <c r="K818" s="3">
        <f>IF(ISNA(VLOOKUP($A818,'classes-translation-lookup'!$A$2:$C$1000,3,FALSE)),,VLOOKUP($A818,'classes-translation-lookup'!$A$2:$C$1000,3,FALSE))</f>
        <v>0</v>
      </c>
    </row>
    <row r="819" spans="3:11" ht="13">
      <c r="C819" s="3"/>
      <c r="D819" s="3"/>
      <c r="E819" s="3"/>
      <c r="F819" s="3"/>
      <c r="G819" s="3"/>
      <c r="J819" s="3">
        <f>IF(ISNA(VLOOKUP($A819,'classes-translation-lookup'!$A$2:$C$1000,2,FALSE)),,VLOOKUP($A819,'classes-translation-lookup'!$A$2:$C$1000,2,FALSE))</f>
        <v>0</v>
      </c>
      <c r="K819" s="3">
        <f>IF(ISNA(VLOOKUP($A819,'classes-translation-lookup'!$A$2:$C$1000,3,FALSE)),,VLOOKUP($A819,'classes-translation-lookup'!$A$2:$C$1000,3,FALSE))</f>
        <v>0</v>
      </c>
    </row>
    <row r="820" spans="3:11" ht="13">
      <c r="C820" s="3"/>
      <c r="D820" s="3"/>
      <c r="E820" s="3"/>
      <c r="F820" s="3"/>
      <c r="G820" s="3"/>
      <c r="J820" s="3">
        <f>IF(ISNA(VLOOKUP($A820,'classes-translation-lookup'!$A$2:$C$1000,2,FALSE)),,VLOOKUP($A820,'classes-translation-lookup'!$A$2:$C$1000,2,FALSE))</f>
        <v>0</v>
      </c>
      <c r="K820" s="3">
        <f>IF(ISNA(VLOOKUP($A820,'classes-translation-lookup'!$A$2:$C$1000,3,FALSE)),,VLOOKUP($A820,'classes-translation-lookup'!$A$2:$C$1000,3,FALSE))</f>
        <v>0</v>
      </c>
    </row>
    <row r="821" spans="3:11" ht="13">
      <c r="C821" s="3"/>
      <c r="D821" s="3"/>
      <c r="E821" s="3"/>
      <c r="F821" s="3"/>
      <c r="G821" s="3"/>
      <c r="J821" s="3">
        <f>IF(ISNA(VLOOKUP($A821,'classes-translation-lookup'!$A$2:$C$1000,2,FALSE)),,VLOOKUP($A821,'classes-translation-lookup'!$A$2:$C$1000,2,FALSE))</f>
        <v>0</v>
      </c>
      <c r="K821" s="3">
        <f>IF(ISNA(VLOOKUP($A821,'classes-translation-lookup'!$A$2:$C$1000,3,FALSE)),,VLOOKUP($A821,'classes-translation-lookup'!$A$2:$C$1000,3,FALSE))</f>
        <v>0</v>
      </c>
    </row>
    <row r="822" spans="3:11" ht="13">
      <c r="C822" s="3"/>
      <c r="D822" s="3"/>
      <c r="E822" s="3"/>
      <c r="F822" s="3"/>
      <c r="G822" s="3"/>
      <c r="J822" s="3">
        <f>IF(ISNA(VLOOKUP($A822,'classes-translation-lookup'!$A$2:$C$1000,2,FALSE)),,VLOOKUP($A822,'classes-translation-lookup'!$A$2:$C$1000,2,FALSE))</f>
        <v>0</v>
      </c>
      <c r="K822" s="3">
        <f>IF(ISNA(VLOOKUP($A822,'classes-translation-lookup'!$A$2:$C$1000,3,FALSE)),,VLOOKUP($A822,'classes-translation-lookup'!$A$2:$C$1000,3,FALSE))</f>
        <v>0</v>
      </c>
    </row>
    <row r="823" spans="3:11" ht="13">
      <c r="C823" s="3"/>
      <c r="D823" s="3"/>
      <c r="E823" s="3"/>
      <c r="F823" s="3"/>
      <c r="G823" s="3"/>
      <c r="J823" s="3">
        <f>IF(ISNA(VLOOKUP($A823,'classes-translation-lookup'!$A$2:$C$1000,2,FALSE)),,VLOOKUP($A823,'classes-translation-lookup'!$A$2:$C$1000,2,FALSE))</f>
        <v>0</v>
      </c>
      <c r="K823" s="3">
        <f>IF(ISNA(VLOOKUP($A823,'classes-translation-lookup'!$A$2:$C$1000,3,FALSE)),,VLOOKUP($A823,'classes-translation-lookup'!$A$2:$C$1000,3,FALSE))</f>
        <v>0</v>
      </c>
    </row>
    <row r="824" spans="3:11" ht="13">
      <c r="C824" s="3"/>
      <c r="D824" s="3"/>
      <c r="E824" s="3"/>
      <c r="F824" s="3"/>
      <c r="G824" s="3"/>
      <c r="J824" s="3">
        <f>IF(ISNA(VLOOKUP($A824,'classes-translation-lookup'!$A$2:$C$1000,2,FALSE)),,VLOOKUP($A824,'classes-translation-lookup'!$A$2:$C$1000,2,FALSE))</f>
        <v>0</v>
      </c>
      <c r="K824" s="3">
        <f>IF(ISNA(VLOOKUP($A824,'classes-translation-lookup'!$A$2:$C$1000,3,FALSE)),,VLOOKUP($A824,'classes-translation-lookup'!$A$2:$C$1000,3,FALSE))</f>
        <v>0</v>
      </c>
    </row>
    <row r="825" spans="3:11" ht="13">
      <c r="C825" s="3"/>
      <c r="D825" s="3"/>
      <c r="E825" s="3"/>
      <c r="F825" s="3"/>
      <c r="G825" s="3"/>
      <c r="J825" s="3">
        <f>IF(ISNA(VLOOKUP($A825,'classes-translation-lookup'!$A$2:$C$1000,2,FALSE)),,VLOOKUP($A825,'classes-translation-lookup'!$A$2:$C$1000,2,FALSE))</f>
        <v>0</v>
      </c>
      <c r="K825" s="3">
        <f>IF(ISNA(VLOOKUP($A825,'classes-translation-lookup'!$A$2:$C$1000,3,FALSE)),,VLOOKUP($A825,'classes-translation-lookup'!$A$2:$C$1000,3,FALSE))</f>
        <v>0</v>
      </c>
    </row>
    <row r="826" spans="3:11" ht="13">
      <c r="C826" s="3"/>
      <c r="D826" s="3"/>
      <c r="E826" s="3"/>
      <c r="F826" s="3"/>
      <c r="G826" s="3"/>
      <c r="J826" s="3">
        <f>IF(ISNA(VLOOKUP($A826,'classes-translation-lookup'!$A$2:$C$1000,2,FALSE)),,VLOOKUP($A826,'classes-translation-lookup'!$A$2:$C$1000,2,FALSE))</f>
        <v>0</v>
      </c>
      <c r="K826" s="3">
        <f>IF(ISNA(VLOOKUP($A826,'classes-translation-lookup'!$A$2:$C$1000,3,FALSE)),,VLOOKUP($A826,'classes-translation-lookup'!$A$2:$C$1000,3,FALSE))</f>
        <v>0</v>
      </c>
    </row>
    <row r="827" spans="3:11" ht="13">
      <c r="C827" s="3"/>
      <c r="D827" s="3"/>
      <c r="E827" s="3"/>
      <c r="F827" s="3"/>
      <c r="G827" s="3"/>
      <c r="J827" s="3">
        <f>IF(ISNA(VLOOKUP($A827,'classes-translation-lookup'!$A$2:$C$1000,2,FALSE)),,VLOOKUP($A827,'classes-translation-lookup'!$A$2:$C$1000,2,FALSE))</f>
        <v>0</v>
      </c>
      <c r="K827" s="3">
        <f>IF(ISNA(VLOOKUP($A827,'classes-translation-lookup'!$A$2:$C$1000,3,FALSE)),,VLOOKUP($A827,'classes-translation-lookup'!$A$2:$C$1000,3,FALSE))</f>
        <v>0</v>
      </c>
    </row>
    <row r="828" spans="3:11" ht="13">
      <c r="C828" s="3"/>
      <c r="D828" s="3"/>
      <c r="E828" s="3"/>
      <c r="F828" s="3"/>
      <c r="G828" s="3"/>
      <c r="J828" s="3">
        <f>IF(ISNA(VLOOKUP($A828,'classes-translation-lookup'!$A$2:$C$1000,2,FALSE)),,VLOOKUP($A828,'classes-translation-lookup'!$A$2:$C$1000,2,FALSE))</f>
        <v>0</v>
      </c>
      <c r="K828" s="3">
        <f>IF(ISNA(VLOOKUP($A828,'classes-translation-lookup'!$A$2:$C$1000,3,FALSE)),,VLOOKUP($A828,'classes-translation-lookup'!$A$2:$C$1000,3,FALSE))</f>
        <v>0</v>
      </c>
    </row>
    <row r="829" spans="3:11" ht="13">
      <c r="C829" s="3"/>
      <c r="D829" s="3"/>
      <c r="E829" s="3"/>
      <c r="F829" s="3"/>
      <c r="G829" s="3"/>
      <c r="J829" s="3">
        <f>IF(ISNA(VLOOKUP($A829,'classes-translation-lookup'!$A$2:$C$1000,2,FALSE)),,VLOOKUP($A829,'classes-translation-lookup'!$A$2:$C$1000,2,FALSE))</f>
        <v>0</v>
      </c>
      <c r="K829" s="3">
        <f>IF(ISNA(VLOOKUP($A829,'classes-translation-lookup'!$A$2:$C$1000,3,FALSE)),,VLOOKUP($A829,'classes-translation-lookup'!$A$2:$C$1000,3,FALSE))</f>
        <v>0</v>
      </c>
    </row>
    <row r="830" spans="3:11" ht="13">
      <c r="C830" s="3"/>
      <c r="D830" s="3"/>
      <c r="E830" s="3"/>
      <c r="F830" s="3"/>
      <c r="G830" s="3"/>
      <c r="J830" s="3">
        <f>IF(ISNA(VLOOKUP($A830,'classes-translation-lookup'!$A$2:$C$1000,2,FALSE)),,VLOOKUP($A830,'classes-translation-lookup'!$A$2:$C$1000,2,FALSE))</f>
        <v>0</v>
      </c>
      <c r="K830" s="3">
        <f>IF(ISNA(VLOOKUP($A830,'classes-translation-lookup'!$A$2:$C$1000,3,FALSE)),,VLOOKUP($A830,'classes-translation-lookup'!$A$2:$C$1000,3,FALSE))</f>
        <v>0</v>
      </c>
    </row>
    <row r="831" spans="3:11" ht="13">
      <c r="C831" s="3"/>
      <c r="D831" s="3"/>
      <c r="E831" s="3"/>
      <c r="F831" s="3"/>
      <c r="G831" s="3"/>
      <c r="J831" s="3">
        <f>IF(ISNA(VLOOKUP($A831,'classes-translation-lookup'!$A$2:$C$1000,2,FALSE)),,VLOOKUP($A831,'classes-translation-lookup'!$A$2:$C$1000,2,FALSE))</f>
        <v>0</v>
      </c>
      <c r="K831" s="3">
        <f>IF(ISNA(VLOOKUP($A831,'classes-translation-lookup'!$A$2:$C$1000,3,FALSE)),,VLOOKUP($A831,'classes-translation-lookup'!$A$2:$C$1000,3,FALSE))</f>
        <v>0</v>
      </c>
    </row>
    <row r="832" spans="3:11" ht="13">
      <c r="C832" s="3"/>
      <c r="D832" s="3"/>
      <c r="E832" s="3"/>
      <c r="F832" s="3"/>
      <c r="G832" s="3"/>
      <c r="J832" s="3">
        <f>IF(ISNA(VLOOKUP($A832,'classes-translation-lookup'!$A$2:$C$1000,2,FALSE)),,VLOOKUP($A832,'classes-translation-lookup'!$A$2:$C$1000,2,FALSE))</f>
        <v>0</v>
      </c>
      <c r="K832" s="3">
        <f>IF(ISNA(VLOOKUP($A832,'classes-translation-lookup'!$A$2:$C$1000,3,FALSE)),,VLOOKUP($A832,'classes-translation-lookup'!$A$2:$C$1000,3,FALSE))</f>
        <v>0</v>
      </c>
    </row>
    <row r="833" spans="3:11" ht="13">
      <c r="C833" s="3"/>
      <c r="D833" s="3"/>
      <c r="E833" s="3"/>
      <c r="F833" s="3"/>
      <c r="G833" s="3"/>
      <c r="J833" s="3">
        <f>IF(ISNA(VLOOKUP($A833,'classes-translation-lookup'!$A$2:$C$1000,2,FALSE)),,VLOOKUP($A833,'classes-translation-lookup'!$A$2:$C$1000,2,FALSE))</f>
        <v>0</v>
      </c>
      <c r="K833" s="3">
        <f>IF(ISNA(VLOOKUP($A833,'classes-translation-lookup'!$A$2:$C$1000,3,FALSE)),,VLOOKUP($A833,'classes-translation-lookup'!$A$2:$C$1000,3,FALSE))</f>
        <v>0</v>
      </c>
    </row>
    <row r="834" spans="3:11" ht="13">
      <c r="C834" s="3"/>
      <c r="D834" s="3"/>
      <c r="E834" s="3"/>
      <c r="F834" s="3"/>
      <c r="G834" s="3"/>
      <c r="J834" s="3">
        <f>IF(ISNA(VLOOKUP($A834,'classes-translation-lookup'!$A$2:$C$1000,2,FALSE)),,VLOOKUP($A834,'classes-translation-lookup'!$A$2:$C$1000,2,FALSE))</f>
        <v>0</v>
      </c>
      <c r="K834" s="3">
        <f>IF(ISNA(VLOOKUP($A834,'classes-translation-lookup'!$A$2:$C$1000,3,FALSE)),,VLOOKUP($A834,'classes-translation-lookup'!$A$2:$C$1000,3,FALSE))</f>
        <v>0</v>
      </c>
    </row>
    <row r="835" spans="3:11" ht="13">
      <c r="C835" s="3"/>
      <c r="D835" s="3"/>
      <c r="E835" s="3"/>
      <c r="F835" s="3"/>
      <c r="G835" s="3"/>
      <c r="J835" s="3">
        <f>IF(ISNA(VLOOKUP($A835,'classes-translation-lookup'!$A$2:$C$1000,2,FALSE)),,VLOOKUP($A835,'classes-translation-lookup'!$A$2:$C$1000,2,FALSE))</f>
        <v>0</v>
      </c>
      <c r="K835" s="3">
        <f>IF(ISNA(VLOOKUP($A835,'classes-translation-lookup'!$A$2:$C$1000,3,FALSE)),,VLOOKUP($A835,'classes-translation-lookup'!$A$2:$C$1000,3,FALSE))</f>
        <v>0</v>
      </c>
    </row>
    <row r="836" spans="3:11" ht="13">
      <c r="C836" s="3"/>
      <c r="D836" s="3"/>
      <c r="E836" s="3"/>
      <c r="F836" s="3"/>
      <c r="G836" s="3"/>
      <c r="J836" s="3">
        <f>IF(ISNA(VLOOKUP($A836,'classes-translation-lookup'!$A$2:$C$1000,2,FALSE)),,VLOOKUP($A836,'classes-translation-lookup'!$A$2:$C$1000,2,FALSE))</f>
        <v>0</v>
      </c>
      <c r="K836" s="3">
        <f>IF(ISNA(VLOOKUP($A836,'classes-translation-lookup'!$A$2:$C$1000,3,FALSE)),,VLOOKUP($A836,'classes-translation-lookup'!$A$2:$C$1000,3,FALSE))</f>
        <v>0</v>
      </c>
    </row>
    <row r="837" spans="3:11" ht="13">
      <c r="C837" s="3"/>
      <c r="D837" s="3"/>
      <c r="E837" s="3"/>
      <c r="F837" s="3"/>
      <c r="G837" s="3"/>
      <c r="J837" s="3">
        <f>IF(ISNA(VLOOKUP($A837,'classes-translation-lookup'!$A$2:$C$1000,2,FALSE)),,VLOOKUP($A837,'classes-translation-lookup'!$A$2:$C$1000,2,FALSE))</f>
        <v>0</v>
      </c>
      <c r="K837" s="3">
        <f>IF(ISNA(VLOOKUP($A837,'classes-translation-lookup'!$A$2:$C$1000,3,FALSE)),,VLOOKUP($A837,'classes-translation-lookup'!$A$2:$C$1000,3,FALSE))</f>
        <v>0</v>
      </c>
    </row>
    <row r="838" spans="3:11" ht="13">
      <c r="C838" s="3"/>
      <c r="D838" s="3"/>
      <c r="E838" s="3"/>
      <c r="F838" s="3"/>
      <c r="G838" s="3"/>
      <c r="J838" s="3">
        <f>IF(ISNA(VLOOKUP($A838,'classes-translation-lookup'!$A$2:$C$1000,2,FALSE)),,VLOOKUP($A838,'classes-translation-lookup'!$A$2:$C$1000,2,FALSE))</f>
        <v>0</v>
      </c>
      <c r="K838" s="3">
        <f>IF(ISNA(VLOOKUP($A838,'classes-translation-lookup'!$A$2:$C$1000,3,FALSE)),,VLOOKUP($A838,'classes-translation-lookup'!$A$2:$C$1000,3,FALSE))</f>
        <v>0</v>
      </c>
    </row>
    <row r="839" spans="3:11" ht="13">
      <c r="C839" s="3"/>
      <c r="D839" s="3"/>
      <c r="E839" s="3"/>
      <c r="F839" s="3"/>
      <c r="G839" s="3"/>
      <c r="J839" s="3">
        <f>IF(ISNA(VLOOKUP($A839,'classes-translation-lookup'!$A$2:$C$1000,2,FALSE)),,VLOOKUP($A839,'classes-translation-lookup'!$A$2:$C$1000,2,FALSE))</f>
        <v>0</v>
      </c>
      <c r="K839" s="3">
        <f>IF(ISNA(VLOOKUP($A839,'classes-translation-lookup'!$A$2:$C$1000,3,FALSE)),,VLOOKUP($A839,'classes-translation-lookup'!$A$2:$C$1000,3,FALSE))</f>
        <v>0</v>
      </c>
    </row>
    <row r="840" spans="3:11" ht="13">
      <c r="C840" s="3"/>
      <c r="D840" s="3"/>
      <c r="E840" s="3"/>
      <c r="F840" s="3"/>
      <c r="G840" s="3"/>
      <c r="J840" s="3">
        <f>IF(ISNA(VLOOKUP($A840,'classes-translation-lookup'!$A$2:$C$1000,2,FALSE)),,VLOOKUP($A840,'classes-translation-lookup'!$A$2:$C$1000,2,FALSE))</f>
        <v>0</v>
      </c>
      <c r="K840" s="3">
        <f>IF(ISNA(VLOOKUP($A840,'classes-translation-lookup'!$A$2:$C$1000,3,FALSE)),,VLOOKUP($A840,'classes-translation-lookup'!$A$2:$C$1000,3,FALSE))</f>
        <v>0</v>
      </c>
    </row>
    <row r="841" spans="3:11" ht="13">
      <c r="C841" s="3"/>
      <c r="D841" s="3"/>
      <c r="E841" s="3"/>
      <c r="F841" s="3"/>
      <c r="G841" s="3"/>
      <c r="J841" s="3">
        <f>IF(ISNA(VLOOKUP($A841,'classes-translation-lookup'!$A$2:$C$1000,2,FALSE)),,VLOOKUP($A841,'classes-translation-lookup'!$A$2:$C$1000,2,FALSE))</f>
        <v>0</v>
      </c>
      <c r="K841" s="3">
        <f>IF(ISNA(VLOOKUP($A841,'classes-translation-lookup'!$A$2:$C$1000,3,FALSE)),,VLOOKUP($A841,'classes-translation-lookup'!$A$2:$C$1000,3,FALSE))</f>
        <v>0</v>
      </c>
    </row>
    <row r="842" spans="3:11" ht="13">
      <c r="C842" s="3"/>
      <c r="D842" s="3"/>
      <c r="E842" s="3"/>
      <c r="F842" s="3"/>
      <c r="G842" s="3"/>
      <c r="J842" s="3">
        <f>IF(ISNA(VLOOKUP($A842,'classes-translation-lookup'!$A$2:$C$1000,2,FALSE)),,VLOOKUP($A842,'classes-translation-lookup'!$A$2:$C$1000,2,FALSE))</f>
        <v>0</v>
      </c>
      <c r="K842" s="3">
        <f>IF(ISNA(VLOOKUP($A842,'classes-translation-lookup'!$A$2:$C$1000,3,FALSE)),,VLOOKUP($A842,'classes-translation-lookup'!$A$2:$C$1000,3,FALSE))</f>
        <v>0</v>
      </c>
    </row>
    <row r="843" spans="3:11" ht="13">
      <c r="C843" s="3"/>
      <c r="D843" s="3"/>
      <c r="E843" s="3"/>
      <c r="F843" s="3"/>
      <c r="G843" s="3"/>
      <c r="J843" s="3">
        <f>IF(ISNA(VLOOKUP($A843,'classes-translation-lookup'!$A$2:$C$1000,2,FALSE)),,VLOOKUP($A843,'classes-translation-lookup'!$A$2:$C$1000,2,FALSE))</f>
        <v>0</v>
      </c>
      <c r="K843" s="3">
        <f>IF(ISNA(VLOOKUP($A843,'classes-translation-lookup'!$A$2:$C$1000,3,FALSE)),,VLOOKUP($A843,'classes-translation-lookup'!$A$2:$C$1000,3,FALSE))</f>
        <v>0</v>
      </c>
    </row>
    <row r="844" spans="3:11" ht="13">
      <c r="C844" s="3"/>
      <c r="D844" s="3"/>
      <c r="E844" s="3"/>
      <c r="F844" s="3"/>
      <c r="G844" s="3"/>
      <c r="J844" s="3">
        <f>IF(ISNA(VLOOKUP($A844,'classes-translation-lookup'!$A$2:$C$1000,2,FALSE)),,VLOOKUP($A844,'classes-translation-lookup'!$A$2:$C$1000,2,FALSE))</f>
        <v>0</v>
      </c>
      <c r="K844" s="3">
        <f>IF(ISNA(VLOOKUP($A844,'classes-translation-lookup'!$A$2:$C$1000,3,FALSE)),,VLOOKUP($A844,'classes-translation-lookup'!$A$2:$C$1000,3,FALSE))</f>
        <v>0</v>
      </c>
    </row>
    <row r="845" spans="3:11" ht="13">
      <c r="C845" s="3"/>
      <c r="D845" s="3"/>
      <c r="E845" s="3"/>
      <c r="F845" s="3"/>
      <c r="G845" s="3"/>
      <c r="J845" s="3">
        <f>IF(ISNA(VLOOKUP($A845,'classes-translation-lookup'!$A$2:$C$1000,2,FALSE)),,VLOOKUP($A845,'classes-translation-lookup'!$A$2:$C$1000,2,FALSE))</f>
        <v>0</v>
      </c>
      <c r="K845" s="3">
        <f>IF(ISNA(VLOOKUP($A845,'classes-translation-lookup'!$A$2:$C$1000,3,FALSE)),,VLOOKUP($A845,'classes-translation-lookup'!$A$2:$C$1000,3,FALSE))</f>
        <v>0</v>
      </c>
    </row>
    <row r="846" spans="3:11" ht="13">
      <c r="C846" s="3"/>
      <c r="D846" s="3"/>
      <c r="E846" s="3"/>
      <c r="F846" s="3"/>
      <c r="G846" s="3"/>
      <c r="J846" s="3">
        <f>IF(ISNA(VLOOKUP($A846,'classes-translation-lookup'!$A$2:$C$1000,2,FALSE)),,VLOOKUP($A846,'classes-translation-lookup'!$A$2:$C$1000,2,FALSE))</f>
        <v>0</v>
      </c>
      <c r="K846" s="3">
        <f>IF(ISNA(VLOOKUP($A846,'classes-translation-lookup'!$A$2:$C$1000,3,FALSE)),,VLOOKUP($A846,'classes-translation-lookup'!$A$2:$C$1000,3,FALSE))</f>
        <v>0</v>
      </c>
    </row>
    <row r="847" spans="3:11" ht="13">
      <c r="C847" s="3"/>
      <c r="D847" s="3"/>
      <c r="E847" s="3"/>
      <c r="F847" s="3"/>
      <c r="G847" s="3"/>
      <c r="J847" s="3">
        <f>IF(ISNA(VLOOKUP($A847,'classes-translation-lookup'!$A$2:$C$1000,2,FALSE)),,VLOOKUP($A847,'classes-translation-lookup'!$A$2:$C$1000,2,FALSE))</f>
        <v>0</v>
      </c>
      <c r="K847" s="3">
        <f>IF(ISNA(VLOOKUP($A847,'classes-translation-lookup'!$A$2:$C$1000,3,FALSE)),,VLOOKUP($A847,'classes-translation-lookup'!$A$2:$C$1000,3,FALSE))</f>
        <v>0</v>
      </c>
    </row>
    <row r="848" spans="3:11" ht="13">
      <c r="C848" s="3"/>
      <c r="D848" s="3"/>
      <c r="E848" s="3"/>
      <c r="F848" s="3"/>
      <c r="G848" s="3"/>
      <c r="J848" s="3">
        <f>IF(ISNA(VLOOKUP($A848,'classes-translation-lookup'!$A$2:$C$1000,2,FALSE)),,VLOOKUP($A848,'classes-translation-lookup'!$A$2:$C$1000,2,FALSE))</f>
        <v>0</v>
      </c>
      <c r="K848" s="3">
        <f>IF(ISNA(VLOOKUP($A848,'classes-translation-lookup'!$A$2:$C$1000,3,FALSE)),,VLOOKUP($A848,'classes-translation-lookup'!$A$2:$C$1000,3,FALSE))</f>
        <v>0</v>
      </c>
    </row>
    <row r="849" spans="3:11" ht="13">
      <c r="C849" s="3"/>
      <c r="D849" s="3"/>
      <c r="E849" s="3"/>
      <c r="F849" s="3"/>
      <c r="G849" s="3"/>
      <c r="J849" s="3">
        <f>IF(ISNA(VLOOKUP($A849,'classes-translation-lookup'!$A$2:$C$1000,2,FALSE)),,VLOOKUP($A849,'classes-translation-lookup'!$A$2:$C$1000,2,FALSE))</f>
        <v>0</v>
      </c>
      <c r="K849" s="3">
        <f>IF(ISNA(VLOOKUP($A849,'classes-translation-lookup'!$A$2:$C$1000,3,FALSE)),,VLOOKUP($A849,'classes-translation-lookup'!$A$2:$C$1000,3,FALSE))</f>
        <v>0</v>
      </c>
    </row>
    <row r="850" spans="3:11" ht="13">
      <c r="C850" s="3"/>
      <c r="D850" s="3"/>
      <c r="E850" s="3"/>
      <c r="F850" s="3"/>
      <c r="G850" s="3"/>
      <c r="J850" s="3">
        <f>IF(ISNA(VLOOKUP($A850,'classes-translation-lookup'!$A$2:$C$1000,2,FALSE)),,VLOOKUP($A850,'classes-translation-lookup'!$A$2:$C$1000,2,FALSE))</f>
        <v>0</v>
      </c>
      <c r="K850" s="3">
        <f>IF(ISNA(VLOOKUP($A850,'classes-translation-lookup'!$A$2:$C$1000,3,FALSE)),,VLOOKUP($A850,'classes-translation-lookup'!$A$2:$C$1000,3,FALSE))</f>
        <v>0</v>
      </c>
    </row>
    <row r="851" spans="3:11" ht="13">
      <c r="C851" s="3"/>
      <c r="D851" s="3"/>
      <c r="E851" s="3"/>
      <c r="F851" s="3"/>
      <c r="G851" s="3"/>
      <c r="J851" s="3">
        <f>IF(ISNA(VLOOKUP($A851,'classes-translation-lookup'!$A$2:$C$1000,2,FALSE)),,VLOOKUP($A851,'classes-translation-lookup'!$A$2:$C$1000,2,FALSE))</f>
        <v>0</v>
      </c>
      <c r="K851" s="3">
        <f>IF(ISNA(VLOOKUP($A851,'classes-translation-lookup'!$A$2:$C$1000,3,FALSE)),,VLOOKUP($A851,'classes-translation-lookup'!$A$2:$C$1000,3,FALSE))</f>
        <v>0</v>
      </c>
    </row>
    <row r="852" spans="3:11" ht="13">
      <c r="C852" s="3"/>
      <c r="D852" s="3"/>
      <c r="E852" s="3"/>
      <c r="F852" s="3"/>
      <c r="G852" s="3"/>
      <c r="J852" s="3">
        <f>IF(ISNA(VLOOKUP($A852,'classes-translation-lookup'!$A$2:$C$1000,2,FALSE)),,VLOOKUP($A852,'classes-translation-lookup'!$A$2:$C$1000,2,FALSE))</f>
        <v>0</v>
      </c>
      <c r="K852" s="3">
        <f>IF(ISNA(VLOOKUP($A852,'classes-translation-lookup'!$A$2:$C$1000,3,FALSE)),,VLOOKUP($A852,'classes-translation-lookup'!$A$2:$C$1000,3,FALSE))</f>
        <v>0</v>
      </c>
    </row>
    <row r="853" spans="3:11" ht="13">
      <c r="C853" s="3"/>
      <c r="D853" s="3"/>
      <c r="E853" s="3"/>
      <c r="F853" s="3"/>
      <c r="G853" s="3"/>
      <c r="J853" s="3">
        <f>IF(ISNA(VLOOKUP($A853,'classes-translation-lookup'!$A$2:$C$1000,2,FALSE)),,VLOOKUP($A853,'classes-translation-lookup'!$A$2:$C$1000,2,FALSE))</f>
        <v>0</v>
      </c>
      <c r="K853" s="3">
        <f>IF(ISNA(VLOOKUP($A853,'classes-translation-lookup'!$A$2:$C$1000,3,FALSE)),,VLOOKUP($A853,'classes-translation-lookup'!$A$2:$C$1000,3,FALSE))</f>
        <v>0</v>
      </c>
    </row>
    <row r="854" spans="3:11" ht="13">
      <c r="C854" s="3"/>
      <c r="D854" s="3"/>
      <c r="E854" s="3"/>
      <c r="F854" s="3"/>
      <c r="G854" s="3"/>
      <c r="J854" s="3">
        <f>IF(ISNA(VLOOKUP($A854,'classes-translation-lookup'!$A$2:$C$1000,2,FALSE)),,VLOOKUP($A854,'classes-translation-lookup'!$A$2:$C$1000,2,FALSE))</f>
        <v>0</v>
      </c>
      <c r="K854" s="3">
        <f>IF(ISNA(VLOOKUP($A854,'classes-translation-lookup'!$A$2:$C$1000,3,FALSE)),,VLOOKUP($A854,'classes-translation-lookup'!$A$2:$C$1000,3,FALSE))</f>
        <v>0</v>
      </c>
    </row>
    <row r="855" spans="3:11" ht="13">
      <c r="C855" s="3"/>
      <c r="D855" s="3"/>
      <c r="E855" s="3"/>
      <c r="F855" s="3"/>
      <c r="G855" s="3"/>
      <c r="J855" s="3">
        <f>IF(ISNA(VLOOKUP($A855,'classes-translation-lookup'!$A$2:$C$1000,2,FALSE)),,VLOOKUP($A855,'classes-translation-lookup'!$A$2:$C$1000,2,FALSE))</f>
        <v>0</v>
      </c>
      <c r="K855" s="3">
        <f>IF(ISNA(VLOOKUP($A855,'classes-translation-lookup'!$A$2:$C$1000,3,FALSE)),,VLOOKUP($A855,'classes-translation-lookup'!$A$2:$C$1000,3,FALSE))</f>
        <v>0</v>
      </c>
    </row>
    <row r="856" spans="3:11" ht="13">
      <c r="C856" s="3"/>
      <c r="D856" s="3"/>
      <c r="E856" s="3"/>
      <c r="F856" s="3"/>
      <c r="G856" s="3"/>
      <c r="J856" s="3">
        <f>IF(ISNA(VLOOKUP($A856,'classes-translation-lookup'!$A$2:$C$1000,2,FALSE)),,VLOOKUP($A856,'classes-translation-lookup'!$A$2:$C$1000,2,FALSE))</f>
        <v>0</v>
      </c>
      <c r="K856" s="3">
        <f>IF(ISNA(VLOOKUP($A856,'classes-translation-lookup'!$A$2:$C$1000,3,FALSE)),,VLOOKUP($A856,'classes-translation-lookup'!$A$2:$C$1000,3,FALSE))</f>
        <v>0</v>
      </c>
    </row>
    <row r="857" spans="3:11" ht="13">
      <c r="C857" s="3"/>
      <c r="D857" s="3"/>
      <c r="E857" s="3"/>
      <c r="F857" s="3"/>
      <c r="G857" s="3"/>
      <c r="J857" s="3">
        <f>IF(ISNA(VLOOKUP($A857,'classes-translation-lookup'!$A$2:$C$1000,2,FALSE)),,VLOOKUP($A857,'classes-translation-lookup'!$A$2:$C$1000,2,FALSE))</f>
        <v>0</v>
      </c>
      <c r="K857" s="3">
        <f>IF(ISNA(VLOOKUP($A857,'classes-translation-lookup'!$A$2:$C$1000,3,FALSE)),,VLOOKUP($A857,'classes-translation-lookup'!$A$2:$C$1000,3,FALSE))</f>
        <v>0</v>
      </c>
    </row>
    <row r="858" spans="3:11" ht="13">
      <c r="C858" s="3"/>
      <c r="D858" s="3"/>
      <c r="E858" s="3"/>
      <c r="F858" s="3"/>
      <c r="G858" s="3"/>
      <c r="J858" s="3">
        <f>IF(ISNA(VLOOKUP($A858,'classes-translation-lookup'!$A$2:$C$1000,2,FALSE)),,VLOOKUP($A858,'classes-translation-lookup'!$A$2:$C$1000,2,FALSE))</f>
        <v>0</v>
      </c>
      <c r="K858" s="3">
        <f>IF(ISNA(VLOOKUP($A858,'classes-translation-lookup'!$A$2:$C$1000,3,FALSE)),,VLOOKUP($A858,'classes-translation-lookup'!$A$2:$C$1000,3,FALSE))</f>
        <v>0</v>
      </c>
    </row>
    <row r="859" spans="3:11" ht="13">
      <c r="C859" s="3"/>
      <c r="D859" s="3"/>
      <c r="E859" s="3"/>
      <c r="F859" s="3"/>
      <c r="G859" s="3"/>
      <c r="J859" s="3">
        <f>IF(ISNA(VLOOKUP($A859,'classes-translation-lookup'!$A$2:$C$1000,2,FALSE)),,VLOOKUP($A859,'classes-translation-lookup'!$A$2:$C$1000,2,FALSE))</f>
        <v>0</v>
      </c>
      <c r="K859" s="3">
        <f>IF(ISNA(VLOOKUP($A859,'classes-translation-lookup'!$A$2:$C$1000,3,FALSE)),,VLOOKUP($A859,'classes-translation-lookup'!$A$2:$C$1000,3,FALSE))</f>
        <v>0</v>
      </c>
    </row>
    <row r="860" spans="3:11" ht="13">
      <c r="C860" s="3"/>
      <c r="D860" s="3"/>
      <c r="E860" s="3"/>
      <c r="F860" s="3"/>
      <c r="G860" s="3"/>
      <c r="J860" s="3">
        <f>IF(ISNA(VLOOKUP($A860,'classes-translation-lookup'!$A$2:$C$1000,2,FALSE)),,VLOOKUP($A860,'classes-translation-lookup'!$A$2:$C$1000,2,FALSE))</f>
        <v>0</v>
      </c>
      <c r="K860" s="3">
        <f>IF(ISNA(VLOOKUP($A860,'classes-translation-lookup'!$A$2:$C$1000,3,FALSE)),,VLOOKUP($A860,'classes-translation-lookup'!$A$2:$C$1000,3,FALSE))</f>
        <v>0</v>
      </c>
    </row>
    <row r="861" spans="3:11" ht="13">
      <c r="C861" s="3"/>
      <c r="D861" s="3"/>
      <c r="E861" s="3"/>
      <c r="F861" s="3"/>
      <c r="G861" s="3"/>
      <c r="J861" s="3">
        <f>IF(ISNA(VLOOKUP($A861,'classes-translation-lookup'!$A$2:$C$1000,2,FALSE)),,VLOOKUP($A861,'classes-translation-lookup'!$A$2:$C$1000,2,FALSE))</f>
        <v>0</v>
      </c>
      <c r="K861" s="3">
        <f>IF(ISNA(VLOOKUP($A861,'classes-translation-lookup'!$A$2:$C$1000,3,FALSE)),,VLOOKUP($A861,'classes-translation-lookup'!$A$2:$C$1000,3,FALSE))</f>
        <v>0</v>
      </c>
    </row>
    <row r="862" spans="3:11" ht="13">
      <c r="C862" s="3"/>
      <c r="D862" s="3"/>
      <c r="E862" s="3"/>
      <c r="F862" s="3"/>
      <c r="G862" s="3"/>
      <c r="J862" s="3">
        <f>IF(ISNA(VLOOKUP($A862,'classes-translation-lookup'!$A$2:$C$1000,2,FALSE)),,VLOOKUP($A862,'classes-translation-lookup'!$A$2:$C$1000,2,FALSE))</f>
        <v>0</v>
      </c>
      <c r="K862" s="3">
        <f>IF(ISNA(VLOOKUP($A862,'classes-translation-lookup'!$A$2:$C$1000,3,FALSE)),,VLOOKUP($A862,'classes-translation-lookup'!$A$2:$C$1000,3,FALSE))</f>
        <v>0</v>
      </c>
    </row>
    <row r="863" spans="3:11" ht="13">
      <c r="C863" s="3"/>
      <c r="D863" s="3"/>
      <c r="E863" s="3"/>
      <c r="F863" s="3"/>
      <c r="G863" s="3"/>
      <c r="J863" s="3">
        <f>IF(ISNA(VLOOKUP($A863,'classes-translation-lookup'!$A$2:$C$1000,2,FALSE)),,VLOOKUP($A863,'classes-translation-lookup'!$A$2:$C$1000,2,FALSE))</f>
        <v>0</v>
      </c>
      <c r="K863" s="3">
        <f>IF(ISNA(VLOOKUP($A863,'classes-translation-lookup'!$A$2:$C$1000,3,FALSE)),,VLOOKUP($A863,'classes-translation-lookup'!$A$2:$C$1000,3,FALSE))</f>
        <v>0</v>
      </c>
    </row>
    <row r="864" spans="3:11" ht="13">
      <c r="C864" s="3"/>
      <c r="D864" s="3"/>
      <c r="E864" s="3"/>
      <c r="F864" s="3"/>
      <c r="G864" s="3"/>
      <c r="J864" s="3">
        <f>IF(ISNA(VLOOKUP($A864,'classes-translation-lookup'!$A$2:$C$1000,2,FALSE)),,VLOOKUP($A864,'classes-translation-lookup'!$A$2:$C$1000,2,FALSE))</f>
        <v>0</v>
      </c>
      <c r="K864" s="3">
        <f>IF(ISNA(VLOOKUP($A864,'classes-translation-lookup'!$A$2:$C$1000,3,FALSE)),,VLOOKUP($A864,'classes-translation-lookup'!$A$2:$C$1000,3,FALSE))</f>
        <v>0</v>
      </c>
    </row>
    <row r="865" spans="3:11" ht="13">
      <c r="C865" s="3"/>
      <c r="D865" s="3"/>
      <c r="E865" s="3"/>
      <c r="F865" s="3"/>
      <c r="G865" s="3"/>
      <c r="J865" s="3">
        <f>IF(ISNA(VLOOKUP($A865,'classes-translation-lookup'!$A$2:$C$1000,2,FALSE)),,VLOOKUP($A865,'classes-translation-lookup'!$A$2:$C$1000,2,FALSE))</f>
        <v>0</v>
      </c>
      <c r="K865" s="3">
        <f>IF(ISNA(VLOOKUP($A865,'classes-translation-lookup'!$A$2:$C$1000,3,FALSE)),,VLOOKUP($A865,'classes-translation-lookup'!$A$2:$C$1000,3,FALSE))</f>
        <v>0</v>
      </c>
    </row>
    <row r="866" spans="3:11" ht="13">
      <c r="C866" s="3"/>
      <c r="D866" s="3"/>
      <c r="E866" s="3"/>
      <c r="F866" s="3"/>
      <c r="G866" s="3"/>
      <c r="J866" s="3">
        <f>IF(ISNA(VLOOKUP($A866,'classes-translation-lookup'!$A$2:$C$1000,2,FALSE)),,VLOOKUP($A866,'classes-translation-lookup'!$A$2:$C$1000,2,FALSE))</f>
        <v>0</v>
      </c>
      <c r="K866" s="3">
        <f>IF(ISNA(VLOOKUP($A866,'classes-translation-lookup'!$A$2:$C$1000,3,FALSE)),,VLOOKUP($A866,'classes-translation-lookup'!$A$2:$C$1000,3,FALSE))</f>
        <v>0</v>
      </c>
    </row>
    <row r="867" spans="3:11" ht="13">
      <c r="C867" s="3"/>
      <c r="D867" s="3"/>
      <c r="E867" s="3"/>
      <c r="F867" s="3"/>
      <c r="G867" s="3"/>
      <c r="J867" s="3">
        <f>IF(ISNA(VLOOKUP($A867,'classes-translation-lookup'!$A$2:$C$1000,2,FALSE)),,VLOOKUP($A867,'classes-translation-lookup'!$A$2:$C$1000,2,FALSE))</f>
        <v>0</v>
      </c>
      <c r="K867" s="3">
        <f>IF(ISNA(VLOOKUP($A867,'classes-translation-lookup'!$A$2:$C$1000,3,FALSE)),,VLOOKUP($A867,'classes-translation-lookup'!$A$2:$C$1000,3,FALSE))</f>
        <v>0</v>
      </c>
    </row>
    <row r="868" spans="3:11" ht="13">
      <c r="C868" s="3"/>
      <c r="D868" s="3"/>
      <c r="E868" s="3"/>
      <c r="F868" s="3"/>
      <c r="G868" s="3"/>
      <c r="J868" s="3">
        <f>IF(ISNA(VLOOKUP($A868,'classes-translation-lookup'!$A$2:$C$1000,2,FALSE)),,VLOOKUP($A868,'classes-translation-lookup'!$A$2:$C$1000,2,FALSE))</f>
        <v>0</v>
      </c>
      <c r="K868" s="3">
        <f>IF(ISNA(VLOOKUP($A868,'classes-translation-lookup'!$A$2:$C$1000,3,FALSE)),,VLOOKUP($A868,'classes-translation-lookup'!$A$2:$C$1000,3,FALSE))</f>
        <v>0</v>
      </c>
    </row>
    <row r="869" spans="3:11" ht="13">
      <c r="C869" s="3"/>
      <c r="D869" s="3"/>
      <c r="E869" s="3"/>
      <c r="F869" s="3"/>
      <c r="G869" s="3"/>
      <c r="J869" s="3">
        <f>IF(ISNA(VLOOKUP($A869,'classes-translation-lookup'!$A$2:$C$1000,2,FALSE)),,VLOOKUP($A869,'classes-translation-lookup'!$A$2:$C$1000,2,FALSE))</f>
        <v>0</v>
      </c>
      <c r="K869" s="3">
        <f>IF(ISNA(VLOOKUP($A869,'classes-translation-lookup'!$A$2:$C$1000,3,FALSE)),,VLOOKUP($A869,'classes-translation-lookup'!$A$2:$C$1000,3,FALSE))</f>
        <v>0</v>
      </c>
    </row>
    <row r="870" spans="3:11" ht="13">
      <c r="C870" s="3"/>
      <c r="D870" s="3"/>
      <c r="E870" s="3"/>
      <c r="F870" s="3"/>
      <c r="G870" s="3"/>
      <c r="J870" s="3">
        <f>IF(ISNA(VLOOKUP($A870,'classes-translation-lookup'!$A$2:$C$1000,2,FALSE)),,VLOOKUP($A870,'classes-translation-lookup'!$A$2:$C$1000,2,FALSE))</f>
        <v>0</v>
      </c>
      <c r="K870" s="3">
        <f>IF(ISNA(VLOOKUP($A870,'classes-translation-lookup'!$A$2:$C$1000,3,FALSE)),,VLOOKUP($A870,'classes-translation-lookup'!$A$2:$C$1000,3,FALSE))</f>
        <v>0</v>
      </c>
    </row>
    <row r="871" spans="3:11" ht="13">
      <c r="C871" s="3"/>
      <c r="D871" s="3"/>
      <c r="E871" s="3"/>
      <c r="F871" s="3"/>
      <c r="G871" s="3"/>
      <c r="J871" s="3">
        <f>IF(ISNA(VLOOKUP($A871,'classes-translation-lookup'!$A$2:$C$1000,2,FALSE)),,VLOOKUP($A871,'classes-translation-lookup'!$A$2:$C$1000,2,FALSE))</f>
        <v>0</v>
      </c>
      <c r="K871" s="3">
        <f>IF(ISNA(VLOOKUP($A871,'classes-translation-lookup'!$A$2:$C$1000,3,FALSE)),,VLOOKUP($A871,'classes-translation-lookup'!$A$2:$C$1000,3,FALSE))</f>
        <v>0</v>
      </c>
    </row>
    <row r="872" spans="3:11" ht="13">
      <c r="C872" s="3"/>
      <c r="D872" s="3"/>
      <c r="E872" s="3"/>
      <c r="F872" s="3"/>
      <c r="G872" s="3"/>
      <c r="J872" s="3">
        <f>IF(ISNA(VLOOKUP($A872,'classes-translation-lookup'!$A$2:$C$1000,2,FALSE)),,VLOOKUP($A872,'classes-translation-lookup'!$A$2:$C$1000,2,FALSE))</f>
        <v>0</v>
      </c>
      <c r="K872" s="3">
        <f>IF(ISNA(VLOOKUP($A872,'classes-translation-lookup'!$A$2:$C$1000,3,FALSE)),,VLOOKUP($A872,'classes-translation-lookup'!$A$2:$C$1000,3,FALSE))</f>
        <v>0</v>
      </c>
    </row>
    <row r="873" spans="3:11" ht="13">
      <c r="C873" s="3"/>
      <c r="D873" s="3"/>
      <c r="E873" s="3"/>
      <c r="F873" s="3"/>
      <c r="G873" s="3"/>
      <c r="J873" s="3">
        <f>IF(ISNA(VLOOKUP($A873,'classes-translation-lookup'!$A$2:$C$1000,2,FALSE)),,VLOOKUP($A873,'classes-translation-lookup'!$A$2:$C$1000,2,FALSE))</f>
        <v>0</v>
      </c>
      <c r="K873" s="3">
        <f>IF(ISNA(VLOOKUP($A873,'classes-translation-lookup'!$A$2:$C$1000,3,FALSE)),,VLOOKUP($A873,'classes-translation-lookup'!$A$2:$C$1000,3,FALSE))</f>
        <v>0</v>
      </c>
    </row>
    <row r="874" spans="3:11" ht="13">
      <c r="C874" s="3"/>
      <c r="D874" s="3"/>
      <c r="E874" s="3"/>
      <c r="F874" s="3"/>
      <c r="G874" s="3"/>
      <c r="J874" s="3">
        <f>IF(ISNA(VLOOKUP($A874,'classes-translation-lookup'!$A$2:$C$1000,2,FALSE)),,VLOOKUP($A874,'classes-translation-lookup'!$A$2:$C$1000,2,FALSE))</f>
        <v>0</v>
      </c>
      <c r="K874" s="3">
        <f>IF(ISNA(VLOOKUP($A874,'classes-translation-lookup'!$A$2:$C$1000,3,FALSE)),,VLOOKUP($A874,'classes-translation-lookup'!$A$2:$C$1000,3,FALSE))</f>
        <v>0</v>
      </c>
    </row>
    <row r="875" spans="3:11" ht="13">
      <c r="C875" s="3"/>
      <c r="D875" s="3"/>
      <c r="E875" s="3"/>
      <c r="F875" s="3"/>
      <c r="G875" s="3"/>
      <c r="J875" s="3">
        <f>IF(ISNA(VLOOKUP($A875,'classes-translation-lookup'!$A$2:$C$1000,2,FALSE)),,VLOOKUP($A875,'classes-translation-lookup'!$A$2:$C$1000,2,FALSE))</f>
        <v>0</v>
      </c>
      <c r="K875" s="3">
        <f>IF(ISNA(VLOOKUP($A875,'classes-translation-lookup'!$A$2:$C$1000,3,FALSE)),,VLOOKUP($A875,'classes-translation-lookup'!$A$2:$C$1000,3,FALSE))</f>
        <v>0</v>
      </c>
    </row>
    <row r="876" spans="3:11" ht="13">
      <c r="C876" s="3"/>
      <c r="D876" s="3"/>
      <c r="E876" s="3"/>
      <c r="F876" s="3"/>
      <c r="G876" s="3"/>
      <c r="J876" s="3">
        <f>IF(ISNA(VLOOKUP($A876,'classes-translation-lookup'!$A$2:$C$1000,2,FALSE)),,VLOOKUP($A876,'classes-translation-lookup'!$A$2:$C$1000,2,FALSE))</f>
        <v>0</v>
      </c>
      <c r="K876" s="3">
        <f>IF(ISNA(VLOOKUP($A876,'classes-translation-lookup'!$A$2:$C$1000,3,FALSE)),,VLOOKUP($A876,'classes-translation-lookup'!$A$2:$C$1000,3,FALSE))</f>
        <v>0</v>
      </c>
    </row>
    <row r="877" spans="3:11" ht="13">
      <c r="C877" s="3"/>
      <c r="D877" s="3"/>
      <c r="E877" s="3"/>
      <c r="F877" s="3"/>
      <c r="G877" s="3"/>
      <c r="J877" s="3">
        <f>IF(ISNA(VLOOKUP($A877,'classes-translation-lookup'!$A$2:$C$1000,2,FALSE)),,VLOOKUP($A877,'classes-translation-lookup'!$A$2:$C$1000,2,FALSE))</f>
        <v>0</v>
      </c>
      <c r="K877" s="3">
        <f>IF(ISNA(VLOOKUP($A877,'classes-translation-lookup'!$A$2:$C$1000,3,FALSE)),,VLOOKUP($A877,'classes-translation-lookup'!$A$2:$C$1000,3,FALSE))</f>
        <v>0</v>
      </c>
    </row>
    <row r="878" spans="3:11" ht="13">
      <c r="C878" s="3"/>
      <c r="D878" s="3"/>
      <c r="E878" s="3"/>
      <c r="F878" s="3"/>
      <c r="G878" s="3"/>
      <c r="J878" s="3">
        <f>IF(ISNA(VLOOKUP($A878,'classes-translation-lookup'!$A$2:$C$1000,2,FALSE)),,VLOOKUP($A878,'classes-translation-lookup'!$A$2:$C$1000,2,FALSE))</f>
        <v>0</v>
      </c>
      <c r="K878" s="3">
        <f>IF(ISNA(VLOOKUP($A878,'classes-translation-lookup'!$A$2:$C$1000,3,FALSE)),,VLOOKUP($A878,'classes-translation-lookup'!$A$2:$C$1000,3,FALSE))</f>
        <v>0</v>
      </c>
    </row>
    <row r="879" spans="3:11" ht="13">
      <c r="C879" s="3"/>
      <c r="D879" s="3"/>
      <c r="E879" s="3"/>
      <c r="F879" s="3"/>
      <c r="G879" s="3"/>
      <c r="J879" s="3">
        <f>IF(ISNA(VLOOKUP($A879,'classes-translation-lookup'!$A$2:$C$1000,2,FALSE)),,VLOOKUP($A879,'classes-translation-lookup'!$A$2:$C$1000,2,FALSE))</f>
        <v>0</v>
      </c>
      <c r="K879" s="3">
        <f>IF(ISNA(VLOOKUP($A879,'classes-translation-lookup'!$A$2:$C$1000,3,FALSE)),,VLOOKUP($A879,'classes-translation-lookup'!$A$2:$C$1000,3,FALSE))</f>
        <v>0</v>
      </c>
    </row>
    <row r="880" spans="3:11" ht="13">
      <c r="C880" s="3"/>
      <c r="D880" s="3"/>
      <c r="E880" s="3"/>
      <c r="F880" s="3"/>
      <c r="G880" s="3"/>
      <c r="J880" s="3">
        <f>IF(ISNA(VLOOKUP($A880,'classes-translation-lookup'!$A$2:$C$1000,2,FALSE)),,VLOOKUP($A880,'classes-translation-lookup'!$A$2:$C$1000,2,FALSE))</f>
        <v>0</v>
      </c>
      <c r="K880" s="3">
        <f>IF(ISNA(VLOOKUP($A880,'classes-translation-lookup'!$A$2:$C$1000,3,FALSE)),,VLOOKUP($A880,'classes-translation-lookup'!$A$2:$C$1000,3,FALSE))</f>
        <v>0</v>
      </c>
    </row>
    <row r="881" spans="3:11" ht="13">
      <c r="C881" s="3"/>
      <c r="D881" s="3"/>
      <c r="E881" s="3"/>
      <c r="F881" s="3"/>
      <c r="G881" s="3"/>
      <c r="J881" s="3">
        <f>IF(ISNA(VLOOKUP($A881,'classes-translation-lookup'!$A$2:$C$1000,2,FALSE)),,VLOOKUP($A881,'classes-translation-lookup'!$A$2:$C$1000,2,FALSE))</f>
        <v>0</v>
      </c>
      <c r="K881" s="3">
        <f>IF(ISNA(VLOOKUP($A881,'classes-translation-lookup'!$A$2:$C$1000,3,FALSE)),,VLOOKUP($A881,'classes-translation-lookup'!$A$2:$C$1000,3,FALSE))</f>
        <v>0</v>
      </c>
    </row>
    <row r="882" spans="3:11" ht="13">
      <c r="C882" s="3"/>
      <c r="D882" s="3"/>
      <c r="E882" s="3"/>
      <c r="F882" s="3"/>
      <c r="G882" s="3"/>
      <c r="J882" s="3">
        <f>IF(ISNA(VLOOKUP($A882,'classes-translation-lookup'!$A$2:$C$1000,2,FALSE)),,VLOOKUP($A882,'classes-translation-lookup'!$A$2:$C$1000,2,FALSE))</f>
        <v>0</v>
      </c>
      <c r="K882" s="3">
        <f>IF(ISNA(VLOOKUP($A882,'classes-translation-lookup'!$A$2:$C$1000,3,FALSE)),,VLOOKUP($A882,'classes-translation-lookup'!$A$2:$C$1000,3,FALSE))</f>
        <v>0</v>
      </c>
    </row>
    <row r="883" spans="3:11" ht="13">
      <c r="C883" s="3"/>
      <c r="D883" s="3"/>
      <c r="E883" s="3"/>
      <c r="F883" s="3"/>
      <c r="G883" s="3"/>
      <c r="J883" s="3">
        <f>IF(ISNA(VLOOKUP($A883,'classes-translation-lookup'!$A$2:$C$1000,2,FALSE)),,VLOOKUP($A883,'classes-translation-lookup'!$A$2:$C$1000,2,FALSE))</f>
        <v>0</v>
      </c>
      <c r="K883" s="3">
        <f>IF(ISNA(VLOOKUP($A883,'classes-translation-lookup'!$A$2:$C$1000,3,FALSE)),,VLOOKUP($A883,'classes-translation-lookup'!$A$2:$C$1000,3,FALSE))</f>
        <v>0</v>
      </c>
    </row>
    <row r="884" spans="3:11" ht="13">
      <c r="C884" s="3"/>
      <c r="D884" s="3"/>
      <c r="E884" s="3"/>
      <c r="F884" s="3"/>
      <c r="G884" s="3"/>
      <c r="J884" s="3">
        <f>IF(ISNA(VLOOKUP($A884,'classes-translation-lookup'!$A$2:$C$1000,2,FALSE)),,VLOOKUP($A884,'classes-translation-lookup'!$A$2:$C$1000,2,FALSE))</f>
        <v>0</v>
      </c>
      <c r="K884" s="3">
        <f>IF(ISNA(VLOOKUP($A884,'classes-translation-lookup'!$A$2:$C$1000,3,FALSE)),,VLOOKUP($A884,'classes-translation-lookup'!$A$2:$C$1000,3,FALSE))</f>
        <v>0</v>
      </c>
    </row>
    <row r="885" spans="3:11" ht="13">
      <c r="C885" s="3"/>
      <c r="D885" s="3"/>
      <c r="E885" s="3"/>
      <c r="F885" s="3"/>
      <c r="G885" s="3"/>
      <c r="J885" s="3">
        <f>IF(ISNA(VLOOKUP($A885,'classes-translation-lookup'!$A$2:$C$1000,2,FALSE)),,VLOOKUP($A885,'classes-translation-lookup'!$A$2:$C$1000,2,FALSE))</f>
        <v>0</v>
      </c>
      <c r="K885" s="3">
        <f>IF(ISNA(VLOOKUP($A885,'classes-translation-lookup'!$A$2:$C$1000,3,FALSE)),,VLOOKUP($A885,'classes-translation-lookup'!$A$2:$C$1000,3,FALSE))</f>
        <v>0</v>
      </c>
    </row>
    <row r="886" spans="3:11" ht="13">
      <c r="C886" s="3"/>
      <c r="D886" s="3"/>
      <c r="E886" s="3"/>
      <c r="F886" s="3"/>
      <c r="G886" s="3"/>
      <c r="J886" s="3">
        <f>IF(ISNA(VLOOKUP($A886,'classes-translation-lookup'!$A$2:$C$1000,2,FALSE)),,VLOOKUP($A886,'classes-translation-lookup'!$A$2:$C$1000,2,FALSE))</f>
        <v>0</v>
      </c>
      <c r="K886" s="3">
        <f>IF(ISNA(VLOOKUP($A886,'classes-translation-lookup'!$A$2:$C$1000,3,FALSE)),,VLOOKUP($A886,'classes-translation-lookup'!$A$2:$C$1000,3,FALSE))</f>
        <v>0</v>
      </c>
    </row>
    <row r="887" spans="3:11" ht="13">
      <c r="C887" s="3"/>
      <c r="D887" s="3"/>
      <c r="E887" s="3"/>
      <c r="F887" s="3"/>
      <c r="G887" s="3"/>
      <c r="J887" s="3">
        <f>IF(ISNA(VLOOKUP($A887,'classes-translation-lookup'!$A$2:$C$1000,2,FALSE)),,VLOOKUP($A887,'classes-translation-lookup'!$A$2:$C$1000,2,FALSE))</f>
        <v>0</v>
      </c>
      <c r="K887" s="3">
        <f>IF(ISNA(VLOOKUP($A887,'classes-translation-lookup'!$A$2:$C$1000,3,FALSE)),,VLOOKUP($A887,'classes-translation-lookup'!$A$2:$C$1000,3,FALSE))</f>
        <v>0</v>
      </c>
    </row>
    <row r="888" spans="3:11" ht="13">
      <c r="C888" s="3"/>
      <c r="D888" s="3"/>
      <c r="E888" s="3"/>
      <c r="F888" s="3"/>
      <c r="G888" s="3"/>
      <c r="J888" s="3">
        <f>IF(ISNA(VLOOKUP($A888,'classes-translation-lookup'!$A$2:$C$1000,2,FALSE)),,VLOOKUP($A888,'classes-translation-lookup'!$A$2:$C$1000,2,FALSE))</f>
        <v>0</v>
      </c>
      <c r="K888" s="3">
        <f>IF(ISNA(VLOOKUP($A888,'classes-translation-lookup'!$A$2:$C$1000,3,FALSE)),,VLOOKUP($A888,'classes-translation-lookup'!$A$2:$C$1000,3,FALSE))</f>
        <v>0</v>
      </c>
    </row>
    <row r="889" spans="3:11" ht="13">
      <c r="C889" s="3"/>
      <c r="D889" s="3"/>
      <c r="E889" s="3"/>
      <c r="F889" s="3"/>
      <c r="G889" s="3"/>
      <c r="J889" s="3">
        <f>IF(ISNA(VLOOKUP($A889,'classes-translation-lookup'!$A$2:$C$1000,2,FALSE)),,VLOOKUP($A889,'classes-translation-lookup'!$A$2:$C$1000,2,FALSE))</f>
        <v>0</v>
      </c>
      <c r="K889" s="3">
        <f>IF(ISNA(VLOOKUP($A889,'classes-translation-lookup'!$A$2:$C$1000,3,FALSE)),,VLOOKUP($A889,'classes-translation-lookup'!$A$2:$C$1000,3,FALSE))</f>
        <v>0</v>
      </c>
    </row>
    <row r="890" spans="3:11" ht="13">
      <c r="C890" s="3"/>
      <c r="D890" s="3"/>
      <c r="E890" s="3"/>
      <c r="F890" s="3"/>
      <c r="G890" s="3"/>
      <c r="J890" s="3">
        <f>IF(ISNA(VLOOKUP($A890,'classes-translation-lookup'!$A$2:$C$1000,2,FALSE)),,VLOOKUP($A890,'classes-translation-lookup'!$A$2:$C$1000,2,FALSE))</f>
        <v>0</v>
      </c>
      <c r="K890" s="3">
        <f>IF(ISNA(VLOOKUP($A890,'classes-translation-lookup'!$A$2:$C$1000,3,FALSE)),,VLOOKUP($A890,'classes-translation-lookup'!$A$2:$C$1000,3,FALSE))</f>
        <v>0</v>
      </c>
    </row>
    <row r="891" spans="3:11" ht="13">
      <c r="C891" s="3"/>
      <c r="D891" s="3"/>
      <c r="E891" s="3"/>
      <c r="F891" s="3"/>
      <c r="G891" s="3"/>
      <c r="J891" s="3">
        <f>IF(ISNA(VLOOKUP($A891,'classes-translation-lookup'!$A$2:$C$1000,2,FALSE)),,VLOOKUP($A891,'classes-translation-lookup'!$A$2:$C$1000,2,FALSE))</f>
        <v>0</v>
      </c>
      <c r="K891" s="3">
        <f>IF(ISNA(VLOOKUP($A891,'classes-translation-lookup'!$A$2:$C$1000,3,FALSE)),,VLOOKUP($A891,'classes-translation-lookup'!$A$2:$C$1000,3,FALSE))</f>
        <v>0</v>
      </c>
    </row>
    <row r="892" spans="3:11" ht="13">
      <c r="C892" s="3"/>
      <c r="D892" s="3"/>
      <c r="E892" s="3"/>
      <c r="F892" s="3"/>
      <c r="G892" s="3"/>
      <c r="J892" s="3">
        <f>IF(ISNA(VLOOKUP($A892,'classes-translation-lookup'!$A$2:$C$1000,2,FALSE)),,VLOOKUP($A892,'classes-translation-lookup'!$A$2:$C$1000,2,FALSE))</f>
        <v>0</v>
      </c>
      <c r="K892" s="3">
        <f>IF(ISNA(VLOOKUP($A892,'classes-translation-lookup'!$A$2:$C$1000,3,FALSE)),,VLOOKUP($A892,'classes-translation-lookup'!$A$2:$C$1000,3,FALSE))</f>
        <v>0</v>
      </c>
    </row>
    <row r="893" spans="3:11" ht="13">
      <c r="C893" s="3"/>
      <c r="D893" s="3"/>
      <c r="E893" s="3"/>
      <c r="F893" s="3"/>
      <c r="G893" s="3"/>
      <c r="J893" s="3">
        <f>IF(ISNA(VLOOKUP($A893,'classes-translation-lookup'!$A$2:$C$1000,2,FALSE)),,VLOOKUP($A893,'classes-translation-lookup'!$A$2:$C$1000,2,FALSE))</f>
        <v>0</v>
      </c>
      <c r="K893" s="3">
        <f>IF(ISNA(VLOOKUP($A893,'classes-translation-lookup'!$A$2:$C$1000,3,FALSE)),,VLOOKUP($A893,'classes-translation-lookup'!$A$2:$C$1000,3,FALSE))</f>
        <v>0</v>
      </c>
    </row>
    <row r="894" spans="3:11" ht="13">
      <c r="C894" s="3"/>
      <c r="D894" s="3"/>
      <c r="E894" s="3"/>
      <c r="F894" s="3"/>
      <c r="G894" s="3"/>
      <c r="J894" s="3">
        <f>IF(ISNA(VLOOKUP($A894,'classes-translation-lookup'!$A$2:$C$1000,2,FALSE)),,VLOOKUP($A894,'classes-translation-lookup'!$A$2:$C$1000,2,FALSE))</f>
        <v>0</v>
      </c>
      <c r="K894" s="3">
        <f>IF(ISNA(VLOOKUP($A894,'classes-translation-lookup'!$A$2:$C$1000,3,FALSE)),,VLOOKUP($A894,'classes-translation-lookup'!$A$2:$C$1000,3,FALSE))</f>
        <v>0</v>
      </c>
    </row>
    <row r="895" spans="3:11" ht="13">
      <c r="C895" s="3"/>
      <c r="D895" s="3"/>
      <c r="E895" s="3"/>
      <c r="F895" s="3"/>
      <c r="G895" s="3"/>
      <c r="J895" s="3">
        <f>IF(ISNA(VLOOKUP($A895,'classes-translation-lookup'!$A$2:$C$1000,2,FALSE)),,VLOOKUP($A895,'classes-translation-lookup'!$A$2:$C$1000,2,FALSE))</f>
        <v>0</v>
      </c>
      <c r="K895" s="3">
        <f>IF(ISNA(VLOOKUP($A895,'classes-translation-lookup'!$A$2:$C$1000,3,FALSE)),,VLOOKUP($A895,'classes-translation-lookup'!$A$2:$C$1000,3,FALSE))</f>
        <v>0</v>
      </c>
    </row>
    <row r="896" spans="3:11" ht="13">
      <c r="C896" s="3"/>
      <c r="D896" s="3"/>
      <c r="E896" s="3"/>
      <c r="F896" s="3"/>
      <c r="G896" s="3"/>
      <c r="J896" s="3">
        <f>IF(ISNA(VLOOKUP($A896,'classes-translation-lookup'!$A$2:$C$1000,2,FALSE)),,VLOOKUP($A896,'classes-translation-lookup'!$A$2:$C$1000,2,FALSE))</f>
        <v>0</v>
      </c>
      <c r="K896" s="3">
        <f>IF(ISNA(VLOOKUP($A896,'classes-translation-lookup'!$A$2:$C$1000,3,FALSE)),,VLOOKUP($A896,'classes-translation-lookup'!$A$2:$C$1000,3,FALSE))</f>
        <v>0</v>
      </c>
    </row>
    <row r="897" spans="3:11" ht="13">
      <c r="C897" s="3"/>
      <c r="D897" s="3"/>
      <c r="E897" s="3"/>
      <c r="F897" s="3"/>
      <c r="G897" s="3"/>
      <c r="J897" s="3">
        <f>IF(ISNA(VLOOKUP($A897,'classes-translation-lookup'!$A$2:$C$1000,2,FALSE)),,VLOOKUP($A897,'classes-translation-lookup'!$A$2:$C$1000,2,FALSE))</f>
        <v>0</v>
      </c>
      <c r="K897" s="3">
        <f>IF(ISNA(VLOOKUP($A897,'classes-translation-lookup'!$A$2:$C$1000,3,FALSE)),,VLOOKUP($A897,'classes-translation-lookup'!$A$2:$C$1000,3,FALSE))</f>
        <v>0</v>
      </c>
    </row>
    <row r="898" spans="3:11" ht="13">
      <c r="C898" s="3"/>
      <c r="D898" s="3"/>
      <c r="E898" s="3"/>
      <c r="F898" s="3"/>
      <c r="G898" s="3"/>
      <c r="J898" s="3">
        <f>IF(ISNA(VLOOKUP($A898,'classes-translation-lookup'!$A$2:$C$1000,2,FALSE)),,VLOOKUP($A898,'classes-translation-lookup'!$A$2:$C$1000,2,FALSE))</f>
        <v>0</v>
      </c>
      <c r="K898" s="3">
        <f>IF(ISNA(VLOOKUP($A898,'classes-translation-lookup'!$A$2:$C$1000,3,FALSE)),,VLOOKUP($A898,'classes-translation-lookup'!$A$2:$C$1000,3,FALSE))</f>
        <v>0</v>
      </c>
    </row>
    <row r="899" spans="3:11" ht="13">
      <c r="C899" s="3"/>
      <c r="D899" s="3"/>
      <c r="E899" s="3"/>
      <c r="F899" s="3"/>
      <c r="G899" s="3"/>
      <c r="J899" s="3">
        <f>IF(ISNA(VLOOKUP($A899,'classes-translation-lookup'!$A$2:$C$1000,2,FALSE)),,VLOOKUP($A899,'classes-translation-lookup'!$A$2:$C$1000,2,FALSE))</f>
        <v>0</v>
      </c>
      <c r="K899" s="3">
        <f>IF(ISNA(VLOOKUP($A899,'classes-translation-lookup'!$A$2:$C$1000,3,FALSE)),,VLOOKUP($A899,'classes-translation-lookup'!$A$2:$C$1000,3,FALSE))</f>
        <v>0</v>
      </c>
    </row>
    <row r="900" spans="3:11" ht="13">
      <c r="C900" s="3"/>
      <c r="D900" s="3"/>
      <c r="E900" s="3"/>
      <c r="F900" s="3"/>
      <c r="G900" s="3"/>
      <c r="J900" s="3">
        <f>IF(ISNA(VLOOKUP($A900,'classes-translation-lookup'!$A$2:$C$1000,2,FALSE)),,VLOOKUP($A900,'classes-translation-lookup'!$A$2:$C$1000,2,FALSE))</f>
        <v>0</v>
      </c>
      <c r="K900" s="3">
        <f>IF(ISNA(VLOOKUP($A900,'classes-translation-lookup'!$A$2:$C$1000,3,FALSE)),,VLOOKUP($A900,'classes-translation-lookup'!$A$2:$C$1000,3,FALSE))</f>
        <v>0</v>
      </c>
    </row>
    <row r="901" spans="3:11" ht="13">
      <c r="C901" s="3"/>
      <c r="D901" s="3"/>
      <c r="E901" s="3"/>
      <c r="F901" s="3"/>
      <c r="G901" s="3"/>
      <c r="J901" s="3">
        <f>IF(ISNA(VLOOKUP($A901,'classes-translation-lookup'!$A$2:$C$1000,2,FALSE)),,VLOOKUP($A901,'classes-translation-lookup'!$A$2:$C$1000,2,FALSE))</f>
        <v>0</v>
      </c>
      <c r="K901" s="3">
        <f>IF(ISNA(VLOOKUP($A901,'classes-translation-lookup'!$A$2:$C$1000,3,FALSE)),,VLOOKUP($A901,'classes-translation-lookup'!$A$2:$C$1000,3,FALSE))</f>
        <v>0</v>
      </c>
    </row>
    <row r="902" spans="3:11" ht="13">
      <c r="C902" s="3"/>
      <c r="D902" s="3"/>
      <c r="E902" s="3"/>
      <c r="F902" s="3"/>
      <c r="G902" s="3"/>
      <c r="J902" s="3">
        <f>IF(ISNA(VLOOKUP($A902,'classes-translation-lookup'!$A$2:$C$1000,2,FALSE)),,VLOOKUP($A902,'classes-translation-lookup'!$A$2:$C$1000,2,FALSE))</f>
        <v>0</v>
      </c>
      <c r="K902" s="3">
        <f>IF(ISNA(VLOOKUP($A902,'classes-translation-lookup'!$A$2:$C$1000,3,FALSE)),,VLOOKUP($A902,'classes-translation-lookup'!$A$2:$C$1000,3,FALSE))</f>
        <v>0</v>
      </c>
    </row>
    <row r="903" spans="3:11" ht="13">
      <c r="C903" s="3"/>
      <c r="D903" s="3"/>
      <c r="E903" s="3"/>
      <c r="F903" s="3"/>
      <c r="G903" s="3"/>
      <c r="J903" s="3">
        <f>IF(ISNA(VLOOKUP($A903,'classes-translation-lookup'!$A$2:$C$1000,2,FALSE)),,VLOOKUP($A903,'classes-translation-lookup'!$A$2:$C$1000,2,FALSE))</f>
        <v>0</v>
      </c>
      <c r="K903" s="3">
        <f>IF(ISNA(VLOOKUP($A903,'classes-translation-lookup'!$A$2:$C$1000,3,FALSE)),,VLOOKUP($A903,'classes-translation-lookup'!$A$2:$C$1000,3,FALSE))</f>
        <v>0</v>
      </c>
    </row>
    <row r="904" spans="3:11" ht="13">
      <c r="C904" s="3"/>
      <c r="D904" s="3"/>
      <c r="E904" s="3"/>
      <c r="F904" s="3"/>
      <c r="G904" s="3"/>
      <c r="J904" s="3">
        <f>IF(ISNA(VLOOKUP($A904,'classes-translation-lookup'!$A$2:$C$1000,2,FALSE)),,VLOOKUP($A904,'classes-translation-lookup'!$A$2:$C$1000,2,FALSE))</f>
        <v>0</v>
      </c>
      <c r="K904" s="3">
        <f>IF(ISNA(VLOOKUP($A904,'classes-translation-lookup'!$A$2:$C$1000,3,FALSE)),,VLOOKUP($A904,'classes-translation-lookup'!$A$2:$C$1000,3,FALSE))</f>
        <v>0</v>
      </c>
    </row>
    <row r="905" spans="3:11" ht="13">
      <c r="C905" s="3"/>
      <c r="D905" s="3"/>
      <c r="E905" s="3"/>
      <c r="F905" s="3"/>
      <c r="G905" s="3"/>
      <c r="J905" s="3">
        <f>IF(ISNA(VLOOKUP($A905,'classes-translation-lookup'!$A$2:$C$1000,2,FALSE)),,VLOOKUP($A905,'classes-translation-lookup'!$A$2:$C$1000,2,FALSE))</f>
        <v>0</v>
      </c>
      <c r="K905" s="3">
        <f>IF(ISNA(VLOOKUP($A905,'classes-translation-lookup'!$A$2:$C$1000,3,FALSE)),,VLOOKUP($A905,'classes-translation-lookup'!$A$2:$C$1000,3,FALSE))</f>
        <v>0</v>
      </c>
    </row>
    <row r="906" spans="3:11" ht="13">
      <c r="C906" s="3"/>
      <c r="D906" s="3"/>
      <c r="E906" s="3"/>
      <c r="F906" s="3"/>
      <c r="G906" s="3"/>
      <c r="J906" s="3">
        <f>IF(ISNA(VLOOKUP($A906,'classes-translation-lookup'!$A$2:$C$1000,2,FALSE)),,VLOOKUP($A906,'classes-translation-lookup'!$A$2:$C$1000,2,FALSE))</f>
        <v>0</v>
      </c>
      <c r="K906" s="3">
        <f>IF(ISNA(VLOOKUP($A906,'classes-translation-lookup'!$A$2:$C$1000,3,FALSE)),,VLOOKUP($A906,'classes-translation-lookup'!$A$2:$C$1000,3,FALSE))</f>
        <v>0</v>
      </c>
    </row>
    <row r="907" spans="3:11" ht="13">
      <c r="C907" s="3"/>
      <c r="D907" s="3"/>
      <c r="E907" s="3"/>
      <c r="F907" s="3"/>
      <c r="G907" s="3"/>
      <c r="J907" s="3">
        <f>IF(ISNA(VLOOKUP($A907,'classes-translation-lookup'!$A$2:$C$1000,2,FALSE)),,VLOOKUP($A907,'classes-translation-lookup'!$A$2:$C$1000,2,FALSE))</f>
        <v>0</v>
      </c>
      <c r="K907" s="3">
        <f>IF(ISNA(VLOOKUP($A907,'classes-translation-lookup'!$A$2:$C$1000,3,FALSE)),,VLOOKUP($A907,'classes-translation-lookup'!$A$2:$C$1000,3,FALSE))</f>
        <v>0</v>
      </c>
    </row>
    <row r="908" spans="3:11" ht="13">
      <c r="C908" s="3"/>
      <c r="D908" s="3"/>
      <c r="E908" s="3"/>
      <c r="F908" s="3"/>
      <c r="G908" s="3"/>
      <c r="J908" s="3">
        <f>IF(ISNA(VLOOKUP($A908,'classes-translation-lookup'!$A$2:$C$1000,2,FALSE)),,VLOOKUP($A908,'classes-translation-lookup'!$A$2:$C$1000,2,FALSE))</f>
        <v>0</v>
      </c>
      <c r="K908" s="3">
        <f>IF(ISNA(VLOOKUP($A908,'classes-translation-lookup'!$A$2:$C$1000,3,FALSE)),,VLOOKUP($A908,'classes-translation-lookup'!$A$2:$C$1000,3,FALSE))</f>
        <v>0</v>
      </c>
    </row>
    <row r="909" spans="3:11" ht="13">
      <c r="C909" s="3"/>
      <c r="D909" s="3"/>
      <c r="E909" s="3"/>
      <c r="F909" s="3"/>
      <c r="G909" s="3"/>
      <c r="J909" s="3">
        <f>IF(ISNA(VLOOKUP($A909,'classes-translation-lookup'!$A$2:$C$1000,2,FALSE)),,VLOOKUP($A909,'classes-translation-lookup'!$A$2:$C$1000,2,FALSE))</f>
        <v>0</v>
      </c>
      <c r="K909" s="3">
        <f>IF(ISNA(VLOOKUP($A909,'classes-translation-lookup'!$A$2:$C$1000,3,FALSE)),,VLOOKUP($A909,'classes-translation-lookup'!$A$2:$C$1000,3,FALSE))</f>
        <v>0</v>
      </c>
    </row>
    <row r="910" spans="3:11" ht="13">
      <c r="C910" s="3"/>
      <c r="D910" s="3"/>
      <c r="E910" s="3"/>
      <c r="F910" s="3"/>
      <c r="G910" s="3"/>
      <c r="J910" s="3">
        <f>IF(ISNA(VLOOKUP($A910,'classes-translation-lookup'!$A$2:$C$1000,2,FALSE)),,VLOOKUP($A910,'classes-translation-lookup'!$A$2:$C$1000,2,FALSE))</f>
        <v>0</v>
      </c>
      <c r="K910" s="3">
        <f>IF(ISNA(VLOOKUP($A910,'classes-translation-lookup'!$A$2:$C$1000,3,FALSE)),,VLOOKUP($A910,'classes-translation-lookup'!$A$2:$C$1000,3,FALSE))</f>
        <v>0</v>
      </c>
    </row>
    <row r="911" spans="3:11" ht="13">
      <c r="C911" s="3"/>
      <c r="D911" s="3"/>
      <c r="E911" s="3"/>
      <c r="F911" s="3"/>
      <c r="G911" s="3"/>
      <c r="J911" s="3">
        <f>IF(ISNA(VLOOKUP($A911,'classes-translation-lookup'!$A$2:$C$1000,2,FALSE)),,VLOOKUP($A911,'classes-translation-lookup'!$A$2:$C$1000,2,FALSE))</f>
        <v>0</v>
      </c>
      <c r="K911" s="3">
        <f>IF(ISNA(VLOOKUP($A911,'classes-translation-lookup'!$A$2:$C$1000,3,FALSE)),,VLOOKUP($A911,'classes-translation-lookup'!$A$2:$C$1000,3,FALSE))</f>
        <v>0</v>
      </c>
    </row>
    <row r="912" spans="3:11" ht="13">
      <c r="C912" s="3"/>
      <c r="D912" s="3"/>
      <c r="E912" s="3"/>
      <c r="F912" s="3"/>
      <c r="G912" s="3"/>
      <c r="J912" s="3">
        <f>IF(ISNA(VLOOKUP($A912,'classes-translation-lookup'!$A$2:$C$1000,2,FALSE)),,VLOOKUP($A912,'classes-translation-lookup'!$A$2:$C$1000,2,FALSE))</f>
        <v>0</v>
      </c>
      <c r="K912" s="3">
        <f>IF(ISNA(VLOOKUP($A912,'classes-translation-lookup'!$A$2:$C$1000,3,FALSE)),,VLOOKUP($A912,'classes-translation-lookup'!$A$2:$C$1000,3,FALSE))</f>
        <v>0</v>
      </c>
    </row>
    <row r="913" spans="3:11" ht="13">
      <c r="C913" s="3"/>
      <c r="D913" s="3"/>
      <c r="E913" s="3"/>
      <c r="F913" s="3"/>
      <c r="G913" s="3"/>
      <c r="J913" s="3">
        <f>IF(ISNA(VLOOKUP($A913,'classes-translation-lookup'!$A$2:$C$1000,2,FALSE)),,VLOOKUP($A913,'classes-translation-lookup'!$A$2:$C$1000,2,FALSE))</f>
        <v>0</v>
      </c>
      <c r="K913" s="3">
        <f>IF(ISNA(VLOOKUP($A913,'classes-translation-lookup'!$A$2:$C$1000,3,FALSE)),,VLOOKUP($A913,'classes-translation-lookup'!$A$2:$C$1000,3,FALSE))</f>
        <v>0</v>
      </c>
    </row>
    <row r="914" spans="3:11" ht="13">
      <c r="C914" s="3"/>
      <c r="D914" s="3"/>
      <c r="E914" s="3"/>
      <c r="F914" s="3"/>
      <c r="G914" s="3"/>
      <c r="J914" s="3">
        <f>IF(ISNA(VLOOKUP($A914,'classes-translation-lookup'!$A$2:$C$1000,2,FALSE)),,VLOOKUP($A914,'classes-translation-lookup'!$A$2:$C$1000,2,FALSE))</f>
        <v>0</v>
      </c>
      <c r="K914" s="3">
        <f>IF(ISNA(VLOOKUP($A914,'classes-translation-lookup'!$A$2:$C$1000,3,FALSE)),,VLOOKUP($A914,'classes-translation-lookup'!$A$2:$C$1000,3,FALSE))</f>
        <v>0</v>
      </c>
    </row>
    <row r="915" spans="3:11" ht="13">
      <c r="C915" s="3"/>
      <c r="D915" s="3"/>
      <c r="E915" s="3"/>
      <c r="F915" s="3"/>
      <c r="G915" s="3"/>
      <c r="J915" s="3">
        <f>IF(ISNA(VLOOKUP($A915,'classes-translation-lookup'!$A$2:$C$1000,2,FALSE)),,VLOOKUP($A915,'classes-translation-lookup'!$A$2:$C$1000,2,FALSE))</f>
        <v>0</v>
      </c>
      <c r="K915" s="3">
        <f>IF(ISNA(VLOOKUP($A915,'classes-translation-lookup'!$A$2:$C$1000,3,FALSE)),,VLOOKUP($A915,'classes-translation-lookup'!$A$2:$C$1000,3,FALSE))</f>
        <v>0</v>
      </c>
    </row>
    <row r="916" spans="3:11" ht="13">
      <c r="C916" s="3"/>
      <c r="D916" s="3"/>
      <c r="E916" s="3"/>
      <c r="F916" s="3"/>
      <c r="G916" s="3"/>
      <c r="J916" s="3">
        <f>IF(ISNA(VLOOKUP($A916,'classes-translation-lookup'!$A$2:$C$1000,2,FALSE)),,VLOOKUP($A916,'classes-translation-lookup'!$A$2:$C$1000,2,FALSE))</f>
        <v>0</v>
      </c>
      <c r="K916" s="3">
        <f>IF(ISNA(VLOOKUP($A916,'classes-translation-lookup'!$A$2:$C$1000,3,FALSE)),,VLOOKUP($A916,'classes-translation-lookup'!$A$2:$C$1000,3,FALSE))</f>
        <v>0</v>
      </c>
    </row>
    <row r="917" spans="3:11" ht="13">
      <c r="C917" s="3"/>
      <c r="D917" s="3"/>
      <c r="E917" s="3"/>
      <c r="F917" s="3"/>
      <c r="G917" s="3"/>
      <c r="J917" s="3">
        <f>IF(ISNA(VLOOKUP($A917,'classes-translation-lookup'!$A$2:$C$1000,2,FALSE)),,VLOOKUP($A917,'classes-translation-lookup'!$A$2:$C$1000,2,FALSE))</f>
        <v>0</v>
      </c>
      <c r="K917" s="3">
        <f>IF(ISNA(VLOOKUP($A917,'classes-translation-lookup'!$A$2:$C$1000,3,FALSE)),,VLOOKUP($A917,'classes-translation-lookup'!$A$2:$C$1000,3,FALSE))</f>
        <v>0</v>
      </c>
    </row>
    <row r="918" spans="3:11" ht="13">
      <c r="C918" s="3"/>
      <c r="D918" s="3"/>
      <c r="E918" s="3"/>
      <c r="F918" s="3"/>
      <c r="G918" s="3"/>
      <c r="J918" s="3">
        <f>IF(ISNA(VLOOKUP($A918,'classes-translation-lookup'!$A$2:$C$1000,2,FALSE)),,VLOOKUP($A918,'classes-translation-lookup'!$A$2:$C$1000,2,FALSE))</f>
        <v>0</v>
      </c>
      <c r="K918" s="3">
        <f>IF(ISNA(VLOOKUP($A918,'classes-translation-lookup'!$A$2:$C$1000,3,FALSE)),,VLOOKUP($A918,'classes-translation-lookup'!$A$2:$C$1000,3,FALSE))</f>
        <v>0</v>
      </c>
    </row>
    <row r="919" spans="3:11" ht="13">
      <c r="C919" s="3"/>
      <c r="D919" s="3"/>
      <c r="E919" s="3"/>
      <c r="F919" s="3"/>
      <c r="G919" s="3"/>
      <c r="J919" s="3">
        <f>IF(ISNA(VLOOKUP($A919,'classes-translation-lookup'!$A$2:$C$1000,2,FALSE)),,VLOOKUP($A919,'classes-translation-lookup'!$A$2:$C$1000,2,FALSE))</f>
        <v>0</v>
      </c>
      <c r="K919" s="3">
        <f>IF(ISNA(VLOOKUP($A919,'classes-translation-lookup'!$A$2:$C$1000,3,FALSE)),,VLOOKUP($A919,'classes-translation-lookup'!$A$2:$C$1000,3,FALSE))</f>
        <v>0</v>
      </c>
    </row>
    <row r="920" spans="3:11" ht="13">
      <c r="C920" s="3"/>
      <c r="D920" s="3"/>
      <c r="E920" s="3"/>
      <c r="F920" s="3"/>
      <c r="G920" s="3"/>
      <c r="J920" s="3">
        <f>IF(ISNA(VLOOKUP($A920,'classes-translation-lookup'!$A$2:$C$1000,2,FALSE)),,VLOOKUP($A920,'classes-translation-lookup'!$A$2:$C$1000,2,FALSE))</f>
        <v>0</v>
      </c>
      <c r="K920" s="3">
        <f>IF(ISNA(VLOOKUP($A920,'classes-translation-lookup'!$A$2:$C$1000,3,FALSE)),,VLOOKUP($A920,'classes-translation-lookup'!$A$2:$C$1000,3,FALSE))</f>
        <v>0</v>
      </c>
    </row>
    <row r="921" spans="3:11" ht="13">
      <c r="C921" s="3"/>
      <c r="D921" s="3"/>
      <c r="E921" s="3"/>
      <c r="F921" s="3"/>
      <c r="G921" s="3"/>
      <c r="J921" s="3">
        <f>IF(ISNA(VLOOKUP($A921,'classes-translation-lookup'!$A$2:$C$1000,2,FALSE)),,VLOOKUP($A921,'classes-translation-lookup'!$A$2:$C$1000,2,FALSE))</f>
        <v>0</v>
      </c>
      <c r="K921" s="3">
        <f>IF(ISNA(VLOOKUP($A921,'classes-translation-lookup'!$A$2:$C$1000,3,FALSE)),,VLOOKUP($A921,'classes-translation-lookup'!$A$2:$C$1000,3,FALSE))</f>
        <v>0</v>
      </c>
    </row>
    <row r="922" spans="3:11" ht="13">
      <c r="C922" s="3"/>
      <c r="D922" s="3"/>
      <c r="E922" s="3"/>
      <c r="F922" s="3"/>
      <c r="G922" s="3"/>
      <c r="J922" s="3">
        <f>IF(ISNA(VLOOKUP($A922,'classes-translation-lookup'!$A$2:$C$1000,2,FALSE)),,VLOOKUP($A922,'classes-translation-lookup'!$A$2:$C$1000,2,FALSE))</f>
        <v>0</v>
      </c>
      <c r="K922" s="3">
        <f>IF(ISNA(VLOOKUP($A922,'classes-translation-lookup'!$A$2:$C$1000,3,FALSE)),,VLOOKUP($A922,'classes-translation-lookup'!$A$2:$C$1000,3,FALSE))</f>
        <v>0</v>
      </c>
    </row>
    <row r="923" spans="3:11" ht="13">
      <c r="C923" s="3"/>
      <c r="D923" s="3"/>
      <c r="E923" s="3"/>
      <c r="F923" s="3"/>
      <c r="G923" s="3"/>
      <c r="J923" s="3">
        <f>IF(ISNA(VLOOKUP($A923,'classes-translation-lookup'!$A$2:$C$1000,2,FALSE)),,VLOOKUP($A923,'classes-translation-lookup'!$A$2:$C$1000,2,FALSE))</f>
        <v>0</v>
      </c>
      <c r="K923" s="3">
        <f>IF(ISNA(VLOOKUP($A923,'classes-translation-lookup'!$A$2:$C$1000,3,FALSE)),,VLOOKUP($A923,'classes-translation-lookup'!$A$2:$C$1000,3,FALSE))</f>
        <v>0</v>
      </c>
    </row>
    <row r="924" spans="3:11" ht="13">
      <c r="C924" s="3"/>
      <c r="D924" s="3"/>
      <c r="E924" s="3"/>
      <c r="F924" s="3"/>
      <c r="G924" s="3"/>
      <c r="J924" s="3">
        <f>IF(ISNA(VLOOKUP($A924,'classes-translation-lookup'!$A$2:$C$1000,2,FALSE)),,VLOOKUP($A924,'classes-translation-lookup'!$A$2:$C$1000,2,FALSE))</f>
        <v>0</v>
      </c>
      <c r="K924" s="3">
        <f>IF(ISNA(VLOOKUP($A924,'classes-translation-lookup'!$A$2:$C$1000,3,FALSE)),,VLOOKUP($A924,'classes-translation-lookup'!$A$2:$C$1000,3,FALSE))</f>
        <v>0</v>
      </c>
    </row>
    <row r="925" spans="3:11" ht="13">
      <c r="C925" s="3"/>
      <c r="D925" s="3"/>
      <c r="E925" s="3"/>
      <c r="F925" s="3"/>
      <c r="G925" s="3"/>
      <c r="J925" s="3">
        <f>IF(ISNA(VLOOKUP($A925,'classes-translation-lookup'!$A$2:$C$1000,2,FALSE)),,VLOOKUP($A925,'classes-translation-lookup'!$A$2:$C$1000,2,FALSE))</f>
        <v>0</v>
      </c>
      <c r="K925" s="3">
        <f>IF(ISNA(VLOOKUP($A925,'classes-translation-lookup'!$A$2:$C$1000,3,FALSE)),,VLOOKUP($A925,'classes-translation-lookup'!$A$2:$C$1000,3,FALSE))</f>
        <v>0</v>
      </c>
    </row>
    <row r="926" spans="3:11" ht="13">
      <c r="C926" s="3"/>
      <c r="D926" s="3"/>
      <c r="E926" s="3"/>
      <c r="F926" s="3"/>
      <c r="G926" s="3"/>
      <c r="J926" s="3">
        <f>IF(ISNA(VLOOKUP($A926,'classes-translation-lookup'!$A$2:$C$1000,2,FALSE)),,VLOOKUP($A926,'classes-translation-lookup'!$A$2:$C$1000,2,FALSE))</f>
        <v>0</v>
      </c>
      <c r="K926" s="3">
        <f>IF(ISNA(VLOOKUP($A926,'classes-translation-lookup'!$A$2:$C$1000,3,FALSE)),,VLOOKUP($A926,'classes-translation-lookup'!$A$2:$C$1000,3,FALSE))</f>
        <v>0</v>
      </c>
    </row>
    <row r="927" spans="3:11" ht="13">
      <c r="C927" s="3"/>
      <c r="D927" s="3"/>
      <c r="E927" s="3"/>
      <c r="F927" s="3"/>
      <c r="G927" s="3"/>
      <c r="J927" s="3">
        <f>IF(ISNA(VLOOKUP($A927,'classes-translation-lookup'!$A$2:$C$1000,2,FALSE)),,VLOOKUP($A927,'classes-translation-lookup'!$A$2:$C$1000,2,FALSE))</f>
        <v>0</v>
      </c>
      <c r="K927" s="3">
        <f>IF(ISNA(VLOOKUP($A927,'classes-translation-lookup'!$A$2:$C$1000,3,FALSE)),,VLOOKUP($A927,'classes-translation-lookup'!$A$2:$C$1000,3,FALSE))</f>
        <v>0</v>
      </c>
    </row>
    <row r="928" spans="3:11" ht="13">
      <c r="C928" s="3"/>
      <c r="D928" s="3"/>
      <c r="E928" s="3"/>
      <c r="F928" s="3"/>
      <c r="G928" s="3"/>
      <c r="J928" s="3">
        <f>IF(ISNA(VLOOKUP($A928,'classes-translation-lookup'!$A$2:$C$1000,2,FALSE)),,VLOOKUP($A928,'classes-translation-lookup'!$A$2:$C$1000,2,FALSE))</f>
        <v>0</v>
      </c>
      <c r="K928" s="3">
        <f>IF(ISNA(VLOOKUP($A928,'classes-translation-lookup'!$A$2:$C$1000,3,FALSE)),,VLOOKUP($A928,'classes-translation-lookup'!$A$2:$C$1000,3,FALSE))</f>
        <v>0</v>
      </c>
    </row>
    <row r="929" spans="3:11" ht="13">
      <c r="C929" s="3"/>
      <c r="D929" s="3"/>
      <c r="E929" s="3"/>
      <c r="F929" s="3"/>
      <c r="G929" s="3"/>
      <c r="J929" s="3">
        <f>IF(ISNA(VLOOKUP($A929,'classes-translation-lookup'!$A$2:$C$1000,2,FALSE)),,VLOOKUP($A929,'classes-translation-lookup'!$A$2:$C$1000,2,FALSE))</f>
        <v>0</v>
      </c>
      <c r="K929" s="3">
        <f>IF(ISNA(VLOOKUP($A929,'classes-translation-lookup'!$A$2:$C$1000,3,FALSE)),,VLOOKUP($A929,'classes-translation-lookup'!$A$2:$C$1000,3,FALSE))</f>
        <v>0</v>
      </c>
    </row>
    <row r="930" spans="3:11" ht="13">
      <c r="C930" s="3"/>
      <c r="D930" s="3"/>
      <c r="E930" s="3"/>
      <c r="F930" s="3"/>
      <c r="G930" s="3"/>
      <c r="J930" s="3">
        <f>IF(ISNA(VLOOKUP($A930,'classes-translation-lookup'!$A$2:$C$1000,2,FALSE)),,VLOOKUP($A930,'classes-translation-lookup'!$A$2:$C$1000,2,FALSE))</f>
        <v>0</v>
      </c>
      <c r="K930" s="3">
        <f>IF(ISNA(VLOOKUP($A930,'classes-translation-lookup'!$A$2:$C$1000,3,FALSE)),,VLOOKUP($A930,'classes-translation-lookup'!$A$2:$C$1000,3,FALSE))</f>
        <v>0</v>
      </c>
    </row>
    <row r="931" spans="3:11" ht="13">
      <c r="C931" s="3"/>
      <c r="D931" s="3"/>
      <c r="E931" s="3"/>
      <c r="F931" s="3"/>
      <c r="G931" s="3"/>
      <c r="J931" s="3">
        <f>IF(ISNA(VLOOKUP($A931,'classes-translation-lookup'!$A$2:$C$1000,2,FALSE)),,VLOOKUP($A931,'classes-translation-lookup'!$A$2:$C$1000,2,FALSE))</f>
        <v>0</v>
      </c>
      <c r="K931" s="3">
        <f>IF(ISNA(VLOOKUP($A931,'classes-translation-lookup'!$A$2:$C$1000,3,FALSE)),,VLOOKUP($A931,'classes-translation-lookup'!$A$2:$C$1000,3,FALSE))</f>
        <v>0</v>
      </c>
    </row>
    <row r="932" spans="3:11" ht="13">
      <c r="C932" s="3"/>
      <c r="D932" s="3"/>
      <c r="E932" s="3"/>
      <c r="F932" s="3"/>
      <c r="G932" s="3"/>
      <c r="J932" s="3">
        <f>IF(ISNA(VLOOKUP($A932,'classes-translation-lookup'!$A$2:$C$1000,2,FALSE)),,VLOOKUP($A932,'classes-translation-lookup'!$A$2:$C$1000,2,FALSE))</f>
        <v>0</v>
      </c>
      <c r="K932" s="3">
        <f>IF(ISNA(VLOOKUP($A932,'classes-translation-lookup'!$A$2:$C$1000,3,FALSE)),,VLOOKUP($A932,'classes-translation-lookup'!$A$2:$C$1000,3,FALSE))</f>
        <v>0</v>
      </c>
    </row>
    <row r="933" spans="3:11" ht="13">
      <c r="C933" s="3"/>
      <c r="D933" s="3"/>
      <c r="E933" s="3"/>
      <c r="F933" s="3"/>
      <c r="G933" s="3"/>
      <c r="J933" s="3">
        <f>IF(ISNA(VLOOKUP($A933,'classes-translation-lookup'!$A$2:$C$1000,2,FALSE)),,VLOOKUP($A933,'classes-translation-lookup'!$A$2:$C$1000,2,FALSE))</f>
        <v>0</v>
      </c>
      <c r="K933" s="3">
        <f>IF(ISNA(VLOOKUP($A933,'classes-translation-lookup'!$A$2:$C$1000,3,FALSE)),,VLOOKUP($A933,'classes-translation-lookup'!$A$2:$C$1000,3,FALSE))</f>
        <v>0</v>
      </c>
    </row>
    <row r="934" spans="3:11" ht="13">
      <c r="C934" s="3"/>
      <c r="D934" s="3"/>
      <c r="E934" s="3"/>
      <c r="F934" s="3"/>
      <c r="G934" s="3"/>
      <c r="J934" s="3">
        <f>IF(ISNA(VLOOKUP($A934,'classes-translation-lookup'!$A$2:$C$1000,2,FALSE)),,VLOOKUP($A934,'classes-translation-lookup'!$A$2:$C$1000,2,FALSE))</f>
        <v>0</v>
      </c>
      <c r="K934" s="3">
        <f>IF(ISNA(VLOOKUP($A934,'classes-translation-lookup'!$A$2:$C$1000,3,FALSE)),,VLOOKUP($A934,'classes-translation-lookup'!$A$2:$C$1000,3,FALSE))</f>
        <v>0</v>
      </c>
    </row>
    <row r="935" spans="3:11" ht="13">
      <c r="C935" s="3"/>
      <c r="D935" s="3"/>
      <c r="E935" s="3"/>
      <c r="F935" s="3"/>
      <c r="G935" s="3"/>
      <c r="J935" s="3">
        <f>IF(ISNA(VLOOKUP($A935,'classes-translation-lookup'!$A$2:$C$1000,2,FALSE)),,VLOOKUP($A935,'classes-translation-lookup'!$A$2:$C$1000,2,FALSE))</f>
        <v>0</v>
      </c>
      <c r="K935" s="3">
        <f>IF(ISNA(VLOOKUP($A935,'classes-translation-lookup'!$A$2:$C$1000,3,FALSE)),,VLOOKUP($A935,'classes-translation-lookup'!$A$2:$C$1000,3,FALSE))</f>
        <v>0</v>
      </c>
    </row>
    <row r="936" spans="3:11" ht="13">
      <c r="C936" s="3"/>
      <c r="D936" s="3"/>
      <c r="E936" s="3"/>
      <c r="F936" s="3"/>
      <c r="G936" s="3"/>
      <c r="J936" s="3">
        <f>IF(ISNA(VLOOKUP($A936,'classes-translation-lookup'!$A$2:$C$1000,2,FALSE)),,VLOOKUP($A936,'classes-translation-lookup'!$A$2:$C$1000,2,FALSE))</f>
        <v>0</v>
      </c>
      <c r="K936" s="3">
        <f>IF(ISNA(VLOOKUP($A936,'classes-translation-lookup'!$A$2:$C$1000,3,FALSE)),,VLOOKUP($A936,'classes-translation-lookup'!$A$2:$C$1000,3,FALSE))</f>
        <v>0</v>
      </c>
    </row>
    <row r="937" spans="3:11" ht="13">
      <c r="C937" s="3"/>
      <c r="D937" s="3"/>
      <c r="E937" s="3"/>
      <c r="F937" s="3"/>
      <c r="G937" s="3"/>
      <c r="J937" s="3">
        <f>IF(ISNA(VLOOKUP($A937,'classes-translation-lookup'!$A$2:$C$1000,2,FALSE)),,VLOOKUP($A937,'classes-translation-lookup'!$A$2:$C$1000,2,FALSE))</f>
        <v>0</v>
      </c>
      <c r="K937" s="3">
        <f>IF(ISNA(VLOOKUP($A937,'classes-translation-lookup'!$A$2:$C$1000,3,FALSE)),,VLOOKUP($A937,'classes-translation-lookup'!$A$2:$C$1000,3,FALSE))</f>
        <v>0</v>
      </c>
    </row>
    <row r="938" spans="3:11" ht="13">
      <c r="C938" s="3"/>
      <c r="D938" s="3"/>
      <c r="E938" s="3"/>
      <c r="F938" s="3"/>
      <c r="G938" s="3"/>
      <c r="J938" s="3">
        <f>IF(ISNA(VLOOKUP($A938,'classes-translation-lookup'!$A$2:$C$1000,2,FALSE)),,VLOOKUP($A938,'classes-translation-lookup'!$A$2:$C$1000,2,FALSE))</f>
        <v>0</v>
      </c>
      <c r="K938" s="3">
        <f>IF(ISNA(VLOOKUP($A938,'classes-translation-lookup'!$A$2:$C$1000,3,FALSE)),,VLOOKUP($A938,'classes-translation-lookup'!$A$2:$C$1000,3,FALSE))</f>
        <v>0</v>
      </c>
    </row>
    <row r="939" spans="3:11" ht="13">
      <c r="C939" s="3"/>
      <c r="D939" s="3"/>
      <c r="E939" s="3"/>
      <c r="F939" s="3"/>
      <c r="G939" s="3"/>
      <c r="J939" s="3">
        <f>IF(ISNA(VLOOKUP($A939,'classes-translation-lookup'!$A$2:$C$1000,2,FALSE)),,VLOOKUP($A939,'classes-translation-lookup'!$A$2:$C$1000,2,FALSE))</f>
        <v>0</v>
      </c>
      <c r="K939" s="3">
        <f>IF(ISNA(VLOOKUP($A939,'classes-translation-lookup'!$A$2:$C$1000,3,FALSE)),,VLOOKUP($A939,'classes-translation-lookup'!$A$2:$C$1000,3,FALSE))</f>
        <v>0</v>
      </c>
    </row>
    <row r="940" spans="3:11" ht="13">
      <c r="C940" s="3"/>
      <c r="D940" s="3"/>
      <c r="E940" s="3"/>
      <c r="F940" s="3"/>
      <c r="G940" s="3"/>
      <c r="J940" s="3">
        <f>IF(ISNA(VLOOKUP($A940,'classes-translation-lookup'!$A$2:$C$1000,2,FALSE)),,VLOOKUP($A940,'classes-translation-lookup'!$A$2:$C$1000,2,FALSE))</f>
        <v>0</v>
      </c>
      <c r="K940" s="3">
        <f>IF(ISNA(VLOOKUP($A940,'classes-translation-lookup'!$A$2:$C$1000,3,FALSE)),,VLOOKUP($A940,'classes-translation-lookup'!$A$2:$C$1000,3,FALSE))</f>
        <v>0</v>
      </c>
    </row>
    <row r="941" spans="3:11" ht="13">
      <c r="C941" s="3"/>
      <c r="D941" s="3"/>
      <c r="E941" s="3"/>
      <c r="F941" s="3"/>
      <c r="G941" s="3"/>
      <c r="J941" s="3">
        <f>IF(ISNA(VLOOKUP($A941,'classes-translation-lookup'!$A$2:$C$1000,2,FALSE)),,VLOOKUP($A941,'classes-translation-lookup'!$A$2:$C$1000,2,FALSE))</f>
        <v>0</v>
      </c>
      <c r="K941" s="3">
        <f>IF(ISNA(VLOOKUP($A941,'classes-translation-lookup'!$A$2:$C$1000,3,FALSE)),,VLOOKUP($A941,'classes-translation-lookup'!$A$2:$C$1000,3,FALSE))</f>
        <v>0</v>
      </c>
    </row>
    <row r="942" spans="3:11" ht="13">
      <c r="C942" s="3"/>
      <c r="D942" s="3"/>
      <c r="E942" s="3"/>
      <c r="F942" s="3"/>
      <c r="G942" s="3"/>
      <c r="J942" s="3">
        <f>IF(ISNA(VLOOKUP($A942,'classes-translation-lookup'!$A$2:$C$1000,2,FALSE)),,VLOOKUP($A942,'classes-translation-lookup'!$A$2:$C$1000,2,FALSE))</f>
        <v>0</v>
      </c>
      <c r="K942" s="3">
        <f>IF(ISNA(VLOOKUP($A942,'classes-translation-lookup'!$A$2:$C$1000,3,FALSE)),,VLOOKUP($A942,'classes-translation-lookup'!$A$2:$C$1000,3,FALSE))</f>
        <v>0</v>
      </c>
    </row>
    <row r="943" spans="3:11" ht="13">
      <c r="C943" s="3"/>
      <c r="D943" s="3"/>
      <c r="E943" s="3"/>
      <c r="F943" s="3"/>
      <c r="G943" s="3"/>
      <c r="J943" s="3">
        <f>IF(ISNA(VLOOKUP($A943,'classes-translation-lookup'!$A$2:$C$1000,2,FALSE)),,VLOOKUP($A943,'classes-translation-lookup'!$A$2:$C$1000,2,FALSE))</f>
        <v>0</v>
      </c>
      <c r="K943" s="3">
        <f>IF(ISNA(VLOOKUP($A943,'classes-translation-lookup'!$A$2:$C$1000,3,FALSE)),,VLOOKUP($A943,'classes-translation-lookup'!$A$2:$C$1000,3,FALSE))</f>
        <v>0</v>
      </c>
    </row>
    <row r="944" spans="3:11" ht="13">
      <c r="C944" s="3"/>
      <c r="D944" s="3"/>
      <c r="E944" s="3"/>
      <c r="F944" s="3"/>
      <c r="G944" s="3"/>
      <c r="J944" s="3">
        <f>IF(ISNA(VLOOKUP($A944,'classes-translation-lookup'!$A$2:$C$1000,2,FALSE)),,VLOOKUP($A944,'classes-translation-lookup'!$A$2:$C$1000,2,FALSE))</f>
        <v>0</v>
      </c>
      <c r="K944" s="3">
        <f>IF(ISNA(VLOOKUP($A944,'classes-translation-lookup'!$A$2:$C$1000,3,FALSE)),,VLOOKUP($A944,'classes-translation-lookup'!$A$2:$C$1000,3,FALSE))</f>
        <v>0</v>
      </c>
    </row>
    <row r="945" spans="3:11" ht="13">
      <c r="C945" s="3"/>
      <c r="D945" s="3"/>
      <c r="E945" s="3"/>
      <c r="F945" s="3"/>
      <c r="G945" s="3"/>
      <c r="J945" s="3">
        <f>IF(ISNA(VLOOKUP($A945,'classes-translation-lookup'!$A$2:$C$1000,2,FALSE)),,VLOOKUP($A945,'classes-translation-lookup'!$A$2:$C$1000,2,FALSE))</f>
        <v>0</v>
      </c>
      <c r="K945" s="3">
        <f>IF(ISNA(VLOOKUP($A945,'classes-translation-lookup'!$A$2:$C$1000,3,FALSE)),,VLOOKUP($A945,'classes-translation-lookup'!$A$2:$C$1000,3,FALSE))</f>
        <v>0</v>
      </c>
    </row>
    <row r="946" spans="3:11" ht="13">
      <c r="C946" s="3"/>
      <c r="D946" s="3"/>
      <c r="E946" s="3"/>
      <c r="F946" s="3"/>
      <c r="G946" s="3"/>
      <c r="J946" s="3">
        <f>IF(ISNA(VLOOKUP($A946,'classes-translation-lookup'!$A$2:$C$1000,2,FALSE)),,VLOOKUP($A946,'classes-translation-lookup'!$A$2:$C$1000,2,FALSE))</f>
        <v>0</v>
      </c>
      <c r="K946" s="3">
        <f>IF(ISNA(VLOOKUP($A946,'classes-translation-lookup'!$A$2:$C$1000,3,FALSE)),,VLOOKUP($A946,'classes-translation-lookup'!$A$2:$C$1000,3,FALSE))</f>
        <v>0</v>
      </c>
    </row>
    <row r="947" spans="3:11" ht="13">
      <c r="C947" s="3"/>
      <c r="D947" s="3"/>
      <c r="E947" s="3"/>
      <c r="F947" s="3"/>
      <c r="G947" s="3"/>
      <c r="J947" s="3">
        <f>IF(ISNA(VLOOKUP($A947,'classes-translation-lookup'!$A$2:$C$1000,2,FALSE)),,VLOOKUP($A947,'classes-translation-lookup'!$A$2:$C$1000,2,FALSE))</f>
        <v>0</v>
      </c>
      <c r="K947" s="3">
        <f>IF(ISNA(VLOOKUP($A947,'classes-translation-lookup'!$A$2:$C$1000,3,FALSE)),,VLOOKUP($A947,'classes-translation-lookup'!$A$2:$C$1000,3,FALSE))</f>
        <v>0</v>
      </c>
    </row>
    <row r="948" spans="3:11" ht="13">
      <c r="C948" s="3"/>
      <c r="D948" s="3"/>
      <c r="E948" s="3"/>
      <c r="F948" s="3"/>
      <c r="G948" s="3"/>
      <c r="J948" s="3">
        <f>IF(ISNA(VLOOKUP($A948,'classes-translation-lookup'!$A$2:$C$1000,2,FALSE)),,VLOOKUP($A948,'classes-translation-lookup'!$A$2:$C$1000,2,FALSE))</f>
        <v>0</v>
      </c>
      <c r="K948" s="3">
        <f>IF(ISNA(VLOOKUP($A948,'classes-translation-lookup'!$A$2:$C$1000,3,FALSE)),,VLOOKUP($A948,'classes-translation-lookup'!$A$2:$C$1000,3,FALSE))</f>
        <v>0</v>
      </c>
    </row>
    <row r="949" spans="3:11" ht="13">
      <c r="C949" s="3"/>
      <c r="D949" s="3"/>
      <c r="E949" s="3"/>
      <c r="F949" s="3"/>
      <c r="G949" s="3"/>
      <c r="J949" s="3">
        <f>IF(ISNA(VLOOKUP($A949,'classes-translation-lookup'!$A$2:$C$1000,2,FALSE)),,VLOOKUP($A949,'classes-translation-lookup'!$A$2:$C$1000,2,FALSE))</f>
        <v>0</v>
      </c>
      <c r="K949" s="3">
        <f>IF(ISNA(VLOOKUP($A949,'classes-translation-lookup'!$A$2:$C$1000,3,FALSE)),,VLOOKUP($A949,'classes-translation-lookup'!$A$2:$C$1000,3,FALSE))</f>
        <v>0</v>
      </c>
    </row>
    <row r="950" spans="3:11" ht="13">
      <c r="C950" s="3"/>
      <c r="D950" s="3"/>
      <c r="E950" s="3"/>
      <c r="F950" s="3"/>
      <c r="G950" s="3"/>
      <c r="J950" s="3">
        <f>IF(ISNA(VLOOKUP($A950,'classes-translation-lookup'!$A$2:$C$1000,2,FALSE)),,VLOOKUP($A950,'classes-translation-lookup'!$A$2:$C$1000,2,FALSE))</f>
        <v>0</v>
      </c>
      <c r="K950" s="3">
        <f>IF(ISNA(VLOOKUP($A950,'classes-translation-lookup'!$A$2:$C$1000,3,FALSE)),,VLOOKUP($A950,'classes-translation-lookup'!$A$2:$C$1000,3,FALSE))</f>
        <v>0</v>
      </c>
    </row>
    <row r="951" spans="3:11" ht="13">
      <c r="C951" s="3"/>
      <c r="D951" s="3"/>
      <c r="E951" s="3"/>
      <c r="F951" s="3"/>
      <c r="G951" s="3"/>
      <c r="J951" s="3">
        <f>IF(ISNA(VLOOKUP($A951,'classes-translation-lookup'!$A$2:$C$1000,2,FALSE)),,VLOOKUP($A951,'classes-translation-lookup'!$A$2:$C$1000,2,FALSE))</f>
        <v>0</v>
      </c>
      <c r="K951" s="3">
        <f>IF(ISNA(VLOOKUP($A951,'classes-translation-lookup'!$A$2:$C$1000,3,FALSE)),,VLOOKUP($A951,'classes-translation-lookup'!$A$2:$C$1000,3,FALSE))</f>
        <v>0</v>
      </c>
    </row>
    <row r="952" spans="3:11" ht="13">
      <c r="C952" s="3"/>
      <c r="D952" s="3"/>
      <c r="E952" s="3"/>
      <c r="F952" s="3"/>
      <c r="G952" s="3"/>
      <c r="J952" s="3">
        <f>IF(ISNA(VLOOKUP($A952,'classes-translation-lookup'!$A$2:$C$1000,2,FALSE)),,VLOOKUP($A952,'classes-translation-lookup'!$A$2:$C$1000,2,FALSE))</f>
        <v>0</v>
      </c>
      <c r="K952" s="3">
        <f>IF(ISNA(VLOOKUP($A952,'classes-translation-lookup'!$A$2:$C$1000,3,FALSE)),,VLOOKUP($A952,'classes-translation-lookup'!$A$2:$C$1000,3,FALSE))</f>
        <v>0</v>
      </c>
    </row>
    <row r="953" spans="3:11" ht="13">
      <c r="C953" s="3"/>
      <c r="D953" s="3"/>
      <c r="E953" s="3"/>
      <c r="F953" s="3"/>
      <c r="G953" s="3"/>
      <c r="J953" s="3">
        <f>IF(ISNA(VLOOKUP($A953,'classes-translation-lookup'!$A$2:$C$1000,2,FALSE)),,VLOOKUP($A953,'classes-translation-lookup'!$A$2:$C$1000,2,FALSE))</f>
        <v>0</v>
      </c>
      <c r="K953" s="3">
        <f>IF(ISNA(VLOOKUP($A953,'classes-translation-lookup'!$A$2:$C$1000,3,FALSE)),,VLOOKUP($A953,'classes-translation-lookup'!$A$2:$C$1000,3,FALSE))</f>
        <v>0</v>
      </c>
    </row>
    <row r="954" spans="3:11" ht="13">
      <c r="C954" s="3"/>
      <c r="D954" s="3"/>
      <c r="E954" s="3"/>
      <c r="F954" s="3"/>
      <c r="G954" s="3"/>
      <c r="J954" s="3">
        <f>IF(ISNA(VLOOKUP($A954,'classes-translation-lookup'!$A$2:$C$1000,2,FALSE)),,VLOOKUP($A954,'classes-translation-lookup'!$A$2:$C$1000,2,FALSE))</f>
        <v>0</v>
      </c>
      <c r="K954" s="3">
        <f>IF(ISNA(VLOOKUP($A954,'classes-translation-lookup'!$A$2:$C$1000,3,FALSE)),,VLOOKUP($A954,'classes-translation-lookup'!$A$2:$C$1000,3,FALSE))</f>
        <v>0</v>
      </c>
    </row>
    <row r="955" spans="3:11" ht="13">
      <c r="C955" s="3"/>
      <c r="D955" s="3"/>
      <c r="E955" s="3"/>
      <c r="F955" s="3"/>
      <c r="G955" s="3"/>
      <c r="J955" s="3">
        <f>IF(ISNA(VLOOKUP($A955,'classes-translation-lookup'!$A$2:$C$1000,2,FALSE)),,VLOOKUP($A955,'classes-translation-lookup'!$A$2:$C$1000,2,FALSE))</f>
        <v>0</v>
      </c>
      <c r="K955" s="3">
        <f>IF(ISNA(VLOOKUP($A955,'classes-translation-lookup'!$A$2:$C$1000,3,FALSE)),,VLOOKUP($A955,'classes-translation-lookup'!$A$2:$C$1000,3,FALSE))</f>
        <v>0</v>
      </c>
    </row>
    <row r="956" spans="3:11" ht="13">
      <c r="C956" s="3"/>
      <c r="D956" s="3"/>
      <c r="E956" s="3"/>
      <c r="F956" s="3"/>
      <c r="G956" s="3"/>
      <c r="J956" s="3">
        <f>IF(ISNA(VLOOKUP($A956,'classes-translation-lookup'!$A$2:$C$1000,2,FALSE)),,VLOOKUP($A956,'classes-translation-lookup'!$A$2:$C$1000,2,FALSE))</f>
        <v>0</v>
      </c>
      <c r="K956" s="3">
        <f>IF(ISNA(VLOOKUP($A956,'classes-translation-lookup'!$A$2:$C$1000,3,FALSE)),,VLOOKUP($A956,'classes-translation-lookup'!$A$2:$C$1000,3,FALSE))</f>
        <v>0</v>
      </c>
    </row>
    <row r="957" spans="3:11" ht="13">
      <c r="C957" s="3"/>
      <c r="D957" s="3"/>
      <c r="E957" s="3"/>
      <c r="F957" s="3"/>
      <c r="G957" s="3"/>
      <c r="J957" s="3">
        <f>IF(ISNA(VLOOKUP($A957,'classes-translation-lookup'!$A$2:$C$1000,2,FALSE)),,VLOOKUP($A957,'classes-translation-lookup'!$A$2:$C$1000,2,FALSE))</f>
        <v>0</v>
      </c>
      <c r="K957" s="3">
        <f>IF(ISNA(VLOOKUP($A957,'classes-translation-lookup'!$A$2:$C$1000,3,FALSE)),,VLOOKUP($A957,'classes-translation-lookup'!$A$2:$C$1000,3,FALSE))</f>
        <v>0</v>
      </c>
    </row>
    <row r="958" spans="3:11" ht="13">
      <c r="C958" s="3"/>
      <c r="D958" s="3"/>
      <c r="E958" s="3"/>
      <c r="F958" s="3"/>
      <c r="G958" s="3"/>
      <c r="J958" s="3">
        <f>IF(ISNA(VLOOKUP($A958,'classes-translation-lookup'!$A$2:$C$1000,2,FALSE)),,VLOOKUP($A958,'classes-translation-lookup'!$A$2:$C$1000,2,FALSE))</f>
        <v>0</v>
      </c>
      <c r="K958" s="3">
        <f>IF(ISNA(VLOOKUP($A958,'classes-translation-lookup'!$A$2:$C$1000,3,FALSE)),,VLOOKUP($A958,'classes-translation-lookup'!$A$2:$C$1000,3,FALSE))</f>
        <v>0</v>
      </c>
    </row>
    <row r="959" spans="3:11" ht="13">
      <c r="C959" s="3"/>
      <c r="D959" s="3"/>
      <c r="E959" s="3"/>
      <c r="F959" s="3"/>
      <c r="G959" s="3"/>
      <c r="J959" s="3">
        <f>IF(ISNA(VLOOKUP($A959,'classes-translation-lookup'!$A$2:$C$1000,2,FALSE)),,VLOOKUP($A959,'classes-translation-lookup'!$A$2:$C$1000,2,FALSE))</f>
        <v>0</v>
      </c>
      <c r="K959" s="3">
        <f>IF(ISNA(VLOOKUP($A959,'classes-translation-lookup'!$A$2:$C$1000,3,FALSE)),,VLOOKUP($A959,'classes-translation-lookup'!$A$2:$C$1000,3,FALSE))</f>
        <v>0</v>
      </c>
    </row>
    <row r="960" spans="3:11" ht="13">
      <c r="C960" s="3"/>
      <c r="D960" s="3"/>
      <c r="E960" s="3"/>
      <c r="F960" s="3"/>
      <c r="G960" s="3"/>
      <c r="J960" s="3">
        <f>IF(ISNA(VLOOKUP($A960,'classes-translation-lookup'!$A$2:$C$1000,2,FALSE)),,VLOOKUP($A960,'classes-translation-lookup'!$A$2:$C$1000,2,FALSE))</f>
        <v>0</v>
      </c>
      <c r="K960" s="3">
        <f>IF(ISNA(VLOOKUP($A960,'classes-translation-lookup'!$A$2:$C$1000,3,FALSE)),,VLOOKUP($A960,'classes-translation-lookup'!$A$2:$C$1000,3,FALSE))</f>
        <v>0</v>
      </c>
    </row>
    <row r="961" spans="3:11" ht="13">
      <c r="C961" s="3"/>
      <c r="D961" s="3"/>
      <c r="E961" s="3"/>
      <c r="F961" s="3"/>
      <c r="G961" s="3"/>
      <c r="J961" s="3">
        <f>IF(ISNA(VLOOKUP($A961,'classes-translation-lookup'!$A$2:$C$1000,2,FALSE)),,VLOOKUP($A961,'classes-translation-lookup'!$A$2:$C$1000,2,FALSE))</f>
        <v>0</v>
      </c>
      <c r="K961" s="3">
        <f>IF(ISNA(VLOOKUP($A961,'classes-translation-lookup'!$A$2:$C$1000,3,FALSE)),,VLOOKUP($A961,'classes-translation-lookup'!$A$2:$C$1000,3,FALSE))</f>
        <v>0</v>
      </c>
    </row>
    <row r="962" spans="3:11" ht="13">
      <c r="C962" s="3"/>
      <c r="D962" s="3"/>
      <c r="E962" s="3"/>
      <c r="F962" s="3"/>
      <c r="G962" s="3"/>
      <c r="J962" s="3">
        <f>IF(ISNA(VLOOKUP($A962,'classes-translation-lookup'!$A$2:$C$1000,2,FALSE)),,VLOOKUP($A962,'classes-translation-lookup'!$A$2:$C$1000,2,FALSE))</f>
        <v>0</v>
      </c>
      <c r="K962" s="3">
        <f>IF(ISNA(VLOOKUP($A962,'classes-translation-lookup'!$A$2:$C$1000,3,FALSE)),,VLOOKUP($A962,'classes-translation-lookup'!$A$2:$C$1000,3,FALSE))</f>
        <v>0</v>
      </c>
    </row>
    <row r="963" spans="3:11" ht="13">
      <c r="C963" s="3"/>
      <c r="D963" s="3"/>
      <c r="E963" s="3"/>
      <c r="F963" s="3"/>
      <c r="G963" s="3"/>
      <c r="J963" s="3">
        <f>IF(ISNA(VLOOKUP($A963,'classes-translation-lookup'!$A$2:$C$1000,2,FALSE)),,VLOOKUP($A963,'classes-translation-lookup'!$A$2:$C$1000,2,FALSE))</f>
        <v>0</v>
      </c>
      <c r="K963" s="3">
        <f>IF(ISNA(VLOOKUP($A963,'classes-translation-lookup'!$A$2:$C$1000,3,FALSE)),,VLOOKUP($A963,'classes-translation-lookup'!$A$2:$C$1000,3,FALSE))</f>
        <v>0</v>
      </c>
    </row>
    <row r="964" spans="3:11" ht="13">
      <c r="C964" s="3"/>
      <c r="D964" s="3"/>
      <c r="E964" s="3"/>
      <c r="F964" s="3"/>
      <c r="G964" s="3"/>
      <c r="J964" s="3">
        <f>IF(ISNA(VLOOKUP($A964,'classes-translation-lookup'!$A$2:$C$1000,2,FALSE)),,VLOOKUP($A964,'classes-translation-lookup'!$A$2:$C$1000,2,FALSE))</f>
        <v>0</v>
      </c>
      <c r="K964" s="3">
        <f>IF(ISNA(VLOOKUP($A964,'classes-translation-lookup'!$A$2:$C$1000,3,FALSE)),,VLOOKUP($A964,'classes-translation-lookup'!$A$2:$C$1000,3,FALSE))</f>
        <v>0</v>
      </c>
    </row>
    <row r="965" spans="3:11" ht="13">
      <c r="C965" s="3"/>
      <c r="D965" s="3"/>
      <c r="E965" s="3"/>
      <c r="F965" s="3"/>
      <c r="G965" s="3"/>
      <c r="J965" s="3">
        <f>IF(ISNA(VLOOKUP($A965,'classes-translation-lookup'!$A$2:$C$1000,2,FALSE)),,VLOOKUP($A965,'classes-translation-lookup'!$A$2:$C$1000,2,FALSE))</f>
        <v>0</v>
      </c>
      <c r="K965" s="3">
        <f>IF(ISNA(VLOOKUP($A965,'classes-translation-lookup'!$A$2:$C$1000,3,FALSE)),,VLOOKUP($A965,'classes-translation-lookup'!$A$2:$C$1000,3,FALSE))</f>
        <v>0</v>
      </c>
    </row>
    <row r="966" spans="3:11" ht="13">
      <c r="C966" s="3"/>
      <c r="D966" s="3"/>
      <c r="E966" s="3"/>
      <c r="F966" s="3"/>
      <c r="G966" s="3"/>
      <c r="J966" s="3">
        <f>IF(ISNA(VLOOKUP($A966,'classes-translation-lookup'!$A$2:$C$1000,2,FALSE)),,VLOOKUP($A966,'classes-translation-lookup'!$A$2:$C$1000,2,FALSE))</f>
        <v>0</v>
      </c>
      <c r="K966" s="3">
        <f>IF(ISNA(VLOOKUP($A966,'classes-translation-lookup'!$A$2:$C$1000,3,FALSE)),,VLOOKUP($A966,'classes-translation-lookup'!$A$2:$C$1000,3,FALSE))</f>
        <v>0</v>
      </c>
    </row>
    <row r="967" spans="3:11" ht="13">
      <c r="C967" s="3"/>
      <c r="D967" s="3"/>
      <c r="E967" s="3"/>
      <c r="F967" s="3"/>
      <c r="G967" s="3"/>
      <c r="J967" s="3">
        <f>IF(ISNA(VLOOKUP($A967,'classes-translation-lookup'!$A$2:$C$1000,2,FALSE)),,VLOOKUP($A967,'classes-translation-lookup'!$A$2:$C$1000,2,FALSE))</f>
        <v>0</v>
      </c>
      <c r="K967" s="3">
        <f>IF(ISNA(VLOOKUP($A967,'classes-translation-lookup'!$A$2:$C$1000,3,FALSE)),,VLOOKUP($A967,'classes-translation-lookup'!$A$2:$C$1000,3,FALSE))</f>
        <v>0</v>
      </c>
    </row>
    <row r="968" spans="3:11" ht="13">
      <c r="C968" s="3"/>
      <c r="D968" s="3"/>
      <c r="E968" s="3"/>
      <c r="F968" s="3"/>
      <c r="G968" s="3"/>
      <c r="J968" s="3">
        <f>IF(ISNA(VLOOKUP($A968,'classes-translation-lookup'!$A$2:$C$1000,2,FALSE)),,VLOOKUP($A968,'classes-translation-lookup'!$A$2:$C$1000,2,FALSE))</f>
        <v>0</v>
      </c>
      <c r="K968" s="3">
        <f>IF(ISNA(VLOOKUP($A968,'classes-translation-lookup'!$A$2:$C$1000,3,FALSE)),,VLOOKUP($A968,'classes-translation-lookup'!$A$2:$C$1000,3,FALSE))</f>
        <v>0</v>
      </c>
    </row>
    <row r="969" spans="3:11" ht="13">
      <c r="C969" s="3"/>
      <c r="D969" s="3"/>
      <c r="E969" s="3"/>
      <c r="F969" s="3"/>
      <c r="G969" s="3"/>
      <c r="J969" s="3">
        <f>IF(ISNA(VLOOKUP($A969,'classes-translation-lookup'!$A$2:$C$1000,2,FALSE)),,VLOOKUP($A969,'classes-translation-lookup'!$A$2:$C$1000,2,FALSE))</f>
        <v>0</v>
      </c>
      <c r="K969" s="3">
        <f>IF(ISNA(VLOOKUP($A969,'classes-translation-lookup'!$A$2:$C$1000,3,FALSE)),,VLOOKUP($A969,'classes-translation-lookup'!$A$2:$C$1000,3,FALSE))</f>
        <v>0</v>
      </c>
    </row>
    <row r="970" spans="3:11" ht="13">
      <c r="C970" s="3"/>
      <c r="D970" s="3"/>
      <c r="E970" s="3"/>
      <c r="F970" s="3"/>
      <c r="G970" s="3"/>
      <c r="J970" s="3">
        <f>IF(ISNA(VLOOKUP($A970,'classes-translation-lookup'!$A$2:$C$1000,2,FALSE)),,VLOOKUP($A970,'classes-translation-lookup'!$A$2:$C$1000,2,FALSE))</f>
        <v>0</v>
      </c>
      <c r="K970" s="3">
        <f>IF(ISNA(VLOOKUP($A970,'classes-translation-lookup'!$A$2:$C$1000,3,FALSE)),,VLOOKUP($A970,'classes-translation-lookup'!$A$2:$C$1000,3,FALSE))</f>
        <v>0</v>
      </c>
    </row>
    <row r="971" spans="3:11" ht="13">
      <c r="C971" s="3"/>
      <c r="D971" s="3"/>
      <c r="E971" s="3"/>
      <c r="F971" s="3"/>
      <c r="G971" s="3"/>
      <c r="J971" s="3">
        <f>IF(ISNA(VLOOKUP($A971,'classes-translation-lookup'!$A$2:$C$1000,2,FALSE)),,VLOOKUP($A971,'classes-translation-lookup'!$A$2:$C$1000,2,FALSE))</f>
        <v>0</v>
      </c>
      <c r="K971" s="3">
        <f>IF(ISNA(VLOOKUP($A971,'classes-translation-lookup'!$A$2:$C$1000,3,FALSE)),,VLOOKUP($A971,'classes-translation-lookup'!$A$2:$C$1000,3,FALSE))</f>
        <v>0</v>
      </c>
    </row>
    <row r="972" spans="3:11" ht="13">
      <c r="C972" s="3"/>
      <c r="D972" s="3"/>
      <c r="E972" s="3"/>
      <c r="F972" s="3"/>
      <c r="G972" s="3"/>
      <c r="J972" s="3">
        <f>IF(ISNA(VLOOKUP($A972,'classes-translation-lookup'!$A$2:$C$1000,2,FALSE)),,VLOOKUP($A972,'classes-translation-lookup'!$A$2:$C$1000,2,FALSE))</f>
        <v>0</v>
      </c>
      <c r="K972" s="3">
        <f>IF(ISNA(VLOOKUP($A972,'classes-translation-lookup'!$A$2:$C$1000,3,FALSE)),,VLOOKUP($A972,'classes-translation-lookup'!$A$2:$C$1000,3,FALSE))</f>
        <v>0</v>
      </c>
    </row>
    <row r="973" spans="3:11" ht="13">
      <c r="C973" s="3"/>
      <c r="D973" s="3"/>
      <c r="E973" s="3"/>
      <c r="F973" s="3"/>
      <c r="G973" s="3"/>
      <c r="J973" s="3">
        <f>IF(ISNA(VLOOKUP($A973,'classes-translation-lookup'!$A$2:$C$1000,2,FALSE)),,VLOOKUP($A973,'classes-translation-lookup'!$A$2:$C$1000,2,FALSE))</f>
        <v>0</v>
      </c>
      <c r="K973" s="3">
        <f>IF(ISNA(VLOOKUP($A973,'classes-translation-lookup'!$A$2:$C$1000,3,FALSE)),,VLOOKUP($A973,'classes-translation-lookup'!$A$2:$C$1000,3,FALSE))</f>
        <v>0</v>
      </c>
    </row>
    <row r="974" spans="3:11" ht="13">
      <c r="C974" s="3"/>
      <c r="D974" s="3"/>
      <c r="E974" s="3"/>
      <c r="F974" s="3"/>
      <c r="G974" s="3"/>
      <c r="J974" s="3">
        <f>IF(ISNA(VLOOKUP($A974,'classes-translation-lookup'!$A$2:$C$1000,2,FALSE)),,VLOOKUP($A974,'classes-translation-lookup'!$A$2:$C$1000,2,FALSE))</f>
        <v>0</v>
      </c>
      <c r="K974" s="3">
        <f>IF(ISNA(VLOOKUP($A974,'classes-translation-lookup'!$A$2:$C$1000,3,FALSE)),,VLOOKUP($A974,'classes-translation-lookup'!$A$2:$C$1000,3,FALSE))</f>
        <v>0</v>
      </c>
    </row>
    <row r="975" spans="3:11" ht="13">
      <c r="C975" s="3"/>
      <c r="D975" s="3"/>
      <c r="E975" s="3"/>
      <c r="F975" s="3"/>
      <c r="G975" s="3"/>
      <c r="J975" s="3">
        <f>IF(ISNA(VLOOKUP($A975,'classes-translation-lookup'!$A$2:$C$1000,2,FALSE)),,VLOOKUP($A975,'classes-translation-lookup'!$A$2:$C$1000,2,FALSE))</f>
        <v>0</v>
      </c>
      <c r="K975" s="3">
        <f>IF(ISNA(VLOOKUP($A975,'classes-translation-lookup'!$A$2:$C$1000,3,FALSE)),,VLOOKUP($A975,'classes-translation-lookup'!$A$2:$C$1000,3,FALSE))</f>
        <v>0</v>
      </c>
    </row>
    <row r="976" spans="3:11" ht="13">
      <c r="C976" s="3"/>
      <c r="D976" s="3"/>
      <c r="E976" s="3"/>
      <c r="F976" s="3"/>
      <c r="G976" s="3"/>
      <c r="J976" s="3">
        <f>IF(ISNA(VLOOKUP($A976,'classes-translation-lookup'!$A$2:$C$1000,2,FALSE)),,VLOOKUP($A976,'classes-translation-lookup'!$A$2:$C$1000,2,FALSE))</f>
        <v>0</v>
      </c>
      <c r="K976" s="3">
        <f>IF(ISNA(VLOOKUP($A976,'classes-translation-lookup'!$A$2:$C$1000,3,FALSE)),,VLOOKUP($A976,'classes-translation-lookup'!$A$2:$C$1000,3,FALSE))</f>
        <v>0</v>
      </c>
    </row>
    <row r="977" spans="3:11" ht="13">
      <c r="C977" s="3"/>
      <c r="D977" s="3"/>
      <c r="E977" s="3"/>
      <c r="F977" s="3"/>
      <c r="G977" s="3"/>
      <c r="J977" s="3">
        <f>IF(ISNA(VLOOKUP($A977,'classes-translation-lookup'!$A$2:$C$1000,2,FALSE)),,VLOOKUP($A977,'classes-translation-lookup'!$A$2:$C$1000,2,FALSE))</f>
        <v>0</v>
      </c>
      <c r="K977" s="3">
        <f>IF(ISNA(VLOOKUP($A977,'classes-translation-lookup'!$A$2:$C$1000,3,FALSE)),,VLOOKUP($A977,'classes-translation-lookup'!$A$2:$C$1000,3,FALSE))</f>
        <v>0</v>
      </c>
    </row>
    <row r="978" spans="3:11" ht="13">
      <c r="C978" s="3"/>
      <c r="D978" s="3"/>
      <c r="E978" s="3"/>
      <c r="F978" s="3"/>
      <c r="G978" s="3"/>
      <c r="J978" s="3">
        <f>IF(ISNA(VLOOKUP($A978,'classes-translation-lookup'!$A$2:$C$1000,2,FALSE)),,VLOOKUP($A978,'classes-translation-lookup'!$A$2:$C$1000,2,FALSE))</f>
        <v>0</v>
      </c>
      <c r="K978" s="3">
        <f>IF(ISNA(VLOOKUP($A978,'classes-translation-lookup'!$A$2:$C$1000,3,FALSE)),,VLOOKUP($A978,'classes-translation-lookup'!$A$2:$C$1000,3,FALSE))</f>
        <v>0</v>
      </c>
    </row>
    <row r="979" spans="3:11" ht="13">
      <c r="C979" s="3"/>
      <c r="D979" s="3"/>
      <c r="E979" s="3"/>
      <c r="F979" s="3"/>
      <c r="G979" s="3"/>
      <c r="J979" s="3">
        <f>IF(ISNA(VLOOKUP($A979,'classes-translation-lookup'!$A$2:$C$1000,2,FALSE)),,VLOOKUP($A979,'classes-translation-lookup'!$A$2:$C$1000,2,FALSE))</f>
        <v>0</v>
      </c>
      <c r="K979" s="3">
        <f>IF(ISNA(VLOOKUP($A979,'classes-translation-lookup'!$A$2:$C$1000,3,FALSE)),,VLOOKUP($A979,'classes-translation-lookup'!$A$2:$C$1000,3,FALSE))</f>
        <v>0</v>
      </c>
    </row>
    <row r="980" spans="3:11" ht="13">
      <c r="C980" s="3"/>
      <c r="D980" s="3"/>
      <c r="E980" s="3"/>
      <c r="F980" s="3"/>
      <c r="G980" s="3"/>
      <c r="J980" s="3">
        <f>IF(ISNA(VLOOKUP($A980,'classes-translation-lookup'!$A$2:$C$1000,2,FALSE)),,VLOOKUP($A980,'classes-translation-lookup'!$A$2:$C$1000,2,FALSE))</f>
        <v>0</v>
      </c>
      <c r="K980" s="3">
        <f>IF(ISNA(VLOOKUP($A980,'classes-translation-lookup'!$A$2:$C$1000,3,FALSE)),,VLOOKUP($A980,'classes-translation-lookup'!$A$2:$C$1000,3,FALSE))</f>
        <v>0</v>
      </c>
    </row>
    <row r="981" spans="3:11" ht="13">
      <c r="C981" s="3"/>
      <c r="D981" s="3"/>
      <c r="E981" s="3"/>
      <c r="F981" s="3"/>
      <c r="G981" s="3"/>
      <c r="J981" s="3">
        <f>IF(ISNA(VLOOKUP($A981,'classes-translation-lookup'!$A$2:$C$1000,2,FALSE)),,VLOOKUP($A981,'classes-translation-lookup'!$A$2:$C$1000,2,FALSE))</f>
        <v>0</v>
      </c>
      <c r="K981" s="3">
        <f>IF(ISNA(VLOOKUP($A981,'classes-translation-lookup'!$A$2:$C$1000,3,FALSE)),,VLOOKUP($A981,'classes-translation-lookup'!$A$2:$C$1000,3,FALSE))</f>
        <v>0</v>
      </c>
    </row>
    <row r="982" spans="3:11" ht="13">
      <c r="C982" s="3"/>
      <c r="D982" s="3"/>
      <c r="E982" s="3"/>
      <c r="F982" s="3"/>
      <c r="G982" s="3"/>
      <c r="J982" s="3">
        <f>IF(ISNA(VLOOKUP($A982,'classes-translation-lookup'!$A$2:$C$1000,2,FALSE)),,VLOOKUP($A982,'classes-translation-lookup'!$A$2:$C$1000,2,FALSE))</f>
        <v>0</v>
      </c>
      <c r="K982" s="3">
        <f>IF(ISNA(VLOOKUP($A982,'classes-translation-lookup'!$A$2:$C$1000,3,FALSE)),,VLOOKUP($A982,'classes-translation-lookup'!$A$2:$C$1000,3,FALSE))</f>
        <v>0</v>
      </c>
    </row>
    <row r="983" spans="3:11" ht="13">
      <c r="C983" s="3"/>
      <c r="D983" s="3"/>
      <c r="E983" s="3"/>
      <c r="F983" s="3"/>
      <c r="G983" s="3"/>
      <c r="J983" s="3">
        <f>IF(ISNA(VLOOKUP($A983,'classes-translation-lookup'!$A$2:$C$1000,2,FALSE)),,VLOOKUP($A983,'classes-translation-lookup'!$A$2:$C$1000,2,FALSE))</f>
        <v>0</v>
      </c>
      <c r="K983" s="3">
        <f>IF(ISNA(VLOOKUP($A983,'classes-translation-lookup'!$A$2:$C$1000,3,FALSE)),,VLOOKUP($A983,'classes-translation-lookup'!$A$2:$C$1000,3,FALSE))</f>
        <v>0</v>
      </c>
    </row>
    <row r="984" spans="3:11" ht="13">
      <c r="C984" s="3"/>
      <c r="D984" s="3"/>
      <c r="E984" s="3"/>
      <c r="F984" s="3"/>
      <c r="G984" s="3"/>
      <c r="J984" s="3">
        <f>IF(ISNA(VLOOKUP($A984,'classes-translation-lookup'!$A$2:$C$1000,2,FALSE)),,VLOOKUP($A984,'classes-translation-lookup'!$A$2:$C$1000,2,FALSE))</f>
        <v>0</v>
      </c>
      <c r="K984" s="3">
        <f>IF(ISNA(VLOOKUP($A984,'classes-translation-lookup'!$A$2:$C$1000,3,FALSE)),,VLOOKUP($A984,'classes-translation-lookup'!$A$2:$C$1000,3,FALSE))</f>
        <v>0</v>
      </c>
    </row>
    <row r="985" spans="3:11" ht="13">
      <c r="C985" s="3"/>
      <c r="D985" s="3"/>
      <c r="E985" s="3"/>
      <c r="F985" s="3"/>
      <c r="G985" s="3"/>
      <c r="J985" s="3">
        <f>IF(ISNA(VLOOKUP($A985,'classes-translation-lookup'!$A$2:$C$1000,2,FALSE)),,VLOOKUP($A985,'classes-translation-lookup'!$A$2:$C$1000,2,FALSE))</f>
        <v>0</v>
      </c>
      <c r="K985" s="3">
        <f>IF(ISNA(VLOOKUP($A985,'classes-translation-lookup'!$A$2:$C$1000,3,FALSE)),,VLOOKUP($A985,'classes-translation-lookup'!$A$2:$C$1000,3,FALSE))</f>
        <v>0</v>
      </c>
    </row>
    <row r="986" spans="3:11" ht="13">
      <c r="C986" s="3"/>
      <c r="D986" s="3"/>
      <c r="E986" s="3"/>
      <c r="F986" s="3"/>
      <c r="G986" s="3"/>
      <c r="J986" s="3">
        <f>IF(ISNA(VLOOKUP($A986,'classes-translation-lookup'!$A$2:$C$1000,2,FALSE)),,VLOOKUP($A986,'classes-translation-lookup'!$A$2:$C$1000,2,FALSE))</f>
        <v>0</v>
      </c>
      <c r="K986" s="3">
        <f>IF(ISNA(VLOOKUP($A986,'classes-translation-lookup'!$A$2:$C$1000,3,FALSE)),,VLOOKUP($A986,'classes-translation-lookup'!$A$2:$C$1000,3,FALSE))</f>
        <v>0</v>
      </c>
    </row>
    <row r="987" spans="3:11" ht="13">
      <c r="C987" s="3"/>
      <c r="D987" s="3"/>
      <c r="E987" s="3"/>
      <c r="F987" s="3"/>
      <c r="G987" s="3"/>
      <c r="J987" s="3">
        <f>IF(ISNA(VLOOKUP($A987,'classes-translation-lookup'!$A$2:$C$1000,2,FALSE)),,VLOOKUP($A987,'classes-translation-lookup'!$A$2:$C$1000,2,FALSE))</f>
        <v>0</v>
      </c>
      <c r="K987" s="3">
        <f>IF(ISNA(VLOOKUP($A987,'classes-translation-lookup'!$A$2:$C$1000,3,FALSE)),,VLOOKUP($A987,'classes-translation-lookup'!$A$2:$C$1000,3,FALSE))</f>
        <v>0</v>
      </c>
    </row>
    <row r="988" spans="3:11" ht="13">
      <c r="C988" s="3"/>
      <c r="D988" s="3"/>
      <c r="E988" s="3"/>
      <c r="F988" s="3"/>
      <c r="G988" s="3"/>
      <c r="J988" s="3">
        <f>IF(ISNA(VLOOKUP($A988,'classes-translation-lookup'!$A$2:$C$1000,2,FALSE)),,VLOOKUP($A988,'classes-translation-lookup'!$A$2:$C$1000,2,FALSE))</f>
        <v>0</v>
      </c>
      <c r="K988" s="3">
        <f>IF(ISNA(VLOOKUP($A988,'classes-translation-lookup'!$A$2:$C$1000,3,FALSE)),,VLOOKUP($A988,'classes-translation-lookup'!$A$2:$C$1000,3,FALSE))</f>
        <v>0</v>
      </c>
    </row>
    <row r="989" spans="3:11" ht="13">
      <c r="C989" s="3"/>
      <c r="D989" s="3"/>
      <c r="E989" s="3"/>
      <c r="F989" s="3"/>
      <c r="G989" s="3"/>
      <c r="J989" s="3">
        <f>IF(ISNA(VLOOKUP($A989,'classes-translation-lookup'!$A$2:$C$1000,2,FALSE)),,VLOOKUP($A989,'classes-translation-lookup'!$A$2:$C$1000,2,FALSE))</f>
        <v>0</v>
      </c>
      <c r="K989" s="3">
        <f>IF(ISNA(VLOOKUP($A989,'classes-translation-lookup'!$A$2:$C$1000,3,FALSE)),,VLOOKUP($A989,'classes-translation-lookup'!$A$2:$C$1000,3,FALSE))</f>
        <v>0</v>
      </c>
    </row>
    <row r="990" spans="3:11" ht="13">
      <c r="C990" s="3"/>
      <c r="D990" s="3"/>
      <c r="E990" s="3"/>
      <c r="F990" s="3"/>
      <c r="G990" s="3"/>
      <c r="J990" s="3">
        <f>IF(ISNA(VLOOKUP($A990,'classes-translation-lookup'!$A$2:$C$1000,2,FALSE)),,VLOOKUP($A990,'classes-translation-lookup'!$A$2:$C$1000,2,FALSE))</f>
        <v>0</v>
      </c>
      <c r="K990" s="3">
        <f>IF(ISNA(VLOOKUP($A990,'classes-translation-lookup'!$A$2:$C$1000,3,FALSE)),,VLOOKUP($A990,'classes-translation-lookup'!$A$2:$C$1000,3,FALSE))</f>
        <v>0</v>
      </c>
    </row>
    <row r="991" spans="3:11" ht="13">
      <c r="C991" s="3"/>
      <c r="D991" s="3"/>
      <c r="E991" s="3"/>
      <c r="F991" s="3"/>
      <c r="G991" s="3"/>
      <c r="J991" s="3">
        <f>IF(ISNA(VLOOKUP($A991,'classes-translation-lookup'!$A$2:$C$1000,2,FALSE)),,VLOOKUP($A991,'classes-translation-lookup'!$A$2:$C$1000,2,FALSE))</f>
        <v>0</v>
      </c>
      <c r="K991" s="3">
        <f>IF(ISNA(VLOOKUP($A991,'classes-translation-lookup'!$A$2:$C$1000,3,FALSE)),,VLOOKUP($A991,'classes-translation-lookup'!$A$2:$C$1000,3,FALSE))</f>
        <v>0</v>
      </c>
    </row>
    <row r="992" spans="3:11" ht="13">
      <c r="C992" s="3"/>
      <c r="D992" s="3"/>
      <c r="E992" s="3"/>
      <c r="F992" s="3"/>
      <c r="G992" s="3"/>
      <c r="J992" s="3">
        <f>IF(ISNA(VLOOKUP($A992,'classes-translation-lookup'!$A$2:$C$1000,2,FALSE)),,VLOOKUP($A992,'classes-translation-lookup'!$A$2:$C$1000,2,FALSE))</f>
        <v>0</v>
      </c>
      <c r="K992" s="3">
        <f>IF(ISNA(VLOOKUP($A992,'classes-translation-lookup'!$A$2:$C$1000,3,FALSE)),,VLOOKUP($A992,'classes-translation-lookup'!$A$2:$C$1000,3,FALSE))</f>
        <v>0</v>
      </c>
    </row>
    <row r="993" spans="3:11" ht="13">
      <c r="C993" s="3"/>
      <c r="D993" s="3"/>
      <c r="E993" s="3"/>
      <c r="F993" s="3"/>
      <c r="G993" s="3"/>
      <c r="J993" s="3">
        <f>IF(ISNA(VLOOKUP($A993,'classes-translation-lookup'!$A$2:$C$1000,2,FALSE)),,VLOOKUP($A993,'classes-translation-lookup'!$A$2:$C$1000,2,FALSE))</f>
        <v>0</v>
      </c>
      <c r="K993" s="3">
        <f>IF(ISNA(VLOOKUP($A993,'classes-translation-lookup'!$A$2:$C$1000,3,FALSE)),,VLOOKUP($A993,'classes-translation-lookup'!$A$2:$C$1000,3,FALSE))</f>
        <v>0</v>
      </c>
    </row>
    <row r="994" spans="3:11" ht="13">
      <c r="C994" s="3"/>
      <c r="D994" s="3"/>
      <c r="E994" s="3"/>
      <c r="F994" s="3"/>
      <c r="G994" s="3"/>
      <c r="J994" s="3">
        <f>IF(ISNA(VLOOKUP($A994,'classes-translation-lookup'!$A$2:$C$1000,2,FALSE)),,VLOOKUP($A994,'classes-translation-lookup'!$A$2:$C$1000,2,FALSE))</f>
        <v>0</v>
      </c>
      <c r="K994" s="3">
        <f>IF(ISNA(VLOOKUP($A994,'classes-translation-lookup'!$A$2:$C$1000,3,FALSE)),,VLOOKUP($A994,'classes-translation-lookup'!$A$2:$C$1000,3,FALSE))</f>
        <v>0</v>
      </c>
    </row>
    <row r="995" spans="3:11" ht="13">
      <c r="C995" s="3"/>
      <c r="D995" s="3"/>
      <c r="E995" s="3"/>
      <c r="F995" s="3"/>
      <c r="G995" s="3"/>
      <c r="J995" s="3">
        <f>IF(ISNA(VLOOKUP($A995,'classes-translation-lookup'!$A$2:$C$1000,2,FALSE)),,VLOOKUP($A995,'classes-translation-lookup'!$A$2:$C$1000,2,FALSE))</f>
        <v>0</v>
      </c>
      <c r="K995" s="3">
        <f>IF(ISNA(VLOOKUP($A995,'classes-translation-lookup'!$A$2:$C$1000,3,FALSE)),,VLOOKUP($A995,'classes-translation-lookup'!$A$2:$C$1000,3,FALSE))</f>
        <v>0</v>
      </c>
    </row>
    <row r="996" spans="3:11" ht="13">
      <c r="C996" s="3"/>
      <c r="D996" s="3"/>
      <c r="E996" s="3"/>
      <c r="F996" s="3"/>
      <c r="G996" s="3"/>
      <c r="J996" s="3">
        <f>IF(ISNA(VLOOKUP($A996,'classes-translation-lookup'!$A$2:$C$1000,2,FALSE)),,VLOOKUP($A996,'classes-translation-lookup'!$A$2:$C$1000,2,FALSE))</f>
        <v>0</v>
      </c>
      <c r="K996" s="3">
        <f>IF(ISNA(VLOOKUP($A996,'classes-translation-lookup'!$A$2:$C$1000,3,FALSE)),,VLOOKUP($A996,'classes-translation-lookup'!$A$2:$C$1000,3,FALSE))</f>
        <v>0</v>
      </c>
    </row>
    <row r="997" spans="3:11" ht="13">
      <c r="C997" s="3"/>
      <c r="D997" s="3"/>
      <c r="E997" s="3"/>
      <c r="F997" s="3"/>
      <c r="G997" s="3"/>
      <c r="J997" s="3">
        <f>IF(ISNA(VLOOKUP($A997,'classes-translation-lookup'!$A$2:$C$1000,2,FALSE)),,VLOOKUP($A997,'classes-translation-lookup'!$A$2:$C$1000,2,FALSE))</f>
        <v>0</v>
      </c>
      <c r="K997" s="3">
        <f>IF(ISNA(VLOOKUP($A997,'classes-translation-lookup'!$A$2:$C$1000,3,FALSE)),,VLOOKUP($A997,'classes-translation-lookup'!$A$2:$C$1000,3,FALSE))</f>
        <v>0</v>
      </c>
    </row>
    <row r="998" spans="3:11" ht="13">
      <c r="C998" s="3"/>
      <c r="D998" s="3"/>
      <c r="E998" s="3"/>
      <c r="F998" s="3"/>
      <c r="G998" s="3"/>
      <c r="J998" s="3">
        <f>IF(ISNA(VLOOKUP($A998,'classes-translation-lookup'!$A$2:$C$1000,2,FALSE)),,VLOOKUP($A998,'classes-translation-lookup'!$A$2:$C$1000,2,FALSE))</f>
        <v>0</v>
      </c>
      <c r="K998" s="3">
        <f>IF(ISNA(VLOOKUP($A998,'classes-translation-lookup'!$A$2:$C$1000,3,FALSE)),,VLOOKUP($A998,'classes-translation-lookup'!$A$2:$C$1000,3,FALSE))</f>
        <v>0</v>
      </c>
    </row>
    <row r="999" spans="3:11" ht="13">
      <c r="C999" s="3"/>
      <c r="D999" s="3"/>
      <c r="E999" s="3"/>
      <c r="F999" s="3"/>
      <c r="G999" s="3"/>
      <c r="J999" s="3">
        <f>IF(ISNA(VLOOKUP($A999,'classes-translation-lookup'!$A$2:$C$1000,2,FALSE)),,VLOOKUP($A999,'classes-translation-lookup'!$A$2:$C$1000,2,FALSE))</f>
        <v>0</v>
      </c>
      <c r="K999" s="3">
        <f>IF(ISNA(VLOOKUP($A999,'classes-translation-lookup'!$A$2:$C$1000,3,FALSE)),,VLOOKUP($A999,'classes-translation-lookup'!$A$2:$C$1000,3,FALSE))</f>
        <v>0</v>
      </c>
    </row>
    <row r="1000" spans="3:11" ht="13">
      <c r="C1000" s="3"/>
      <c r="D1000" s="3"/>
      <c r="E1000" s="3"/>
      <c r="F1000" s="3"/>
      <c r="G1000" s="3"/>
      <c r="J1000" s="3">
        <f>IF(ISNA(VLOOKUP($A1000,'classes-translation-lookup'!$A$2:$C$1000,2,FALSE)),,VLOOKUP($A1000,'classes-translation-lookup'!$A$2:$C$1000,2,FALSE))</f>
        <v>0</v>
      </c>
      <c r="K1000" s="3">
        <f>IF(ISNA(VLOOKUP($A1000,'classes-translation-lookup'!$A$2:$C$1000,3,FALSE)),,VLOOKUP($A1000,'classes-translation-lookup'!$A$2:$C$1000,3,FALSE))</f>
        <v>0</v>
      </c>
    </row>
  </sheetData>
  <autoFilter ref="A1:K1000" xr:uid="{00000000-0009-0000-0000-00001D000000}"/>
  <hyperlinks>
    <hyperlink ref="D2" r:id="rId1" xr:uid="{00000000-0004-0000-1D00-000000000000}"/>
    <hyperlink ref="E2" r:id="rId2" xr:uid="{00000000-0004-0000-1D00-000001000000}"/>
    <hyperlink ref="F2" r:id="rId3" xr:uid="{00000000-0004-0000-1D00-000002000000}"/>
    <hyperlink ref="D3" r:id="rId4" xr:uid="{00000000-0004-0000-1D00-000003000000}"/>
    <hyperlink ref="D4" r:id="rId5" xr:uid="{00000000-0004-0000-1D00-000004000000}"/>
    <hyperlink ref="D5" r:id="rId6" xr:uid="{00000000-0004-0000-1D00-000005000000}"/>
    <hyperlink ref="D6" r:id="rId7" xr:uid="{00000000-0004-0000-1D00-000006000000}"/>
    <hyperlink ref="D7" r:id="rId8" xr:uid="{00000000-0004-0000-1D00-000007000000}"/>
    <hyperlink ref="E7" r:id="rId9" xr:uid="{00000000-0004-0000-1D00-000008000000}"/>
    <hyperlink ref="F7" r:id="rId10" xr:uid="{00000000-0004-0000-1D00-000009000000}"/>
    <hyperlink ref="D8" r:id="rId11" xr:uid="{00000000-0004-0000-1D00-00000A000000}"/>
    <hyperlink ref="E8" r:id="rId12" xr:uid="{00000000-0004-0000-1D00-00000B000000}"/>
    <hyperlink ref="F8" r:id="rId13" xr:uid="{00000000-0004-0000-1D00-00000C000000}"/>
    <hyperlink ref="D9" r:id="rId14" xr:uid="{00000000-0004-0000-1D00-00000D000000}"/>
    <hyperlink ref="F9" r:id="rId15" xr:uid="{00000000-0004-0000-1D00-00000E000000}"/>
    <hyperlink ref="D10" r:id="rId16" xr:uid="{00000000-0004-0000-1D00-00000F000000}"/>
    <hyperlink ref="D11" r:id="rId17" xr:uid="{00000000-0004-0000-1D00-000010000000}"/>
    <hyperlink ref="E11" r:id="rId18" xr:uid="{00000000-0004-0000-1D00-000011000000}"/>
    <hyperlink ref="D12" r:id="rId19" xr:uid="{00000000-0004-0000-1D00-000012000000}"/>
    <hyperlink ref="D13" r:id="rId20" xr:uid="{00000000-0004-0000-1D00-000013000000}"/>
    <hyperlink ref="D14" r:id="rId21" xr:uid="{00000000-0004-0000-1D00-000014000000}"/>
    <hyperlink ref="D15" r:id="rId22" xr:uid="{00000000-0004-0000-1D00-000015000000}"/>
    <hyperlink ref="D21" r:id="rId23" xr:uid="{00000000-0004-0000-1D00-000016000000}"/>
    <hyperlink ref="E21" r:id="rId24" xr:uid="{00000000-0004-0000-1D00-000017000000}"/>
    <hyperlink ref="F21" r:id="rId25" xr:uid="{00000000-0004-0000-1D00-000018000000}"/>
    <hyperlink ref="D23" r:id="rId26" xr:uid="{00000000-0004-0000-1D00-000019000000}"/>
    <hyperlink ref="E23" r:id="rId27" xr:uid="{00000000-0004-0000-1D00-00001A000000}"/>
    <hyperlink ref="F23" r:id="rId28" xr:uid="{00000000-0004-0000-1D00-00001B000000}"/>
    <hyperlink ref="D24" r:id="rId29" xr:uid="{00000000-0004-0000-1D00-00001C000000}"/>
    <hyperlink ref="E24" r:id="rId30" xr:uid="{00000000-0004-0000-1D00-00001D000000}"/>
    <hyperlink ref="F24" r:id="rId31" xr:uid="{00000000-0004-0000-1D00-00001E000000}"/>
    <hyperlink ref="D25" r:id="rId32" xr:uid="{00000000-0004-0000-1D00-00001F000000}"/>
    <hyperlink ref="D27" r:id="rId33" xr:uid="{00000000-0004-0000-1D00-000020000000}"/>
    <hyperlink ref="E27" r:id="rId34" xr:uid="{00000000-0004-0000-1D00-000021000000}"/>
    <hyperlink ref="F27" r:id="rId35" xr:uid="{00000000-0004-0000-1D00-000022000000}"/>
    <hyperlink ref="D28" r:id="rId36" xr:uid="{00000000-0004-0000-1D00-000023000000}"/>
    <hyperlink ref="E28" r:id="rId37" xr:uid="{00000000-0004-0000-1D00-000024000000}"/>
    <hyperlink ref="F28" r:id="rId38" xr:uid="{00000000-0004-0000-1D00-000025000000}"/>
    <hyperlink ref="D31" r:id="rId39" xr:uid="{00000000-0004-0000-1D00-000026000000}"/>
    <hyperlink ref="D32" r:id="rId40" xr:uid="{00000000-0004-0000-1D00-000027000000}"/>
    <hyperlink ref="D33" r:id="rId41" xr:uid="{00000000-0004-0000-1D00-000028000000}"/>
    <hyperlink ref="D34" r:id="rId42" xr:uid="{00000000-0004-0000-1D00-000029000000}"/>
    <hyperlink ref="D35" r:id="rId43" xr:uid="{00000000-0004-0000-1D00-00002A000000}"/>
    <hyperlink ref="D36" r:id="rId44" xr:uid="{00000000-0004-0000-1D00-00002B000000}"/>
    <hyperlink ref="D37" r:id="rId45" xr:uid="{00000000-0004-0000-1D00-00002C000000}"/>
    <hyperlink ref="D38" r:id="rId46" xr:uid="{00000000-0004-0000-1D00-00002D000000}"/>
    <hyperlink ref="D39" r:id="rId47" xr:uid="{00000000-0004-0000-1D00-00002E000000}"/>
    <hyperlink ref="E39" r:id="rId48" xr:uid="{00000000-0004-0000-1D00-00002F000000}"/>
    <hyperlink ref="D40" r:id="rId49" xr:uid="{00000000-0004-0000-1D00-000030000000}"/>
    <hyperlink ref="E40" r:id="rId50" xr:uid="{00000000-0004-0000-1D00-000031000000}"/>
    <hyperlink ref="F40" r:id="rId51" xr:uid="{00000000-0004-0000-1D00-000032000000}"/>
    <hyperlink ref="D41" r:id="rId52" xr:uid="{00000000-0004-0000-1D00-000033000000}"/>
    <hyperlink ref="E41" r:id="rId53" xr:uid="{00000000-0004-0000-1D00-000034000000}"/>
    <hyperlink ref="F41" r:id="rId54" xr:uid="{00000000-0004-0000-1D00-000035000000}"/>
    <hyperlink ref="D42" r:id="rId55" xr:uid="{00000000-0004-0000-1D00-000036000000}"/>
    <hyperlink ref="E42" r:id="rId56" xr:uid="{00000000-0004-0000-1D00-000037000000}"/>
    <hyperlink ref="F42" r:id="rId57" xr:uid="{00000000-0004-0000-1D00-000038000000}"/>
    <hyperlink ref="F43" r:id="rId58" xr:uid="{00000000-0004-0000-1D00-000039000000}"/>
    <hyperlink ref="D44" r:id="rId59" xr:uid="{00000000-0004-0000-1D00-00003A000000}"/>
    <hyperlink ref="E44" r:id="rId60" xr:uid="{00000000-0004-0000-1D00-00003B000000}"/>
    <hyperlink ref="F44" r:id="rId61" xr:uid="{00000000-0004-0000-1D00-00003C000000}"/>
    <hyperlink ref="D45" r:id="rId62" xr:uid="{00000000-0004-0000-1D00-00003D000000}"/>
    <hyperlink ref="E45" r:id="rId63" xr:uid="{00000000-0004-0000-1D00-00003E000000}"/>
    <hyperlink ref="F45" r:id="rId64" xr:uid="{00000000-0004-0000-1D00-00003F000000}"/>
    <hyperlink ref="D46" r:id="rId65" xr:uid="{00000000-0004-0000-1D00-000040000000}"/>
    <hyperlink ref="E46" r:id="rId66" xr:uid="{00000000-0004-0000-1D00-000041000000}"/>
    <hyperlink ref="F46" r:id="rId67" xr:uid="{00000000-0004-0000-1D00-000042000000}"/>
    <hyperlink ref="D47" r:id="rId68" xr:uid="{00000000-0004-0000-1D00-000043000000}"/>
    <hyperlink ref="E47" r:id="rId69" xr:uid="{00000000-0004-0000-1D00-000044000000}"/>
    <hyperlink ref="F47" r:id="rId70" xr:uid="{00000000-0004-0000-1D00-000045000000}"/>
    <hyperlink ref="D48" r:id="rId71" xr:uid="{00000000-0004-0000-1D00-000046000000}"/>
    <hyperlink ref="E48" r:id="rId72" xr:uid="{00000000-0004-0000-1D00-000047000000}"/>
    <hyperlink ref="F48" r:id="rId73" xr:uid="{00000000-0004-0000-1D00-000048000000}"/>
    <hyperlink ref="D51" r:id="rId74" xr:uid="{00000000-0004-0000-1D00-000049000000}"/>
    <hyperlink ref="D52" r:id="rId75" xr:uid="{00000000-0004-0000-1D00-00004A000000}"/>
    <hyperlink ref="D53" r:id="rId76" xr:uid="{00000000-0004-0000-1D00-00004B000000}"/>
    <hyperlink ref="D54" r:id="rId77" xr:uid="{00000000-0004-0000-1D00-00004C000000}"/>
    <hyperlink ref="D55" r:id="rId78" xr:uid="{00000000-0004-0000-1D00-00004D000000}"/>
    <hyperlink ref="D56" r:id="rId79" xr:uid="{00000000-0004-0000-1D00-00004E000000}"/>
    <hyperlink ref="D57" r:id="rId80" xr:uid="{00000000-0004-0000-1D00-00004F000000}"/>
    <hyperlink ref="D58" r:id="rId81" xr:uid="{00000000-0004-0000-1D00-000050000000}"/>
    <hyperlink ref="D59" r:id="rId82" xr:uid="{00000000-0004-0000-1D00-000051000000}"/>
    <hyperlink ref="D60" r:id="rId83" xr:uid="{00000000-0004-0000-1D00-000052000000}"/>
    <hyperlink ref="E60" r:id="rId84" xr:uid="{00000000-0004-0000-1D00-000053000000}"/>
    <hyperlink ref="F60" r:id="rId85" xr:uid="{00000000-0004-0000-1D00-000054000000}"/>
    <hyperlink ref="D61" r:id="rId86" xr:uid="{00000000-0004-0000-1D00-000055000000}"/>
    <hyperlink ref="E61" r:id="rId87" xr:uid="{00000000-0004-0000-1D00-000056000000}"/>
    <hyperlink ref="F61" r:id="rId88" xr:uid="{00000000-0004-0000-1D00-000057000000}"/>
    <hyperlink ref="D64" r:id="rId89" xr:uid="{00000000-0004-0000-1D00-000058000000}"/>
    <hyperlink ref="E64" r:id="rId90" xr:uid="{00000000-0004-0000-1D00-000059000000}"/>
    <hyperlink ref="D65" r:id="rId91" xr:uid="{00000000-0004-0000-1D00-00005A000000}"/>
    <hyperlink ref="E65" r:id="rId92" xr:uid="{00000000-0004-0000-1D00-00005B000000}"/>
    <hyperlink ref="F65" r:id="rId93" xr:uid="{00000000-0004-0000-1D00-00005C000000}"/>
    <hyperlink ref="D66" r:id="rId94" xr:uid="{00000000-0004-0000-1D00-00005D000000}"/>
    <hyperlink ref="E66" r:id="rId95" xr:uid="{00000000-0004-0000-1D00-00005E000000}"/>
    <hyperlink ref="F66" r:id="rId96" xr:uid="{00000000-0004-0000-1D00-00005F000000}"/>
    <hyperlink ref="D69" r:id="rId97" xr:uid="{00000000-0004-0000-1D00-000060000000}"/>
    <hyperlink ref="E69" r:id="rId98" xr:uid="{00000000-0004-0000-1D00-000061000000}"/>
    <hyperlink ref="F69" r:id="rId99" xr:uid="{00000000-0004-0000-1D00-000062000000}"/>
    <hyperlink ref="D70" r:id="rId100" xr:uid="{00000000-0004-0000-1D00-000063000000}"/>
    <hyperlink ref="E70" r:id="rId101" xr:uid="{00000000-0004-0000-1D00-000064000000}"/>
    <hyperlink ref="F70" r:id="rId102" xr:uid="{00000000-0004-0000-1D00-000065000000}"/>
    <hyperlink ref="D72" r:id="rId103" xr:uid="{00000000-0004-0000-1D00-000066000000}"/>
    <hyperlink ref="E72" r:id="rId104" xr:uid="{00000000-0004-0000-1D00-000067000000}"/>
    <hyperlink ref="F72" r:id="rId105" xr:uid="{00000000-0004-0000-1D00-000068000000}"/>
    <hyperlink ref="D73" r:id="rId106" xr:uid="{00000000-0004-0000-1D00-000069000000}"/>
    <hyperlink ref="E73" r:id="rId107" xr:uid="{00000000-0004-0000-1D00-00006A000000}"/>
    <hyperlink ref="F73" r:id="rId108" xr:uid="{00000000-0004-0000-1D00-00006B000000}"/>
    <hyperlink ref="D75" r:id="rId109" xr:uid="{00000000-0004-0000-1D00-00006C000000}"/>
    <hyperlink ref="E75" r:id="rId110" xr:uid="{00000000-0004-0000-1D00-00006D000000}"/>
    <hyperlink ref="F75" r:id="rId111" xr:uid="{00000000-0004-0000-1D00-00006E000000}"/>
    <hyperlink ref="D79" r:id="rId112" xr:uid="{00000000-0004-0000-1D00-00006F000000}"/>
    <hyperlink ref="E79" r:id="rId113" xr:uid="{00000000-0004-0000-1D00-000070000000}"/>
    <hyperlink ref="F79" r:id="rId114" xr:uid="{00000000-0004-0000-1D00-000071000000}"/>
    <hyperlink ref="D80" r:id="rId115" xr:uid="{00000000-0004-0000-1D00-000072000000}"/>
    <hyperlink ref="E80" r:id="rId116" xr:uid="{00000000-0004-0000-1D00-000073000000}"/>
    <hyperlink ref="D81" r:id="rId117" xr:uid="{00000000-0004-0000-1D00-000074000000}"/>
    <hyperlink ref="E81" r:id="rId118" xr:uid="{00000000-0004-0000-1D00-000075000000}"/>
    <hyperlink ref="F81" r:id="rId119" xr:uid="{00000000-0004-0000-1D00-000076000000}"/>
    <hyperlink ref="D82" r:id="rId120" xr:uid="{00000000-0004-0000-1D00-000077000000}"/>
    <hyperlink ref="E82" r:id="rId121" xr:uid="{00000000-0004-0000-1D00-000078000000}"/>
    <hyperlink ref="F82" r:id="rId122" xr:uid="{00000000-0004-0000-1D00-000079000000}"/>
    <hyperlink ref="D83" r:id="rId123" xr:uid="{00000000-0004-0000-1D00-00007A000000}"/>
    <hyperlink ref="E83" r:id="rId124" xr:uid="{00000000-0004-0000-1D00-00007B000000}"/>
    <hyperlink ref="F83" r:id="rId125" xr:uid="{00000000-0004-0000-1D00-00007C000000}"/>
    <hyperlink ref="D84" r:id="rId126" xr:uid="{00000000-0004-0000-1D00-00007D000000}"/>
    <hyperlink ref="D85" r:id="rId127" xr:uid="{00000000-0004-0000-1D00-00007E000000}"/>
    <hyperlink ref="E85" r:id="rId128" xr:uid="{00000000-0004-0000-1D00-00007F000000}"/>
    <hyperlink ref="F85" r:id="rId129" xr:uid="{00000000-0004-0000-1D00-000080000000}"/>
    <hyperlink ref="D86" r:id="rId130" xr:uid="{00000000-0004-0000-1D00-000081000000}"/>
    <hyperlink ref="D87" r:id="rId131" xr:uid="{00000000-0004-0000-1D00-000082000000}"/>
    <hyperlink ref="E87" r:id="rId132" xr:uid="{00000000-0004-0000-1D00-000083000000}"/>
    <hyperlink ref="F87" r:id="rId133" xr:uid="{00000000-0004-0000-1D00-000084000000}"/>
    <hyperlink ref="D88" r:id="rId134" xr:uid="{00000000-0004-0000-1D00-000085000000}"/>
    <hyperlink ref="D89" r:id="rId135" xr:uid="{00000000-0004-0000-1D00-000086000000}"/>
    <hyperlink ref="E89" r:id="rId136" xr:uid="{00000000-0004-0000-1D00-000087000000}"/>
    <hyperlink ref="F89" r:id="rId137" xr:uid="{00000000-0004-0000-1D00-000088000000}"/>
    <hyperlink ref="D90" r:id="rId138" xr:uid="{00000000-0004-0000-1D00-000089000000}"/>
    <hyperlink ref="E90" r:id="rId139" xr:uid="{00000000-0004-0000-1D00-00008A000000}"/>
    <hyperlink ref="F90" r:id="rId140" xr:uid="{00000000-0004-0000-1D00-00008B000000}"/>
    <hyperlink ref="D91" r:id="rId141" xr:uid="{00000000-0004-0000-1D00-00008C000000}"/>
    <hyperlink ref="D92" r:id="rId142" xr:uid="{00000000-0004-0000-1D00-00008D000000}"/>
    <hyperlink ref="D93" r:id="rId143" xr:uid="{00000000-0004-0000-1D00-00008E000000}"/>
    <hyperlink ref="E93" r:id="rId144" xr:uid="{00000000-0004-0000-1D00-00008F000000}"/>
    <hyperlink ref="F93" r:id="rId145" xr:uid="{00000000-0004-0000-1D00-000090000000}"/>
    <hyperlink ref="D94" r:id="rId146" xr:uid="{00000000-0004-0000-1D00-000091000000}"/>
    <hyperlink ref="E94" r:id="rId147" xr:uid="{00000000-0004-0000-1D00-000092000000}"/>
    <hyperlink ref="F94" r:id="rId148" xr:uid="{00000000-0004-0000-1D00-000093000000}"/>
    <hyperlink ref="D95" r:id="rId149" xr:uid="{00000000-0004-0000-1D00-000094000000}"/>
    <hyperlink ref="E95" r:id="rId150" xr:uid="{00000000-0004-0000-1D00-000095000000}"/>
    <hyperlink ref="F95" r:id="rId151" xr:uid="{00000000-0004-0000-1D00-000096000000}"/>
    <hyperlink ref="D96" r:id="rId152" xr:uid="{00000000-0004-0000-1D00-000097000000}"/>
    <hyperlink ref="E96" r:id="rId153" xr:uid="{00000000-0004-0000-1D00-000098000000}"/>
    <hyperlink ref="F96" r:id="rId154" xr:uid="{00000000-0004-0000-1D00-000099000000}"/>
    <hyperlink ref="D97" r:id="rId155" xr:uid="{00000000-0004-0000-1D00-00009A000000}"/>
    <hyperlink ref="E97" r:id="rId156" xr:uid="{00000000-0004-0000-1D00-00009B000000}"/>
    <hyperlink ref="F97" r:id="rId157" xr:uid="{00000000-0004-0000-1D00-00009C000000}"/>
    <hyperlink ref="D99" r:id="rId158" xr:uid="{00000000-0004-0000-1D00-00009D000000}"/>
    <hyperlink ref="E99" r:id="rId159" xr:uid="{00000000-0004-0000-1D00-00009E000000}"/>
    <hyperlink ref="F99" r:id="rId160" xr:uid="{00000000-0004-0000-1D00-00009F000000}"/>
    <hyperlink ref="D100" r:id="rId161" xr:uid="{00000000-0004-0000-1D00-0000A0000000}"/>
    <hyperlink ref="E100" r:id="rId162" xr:uid="{00000000-0004-0000-1D00-0000A1000000}"/>
    <hyperlink ref="F100" r:id="rId163" xr:uid="{00000000-0004-0000-1D00-0000A2000000}"/>
    <hyperlink ref="D101" r:id="rId164" xr:uid="{00000000-0004-0000-1D00-0000A3000000}"/>
    <hyperlink ref="E101" r:id="rId165" xr:uid="{00000000-0004-0000-1D00-0000A4000000}"/>
    <hyperlink ref="F101" r:id="rId166" xr:uid="{00000000-0004-0000-1D00-0000A5000000}"/>
    <hyperlink ref="D103" r:id="rId167" xr:uid="{00000000-0004-0000-1D00-0000A6000000}"/>
    <hyperlink ref="E103" r:id="rId168" xr:uid="{00000000-0004-0000-1D00-0000A7000000}"/>
    <hyperlink ref="F103" r:id="rId169" xr:uid="{00000000-0004-0000-1D00-0000A8000000}"/>
    <hyperlink ref="D104" r:id="rId170" xr:uid="{00000000-0004-0000-1D00-0000A9000000}"/>
    <hyperlink ref="E104" r:id="rId171" xr:uid="{00000000-0004-0000-1D00-0000AA000000}"/>
    <hyperlink ref="F104" r:id="rId172" xr:uid="{00000000-0004-0000-1D00-0000AB000000}"/>
    <hyperlink ref="D105" r:id="rId173" xr:uid="{00000000-0004-0000-1D00-0000AC000000}"/>
    <hyperlink ref="E105" r:id="rId174" xr:uid="{00000000-0004-0000-1D00-0000AD000000}"/>
    <hyperlink ref="F105" r:id="rId175" xr:uid="{00000000-0004-0000-1D00-0000AE000000}"/>
    <hyperlink ref="D106" r:id="rId176" xr:uid="{00000000-0004-0000-1D00-0000AF000000}"/>
    <hyperlink ref="D107" r:id="rId177" xr:uid="{00000000-0004-0000-1D00-0000B0000000}"/>
    <hyperlink ref="E107" r:id="rId178" xr:uid="{00000000-0004-0000-1D00-0000B1000000}"/>
    <hyperlink ref="F107" r:id="rId179" xr:uid="{00000000-0004-0000-1D00-0000B2000000}"/>
    <hyperlink ref="D108" r:id="rId180" xr:uid="{00000000-0004-0000-1D00-0000B3000000}"/>
    <hyperlink ref="E108" r:id="rId181" xr:uid="{00000000-0004-0000-1D00-0000B4000000}"/>
    <hyperlink ref="F108" r:id="rId182" xr:uid="{00000000-0004-0000-1D00-0000B5000000}"/>
    <hyperlink ref="D109" r:id="rId183" xr:uid="{00000000-0004-0000-1D00-0000B6000000}"/>
    <hyperlink ref="D110" r:id="rId184" xr:uid="{00000000-0004-0000-1D00-0000B7000000}"/>
    <hyperlink ref="E110" r:id="rId185" xr:uid="{00000000-0004-0000-1D00-0000B8000000}"/>
    <hyperlink ref="D111" r:id="rId186" xr:uid="{00000000-0004-0000-1D00-0000B9000000}"/>
    <hyperlink ref="E111" r:id="rId187" xr:uid="{00000000-0004-0000-1D00-0000BA000000}"/>
    <hyperlink ref="D113" r:id="rId188" xr:uid="{00000000-0004-0000-1D00-0000BB000000}"/>
    <hyperlink ref="E113" r:id="rId189" xr:uid="{00000000-0004-0000-1D00-0000BC000000}"/>
    <hyperlink ref="F113" r:id="rId190" xr:uid="{00000000-0004-0000-1D00-0000BD000000}"/>
    <hyperlink ref="D114" r:id="rId191" xr:uid="{00000000-0004-0000-1D00-0000BE000000}"/>
    <hyperlink ref="D115" r:id="rId192" xr:uid="{00000000-0004-0000-1D00-0000BF000000}"/>
    <hyperlink ref="D116" r:id="rId193" xr:uid="{00000000-0004-0000-1D00-0000C0000000}"/>
    <hyperlink ref="E116" r:id="rId194" xr:uid="{00000000-0004-0000-1D00-0000C1000000}"/>
    <hyperlink ref="F116" r:id="rId195" xr:uid="{00000000-0004-0000-1D00-0000C2000000}"/>
    <hyperlink ref="D117" r:id="rId196" xr:uid="{00000000-0004-0000-1D00-0000C3000000}"/>
    <hyperlink ref="E117" r:id="rId197" xr:uid="{00000000-0004-0000-1D00-0000C4000000}"/>
    <hyperlink ref="F117" r:id="rId198" xr:uid="{00000000-0004-0000-1D00-0000C5000000}"/>
    <hyperlink ref="D118" r:id="rId199" xr:uid="{00000000-0004-0000-1D00-0000C6000000}"/>
    <hyperlink ref="E118" r:id="rId200" xr:uid="{00000000-0004-0000-1D00-0000C7000000}"/>
    <hyperlink ref="F118" r:id="rId201" xr:uid="{00000000-0004-0000-1D00-0000C8000000}"/>
    <hyperlink ref="D119" r:id="rId202" xr:uid="{00000000-0004-0000-1D00-0000C9000000}"/>
    <hyperlink ref="E119" r:id="rId203" xr:uid="{00000000-0004-0000-1D00-0000CA000000}"/>
    <hyperlink ref="F119" r:id="rId204" xr:uid="{00000000-0004-0000-1D00-0000CB000000}"/>
    <hyperlink ref="D120" r:id="rId205" xr:uid="{00000000-0004-0000-1D00-0000CC000000}"/>
    <hyperlink ref="E120" r:id="rId206" xr:uid="{00000000-0004-0000-1D00-0000CD000000}"/>
    <hyperlink ref="D121" r:id="rId207" xr:uid="{00000000-0004-0000-1D00-0000CE000000}"/>
    <hyperlink ref="D122" r:id="rId208" xr:uid="{00000000-0004-0000-1D00-0000CF000000}"/>
    <hyperlink ref="D123" r:id="rId209" xr:uid="{00000000-0004-0000-1D00-0000D0000000}"/>
    <hyperlink ref="F123" r:id="rId210" xr:uid="{00000000-0004-0000-1D00-0000D1000000}"/>
    <hyperlink ref="D124" r:id="rId211" xr:uid="{00000000-0004-0000-1D00-0000D2000000}"/>
    <hyperlink ref="D125" r:id="rId212" xr:uid="{00000000-0004-0000-1D00-0000D3000000}"/>
    <hyperlink ref="D126" r:id="rId213" xr:uid="{00000000-0004-0000-1D00-0000D4000000}"/>
    <hyperlink ref="F126" r:id="rId214" xr:uid="{00000000-0004-0000-1D00-0000D5000000}"/>
    <hyperlink ref="D127" r:id="rId215" xr:uid="{00000000-0004-0000-1D00-0000D6000000}"/>
    <hyperlink ref="E127" r:id="rId216" xr:uid="{00000000-0004-0000-1D00-0000D7000000}"/>
    <hyperlink ref="D128" r:id="rId217" xr:uid="{00000000-0004-0000-1D00-0000D8000000}"/>
    <hyperlink ref="E128" r:id="rId218" xr:uid="{00000000-0004-0000-1D00-0000D9000000}"/>
    <hyperlink ref="D129" r:id="rId219" xr:uid="{00000000-0004-0000-1D00-0000DA000000}"/>
    <hyperlink ref="E129" r:id="rId220" xr:uid="{00000000-0004-0000-1D00-0000DB000000}"/>
    <hyperlink ref="D130" r:id="rId221" xr:uid="{00000000-0004-0000-1D00-0000DC000000}"/>
    <hyperlink ref="D131" r:id="rId222" xr:uid="{00000000-0004-0000-1D00-0000DD000000}"/>
    <hyperlink ref="D134" r:id="rId223" xr:uid="{00000000-0004-0000-1D00-0000DE000000}"/>
    <hyperlink ref="E134" r:id="rId224" xr:uid="{00000000-0004-0000-1D00-0000DF000000}"/>
    <hyperlink ref="F134" r:id="rId225" xr:uid="{00000000-0004-0000-1D00-0000E0000000}"/>
    <hyperlink ref="D135" r:id="rId226" xr:uid="{00000000-0004-0000-1D00-0000E1000000}"/>
    <hyperlink ref="E135" r:id="rId227" xr:uid="{00000000-0004-0000-1D00-0000E2000000}"/>
    <hyperlink ref="F135" r:id="rId228" xr:uid="{00000000-0004-0000-1D00-0000E3000000}"/>
    <hyperlink ref="D136" r:id="rId229" xr:uid="{00000000-0004-0000-1D00-0000E4000000}"/>
    <hyperlink ref="E136" r:id="rId230" xr:uid="{00000000-0004-0000-1D00-0000E5000000}"/>
    <hyperlink ref="D142" r:id="rId231" xr:uid="{00000000-0004-0000-1D00-0000E6000000}"/>
    <hyperlink ref="E142" r:id="rId232" xr:uid="{00000000-0004-0000-1D00-0000E7000000}"/>
    <hyperlink ref="F142" r:id="rId233" xr:uid="{00000000-0004-0000-1D00-0000E8000000}"/>
    <hyperlink ref="D143" r:id="rId234" xr:uid="{00000000-0004-0000-1D00-0000E9000000}"/>
    <hyperlink ref="E143" r:id="rId235" xr:uid="{00000000-0004-0000-1D00-0000EA000000}"/>
    <hyperlink ref="F143" r:id="rId236" xr:uid="{00000000-0004-0000-1D00-0000EB000000}"/>
    <hyperlink ref="D144" r:id="rId237" xr:uid="{00000000-0004-0000-1D00-0000EC000000}"/>
    <hyperlink ref="E144" r:id="rId238" xr:uid="{00000000-0004-0000-1D00-0000ED000000}"/>
    <hyperlink ref="F144" r:id="rId239" xr:uid="{00000000-0004-0000-1D00-0000EE000000}"/>
    <hyperlink ref="D145" r:id="rId240" xr:uid="{00000000-0004-0000-1D00-0000EF000000}"/>
    <hyperlink ref="E145" r:id="rId241" xr:uid="{00000000-0004-0000-1D00-0000F0000000}"/>
    <hyperlink ref="F145" r:id="rId242" xr:uid="{00000000-0004-0000-1D00-0000F1000000}"/>
    <hyperlink ref="D146" r:id="rId243" xr:uid="{00000000-0004-0000-1D00-0000F2000000}"/>
    <hyperlink ref="F146" r:id="rId244" xr:uid="{00000000-0004-0000-1D00-0000F3000000}"/>
    <hyperlink ref="D147" r:id="rId245" xr:uid="{00000000-0004-0000-1D00-0000F4000000}"/>
    <hyperlink ref="E147" r:id="rId246" xr:uid="{00000000-0004-0000-1D00-0000F5000000}"/>
    <hyperlink ref="D148" r:id="rId247" xr:uid="{00000000-0004-0000-1D00-0000F6000000}"/>
    <hyperlink ref="E148" r:id="rId248" xr:uid="{00000000-0004-0000-1D00-0000F7000000}"/>
    <hyperlink ref="D149" r:id="rId249" xr:uid="{00000000-0004-0000-1D00-0000F8000000}"/>
    <hyperlink ref="D150" r:id="rId250" xr:uid="{00000000-0004-0000-1D00-0000F9000000}"/>
    <hyperlink ref="E150" r:id="rId251" xr:uid="{00000000-0004-0000-1D00-0000FA000000}"/>
    <hyperlink ref="F150" r:id="rId252" xr:uid="{00000000-0004-0000-1D00-0000FB000000}"/>
    <hyperlink ref="D151" r:id="rId253" xr:uid="{00000000-0004-0000-1D00-0000FC000000}"/>
    <hyperlink ref="E151" r:id="rId254" xr:uid="{00000000-0004-0000-1D00-0000FD000000}"/>
    <hyperlink ref="F151" r:id="rId255" xr:uid="{00000000-0004-0000-1D00-0000FE000000}"/>
    <hyperlink ref="D163" r:id="rId256" xr:uid="{00000000-0004-0000-1D00-0000FF000000}"/>
    <hyperlink ref="E163" r:id="rId257" xr:uid="{00000000-0004-0000-1D00-000000010000}"/>
    <hyperlink ref="F163" r:id="rId258" xr:uid="{00000000-0004-0000-1D00-000001010000}"/>
    <hyperlink ref="D164" r:id="rId259" xr:uid="{00000000-0004-0000-1D00-000002010000}"/>
    <hyperlink ref="E164" r:id="rId260" xr:uid="{00000000-0004-0000-1D00-000003010000}"/>
    <hyperlink ref="F164" r:id="rId261" xr:uid="{00000000-0004-0000-1D00-000004010000}"/>
    <hyperlink ref="D167" r:id="rId262" xr:uid="{00000000-0004-0000-1D00-000005010000}"/>
    <hyperlink ref="D168" r:id="rId263" xr:uid="{00000000-0004-0000-1D00-000006010000}"/>
    <hyperlink ref="D169" r:id="rId264" xr:uid="{00000000-0004-0000-1D00-000007010000}"/>
    <hyperlink ref="D170" r:id="rId265" xr:uid="{00000000-0004-0000-1D00-000008010000}"/>
    <hyperlink ref="E170" r:id="rId266" xr:uid="{00000000-0004-0000-1D00-000009010000}"/>
    <hyperlink ref="F170" r:id="rId267" xr:uid="{00000000-0004-0000-1D00-00000A010000}"/>
    <hyperlink ref="D171" r:id="rId268" xr:uid="{00000000-0004-0000-1D00-00000B010000}"/>
    <hyperlink ref="D172" r:id="rId269" xr:uid="{00000000-0004-0000-1D00-00000C010000}"/>
    <hyperlink ref="F172" r:id="rId270" xr:uid="{00000000-0004-0000-1D00-00000D010000}"/>
    <hyperlink ref="D173" r:id="rId271" xr:uid="{00000000-0004-0000-1D00-00000E010000}"/>
    <hyperlink ref="D174" r:id="rId272" xr:uid="{00000000-0004-0000-1D00-00000F010000}"/>
    <hyperlink ref="D175" r:id="rId273" xr:uid="{00000000-0004-0000-1D00-000010010000}"/>
    <hyperlink ref="D176" r:id="rId274" xr:uid="{00000000-0004-0000-1D00-000011010000}"/>
    <hyperlink ref="D177" r:id="rId275" xr:uid="{00000000-0004-0000-1D00-000012010000}"/>
    <hyperlink ref="D179" r:id="rId276" xr:uid="{00000000-0004-0000-1D00-000013010000}"/>
    <hyperlink ref="D180" r:id="rId277" xr:uid="{00000000-0004-0000-1D00-000014010000}"/>
    <hyperlink ref="D183" r:id="rId278" xr:uid="{00000000-0004-0000-1D00-000015010000}"/>
    <hyperlink ref="E183" r:id="rId279" xr:uid="{00000000-0004-0000-1D00-000016010000}"/>
    <hyperlink ref="F183" r:id="rId280" xr:uid="{00000000-0004-0000-1D00-000017010000}"/>
    <hyperlink ref="D184" r:id="rId281" xr:uid="{00000000-0004-0000-1D00-000018010000}"/>
    <hyperlink ref="E184" r:id="rId282" xr:uid="{00000000-0004-0000-1D00-000019010000}"/>
    <hyperlink ref="F184" r:id="rId283" xr:uid="{00000000-0004-0000-1D00-00001A010000}"/>
    <hyperlink ref="D185" r:id="rId284" xr:uid="{00000000-0004-0000-1D00-00001B010000}"/>
    <hyperlink ref="E185" r:id="rId285" xr:uid="{00000000-0004-0000-1D00-00001C010000}"/>
    <hyperlink ref="F185" r:id="rId286" xr:uid="{00000000-0004-0000-1D00-00001D010000}"/>
    <hyperlink ref="D188" r:id="rId287" xr:uid="{00000000-0004-0000-1D00-00001E010000}"/>
    <hyperlink ref="E188" r:id="rId288" xr:uid="{00000000-0004-0000-1D00-00001F010000}"/>
    <hyperlink ref="F188" r:id="rId289" xr:uid="{00000000-0004-0000-1D00-000020010000}"/>
    <hyperlink ref="D189" r:id="rId290" xr:uid="{00000000-0004-0000-1D00-000021010000}"/>
    <hyperlink ref="E189" r:id="rId291" xr:uid="{00000000-0004-0000-1D00-000022010000}"/>
    <hyperlink ref="F189" r:id="rId292" xr:uid="{00000000-0004-0000-1D00-000023010000}"/>
    <hyperlink ref="D190" r:id="rId293" xr:uid="{00000000-0004-0000-1D00-000024010000}"/>
    <hyperlink ref="E190" r:id="rId294" xr:uid="{00000000-0004-0000-1D00-000025010000}"/>
    <hyperlink ref="F190" r:id="rId295" xr:uid="{00000000-0004-0000-1D00-000026010000}"/>
    <hyperlink ref="D191" r:id="rId296" xr:uid="{00000000-0004-0000-1D00-000027010000}"/>
    <hyperlink ref="E191" r:id="rId297" xr:uid="{00000000-0004-0000-1D00-000028010000}"/>
    <hyperlink ref="F191" r:id="rId298" xr:uid="{00000000-0004-0000-1D00-000029010000}"/>
    <hyperlink ref="D192" r:id="rId299" xr:uid="{00000000-0004-0000-1D00-00002A010000}"/>
    <hyperlink ref="E192" r:id="rId300" xr:uid="{00000000-0004-0000-1D00-00002B010000}"/>
    <hyperlink ref="F192" r:id="rId301" xr:uid="{00000000-0004-0000-1D00-00002C010000}"/>
    <hyperlink ref="D193" r:id="rId302" xr:uid="{00000000-0004-0000-1D00-00002D010000}"/>
    <hyperlink ref="F193" r:id="rId303" xr:uid="{00000000-0004-0000-1D00-00002E010000}"/>
    <hyperlink ref="D194" r:id="rId304" xr:uid="{00000000-0004-0000-1D00-00002F010000}"/>
    <hyperlink ref="E194" r:id="rId305" xr:uid="{00000000-0004-0000-1D00-000030010000}"/>
    <hyperlink ref="F194" r:id="rId306" xr:uid="{00000000-0004-0000-1D00-000031010000}"/>
    <hyperlink ref="D195" r:id="rId307" xr:uid="{00000000-0004-0000-1D00-000032010000}"/>
    <hyperlink ref="F195" r:id="rId308" xr:uid="{00000000-0004-0000-1D00-000033010000}"/>
    <hyperlink ref="D196" r:id="rId309" xr:uid="{00000000-0004-0000-1D00-000034010000}"/>
    <hyperlink ref="E197" r:id="rId310" xr:uid="{00000000-0004-0000-1D00-000035010000}"/>
    <hyperlink ref="E198" r:id="rId311" xr:uid="{00000000-0004-0000-1D00-000036010000}"/>
    <hyperlink ref="E199" r:id="rId312" xr:uid="{00000000-0004-0000-1D00-000037010000}"/>
    <hyperlink ref="F199" r:id="rId313" xr:uid="{00000000-0004-0000-1D00-000038010000}"/>
    <hyperlink ref="D200" r:id="rId314" xr:uid="{00000000-0004-0000-1D00-000039010000}"/>
    <hyperlink ref="D201" r:id="rId315" xr:uid="{00000000-0004-0000-1D00-00003A010000}"/>
    <hyperlink ref="D202" r:id="rId316" xr:uid="{00000000-0004-0000-1D00-00003B010000}"/>
    <hyperlink ref="D203" r:id="rId317" xr:uid="{00000000-0004-0000-1D00-00003C010000}"/>
    <hyperlink ref="D204" r:id="rId318" xr:uid="{00000000-0004-0000-1D00-00003D010000}"/>
    <hyperlink ref="E205" r:id="rId319" xr:uid="{00000000-0004-0000-1D00-00003E010000}"/>
    <hyperlink ref="D206" r:id="rId320" xr:uid="{00000000-0004-0000-1D00-00003F010000}"/>
    <hyperlink ref="D207" r:id="rId321" xr:uid="{00000000-0004-0000-1D00-000040010000}"/>
    <hyperlink ref="E209" r:id="rId322" xr:uid="{00000000-0004-0000-1D00-000041010000}"/>
    <hyperlink ref="F209" r:id="rId323" xr:uid="{00000000-0004-0000-1D00-000042010000}"/>
    <hyperlink ref="E210" r:id="rId324" xr:uid="{00000000-0004-0000-1D00-000043010000}"/>
  </hyperlinks>
  <pageMargins left="0.7" right="0.7" top="0.75" bottom="0.75" header="0.3" footer="0.3"/>
  <legacyDrawing r:id="rId325"/>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99999"/>
    <outlinePr summaryBelow="0" summaryRight="0"/>
  </sheetPr>
  <dimension ref="A1:C1000"/>
  <sheetViews>
    <sheetView workbookViewId="0"/>
  </sheetViews>
  <sheetFormatPr baseColWidth="10" defaultColWidth="12.6640625" defaultRowHeight="15.75" customHeight="1"/>
  <cols>
    <col min="1" max="1" width="39.6640625" customWidth="1"/>
    <col min="2" max="2" width="29.6640625" customWidth="1"/>
    <col min="3" max="3" width="134.6640625" customWidth="1"/>
  </cols>
  <sheetData>
    <row r="1" spans="1:3" ht="15.75" customHeight="1">
      <c r="A1" s="1" t="s">
        <v>753</v>
      </c>
      <c r="B1" s="1" t="s">
        <v>762</v>
      </c>
      <c r="C1" s="1" t="s">
        <v>763</v>
      </c>
    </row>
    <row r="2" spans="1:3" ht="15.75" customHeight="1">
      <c r="A2" s="3" t="s">
        <v>109</v>
      </c>
      <c r="B2" s="3" t="s">
        <v>1266</v>
      </c>
      <c r="C2" s="3" t="s">
        <v>1267</v>
      </c>
    </row>
    <row r="3" spans="1:3" ht="15.75" customHeight="1">
      <c r="A3" s="3" t="s">
        <v>441</v>
      </c>
      <c r="B3" s="3" t="s">
        <v>1268</v>
      </c>
      <c r="C3" s="3" t="s">
        <v>1269</v>
      </c>
    </row>
    <row r="4" spans="1:3" ht="15.75" customHeight="1">
      <c r="A4" s="3" t="s">
        <v>228</v>
      </c>
      <c r="B4" s="3" t="s">
        <v>1270</v>
      </c>
      <c r="C4" s="3" t="s">
        <v>1271</v>
      </c>
    </row>
    <row r="5" spans="1:3" ht="15.75" customHeight="1">
      <c r="A5" s="3" t="s">
        <v>365</v>
      </c>
      <c r="B5" s="3" t="s">
        <v>1272</v>
      </c>
      <c r="C5" s="3" t="s">
        <v>1273</v>
      </c>
    </row>
    <row r="6" spans="1:3" ht="15.75" customHeight="1">
      <c r="A6" s="3" t="s">
        <v>103</v>
      </c>
      <c r="B6" s="3" t="s">
        <v>1274</v>
      </c>
      <c r="C6" s="3" t="s">
        <v>1275</v>
      </c>
    </row>
    <row r="7" spans="1:3" ht="15.75" customHeight="1">
      <c r="A7" s="3" t="s">
        <v>93</v>
      </c>
      <c r="B7" s="3" t="s">
        <v>1276</v>
      </c>
      <c r="C7" s="3" t="s">
        <v>1277</v>
      </c>
    </row>
    <row r="8" spans="1:3" ht="15.75" customHeight="1">
      <c r="A8" s="3" t="s">
        <v>288</v>
      </c>
      <c r="B8" s="3" t="s">
        <v>1278</v>
      </c>
      <c r="C8" s="3" t="s">
        <v>1279</v>
      </c>
    </row>
    <row r="9" spans="1:3" ht="15.75" customHeight="1">
      <c r="A9" s="24" t="s">
        <v>101</v>
      </c>
      <c r="B9" s="3" t="s">
        <v>1280</v>
      </c>
      <c r="C9" s="3" t="s">
        <v>1281</v>
      </c>
    </row>
    <row r="10" spans="1:3" ht="15.75" customHeight="1">
      <c r="A10" s="3" t="s">
        <v>95</v>
      </c>
      <c r="B10" s="3" t="s">
        <v>1282</v>
      </c>
      <c r="C10" s="3" t="s">
        <v>1283</v>
      </c>
    </row>
    <row r="11" spans="1:3" ht="15.75" customHeight="1">
      <c r="A11" s="3" t="s">
        <v>156</v>
      </c>
      <c r="B11" s="3" t="s">
        <v>1284</v>
      </c>
      <c r="C11" s="3" t="s">
        <v>1285</v>
      </c>
    </row>
    <row r="12" spans="1:3" ht="15.75" customHeight="1">
      <c r="A12" s="3" t="s">
        <v>164</v>
      </c>
      <c r="B12" s="3" t="s">
        <v>1286</v>
      </c>
      <c r="C12" s="3" t="s">
        <v>1287</v>
      </c>
    </row>
    <row r="13" spans="1:3" ht="15.75" customHeight="1">
      <c r="A13" s="3" t="s">
        <v>173</v>
      </c>
      <c r="B13" s="3" t="s">
        <v>1288</v>
      </c>
      <c r="C13" s="3" t="s">
        <v>1289</v>
      </c>
    </row>
    <row r="14" spans="1:3" ht="15.75" customHeight="1">
      <c r="A14" s="3" t="s">
        <v>178</v>
      </c>
      <c r="B14" s="3" t="s">
        <v>1290</v>
      </c>
      <c r="C14" s="3" t="s">
        <v>1291</v>
      </c>
    </row>
    <row r="15" spans="1:3" ht="15.75" customHeight="1">
      <c r="A15" s="3" t="s">
        <v>185</v>
      </c>
      <c r="B15" s="3" t="s">
        <v>1292</v>
      </c>
      <c r="C15" s="3" t="s">
        <v>1293</v>
      </c>
    </row>
    <row r="16" spans="1:3" ht="15.75" customHeight="1">
      <c r="A16" s="3" t="s">
        <v>191</v>
      </c>
      <c r="B16" s="3" t="s">
        <v>1294</v>
      </c>
      <c r="C16" s="3" t="s">
        <v>1295</v>
      </c>
    </row>
    <row r="17" spans="1:3" ht="15.75" customHeight="1">
      <c r="A17" s="3" t="s">
        <v>211</v>
      </c>
      <c r="B17" s="3" t="s">
        <v>1296</v>
      </c>
      <c r="C17" s="3" t="s">
        <v>1297</v>
      </c>
    </row>
    <row r="18" spans="1:3" ht="15.75" customHeight="1">
      <c r="A18" s="3" t="s">
        <v>221</v>
      </c>
      <c r="B18" s="3" t="s">
        <v>1298</v>
      </c>
      <c r="C18" s="3" t="s">
        <v>1299</v>
      </c>
    </row>
    <row r="19" spans="1:3" ht="15.75" customHeight="1">
      <c r="A19" s="3" t="s">
        <v>226</v>
      </c>
      <c r="B19" s="3" t="s">
        <v>1300</v>
      </c>
      <c r="C19" s="3" t="s">
        <v>1301</v>
      </c>
    </row>
    <row r="20" spans="1:3" ht="15.75" customHeight="1">
      <c r="A20" s="3" t="s">
        <v>107</v>
      </c>
      <c r="B20" s="3" t="s">
        <v>1302</v>
      </c>
      <c r="C20" s="3" t="s">
        <v>1303</v>
      </c>
    </row>
    <row r="21" spans="1:3" ht="15.75" customHeight="1">
      <c r="A21" s="3" t="s">
        <v>131</v>
      </c>
      <c r="B21" s="3" t="s">
        <v>1304</v>
      </c>
      <c r="C21" s="3" t="s">
        <v>1305</v>
      </c>
    </row>
    <row r="22" spans="1:3" ht="15.75" customHeight="1">
      <c r="A22" s="3" t="s">
        <v>463</v>
      </c>
      <c r="B22" s="3" t="s">
        <v>1306</v>
      </c>
      <c r="C22" s="3" t="s">
        <v>1307</v>
      </c>
    </row>
    <row r="23" spans="1:3" ht="15.75" customHeight="1">
      <c r="A23" s="3" t="s">
        <v>232</v>
      </c>
      <c r="B23" s="3" t="s">
        <v>1308</v>
      </c>
      <c r="C23" s="3" t="s">
        <v>1309</v>
      </c>
    </row>
    <row r="24" spans="1:3" ht="15.75" customHeight="1">
      <c r="A24" s="3" t="s">
        <v>97</v>
      </c>
      <c r="B24" s="3" t="s">
        <v>1310</v>
      </c>
      <c r="C24" s="3" t="s">
        <v>1311</v>
      </c>
    </row>
    <row r="25" spans="1:3" ht="15.75" customHeight="1">
      <c r="A25" s="3" t="s">
        <v>123</v>
      </c>
      <c r="B25" s="3" t="s">
        <v>1312</v>
      </c>
      <c r="C25" s="3" t="s">
        <v>1313</v>
      </c>
    </row>
    <row r="26" spans="1:3" ht="15.75" customHeight="1">
      <c r="A26" s="3" t="s">
        <v>209</v>
      </c>
      <c r="B26" s="3" t="s">
        <v>1314</v>
      </c>
      <c r="C26" s="3" t="s">
        <v>1315</v>
      </c>
    </row>
    <row r="27" spans="1:3" ht="15.75" customHeight="1">
      <c r="A27" s="3" t="s">
        <v>401</v>
      </c>
      <c r="B27" s="3" t="s">
        <v>1316</v>
      </c>
      <c r="C27" s="3" t="s">
        <v>1317</v>
      </c>
    </row>
    <row r="28" spans="1:3" ht="15.75" customHeight="1">
      <c r="A28" s="3" t="s">
        <v>187</v>
      </c>
      <c r="B28" s="3" t="s">
        <v>1318</v>
      </c>
      <c r="C28" s="3" t="s">
        <v>1319</v>
      </c>
    </row>
    <row r="29" spans="1:3" ht="15.75" customHeight="1">
      <c r="A29" s="3" t="s">
        <v>125</v>
      </c>
      <c r="B29" s="3" t="s">
        <v>1320</v>
      </c>
      <c r="C29" s="3" t="s">
        <v>1321</v>
      </c>
    </row>
    <row r="30" spans="1:3" ht="15.75" customHeight="1">
      <c r="A30" s="3" t="s">
        <v>253</v>
      </c>
      <c r="B30" s="3" t="s">
        <v>1322</v>
      </c>
      <c r="C30" s="3" t="s">
        <v>1323</v>
      </c>
    </row>
    <row r="31" spans="1:3" ht="15.75" customHeight="1">
      <c r="A31" s="3" t="s">
        <v>292</v>
      </c>
      <c r="B31" s="3" t="s">
        <v>1324</v>
      </c>
      <c r="C31" s="3" t="s">
        <v>1325</v>
      </c>
    </row>
    <row r="32" spans="1:3" ht="15.75" customHeight="1">
      <c r="A32" s="3" t="s">
        <v>195</v>
      </c>
      <c r="B32" s="3" t="s">
        <v>1326</v>
      </c>
      <c r="C32" s="3" t="s">
        <v>1327</v>
      </c>
    </row>
    <row r="33" spans="1:3" ht="15.75" customHeight="1">
      <c r="A33" s="3" t="s">
        <v>415</v>
      </c>
      <c r="B33" s="3" t="s">
        <v>1328</v>
      </c>
      <c r="C33" s="3" t="s">
        <v>1329</v>
      </c>
    </row>
    <row r="34" spans="1:3" ht="15.75" customHeight="1">
      <c r="A34" s="3" t="s">
        <v>223</v>
      </c>
      <c r="B34" s="3" t="s">
        <v>1330</v>
      </c>
      <c r="C34" s="3" t="s">
        <v>1331</v>
      </c>
    </row>
    <row r="35" spans="1:3" ht="15.75" customHeight="1">
      <c r="A35" s="3" t="s">
        <v>388</v>
      </c>
      <c r="B35" s="3" t="s">
        <v>1332</v>
      </c>
      <c r="C35" s="3" t="s">
        <v>1333</v>
      </c>
    </row>
    <row r="36" spans="1:3" ht="15.75" customHeight="1">
      <c r="A36" s="3" t="s">
        <v>393</v>
      </c>
      <c r="B36" s="3" t="s">
        <v>1334</v>
      </c>
      <c r="C36" s="3" t="s">
        <v>1335</v>
      </c>
    </row>
    <row r="37" spans="1:3" ht="15.75" customHeight="1">
      <c r="A37" s="3" t="s">
        <v>379</v>
      </c>
      <c r="B37" s="3" t="s">
        <v>1336</v>
      </c>
      <c r="C37" s="3" t="s">
        <v>1337</v>
      </c>
    </row>
    <row r="38" spans="1:3" ht="15.75" customHeight="1">
      <c r="A38" s="3" t="s">
        <v>91</v>
      </c>
      <c r="B38" s="3" t="s">
        <v>1338</v>
      </c>
      <c r="C38" s="3" t="s">
        <v>1339</v>
      </c>
    </row>
    <row r="39" spans="1:3" ht="15.75" customHeight="1">
      <c r="A39" s="3" t="s">
        <v>145</v>
      </c>
      <c r="B39" s="3" t="s">
        <v>1340</v>
      </c>
      <c r="C39" s="3" t="s">
        <v>1341</v>
      </c>
    </row>
    <row r="40" spans="1:3" ht="15.75" customHeight="1">
      <c r="A40" s="3" t="s">
        <v>129</v>
      </c>
      <c r="B40" s="3" t="s">
        <v>1342</v>
      </c>
      <c r="C40" s="3" t="s">
        <v>1343</v>
      </c>
    </row>
    <row r="41" spans="1:3" ht="15.75" customHeight="1">
      <c r="A41" s="3" t="s">
        <v>112</v>
      </c>
      <c r="B41" s="3" t="s">
        <v>1344</v>
      </c>
      <c r="C41" s="3" t="s">
        <v>1345</v>
      </c>
    </row>
    <row r="42" spans="1:3" ht="15.75" customHeight="1">
      <c r="A42" s="3" t="s">
        <v>159</v>
      </c>
      <c r="B42" s="3" t="s">
        <v>1346</v>
      </c>
      <c r="C42" s="3" t="s">
        <v>1347</v>
      </c>
    </row>
    <row r="43" spans="1:3" ht="15.75" customHeight="1">
      <c r="A43" s="3" t="s">
        <v>512</v>
      </c>
      <c r="B43" s="3" t="s">
        <v>1348</v>
      </c>
      <c r="C43" s="3" t="s">
        <v>1349</v>
      </c>
    </row>
    <row r="44" spans="1:3" ht="15.75" customHeight="1">
      <c r="A44" s="3" t="s">
        <v>521</v>
      </c>
      <c r="B44" s="3" t="s">
        <v>1350</v>
      </c>
      <c r="C44" s="3" t="s">
        <v>1351</v>
      </c>
    </row>
    <row r="45" spans="1:3" ht="15.75" customHeight="1">
      <c r="A45" s="3" t="s">
        <v>87</v>
      </c>
      <c r="B45" s="3" t="s">
        <v>1352</v>
      </c>
      <c r="C45" s="3"/>
    </row>
    <row r="46" spans="1:3" ht="15.75" customHeight="1">
      <c r="A46" s="3" t="s">
        <v>99</v>
      </c>
      <c r="B46" s="3" t="s">
        <v>1353</v>
      </c>
      <c r="C46" s="3"/>
    </row>
    <row r="47" spans="1:3" ht="15.75" customHeight="1">
      <c r="A47" s="3" t="s">
        <v>577</v>
      </c>
      <c r="B47" s="3" t="s">
        <v>1354</v>
      </c>
      <c r="C47" s="3" t="s">
        <v>1355</v>
      </c>
    </row>
    <row r="48" spans="1:3" ht="15.75" customHeight="1">
      <c r="A48" s="3" t="s">
        <v>370</v>
      </c>
      <c r="B48" s="3" t="s">
        <v>1356</v>
      </c>
      <c r="C48" s="3" t="s">
        <v>1357</v>
      </c>
    </row>
    <row r="49" spans="1:3" ht="15.75" customHeight="1">
      <c r="A49" s="3" t="s">
        <v>686</v>
      </c>
      <c r="B49" s="3" t="s">
        <v>1358</v>
      </c>
      <c r="C49" s="3" t="s">
        <v>1359</v>
      </c>
    </row>
    <row r="50" spans="1:3" ht="15.75" customHeight="1">
      <c r="A50" s="3" t="s">
        <v>882</v>
      </c>
      <c r="B50" s="3" t="s">
        <v>1360</v>
      </c>
      <c r="C50" s="3" t="s">
        <v>1359</v>
      </c>
    </row>
    <row r="51" spans="1:3" ht="15.75" customHeight="1">
      <c r="A51" s="3"/>
      <c r="C51" s="3"/>
    </row>
    <row r="52" spans="1:3" ht="15.75" customHeight="1">
      <c r="A52" s="3"/>
      <c r="C52" s="3"/>
    </row>
    <row r="53" spans="1:3" ht="15.75" customHeight="1">
      <c r="A53" s="3"/>
      <c r="C53" s="3"/>
    </row>
    <row r="54" spans="1:3" ht="15.75" customHeight="1">
      <c r="A54" s="3"/>
      <c r="C54" s="3"/>
    </row>
    <row r="55" spans="1:3" ht="15.75" customHeight="1">
      <c r="A55" s="3"/>
      <c r="C55" s="3"/>
    </row>
    <row r="56" spans="1:3" ht="15.75" customHeight="1">
      <c r="A56" s="3"/>
      <c r="C56" s="3"/>
    </row>
    <row r="57" spans="1:3" ht="15.75" customHeight="1">
      <c r="A57" s="3"/>
      <c r="C57" s="3"/>
    </row>
    <row r="58" spans="1:3" ht="15.75" customHeight="1">
      <c r="A58" s="3"/>
      <c r="C58" s="3"/>
    </row>
    <row r="59" spans="1:3" ht="15.75" customHeight="1">
      <c r="A59" s="3"/>
      <c r="C59" s="3"/>
    </row>
    <row r="60" spans="1:3" ht="15.75" customHeight="1">
      <c r="A60" s="3"/>
      <c r="C60" s="3"/>
    </row>
    <row r="61" spans="1:3" ht="15.75" customHeight="1">
      <c r="A61" s="3"/>
      <c r="C61" s="3"/>
    </row>
    <row r="62" spans="1:3" ht="15.75" customHeight="1">
      <c r="A62" s="3"/>
      <c r="C62" s="3"/>
    </row>
    <row r="63" spans="1:3" ht="13">
      <c r="A63" s="3"/>
      <c r="C63" s="3"/>
    </row>
    <row r="64" spans="1:3" ht="13">
      <c r="A64" s="3"/>
      <c r="C64" s="3"/>
    </row>
    <row r="65" spans="1:3" ht="13">
      <c r="A65" s="3"/>
      <c r="C65" s="3"/>
    </row>
    <row r="66" spans="1:3" ht="13">
      <c r="A66" s="3"/>
      <c r="C66" s="3"/>
    </row>
    <row r="67" spans="1:3" ht="13">
      <c r="A67" s="3"/>
      <c r="C67" s="3"/>
    </row>
    <row r="68" spans="1:3" ht="13">
      <c r="A68" s="3"/>
      <c r="C68" s="3"/>
    </row>
    <row r="69" spans="1:3" ht="13">
      <c r="A69" s="3"/>
      <c r="C69" s="3"/>
    </row>
    <row r="70" spans="1:3" ht="13">
      <c r="A70" s="3"/>
      <c r="C70" s="3"/>
    </row>
    <row r="71" spans="1:3" ht="13">
      <c r="A71" s="3"/>
      <c r="C71" s="3"/>
    </row>
    <row r="72" spans="1:3" ht="13">
      <c r="A72" s="3"/>
      <c r="C72" s="3"/>
    </row>
    <row r="73" spans="1:3" ht="13">
      <c r="A73" s="3"/>
      <c r="C73" s="3"/>
    </row>
    <row r="74" spans="1:3" ht="13">
      <c r="A74" s="3"/>
      <c r="C74" s="3"/>
    </row>
    <row r="75" spans="1:3" ht="13">
      <c r="A75" s="3"/>
      <c r="C75" s="3"/>
    </row>
    <row r="76" spans="1:3" ht="13">
      <c r="A76" s="3"/>
      <c r="C76" s="3"/>
    </row>
    <row r="77" spans="1:3" ht="13">
      <c r="A77" s="3"/>
      <c r="C77" s="3"/>
    </row>
    <row r="78" spans="1:3" ht="13">
      <c r="A78" s="3"/>
      <c r="C78" s="3"/>
    </row>
    <row r="79" spans="1:3" ht="13">
      <c r="A79" s="3"/>
      <c r="C79" s="3"/>
    </row>
    <row r="80" spans="1:3" ht="13">
      <c r="A80" s="3"/>
      <c r="C80" s="3"/>
    </row>
    <row r="81" spans="1:3" ht="13">
      <c r="A81" s="3"/>
      <c r="C81" s="3"/>
    </row>
    <row r="82" spans="1:3" ht="13">
      <c r="A82" s="3"/>
      <c r="C82" s="3"/>
    </row>
    <row r="83" spans="1:3" ht="13">
      <c r="A83" s="3"/>
      <c r="C83" s="3"/>
    </row>
    <row r="84" spans="1:3" ht="13">
      <c r="A84" s="3"/>
      <c r="C84" s="3"/>
    </row>
    <row r="85" spans="1:3" ht="13">
      <c r="A85" s="3"/>
      <c r="C85" s="3"/>
    </row>
    <row r="86" spans="1:3" ht="13">
      <c r="A86" s="3"/>
      <c r="C86" s="3"/>
    </row>
    <row r="87" spans="1:3" ht="13">
      <c r="A87" s="3"/>
      <c r="C87" s="3"/>
    </row>
    <row r="88" spans="1:3" ht="13">
      <c r="A88" s="3"/>
      <c r="C88" s="3"/>
    </row>
    <row r="89" spans="1:3" ht="13">
      <c r="A89" s="3"/>
      <c r="C89" s="3"/>
    </row>
    <row r="90" spans="1:3" ht="13">
      <c r="A90" s="3"/>
      <c r="C90" s="3"/>
    </row>
    <row r="91" spans="1:3" ht="13">
      <c r="A91" s="3"/>
      <c r="C91" s="3"/>
    </row>
    <row r="92" spans="1:3" ht="13">
      <c r="A92" s="3"/>
      <c r="C92" s="3"/>
    </row>
    <row r="93" spans="1:3" ht="13">
      <c r="A93" s="3"/>
      <c r="C93" s="3"/>
    </row>
    <row r="94" spans="1:3" ht="13">
      <c r="A94" s="3"/>
      <c r="C94" s="3"/>
    </row>
    <row r="95" spans="1:3" ht="13">
      <c r="A95" s="3"/>
      <c r="C95" s="3"/>
    </row>
    <row r="96" spans="1:3" ht="13">
      <c r="A96" s="3"/>
      <c r="C96" s="3"/>
    </row>
    <row r="97" spans="1:3" ht="13">
      <c r="A97" s="3"/>
      <c r="C97" s="3"/>
    </row>
    <row r="98" spans="1:3" ht="13">
      <c r="A98" s="3"/>
      <c r="C98" s="3"/>
    </row>
    <row r="99" spans="1:3" ht="13">
      <c r="A99" s="3"/>
      <c r="C99" s="3"/>
    </row>
    <row r="100" spans="1:3" ht="13">
      <c r="A100" s="3"/>
      <c r="C100" s="3"/>
    </row>
    <row r="101" spans="1:3" ht="13">
      <c r="A101" s="3"/>
      <c r="C101" s="3"/>
    </row>
    <row r="102" spans="1:3" ht="13">
      <c r="A102" s="3"/>
      <c r="C102" s="3"/>
    </row>
    <row r="103" spans="1:3" ht="13">
      <c r="A103" s="3"/>
      <c r="C103" s="3"/>
    </row>
    <row r="104" spans="1:3" ht="13">
      <c r="A104" s="3"/>
      <c r="C104" s="3"/>
    </row>
    <row r="105" spans="1:3" ht="13">
      <c r="A105" s="3"/>
      <c r="C105" s="3"/>
    </row>
    <row r="106" spans="1:3" ht="13">
      <c r="A106" s="3"/>
      <c r="C106" s="3"/>
    </row>
    <row r="107" spans="1:3" ht="13">
      <c r="A107" s="3"/>
      <c r="C107" s="3"/>
    </row>
    <row r="108" spans="1:3" ht="13">
      <c r="A108" s="3"/>
      <c r="C108" s="3"/>
    </row>
    <row r="109" spans="1:3" ht="13">
      <c r="A109" s="3"/>
      <c r="C109" s="3"/>
    </row>
    <row r="110" spans="1:3" ht="13">
      <c r="A110" s="3"/>
      <c r="C110" s="3"/>
    </row>
    <row r="111" spans="1:3" ht="13">
      <c r="A111" s="3"/>
      <c r="C111" s="3"/>
    </row>
    <row r="112" spans="1:3" ht="13">
      <c r="A112" s="3"/>
      <c r="C112" s="3"/>
    </row>
    <row r="113" spans="1:3" ht="13">
      <c r="A113" s="3"/>
      <c r="C113" s="3"/>
    </row>
    <row r="114" spans="1:3" ht="13">
      <c r="A114" s="3"/>
      <c r="C114" s="3"/>
    </row>
    <row r="115" spans="1:3" ht="13">
      <c r="A115" s="3"/>
      <c r="C115" s="3"/>
    </row>
    <row r="116" spans="1:3" ht="13">
      <c r="A116" s="3"/>
      <c r="C116" s="3"/>
    </row>
    <row r="117" spans="1:3" ht="13">
      <c r="A117" s="3"/>
      <c r="C117" s="3"/>
    </row>
    <row r="118" spans="1:3" ht="13">
      <c r="A118" s="3"/>
      <c r="C118" s="3"/>
    </row>
    <row r="119" spans="1:3" ht="13">
      <c r="A119" s="3"/>
      <c r="C119" s="3"/>
    </row>
    <row r="120" spans="1:3" ht="13">
      <c r="A120" s="3"/>
      <c r="C120" s="3"/>
    </row>
    <row r="121" spans="1:3" ht="13">
      <c r="A121" s="3"/>
      <c r="C121" s="3"/>
    </row>
    <row r="122" spans="1:3" ht="13">
      <c r="A122" s="3"/>
      <c r="C122" s="3"/>
    </row>
    <row r="123" spans="1:3" ht="13">
      <c r="A123" s="3"/>
      <c r="C123" s="3"/>
    </row>
    <row r="124" spans="1:3" ht="13">
      <c r="A124" s="3"/>
      <c r="C124" s="3"/>
    </row>
    <row r="125" spans="1:3" ht="13">
      <c r="A125" s="3"/>
      <c r="C125" s="3"/>
    </row>
    <row r="126" spans="1:3" ht="13">
      <c r="A126" s="3"/>
      <c r="C126" s="3"/>
    </row>
    <row r="127" spans="1:3" ht="13">
      <c r="A127" s="3"/>
      <c r="C127" s="3"/>
    </row>
    <row r="128" spans="1:3" ht="13">
      <c r="A128" s="3"/>
      <c r="C128" s="3"/>
    </row>
    <row r="129" spans="1:3" ht="13">
      <c r="A129" s="3"/>
      <c r="C129" s="3"/>
    </row>
    <row r="130" spans="1:3" ht="13">
      <c r="A130" s="3"/>
      <c r="C130" s="3"/>
    </row>
    <row r="131" spans="1:3" ht="13">
      <c r="A131" s="3"/>
      <c r="C131" s="3"/>
    </row>
    <row r="132" spans="1:3" ht="13">
      <c r="A132" s="3"/>
      <c r="C132" s="3"/>
    </row>
    <row r="133" spans="1:3" ht="13">
      <c r="A133" s="3"/>
      <c r="C133" s="3"/>
    </row>
    <row r="134" spans="1:3" ht="13">
      <c r="A134" s="3"/>
      <c r="C134" s="3"/>
    </row>
    <row r="135" spans="1:3" ht="13">
      <c r="A135" s="3"/>
      <c r="C135" s="3"/>
    </row>
    <row r="136" spans="1:3" ht="13">
      <c r="A136" s="3"/>
      <c r="C136" s="3"/>
    </row>
    <row r="137" spans="1:3" ht="13">
      <c r="A137" s="3"/>
      <c r="C137" s="3"/>
    </row>
    <row r="138" spans="1:3" ht="13">
      <c r="A138" s="3"/>
      <c r="C138" s="3"/>
    </row>
    <row r="139" spans="1:3" ht="13">
      <c r="A139" s="3"/>
      <c r="C139" s="3"/>
    </row>
    <row r="140" spans="1:3" ht="13">
      <c r="A140" s="3"/>
      <c r="C140" s="3"/>
    </row>
    <row r="141" spans="1:3" ht="13">
      <c r="A141" s="3"/>
      <c r="C141" s="3"/>
    </row>
    <row r="142" spans="1:3" ht="13">
      <c r="A142" s="3"/>
      <c r="C142" s="3"/>
    </row>
    <row r="143" spans="1:3" ht="13">
      <c r="A143" s="3"/>
      <c r="C143" s="3"/>
    </row>
    <row r="144" spans="1:3" ht="13">
      <c r="A144" s="3"/>
      <c r="C144" s="3"/>
    </row>
    <row r="145" spans="1:3" ht="13">
      <c r="A145" s="3"/>
      <c r="C145" s="3"/>
    </row>
    <row r="146" spans="1:3" ht="13">
      <c r="A146" s="3"/>
      <c r="C146" s="3"/>
    </row>
    <row r="147" spans="1:3" ht="13">
      <c r="A147" s="3"/>
      <c r="C147" s="3"/>
    </row>
    <row r="148" spans="1:3" ht="13">
      <c r="A148" s="3"/>
      <c r="C148" s="3"/>
    </row>
    <row r="149" spans="1:3" ht="13">
      <c r="A149" s="3"/>
      <c r="C149" s="3"/>
    </row>
    <row r="150" spans="1:3" ht="13">
      <c r="A150" s="3"/>
      <c r="C150" s="3"/>
    </row>
    <row r="151" spans="1:3" ht="13">
      <c r="A151" s="3"/>
      <c r="C151" s="3"/>
    </row>
    <row r="152" spans="1:3" ht="13">
      <c r="A152" s="3"/>
      <c r="C152" s="3"/>
    </row>
    <row r="153" spans="1:3" ht="13">
      <c r="A153" s="3"/>
      <c r="C153" s="3"/>
    </row>
    <row r="154" spans="1:3" ht="13">
      <c r="A154" s="3"/>
      <c r="C154" s="3"/>
    </row>
    <row r="155" spans="1:3" ht="13">
      <c r="A155" s="3"/>
      <c r="C155" s="3"/>
    </row>
    <row r="156" spans="1:3" ht="13">
      <c r="A156" s="3"/>
      <c r="C156" s="3"/>
    </row>
    <row r="157" spans="1:3" ht="13">
      <c r="A157" s="3"/>
      <c r="C157" s="3"/>
    </row>
    <row r="158" spans="1:3" ht="13">
      <c r="A158" s="3"/>
      <c r="C158" s="3"/>
    </row>
    <row r="159" spans="1:3" ht="13">
      <c r="A159" s="3"/>
      <c r="C159" s="3"/>
    </row>
    <row r="160" spans="1:3" ht="13">
      <c r="A160" s="3"/>
      <c r="C160" s="3"/>
    </row>
    <row r="161" spans="1:3" ht="13">
      <c r="A161" s="3"/>
      <c r="C161" s="3"/>
    </row>
    <row r="162" spans="1:3" ht="13">
      <c r="A162" s="3"/>
      <c r="C162" s="3"/>
    </row>
    <row r="163" spans="1:3" ht="13">
      <c r="A163" s="3"/>
      <c r="C163" s="3"/>
    </row>
    <row r="164" spans="1:3" ht="13">
      <c r="A164" s="3"/>
      <c r="C164" s="3"/>
    </row>
    <row r="165" spans="1:3" ht="13">
      <c r="A165" s="3"/>
      <c r="C165" s="3"/>
    </row>
    <row r="166" spans="1:3" ht="13">
      <c r="A166" s="3"/>
      <c r="C166" s="3"/>
    </row>
    <row r="167" spans="1:3" ht="13">
      <c r="A167" s="3"/>
      <c r="C167" s="3"/>
    </row>
    <row r="168" spans="1:3" ht="13">
      <c r="A168" s="3"/>
      <c r="C168" s="3"/>
    </row>
    <row r="169" spans="1:3" ht="13">
      <c r="A169" s="3"/>
      <c r="C169" s="3"/>
    </row>
    <row r="170" spans="1:3" ht="13">
      <c r="A170" s="3"/>
      <c r="C170" s="3"/>
    </row>
    <row r="171" spans="1:3" ht="13">
      <c r="A171" s="3"/>
      <c r="C171" s="3"/>
    </row>
    <row r="172" spans="1:3" ht="13">
      <c r="A172" s="3"/>
      <c r="C172" s="3"/>
    </row>
    <row r="173" spans="1:3" ht="13">
      <c r="A173" s="3"/>
      <c r="C173" s="3"/>
    </row>
    <row r="174" spans="1:3" ht="13">
      <c r="A174" s="3"/>
      <c r="C174" s="3"/>
    </row>
    <row r="175" spans="1:3" ht="13">
      <c r="A175" s="3"/>
      <c r="C175" s="3"/>
    </row>
    <row r="176" spans="1:3" ht="13">
      <c r="A176" s="3"/>
      <c r="C176" s="3"/>
    </row>
    <row r="177" spans="1:3" ht="13">
      <c r="A177" s="3"/>
      <c r="C177" s="3"/>
    </row>
    <row r="178" spans="1:3" ht="13">
      <c r="A178" s="3"/>
      <c r="C178" s="3"/>
    </row>
    <row r="179" spans="1:3" ht="13">
      <c r="A179" s="3"/>
      <c r="C179" s="3"/>
    </row>
    <row r="180" spans="1:3" ht="13">
      <c r="A180" s="3"/>
      <c r="C180" s="3"/>
    </row>
    <row r="181" spans="1:3" ht="13">
      <c r="A181" s="3"/>
      <c r="C181" s="3"/>
    </row>
    <row r="182" spans="1:3" ht="13">
      <c r="A182" s="3"/>
      <c r="C182" s="3"/>
    </row>
    <row r="183" spans="1:3" ht="13">
      <c r="A183" s="3"/>
      <c r="C183" s="3"/>
    </row>
    <row r="184" spans="1:3" ht="13">
      <c r="A184" s="3"/>
      <c r="C184" s="3"/>
    </row>
    <row r="185" spans="1:3" ht="13">
      <c r="A185" s="3"/>
      <c r="C185" s="3"/>
    </row>
    <row r="186" spans="1:3" ht="13">
      <c r="A186" s="3"/>
      <c r="C186" s="3"/>
    </row>
    <row r="187" spans="1:3" ht="13">
      <c r="A187" s="3"/>
      <c r="C187" s="3"/>
    </row>
    <row r="188" spans="1:3" ht="13">
      <c r="A188" s="3"/>
      <c r="C188" s="3"/>
    </row>
    <row r="189" spans="1:3" ht="13">
      <c r="A189" s="3"/>
      <c r="C189" s="3"/>
    </row>
    <row r="190" spans="1:3" ht="13">
      <c r="A190" s="3"/>
      <c r="C190" s="3"/>
    </row>
    <row r="191" spans="1:3" ht="13">
      <c r="A191" s="3"/>
      <c r="C191" s="3"/>
    </row>
    <row r="192" spans="1:3" ht="13">
      <c r="A192" s="3"/>
      <c r="C192" s="3"/>
    </row>
    <row r="193" spans="1:3" ht="13">
      <c r="A193" s="3"/>
      <c r="C193" s="3"/>
    </row>
    <row r="194" spans="1:3" ht="13">
      <c r="A194" s="3"/>
      <c r="C194" s="3"/>
    </row>
    <row r="195" spans="1:3" ht="13">
      <c r="A195" s="3"/>
      <c r="C195" s="3"/>
    </row>
    <row r="196" spans="1:3" ht="13">
      <c r="A196" s="3"/>
      <c r="C196" s="3"/>
    </row>
    <row r="197" spans="1:3" ht="13">
      <c r="A197" s="3"/>
      <c r="C197" s="3"/>
    </row>
    <row r="198" spans="1:3" ht="13">
      <c r="A198" s="3"/>
      <c r="C198" s="3"/>
    </row>
    <row r="199" spans="1:3" ht="13">
      <c r="A199" s="3"/>
      <c r="C199" s="3"/>
    </row>
    <row r="200" spans="1:3" ht="13">
      <c r="A200" s="3"/>
      <c r="C200" s="3"/>
    </row>
    <row r="201" spans="1:3" ht="13">
      <c r="A201" s="3"/>
      <c r="C201" s="3"/>
    </row>
    <row r="202" spans="1:3" ht="13">
      <c r="A202" s="3"/>
      <c r="C202" s="3"/>
    </row>
    <row r="203" spans="1:3" ht="13">
      <c r="A203" s="3"/>
      <c r="C203" s="3"/>
    </row>
    <row r="204" spans="1:3" ht="13">
      <c r="A204" s="3"/>
      <c r="C204" s="3"/>
    </row>
    <row r="205" spans="1:3" ht="13">
      <c r="A205" s="3"/>
      <c r="C205" s="3"/>
    </row>
    <row r="206" spans="1:3" ht="13">
      <c r="A206" s="3"/>
      <c r="C206" s="3"/>
    </row>
    <row r="207" spans="1:3" ht="13">
      <c r="A207" s="3"/>
      <c r="C207" s="3"/>
    </row>
    <row r="208" spans="1:3" ht="13">
      <c r="A208" s="3"/>
      <c r="C208" s="3"/>
    </row>
    <row r="209" spans="1:3" ht="13">
      <c r="A209" s="3"/>
      <c r="C209" s="3"/>
    </row>
    <row r="210" spans="1:3" ht="13">
      <c r="A210" s="3"/>
      <c r="C210" s="3"/>
    </row>
    <row r="211" spans="1:3" ht="13">
      <c r="A211" s="3"/>
      <c r="C211" s="3"/>
    </row>
    <row r="212" spans="1:3" ht="13">
      <c r="A212" s="3"/>
      <c r="C212" s="3"/>
    </row>
    <row r="213" spans="1:3" ht="13">
      <c r="A213" s="3"/>
      <c r="C213" s="3"/>
    </row>
    <row r="214" spans="1:3" ht="13">
      <c r="A214" s="3"/>
      <c r="C214" s="3"/>
    </row>
    <row r="215" spans="1:3" ht="13">
      <c r="A215" s="3"/>
      <c r="C215" s="3"/>
    </row>
    <row r="216" spans="1:3" ht="13">
      <c r="A216" s="3"/>
      <c r="C216" s="3"/>
    </row>
    <row r="217" spans="1:3" ht="13">
      <c r="A217" s="3"/>
      <c r="C217" s="3"/>
    </row>
    <row r="218" spans="1:3" ht="13">
      <c r="A218" s="3"/>
      <c r="C218" s="3"/>
    </row>
    <row r="219" spans="1:3" ht="13">
      <c r="A219" s="3"/>
      <c r="C219" s="3"/>
    </row>
    <row r="220" spans="1:3" ht="13">
      <c r="A220" s="3"/>
      <c r="C220" s="3"/>
    </row>
    <row r="221" spans="1:3" ht="13">
      <c r="A221" s="3"/>
      <c r="C221" s="3"/>
    </row>
    <row r="222" spans="1:3" ht="13">
      <c r="A222" s="3"/>
      <c r="C222" s="3"/>
    </row>
    <row r="223" spans="1:3" ht="13">
      <c r="A223" s="3"/>
      <c r="C223" s="3"/>
    </row>
    <row r="224" spans="1:3" ht="13">
      <c r="A224" s="3"/>
      <c r="C224" s="3"/>
    </row>
    <row r="225" spans="1:3" ht="13">
      <c r="A225" s="3"/>
      <c r="C225" s="3"/>
    </row>
    <row r="226" spans="1:3" ht="13">
      <c r="A226" s="3"/>
      <c r="C226" s="3"/>
    </row>
    <row r="227" spans="1:3" ht="13">
      <c r="A227" s="3"/>
      <c r="C227" s="3"/>
    </row>
    <row r="228" spans="1:3" ht="13">
      <c r="A228" s="3"/>
      <c r="C228" s="3"/>
    </row>
    <row r="229" spans="1:3" ht="13">
      <c r="A229" s="3"/>
      <c r="C229" s="3"/>
    </row>
    <row r="230" spans="1:3" ht="13">
      <c r="A230" s="3"/>
      <c r="C230" s="3"/>
    </row>
    <row r="231" spans="1:3" ht="13">
      <c r="A231" s="3"/>
      <c r="C231" s="3"/>
    </row>
    <row r="232" spans="1:3" ht="13">
      <c r="A232" s="3"/>
      <c r="C232" s="3"/>
    </row>
    <row r="233" spans="1:3" ht="13">
      <c r="A233" s="3"/>
      <c r="C233" s="3"/>
    </row>
    <row r="234" spans="1:3" ht="13">
      <c r="A234" s="3"/>
      <c r="C234" s="3"/>
    </row>
    <row r="235" spans="1:3" ht="13">
      <c r="A235" s="3"/>
      <c r="C235" s="3"/>
    </row>
    <row r="236" spans="1:3" ht="13">
      <c r="A236" s="3"/>
      <c r="C236" s="3"/>
    </row>
    <row r="237" spans="1:3" ht="13">
      <c r="A237" s="3"/>
      <c r="C237" s="3"/>
    </row>
    <row r="238" spans="1:3" ht="13">
      <c r="A238" s="3"/>
      <c r="C238" s="3"/>
    </row>
    <row r="239" spans="1:3" ht="13">
      <c r="A239" s="3"/>
      <c r="C239" s="3"/>
    </row>
    <row r="240" spans="1:3" ht="13">
      <c r="A240" s="3"/>
      <c r="C240" s="3"/>
    </row>
    <row r="241" spans="1:3" ht="13">
      <c r="A241" s="3"/>
      <c r="C241" s="3"/>
    </row>
    <row r="242" spans="1:3" ht="13">
      <c r="A242" s="3"/>
      <c r="C242" s="3"/>
    </row>
    <row r="243" spans="1:3" ht="13">
      <c r="A243" s="3"/>
      <c r="C243" s="3"/>
    </row>
    <row r="244" spans="1:3" ht="13">
      <c r="A244" s="3"/>
      <c r="C244" s="3"/>
    </row>
    <row r="245" spans="1:3" ht="13">
      <c r="A245" s="3"/>
      <c r="C245" s="3"/>
    </row>
    <row r="246" spans="1:3" ht="13">
      <c r="A246" s="3"/>
      <c r="C246" s="3"/>
    </row>
    <row r="247" spans="1:3" ht="13">
      <c r="A247" s="3"/>
      <c r="C247" s="3"/>
    </row>
    <row r="248" spans="1:3" ht="13">
      <c r="A248" s="3"/>
      <c r="C248" s="3"/>
    </row>
    <row r="249" spans="1:3" ht="13">
      <c r="A249" s="3"/>
      <c r="C249" s="3"/>
    </row>
    <row r="250" spans="1:3" ht="13">
      <c r="A250" s="3"/>
      <c r="C250" s="3"/>
    </row>
    <row r="251" spans="1:3" ht="13">
      <c r="A251" s="3"/>
      <c r="C251" s="3"/>
    </row>
    <row r="252" spans="1:3" ht="13">
      <c r="A252" s="3"/>
      <c r="C252" s="3"/>
    </row>
    <row r="253" spans="1:3" ht="13">
      <c r="A253" s="3"/>
      <c r="C253" s="3"/>
    </row>
    <row r="254" spans="1:3" ht="13">
      <c r="A254" s="3"/>
      <c r="C254" s="3"/>
    </row>
    <row r="255" spans="1:3" ht="13">
      <c r="A255" s="3"/>
      <c r="C255" s="3"/>
    </row>
    <row r="256" spans="1:3" ht="13">
      <c r="A256" s="3"/>
      <c r="C256" s="3"/>
    </row>
    <row r="257" spans="1:3" ht="13">
      <c r="A257" s="3"/>
      <c r="C257" s="3"/>
    </row>
    <row r="258" spans="1:3" ht="13">
      <c r="A258" s="3"/>
      <c r="C258" s="3"/>
    </row>
    <row r="259" spans="1:3" ht="13">
      <c r="A259" s="3"/>
      <c r="C259" s="3"/>
    </row>
    <row r="260" spans="1:3" ht="13">
      <c r="A260" s="3"/>
      <c r="C260" s="3"/>
    </row>
    <row r="261" spans="1:3" ht="13">
      <c r="A261" s="3"/>
      <c r="C261" s="3"/>
    </row>
    <row r="262" spans="1:3" ht="13">
      <c r="A262" s="3"/>
      <c r="C262" s="3"/>
    </row>
    <row r="263" spans="1:3" ht="13">
      <c r="A263" s="3"/>
      <c r="C263" s="3"/>
    </row>
    <row r="264" spans="1:3" ht="13">
      <c r="A264" s="3"/>
      <c r="C264" s="3"/>
    </row>
    <row r="265" spans="1:3" ht="13">
      <c r="A265" s="3"/>
      <c r="C265" s="3"/>
    </row>
    <row r="266" spans="1:3" ht="13">
      <c r="A266" s="3"/>
      <c r="C266" s="3"/>
    </row>
    <row r="267" spans="1:3" ht="13">
      <c r="A267" s="3"/>
      <c r="C267" s="3"/>
    </row>
    <row r="268" spans="1:3" ht="13">
      <c r="A268" s="3"/>
      <c r="C268" s="3"/>
    </row>
    <row r="269" spans="1:3" ht="13">
      <c r="A269" s="3"/>
      <c r="C269" s="3"/>
    </row>
    <row r="270" spans="1:3" ht="13">
      <c r="A270" s="3"/>
      <c r="C270" s="3"/>
    </row>
    <row r="271" spans="1:3" ht="13">
      <c r="A271" s="3"/>
      <c r="C271" s="3"/>
    </row>
    <row r="272" spans="1:3" ht="13">
      <c r="A272" s="3"/>
      <c r="C272" s="3"/>
    </row>
    <row r="273" spans="1:3" ht="13">
      <c r="A273" s="3"/>
      <c r="C273" s="3"/>
    </row>
    <row r="274" spans="1:3" ht="13">
      <c r="A274" s="3"/>
      <c r="C274" s="3"/>
    </row>
    <row r="275" spans="1:3" ht="13">
      <c r="A275" s="3"/>
      <c r="C275" s="3"/>
    </row>
    <row r="276" spans="1:3" ht="13">
      <c r="A276" s="3"/>
      <c r="C276" s="3"/>
    </row>
    <row r="277" spans="1:3" ht="13">
      <c r="A277" s="3"/>
      <c r="C277" s="3"/>
    </row>
    <row r="278" spans="1:3" ht="13">
      <c r="A278" s="3"/>
      <c r="C278" s="3"/>
    </row>
    <row r="279" spans="1:3" ht="13">
      <c r="A279" s="3"/>
      <c r="C279" s="3"/>
    </row>
    <row r="280" spans="1:3" ht="13">
      <c r="A280" s="3"/>
      <c r="C280" s="3"/>
    </row>
    <row r="281" spans="1:3" ht="13">
      <c r="A281" s="3"/>
      <c r="C281" s="3"/>
    </row>
    <row r="282" spans="1:3" ht="13">
      <c r="A282" s="3"/>
      <c r="C282" s="3"/>
    </row>
    <row r="283" spans="1:3" ht="13">
      <c r="A283" s="3"/>
      <c r="C283" s="3"/>
    </row>
    <row r="284" spans="1:3" ht="13">
      <c r="A284" s="3"/>
      <c r="C284" s="3"/>
    </row>
    <row r="285" spans="1:3" ht="13">
      <c r="A285" s="3"/>
      <c r="C285" s="3"/>
    </row>
    <row r="286" spans="1:3" ht="13">
      <c r="A286" s="3"/>
      <c r="C286" s="3"/>
    </row>
    <row r="287" spans="1:3" ht="13">
      <c r="A287" s="3"/>
      <c r="C287" s="3"/>
    </row>
    <row r="288" spans="1:3" ht="13">
      <c r="A288" s="3"/>
      <c r="C288" s="3"/>
    </row>
    <row r="289" spans="1:3" ht="13">
      <c r="A289" s="3"/>
      <c r="C289" s="3"/>
    </row>
    <row r="290" spans="1:3" ht="13">
      <c r="A290" s="3"/>
      <c r="C290" s="3"/>
    </row>
    <row r="291" spans="1:3" ht="13">
      <c r="A291" s="3"/>
      <c r="C291" s="3"/>
    </row>
    <row r="292" spans="1:3" ht="13">
      <c r="A292" s="3"/>
      <c r="C292" s="3"/>
    </row>
    <row r="293" spans="1:3" ht="13">
      <c r="A293" s="3"/>
      <c r="C293" s="3"/>
    </row>
    <row r="294" spans="1:3" ht="13">
      <c r="A294" s="3"/>
      <c r="C294" s="3"/>
    </row>
    <row r="295" spans="1:3" ht="13">
      <c r="A295" s="3"/>
      <c r="C295" s="3"/>
    </row>
    <row r="296" spans="1:3" ht="13">
      <c r="A296" s="3"/>
      <c r="C296" s="3"/>
    </row>
    <row r="297" spans="1:3" ht="13">
      <c r="A297" s="3"/>
      <c r="C297" s="3"/>
    </row>
    <row r="298" spans="1:3" ht="13">
      <c r="A298" s="3"/>
      <c r="C298" s="3"/>
    </row>
    <row r="299" spans="1:3" ht="13">
      <c r="A299" s="3"/>
      <c r="C299" s="3"/>
    </row>
    <row r="300" spans="1:3" ht="13">
      <c r="A300" s="3"/>
      <c r="C300" s="3"/>
    </row>
    <row r="301" spans="1:3" ht="13">
      <c r="A301" s="3"/>
      <c r="C301" s="3"/>
    </row>
    <row r="302" spans="1:3" ht="13">
      <c r="A302" s="3"/>
      <c r="C302" s="3"/>
    </row>
    <row r="303" spans="1:3" ht="13">
      <c r="A303" s="3"/>
      <c r="C303" s="3"/>
    </row>
    <row r="304" spans="1:3" ht="13">
      <c r="A304" s="3"/>
      <c r="C304" s="3"/>
    </row>
    <row r="305" spans="1:3" ht="13">
      <c r="A305" s="3"/>
      <c r="C305" s="3"/>
    </row>
    <row r="306" spans="1:3" ht="13">
      <c r="A306" s="3"/>
      <c r="C306" s="3"/>
    </row>
    <row r="307" spans="1:3" ht="13">
      <c r="A307" s="3"/>
      <c r="C307" s="3"/>
    </row>
    <row r="308" spans="1:3" ht="13">
      <c r="A308" s="3"/>
      <c r="C308" s="3"/>
    </row>
    <row r="309" spans="1:3" ht="13">
      <c r="A309" s="3"/>
      <c r="C309" s="3"/>
    </row>
    <row r="310" spans="1:3" ht="13">
      <c r="A310" s="3"/>
      <c r="C310" s="3"/>
    </row>
    <row r="311" spans="1:3" ht="13">
      <c r="A311" s="3"/>
      <c r="C311" s="3"/>
    </row>
    <row r="312" spans="1:3" ht="13">
      <c r="A312" s="3"/>
      <c r="C312" s="3"/>
    </row>
    <row r="313" spans="1:3" ht="13">
      <c r="A313" s="3"/>
      <c r="C313" s="3"/>
    </row>
    <row r="314" spans="1:3" ht="13">
      <c r="A314" s="3"/>
      <c r="C314" s="3"/>
    </row>
    <row r="315" spans="1:3" ht="13">
      <c r="A315" s="3"/>
      <c r="C315" s="3"/>
    </row>
    <row r="316" spans="1:3" ht="13">
      <c r="A316" s="3"/>
      <c r="C316" s="3"/>
    </row>
    <row r="317" spans="1:3" ht="13">
      <c r="A317" s="3"/>
      <c r="C317" s="3"/>
    </row>
    <row r="318" spans="1:3" ht="13">
      <c r="A318" s="3"/>
      <c r="C318" s="3"/>
    </row>
    <row r="319" spans="1:3" ht="13">
      <c r="A319" s="3"/>
      <c r="C319" s="3"/>
    </row>
    <row r="320" spans="1:3" ht="13">
      <c r="A320" s="3"/>
      <c r="C320" s="3"/>
    </row>
    <row r="321" spans="1:3" ht="13">
      <c r="A321" s="3"/>
      <c r="C321" s="3"/>
    </row>
    <row r="322" spans="1:3" ht="13">
      <c r="A322" s="3"/>
      <c r="C322" s="3"/>
    </row>
    <row r="323" spans="1:3" ht="13">
      <c r="A323" s="3"/>
      <c r="C323" s="3"/>
    </row>
    <row r="324" spans="1:3" ht="13">
      <c r="A324" s="3"/>
      <c r="C324" s="3"/>
    </row>
    <row r="325" spans="1:3" ht="13">
      <c r="A325" s="3"/>
      <c r="C325" s="3"/>
    </row>
    <row r="326" spans="1:3" ht="13">
      <c r="A326" s="3"/>
      <c r="C326" s="3"/>
    </row>
    <row r="327" spans="1:3" ht="13">
      <c r="A327" s="3"/>
      <c r="C327" s="3"/>
    </row>
    <row r="328" spans="1:3" ht="13">
      <c r="A328" s="3"/>
      <c r="C328" s="3"/>
    </row>
    <row r="329" spans="1:3" ht="13">
      <c r="A329" s="3"/>
      <c r="C329" s="3"/>
    </row>
    <row r="330" spans="1:3" ht="13">
      <c r="A330" s="3"/>
      <c r="C330" s="3"/>
    </row>
    <row r="331" spans="1:3" ht="13">
      <c r="A331" s="3"/>
      <c r="C331" s="3"/>
    </row>
    <row r="332" spans="1:3" ht="13">
      <c r="A332" s="3"/>
      <c r="C332" s="3"/>
    </row>
    <row r="333" spans="1:3" ht="13">
      <c r="A333" s="3"/>
      <c r="C333" s="3"/>
    </row>
    <row r="334" spans="1:3" ht="13">
      <c r="A334" s="3"/>
      <c r="C334" s="3"/>
    </row>
    <row r="335" spans="1:3" ht="13">
      <c r="A335" s="3"/>
      <c r="C335" s="3"/>
    </row>
    <row r="336" spans="1:3" ht="13">
      <c r="A336" s="3"/>
      <c r="C336" s="3"/>
    </row>
    <row r="337" spans="1:3" ht="13">
      <c r="A337" s="3"/>
      <c r="C337" s="3"/>
    </row>
    <row r="338" spans="1:3" ht="13">
      <c r="A338" s="3"/>
      <c r="C338" s="3"/>
    </row>
    <row r="339" spans="1:3" ht="13">
      <c r="A339" s="3"/>
      <c r="C339" s="3"/>
    </row>
    <row r="340" spans="1:3" ht="13">
      <c r="A340" s="3"/>
      <c r="C340" s="3"/>
    </row>
    <row r="341" spans="1:3" ht="13">
      <c r="A341" s="3"/>
      <c r="C341" s="3"/>
    </row>
    <row r="342" spans="1:3" ht="13">
      <c r="A342" s="3"/>
      <c r="C342" s="3"/>
    </row>
    <row r="343" spans="1:3" ht="13">
      <c r="A343" s="3"/>
      <c r="C343" s="3"/>
    </row>
    <row r="344" spans="1:3" ht="13">
      <c r="A344" s="3"/>
      <c r="C344" s="3"/>
    </row>
    <row r="345" spans="1:3" ht="13">
      <c r="A345" s="3"/>
      <c r="C345" s="3"/>
    </row>
    <row r="346" spans="1:3" ht="13">
      <c r="A346" s="3"/>
      <c r="C346" s="3"/>
    </row>
    <row r="347" spans="1:3" ht="13">
      <c r="A347" s="3"/>
      <c r="C347" s="3"/>
    </row>
    <row r="348" spans="1:3" ht="13">
      <c r="A348" s="3"/>
      <c r="C348" s="3"/>
    </row>
    <row r="349" spans="1:3" ht="13">
      <c r="A349" s="3"/>
      <c r="C349" s="3"/>
    </row>
    <row r="350" spans="1:3" ht="13">
      <c r="A350" s="3"/>
      <c r="C350" s="3"/>
    </row>
    <row r="351" spans="1:3" ht="13">
      <c r="A351" s="3"/>
      <c r="C351" s="3"/>
    </row>
    <row r="352" spans="1:3" ht="13">
      <c r="A352" s="3"/>
      <c r="C352" s="3"/>
    </row>
    <row r="353" spans="1:3" ht="13">
      <c r="A353" s="3"/>
      <c r="C353" s="3"/>
    </row>
    <row r="354" spans="1:3" ht="13">
      <c r="A354" s="3"/>
      <c r="C354" s="3"/>
    </row>
    <row r="355" spans="1:3" ht="13">
      <c r="A355" s="3"/>
      <c r="C355" s="3"/>
    </row>
    <row r="356" spans="1:3" ht="13">
      <c r="A356" s="3"/>
      <c r="C356" s="3"/>
    </row>
    <row r="357" spans="1:3" ht="13">
      <c r="A357" s="3"/>
      <c r="C357" s="3"/>
    </row>
    <row r="358" spans="1:3" ht="13">
      <c r="A358" s="3"/>
      <c r="C358" s="3"/>
    </row>
    <row r="359" spans="1:3" ht="13">
      <c r="A359" s="3"/>
      <c r="C359" s="3"/>
    </row>
    <row r="360" spans="1:3" ht="13">
      <c r="A360" s="3"/>
      <c r="C360" s="3"/>
    </row>
    <row r="361" spans="1:3" ht="13">
      <c r="A361" s="3"/>
      <c r="C361" s="3"/>
    </row>
    <row r="362" spans="1:3" ht="13">
      <c r="A362" s="3"/>
      <c r="C362" s="3"/>
    </row>
    <row r="363" spans="1:3" ht="13">
      <c r="A363" s="3"/>
      <c r="C363" s="3"/>
    </row>
    <row r="364" spans="1:3" ht="13">
      <c r="A364" s="3"/>
      <c r="C364" s="3"/>
    </row>
    <row r="365" spans="1:3" ht="13">
      <c r="A365" s="3"/>
      <c r="C365" s="3"/>
    </row>
    <row r="366" spans="1:3" ht="13">
      <c r="A366" s="3"/>
      <c r="C366" s="3"/>
    </row>
    <row r="367" spans="1:3" ht="13">
      <c r="A367" s="3"/>
      <c r="C367" s="3"/>
    </row>
    <row r="368" spans="1:3" ht="13">
      <c r="A368" s="3"/>
      <c r="C368" s="3"/>
    </row>
    <row r="369" spans="1:3" ht="13">
      <c r="A369" s="3"/>
      <c r="C369" s="3"/>
    </row>
    <row r="370" spans="1:3" ht="13">
      <c r="A370" s="3"/>
      <c r="C370" s="3"/>
    </row>
    <row r="371" spans="1:3" ht="13">
      <c r="A371" s="3"/>
      <c r="C371" s="3"/>
    </row>
    <row r="372" spans="1:3" ht="13">
      <c r="A372" s="3"/>
      <c r="C372" s="3"/>
    </row>
    <row r="373" spans="1:3" ht="13">
      <c r="A373" s="3"/>
      <c r="C373" s="3"/>
    </row>
    <row r="374" spans="1:3" ht="13">
      <c r="A374" s="3"/>
      <c r="C374" s="3"/>
    </row>
    <row r="375" spans="1:3" ht="13">
      <c r="A375" s="3"/>
      <c r="C375" s="3"/>
    </row>
    <row r="376" spans="1:3" ht="13">
      <c r="A376" s="3"/>
      <c r="C376" s="3"/>
    </row>
    <row r="377" spans="1:3" ht="13">
      <c r="A377" s="3"/>
      <c r="C377" s="3"/>
    </row>
    <row r="378" spans="1:3" ht="13">
      <c r="A378" s="3"/>
      <c r="C378" s="3"/>
    </row>
    <row r="379" spans="1:3" ht="13">
      <c r="A379" s="3"/>
      <c r="C379" s="3"/>
    </row>
    <row r="380" spans="1:3" ht="13">
      <c r="A380" s="3"/>
      <c r="C380" s="3"/>
    </row>
    <row r="381" spans="1:3" ht="13">
      <c r="A381" s="3"/>
      <c r="C381" s="3"/>
    </row>
    <row r="382" spans="1:3" ht="13">
      <c r="A382" s="3"/>
      <c r="C382" s="3"/>
    </row>
    <row r="383" spans="1:3" ht="13">
      <c r="A383" s="3"/>
      <c r="C383" s="3"/>
    </row>
    <row r="384" spans="1:3" ht="13">
      <c r="A384" s="3"/>
      <c r="C384" s="3"/>
    </row>
    <row r="385" spans="1:3" ht="13">
      <c r="A385" s="3"/>
      <c r="C385" s="3"/>
    </row>
    <row r="386" spans="1:3" ht="13">
      <c r="A386" s="3"/>
      <c r="C386" s="3"/>
    </row>
    <row r="387" spans="1:3" ht="13">
      <c r="A387" s="3"/>
      <c r="C387" s="3"/>
    </row>
    <row r="388" spans="1:3" ht="13">
      <c r="A388" s="3"/>
      <c r="C388" s="3"/>
    </row>
    <row r="389" spans="1:3" ht="13">
      <c r="A389" s="3"/>
      <c r="C389" s="3"/>
    </row>
    <row r="390" spans="1:3" ht="13">
      <c r="A390" s="3"/>
      <c r="C390" s="3"/>
    </row>
    <row r="391" spans="1:3" ht="13">
      <c r="A391" s="3"/>
      <c r="C391" s="3"/>
    </row>
    <row r="392" spans="1:3" ht="13">
      <c r="A392" s="3"/>
      <c r="C392" s="3"/>
    </row>
    <row r="393" spans="1:3" ht="13">
      <c r="A393" s="3"/>
      <c r="C393" s="3"/>
    </row>
    <row r="394" spans="1:3" ht="13">
      <c r="A394" s="3"/>
      <c r="C394" s="3"/>
    </row>
    <row r="395" spans="1:3" ht="13">
      <c r="A395" s="3"/>
      <c r="C395" s="3"/>
    </row>
    <row r="396" spans="1:3" ht="13">
      <c r="A396" s="3"/>
      <c r="C396" s="3"/>
    </row>
    <row r="397" spans="1:3" ht="13">
      <c r="A397" s="3"/>
      <c r="C397" s="3"/>
    </row>
    <row r="398" spans="1:3" ht="13">
      <c r="A398" s="3"/>
      <c r="C398" s="3"/>
    </row>
    <row r="399" spans="1:3" ht="13">
      <c r="A399" s="3"/>
      <c r="C399" s="3"/>
    </row>
    <row r="400" spans="1:3" ht="13">
      <c r="A400" s="3"/>
      <c r="C400" s="3"/>
    </row>
    <row r="401" spans="1:3" ht="13">
      <c r="A401" s="3"/>
      <c r="C401" s="3"/>
    </row>
    <row r="402" spans="1:3" ht="13">
      <c r="A402" s="3"/>
      <c r="C402" s="3"/>
    </row>
    <row r="403" spans="1:3" ht="13">
      <c r="A403" s="3"/>
      <c r="C403" s="3"/>
    </row>
    <row r="404" spans="1:3" ht="13">
      <c r="A404" s="3"/>
      <c r="C404" s="3"/>
    </row>
    <row r="405" spans="1:3" ht="13">
      <c r="A405" s="3"/>
      <c r="C405" s="3"/>
    </row>
    <row r="406" spans="1:3" ht="13">
      <c r="A406" s="3"/>
      <c r="C406" s="3"/>
    </row>
    <row r="407" spans="1:3" ht="13">
      <c r="A407" s="3"/>
      <c r="C407" s="3"/>
    </row>
    <row r="408" spans="1:3" ht="13">
      <c r="A408" s="3"/>
      <c r="C408" s="3"/>
    </row>
    <row r="409" spans="1:3" ht="13">
      <c r="A409" s="3"/>
      <c r="C409" s="3"/>
    </row>
    <row r="410" spans="1:3" ht="13">
      <c r="A410" s="3"/>
      <c r="C410" s="3"/>
    </row>
    <row r="411" spans="1:3" ht="13">
      <c r="A411" s="3"/>
      <c r="C411" s="3"/>
    </row>
    <row r="412" spans="1:3" ht="13">
      <c r="A412" s="3"/>
      <c r="C412" s="3"/>
    </row>
    <row r="413" spans="1:3" ht="13">
      <c r="A413" s="3"/>
      <c r="C413" s="3"/>
    </row>
    <row r="414" spans="1:3" ht="13">
      <c r="A414" s="3"/>
      <c r="C414" s="3"/>
    </row>
    <row r="415" spans="1:3" ht="13">
      <c r="A415" s="3"/>
      <c r="C415" s="3"/>
    </row>
    <row r="416" spans="1:3" ht="13">
      <c r="A416" s="3"/>
      <c r="C416" s="3"/>
    </row>
    <row r="417" spans="1:3" ht="13">
      <c r="A417" s="3"/>
      <c r="C417" s="3"/>
    </row>
    <row r="418" spans="1:3" ht="13">
      <c r="A418" s="3"/>
      <c r="C418" s="3"/>
    </row>
    <row r="419" spans="1:3" ht="13">
      <c r="A419" s="3"/>
      <c r="C419" s="3"/>
    </row>
    <row r="420" spans="1:3" ht="13">
      <c r="A420" s="3"/>
      <c r="C420" s="3"/>
    </row>
    <row r="421" spans="1:3" ht="13">
      <c r="A421" s="3"/>
      <c r="C421" s="3"/>
    </row>
    <row r="422" spans="1:3" ht="13">
      <c r="A422" s="3"/>
      <c r="C422" s="3"/>
    </row>
    <row r="423" spans="1:3" ht="13">
      <c r="A423" s="3"/>
      <c r="C423" s="3"/>
    </row>
    <row r="424" spans="1:3" ht="13">
      <c r="A424" s="3"/>
      <c r="C424" s="3"/>
    </row>
    <row r="425" spans="1:3" ht="13">
      <c r="A425" s="3"/>
      <c r="C425" s="3"/>
    </row>
    <row r="426" spans="1:3" ht="13">
      <c r="A426" s="3"/>
      <c r="C426" s="3"/>
    </row>
    <row r="427" spans="1:3" ht="13">
      <c r="A427" s="3"/>
      <c r="C427" s="3"/>
    </row>
    <row r="428" spans="1:3" ht="13">
      <c r="A428" s="3"/>
      <c r="C428" s="3"/>
    </row>
    <row r="429" spans="1:3" ht="13">
      <c r="A429" s="3"/>
      <c r="C429" s="3"/>
    </row>
    <row r="430" spans="1:3" ht="13">
      <c r="A430" s="3"/>
      <c r="C430" s="3"/>
    </row>
    <row r="431" spans="1:3" ht="13">
      <c r="A431" s="3"/>
      <c r="C431" s="3"/>
    </row>
    <row r="432" spans="1:3" ht="13">
      <c r="A432" s="3"/>
      <c r="C432" s="3"/>
    </row>
    <row r="433" spans="1:3" ht="13">
      <c r="A433" s="3"/>
      <c r="C433" s="3"/>
    </row>
    <row r="434" spans="1:3" ht="13">
      <c r="A434" s="3"/>
      <c r="C434" s="3"/>
    </row>
    <row r="435" spans="1:3" ht="13">
      <c r="A435" s="3"/>
      <c r="C435" s="3"/>
    </row>
    <row r="436" spans="1:3" ht="13">
      <c r="A436" s="3"/>
      <c r="C436" s="3"/>
    </row>
    <row r="437" spans="1:3" ht="13">
      <c r="A437" s="3"/>
      <c r="C437" s="3"/>
    </row>
    <row r="438" spans="1:3" ht="13">
      <c r="A438" s="3"/>
      <c r="C438" s="3"/>
    </row>
    <row r="439" spans="1:3" ht="13">
      <c r="A439" s="3"/>
      <c r="C439" s="3"/>
    </row>
    <row r="440" spans="1:3" ht="13">
      <c r="A440" s="3"/>
      <c r="C440" s="3"/>
    </row>
    <row r="441" spans="1:3" ht="13">
      <c r="A441" s="3"/>
      <c r="C441" s="3"/>
    </row>
    <row r="442" spans="1:3" ht="13">
      <c r="A442" s="3"/>
      <c r="C442" s="3"/>
    </row>
    <row r="443" spans="1:3" ht="13">
      <c r="A443" s="3"/>
      <c r="C443" s="3"/>
    </row>
    <row r="444" spans="1:3" ht="13">
      <c r="A444" s="3"/>
      <c r="C444" s="3"/>
    </row>
    <row r="445" spans="1:3" ht="13">
      <c r="A445" s="3"/>
      <c r="C445" s="3"/>
    </row>
    <row r="446" spans="1:3" ht="13">
      <c r="A446" s="3"/>
      <c r="C446" s="3"/>
    </row>
    <row r="447" spans="1:3" ht="13">
      <c r="A447" s="3"/>
      <c r="C447" s="3"/>
    </row>
    <row r="448" spans="1:3" ht="13">
      <c r="A448" s="3"/>
      <c r="C448" s="3"/>
    </row>
    <row r="449" spans="1:3" ht="13">
      <c r="A449" s="3"/>
      <c r="C449" s="3"/>
    </row>
    <row r="450" spans="1:3" ht="13">
      <c r="A450" s="3"/>
      <c r="C450" s="3"/>
    </row>
    <row r="451" spans="1:3" ht="13">
      <c r="A451" s="3"/>
      <c r="C451" s="3"/>
    </row>
    <row r="452" spans="1:3" ht="13">
      <c r="A452" s="3"/>
      <c r="C452" s="3"/>
    </row>
    <row r="453" spans="1:3" ht="13">
      <c r="A453" s="3"/>
      <c r="C453" s="3"/>
    </row>
    <row r="454" spans="1:3" ht="13">
      <c r="A454" s="3"/>
      <c r="C454" s="3"/>
    </row>
    <row r="455" spans="1:3" ht="13">
      <c r="A455" s="3"/>
      <c r="C455" s="3"/>
    </row>
    <row r="456" spans="1:3" ht="13">
      <c r="A456" s="3"/>
      <c r="C456" s="3"/>
    </row>
    <row r="457" spans="1:3" ht="13">
      <c r="A457" s="3"/>
      <c r="C457" s="3"/>
    </row>
    <row r="458" spans="1:3" ht="13">
      <c r="A458" s="3"/>
      <c r="C458" s="3"/>
    </row>
    <row r="459" spans="1:3" ht="13">
      <c r="A459" s="3"/>
      <c r="C459" s="3"/>
    </row>
    <row r="460" spans="1:3" ht="13">
      <c r="A460" s="3"/>
      <c r="C460" s="3"/>
    </row>
    <row r="461" spans="1:3" ht="13">
      <c r="A461" s="3"/>
      <c r="C461" s="3"/>
    </row>
    <row r="462" spans="1:3" ht="13">
      <c r="A462" s="3"/>
      <c r="C462" s="3"/>
    </row>
    <row r="463" spans="1:3" ht="13">
      <c r="A463" s="3"/>
      <c r="C463" s="3"/>
    </row>
    <row r="464" spans="1:3" ht="13">
      <c r="A464" s="3"/>
      <c r="C464" s="3"/>
    </row>
    <row r="465" spans="1:3" ht="13">
      <c r="A465" s="3"/>
      <c r="C465" s="3"/>
    </row>
    <row r="466" spans="1:3" ht="13">
      <c r="A466" s="3"/>
      <c r="C466" s="3"/>
    </row>
    <row r="467" spans="1:3" ht="13">
      <c r="A467" s="3"/>
      <c r="C467" s="3"/>
    </row>
    <row r="468" spans="1:3" ht="13">
      <c r="A468" s="3"/>
      <c r="C468" s="3"/>
    </row>
    <row r="469" spans="1:3" ht="13">
      <c r="A469" s="3"/>
      <c r="C469" s="3"/>
    </row>
    <row r="470" spans="1:3" ht="13">
      <c r="A470" s="3"/>
      <c r="C470" s="3"/>
    </row>
    <row r="471" spans="1:3" ht="13">
      <c r="A471" s="3"/>
      <c r="C471" s="3"/>
    </row>
    <row r="472" spans="1:3" ht="13">
      <c r="A472" s="3"/>
      <c r="C472" s="3"/>
    </row>
    <row r="473" spans="1:3" ht="13">
      <c r="A473" s="3"/>
      <c r="C473" s="3"/>
    </row>
    <row r="474" spans="1:3" ht="13">
      <c r="A474" s="3"/>
      <c r="C474" s="3"/>
    </row>
    <row r="475" spans="1:3" ht="13">
      <c r="A475" s="3"/>
      <c r="C475" s="3"/>
    </row>
    <row r="476" spans="1:3" ht="13">
      <c r="A476" s="3"/>
      <c r="C476" s="3"/>
    </row>
    <row r="477" spans="1:3" ht="13">
      <c r="A477" s="3"/>
      <c r="C477" s="3"/>
    </row>
    <row r="478" spans="1:3" ht="13">
      <c r="A478" s="3"/>
      <c r="C478" s="3"/>
    </row>
    <row r="479" spans="1:3" ht="13">
      <c r="A479" s="3"/>
      <c r="C479" s="3"/>
    </row>
    <row r="480" spans="1:3" ht="13">
      <c r="A480" s="3"/>
      <c r="C480" s="3"/>
    </row>
    <row r="481" spans="1:3" ht="13">
      <c r="A481" s="3"/>
      <c r="C481" s="3"/>
    </row>
    <row r="482" spans="1:3" ht="13">
      <c r="A482" s="3"/>
      <c r="C482" s="3"/>
    </row>
    <row r="483" spans="1:3" ht="13">
      <c r="A483" s="3"/>
      <c r="C483" s="3"/>
    </row>
    <row r="484" spans="1:3" ht="13">
      <c r="A484" s="3"/>
      <c r="C484" s="3"/>
    </row>
    <row r="485" spans="1:3" ht="13">
      <c r="A485" s="3"/>
      <c r="C485" s="3"/>
    </row>
    <row r="486" spans="1:3" ht="13">
      <c r="A486" s="3"/>
      <c r="C486" s="3"/>
    </row>
    <row r="487" spans="1:3" ht="13">
      <c r="A487" s="3"/>
      <c r="C487" s="3"/>
    </row>
    <row r="488" spans="1:3" ht="13">
      <c r="A488" s="3"/>
      <c r="C488" s="3"/>
    </row>
    <row r="489" spans="1:3" ht="13">
      <c r="A489" s="3"/>
      <c r="C489" s="3"/>
    </row>
    <row r="490" spans="1:3" ht="13">
      <c r="A490" s="3"/>
      <c r="C490" s="3"/>
    </row>
    <row r="491" spans="1:3" ht="13">
      <c r="A491" s="3"/>
      <c r="C491" s="3"/>
    </row>
    <row r="492" spans="1:3" ht="13">
      <c r="A492" s="3"/>
      <c r="C492" s="3"/>
    </row>
    <row r="493" spans="1:3" ht="13">
      <c r="A493" s="3"/>
      <c r="C493" s="3"/>
    </row>
    <row r="494" spans="1:3" ht="13">
      <c r="A494" s="3"/>
      <c r="C494" s="3"/>
    </row>
    <row r="495" spans="1:3" ht="13">
      <c r="A495" s="3"/>
      <c r="C495" s="3"/>
    </row>
    <row r="496" spans="1:3" ht="13">
      <c r="A496" s="3"/>
      <c r="C496" s="3"/>
    </row>
    <row r="497" spans="1:3" ht="13">
      <c r="A497" s="3"/>
      <c r="C497" s="3"/>
    </row>
    <row r="498" spans="1:3" ht="13">
      <c r="A498" s="3"/>
      <c r="C498" s="3"/>
    </row>
    <row r="499" spans="1:3" ht="13">
      <c r="A499" s="3"/>
      <c r="C499" s="3"/>
    </row>
    <row r="500" spans="1:3" ht="13">
      <c r="A500" s="3"/>
      <c r="C500" s="3"/>
    </row>
    <row r="501" spans="1:3" ht="13">
      <c r="A501" s="3"/>
      <c r="C501" s="3"/>
    </row>
    <row r="502" spans="1:3" ht="13">
      <c r="A502" s="3"/>
      <c r="C502" s="3"/>
    </row>
    <row r="503" spans="1:3" ht="13">
      <c r="A503" s="3"/>
      <c r="C503" s="3"/>
    </row>
    <row r="504" spans="1:3" ht="13">
      <c r="A504" s="3"/>
      <c r="C504" s="3"/>
    </row>
    <row r="505" spans="1:3" ht="13">
      <c r="A505" s="3"/>
      <c r="C505" s="3"/>
    </row>
    <row r="506" spans="1:3" ht="13">
      <c r="A506" s="3"/>
      <c r="C506" s="3"/>
    </row>
    <row r="507" spans="1:3" ht="13">
      <c r="A507" s="3"/>
      <c r="C507" s="3"/>
    </row>
    <row r="508" spans="1:3" ht="13">
      <c r="A508" s="3"/>
      <c r="C508" s="3"/>
    </row>
    <row r="509" spans="1:3" ht="13">
      <c r="A509" s="3"/>
      <c r="C509" s="3"/>
    </row>
    <row r="510" spans="1:3" ht="13">
      <c r="A510" s="3"/>
      <c r="C510" s="3"/>
    </row>
    <row r="511" spans="1:3" ht="13">
      <c r="A511" s="3"/>
      <c r="C511" s="3"/>
    </row>
    <row r="512" spans="1:3" ht="13">
      <c r="A512" s="3"/>
      <c r="C512" s="3"/>
    </row>
    <row r="513" spans="1:3" ht="13">
      <c r="A513" s="3"/>
      <c r="C513" s="3"/>
    </row>
    <row r="514" spans="1:3" ht="13">
      <c r="A514" s="3"/>
      <c r="C514" s="3"/>
    </row>
    <row r="515" spans="1:3" ht="13">
      <c r="A515" s="3"/>
      <c r="C515" s="3"/>
    </row>
    <row r="516" spans="1:3" ht="13">
      <c r="A516" s="3"/>
      <c r="C516" s="3"/>
    </row>
    <row r="517" spans="1:3" ht="13">
      <c r="A517" s="3"/>
      <c r="C517" s="3"/>
    </row>
    <row r="518" spans="1:3" ht="13">
      <c r="A518" s="3"/>
      <c r="C518" s="3"/>
    </row>
    <row r="519" spans="1:3" ht="13">
      <c r="A519" s="3"/>
      <c r="C519" s="3"/>
    </row>
    <row r="520" spans="1:3" ht="13">
      <c r="A520" s="3"/>
      <c r="C520" s="3"/>
    </row>
    <row r="521" spans="1:3" ht="13">
      <c r="A521" s="3"/>
      <c r="C521" s="3"/>
    </row>
    <row r="522" spans="1:3" ht="13">
      <c r="A522" s="3"/>
      <c r="C522" s="3"/>
    </row>
    <row r="523" spans="1:3" ht="13">
      <c r="A523" s="3"/>
      <c r="C523" s="3"/>
    </row>
    <row r="524" spans="1:3" ht="13">
      <c r="A524" s="3"/>
      <c r="C524" s="3"/>
    </row>
    <row r="525" spans="1:3" ht="13">
      <c r="A525" s="3"/>
      <c r="C525" s="3"/>
    </row>
    <row r="526" spans="1:3" ht="13">
      <c r="A526" s="3"/>
      <c r="C526" s="3"/>
    </row>
    <row r="527" spans="1:3" ht="13">
      <c r="A527" s="3"/>
      <c r="C527" s="3"/>
    </row>
    <row r="528" spans="1:3" ht="13">
      <c r="A528" s="3"/>
      <c r="C528" s="3"/>
    </row>
    <row r="529" spans="1:3" ht="13">
      <c r="A529" s="3"/>
      <c r="C529" s="3"/>
    </row>
    <row r="530" spans="1:3" ht="13">
      <c r="A530" s="3"/>
      <c r="C530" s="3"/>
    </row>
    <row r="531" spans="1:3" ht="13">
      <c r="A531" s="3"/>
      <c r="C531" s="3"/>
    </row>
    <row r="532" spans="1:3" ht="13">
      <c r="A532" s="3"/>
      <c r="C532" s="3"/>
    </row>
    <row r="533" spans="1:3" ht="13">
      <c r="A533" s="3"/>
      <c r="C533" s="3"/>
    </row>
    <row r="534" spans="1:3" ht="13">
      <c r="A534" s="3"/>
      <c r="C534" s="3"/>
    </row>
    <row r="535" spans="1:3" ht="13">
      <c r="A535" s="3"/>
      <c r="C535" s="3"/>
    </row>
    <row r="536" spans="1:3" ht="13">
      <c r="A536" s="3"/>
      <c r="C536" s="3"/>
    </row>
    <row r="537" spans="1:3" ht="13">
      <c r="A537" s="3"/>
      <c r="C537" s="3"/>
    </row>
    <row r="538" spans="1:3" ht="13">
      <c r="A538" s="3"/>
      <c r="C538" s="3"/>
    </row>
    <row r="539" spans="1:3" ht="13">
      <c r="A539" s="3"/>
      <c r="C539" s="3"/>
    </row>
    <row r="540" spans="1:3" ht="13">
      <c r="A540" s="3"/>
      <c r="C540" s="3"/>
    </row>
    <row r="541" spans="1:3" ht="13">
      <c r="A541" s="3"/>
      <c r="C541" s="3"/>
    </row>
    <row r="542" spans="1:3" ht="13">
      <c r="A542" s="3"/>
      <c r="C542" s="3"/>
    </row>
    <row r="543" spans="1:3" ht="13">
      <c r="A543" s="3"/>
      <c r="C543" s="3"/>
    </row>
    <row r="544" spans="1:3" ht="13">
      <c r="A544" s="3"/>
      <c r="C544" s="3"/>
    </row>
    <row r="545" spans="1:3" ht="13">
      <c r="A545" s="3"/>
      <c r="C545" s="3"/>
    </row>
    <row r="546" spans="1:3" ht="13">
      <c r="A546" s="3"/>
      <c r="C546" s="3"/>
    </row>
    <row r="547" spans="1:3" ht="13">
      <c r="A547" s="3"/>
      <c r="C547" s="3"/>
    </row>
    <row r="548" spans="1:3" ht="13">
      <c r="A548" s="3"/>
      <c r="C548" s="3"/>
    </row>
    <row r="549" spans="1:3" ht="13">
      <c r="A549" s="3"/>
      <c r="C549" s="3"/>
    </row>
    <row r="550" spans="1:3" ht="13">
      <c r="A550" s="3"/>
      <c r="C550" s="3"/>
    </row>
    <row r="551" spans="1:3" ht="13">
      <c r="A551" s="3"/>
      <c r="C551" s="3"/>
    </row>
    <row r="552" spans="1:3" ht="13">
      <c r="A552" s="3"/>
      <c r="C552" s="3"/>
    </row>
    <row r="553" spans="1:3" ht="13">
      <c r="A553" s="3"/>
      <c r="C553" s="3"/>
    </row>
    <row r="554" spans="1:3" ht="13">
      <c r="A554" s="3"/>
      <c r="C554" s="3"/>
    </row>
    <row r="555" spans="1:3" ht="13">
      <c r="A555" s="3"/>
      <c r="C555" s="3"/>
    </row>
    <row r="556" spans="1:3" ht="13">
      <c r="A556" s="3"/>
      <c r="C556" s="3"/>
    </row>
    <row r="557" spans="1:3" ht="13">
      <c r="A557" s="3"/>
      <c r="C557" s="3"/>
    </row>
    <row r="558" spans="1:3" ht="13">
      <c r="A558" s="3"/>
      <c r="C558" s="3"/>
    </row>
    <row r="559" spans="1:3" ht="13">
      <c r="A559" s="3"/>
      <c r="C559" s="3"/>
    </row>
    <row r="560" spans="1:3" ht="13">
      <c r="A560" s="3"/>
      <c r="C560" s="3"/>
    </row>
    <row r="561" spans="1:3" ht="13">
      <c r="A561" s="3"/>
      <c r="C561" s="3"/>
    </row>
    <row r="562" spans="1:3" ht="13">
      <c r="A562" s="3"/>
      <c r="C562" s="3"/>
    </row>
    <row r="563" spans="1:3" ht="13">
      <c r="A563" s="3"/>
      <c r="C563" s="3"/>
    </row>
    <row r="564" spans="1:3" ht="13">
      <c r="A564" s="3"/>
      <c r="C564" s="3"/>
    </row>
    <row r="565" spans="1:3" ht="13">
      <c r="A565" s="3"/>
      <c r="C565" s="3"/>
    </row>
    <row r="566" spans="1:3" ht="13">
      <c r="A566" s="3"/>
      <c r="C566" s="3"/>
    </row>
    <row r="567" spans="1:3" ht="13">
      <c r="A567" s="3"/>
      <c r="C567" s="3"/>
    </row>
    <row r="568" spans="1:3" ht="13">
      <c r="A568" s="3"/>
      <c r="C568" s="3"/>
    </row>
    <row r="569" spans="1:3" ht="13">
      <c r="A569" s="3"/>
      <c r="C569" s="3"/>
    </row>
    <row r="570" spans="1:3" ht="13">
      <c r="A570" s="3"/>
      <c r="C570" s="3"/>
    </row>
    <row r="571" spans="1:3" ht="13">
      <c r="A571" s="3"/>
      <c r="C571" s="3"/>
    </row>
    <row r="572" spans="1:3" ht="13">
      <c r="A572" s="3"/>
      <c r="C572" s="3"/>
    </row>
    <row r="573" spans="1:3" ht="13">
      <c r="A573" s="3"/>
      <c r="C573" s="3"/>
    </row>
    <row r="574" spans="1:3" ht="13">
      <c r="A574" s="3"/>
      <c r="C574" s="3"/>
    </row>
    <row r="575" spans="1:3" ht="13">
      <c r="A575" s="3"/>
      <c r="C575" s="3"/>
    </row>
    <row r="576" spans="1:3" ht="13">
      <c r="A576" s="3"/>
      <c r="C576" s="3"/>
    </row>
    <row r="577" spans="1:3" ht="13">
      <c r="A577" s="3"/>
      <c r="C577" s="3"/>
    </row>
    <row r="578" spans="1:3" ht="13">
      <c r="A578" s="3"/>
      <c r="C578" s="3"/>
    </row>
    <row r="579" spans="1:3" ht="13">
      <c r="A579" s="3"/>
      <c r="C579" s="3"/>
    </row>
    <row r="580" spans="1:3" ht="13">
      <c r="A580" s="3"/>
      <c r="C580" s="3"/>
    </row>
    <row r="581" spans="1:3" ht="13">
      <c r="A581" s="3"/>
      <c r="C581" s="3"/>
    </row>
    <row r="582" spans="1:3" ht="13">
      <c r="A582" s="3"/>
      <c r="C582" s="3"/>
    </row>
    <row r="583" spans="1:3" ht="13">
      <c r="A583" s="3"/>
      <c r="C583" s="3"/>
    </row>
    <row r="584" spans="1:3" ht="13">
      <c r="A584" s="3"/>
      <c r="C584" s="3"/>
    </row>
    <row r="585" spans="1:3" ht="13">
      <c r="A585" s="3"/>
      <c r="C585" s="3"/>
    </row>
    <row r="586" spans="1:3" ht="13">
      <c r="A586" s="3"/>
      <c r="C586" s="3"/>
    </row>
    <row r="587" spans="1:3" ht="13">
      <c r="A587" s="3"/>
      <c r="C587" s="3"/>
    </row>
    <row r="588" spans="1:3" ht="13">
      <c r="A588" s="3"/>
      <c r="C588" s="3"/>
    </row>
    <row r="589" spans="1:3" ht="13">
      <c r="A589" s="3"/>
      <c r="C589" s="3"/>
    </row>
    <row r="590" spans="1:3" ht="13">
      <c r="A590" s="3"/>
      <c r="C590" s="3"/>
    </row>
    <row r="591" spans="1:3" ht="13">
      <c r="A591" s="3"/>
      <c r="C591" s="3"/>
    </row>
    <row r="592" spans="1:3" ht="13">
      <c r="A592" s="3"/>
      <c r="C592" s="3"/>
    </row>
    <row r="593" spans="1:3" ht="13">
      <c r="A593" s="3"/>
      <c r="C593" s="3"/>
    </row>
    <row r="594" spans="1:3" ht="13">
      <c r="A594" s="3"/>
      <c r="C594" s="3"/>
    </row>
    <row r="595" spans="1:3" ht="13">
      <c r="A595" s="3"/>
      <c r="C595" s="3"/>
    </row>
    <row r="596" spans="1:3" ht="13">
      <c r="A596" s="3"/>
      <c r="C596" s="3"/>
    </row>
    <row r="597" spans="1:3" ht="13">
      <c r="A597" s="3"/>
      <c r="C597" s="3"/>
    </row>
    <row r="598" spans="1:3" ht="13">
      <c r="A598" s="3"/>
      <c r="C598" s="3"/>
    </row>
    <row r="599" spans="1:3" ht="13">
      <c r="A599" s="3"/>
      <c r="C599" s="3"/>
    </row>
    <row r="600" spans="1:3" ht="13">
      <c r="A600" s="3"/>
      <c r="C600" s="3"/>
    </row>
    <row r="601" spans="1:3" ht="13">
      <c r="A601" s="3"/>
      <c r="C601" s="3"/>
    </row>
    <row r="602" spans="1:3" ht="13">
      <c r="A602" s="3"/>
      <c r="C602" s="3"/>
    </row>
    <row r="603" spans="1:3" ht="13">
      <c r="A603" s="3"/>
      <c r="C603" s="3"/>
    </row>
    <row r="604" spans="1:3" ht="13">
      <c r="A604" s="3"/>
      <c r="C604" s="3"/>
    </row>
    <row r="605" spans="1:3" ht="13">
      <c r="A605" s="3"/>
      <c r="C605" s="3"/>
    </row>
    <row r="606" spans="1:3" ht="13">
      <c r="A606" s="3"/>
      <c r="C606" s="3"/>
    </row>
    <row r="607" spans="1:3" ht="13">
      <c r="A607" s="3"/>
      <c r="C607" s="3"/>
    </row>
    <row r="608" spans="1:3" ht="13">
      <c r="A608" s="3"/>
      <c r="C608" s="3"/>
    </row>
    <row r="609" spans="1:3" ht="13">
      <c r="A609" s="3"/>
      <c r="C609" s="3"/>
    </row>
    <row r="610" spans="1:3" ht="13">
      <c r="A610" s="3"/>
      <c r="C610" s="3"/>
    </row>
    <row r="611" spans="1:3" ht="13">
      <c r="A611" s="3"/>
      <c r="C611" s="3"/>
    </row>
    <row r="612" spans="1:3" ht="13">
      <c r="A612" s="3"/>
      <c r="C612" s="3"/>
    </row>
    <row r="613" spans="1:3" ht="13">
      <c r="A613" s="3"/>
      <c r="C613" s="3"/>
    </row>
    <row r="614" spans="1:3" ht="13">
      <c r="A614" s="3"/>
      <c r="C614" s="3"/>
    </row>
    <row r="615" spans="1:3" ht="13">
      <c r="A615" s="3"/>
      <c r="C615" s="3"/>
    </row>
    <row r="616" spans="1:3" ht="13">
      <c r="A616" s="3"/>
      <c r="C616" s="3"/>
    </row>
    <row r="617" spans="1:3" ht="13">
      <c r="A617" s="3"/>
      <c r="C617" s="3"/>
    </row>
    <row r="618" spans="1:3" ht="13">
      <c r="A618" s="3"/>
      <c r="C618" s="3"/>
    </row>
    <row r="619" spans="1:3" ht="13">
      <c r="A619" s="3"/>
      <c r="C619" s="3"/>
    </row>
    <row r="620" spans="1:3" ht="13">
      <c r="A620" s="3"/>
      <c r="C620" s="3"/>
    </row>
    <row r="621" spans="1:3" ht="13">
      <c r="A621" s="3"/>
      <c r="C621" s="3"/>
    </row>
    <row r="622" spans="1:3" ht="13">
      <c r="A622" s="3"/>
      <c r="C622" s="3"/>
    </row>
    <row r="623" spans="1:3" ht="13">
      <c r="A623" s="3"/>
      <c r="C623" s="3"/>
    </row>
    <row r="624" spans="1:3" ht="13">
      <c r="A624" s="3"/>
      <c r="C624" s="3"/>
    </row>
    <row r="625" spans="1:3" ht="13">
      <c r="A625" s="3"/>
      <c r="C625" s="3"/>
    </row>
    <row r="626" spans="1:3" ht="13">
      <c r="A626" s="3"/>
      <c r="C626" s="3"/>
    </row>
    <row r="627" spans="1:3" ht="13">
      <c r="A627" s="3"/>
      <c r="C627" s="3"/>
    </row>
    <row r="628" spans="1:3" ht="13">
      <c r="A628" s="3"/>
      <c r="C628" s="3"/>
    </row>
    <row r="629" spans="1:3" ht="13">
      <c r="A629" s="3"/>
      <c r="C629" s="3"/>
    </row>
    <row r="630" spans="1:3" ht="13">
      <c r="A630" s="3"/>
      <c r="C630" s="3"/>
    </row>
    <row r="631" spans="1:3" ht="13">
      <c r="A631" s="3"/>
      <c r="C631" s="3"/>
    </row>
    <row r="632" spans="1:3" ht="13">
      <c r="A632" s="3"/>
      <c r="C632" s="3"/>
    </row>
    <row r="633" spans="1:3" ht="13">
      <c r="A633" s="3"/>
      <c r="C633" s="3"/>
    </row>
    <row r="634" spans="1:3" ht="13">
      <c r="A634" s="3"/>
      <c r="C634" s="3"/>
    </row>
    <row r="635" spans="1:3" ht="13">
      <c r="A635" s="3"/>
      <c r="C635" s="3"/>
    </row>
    <row r="636" spans="1:3" ht="13">
      <c r="A636" s="3"/>
      <c r="C636" s="3"/>
    </row>
    <row r="637" spans="1:3" ht="13">
      <c r="A637" s="3"/>
      <c r="C637" s="3"/>
    </row>
    <row r="638" spans="1:3" ht="13">
      <c r="A638" s="3"/>
      <c r="C638" s="3"/>
    </row>
    <row r="639" spans="1:3" ht="13">
      <c r="A639" s="3"/>
      <c r="C639" s="3"/>
    </row>
    <row r="640" spans="1:3" ht="13">
      <c r="A640" s="3"/>
      <c r="C640" s="3"/>
    </row>
    <row r="641" spans="1:3" ht="13">
      <c r="A641" s="3"/>
      <c r="C641" s="3"/>
    </row>
    <row r="642" spans="1:3" ht="13">
      <c r="A642" s="3"/>
      <c r="C642" s="3"/>
    </row>
    <row r="643" spans="1:3" ht="13">
      <c r="A643" s="3"/>
      <c r="C643" s="3"/>
    </row>
    <row r="644" spans="1:3" ht="13">
      <c r="A644" s="3"/>
      <c r="C644" s="3"/>
    </row>
    <row r="645" spans="1:3" ht="13">
      <c r="A645" s="3"/>
      <c r="C645" s="3"/>
    </row>
    <row r="646" spans="1:3" ht="13">
      <c r="A646" s="3"/>
      <c r="C646" s="3"/>
    </row>
    <row r="647" spans="1:3" ht="13">
      <c r="A647" s="3"/>
      <c r="C647" s="3"/>
    </row>
    <row r="648" spans="1:3" ht="13">
      <c r="A648" s="3"/>
      <c r="C648" s="3"/>
    </row>
    <row r="649" spans="1:3" ht="13">
      <c r="A649" s="3"/>
      <c r="C649" s="3"/>
    </row>
    <row r="650" spans="1:3" ht="13">
      <c r="A650" s="3"/>
      <c r="C650" s="3"/>
    </row>
    <row r="651" spans="1:3" ht="13">
      <c r="A651" s="3"/>
      <c r="C651" s="3"/>
    </row>
    <row r="652" spans="1:3" ht="13">
      <c r="A652" s="3"/>
      <c r="C652" s="3"/>
    </row>
    <row r="653" spans="1:3" ht="13">
      <c r="A653" s="3"/>
      <c r="C653" s="3"/>
    </row>
    <row r="654" spans="1:3" ht="13">
      <c r="A654" s="3"/>
      <c r="C654" s="3"/>
    </row>
    <row r="655" spans="1:3" ht="13">
      <c r="A655" s="3"/>
      <c r="C655" s="3"/>
    </row>
    <row r="656" spans="1:3" ht="13">
      <c r="A656" s="3"/>
      <c r="C656" s="3"/>
    </row>
    <row r="657" spans="1:3" ht="13">
      <c r="A657" s="3"/>
      <c r="C657" s="3"/>
    </row>
    <row r="658" spans="1:3" ht="13">
      <c r="A658" s="3"/>
      <c r="C658" s="3"/>
    </row>
    <row r="659" spans="1:3" ht="13">
      <c r="A659" s="3"/>
      <c r="C659" s="3"/>
    </row>
    <row r="660" spans="1:3" ht="13">
      <c r="A660" s="3"/>
      <c r="C660" s="3"/>
    </row>
    <row r="661" spans="1:3" ht="13">
      <c r="A661" s="3"/>
      <c r="C661" s="3"/>
    </row>
    <row r="662" spans="1:3" ht="13">
      <c r="A662" s="3"/>
      <c r="C662" s="3"/>
    </row>
    <row r="663" spans="1:3" ht="13">
      <c r="A663" s="3"/>
      <c r="C663" s="3"/>
    </row>
    <row r="664" spans="1:3" ht="13">
      <c r="A664" s="3"/>
      <c r="C664" s="3"/>
    </row>
    <row r="665" spans="1:3" ht="13">
      <c r="A665" s="3"/>
      <c r="C665" s="3"/>
    </row>
    <row r="666" spans="1:3" ht="13">
      <c r="A666" s="3"/>
      <c r="C666" s="3"/>
    </row>
    <row r="667" spans="1:3" ht="13">
      <c r="A667" s="3"/>
      <c r="C667" s="3"/>
    </row>
    <row r="668" spans="1:3" ht="13">
      <c r="A668" s="3"/>
      <c r="C668" s="3"/>
    </row>
    <row r="669" spans="1:3" ht="13">
      <c r="A669" s="3"/>
      <c r="C669" s="3"/>
    </row>
    <row r="670" spans="1:3" ht="13">
      <c r="A670" s="3"/>
      <c r="C670" s="3"/>
    </row>
    <row r="671" spans="1:3" ht="13">
      <c r="A671" s="3"/>
      <c r="C671" s="3"/>
    </row>
    <row r="672" spans="1:3" ht="13">
      <c r="A672" s="3"/>
      <c r="C672" s="3"/>
    </row>
    <row r="673" spans="1:3" ht="13">
      <c r="A673" s="3"/>
      <c r="C673" s="3"/>
    </row>
    <row r="674" spans="1:3" ht="13">
      <c r="A674" s="3"/>
      <c r="C674" s="3"/>
    </row>
    <row r="675" spans="1:3" ht="13">
      <c r="A675" s="3"/>
      <c r="C675" s="3"/>
    </row>
    <row r="676" spans="1:3" ht="13">
      <c r="A676" s="3"/>
      <c r="C676" s="3"/>
    </row>
    <row r="677" spans="1:3" ht="13">
      <c r="A677" s="3"/>
      <c r="C677" s="3"/>
    </row>
    <row r="678" spans="1:3" ht="13">
      <c r="A678" s="3"/>
      <c r="C678" s="3"/>
    </row>
    <row r="679" spans="1:3" ht="13">
      <c r="A679" s="3"/>
      <c r="C679" s="3"/>
    </row>
    <row r="680" spans="1:3" ht="13">
      <c r="A680" s="3"/>
      <c r="C680" s="3"/>
    </row>
    <row r="681" spans="1:3" ht="13">
      <c r="A681" s="3"/>
      <c r="C681" s="3"/>
    </row>
    <row r="682" spans="1:3" ht="13">
      <c r="A682" s="3"/>
      <c r="C682" s="3"/>
    </row>
    <row r="683" spans="1:3" ht="13">
      <c r="A683" s="3"/>
      <c r="C683" s="3"/>
    </row>
    <row r="684" spans="1:3" ht="13">
      <c r="A684" s="3"/>
      <c r="C684" s="3"/>
    </row>
    <row r="685" spans="1:3" ht="13">
      <c r="A685" s="3"/>
      <c r="C685" s="3"/>
    </row>
    <row r="686" spans="1:3" ht="13">
      <c r="A686" s="3"/>
      <c r="C686" s="3"/>
    </row>
    <row r="687" spans="1:3" ht="13">
      <c r="A687" s="3"/>
      <c r="C687" s="3"/>
    </row>
    <row r="688" spans="1:3" ht="13">
      <c r="A688" s="3"/>
      <c r="C688" s="3"/>
    </row>
    <row r="689" spans="1:3" ht="13">
      <c r="A689" s="3"/>
      <c r="C689" s="3"/>
    </row>
    <row r="690" spans="1:3" ht="13">
      <c r="A690" s="3"/>
      <c r="C690" s="3"/>
    </row>
    <row r="691" spans="1:3" ht="13">
      <c r="A691" s="3"/>
      <c r="C691" s="3"/>
    </row>
    <row r="692" spans="1:3" ht="13">
      <c r="A692" s="3"/>
      <c r="C692" s="3"/>
    </row>
    <row r="693" spans="1:3" ht="13">
      <c r="A693" s="3"/>
      <c r="C693" s="3"/>
    </row>
    <row r="694" spans="1:3" ht="13">
      <c r="A694" s="3"/>
      <c r="C694" s="3"/>
    </row>
    <row r="695" spans="1:3" ht="13">
      <c r="A695" s="3"/>
      <c r="C695" s="3"/>
    </row>
    <row r="696" spans="1:3" ht="13">
      <c r="A696" s="3"/>
      <c r="C696" s="3"/>
    </row>
    <row r="697" spans="1:3" ht="13">
      <c r="A697" s="3"/>
      <c r="C697" s="3"/>
    </row>
    <row r="698" spans="1:3" ht="13">
      <c r="A698" s="3"/>
      <c r="C698" s="3"/>
    </row>
    <row r="699" spans="1:3" ht="13">
      <c r="A699" s="3"/>
      <c r="C699" s="3"/>
    </row>
    <row r="700" spans="1:3" ht="13">
      <c r="A700" s="3"/>
      <c r="C700" s="3"/>
    </row>
    <row r="701" spans="1:3" ht="13">
      <c r="A701" s="3"/>
      <c r="C701" s="3"/>
    </row>
    <row r="702" spans="1:3" ht="13">
      <c r="A702" s="3"/>
      <c r="C702" s="3"/>
    </row>
    <row r="703" spans="1:3" ht="13">
      <c r="A703" s="3"/>
      <c r="C703" s="3"/>
    </row>
    <row r="704" spans="1:3" ht="13">
      <c r="A704" s="3"/>
      <c r="C704" s="3"/>
    </row>
    <row r="705" spans="1:3" ht="13">
      <c r="A705" s="3"/>
      <c r="C705" s="3"/>
    </row>
    <row r="706" spans="1:3" ht="13">
      <c r="A706" s="3"/>
      <c r="C706" s="3"/>
    </row>
    <row r="707" spans="1:3" ht="13">
      <c r="A707" s="3"/>
      <c r="C707" s="3"/>
    </row>
    <row r="708" spans="1:3" ht="13">
      <c r="A708" s="3"/>
      <c r="C708" s="3"/>
    </row>
    <row r="709" spans="1:3" ht="13">
      <c r="A709" s="3"/>
      <c r="C709" s="3"/>
    </row>
    <row r="710" spans="1:3" ht="13">
      <c r="A710" s="3"/>
      <c r="C710" s="3"/>
    </row>
    <row r="711" spans="1:3" ht="13">
      <c r="A711" s="3"/>
      <c r="C711" s="3"/>
    </row>
    <row r="712" spans="1:3" ht="13">
      <c r="A712" s="3"/>
      <c r="C712" s="3"/>
    </row>
    <row r="713" spans="1:3" ht="13">
      <c r="A713" s="3"/>
      <c r="C713" s="3"/>
    </row>
    <row r="714" spans="1:3" ht="13">
      <c r="A714" s="3"/>
      <c r="C714" s="3"/>
    </row>
    <row r="715" spans="1:3" ht="13">
      <c r="A715" s="3"/>
      <c r="C715" s="3"/>
    </row>
    <row r="716" spans="1:3" ht="13">
      <c r="A716" s="3"/>
      <c r="C716" s="3"/>
    </row>
    <row r="717" spans="1:3" ht="13">
      <c r="A717" s="3"/>
      <c r="C717" s="3"/>
    </row>
    <row r="718" spans="1:3" ht="13">
      <c r="A718" s="3"/>
      <c r="C718" s="3"/>
    </row>
    <row r="719" spans="1:3" ht="13">
      <c r="A719" s="3"/>
      <c r="C719" s="3"/>
    </row>
    <row r="720" spans="1:3" ht="13">
      <c r="A720" s="3"/>
      <c r="C720" s="3"/>
    </row>
    <row r="721" spans="1:3" ht="13">
      <c r="A721" s="3"/>
      <c r="C721" s="3"/>
    </row>
    <row r="722" spans="1:3" ht="13">
      <c r="A722" s="3"/>
      <c r="C722" s="3"/>
    </row>
    <row r="723" spans="1:3" ht="13">
      <c r="A723" s="3"/>
      <c r="C723" s="3"/>
    </row>
    <row r="724" spans="1:3" ht="13">
      <c r="A724" s="3"/>
      <c r="C724" s="3"/>
    </row>
    <row r="725" spans="1:3" ht="13">
      <c r="A725" s="3"/>
      <c r="C725" s="3"/>
    </row>
    <row r="726" spans="1:3" ht="13">
      <c r="A726" s="3"/>
      <c r="C726" s="3"/>
    </row>
    <row r="727" spans="1:3" ht="13">
      <c r="A727" s="3"/>
      <c r="C727" s="3"/>
    </row>
    <row r="728" spans="1:3" ht="13">
      <c r="A728" s="3"/>
      <c r="C728" s="3"/>
    </row>
    <row r="729" spans="1:3" ht="13">
      <c r="A729" s="3"/>
      <c r="C729" s="3"/>
    </row>
    <row r="730" spans="1:3" ht="13">
      <c r="A730" s="3"/>
      <c r="C730" s="3"/>
    </row>
    <row r="731" spans="1:3" ht="13">
      <c r="A731" s="3"/>
      <c r="C731" s="3"/>
    </row>
    <row r="732" spans="1:3" ht="13">
      <c r="A732" s="3"/>
      <c r="C732" s="3"/>
    </row>
    <row r="733" spans="1:3" ht="13">
      <c r="A733" s="3"/>
      <c r="C733" s="3"/>
    </row>
    <row r="734" spans="1:3" ht="13">
      <c r="A734" s="3"/>
      <c r="C734" s="3"/>
    </row>
    <row r="735" spans="1:3" ht="13">
      <c r="A735" s="3"/>
      <c r="C735" s="3"/>
    </row>
    <row r="736" spans="1:3" ht="13">
      <c r="A736" s="3"/>
      <c r="C736" s="3"/>
    </row>
    <row r="737" spans="1:3" ht="13">
      <c r="A737" s="3"/>
      <c r="C737" s="3"/>
    </row>
    <row r="738" spans="1:3" ht="13">
      <c r="A738" s="3"/>
      <c r="C738" s="3"/>
    </row>
    <row r="739" spans="1:3" ht="13">
      <c r="A739" s="3"/>
      <c r="C739" s="3"/>
    </row>
    <row r="740" spans="1:3" ht="13">
      <c r="A740" s="3"/>
      <c r="C740" s="3"/>
    </row>
    <row r="741" spans="1:3" ht="13">
      <c r="A741" s="3"/>
      <c r="C741" s="3"/>
    </row>
    <row r="742" spans="1:3" ht="13">
      <c r="A742" s="3"/>
      <c r="C742" s="3"/>
    </row>
    <row r="743" spans="1:3" ht="13">
      <c r="A743" s="3"/>
      <c r="C743" s="3"/>
    </row>
    <row r="744" spans="1:3" ht="13">
      <c r="A744" s="3"/>
      <c r="C744" s="3"/>
    </row>
    <row r="745" spans="1:3" ht="13">
      <c r="A745" s="3"/>
      <c r="C745" s="3"/>
    </row>
    <row r="746" spans="1:3" ht="13">
      <c r="A746" s="3"/>
      <c r="C746" s="3"/>
    </row>
    <row r="747" spans="1:3" ht="13">
      <c r="A747" s="3"/>
      <c r="C747" s="3"/>
    </row>
    <row r="748" spans="1:3" ht="13">
      <c r="A748" s="3"/>
      <c r="C748" s="3"/>
    </row>
    <row r="749" spans="1:3" ht="13">
      <c r="A749" s="3"/>
      <c r="C749" s="3"/>
    </row>
    <row r="750" spans="1:3" ht="13">
      <c r="A750" s="3"/>
      <c r="C750" s="3"/>
    </row>
    <row r="751" spans="1:3" ht="13">
      <c r="A751" s="3"/>
      <c r="C751" s="3"/>
    </row>
    <row r="752" spans="1:3" ht="13">
      <c r="A752" s="3"/>
      <c r="C752" s="3"/>
    </row>
    <row r="753" spans="1:3" ht="13">
      <c r="A753" s="3"/>
      <c r="C753" s="3"/>
    </row>
    <row r="754" spans="1:3" ht="13">
      <c r="A754" s="3"/>
      <c r="C754" s="3"/>
    </row>
    <row r="755" spans="1:3" ht="13">
      <c r="A755" s="3"/>
      <c r="C755" s="3"/>
    </row>
    <row r="756" spans="1:3" ht="13">
      <c r="A756" s="3"/>
      <c r="C756" s="3"/>
    </row>
    <row r="757" spans="1:3" ht="13">
      <c r="A757" s="3"/>
      <c r="C757" s="3"/>
    </row>
    <row r="758" spans="1:3" ht="13">
      <c r="A758" s="3"/>
      <c r="C758" s="3"/>
    </row>
    <row r="759" spans="1:3" ht="13">
      <c r="A759" s="3"/>
      <c r="C759" s="3"/>
    </row>
    <row r="760" spans="1:3" ht="13">
      <c r="A760" s="3"/>
      <c r="C760" s="3"/>
    </row>
    <row r="761" spans="1:3" ht="13">
      <c r="A761" s="3"/>
      <c r="C761" s="3"/>
    </row>
    <row r="762" spans="1:3" ht="13">
      <c r="A762" s="3"/>
      <c r="C762" s="3"/>
    </row>
    <row r="763" spans="1:3" ht="13">
      <c r="A763" s="3"/>
      <c r="C763" s="3"/>
    </row>
    <row r="764" spans="1:3" ht="13">
      <c r="A764" s="3"/>
      <c r="C764" s="3"/>
    </row>
    <row r="765" spans="1:3" ht="13">
      <c r="A765" s="3"/>
      <c r="C765" s="3"/>
    </row>
    <row r="766" spans="1:3" ht="13">
      <c r="A766" s="3"/>
      <c r="C766" s="3"/>
    </row>
    <row r="767" spans="1:3" ht="13">
      <c r="A767" s="3"/>
      <c r="C767" s="3"/>
    </row>
    <row r="768" spans="1:3" ht="13">
      <c r="A768" s="3"/>
      <c r="C768" s="3"/>
    </row>
    <row r="769" spans="1:3" ht="13">
      <c r="A769" s="3"/>
      <c r="C769" s="3"/>
    </row>
    <row r="770" spans="1:3" ht="13">
      <c r="A770" s="3"/>
      <c r="C770" s="3"/>
    </row>
    <row r="771" spans="1:3" ht="13">
      <c r="A771" s="3"/>
      <c r="C771" s="3"/>
    </row>
    <row r="772" spans="1:3" ht="13">
      <c r="A772" s="3"/>
      <c r="C772" s="3"/>
    </row>
    <row r="773" spans="1:3" ht="13">
      <c r="A773" s="3"/>
      <c r="C773" s="3"/>
    </row>
    <row r="774" spans="1:3" ht="13">
      <c r="A774" s="3"/>
      <c r="C774" s="3"/>
    </row>
    <row r="775" spans="1:3" ht="13">
      <c r="A775" s="3"/>
      <c r="C775" s="3"/>
    </row>
    <row r="776" spans="1:3" ht="13">
      <c r="A776" s="3"/>
      <c r="C776" s="3"/>
    </row>
    <row r="777" spans="1:3" ht="13">
      <c r="A777" s="3"/>
      <c r="C777" s="3"/>
    </row>
    <row r="778" spans="1:3" ht="13">
      <c r="A778" s="3"/>
      <c r="C778" s="3"/>
    </row>
    <row r="779" spans="1:3" ht="13">
      <c r="A779" s="3"/>
      <c r="C779" s="3"/>
    </row>
    <row r="780" spans="1:3" ht="13">
      <c r="A780" s="3"/>
      <c r="C780" s="3"/>
    </row>
    <row r="781" spans="1:3" ht="13">
      <c r="A781" s="3"/>
      <c r="C781" s="3"/>
    </row>
    <row r="782" spans="1:3" ht="13">
      <c r="A782" s="3"/>
      <c r="C782" s="3"/>
    </row>
    <row r="783" spans="1:3" ht="13">
      <c r="A783" s="3"/>
      <c r="C783" s="3"/>
    </row>
    <row r="784" spans="1:3" ht="13">
      <c r="A784" s="3"/>
      <c r="C784" s="3"/>
    </row>
    <row r="785" spans="1:3" ht="13">
      <c r="A785" s="3"/>
      <c r="C785" s="3"/>
    </row>
    <row r="786" spans="1:3" ht="13">
      <c r="A786" s="3"/>
      <c r="C786" s="3"/>
    </row>
    <row r="787" spans="1:3" ht="13">
      <c r="A787" s="3"/>
      <c r="C787" s="3"/>
    </row>
    <row r="788" spans="1:3" ht="13">
      <c r="A788" s="3"/>
      <c r="C788" s="3"/>
    </row>
    <row r="789" spans="1:3" ht="13">
      <c r="A789" s="3"/>
      <c r="C789" s="3"/>
    </row>
    <row r="790" spans="1:3" ht="13">
      <c r="A790" s="3"/>
      <c r="C790" s="3"/>
    </row>
    <row r="791" spans="1:3" ht="13">
      <c r="A791" s="3"/>
      <c r="C791" s="3"/>
    </row>
    <row r="792" spans="1:3" ht="13">
      <c r="A792" s="3"/>
      <c r="C792" s="3"/>
    </row>
    <row r="793" spans="1:3" ht="13">
      <c r="A793" s="3"/>
      <c r="C793" s="3"/>
    </row>
    <row r="794" spans="1:3" ht="13">
      <c r="A794" s="3"/>
      <c r="C794" s="3"/>
    </row>
    <row r="795" spans="1:3" ht="13">
      <c r="A795" s="3"/>
      <c r="C795" s="3"/>
    </row>
    <row r="796" spans="1:3" ht="13">
      <c r="A796" s="3"/>
      <c r="C796" s="3"/>
    </row>
    <row r="797" spans="1:3" ht="13">
      <c r="A797" s="3"/>
      <c r="C797" s="3"/>
    </row>
    <row r="798" spans="1:3" ht="13">
      <c r="A798" s="3"/>
      <c r="C798" s="3"/>
    </row>
    <row r="799" spans="1:3" ht="13">
      <c r="A799" s="3"/>
      <c r="C799" s="3"/>
    </row>
    <row r="800" spans="1:3" ht="13">
      <c r="A800" s="3"/>
      <c r="C800" s="3"/>
    </row>
    <row r="801" spans="1:3" ht="13">
      <c r="A801" s="3"/>
      <c r="C801" s="3"/>
    </row>
    <row r="802" spans="1:3" ht="13">
      <c r="A802" s="3"/>
      <c r="C802" s="3"/>
    </row>
    <row r="803" spans="1:3" ht="13">
      <c r="A803" s="3"/>
      <c r="C803" s="3"/>
    </row>
    <row r="804" spans="1:3" ht="13">
      <c r="A804" s="3"/>
      <c r="C804" s="3"/>
    </row>
    <row r="805" spans="1:3" ht="13">
      <c r="A805" s="3"/>
      <c r="C805" s="3"/>
    </row>
    <row r="806" spans="1:3" ht="13">
      <c r="A806" s="3"/>
      <c r="C806" s="3"/>
    </row>
    <row r="807" spans="1:3" ht="13">
      <c r="A807" s="3"/>
      <c r="C807" s="3"/>
    </row>
    <row r="808" spans="1:3" ht="13">
      <c r="A808" s="3"/>
      <c r="C808" s="3"/>
    </row>
    <row r="809" spans="1:3" ht="13">
      <c r="A809" s="3"/>
      <c r="C809" s="3"/>
    </row>
    <row r="810" spans="1:3" ht="13">
      <c r="A810" s="3"/>
      <c r="C810" s="3"/>
    </row>
    <row r="811" spans="1:3" ht="13">
      <c r="A811" s="3"/>
      <c r="C811" s="3"/>
    </row>
    <row r="812" spans="1:3" ht="13">
      <c r="A812" s="3"/>
      <c r="C812" s="3"/>
    </row>
    <row r="813" spans="1:3" ht="13">
      <c r="A813" s="3"/>
      <c r="C813" s="3"/>
    </row>
    <row r="814" spans="1:3" ht="13">
      <c r="A814" s="3"/>
      <c r="C814" s="3"/>
    </row>
    <row r="815" spans="1:3" ht="13">
      <c r="A815" s="3"/>
      <c r="C815" s="3"/>
    </row>
    <row r="816" spans="1:3" ht="13">
      <c r="A816" s="3"/>
      <c r="C816" s="3"/>
    </row>
    <row r="817" spans="1:3" ht="13">
      <c r="A817" s="3"/>
      <c r="C817" s="3"/>
    </row>
    <row r="818" spans="1:3" ht="13">
      <c r="A818" s="3"/>
      <c r="C818" s="3"/>
    </row>
    <row r="819" spans="1:3" ht="13">
      <c r="A819" s="3"/>
      <c r="C819" s="3"/>
    </row>
    <row r="820" spans="1:3" ht="13">
      <c r="A820" s="3"/>
      <c r="C820" s="3"/>
    </row>
    <row r="821" spans="1:3" ht="13">
      <c r="A821" s="3"/>
      <c r="C821" s="3"/>
    </row>
    <row r="822" spans="1:3" ht="13">
      <c r="A822" s="3"/>
      <c r="C822" s="3"/>
    </row>
    <row r="823" spans="1:3" ht="13">
      <c r="A823" s="3"/>
      <c r="C823" s="3"/>
    </row>
    <row r="824" spans="1:3" ht="13">
      <c r="A824" s="3"/>
      <c r="C824" s="3"/>
    </row>
    <row r="825" spans="1:3" ht="13">
      <c r="A825" s="3"/>
      <c r="C825" s="3"/>
    </row>
    <row r="826" spans="1:3" ht="13">
      <c r="A826" s="3"/>
      <c r="C826" s="3"/>
    </row>
    <row r="827" spans="1:3" ht="13">
      <c r="A827" s="3"/>
      <c r="C827" s="3"/>
    </row>
    <row r="828" spans="1:3" ht="13">
      <c r="A828" s="3"/>
      <c r="C828" s="3"/>
    </row>
    <row r="829" spans="1:3" ht="13">
      <c r="A829" s="3"/>
      <c r="C829" s="3"/>
    </row>
    <row r="830" spans="1:3" ht="13">
      <c r="A830" s="3"/>
      <c r="C830" s="3"/>
    </row>
    <row r="831" spans="1:3" ht="13">
      <c r="A831" s="3"/>
      <c r="C831" s="3"/>
    </row>
    <row r="832" spans="1:3" ht="13">
      <c r="A832" s="3"/>
      <c r="C832" s="3"/>
    </row>
    <row r="833" spans="1:3" ht="13">
      <c r="A833" s="3"/>
      <c r="C833" s="3"/>
    </row>
    <row r="834" spans="1:3" ht="13">
      <c r="A834" s="3"/>
      <c r="C834" s="3"/>
    </row>
    <row r="835" spans="1:3" ht="13">
      <c r="A835" s="3"/>
      <c r="C835" s="3"/>
    </row>
    <row r="836" spans="1:3" ht="13">
      <c r="A836" s="3"/>
      <c r="C836" s="3"/>
    </row>
    <row r="837" spans="1:3" ht="13">
      <c r="A837" s="3"/>
      <c r="C837" s="3"/>
    </row>
    <row r="838" spans="1:3" ht="13">
      <c r="A838" s="3"/>
      <c r="C838" s="3"/>
    </row>
    <row r="839" spans="1:3" ht="13">
      <c r="A839" s="3"/>
      <c r="C839" s="3"/>
    </row>
    <row r="840" spans="1:3" ht="13">
      <c r="A840" s="3"/>
      <c r="C840" s="3"/>
    </row>
    <row r="841" spans="1:3" ht="13">
      <c r="A841" s="3"/>
      <c r="C841" s="3"/>
    </row>
    <row r="842" spans="1:3" ht="13">
      <c r="A842" s="3"/>
      <c r="C842" s="3"/>
    </row>
    <row r="843" spans="1:3" ht="13">
      <c r="A843" s="3"/>
      <c r="C843" s="3"/>
    </row>
    <row r="844" spans="1:3" ht="13">
      <c r="A844" s="3"/>
      <c r="C844" s="3"/>
    </row>
    <row r="845" spans="1:3" ht="13">
      <c r="A845" s="3"/>
      <c r="C845" s="3"/>
    </row>
    <row r="846" spans="1:3" ht="13">
      <c r="A846" s="3"/>
      <c r="C846" s="3"/>
    </row>
    <row r="847" spans="1:3" ht="13">
      <c r="A847" s="3"/>
      <c r="C847" s="3"/>
    </row>
    <row r="848" spans="1:3" ht="13">
      <c r="A848" s="3"/>
      <c r="C848" s="3"/>
    </row>
    <row r="849" spans="1:3" ht="13">
      <c r="A849" s="3"/>
      <c r="C849" s="3"/>
    </row>
    <row r="850" spans="1:3" ht="13">
      <c r="A850" s="3"/>
      <c r="C850" s="3"/>
    </row>
    <row r="851" spans="1:3" ht="13">
      <c r="A851" s="3"/>
      <c r="C851" s="3"/>
    </row>
    <row r="852" spans="1:3" ht="13">
      <c r="A852" s="3"/>
      <c r="C852" s="3"/>
    </row>
    <row r="853" spans="1:3" ht="13">
      <c r="A853" s="3"/>
      <c r="C853" s="3"/>
    </row>
    <row r="854" spans="1:3" ht="13">
      <c r="A854" s="3"/>
      <c r="C854" s="3"/>
    </row>
    <row r="855" spans="1:3" ht="13">
      <c r="A855" s="3"/>
      <c r="C855" s="3"/>
    </row>
    <row r="856" spans="1:3" ht="13">
      <c r="A856" s="3"/>
      <c r="C856" s="3"/>
    </row>
    <row r="857" spans="1:3" ht="13">
      <c r="A857" s="3"/>
      <c r="C857" s="3"/>
    </row>
    <row r="858" spans="1:3" ht="13">
      <c r="A858" s="3"/>
      <c r="C858" s="3"/>
    </row>
    <row r="859" spans="1:3" ht="13">
      <c r="A859" s="3"/>
      <c r="C859" s="3"/>
    </row>
    <row r="860" spans="1:3" ht="13">
      <c r="A860" s="3"/>
      <c r="C860" s="3"/>
    </row>
    <row r="861" spans="1:3" ht="13">
      <c r="A861" s="3"/>
      <c r="C861" s="3"/>
    </row>
    <row r="862" spans="1:3" ht="13">
      <c r="A862" s="3"/>
      <c r="C862" s="3"/>
    </row>
    <row r="863" spans="1:3" ht="13">
      <c r="A863" s="3"/>
      <c r="C863" s="3"/>
    </row>
    <row r="864" spans="1:3" ht="13">
      <c r="A864" s="3"/>
      <c r="C864" s="3"/>
    </row>
    <row r="865" spans="1:3" ht="13">
      <c r="A865" s="3"/>
      <c r="C865" s="3"/>
    </row>
    <row r="866" spans="1:3" ht="13">
      <c r="A866" s="3"/>
      <c r="C866" s="3"/>
    </row>
    <row r="867" spans="1:3" ht="13">
      <c r="A867" s="3"/>
      <c r="C867" s="3"/>
    </row>
    <row r="868" spans="1:3" ht="13">
      <c r="A868" s="3"/>
      <c r="C868" s="3"/>
    </row>
    <row r="869" spans="1:3" ht="13">
      <c r="A869" s="3"/>
      <c r="C869" s="3"/>
    </row>
    <row r="870" spans="1:3" ht="13">
      <c r="A870" s="3"/>
      <c r="C870" s="3"/>
    </row>
    <row r="871" spans="1:3" ht="13">
      <c r="A871" s="3"/>
      <c r="C871" s="3"/>
    </row>
    <row r="872" spans="1:3" ht="13">
      <c r="A872" s="3"/>
      <c r="C872" s="3"/>
    </row>
    <row r="873" spans="1:3" ht="13">
      <c r="A873" s="3"/>
      <c r="C873" s="3"/>
    </row>
    <row r="874" spans="1:3" ht="13">
      <c r="A874" s="3"/>
      <c r="C874" s="3"/>
    </row>
    <row r="875" spans="1:3" ht="13">
      <c r="A875" s="3"/>
      <c r="C875" s="3"/>
    </row>
    <row r="876" spans="1:3" ht="13">
      <c r="A876" s="3"/>
      <c r="C876" s="3"/>
    </row>
    <row r="877" spans="1:3" ht="13">
      <c r="A877" s="3"/>
      <c r="C877" s="3"/>
    </row>
    <row r="878" spans="1:3" ht="13">
      <c r="A878" s="3"/>
      <c r="C878" s="3"/>
    </row>
    <row r="879" spans="1:3" ht="13">
      <c r="A879" s="3"/>
      <c r="C879" s="3"/>
    </row>
    <row r="880" spans="1:3" ht="13">
      <c r="A880" s="3"/>
      <c r="C880" s="3"/>
    </row>
    <row r="881" spans="1:3" ht="13">
      <c r="A881" s="3"/>
      <c r="C881" s="3"/>
    </row>
    <row r="882" spans="1:3" ht="13">
      <c r="A882" s="3"/>
      <c r="C882" s="3"/>
    </row>
    <row r="883" spans="1:3" ht="13">
      <c r="A883" s="3"/>
      <c r="C883" s="3"/>
    </row>
    <row r="884" spans="1:3" ht="13">
      <c r="A884" s="3"/>
      <c r="C884" s="3"/>
    </row>
    <row r="885" spans="1:3" ht="13">
      <c r="A885" s="3"/>
      <c r="C885" s="3"/>
    </row>
    <row r="886" spans="1:3" ht="13">
      <c r="A886" s="3"/>
      <c r="C886" s="3"/>
    </row>
    <row r="887" spans="1:3" ht="13">
      <c r="A887" s="3"/>
      <c r="C887" s="3"/>
    </row>
    <row r="888" spans="1:3" ht="13">
      <c r="A888" s="3"/>
      <c r="C888" s="3"/>
    </row>
    <row r="889" spans="1:3" ht="13">
      <c r="A889" s="3"/>
      <c r="C889" s="3"/>
    </row>
    <row r="890" spans="1:3" ht="13">
      <c r="A890" s="3"/>
      <c r="C890" s="3"/>
    </row>
    <row r="891" spans="1:3" ht="13">
      <c r="A891" s="3"/>
      <c r="C891" s="3"/>
    </row>
    <row r="892" spans="1:3" ht="13">
      <c r="A892" s="3"/>
      <c r="C892" s="3"/>
    </row>
    <row r="893" spans="1:3" ht="13">
      <c r="A893" s="3"/>
      <c r="C893" s="3"/>
    </row>
    <row r="894" spans="1:3" ht="13">
      <c r="A894" s="3"/>
      <c r="C894" s="3"/>
    </row>
    <row r="895" spans="1:3" ht="13">
      <c r="A895" s="3"/>
      <c r="C895" s="3"/>
    </row>
    <row r="896" spans="1:3" ht="13">
      <c r="A896" s="3"/>
      <c r="C896" s="3"/>
    </row>
    <row r="897" spans="1:3" ht="13">
      <c r="A897" s="3"/>
      <c r="C897" s="3"/>
    </row>
    <row r="898" spans="1:3" ht="13">
      <c r="A898" s="3"/>
      <c r="C898" s="3"/>
    </row>
    <row r="899" spans="1:3" ht="13">
      <c r="A899" s="3"/>
      <c r="C899" s="3"/>
    </row>
    <row r="900" spans="1:3" ht="13">
      <c r="A900" s="3"/>
      <c r="C900" s="3"/>
    </row>
    <row r="901" spans="1:3" ht="13">
      <c r="A901" s="3"/>
      <c r="C901" s="3"/>
    </row>
    <row r="902" spans="1:3" ht="13">
      <c r="A902" s="3"/>
      <c r="C902" s="3"/>
    </row>
    <row r="903" spans="1:3" ht="13">
      <c r="A903" s="3"/>
      <c r="C903" s="3"/>
    </row>
    <row r="904" spans="1:3" ht="13">
      <c r="A904" s="3"/>
      <c r="C904" s="3"/>
    </row>
    <row r="905" spans="1:3" ht="13">
      <c r="A905" s="3"/>
      <c r="C905" s="3"/>
    </row>
    <row r="906" spans="1:3" ht="13">
      <c r="A906" s="3"/>
      <c r="C906" s="3"/>
    </row>
    <row r="907" spans="1:3" ht="13">
      <c r="A907" s="3"/>
      <c r="C907" s="3"/>
    </row>
    <row r="908" spans="1:3" ht="13">
      <c r="A908" s="3"/>
      <c r="C908" s="3"/>
    </row>
    <row r="909" spans="1:3" ht="13">
      <c r="A909" s="3"/>
      <c r="C909" s="3"/>
    </row>
    <row r="910" spans="1:3" ht="13">
      <c r="A910" s="3"/>
      <c r="C910" s="3"/>
    </row>
    <row r="911" spans="1:3" ht="13">
      <c r="A911" s="3"/>
      <c r="C911" s="3"/>
    </row>
    <row r="912" spans="1:3" ht="13">
      <c r="A912" s="3"/>
      <c r="C912" s="3"/>
    </row>
    <row r="913" spans="1:3" ht="13">
      <c r="A913" s="3"/>
      <c r="C913" s="3"/>
    </row>
    <row r="914" spans="1:3" ht="13">
      <c r="A914" s="3"/>
      <c r="C914" s="3"/>
    </row>
    <row r="915" spans="1:3" ht="13">
      <c r="A915" s="3"/>
      <c r="C915" s="3"/>
    </row>
    <row r="916" spans="1:3" ht="13">
      <c r="A916" s="3"/>
      <c r="C916" s="3"/>
    </row>
    <row r="917" spans="1:3" ht="13">
      <c r="A917" s="3"/>
      <c r="C917" s="3"/>
    </row>
    <row r="918" spans="1:3" ht="13">
      <c r="A918" s="3"/>
      <c r="C918" s="3"/>
    </row>
    <row r="919" spans="1:3" ht="13">
      <c r="A919" s="3"/>
      <c r="C919" s="3"/>
    </row>
    <row r="920" spans="1:3" ht="13">
      <c r="A920" s="3"/>
      <c r="C920" s="3"/>
    </row>
    <row r="921" spans="1:3" ht="13">
      <c r="A921" s="3"/>
      <c r="C921" s="3"/>
    </row>
    <row r="922" spans="1:3" ht="13">
      <c r="A922" s="3"/>
      <c r="C922" s="3"/>
    </row>
    <row r="923" spans="1:3" ht="13">
      <c r="A923" s="3"/>
      <c r="C923" s="3"/>
    </row>
    <row r="924" spans="1:3" ht="13">
      <c r="A924" s="3"/>
      <c r="C924" s="3"/>
    </row>
    <row r="925" spans="1:3" ht="13">
      <c r="A925" s="3"/>
      <c r="C925" s="3"/>
    </row>
    <row r="926" spans="1:3" ht="13">
      <c r="A926" s="3"/>
      <c r="C926" s="3"/>
    </row>
    <row r="927" spans="1:3" ht="13">
      <c r="A927" s="3"/>
      <c r="C927" s="3"/>
    </row>
    <row r="928" spans="1:3" ht="13">
      <c r="A928" s="3"/>
      <c r="C928" s="3"/>
    </row>
    <row r="929" spans="1:3" ht="13">
      <c r="A929" s="3"/>
      <c r="C929" s="3"/>
    </row>
    <row r="930" spans="1:3" ht="13">
      <c r="A930" s="3"/>
      <c r="C930" s="3"/>
    </row>
    <row r="931" spans="1:3" ht="13">
      <c r="A931" s="3"/>
      <c r="C931" s="3"/>
    </row>
    <row r="932" spans="1:3" ht="13">
      <c r="A932" s="3"/>
      <c r="C932" s="3"/>
    </row>
    <row r="933" spans="1:3" ht="13">
      <c r="A933" s="3"/>
      <c r="C933" s="3"/>
    </row>
    <row r="934" spans="1:3" ht="13">
      <c r="A934" s="3"/>
      <c r="C934" s="3"/>
    </row>
    <row r="935" spans="1:3" ht="13">
      <c r="A935" s="3"/>
      <c r="C935" s="3"/>
    </row>
    <row r="936" spans="1:3" ht="13">
      <c r="A936" s="3"/>
      <c r="C936" s="3"/>
    </row>
    <row r="937" spans="1:3" ht="13">
      <c r="A937" s="3"/>
      <c r="C937" s="3"/>
    </row>
    <row r="938" spans="1:3" ht="13">
      <c r="A938" s="3"/>
      <c r="C938" s="3"/>
    </row>
    <row r="939" spans="1:3" ht="13">
      <c r="A939" s="3"/>
      <c r="C939" s="3"/>
    </row>
    <row r="940" spans="1:3" ht="13">
      <c r="A940" s="3"/>
      <c r="C940" s="3"/>
    </row>
    <row r="941" spans="1:3" ht="13">
      <c r="A941" s="3"/>
      <c r="C941" s="3"/>
    </row>
    <row r="942" spans="1:3" ht="13">
      <c r="A942" s="3"/>
      <c r="C942" s="3"/>
    </row>
    <row r="943" spans="1:3" ht="13">
      <c r="A943" s="3"/>
      <c r="C943" s="3"/>
    </row>
    <row r="944" spans="1:3" ht="13">
      <c r="A944" s="3"/>
      <c r="C944" s="3"/>
    </row>
    <row r="945" spans="1:3" ht="13">
      <c r="A945" s="3"/>
      <c r="C945" s="3"/>
    </row>
    <row r="946" spans="1:3" ht="13">
      <c r="A946" s="3"/>
      <c r="C946" s="3"/>
    </row>
    <row r="947" spans="1:3" ht="13">
      <c r="A947" s="3"/>
      <c r="C947" s="3"/>
    </row>
    <row r="948" spans="1:3" ht="13">
      <c r="A948" s="3"/>
      <c r="C948" s="3"/>
    </row>
    <row r="949" spans="1:3" ht="13">
      <c r="A949" s="3"/>
      <c r="C949" s="3"/>
    </row>
    <row r="950" spans="1:3" ht="13">
      <c r="A950" s="3"/>
      <c r="C950" s="3"/>
    </row>
    <row r="951" spans="1:3" ht="13">
      <c r="A951" s="3"/>
      <c r="C951" s="3"/>
    </row>
    <row r="952" spans="1:3" ht="13">
      <c r="A952" s="3"/>
      <c r="C952" s="3"/>
    </row>
    <row r="953" spans="1:3" ht="13">
      <c r="A953" s="3"/>
      <c r="C953" s="3"/>
    </row>
    <row r="954" spans="1:3" ht="13">
      <c r="A954" s="3"/>
      <c r="C954" s="3"/>
    </row>
    <row r="955" spans="1:3" ht="13">
      <c r="A955" s="3"/>
      <c r="C955" s="3"/>
    </row>
    <row r="956" spans="1:3" ht="13">
      <c r="A956" s="3"/>
      <c r="C956" s="3"/>
    </row>
    <row r="957" spans="1:3" ht="13">
      <c r="A957" s="3"/>
      <c r="C957" s="3"/>
    </row>
    <row r="958" spans="1:3" ht="13">
      <c r="A958" s="3"/>
      <c r="C958" s="3"/>
    </row>
    <row r="959" spans="1:3" ht="13">
      <c r="A959" s="3"/>
      <c r="C959" s="3"/>
    </row>
    <row r="960" spans="1:3" ht="13">
      <c r="A960" s="3"/>
      <c r="C960" s="3"/>
    </row>
    <row r="961" spans="1:3" ht="13">
      <c r="A961" s="3"/>
      <c r="C961" s="3"/>
    </row>
    <row r="962" spans="1:3" ht="13">
      <c r="A962" s="3"/>
      <c r="C962" s="3"/>
    </row>
    <row r="963" spans="1:3" ht="13">
      <c r="A963" s="3"/>
      <c r="C963" s="3"/>
    </row>
    <row r="964" spans="1:3" ht="13">
      <c r="A964" s="3"/>
      <c r="C964" s="3"/>
    </row>
    <row r="965" spans="1:3" ht="13">
      <c r="A965" s="3"/>
      <c r="C965" s="3"/>
    </row>
    <row r="966" spans="1:3" ht="13">
      <c r="A966" s="3"/>
      <c r="C966" s="3"/>
    </row>
    <row r="967" spans="1:3" ht="13">
      <c r="A967" s="3"/>
      <c r="C967" s="3"/>
    </row>
    <row r="968" spans="1:3" ht="13">
      <c r="A968" s="3"/>
      <c r="C968" s="3"/>
    </row>
    <row r="969" spans="1:3" ht="13">
      <c r="A969" s="3"/>
      <c r="C969" s="3"/>
    </row>
    <row r="970" spans="1:3" ht="13">
      <c r="A970" s="3"/>
      <c r="C970" s="3"/>
    </row>
    <row r="971" spans="1:3" ht="13">
      <c r="A971" s="3"/>
      <c r="C971" s="3"/>
    </row>
    <row r="972" spans="1:3" ht="13">
      <c r="A972" s="3"/>
      <c r="C972" s="3"/>
    </row>
    <row r="973" spans="1:3" ht="13">
      <c r="A973" s="3"/>
      <c r="C973" s="3"/>
    </row>
    <row r="974" spans="1:3" ht="13">
      <c r="A974" s="3"/>
      <c r="C974" s="3"/>
    </row>
    <row r="975" spans="1:3" ht="13">
      <c r="A975" s="3"/>
      <c r="C975" s="3"/>
    </row>
    <row r="976" spans="1:3" ht="13">
      <c r="A976" s="3"/>
      <c r="C976" s="3"/>
    </row>
    <row r="977" spans="1:3" ht="13">
      <c r="A977" s="3"/>
      <c r="C977" s="3"/>
    </row>
    <row r="978" spans="1:3" ht="13">
      <c r="A978" s="3"/>
      <c r="C978" s="3"/>
    </row>
    <row r="979" spans="1:3" ht="13">
      <c r="A979" s="3"/>
      <c r="C979" s="3"/>
    </row>
    <row r="980" spans="1:3" ht="13">
      <c r="A980" s="3"/>
      <c r="C980" s="3"/>
    </row>
    <row r="981" spans="1:3" ht="13">
      <c r="A981" s="3"/>
      <c r="C981" s="3"/>
    </row>
    <row r="982" spans="1:3" ht="13">
      <c r="A982" s="3"/>
      <c r="C982" s="3"/>
    </row>
    <row r="983" spans="1:3" ht="13">
      <c r="A983" s="3"/>
      <c r="C983" s="3"/>
    </row>
    <row r="984" spans="1:3" ht="13">
      <c r="A984" s="3"/>
      <c r="C984" s="3"/>
    </row>
    <row r="985" spans="1:3" ht="13">
      <c r="A985" s="3"/>
      <c r="C985" s="3"/>
    </row>
    <row r="986" spans="1:3" ht="13">
      <c r="A986" s="3"/>
      <c r="C986" s="3"/>
    </row>
    <row r="987" spans="1:3" ht="13">
      <c r="A987" s="3"/>
      <c r="C987" s="3"/>
    </row>
    <row r="988" spans="1:3" ht="13">
      <c r="A988" s="3"/>
      <c r="C988" s="3"/>
    </row>
    <row r="989" spans="1:3" ht="13">
      <c r="A989" s="3"/>
      <c r="C989" s="3"/>
    </row>
    <row r="990" spans="1:3" ht="13">
      <c r="A990" s="3"/>
      <c r="C990" s="3"/>
    </row>
    <row r="991" spans="1:3" ht="13">
      <c r="A991" s="3"/>
      <c r="C991" s="3"/>
    </row>
    <row r="992" spans="1:3" ht="13">
      <c r="A992" s="3"/>
      <c r="C992" s="3"/>
    </row>
    <row r="993" spans="1:3" ht="13">
      <c r="A993" s="3"/>
      <c r="C993" s="3"/>
    </row>
    <row r="994" spans="1:3" ht="13">
      <c r="A994" s="3"/>
      <c r="C994" s="3"/>
    </row>
    <row r="995" spans="1:3" ht="13">
      <c r="A995" s="3"/>
      <c r="C995" s="3"/>
    </row>
    <row r="996" spans="1:3" ht="13">
      <c r="A996" s="3"/>
      <c r="C996" s="3"/>
    </row>
    <row r="997" spans="1:3" ht="13">
      <c r="A997" s="3"/>
      <c r="C997" s="3"/>
    </row>
    <row r="998" spans="1:3" ht="13">
      <c r="A998" s="3"/>
      <c r="C998" s="3"/>
    </row>
    <row r="999" spans="1:3" ht="13">
      <c r="A999" s="3"/>
      <c r="C999" s="3"/>
    </row>
    <row r="1000" spans="1:3" ht="13">
      <c r="A1000" s="3"/>
      <c r="C1000" s="3"/>
    </row>
  </sheetData>
  <autoFilter ref="A1:C1000" xr:uid="{00000000-0009-0000-0000-00001E000000}"/>
  <conditionalFormatting sqref="A48">
    <cfRule type="expression" dxfId="2" priority="1">
      <formula>($M:$M = 1)</formula>
    </cfRule>
    <cfRule type="expression" dxfId="1" priority="2">
      <formula>COUNTIF($R:$R, $A48) &gt; 0</formula>
    </cfRule>
    <cfRule type="expression" dxfId="0" priority="3">
      <formula>($A:$A=TODAY())</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DropDown="1" showErrorMessage="1" xr:uid="{00000000-0002-0000-1E00-000000000000}">
          <x14:formula1>
            <xm:f>'classes-lookup'!$A$2:$A$1000</xm:f>
          </x14:formula1>
          <xm:sqref>A2:A1000</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999999"/>
    <outlinePr summaryBelow="0" summaryRight="0"/>
  </sheetPr>
  <dimension ref="A1:I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sheetData>
    <row r="1" spans="1:9" ht="15.75" customHeight="1">
      <c r="A1" s="1" t="s">
        <v>4</v>
      </c>
      <c r="B1" s="1" t="s">
        <v>1361</v>
      </c>
      <c r="C1" s="1" t="s">
        <v>1362</v>
      </c>
      <c r="D1" s="1" t="s">
        <v>1363</v>
      </c>
      <c r="E1" s="1" t="s">
        <v>1364</v>
      </c>
      <c r="F1" s="1" t="s">
        <v>1365</v>
      </c>
      <c r="G1" s="1" t="s">
        <v>1366</v>
      </c>
      <c r="H1" s="1" t="s">
        <v>1365</v>
      </c>
      <c r="I1" s="1" t="s">
        <v>1366</v>
      </c>
    </row>
    <row r="2" spans="1:9" ht="15.75" customHeight="1">
      <c r="A2" s="3" t="s">
        <v>12</v>
      </c>
      <c r="B2" s="3" t="s">
        <v>13</v>
      </c>
      <c r="C2" s="3"/>
      <c r="D2" s="28">
        <v>0.45833333333333331</v>
      </c>
      <c r="E2" s="28">
        <f>IF(ISBLANK($D2),,$D2+TIME(2,0,0))</f>
        <v>0.54166666666666663</v>
      </c>
      <c r="F2" s="28">
        <v>0.625</v>
      </c>
      <c r="G2" s="28">
        <f>IF(ISBLANK($F2),,$F2+TIME(2,0,0))</f>
        <v>0.70833333333333337</v>
      </c>
    </row>
    <row r="3" spans="1:9" ht="15.75" customHeight="1">
      <c r="A3" s="3" t="s">
        <v>297</v>
      </c>
      <c r="B3" s="3" t="s">
        <v>18</v>
      </c>
      <c r="C3" s="3" t="s">
        <v>13</v>
      </c>
      <c r="D3" s="28">
        <v>0.45833333333333331</v>
      </c>
      <c r="E3" s="28">
        <f t="shared" ref="E3:E4" si="0">IF(ISBLANK($D3),,$D3+TIME(1,30,0))</f>
        <v>0.52083333333333326</v>
      </c>
      <c r="F3" s="28">
        <v>0.58333333333333337</v>
      </c>
      <c r="G3" s="28">
        <f t="shared" ref="G3:G4" si="1">IF(ISBLANK($F3),,$F3+TIME(1,30,0))</f>
        <v>0.64583333333333337</v>
      </c>
      <c r="H3" s="28">
        <v>0.64583333333333337</v>
      </c>
      <c r="I3" s="28">
        <f>IF(ISBLANK($H3),,$H3+TIME(1,0,0))</f>
        <v>0.6875</v>
      </c>
    </row>
    <row r="4" spans="1:9" ht="15.75" customHeight="1">
      <c r="A4" s="3" t="s">
        <v>17</v>
      </c>
      <c r="B4" s="3" t="s">
        <v>18</v>
      </c>
      <c r="C4" s="3" t="s">
        <v>13</v>
      </c>
      <c r="D4" s="28">
        <v>0.45833333333333331</v>
      </c>
      <c r="E4" s="28">
        <f t="shared" si="0"/>
        <v>0.52083333333333326</v>
      </c>
      <c r="F4" s="28">
        <v>0.5625</v>
      </c>
      <c r="G4" s="28">
        <f t="shared" si="1"/>
        <v>0.625</v>
      </c>
      <c r="H4" s="28">
        <v>0.64583333333333337</v>
      </c>
      <c r="I4" s="28">
        <f>IF(ISBLANK($H4),,$H4+TIME(1,30,0))</f>
        <v>0.70833333333333337</v>
      </c>
    </row>
    <row r="5" spans="1:9" ht="15.75" customHeight="1">
      <c r="A5" s="3" t="s">
        <v>32</v>
      </c>
      <c r="B5" s="3" t="s">
        <v>18</v>
      </c>
      <c r="C5" s="3"/>
      <c r="D5" s="28">
        <v>0.4375</v>
      </c>
      <c r="E5" s="28">
        <f>IF(ISBLANK($D5),,$D5+TIME(2,0,0))</f>
        <v>0.52083333333333337</v>
      </c>
      <c r="F5" s="28">
        <v>0.625</v>
      </c>
      <c r="G5" s="28">
        <f>IF(ISBLANK($F5),,$F5+TIME(2,0,0))</f>
        <v>0.70833333333333337</v>
      </c>
    </row>
    <row r="7" spans="1:9" ht="15.75" customHeight="1">
      <c r="E7" s="28">
        <f t="shared" ref="E7:E10" si="2">IF(ISBLANK($D7),,$D7+TIME(2,0,0))</f>
        <v>0</v>
      </c>
    </row>
    <row r="8" spans="1:9" ht="15.75" customHeight="1">
      <c r="E8" s="28">
        <f t="shared" si="2"/>
        <v>0</v>
      </c>
    </row>
    <row r="9" spans="1:9" ht="15.75" customHeight="1">
      <c r="E9" s="28">
        <f t="shared" si="2"/>
        <v>0</v>
      </c>
    </row>
    <row r="10" spans="1:9" ht="15.75" customHeight="1">
      <c r="E10" s="28">
        <f t="shared" si="2"/>
        <v>0</v>
      </c>
    </row>
    <row r="11" spans="1:9" ht="15.75" customHeight="1">
      <c r="D11" s="28"/>
      <c r="E11" s="28"/>
    </row>
    <row r="12" spans="1:9" ht="15.75" customHeight="1">
      <c r="D12" s="28"/>
      <c r="E12" s="28"/>
    </row>
    <row r="13" spans="1:9" ht="15.75" customHeight="1">
      <c r="D13" s="28"/>
      <c r="E13" s="28"/>
    </row>
    <row r="14" spans="1:9" ht="15.75" customHeight="1">
      <c r="D14" s="28"/>
      <c r="E14" s="28"/>
    </row>
    <row r="15" spans="1:9" ht="15.75" customHeight="1">
      <c r="D15" s="28"/>
      <c r="E15" s="28"/>
    </row>
    <row r="16" spans="1:9" ht="15.75" customHeight="1">
      <c r="E16" s="28"/>
    </row>
    <row r="17" spans="5:5" ht="15.75" customHeight="1">
      <c r="E17" s="28">
        <f t="shared" ref="E17:E271" si="3">IF(ISBLANK($D17),,$D17+TIME(2,0,0))</f>
        <v>0</v>
      </c>
    </row>
    <row r="18" spans="5:5" ht="15.75" customHeight="1">
      <c r="E18" s="28">
        <f t="shared" si="3"/>
        <v>0</v>
      </c>
    </row>
    <row r="19" spans="5:5" ht="15.75" customHeight="1">
      <c r="E19" s="28">
        <f t="shared" si="3"/>
        <v>0</v>
      </c>
    </row>
    <row r="20" spans="5:5" ht="15.75" customHeight="1">
      <c r="E20" s="28">
        <f t="shared" si="3"/>
        <v>0</v>
      </c>
    </row>
    <row r="21" spans="5:5" ht="15.75" customHeight="1">
      <c r="E21" s="28">
        <f t="shared" si="3"/>
        <v>0</v>
      </c>
    </row>
    <row r="22" spans="5:5" ht="15.75" customHeight="1">
      <c r="E22" s="28">
        <f t="shared" si="3"/>
        <v>0</v>
      </c>
    </row>
    <row r="23" spans="5:5" ht="15.75" customHeight="1">
      <c r="E23" s="28">
        <f t="shared" si="3"/>
        <v>0</v>
      </c>
    </row>
    <row r="24" spans="5:5" ht="15.75" customHeight="1">
      <c r="E24" s="28">
        <f t="shared" si="3"/>
        <v>0</v>
      </c>
    </row>
    <row r="25" spans="5:5" ht="15.75" customHeight="1">
      <c r="E25" s="28">
        <f t="shared" si="3"/>
        <v>0</v>
      </c>
    </row>
    <row r="26" spans="5:5" ht="15.75" customHeight="1">
      <c r="E26" s="28">
        <f t="shared" si="3"/>
        <v>0</v>
      </c>
    </row>
    <row r="27" spans="5:5" ht="15.75" customHeight="1">
      <c r="E27" s="28">
        <f t="shared" si="3"/>
        <v>0</v>
      </c>
    </row>
    <row r="28" spans="5:5" ht="15.75" customHeight="1">
      <c r="E28" s="28">
        <f t="shared" si="3"/>
        <v>0</v>
      </c>
    </row>
    <row r="29" spans="5:5" ht="15.75" customHeight="1">
      <c r="E29" s="28">
        <f t="shared" si="3"/>
        <v>0</v>
      </c>
    </row>
    <row r="30" spans="5:5" ht="15.75" customHeight="1">
      <c r="E30" s="28">
        <f t="shared" si="3"/>
        <v>0</v>
      </c>
    </row>
    <row r="31" spans="5:5" ht="15.75" customHeight="1">
      <c r="E31" s="28">
        <f t="shared" si="3"/>
        <v>0</v>
      </c>
    </row>
    <row r="32" spans="5:5" ht="15.75" customHeight="1">
      <c r="E32" s="28">
        <f t="shared" si="3"/>
        <v>0</v>
      </c>
    </row>
    <row r="33" spans="5:5" ht="15.75" customHeight="1">
      <c r="E33" s="28">
        <f t="shared" si="3"/>
        <v>0</v>
      </c>
    </row>
    <row r="34" spans="5:5" ht="15.75" customHeight="1">
      <c r="E34" s="28">
        <f t="shared" si="3"/>
        <v>0</v>
      </c>
    </row>
    <row r="35" spans="5:5" ht="15.75" customHeight="1">
      <c r="E35" s="28">
        <f t="shared" si="3"/>
        <v>0</v>
      </c>
    </row>
    <row r="36" spans="5:5" ht="15.75" customHeight="1">
      <c r="E36" s="28">
        <f t="shared" si="3"/>
        <v>0</v>
      </c>
    </row>
    <row r="37" spans="5:5" ht="15.75" customHeight="1">
      <c r="E37" s="28">
        <f t="shared" si="3"/>
        <v>0</v>
      </c>
    </row>
    <row r="38" spans="5:5" ht="15.75" customHeight="1">
      <c r="E38" s="28">
        <f t="shared" si="3"/>
        <v>0</v>
      </c>
    </row>
    <row r="39" spans="5:5" ht="15.75" customHeight="1">
      <c r="E39" s="28">
        <f t="shared" si="3"/>
        <v>0</v>
      </c>
    </row>
    <row r="40" spans="5:5" ht="15.75" customHeight="1">
      <c r="E40" s="28">
        <f t="shared" si="3"/>
        <v>0</v>
      </c>
    </row>
    <row r="41" spans="5:5" ht="15.75" customHeight="1">
      <c r="E41" s="28">
        <f t="shared" si="3"/>
        <v>0</v>
      </c>
    </row>
    <row r="42" spans="5:5" ht="15.75" customHeight="1">
      <c r="E42" s="28">
        <f t="shared" si="3"/>
        <v>0</v>
      </c>
    </row>
    <row r="43" spans="5:5" ht="15.75" customHeight="1">
      <c r="E43" s="28">
        <f t="shared" si="3"/>
        <v>0</v>
      </c>
    </row>
    <row r="44" spans="5:5" ht="15.75" customHeight="1">
      <c r="E44" s="28">
        <f t="shared" si="3"/>
        <v>0</v>
      </c>
    </row>
    <row r="45" spans="5:5" ht="15.75" customHeight="1">
      <c r="E45" s="28">
        <f t="shared" si="3"/>
        <v>0</v>
      </c>
    </row>
    <row r="46" spans="5:5" ht="15.75" customHeight="1">
      <c r="E46" s="28">
        <f t="shared" si="3"/>
        <v>0</v>
      </c>
    </row>
    <row r="47" spans="5:5" ht="15.75" customHeight="1">
      <c r="E47" s="28">
        <f t="shared" si="3"/>
        <v>0</v>
      </c>
    </row>
    <row r="48" spans="5:5" ht="15.75" customHeight="1">
      <c r="E48" s="28">
        <f t="shared" si="3"/>
        <v>0</v>
      </c>
    </row>
    <row r="49" spans="5:5" ht="15.75" customHeight="1">
      <c r="E49" s="28">
        <f t="shared" si="3"/>
        <v>0</v>
      </c>
    </row>
    <row r="50" spans="5:5" ht="15.75" customHeight="1">
      <c r="E50" s="28">
        <f t="shared" si="3"/>
        <v>0</v>
      </c>
    </row>
    <row r="51" spans="5:5" ht="15.75" customHeight="1">
      <c r="E51" s="28">
        <f t="shared" si="3"/>
        <v>0</v>
      </c>
    </row>
    <row r="52" spans="5:5" ht="15.75" customHeight="1">
      <c r="E52" s="28">
        <f t="shared" si="3"/>
        <v>0</v>
      </c>
    </row>
    <row r="53" spans="5:5" ht="15.75" customHeight="1">
      <c r="E53" s="28">
        <f t="shared" si="3"/>
        <v>0</v>
      </c>
    </row>
    <row r="54" spans="5:5" ht="15.75" customHeight="1">
      <c r="E54" s="28">
        <f t="shared" si="3"/>
        <v>0</v>
      </c>
    </row>
    <row r="55" spans="5:5" ht="15.75" customHeight="1">
      <c r="E55" s="28">
        <f t="shared" si="3"/>
        <v>0</v>
      </c>
    </row>
    <row r="56" spans="5:5" ht="15.75" customHeight="1">
      <c r="E56" s="28">
        <f t="shared" si="3"/>
        <v>0</v>
      </c>
    </row>
    <row r="57" spans="5:5" ht="15.75" customHeight="1">
      <c r="E57" s="28">
        <f t="shared" si="3"/>
        <v>0</v>
      </c>
    </row>
    <row r="58" spans="5:5" ht="15.75" customHeight="1">
      <c r="E58" s="28">
        <f t="shared" si="3"/>
        <v>0</v>
      </c>
    </row>
    <row r="59" spans="5:5" ht="15.75" customHeight="1">
      <c r="E59" s="28">
        <f t="shared" si="3"/>
        <v>0</v>
      </c>
    </row>
    <row r="60" spans="5:5" ht="15.75" customHeight="1">
      <c r="E60" s="28">
        <f t="shared" si="3"/>
        <v>0</v>
      </c>
    </row>
    <row r="61" spans="5:5" ht="15.75" customHeight="1">
      <c r="E61" s="28">
        <f t="shared" si="3"/>
        <v>0</v>
      </c>
    </row>
    <row r="62" spans="5:5" ht="15.75" customHeight="1">
      <c r="E62" s="28">
        <f t="shared" si="3"/>
        <v>0</v>
      </c>
    </row>
    <row r="63" spans="5:5" ht="15.75" customHeight="1">
      <c r="E63" s="28">
        <f t="shared" si="3"/>
        <v>0</v>
      </c>
    </row>
    <row r="64" spans="5:5" ht="15.75" customHeight="1">
      <c r="E64" s="28">
        <f t="shared" si="3"/>
        <v>0</v>
      </c>
    </row>
    <row r="65" spans="5:5" ht="13">
      <c r="E65" s="28">
        <f t="shared" si="3"/>
        <v>0</v>
      </c>
    </row>
    <row r="66" spans="5:5" ht="13">
      <c r="E66" s="28">
        <f t="shared" si="3"/>
        <v>0</v>
      </c>
    </row>
    <row r="67" spans="5:5" ht="13">
      <c r="E67" s="28">
        <f t="shared" si="3"/>
        <v>0</v>
      </c>
    </row>
    <row r="68" spans="5:5" ht="13">
      <c r="E68" s="28">
        <f t="shared" si="3"/>
        <v>0</v>
      </c>
    </row>
    <row r="69" spans="5:5" ht="13">
      <c r="E69" s="28">
        <f t="shared" si="3"/>
        <v>0</v>
      </c>
    </row>
    <row r="70" spans="5:5" ht="13">
      <c r="E70" s="28">
        <f t="shared" si="3"/>
        <v>0</v>
      </c>
    </row>
    <row r="71" spans="5:5" ht="13">
      <c r="E71" s="28">
        <f t="shared" si="3"/>
        <v>0</v>
      </c>
    </row>
    <row r="72" spans="5:5" ht="13">
      <c r="E72" s="28">
        <f t="shared" si="3"/>
        <v>0</v>
      </c>
    </row>
    <row r="73" spans="5:5" ht="13">
      <c r="E73" s="28">
        <f t="shared" si="3"/>
        <v>0</v>
      </c>
    </row>
    <row r="74" spans="5:5" ht="13">
      <c r="E74" s="28">
        <f t="shared" si="3"/>
        <v>0</v>
      </c>
    </row>
    <row r="75" spans="5:5" ht="13">
      <c r="E75" s="28">
        <f t="shared" si="3"/>
        <v>0</v>
      </c>
    </row>
    <row r="76" spans="5:5" ht="13">
      <c r="E76" s="28">
        <f t="shared" si="3"/>
        <v>0</v>
      </c>
    </row>
    <row r="77" spans="5:5" ht="13">
      <c r="E77" s="28">
        <f t="shared" si="3"/>
        <v>0</v>
      </c>
    </row>
    <row r="78" spans="5:5" ht="13">
      <c r="E78" s="28">
        <f t="shared" si="3"/>
        <v>0</v>
      </c>
    </row>
    <row r="79" spans="5:5" ht="13">
      <c r="E79" s="28">
        <f t="shared" si="3"/>
        <v>0</v>
      </c>
    </row>
    <row r="80" spans="5:5" ht="13">
      <c r="E80" s="28">
        <f t="shared" si="3"/>
        <v>0</v>
      </c>
    </row>
    <row r="81" spans="5:5" ht="13">
      <c r="E81" s="28">
        <f t="shared" si="3"/>
        <v>0</v>
      </c>
    </row>
    <row r="82" spans="5:5" ht="13">
      <c r="E82" s="28">
        <f t="shared" si="3"/>
        <v>0</v>
      </c>
    </row>
    <row r="83" spans="5:5" ht="13">
      <c r="E83" s="28">
        <f t="shared" si="3"/>
        <v>0</v>
      </c>
    </row>
    <row r="84" spans="5:5" ht="13">
      <c r="E84" s="28">
        <f t="shared" si="3"/>
        <v>0</v>
      </c>
    </row>
    <row r="85" spans="5:5" ht="13">
      <c r="E85" s="28">
        <f t="shared" si="3"/>
        <v>0</v>
      </c>
    </row>
    <row r="86" spans="5:5" ht="13">
      <c r="E86" s="28">
        <f t="shared" si="3"/>
        <v>0</v>
      </c>
    </row>
    <row r="87" spans="5:5" ht="13">
      <c r="E87" s="28">
        <f t="shared" si="3"/>
        <v>0</v>
      </c>
    </row>
    <row r="88" spans="5:5" ht="13">
      <c r="E88" s="28">
        <f t="shared" si="3"/>
        <v>0</v>
      </c>
    </row>
    <row r="89" spans="5:5" ht="13">
      <c r="E89" s="28">
        <f t="shared" si="3"/>
        <v>0</v>
      </c>
    </row>
    <row r="90" spans="5:5" ht="13">
      <c r="E90" s="28">
        <f t="shared" si="3"/>
        <v>0</v>
      </c>
    </row>
    <row r="91" spans="5:5" ht="13">
      <c r="E91" s="28">
        <f t="shared" si="3"/>
        <v>0</v>
      </c>
    </row>
    <row r="92" spans="5:5" ht="13">
      <c r="E92" s="28">
        <f t="shared" si="3"/>
        <v>0</v>
      </c>
    </row>
    <row r="93" spans="5:5" ht="13">
      <c r="E93" s="28">
        <f t="shared" si="3"/>
        <v>0</v>
      </c>
    </row>
    <row r="94" spans="5:5" ht="13">
      <c r="E94" s="28">
        <f t="shared" si="3"/>
        <v>0</v>
      </c>
    </row>
    <row r="95" spans="5:5" ht="13">
      <c r="E95" s="28">
        <f t="shared" si="3"/>
        <v>0</v>
      </c>
    </row>
    <row r="96" spans="5:5" ht="13">
      <c r="E96" s="28">
        <f t="shared" si="3"/>
        <v>0</v>
      </c>
    </row>
    <row r="97" spans="5:5" ht="13">
      <c r="E97" s="28">
        <f t="shared" si="3"/>
        <v>0</v>
      </c>
    </row>
    <row r="98" spans="5:5" ht="13">
      <c r="E98" s="28">
        <f t="shared" si="3"/>
        <v>0</v>
      </c>
    </row>
    <row r="99" spans="5:5" ht="13">
      <c r="E99" s="28">
        <f t="shared" si="3"/>
        <v>0</v>
      </c>
    </row>
    <row r="100" spans="5:5" ht="13">
      <c r="E100" s="28">
        <f t="shared" si="3"/>
        <v>0</v>
      </c>
    </row>
    <row r="101" spans="5:5" ht="13">
      <c r="E101" s="28">
        <f t="shared" si="3"/>
        <v>0</v>
      </c>
    </row>
    <row r="102" spans="5:5" ht="13">
      <c r="E102" s="28">
        <f t="shared" si="3"/>
        <v>0</v>
      </c>
    </row>
    <row r="103" spans="5:5" ht="13">
      <c r="E103" s="28">
        <f t="shared" si="3"/>
        <v>0</v>
      </c>
    </row>
    <row r="104" spans="5:5" ht="13">
      <c r="E104" s="28">
        <f t="shared" si="3"/>
        <v>0</v>
      </c>
    </row>
    <row r="105" spans="5:5" ht="13">
      <c r="E105" s="28">
        <f t="shared" si="3"/>
        <v>0</v>
      </c>
    </row>
    <row r="106" spans="5:5" ht="13">
      <c r="E106" s="28">
        <f t="shared" si="3"/>
        <v>0</v>
      </c>
    </row>
    <row r="107" spans="5:5" ht="13">
      <c r="E107" s="28">
        <f t="shared" si="3"/>
        <v>0</v>
      </c>
    </row>
    <row r="108" spans="5:5" ht="13">
      <c r="E108" s="28">
        <f t="shared" si="3"/>
        <v>0</v>
      </c>
    </row>
    <row r="109" spans="5:5" ht="13">
      <c r="E109" s="28">
        <f t="shared" si="3"/>
        <v>0</v>
      </c>
    </row>
    <row r="110" spans="5:5" ht="13">
      <c r="E110" s="28">
        <f t="shared" si="3"/>
        <v>0</v>
      </c>
    </row>
    <row r="111" spans="5:5" ht="13">
      <c r="E111" s="28">
        <f t="shared" si="3"/>
        <v>0</v>
      </c>
    </row>
    <row r="112" spans="5:5" ht="13">
      <c r="E112" s="28">
        <f t="shared" si="3"/>
        <v>0</v>
      </c>
    </row>
    <row r="113" spans="5:5" ht="13">
      <c r="E113" s="28">
        <f t="shared" si="3"/>
        <v>0</v>
      </c>
    </row>
    <row r="114" spans="5:5" ht="13">
      <c r="E114" s="28">
        <f t="shared" si="3"/>
        <v>0</v>
      </c>
    </row>
    <row r="115" spans="5:5" ht="13">
      <c r="E115" s="28">
        <f t="shared" si="3"/>
        <v>0</v>
      </c>
    </row>
    <row r="116" spans="5:5" ht="13">
      <c r="E116" s="28">
        <f t="shared" si="3"/>
        <v>0</v>
      </c>
    </row>
    <row r="117" spans="5:5" ht="13">
      <c r="E117" s="28">
        <f t="shared" si="3"/>
        <v>0</v>
      </c>
    </row>
    <row r="118" spans="5:5" ht="13">
      <c r="E118" s="28">
        <f t="shared" si="3"/>
        <v>0</v>
      </c>
    </row>
    <row r="119" spans="5:5" ht="13">
      <c r="E119" s="28">
        <f t="shared" si="3"/>
        <v>0</v>
      </c>
    </row>
    <row r="120" spans="5:5" ht="13">
      <c r="E120" s="28">
        <f t="shared" si="3"/>
        <v>0</v>
      </c>
    </row>
    <row r="121" spans="5:5" ht="13">
      <c r="E121" s="28">
        <f t="shared" si="3"/>
        <v>0</v>
      </c>
    </row>
    <row r="122" spans="5:5" ht="13">
      <c r="E122" s="28">
        <f t="shared" si="3"/>
        <v>0</v>
      </c>
    </row>
    <row r="123" spans="5:5" ht="13">
      <c r="E123" s="28">
        <f t="shared" si="3"/>
        <v>0</v>
      </c>
    </row>
    <row r="124" spans="5:5" ht="13">
      <c r="E124" s="28">
        <f t="shared" si="3"/>
        <v>0</v>
      </c>
    </row>
    <row r="125" spans="5:5" ht="13">
      <c r="E125" s="28">
        <f t="shared" si="3"/>
        <v>0</v>
      </c>
    </row>
    <row r="126" spans="5:5" ht="13">
      <c r="E126" s="28">
        <f t="shared" si="3"/>
        <v>0</v>
      </c>
    </row>
    <row r="127" spans="5:5" ht="13">
      <c r="E127" s="28">
        <f t="shared" si="3"/>
        <v>0</v>
      </c>
    </row>
    <row r="128" spans="5:5" ht="13">
      <c r="E128" s="28">
        <f t="shared" si="3"/>
        <v>0</v>
      </c>
    </row>
    <row r="129" spans="5:5" ht="13">
      <c r="E129" s="28">
        <f t="shared" si="3"/>
        <v>0</v>
      </c>
    </row>
    <row r="130" spans="5:5" ht="13">
      <c r="E130" s="28">
        <f t="shared" si="3"/>
        <v>0</v>
      </c>
    </row>
    <row r="131" spans="5:5" ht="13">
      <c r="E131" s="28">
        <f t="shared" si="3"/>
        <v>0</v>
      </c>
    </row>
    <row r="132" spans="5:5" ht="13">
      <c r="E132" s="28">
        <f t="shared" si="3"/>
        <v>0</v>
      </c>
    </row>
    <row r="133" spans="5:5" ht="13">
      <c r="E133" s="28">
        <f t="shared" si="3"/>
        <v>0</v>
      </c>
    </row>
    <row r="134" spans="5:5" ht="13">
      <c r="E134" s="28">
        <f t="shared" si="3"/>
        <v>0</v>
      </c>
    </row>
    <row r="135" spans="5:5" ht="13">
      <c r="E135" s="28">
        <f t="shared" si="3"/>
        <v>0</v>
      </c>
    </row>
    <row r="136" spans="5:5" ht="13">
      <c r="E136" s="28">
        <f t="shared" si="3"/>
        <v>0</v>
      </c>
    </row>
    <row r="137" spans="5:5" ht="13">
      <c r="E137" s="28">
        <f t="shared" si="3"/>
        <v>0</v>
      </c>
    </row>
    <row r="138" spans="5:5" ht="13">
      <c r="E138" s="28">
        <f t="shared" si="3"/>
        <v>0</v>
      </c>
    </row>
    <row r="139" spans="5:5" ht="13">
      <c r="E139" s="28">
        <f t="shared" si="3"/>
        <v>0</v>
      </c>
    </row>
    <row r="140" spans="5:5" ht="13">
      <c r="E140" s="28">
        <f t="shared" si="3"/>
        <v>0</v>
      </c>
    </row>
    <row r="141" spans="5:5" ht="13">
      <c r="E141" s="28">
        <f t="shared" si="3"/>
        <v>0</v>
      </c>
    </row>
    <row r="142" spans="5:5" ht="13">
      <c r="E142" s="28">
        <f t="shared" si="3"/>
        <v>0</v>
      </c>
    </row>
    <row r="143" spans="5:5" ht="13">
      <c r="E143" s="28">
        <f t="shared" si="3"/>
        <v>0</v>
      </c>
    </row>
    <row r="144" spans="5:5" ht="13">
      <c r="E144" s="28">
        <f t="shared" si="3"/>
        <v>0</v>
      </c>
    </row>
    <row r="145" spans="5:5" ht="13">
      <c r="E145" s="28">
        <f t="shared" si="3"/>
        <v>0</v>
      </c>
    </row>
    <row r="146" spans="5:5" ht="13">
      <c r="E146" s="28">
        <f t="shared" si="3"/>
        <v>0</v>
      </c>
    </row>
    <row r="147" spans="5:5" ht="13">
      <c r="E147" s="28">
        <f t="shared" si="3"/>
        <v>0</v>
      </c>
    </row>
    <row r="148" spans="5:5" ht="13">
      <c r="E148" s="28">
        <f t="shared" si="3"/>
        <v>0</v>
      </c>
    </row>
    <row r="149" spans="5:5" ht="13">
      <c r="E149" s="28">
        <f t="shared" si="3"/>
        <v>0</v>
      </c>
    </row>
    <row r="150" spans="5:5" ht="13">
      <c r="E150" s="28">
        <f t="shared" si="3"/>
        <v>0</v>
      </c>
    </row>
    <row r="151" spans="5:5" ht="13">
      <c r="E151" s="28">
        <f t="shared" si="3"/>
        <v>0</v>
      </c>
    </row>
    <row r="152" spans="5:5" ht="13">
      <c r="E152" s="28">
        <f t="shared" si="3"/>
        <v>0</v>
      </c>
    </row>
    <row r="153" spans="5:5" ht="13">
      <c r="E153" s="28">
        <f t="shared" si="3"/>
        <v>0</v>
      </c>
    </row>
    <row r="154" spans="5:5" ht="13">
      <c r="E154" s="28">
        <f t="shared" si="3"/>
        <v>0</v>
      </c>
    </row>
    <row r="155" spans="5:5" ht="13">
      <c r="E155" s="28">
        <f t="shared" si="3"/>
        <v>0</v>
      </c>
    </row>
    <row r="156" spans="5:5" ht="13">
      <c r="E156" s="28">
        <f t="shared" si="3"/>
        <v>0</v>
      </c>
    </row>
    <row r="157" spans="5:5" ht="13">
      <c r="E157" s="28">
        <f t="shared" si="3"/>
        <v>0</v>
      </c>
    </row>
    <row r="158" spans="5:5" ht="13">
      <c r="E158" s="28">
        <f t="shared" si="3"/>
        <v>0</v>
      </c>
    </row>
    <row r="159" spans="5:5" ht="13">
      <c r="E159" s="28">
        <f t="shared" si="3"/>
        <v>0</v>
      </c>
    </row>
    <row r="160" spans="5:5" ht="13">
      <c r="E160" s="28">
        <f t="shared" si="3"/>
        <v>0</v>
      </c>
    </row>
    <row r="161" spans="5:5" ht="13">
      <c r="E161" s="28">
        <f t="shared" si="3"/>
        <v>0</v>
      </c>
    </row>
    <row r="162" spans="5:5" ht="13">
      <c r="E162" s="28">
        <f t="shared" si="3"/>
        <v>0</v>
      </c>
    </row>
    <row r="163" spans="5:5" ht="13">
      <c r="E163" s="28">
        <f t="shared" si="3"/>
        <v>0</v>
      </c>
    </row>
    <row r="164" spans="5:5" ht="13">
      <c r="E164" s="28">
        <f t="shared" si="3"/>
        <v>0</v>
      </c>
    </row>
    <row r="165" spans="5:5" ht="13">
      <c r="E165" s="28">
        <f t="shared" si="3"/>
        <v>0</v>
      </c>
    </row>
    <row r="166" spans="5:5" ht="13">
      <c r="E166" s="28">
        <f t="shared" si="3"/>
        <v>0</v>
      </c>
    </row>
    <row r="167" spans="5:5" ht="13">
      <c r="E167" s="28">
        <f t="shared" si="3"/>
        <v>0</v>
      </c>
    </row>
    <row r="168" spans="5:5" ht="13">
      <c r="E168" s="28">
        <f t="shared" si="3"/>
        <v>0</v>
      </c>
    </row>
    <row r="169" spans="5:5" ht="13">
      <c r="E169" s="28">
        <f t="shared" si="3"/>
        <v>0</v>
      </c>
    </row>
    <row r="170" spans="5:5" ht="13">
      <c r="E170" s="28">
        <f t="shared" si="3"/>
        <v>0</v>
      </c>
    </row>
    <row r="171" spans="5:5" ht="13">
      <c r="E171" s="28">
        <f t="shared" si="3"/>
        <v>0</v>
      </c>
    </row>
    <row r="172" spans="5:5" ht="13">
      <c r="E172" s="28">
        <f t="shared" si="3"/>
        <v>0</v>
      </c>
    </row>
    <row r="173" spans="5:5" ht="13">
      <c r="E173" s="28">
        <f t="shared" si="3"/>
        <v>0</v>
      </c>
    </row>
    <row r="174" spans="5:5" ht="13">
      <c r="E174" s="28">
        <f t="shared" si="3"/>
        <v>0</v>
      </c>
    </row>
    <row r="175" spans="5:5" ht="13">
      <c r="E175" s="28">
        <f t="shared" si="3"/>
        <v>0</v>
      </c>
    </row>
    <row r="176" spans="5:5" ht="13">
      <c r="E176" s="28">
        <f t="shared" si="3"/>
        <v>0</v>
      </c>
    </row>
    <row r="177" spans="5:5" ht="13">
      <c r="E177" s="28">
        <f t="shared" si="3"/>
        <v>0</v>
      </c>
    </row>
    <row r="178" spans="5:5" ht="13">
      <c r="E178" s="28">
        <f t="shared" si="3"/>
        <v>0</v>
      </c>
    </row>
    <row r="179" spans="5:5" ht="13">
      <c r="E179" s="28">
        <f t="shared" si="3"/>
        <v>0</v>
      </c>
    </row>
    <row r="180" spans="5:5" ht="13">
      <c r="E180" s="28">
        <f t="shared" si="3"/>
        <v>0</v>
      </c>
    </row>
    <row r="181" spans="5:5" ht="13">
      <c r="E181" s="28">
        <f t="shared" si="3"/>
        <v>0</v>
      </c>
    </row>
    <row r="182" spans="5:5" ht="13">
      <c r="E182" s="28">
        <f t="shared" si="3"/>
        <v>0</v>
      </c>
    </row>
    <row r="183" spans="5:5" ht="13">
      <c r="E183" s="28">
        <f t="shared" si="3"/>
        <v>0</v>
      </c>
    </row>
    <row r="184" spans="5:5" ht="13">
      <c r="E184" s="28">
        <f t="shared" si="3"/>
        <v>0</v>
      </c>
    </row>
    <row r="185" spans="5:5" ht="13">
      <c r="E185" s="28">
        <f t="shared" si="3"/>
        <v>0</v>
      </c>
    </row>
    <row r="186" spans="5:5" ht="13">
      <c r="E186" s="28">
        <f t="shared" si="3"/>
        <v>0</v>
      </c>
    </row>
    <row r="187" spans="5:5" ht="13">
      <c r="E187" s="28">
        <f t="shared" si="3"/>
        <v>0</v>
      </c>
    </row>
    <row r="188" spans="5:5" ht="13">
      <c r="E188" s="28">
        <f t="shared" si="3"/>
        <v>0</v>
      </c>
    </row>
    <row r="189" spans="5:5" ht="13">
      <c r="E189" s="28">
        <f t="shared" si="3"/>
        <v>0</v>
      </c>
    </row>
    <row r="190" spans="5:5" ht="13">
      <c r="E190" s="28">
        <f t="shared" si="3"/>
        <v>0</v>
      </c>
    </row>
    <row r="191" spans="5:5" ht="13">
      <c r="E191" s="28">
        <f t="shared" si="3"/>
        <v>0</v>
      </c>
    </row>
    <row r="192" spans="5:5" ht="13">
      <c r="E192" s="28">
        <f t="shared" si="3"/>
        <v>0</v>
      </c>
    </row>
    <row r="193" spans="5:5" ht="13">
      <c r="E193" s="28">
        <f t="shared" si="3"/>
        <v>0</v>
      </c>
    </row>
    <row r="194" spans="5:5" ht="13">
      <c r="E194" s="28">
        <f t="shared" si="3"/>
        <v>0</v>
      </c>
    </row>
    <row r="195" spans="5:5" ht="13">
      <c r="E195" s="28">
        <f t="shared" si="3"/>
        <v>0</v>
      </c>
    </row>
    <row r="196" spans="5:5" ht="13">
      <c r="E196" s="28">
        <f t="shared" si="3"/>
        <v>0</v>
      </c>
    </row>
    <row r="197" spans="5:5" ht="13">
      <c r="E197" s="28">
        <f t="shared" si="3"/>
        <v>0</v>
      </c>
    </row>
    <row r="198" spans="5:5" ht="13">
      <c r="E198" s="28">
        <f t="shared" si="3"/>
        <v>0</v>
      </c>
    </row>
    <row r="199" spans="5:5" ht="13">
      <c r="E199" s="28">
        <f t="shared" si="3"/>
        <v>0</v>
      </c>
    </row>
    <row r="200" spans="5:5" ht="13">
      <c r="E200" s="28">
        <f t="shared" si="3"/>
        <v>0</v>
      </c>
    </row>
    <row r="201" spans="5:5" ht="13">
      <c r="E201" s="28">
        <f t="shared" si="3"/>
        <v>0</v>
      </c>
    </row>
    <row r="202" spans="5:5" ht="13">
      <c r="E202" s="28">
        <f t="shared" si="3"/>
        <v>0</v>
      </c>
    </row>
    <row r="203" spans="5:5" ht="13">
      <c r="E203" s="28">
        <f t="shared" si="3"/>
        <v>0</v>
      </c>
    </row>
    <row r="204" spans="5:5" ht="13">
      <c r="E204" s="28">
        <f t="shared" si="3"/>
        <v>0</v>
      </c>
    </row>
    <row r="205" spans="5:5" ht="13">
      <c r="E205" s="28">
        <f t="shared" si="3"/>
        <v>0</v>
      </c>
    </row>
    <row r="206" spans="5:5" ht="13">
      <c r="E206" s="28">
        <f t="shared" si="3"/>
        <v>0</v>
      </c>
    </row>
    <row r="207" spans="5:5" ht="13">
      <c r="E207" s="28">
        <f t="shared" si="3"/>
        <v>0</v>
      </c>
    </row>
    <row r="208" spans="5:5" ht="13">
      <c r="E208" s="28">
        <f t="shared" si="3"/>
        <v>0</v>
      </c>
    </row>
    <row r="209" spans="5:5" ht="13">
      <c r="E209" s="28">
        <f t="shared" si="3"/>
        <v>0</v>
      </c>
    </row>
    <row r="210" spans="5:5" ht="13">
      <c r="E210" s="28">
        <f t="shared" si="3"/>
        <v>0</v>
      </c>
    </row>
    <row r="211" spans="5:5" ht="13">
      <c r="E211" s="28">
        <f t="shared" si="3"/>
        <v>0</v>
      </c>
    </row>
    <row r="212" spans="5:5" ht="13">
      <c r="E212" s="28">
        <f t="shared" si="3"/>
        <v>0</v>
      </c>
    </row>
    <row r="213" spans="5:5" ht="13">
      <c r="E213" s="28">
        <f t="shared" si="3"/>
        <v>0</v>
      </c>
    </row>
    <row r="214" spans="5:5" ht="13">
      <c r="E214" s="28">
        <f t="shared" si="3"/>
        <v>0</v>
      </c>
    </row>
    <row r="215" spans="5:5" ht="13">
      <c r="E215" s="28">
        <f t="shared" si="3"/>
        <v>0</v>
      </c>
    </row>
    <row r="216" spans="5:5" ht="13">
      <c r="E216" s="28">
        <f t="shared" si="3"/>
        <v>0</v>
      </c>
    </row>
    <row r="217" spans="5:5" ht="13">
      <c r="E217" s="28">
        <f t="shared" si="3"/>
        <v>0</v>
      </c>
    </row>
    <row r="218" spans="5:5" ht="13">
      <c r="E218" s="28">
        <f t="shared" si="3"/>
        <v>0</v>
      </c>
    </row>
    <row r="219" spans="5:5" ht="13">
      <c r="E219" s="28">
        <f t="shared" si="3"/>
        <v>0</v>
      </c>
    </row>
    <row r="220" spans="5:5" ht="13">
      <c r="E220" s="28">
        <f t="shared" si="3"/>
        <v>0</v>
      </c>
    </row>
    <row r="221" spans="5:5" ht="13">
      <c r="E221" s="28">
        <f t="shared" si="3"/>
        <v>0</v>
      </c>
    </row>
    <row r="222" spans="5:5" ht="13">
      <c r="E222" s="28">
        <f t="shared" si="3"/>
        <v>0</v>
      </c>
    </row>
    <row r="223" spans="5:5" ht="13">
      <c r="E223" s="28">
        <f t="shared" si="3"/>
        <v>0</v>
      </c>
    </row>
    <row r="224" spans="5:5" ht="13">
      <c r="E224" s="28">
        <f t="shared" si="3"/>
        <v>0</v>
      </c>
    </row>
    <row r="225" spans="5:5" ht="13">
      <c r="E225" s="28">
        <f t="shared" si="3"/>
        <v>0</v>
      </c>
    </row>
    <row r="226" spans="5:5" ht="13">
      <c r="E226" s="28">
        <f t="shared" si="3"/>
        <v>0</v>
      </c>
    </row>
    <row r="227" spans="5:5" ht="13">
      <c r="E227" s="28">
        <f t="shared" si="3"/>
        <v>0</v>
      </c>
    </row>
    <row r="228" spans="5:5" ht="13">
      <c r="E228" s="28">
        <f t="shared" si="3"/>
        <v>0</v>
      </c>
    </row>
    <row r="229" spans="5:5" ht="13">
      <c r="E229" s="28">
        <f t="shared" si="3"/>
        <v>0</v>
      </c>
    </row>
    <row r="230" spans="5:5" ht="13">
      <c r="E230" s="28">
        <f t="shared" si="3"/>
        <v>0</v>
      </c>
    </row>
    <row r="231" spans="5:5" ht="13">
      <c r="E231" s="28">
        <f t="shared" si="3"/>
        <v>0</v>
      </c>
    </row>
    <row r="232" spans="5:5" ht="13">
      <c r="E232" s="28">
        <f t="shared" si="3"/>
        <v>0</v>
      </c>
    </row>
    <row r="233" spans="5:5" ht="13">
      <c r="E233" s="28">
        <f t="shared" si="3"/>
        <v>0</v>
      </c>
    </row>
    <row r="234" spans="5:5" ht="13">
      <c r="E234" s="28">
        <f t="shared" si="3"/>
        <v>0</v>
      </c>
    </row>
    <row r="235" spans="5:5" ht="13">
      <c r="E235" s="28">
        <f t="shared" si="3"/>
        <v>0</v>
      </c>
    </row>
    <row r="236" spans="5:5" ht="13">
      <c r="E236" s="28">
        <f t="shared" si="3"/>
        <v>0</v>
      </c>
    </row>
    <row r="237" spans="5:5" ht="13">
      <c r="E237" s="28">
        <f t="shared" si="3"/>
        <v>0</v>
      </c>
    </row>
    <row r="238" spans="5:5" ht="13">
      <c r="E238" s="28">
        <f t="shared" si="3"/>
        <v>0</v>
      </c>
    </row>
    <row r="239" spans="5:5" ht="13">
      <c r="E239" s="28">
        <f t="shared" si="3"/>
        <v>0</v>
      </c>
    </row>
    <row r="240" spans="5:5" ht="13">
      <c r="E240" s="28">
        <f t="shared" si="3"/>
        <v>0</v>
      </c>
    </row>
    <row r="241" spans="5:5" ht="13">
      <c r="E241" s="28">
        <f t="shared" si="3"/>
        <v>0</v>
      </c>
    </row>
    <row r="242" spans="5:5" ht="13">
      <c r="E242" s="28">
        <f t="shared" si="3"/>
        <v>0</v>
      </c>
    </row>
    <row r="243" spans="5:5" ht="13">
      <c r="E243" s="28">
        <f t="shared" si="3"/>
        <v>0</v>
      </c>
    </row>
    <row r="244" spans="5:5" ht="13">
      <c r="E244" s="28">
        <f t="shared" si="3"/>
        <v>0</v>
      </c>
    </row>
    <row r="245" spans="5:5" ht="13">
      <c r="E245" s="28">
        <f t="shared" si="3"/>
        <v>0</v>
      </c>
    </row>
    <row r="246" spans="5:5" ht="13">
      <c r="E246" s="28">
        <f t="shared" si="3"/>
        <v>0</v>
      </c>
    </row>
    <row r="247" spans="5:5" ht="13">
      <c r="E247" s="28">
        <f t="shared" si="3"/>
        <v>0</v>
      </c>
    </row>
    <row r="248" spans="5:5" ht="13">
      <c r="E248" s="28">
        <f t="shared" si="3"/>
        <v>0</v>
      </c>
    </row>
    <row r="249" spans="5:5" ht="13">
      <c r="E249" s="28">
        <f t="shared" si="3"/>
        <v>0</v>
      </c>
    </row>
    <row r="250" spans="5:5" ht="13">
      <c r="E250" s="28">
        <f t="shared" si="3"/>
        <v>0</v>
      </c>
    </row>
    <row r="251" spans="5:5" ht="13">
      <c r="E251" s="28">
        <f t="shared" si="3"/>
        <v>0</v>
      </c>
    </row>
    <row r="252" spans="5:5" ht="13">
      <c r="E252" s="28">
        <f t="shared" si="3"/>
        <v>0</v>
      </c>
    </row>
    <row r="253" spans="5:5" ht="13">
      <c r="E253" s="28">
        <f t="shared" si="3"/>
        <v>0</v>
      </c>
    </row>
    <row r="254" spans="5:5" ht="13">
      <c r="E254" s="28">
        <f t="shared" si="3"/>
        <v>0</v>
      </c>
    </row>
    <row r="255" spans="5:5" ht="13">
      <c r="E255" s="28">
        <f t="shared" si="3"/>
        <v>0</v>
      </c>
    </row>
    <row r="256" spans="5:5" ht="13">
      <c r="E256" s="28">
        <f t="shared" si="3"/>
        <v>0</v>
      </c>
    </row>
    <row r="257" spans="5:5" ht="13">
      <c r="E257" s="28">
        <f t="shared" si="3"/>
        <v>0</v>
      </c>
    </row>
    <row r="258" spans="5:5" ht="13">
      <c r="E258" s="28">
        <f t="shared" si="3"/>
        <v>0</v>
      </c>
    </row>
    <row r="259" spans="5:5" ht="13">
      <c r="E259" s="28">
        <f t="shared" si="3"/>
        <v>0</v>
      </c>
    </row>
    <row r="260" spans="5:5" ht="13">
      <c r="E260" s="28">
        <f t="shared" si="3"/>
        <v>0</v>
      </c>
    </row>
    <row r="261" spans="5:5" ht="13">
      <c r="E261" s="28">
        <f t="shared" si="3"/>
        <v>0</v>
      </c>
    </row>
    <row r="262" spans="5:5" ht="13">
      <c r="E262" s="28">
        <f t="shared" si="3"/>
        <v>0</v>
      </c>
    </row>
    <row r="263" spans="5:5" ht="13">
      <c r="E263" s="28">
        <f t="shared" si="3"/>
        <v>0</v>
      </c>
    </row>
    <row r="264" spans="5:5" ht="13">
      <c r="E264" s="28">
        <f t="shared" si="3"/>
        <v>0</v>
      </c>
    </row>
    <row r="265" spans="5:5" ht="13">
      <c r="E265" s="28">
        <f t="shared" si="3"/>
        <v>0</v>
      </c>
    </row>
    <row r="266" spans="5:5" ht="13">
      <c r="E266" s="28">
        <f t="shared" si="3"/>
        <v>0</v>
      </c>
    </row>
    <row r="267" spans="5:5" ht="13">
      <c r="E267" s="28">
        <f t="shared" si="3"/>
        <v>0</v>
      </c>
    </row>
    <row r="268" spans="5:5" ht="13">
      <c r="E268" s="28">
        <f t="shared" si="3"/>
        <v>0</v>
      </c>
    </row>
    <row r="269" spans="5:5" ht="13">
      <c r="E269" s="28">
        <f t="shared" si="3"/>
        <v>0</v>
      </c>
    </row>
    <row r="270" spans="5:5" ht="13">
      <c r="E270" s="28">
        <f t="shared" si="3"/>
        <v>0</v>
      </c>
    </row>
    <row r="271" spans="5:5" ht="13">
      <c r="E271" s="28">
        <f t="shared" si="3"/>
        <v>0</v>
      </c>
    </row>
    <row r="272" spans="5:5" ht="13">
      <c r="E272" s="28">
        <f t="shared" ref="E272:E526" si="4">IF(ISBLANK($D272),,$D272+TIME(2,0,0))</f>
        <v>0</v>
      </c>
    </row>
    <row r="273" spans="5:5" ht="13">
      <c r="E273" s="28">
        <f t="shared" si="4"/>
        <v>0</v>
      </c>
    </row>
    <row r="274" spans="5:5" ht="13">
      <c r="E274" s="28">
        <f t="shared" si="4"/>
        <v>0</v>
      </c>
    </row>
    <row r="275" spans="5:5" ht="13">
      <c r="E275" s="28">
        <f t="shared" si="4"/>
        <v>0</v>
      </c>
    </row>
    <row r="276" spans="5:5" ht="13">
      <c r="E276" s="28">
        <f t="shared" si="4"/>
        <v>0</v>
      </c>
    </row>
    <row r="277" spans="5:5" ht="13">
      <c r="E277" s="28">
        <f t="shared" si="4"/>
        <v>0</v>
      </c>
    </row>
    <row r="278" spans="5:5" ht="13">
      <c r="E278" s="28">
        <f t="shared" si="4"/>
        <v>0</v>
      </c>
    </row>
    <row r="279" spans="5:5" ht="13">
      <c r="E279" s="28">
        <f t="shared" si="4"/>
        <v>0</v>
      </c>
    </row>
    <row r="280" spans="5:5" ht="13">
      <c r="E280" s="28">
        <f t="shared" si="4"/>
        <v>0</v>
      </c>
    </row>
    <row r="281" spans="5:5" ht="13">
      <c r="E281" s="28">
        <f t="shared" si="4"/>
        <v>0</v>
      </c>
    </row>
    <row r="282" spans="5:5" ht="13">
      <c r="E282" s="28">
        <f t="shared" si="4"/>
        <v>0</v>
      </c>
    </row>
    <row r="283" spans="5:5" ht="13">
      <c r="E283" s="28">
        <f t="shared" si="4"/>
        <v>0</v>
      </c>
    </row>
    <row r="284" spans="5:5" ht="13">
      <c r="E284" s="28">
        <f t="shared" si="4"/>
        <v>0</v>
      </c>
    </row>
    <row r="285" spans="5:5" ht="13">
      <c r="E285" s="28">
        <f t="shared" si="4"/>
        <v>0</v>
      </c>
    </row>
    <row r="286" spans="5:5" ht="13">
      <c r="E286" s="28">
        <f t="shared" si="4"/>
        <v>0</v>
      </c>
    </row>
    <row r="287" spans="5:5" ht="13">
      <c r="E287" s="28">
        <f t="shared" si="4"/>
        <v>0</v>
      </c>
    </row>
    <row r="288" spans="5:5" ht="13">
      <c r="E288" s="28">
        <f t="shared" si="4"/>
        <v>0</v>
      </c>
    </row>
    <row r="289" spans="5:5" ht="13">
      <c r="E289" s="28">
        <f t="shared" si="4"/>
        <v>0</v>
      </c>
    </row>
    <row r="290" spans="5:5" ht="13">
      <c r="E290" s="28">
        <f t="shared" si="4"/>
        <v>0</v>
      </c>
    </row>
    <row r="291" spans="5:5" ht="13">
      <c r="E291" s="28">
        <f t="shared" si="4"/>
        <v>0</v>
      </c>
    </row>
    <row r="292" spans="5:5" ht="13">
      <c r="E292" s="28">
        <f t="shared" si="4"/>
        <v>0</v>
      </c>
    </row>
    <row r="293" spans="5:5" ht="13">
      <c r="E293" s="28">
        <f t="shared" si="4"/>
        <v>0</v>
      </c>
    </row>
    <row r="294" spans="5:5" ht="13">
      <c r="E294" s="28">
        <f t="shared" si="4"/>
        <v>0</v>
      </c>
    </row>
    <row r="295" spans="5:5" ht="13">
      <c r="E295" s="28">
        <f t="shared" si="4"/>
        <v>0</v>
      </c>
    </row>
    <row r="296" spans="5:5" ht="13">
      <c r="E296" s="28">
        <f t="shared" si="4"/>
        <v>0</v>
      </c>
    </row>
    <row r="297" spans="5:5" ht="13">
      <c r="E297" s="28">
        <f t="shared" si="4"/>
        <v>0</v>
      </c>
    </row>
    <row r="298" spans="5:5" ht="13">
      <c r="E298" s="28">
        <f t="shared" si="4"/>
        <v>0</v>
      </c>
    </row>
    <row r="299" spans="5:5" ht="13">
      <c r="E299" s="28">
        <f t="shared" si="4"/>
        <v>0</v>
      </c>
    </row>
    <row r="300" spans="5:5" ht="13">
      <c r="E300" s="28">
        <f t="shared" si="4"/>
        <v>0</v>
      </c>
    </row>
    <row r="301" spans="5:5" ht="13">
      <c r="E301" s="28">
        <f t="shared" si="4"/>
        <v>0</v>
      </c>
    </row>
    <row r="302" spans="5:5" ht="13">
      <c r="E302" s="28">
        <f t="shared" si="4"/>
        <v>0</v>
      </c>
    </row>
    <row r="303" spans="5:5" ht="13">
      <c r="E303" s="28">
        <f t="shared" si="4"/>
        <v>0</v>
      </c>
    </row>
    <row r="304" spans="5:5" ht="13">
      <c r="E304" s="28">
        <f t="shared" si="4"/>
        <v>0</v>
      </c>
    </row>
    <row r="305" spans="5:5" ht="13">
      <c r="E305" s="28">
        <f t="shared" si="4"/>
        <v>0</v>
      </c>
    </row>
    <row r="306" spans="5:5" ht="13">
      <c r="E306" s="28">
        <f t="shared" si="4"/>
        <v>0</v>
      </c>
    </row>
    <row r="307" spans="5:5" ht="13">
      <c r="E307" s="28">
        <f t="shared" si="4"/>
        <v>0</v>
      </c>
    </row>
    <row r="308" spans="5:5" ht="13">
      <c r="E308" s="28">
        <f t="shared" si="4"/>
        <v>0</v>
      </c>
    </row>
    <row r="309" spans="5:5" ht="13">
      <c r="E309" s="28">
        <f t="shared" si="4"/>
        <v>0</v>
      </c>
    </row>
    <row r="310" spans="5:5" ht="13">
      <c r="E310" s="28">
        <f t="shared" si="4"/>
        <v>0</v>
      </c>
    </row>
    <row r="311" spans="5:5" ht="13">
      <c r="E311" s="28">
        <f t="shared" si="4"/>
        <v>0</v>
      </c>
    </row>
    <row r="312" spans="5:5" ht="13">
      <c r="E312" s="28">
        <f t="shared" si="4"/>
        <v>0</v>
      </c>
    </row>
    <row r="313" spans="5:5" ht="13">
      <c r="E313" s="28">
        <f t="shared" si="4"/>
        <v>0</v>
      </c>
    </row>
    <row r="314" spans="5:5" ht="13">
      <c r="E314" s="28">
        <f t="shared" si="4"/>
        <v>0</v>
      </c>
    </row>
    <row r="315" spans="5:5" ht="13">
      <c r="E315" s="28">
        <f t="shared" si="4"/>
        <v>0</v>
      </c>
    </row>
    <row r="316" spans="5:5" ht="13">
      <c r="E316" s="28">
        <f t="shared" si="4"/>
        <v>0</v>
      </c>
    </row>
    <row r="317" spans="5:5" ht="13">
      <c r="E317" s="28">
        <f t="shared" si="4"/>
        <v>0</v>
      </c>
    </row>
    <row r="318" spans="5:5" ht="13">
      <c r="E318" s="28">
        <f t="shared" si="4"/>
        <v>0</v>
      </c>
    </row>
    <row r="319" spans="5:5" ht="13">
      <c r="E319" s="28">
        <f t="shared" si="4"/>
        <v>0</v>
      </c>
    </row>
    <row r="320" spans="5:5" ht="13">
      <c r="E320" s="28">
        <f t="shared" si="4"/>
        <v>0</v>
      </c>
    </row>
    <row r="321" spans="5:5" ht="13">
      <c r="E321" s="28">
        <f t="shared" si="4"/>
        <v>0</v>
      </c>
    </row>
    <row r="322" spans="5:5" ht="13">
      <c r="E322" s="28">
        <f t="shared" si="4"/>
        <v>0</v>
      </c>
    </row>
    <row r="323" spans="5:5" ht="13">
      <c r="E323" s="28">
        <f t="shared" si="4"/>
        <v>0</v>
      </c>
    </row>
    <row r="324" spans="5:5" ht="13">
      <c r="E324" s="28">
        <f t="shared" si="4"/>
        <v>0</v>
      </c>
    </row>
    <row r="325" spans="5:5" ht="13">
      <c r="E325" s="28">
        <f t="shared" si="4"/>
        <v>0</v>
      </c>
    </row>
    <row r="326" spans="5:5" ht="13">
      <c r="E326" s="28">
        <f t="shared" si="4"/>
        <v>0</v>
      </c>
    </row>
    <row r="327" spans="5:5" ht="13">
      <c r="E327" s="28">
        <f t="shared" si="4"/>
        <v>0</v>
      </c>
    </row>
    <row r="328" spans="5:5" ht="13">
      <c r="E328" s="28">
        <f t="shared" si="4"/>
        <v>0</v>
      </c>
    </row>
    <row r="329" spans="5:5" ht="13">
      <c r="E329" s="28">
        <f t="shared" si="4"/>
        <v>0</v>
      </c>
    </row>
    <row r="330" spans="5:5" ht="13">
      <c r="E330" s="28">
        <f t="shared" si="4"/>
        <v>0</v>
      </c>
    </row>
    <row r="331" spans="5:5" ht="13">
      <c r="E331" s="28">
        <f t="shared" si="4"/>
        <v>0</v>
      </c>
    </row>
    <row r="332" spans="5:5" ht="13">
      <c r="E332" s="28">
        <f t="shared" si="4"/>
        <v>0</v>
      </c>
    </row>
    <row r="333" spans="5:5" ht="13">
      <c r="E333" s="28">
        <f t="shared" si="4"/>
        <v>0</v>
      </c>
    </row>
    <row r="334" spans="5:5" ht="13">
      <c r="E334" s="28">
        <f t="shared" si="4"/>
        <v>0</v>
      </c>
    </row>
    <row r="335" spans="5:5" ht="13">
      <c r="E335" s="28">
        <f t="shared" si="4"/>
        <v>0</v>
      </c>
    </row>
    <row r="336" spans="5:5" ht="13">
      <c r="E336" s="28">
        <f t="shared" si="4"/>
        <v>0</v>
      </c>
    </row>
    <row r="337" spans="5:5" ht="13">
      <c r="E337" s="28">
        <f t="shared" si="4"/>
        <v>0</v>
      </c>
    </row>
    <row r="338" spans="5:5" ht="13">
      <c r="E338" s="28">
        <f t="shared" si="4"/>
        <v>0</v>
      </c>
    </row>
    <row r="339" spans="5:5" ht="13">
      <c r="E339" s="28">
        <f t="shared" si="4"/>
        <v>0</v>
      </c>
    </row>
    <row r="340" spans="5:5" ht="13">
      <c r="E340" s="28">
        <f t="shared" si="4"/>
        <v>0</v>
      </c>
    </row>
    <row r="341" spans="5:5" ht="13">
      <c r="E341" s="28">
        <f t="shared" si="4"/>
        <v>0</v>
      </c>
    </row>
    <row r="342" spans="5:5" ht="13">
      <c r="E342" s="28">
        <f t="shared" si="4"/>
        <v>0</v>
      </c>
    </row>
    <row r="343" spans="5:5" ht="13">
      <c r="E343" s="28">
        <f t="shared" si="4"/>
        <v>0</v>
      </c>
    </row>
    <row r="344" spans="5:5" ht="13">
      <c r="E344" s="28">
        <f t="shared" si="4"/>
        <v>0</v>
      </c>
    </row>
    <row r="345" spans="5:5" ht="13">
      <c r="E345" s="28">
        <f t="shared" si="4"/>
        <v>0</v>
      </c>
    </row>
    <row r="346" spans="5:5" ht="13">
      <c r="E346" s="28">
        <f t="shared" si="4"/>
        <v>0</v>
      </c>
    </row>
    <row r="347" spans="5:5" ht="13">
      <c r="E347" s="28">
        <f t="shared" si="4"/>
        <v>0</v>
      </c>
    </row>
    <row r="348" spans="5:5" ht="13">
      <c r="E348" s="28">
        <f t="shared" si="4"/>
        <v>0</v>
      </c>
    </row>
    <row r="349" spans="5:5" ht="13">
      <c r="E349" s="28">
        <f t="shared" si="4"/>
        <v>0</v>
      </c>
    </row>
    <row r="350" spans="5:5" ht="13">
      <c r="E350" s="28">
        <f t="shared" si="4"/>
        <v>0</v>
      </c>
    </row>
    <row r="351" spans="5:5" ht="13">
      <c r="E351" s="28">
        <f t="shared" si="4"/>
        <v>0</v>
      </c>
    </row>
    <row r="352" spans="5:5" ht="13">
      <c r="E352" s="28">
        <f t="shared" si="4"/>
        <v>0</v>
      </c>
    </row>
    <row r="353" spans="5:5" ht="13">
      <c r="E353" s="28">
        <f t="shared" si="4"/>
        <v>0</v>
      </c>
    </row>
    <row r="354" spans="5:5" ht="13">
      <c r="E354" s="28">
        <f t="shared" si="4"/>
        <v>0</v>
      </c>
    </row>
    <row r="355" spans="5:5" ht="13">
      <c r="E355" s="28">
        <f t="shared" si="4"/>
        <v>0</v>
      </c>
    </row>
    <row r="356" spans="5:5" ht="13">
      <c r="E356" s="28">
        <f t="shared" si="4"/>
        <v>0</v>
      </c>
    </row>
    <row r="357" spans="5:5" ht="13">
      <c r="E357" s="28">
        <f t="shared" si="4"/>
        <v>0</v>
      </c>
    </row>
    <row r="358" spans="5:5" ht="13">
      <c r="E358" s="28">
        <f t="shared" si="4"/>
        <v>0</v>
      </c>
    </row>
    <row r="359" spans="5:5" ht="13">
      <c r="E359" s="28">
        <f t="shared" si="4"/>
        <v>0</v>
      </c>
    </row>
    <row r="360" spans="5:5" ht="13">
      <c r="E360" s="28">
        <f t="shared" si="4"/>
        <v>0</v>
      </c>
    </row>
    <row r="361" spans="5:5" ht="13">
      <c r="E361" s="28">
        <f t="shared" si="4"/>
        <v>0</v>
      </c>
    </row>
    <row r="362" spans="5:5" ht="13">
      <c r="E362" s="28">
        <f t="shared" si="4"/>
        <v>0</v>
      </c>
    </row>
    <row r="363" spans="5:5" ht="13">
      <c r="E363" s="28">
        <f t="shared" si="4"/>
        <v>0</v>
      </c>
    </row>
    <row r="364" spans="5:5" ht="13">
      <c r="E364" s="28">
        <f t="shared" si="4"/>
        <v>0</v>
      </c>
    </row>
    <row r="365" spans="5:5" ht="13">
      <c r="E365" s="28">
        <f t="shared" si="4"/>
        <v>0</v>
      </c>
    </row>
    <row r="366" spans="5:5" ht="13">
      <c r="E366" s="28">
        <f t="shared" si="4"/>
        <v>0</v>
      </c>
    </row>
    <row r="367" spans="5:5" ht="13">
      <c r="E367" s="28">
        <f t="shared" si="4"/>
        <v>0</v>
      </c>
    </row>
    <row r="368" spans="5:5" ht="13">
      <c r="E368" s="28">
        <f t="shared" si="4"/>
        <v>0</v>
      </c>
    </row>
    <row r="369" spans="5:5" ht="13">
      <c r="E369" s="28">
        <f t="shared" si="4"/>
        <v>0</v>
      </c>
    </row>
    <row r="370" spans="5:5" ht="13">
      <c r="E370" s="28">
        <f t="shared" si="4"/>
        <v>0</v>
      </c>
    </row>
    <row r="371" spans="5:5" ht="13">
      <c r="E371" s="28">
        <f t="shared" si="4"/>
        <v>0</v>
      </c>
    </row>
    <row r="372" spans="5:5" ht="13">
      <c r="E372" s="28">
        <f t="shared" si="4"/>
        <v>0</v>
      </c>
    </row>
    <row r="373" spans="5:5" ht="13">
      <c r="E373" s="28">
        <f t="shared" si="4"/>
        <v>0</v>
      </c>
    </row>
    <row r="374" spans="5:5" ht="13">
      <c r="E374" s="28">
        <f t="shared" si="4"/>
        <v>0</v>
      </c>
    </row>
    <row r="375" spans="5:5" ht="13">
      <c r="E375" s="28">
        <f t="shared" si="4"/>
        <v>0</v>
      </c>
    </row>
    <row r="376" spans="5:5" ht="13">
      <c r="E376" s="28">
        <f t="shared" si="4"/>
        <v>0</v>
      </c>
    </row>
    <row r="377" spans="5:5" ht="13">
      <c r="E377" s="28">
        <f t="shared" si="4"/>
        <v>0</v>
      </c>
    </row>
    <row r="378" spans="5:5" ht="13">
      <c r="E378" s="28">
        <f t="shared" si="4"/>
        <v>0</v>
      </c>
    </row>
    <row r="379" spans="5:5" ht="13">
      <c r="E379" s="28">
        <f t="shared" si="4"/>
        <v>0</v>
      </c>
    </row>
    <row r="380" spans="5:5" ht="13">
      <c r="E380" s="28">
        <f t="shared" si="4"/>
        <v>0</v>
      </c>
    </row>
    <row r="381" spans="5:5" ht="13">
      <c r="E381" s="28">
        <f t="shared" si="4"/>
        <v>0</v>
      </c>
    </row>
    <row r="382" spans="5:5" ht="13">
      <c r="E382" s="28">
        <f t="shared" si="4"/>
        <v>0</v>
      </c>
    </row>
    <row r="383" spans="5:5" ht="13">
      <c r="E383" s="28">
        <f t="shared" si="4"/>
        <v>0</v>
      </c>
    </row>
    <row r="384" spans="5:5" ht="13">
      <c r="E384" s="28">
        <f t="shared" si="4"/>
        <v>0</v>
      </c>
    </row>
    <row r="385" spans="5:5" ht="13">
      <c r="E385" s="28">
        <f t="shared" si="4"/>
        <v>0</v>
      </c>
    </row>
    <row r="386" spans="5:5" ht="13">
      <c r="E386" s="28">
        <f t="shared" si="4"/>
        <v>0</v>
      </c>
    </row>
    <row r="387" spans="5:5" ht="13">
      <c r="E387" s="28">
        <f t="shared" si="4"/>
        <v>0</v>
      </c>
    </row>
    <row r="388" spans="5:5" ht="13">
      <c r="E388" s="28">
        <f t="shared" si="4"/>
        <v>0</v>
      </c>
    </row>
    <row r="389" spans="5:5" ht="13">
      <c r="E389" s="28">
        <f t="shared" si="4"/>
        <v>0</v>
      </c>
    </row>
    <row r="390" spans="5:5" ht="13">
      <c r="E390" s="28">
        <f t="shared" si="4"/>
        <v>0</v>
      </c>
    </row>
    <row r="391" spans="5:5" ht="13">
      <c r="E391" s="28">
        <f t="shared" si="4"/>
        <v>0</v>
      </c>
    </row>
    <row r="392" spans="5:5" ht="13">
      <c r="E392" s="28">
        <f t="shared" si="4"/>
        <v>0</v>
      </c>
    </row>
    <row r="393" spans="5:5" ht="13">
      <c r="E393" s="28">
        <f t="shared" si="4"/>
        <v>0</v>
      </c>
    </row>
    <row r="394" spans="5:5" ht="13">
      <c r="E394" s="28">
        <f t="shared" si="4"/>
        <v>0</v>
      </c>
    </row>
    <row r="395" spans="5:5" ht="13">
      <c r="E395" s="28">
        <f t="shared" si="4"/>
        <v>0</v>
      </c>
    </row>
    <row r="396" spans="5:5" ht="13">
      <c r="E396" s="28">
        <f t="shared" si="4"/>
        <v>0</v>
      </c>
    </row>
    <row r="397" spans="5:5" ht="13">
      <c r="E397" s="28">
        <f t="shared" si="4"/>
        <v>0</v>
      </c>
    </row>
    <row r="398" spans="5:5" ht="13">
      <c r="E398" s="28">
        <f t="shared" si="4"/>
        <v>0</v>
      </c>
    </row>
    <row r="399" spans="5:5" ht="13">
      <c r="E399" s="28">
        <f t="shared" si="4"/>
        <v>0</v>
      </c>
    </row>
    <row r="400" spans="5:5" ht="13">
      <c r="E400" s="28">
        <f t="shared" si="4"/>
        <v>0</v>
      </c>
    </row>
    <row r="401" spans="5:5" ht="13">
      <c r="E401" s="28">
        <f t="shared" si="4"/>
        <v>0</v>
      </c>
    </row>
    <row r="402" spans="5:5" ht="13">
      <c r="E402" s="28">
        <f t="shared" si="4"/>
        <v>0</v>
      </c>
    </row>
    <row r="403" spans="5:5" ht="13">
      <c r="E403" s="28">
        <f t="shared" si="4"/>
        <v>0</v>
      </c>
    </row>
    <row r="404" spans="5:5" ht="13">
      <c r="E404" s="28">
        <f t="shared" si="4"/>
        <v>0</v>
      </c>
    </row>
    <row r="405" spans="5:5" ht="13">
      <c r="E405" s="28">
        <f t="shared" si="4"/>
        <v>0</v>
      </c>
    </row>
    <row r="406" spans="5:5" ht="13">
      <c r="E406" s="28">
        <f t="shared" si="4"/>
        <v>0</v>
      </c>
    </row>
    <row r="407" spans="5:5" ht="13">
      <c r="E407" s="28">
        <f t="shared" si="4"/>
        <v>0</v>
      </c>
    </row>
    <row r="408" spans="5:5" ht="13">
      <c r="E408" s="28">
        <f t="shared" si="4"/>
        <v>0</v>
      </c>
    </row>
    <row r="409" spans="5:5" ht="13">
      <c r="E409" s="28">
        <f t="shared" si="4"/>
        <v>0</v>
      </c>
    </row>
    <row r="410" spans="5:5" ht="13">
      <c r="E410" s="28">
        <f t="shared" si="4"/>
        <v>0</v>
      </c>
    </row>
    <row r="411" spans="5:5" ht="13">
      <c r="E411" s="28">
        <f t="shared" si="4"/>
        <v>0</v>
      </c>
    </row>
    <row r="412" spans="5:5" ht="13">
      <c r="E412" s="28">
        <f t="shared" si="4"/>
        <v>0</v>
      </c>
    </row>
    <row r="413" spans="5:5" ht="13">
      <c r="E413" s="28">
        <f t="shared" si="4"/>
        <v>0</v>
      </c>
    </row>
    <row r="414" spans="5:5" ht="13">
      <c r="E414" s="28">
        <f t="shared" si="4"/>
        <v>0</v>
      </c>
    </row>
    <row r="415" spans="5:5" ht="13">
      <c r="E415" s="28">
        <f t="shared" si="4"/>
        <v>0</v>
      </c>
    </row>
    <row r="416" spans="5:5" ht="13">
      <c r="E416" s="28">
        <f t="shared" si="4"/>
        <v>0</v>
      </c>
    </row>
    <row r="417" spans="5:5" ht="13">
      <c r="E417" s="28">
        <f t="shared" si="4"/>
        <v>0</v>
      </c>
    </row>
    <row r="418" spans="5:5" ht="13">
      <c r="E418" s="28">
        <f t="shared" si="4"/>
        <v>0</v>
      </c>
    </row>
    <row r="419" spans="5:5" ht="13">
      <c r="E419" s="28">
        <f t="shared" si="4"/>
        <v>0</v>
      </c>
    </row>
    <row r="420" spans="5:5" ht="13">
      <c r="E420" s="28">
        <f t="shared" si="4"/>
        <v>0</v>
      </c>
    </row>
    <row r="421" spans="5:5" ht="13">
      <c r="E421" s="28">
        <f t="shared" si="4"/>
        <v>0</v>
      </c>
    </row>
    <row r="422" spans="5:5" ht="13">
      <c r="E422" s="28">
        <f t="shared" si="4"/>
        <v>0</v>
      </c>
    </row>
    <row r="423" spans="5:5" ht="13">
      <c r="E423" s="28">
        <f t="shared" si="4"/>
        <v>0</v>
      </c>
    </row>
    <row r="424" spans="5:5" ht="13">
      <c r="E424" s="28">
        <f t="shared" si="4"/>
        <v>0</v>
      </c>
    </row>
    <row r="425" spans="5:5" ht="13">
      <c r="E425" s="28">
        <f t="shared" si="4"/>
        <v>0</v>
      </c>
    </row>
    <row r="426" spans="5:5" ht="13">
      <c r="E426" s="28">
        <f t="shared" si="4"/>
        <v>0</v>
      </c>
    </row>
    <row r="427" spans="5:5" ht="13">
      <c r="E427" s="28">
        <f t="shared" si="4"/>
        <v>0</v>
      </c>
    </row>
    <row r="428" spans="5:5" ht="13">
      <c r="E428" s="28">
        <f t="shared" si="4"/>
        <v>0</v>
      </c>
    </row>
    <row r="429" spans="5:5" ht="13">
      <c r="E429" s="28">
        <f t="shared" si="4"/>
        <v>0</v>
      </c>
    </row>
    <row r="430" spans="5:5" ht="13">
      <c r="E430" s="28">
        <f t="shared" si="4"/>
        <v>0</v>
      </c>
    </row>
    <row r="431" spans="5:5" ht="13">
      <c r="E431" s="28">
        <f t="shared" si="4"/>
        <v>0</v>
      </c>
    </row>
    <row r="432" spans="5:5" ht="13">
      <c r="E432" s="28">
        <f t="shared" si="4"/>
        <v>0</v>
      </c>
    </row>
    <row r="433" spans="5:5" ht="13">
      <c r="E433" s="28">
        <f t="shared" si="4"/>
        <v>0</v>
      </c>
    </row>
    <row r="434" spans="5:5" ht="13">
      <c r="E434" s="28">
        <f t="shared" si="4"/>
        <v>0</v>
      </c>
    </row>
    <row r="435" spans="5:5" ht="13">
      <c r="E435" s="28">
        <f t="shared" si="4"/>
        <v>0</v>
      </c>
    </row>
    <row r="436" spans="5:5" ht="13">
      <c r="E436" s="28">
        <f t="shared" si="4"/>
        <v>0</v>
      </c>
    </row>
    <row r="437" spans="5:5" ht="13">
      <c r="E437" s="28">
        <f t="shared" si="4"/>
        <v>0</v>
      </c>
    </row>
    <row r="438" spans="5:5" ht="13">
      <c r="E438" s="28">
        <f t="shared" si="4"/>
        <v>0</v>
      </c>
    </row>
    <row r="439" spans="5:5" ht="13">
      <c r="E439" s="28">
        <f t="shared" si="4"/>
        <v>0</v>
      </c>
    </row>
    <row r="440" spans="5:5" ht="13">
      <c r="E440" s="28">
        <f t="shared" si="4"/>
        <v>0</v>
      </c>
    </row>
    <row r="441" spans="5:5" ht="13">
      <c r="E441" s="28">
        <f t="shared" si="4"/>
        <v>0</v>
      </c>
    </row>
    <row r="442" spans="5:5" ht="13">
      <c r="E442" s="28">
        <f t="shared" si="4"/>
        <v>0</v>
      </c>
    </row>
    <row r="443" spans="5:5" ht="13">
      <c r="E443" s="28">
        <f t="shared" si="4"/>
        <v>0</v>
      </c>
    </row>
    <row r="444" spans="5:5" ht="13">
      <c r="E444" s="28">
        <f t="shared" si="4"/>
        <v>0</v>
      </c>
    </row>
    <row r="445" spans="5:5" ht="13">
      <c r="E445" s="28">
        <f t="shared" si="4"/>
        <v>0</v>
      </c>
    </row>
    <row r="446" spans="5:5" ht="13">
      <c r="E446" s="28">
        <f t="shared" si="4"/>
        <v>0</v>
      </c>
    </row>
    <row r="447" spans="5:5" ht="13">
      <c r="E447" s="28">
        <f t="shared" si="4"/>
        <v>0</v>
      </c>
    </row>
    <row r="448" spans="5:5" ht="13">
      <c r="E448" s="28">
        <f t="shared" si="4"/>
        <v>0</v>
      </c>
    </row>
    <row r="449" spans="5:5" ht="13">
      <c r="E449" s="28">
        <f t="shared" si="4"/>
        <v>0</v>
      </c>
    </row>
    <row r="450" spans="5:5" ht="13">
      <c r="E450" s="28">
        <f t="shared" si="4"/>
        <v>0</v>
      </c>
    </row>
    <row r="451" spans="5:5" ht="13">
      <c r="E451" s="28">
        <f t="shared" si="4"/>
        <v>0</v>
      </c>
    </row>
    <row r="452" spans="5:5" ht="13">
      <c r="E452" s="28">
        <f t="shared" si="4"/>
        <v>0</v>
      </c>
    </row>
    <row r="453" spans="5:5" ht="13">
      <c r="E453" s="28">
        <f t="shared" si="4"/>
        <v>0</v>
      </c>
    </row>
    <row r="454" spans="5:5" ht="13">
      <c r="E454" s="28">
        <f t="shared" si="4"/>
        <v>0</v>
      </c>
    </row>
    <row r="455" spans="5:5" ht="13">
      <c r="E455" s="28">
        <f t="shared" si="4"/>
        <v>0</v>
      </c>
    </row>
    <row r="456" spans="5:5" ht="13">
      <c r="E456" s="28">
        <f t="shared" si="4"/>
        <v>0</v>
      </c>
    </row>
    <row r="457" spans="5:5" ht="13">
      <c r="E457" s="28">
        <f t="shared" si="4"/>
        <v>0</v>
      </c>
    </row>
    <row r="458" spans="5:5" ht="13">
      <c r="E458" s="28">
        <f t="shared" si="4"/>
        <v>0</v>
      </c>
    </row>
    <row r="459" spans="5:5" ht="13">
      <c r="E459" s="28">
        <f t="shared" si="4"/>
        <v>0</v>
      </c>
    </row>
    <row r="460" spans="5:5" ht="13">
      <c r="E460" s="28">
        <f t="shared" si="4"/>
        <v>0</v>
      </c>
    </row>
    <row r="461" spans="5:5" ht="13">
      <c r="E461" s="28">
        <f t="shared" si="4"/>
        <v>0</v>
      </c>
    </row>
    <row r="462" spans="5:5" ht="13">
      <c r="E462" s="28">
        <f t="shared" si="4"/>
        <v>0</v>
      </c>
    </row>
    <row r="463" spans="5:5" ht="13">
      <c r="E463" s="28">
        <f t="shared" si="4"/>
        <v>0</v>
      </c>
    </row>
    <row r="464" spans="5:5" ht="13">
      <c r="E464" s="28">
        <f t="shared" si="4"/>
        <v>0</v>
      </c>
    </row>
    <row r="465" spans="5:5" ht="13">
      <c r="E465" s="28">
        <f t="shared" si="4"/>
        <v>0</v>
      </c>
    </row>
    <row r="466" spans="5:5" ht="13">
      <c r="E466" s="28">
        <f t="shared" si="4"/>
        <v>0</v>
      </c>
    </row>
    <row r="467" spans="5:5" ht="13">
      <c r="E467" s="28">
        <f t="shared" si="4"/>
        <v>0</v>
      </c>
    </row>
    <row r="468" spans="5:5" ht="13">
      <c r="E468" s="28">
        <f t="shared" si="4"/>
        <v>0</v>
      </c>
    </row>
    <row r="469" spans="5:5" ht="13">
      <c r="E469" s="28">
        <f t="shared" si="4"/>
        <v>0</v>
      </c>
    </row>
    <row r="470" spans="5:5" ht="13">
      <c r="E470" s="28">
        <f t="shared" si="4"/>
        <v>0</v>
      </c>
    </row>
    <row r="471" spans="5:5" ht="13">
      <c r="E471" s="28">
        <f t="shared" si="4"/>
        <v>0</v>
      </c>
    </row>
    <row r="472" spans="5:5" ht="13">
      <c r="E472" s="28">
        <f t="shared" si="4"/>
        <v>0</v>
      </c>
    </row>
    <row r="473" spans="5:5" ht="13">
      <c r="E473" s="28">
        <f t="shared" si="4"/>
        <v>0</v>
      </c>
    </row>
    <row r="474" spans="5:5" ht="13">
      <c r="E474" s="28">
        <f t="shared" si="4"/>
        <v>0</v>
      </c>
    </row>
    <row r="475" spans="5:5" ht="13">
      <c r="E475" s="28">
        <f t="shared" si="4"/>
        <v>0</v>
      </c>
    </row>
    <row r="476" spans="5:5" ht="13">
      <c r="E476" s="28">
        <f t="shared" si="4"/>
        <v>0</v>
      </c>
    </row>
    <row r="477" spans="5:5" ht="13">
      <c r="E477" s="28">
        <f t="shared" si="4"/>
        <v>0</v>
      </c>
    </row>
    <row r="478" spans="5:5" ht="13">
      <c r="E478" s="28">
        <f t="shared" si="4"/>
        <v>0</v>
      </c>
    </row>
    <row r="479" spans="5:5" ht="13">
      <c r="E479" s="28">
        <f t="shared" si="4"/>
        <v>0</v>
      </c>
    </row>
    <row r="480" spans="5:5" ht="13">
      <c r="E480" s="28">
        <f t="shared" si="4"/>
        <v>0</v>
      </c>
    </row>
    <row r="481" spans="5:5" ht="13">
      <c r="E481" s="28">
        <f t="shared" si="4"/>
        <v>0</v>
      </c>
    </row>
    <row r="482" spans="5:5" ht="13">
      <c r="E482" s="28">
        <f t="shared" si="4"/>
        <v>0</v>
      </c>
    </row>
    <row r="483" spans="5:5" ht="13">
      <c r="E483" s="28">
        <f t="shared" si="4"/>
        <v>0</v>
      </c>
    </row>
    <row r="484" spans="5:5" ht="13">
      <c r="E484" s="28">
        <f t="shared" si="4"/>
        <v>0</v>
      </c>
    </row>
    <row r="485" spans="5:5" ht="13">
      <c r="E485" s="28">
        <f t="shared" si="4"/>
        <v>0</v>
      </c>
    </row>
    <row r="486" spans="5:5" ht="13">
      <c r="E486" s="28">
        <f t="shared" si="4"/>
        <v>0</v>
      </c>
    </row>
    <row r="487" spans="5:5" ht="13">
      <c r="E487" s="28">
        <f t="shared" si="4"/>
        <v>0</v>
      </c>
    </row>
    <row r="488" spans="5:5" ht="13">
      <c r="E488" s="28">
        <f t="shared" si="4"/>
        <v>0</v>
      </c>
    </row>
    <row r="489" spans="5:5" ht="13">
      <c r="E489" s="28">
        <f t="shared" si="4"/>
        <v>0</v>
      </c>
    </row>
    <row r="490" spans="5:5" ht="13">
      <c r="E490" s="28">
        <f t="shared" si="4"/>
        <v>0</v>
      </c>
    </row>
    <row r="491" spans="5:5" ht="13">
      <c r="E491" s="28">
        <f t="shared" si="4"/>
        <v>0</v>
      </c>
    </row>
    <row r="492" spans="5:5" ht="13">
      <c r="E492" s="28">
        <f t="shared" si="4"/>
        <v>0</v>
      </c>
    </row>
    <row r="493" spans="5:5" ht="13">
      <c r="E493" s="28">
        <f t="shared" si="4"/>
        <v>0</v>
      </c>
    </row>
    <row r="494" spans="5:5" ht="13">
      <c r="E494" s="28">
        <f t="shared" si="4"/>
        <v>0</v>
      </c>
    </row>
    <row r="495" spans="5:5" ht="13">
      <c r="E495" s="28">
        <f t="shared" si="4"/>
        <v>0</v>
      </c>
    </row>
    <row r="496" spans="5:5" ht="13">
      <c r="E496" s="28">
        <f t="shared" si="4"/>
        <v>0</v>
      </c>
    </row>
    <row r="497" spans="5:5" ht="13">
      <c r="E497" s="28">
        <f t="shared" si="4"/>
        <v>0</v>
      </c>
    </row>
    <row r="498" spans="5:5" ht="13">
      <c r="E498" s="28">
        <f t="shared" si="4"/>
        <v>0</v>
      </c>
    </row>
    <row r="499" spans="5:5" ht="13">
      <c r="E499" s="28">
        <f t="shared" si="4"/>
        <v>0</v>
      </c>
    </row>
    <row r="500" spans="5:5" ht="13">
      <c r="E500" s="28">
        <f t="shared" si="4"/>
        <v>0</v>
      </c>
    </row>
    <row r="501" spans="5:5" ht="13">
      <c r="E501" s="28">
        <f t="shared" si="4"/>
        <v>0</v>
      </c>
    </row>
    <row r="502" spans="5:5" ht="13">
      <c r="E502" s="28">
        <f t="shared" si="4"/>
        <v>0</v>
      </c>
    </row>
    <row r="503" spans="5:5" ht="13">
      <c r="E503" s="28">
        <f t="shared" si="4"/>
        <v>0</v>
      </c>
    </row>
    <row r="504" spans="5:5" ht="13">
      <c r="E504" s="28">
        <f t="shared" si="4"/>
        <v>0</v>
      </c>
    </row>
    <row r="505" spans="5:5" ht="13">
      <c r="E505" s="28">
        <f t="shared" si="4"/>
        <v>0</v>
      </c>
    </row>
    <row r="506" spans="5:5" ht="13">
      <c r="E506" s="28">
        <f t="shared" si="4"/>
        <v>0</v>
      </c>
    </row>
    <row r="507" spans="5:5" ht="13">
      <c r="E507" s="28">
        <f t="shared" si="4"/>
        <v>0</v>
      </c>
    </row>
    <row r="508" spans="5:5" ht="13">
      <c r="E508" s="28">
        <f t="shared" si="4"/>
        <v>0</v>
      </c>
    </row>
    <row r="509" spans="5:5" ht="13">
      <c r="E509" s="28">
        <f t="shared" si="4"/>
        <v>0</v>
      </c>
    </row>
    <row r="510" spans="5:5" ht="13">
      <c r="E510" s="28">
        <f t="shared" si="4"/>
        <v>0</v>
      </c>
    </row>
    <row r="511" spans="5:5" ht="13">
      <c r="E511" s="28">
        <f t="shared" si="4"/>
        <v>0</v>
      </c>
    </row>
    <row r="512" spans="5:5" ht="13">
      <c r="E512" s="28">
        <f t="shared" si="4"/>
        <v>0</v>
      </c>
    </row>
    <row r="513" spans="5:5" ht="13">
      <c r="E513" s="28">
        <f t="shared" si="4"/>
        <v>0</v>
      </c>
    </row>
    <row r="514" spans="5:5" ht="13">
      <c r="E514" s="28">
        <f t="shared" si="4"/>
        <v>0</v>
      </c>
    </row>
    <row r="515" spans="5:5" ht="13">
      <c r="E515" s="28">
        <f t="shared" si="4"/>
        <v>0</v>
      </c>
    </row>
    <row r="516" spans="5:5" ht="13">
      <c r="E516" s="28">
        <f t="shared" si="4"/>
        <v>0</v>
      </c>
    </row>
    <row r="517" spans="5:5" ht="13">
      <c r="E517" s="28">
        <f t="shared" si="4"/>
        <v>0</v>
      </c>
    </row>
    <row r="518" spans="5:5" ht="13">
      <c r="E518" s="28">
        <f t="shared" si="4"/>
        <v>0</v>
      </c>
    </row>
    <row r="519" spans="5:5" ht="13">
      <c r="E519" s="28">
        <f t="shared" si="4"/>
        <v>0</v>
      </c>
    </row>
    <row r="520" spans="5:5" ht="13">
      <c r="E520" s="28">
        <f t="shared" si="4"/>
        <v>0</v>
      </c>
    </row>
    <row r="521" spans="5:5" ht="13">
      <c r="E521" s="28">
        <f t="shared" si="4"/>
        <v>0</v>
      </c>
    </row>
    <row r="522" spans="5:5" ht="13">
      <c r="E522" s="28">
        <f t="shared" si="4"/>
        <v>0</v>
      </c>
    </row>
    <row r="523" spans="5:5" ht="13">
      <c r="E523" s="28">
        <f t="shared" si="4"/>
        <v>0</v>
      </c>
    </row>
    <row r="524" spans="5:5" ht="13">
      <c r="E524" s="28">
        <f t="shared" si="4"/>
        <v>0</v>
      </c>
    </row>
    <row r="525" spans="5:5" ht="13">
      <c r="E525" s="28">
        <f t="shared" si="4"/>
        <v>0</v>
      </c>
    </row>
    <row r="526" spans="5:5" ht="13">
      <c r="E526" s="28">
        <f t="shared" si="4"/>
        <v>0</v>
      </c>
    </row>
    <row r="527" spans="5:5" ht="13">
      <c r="E527" s="28">
        <f t="shared" ref="E527:E781" si="5">IF(ISBLANK($D527),,$D527+TIME(2,0,0))</f>
        <v>0</v>
      </c>
    </row>
    <row r="528" spans="5:5" ht="13">
      <c r="E528" s="28">
        <f t="shared" si="5"/>
        <v>0</v>
      </c>
    </row>
    <row r="529" spans="5:5" ht="13">
      <c r="E529" s="28">
        <f t="shared" si="5"/>
        <v>0</v>
      </c>
    </row>
    <row r="530" spans="5:5" ht="13">
      <c r="E530" s="28">
        <f t="shared" si="5"/>
        <v>0</v>
      </c>
    </row>
    <row r="531" spans="5:5" ht="13">
      <c r="E531" s="28">
        <f t="shared" si="5"/>
        <v>0</v>
      </c>
    </row>
    <row r="532" spans="5:5" ht="13">
      <c r="E532" s="28">
        <f t="shared" si="5"/>
        <v>0</v>
      </c>
    </row>
    <row r="533" spans="5:5" ht="13">
      <c r="E533" s="28">
        <f t="shared" si="5"/>
        <v>0</v>
      </c>
    </row>
    <row r="534" spans="5:5" ht="13">
      <c r="E534" s="28">
        <f t="shared" si="5"/>
        <v>0</v>
      </c>
    </row>
    <row r="535" spans="5:5" ht="13">
      <c r="E535" s="28">
        <f t="shared" si="5"/>
        <v>0</v>
      </c>
    </row>
    <row r="536" spans="5:5" ht="13">
      <c r="E536" s="28">
        <f t="shared" si="5"/>
        <v>0</v>
      </c>
    </row>
    <row r="537" spans="5:5" ht="13">
      <c r="E537" s="28">
        <f t="shared" si="5"/>
        <v>0</v>
      </c>
    </row>
    <row r="538" spans="5:5" ht="13">
      <c r="E538" s="28">
        <f t="shared" si="5"/>
        <v>0</v>
      </c>
    </row>
    <row r="539" spans="5:5" ht="13">
      <c r="E539" s="28">
        <f t="shared" si="5"/>
        <v>0</v>
      </c>
    </row>
    <row r="540" spans="5:5" ht="13">
      <c r="E540" s="28">
        <f t="shared" si="5"/>
        <v>0</v>
      </c>
    </row>
    <row r="541" spans="5:5" ht="13">
      <c r="E541" s="28">
        <f t="shared" si="5"/>
        <v>0</v>
      </c>
    </row>
    <row r="542" spans="5:5" ht="13">
      <c r="E542" s="28">
        <f t="shared" si="5"/>
        <v>0</v>
      </c>
    </row>
    <row r="543" spans="5:5" ht="13">
      <c r="E543" s="28">
        <f t="shared" si="5"/>
        <v>0</v>
      </c>
    </row>
    <row r="544" spans="5:5" ht="13">
      <c r="E544" s="28">
        <f t="shared" si="5"/>
        <v>0</v>
      </c>
    </row>
    <row r="545" spans="5:5" ht="13">
      <c r="E545" s="28">
        <f t="shared" si="5"/>
        <v>0</v>
      </c>
    </row>
    <row r="546" spans="5:5" ht="13">
      <c r="E546" s="28">
        <f t="shared" si="5"/>
        <v>0</v>
      </c>
    </row>
    <row r="547" spans="5:5" ht="13">
      <c r="E547" s="28">
        <f t="shared" si="5"/>
        <v>0</v>
      </c>
    </row>
    <row r="548" spans="5:5" ht="13">
      <c r="E548" s="28">
        <f t="shared" si="5"/>
        <v>0</v>
      </c>
    </row>
    <row r="549" spans="5:5" ht="13">
      <c r="E549" s="28">
        <f t="shared" si="5"/>
        <v>0</v>
      </c>
    </row>
    <row r="550" spans="5:5" ht="13">
      <c r="E550" s="28">
        <f t="shared" si="5"/>
        <v>0</v>
      </c>
    </row>
    <row r="551" spans="5:5" ht="13">
      <c r="E551" s="28">
        <f t="shared" si="5"/>
        <v>0</v>
      </c>
    </row>
    <row r="552" spans="5:5" ht="13">
      <c r="E552" s="28">
        <f t="shared" si="5"/>
        <v>0</v>
      </c>
    </row>
    <row r="553" spans="5:5" ht="13">
      <c r="E553" s="28">
        <f t="shared" si="5"/>
        <v>0</v>
      </c>
    </row>
    <row r="554" spans="5:5" ht="13">
      <c r="E554" s="28">
        <f t="shared" si="5"/>
        <v>0</v>
      </c>
    </row>
    <row r="555" spans="5:5" ht="13">
      <c r="E555" s="28">
        <f t="shared" si="5"/>
        <v>0</v>
      </c>
    </row>
    <row r="556" spans="5:5" ht="13">
      <c r="E556" s="28">
        <f t="shared" si="5"/>
        <v>0</v>
      </c>
    </row>
    <row r="557" spans="5:5" ht="13">
      <c r="E557" s="28">
        <f t="shared" si="5"/>
        <v>0</v>
      </c>
    </row>
    <row r="558" spans="5:5" ht="13">
      <c r="E558" s="28">
        <f t="shared" si="5"/>
        <v>0</v>
      </c>
    </row>
    <row r="559" spans="5:5" ht="13">
      <c r="E559" s="28">
        <f t="shared" si="5"/>
        <v>0</v>
      </c>
    </row>
    <row r="560" spans="5:5" ht="13">
      <c r="E560" s="28">
        <f t="shared" si="5"/>
        <v>0</v>
      </c>
    </row>
    <row r="561" spans="5:5" ht="13">
      <c r="E561" s="28">
        <f t="shared" si="5"/>
        <v>0</v>
      </c>
    </row>
    <row r="562" spans="5:5" ht="13">
      <c r="E562" s="28">
        <f t="shared" si="5"/>
        <v>0</v>
      </c>
    </row>
    <row r="563" spans="5:5" ht="13">
      <c r="E563" s="28">
        <f t="shared" si="5"/>
        <v>0</v>
      </c>
    </row>
    <row r="564" spans="5:5" ht="13">
      <c r="E564" s="28">
        <f t="shared" si="5"/>
        <v>0</v>
      </c>
    </row>
    <row r="565" spans="5:5" ht="13">
      <c r="E565" s="28">
        <f t="shared" si="5"/>
        <v>0</v>
      </c>
    </row>
    <row r="566" spans="5:5" ht="13">
      <c r="E566" s="28">
        <f t="shared" si="5"/>
        <v>0</v>
      </c>
    </row>
    <row r="567" spans="5:5" ht="13">
      <c r="E567" s="28">
        <f t="shared" si="5"/>
        <v>0</v>
      </c>
    </row>
    <row r="568" spans="5:5" ht="13">
      <c r="E568" s="28">
        <f t="shared" si="5"/>
        <v>0</v>
      </c>
    </row>
    <row r="569" spans="5:5" ht="13">
      <c r="E569" s="28">
        <f t="shared" si="5"/>
        <v>0</v>
      </c>
    </row>
    <row r="570" spans="5:5" ht="13">
      <c r="E570" s="28">
        <f t="shared" si="5"/>
        <v>0</v>
      </c>
    </row>
    <row r="571" spans="5:5" ht="13">
      <c r="E571" s="28">
        <f t="shared" si="5"/>
        <v>0</v>
      </c>
    </row>
    <row r="572" spans="5:5" ht="13">
      <c r="E572" s="28">
        <f t="shared" si="5"/>
        <v>0</v>
      </c>
    </row>
    <row r="573" spans="5:5" ht="13">
      <c r="E573" s="28">
        <f t="shared" si="5"/>
        <v>0</v>
      </c>
    </row>
    <row r="574" spans="5:5" ht="13">
      <c r="E574" s="28">
        <f t="shared" si="5"/>
        <v>0</v>
      </c>
    </row>
    <row r="575" spans="5:5" ht="13">
      <c r="E575" s="28">
        <f t="shared" si="5"/>
        <v>0</v>
      </c>
    </row>
    <row r="576" spans="5:5" ht="13">
      <c r="E576" s="28">
        <f t="shared" si="5"/>
        <v>0</v>
      </c>
    </row>
    <row r="577" spans="5:5" ht="13">
      <c r="E577" s="28">
        <f t="shared" si="5"/>
        <v>0</v>
      </c>
    </row>
    <row r="578" spans="5:5" ht="13">
      <c r="E578" s="28">
        <f t="shared" si="5"/>
        <v>0</v>
      </c>
    </row>
    <row r="579" spans="5:5" ht="13">
      <c r="E579" s="28">
        <f t="shared" si="5"/>
        <v>0</v>
      </c>
    </row>
    <row r="580" spans="5:5" ht="13">
      <c r="E580" s="28">
        <f t="shared" si="5"/>
        <v>0</v>
      </c>
    </row>
    <row r="581" spans="5:5" ht="13">
      <c r="E581" s="28">
        <f t="shared" si="5"/>
        <v>0</v>
      </c>
    </row>
    <row r="582" spans="5:5" ht="13">
      <c r="E582" s="28">
        <f t="shared" si="5"/>
        <v>0</v>
      </c>
    </row>
    <row r="583" spans="5:5" ht="13">
      <c r="E583" s="28">
        <f t="shared" si="5"/>
        <v>0</v>
      </c>
    </row>
    <row r="584" spans="5:5" ht="13">
      <c r="E584" s="28">
        <f t="shared" si="5"/>
        <v>0</v>
      </c>
    </row>
    <row r="585" spans="5:5" ht="13">
      <c r="E585" s="28">
        <f t="shared" si="5"/>
        <v>0</v>
      </c>
    </row>
    <row r="586" spans="5:5" ht="13">
      <c r="E586" s="28">
        <f t="shared" si="5"/>
        <v>0</v>
      </c>
    </row>
    <row r="587" spans="5:5" ht="13">
      <c r="E587" s="28">
        <f t="shared" si="5"/>
        <v>0</v>
      </c>
    </row>
    <row r="588" spans="5:5" ht="13">
      <c r="E588" s="28">
        <f t="shared" si="5"/>
        <v>0</v>
      </c>
    </row>
    <row r="589" spans="5:5" ht="13">
      <c r="E589" s="28">
        <f t="shared" si="5"/>
        <v>0</v>
      </c>
    </row>
    <row r="590" spans="5:5" ht="13">
      <c r="E590" s="28">
        <f t="shared" si="5"/>
        <v>0</v>
      </c>
    </row>
    <row r="591" spans="5:5" ht="13">
      <c r="E591" s="28">
        <f t="shared" si="5"/>
        <v>0</v>
      </c>
    </row>
    <row r="592" spans="5:5" ht="13">
      <c r="E592" s="28">
        <f t="shared" si="5"/>
        <v>0</v>
      </c>
    </row>
    <row r="593" spans="5:5" ht="13">
      <c r="E593" s="28">
        <f t="shared" si="5"/>
        <v>0</v>
      </c>
    </row>
    <row r="594" spans="5:5" ht="13">
      <c r="E594" s="28">
        <f t="shared" si="5"/>
        <v>0</v>
      </c>
    </row>
    <row r="595" spans="5:5" ht="13">
      <c r="E595" s="28">
        <f t="shared" si="5"/>
        <v>0</v>
      </c>
    </row>
    <row r="596" spans="5:5" ht="13">
      <c r="E596" s="28">
        <f t="shared" si="5"/>
        <v>0</v>
      </c>
    </row>
    <row r="597" spans="5:5" ht="13">
      <c r="E597" s="28">
        <f t="shared" si="5"/>
        <v>0</v>
      </c>
    </row>
    <row r="598" spans="5:5" ht="13">
      <c r="E598" s="28">
        <f t="shared" si="5"/>
        <v>0</v>
      </c>
    </row>
    <row r="599" spans="5:5" ht="13">
      <c r="E599" s="28">
        <f t="shared" si="5"/>
        <v>0</v>
      </c>
    </row>
    <row r="600" spans="5:5" ht="13">
      <c r="E600" s="28">
        <f t="shared" si="5"/>
        <v>0</v>
      </c>
    </row>
    <row r="601" spans="5:5" ht="13">
      <c r="E601" s="28">
        <f t="shared" si="5"/>
        <v>0</v>
      </c>
    </row>
    <row r="602" spans="5:5" ht="13">
      <c r="E602" s="28">
        <f t="shared" si="5"/>
        <v>0</v>
      </c>
    </row>
    <row r="603" spans="5:5" ht="13">
      <c r="E603" s="28">
        <f t="shared" si="5"/>
        <v>0</v>
      </c>
    </row>
    <row r="604" spans="5:5" ht="13">
      <c r="E604" s="28">
        <f t="shared" si="5"/>
        <v>0</v>
      </c>
    </row>
    <row r="605" spans="5:5" ht="13">
      <c r="E605" s="28">
        <f t="shared" si="5"/>
        <v>0</v>
      </c>
    </row>
    <row r="606" spans="5:5" ht="13">
      <c r="E606" s="28">
        <f t="shared" si="5"/>
        <v>0</v>
      </c>
    </row>
    <row r="607" spans="5:5" ht="13">
      <c r="E607" s="28">
        <f t="shared" si="5"/>
        <v>0</v>
      </c>
    </row>
    <row r="608" spans="5:5" ht="13">
      <c r="E608" s="28">
        <f t="shared" si="5"/>
        <v>0</v>
      </c>
    </row>
    <row r="609" spans="5:5" ht="13">
      <c r="E609" s="28">
        <f t="shared" si="5"/>
        <v>0</v>
      </c>
    </row>
    <row r="610" spans="5:5" ht="13">
      <c r="E610" s="28">
        <f t="shared" si="5"/>
        <v>0</v>
      </c>
    </row>
    <row r="611" spans="5:5" ht="13">
      <c r="E611" s="28">
        <f t="shared" si="5"/>
        <v>0</v>
      </c>
    </row>
    <row r="612" spans="5:5" ht="13">
      <c r="E612" s="28">
        <f t="shared" si="5"/>
        <v>0</v>
      </c>
    </row>
    <row r="613" spans="5:5" ht="13">
      <c r="E613" s="28">
        <f t="shared" si="5"/>
        <v>0</v>
      </c>
    </row>
    <row r="614" spans="5:5" ht="13">
      <c r="E614" s="28">
        <f t="shared" si="5"/>
        <v>0</v>
      </c>
    </row>
    <row r="615" spans="5:5" ht="13">
      <c r="E615" s="28">
        <f t="shared" si="5"/>
        <v>0</v>
      </c>
    </row>
    <row r="616" spans="5:5" ht="13">
      <c r="E616" s="28">
        <f t="shared" si="5"/>
        <v>0</v>
      </c>
    </row>
    <row r="617" spans="5:5" ht="13">
      <c r="E617" s="28">
        <f t="shared" si="5"/>
        <v>0</v>
      </c>
    </row>
    <row r="618" spans="5:5" ht="13">
      <c r="E618" s="28">
        <f t="shared" si="5"/>
        <v>0</v>
      </c>
    </row>
    <row r="619" spans="5:5" ht="13">
      <c r="E619" s="28">
        <f t="shared" si="5"/>
        <v>0</v>
      </c>
    </row>
    <row r="620" spans="5:5" ht="13">
      <c r="E620" s="28">
        <f t="shared" si="5"/>
        <v>0</v>
      </c>
    </row>
    <row r="621" spans="5:5" ht="13">
      <c r="E621" s="28">
        <f t="shared" si="5"/>
        <v>0</v>
      </c>
    </row>
    <row r="622" spans="5:5" ht="13">
      <c r="E622" s="28">
        <f t="shared" si="5"/>
        <v>0</v>
      </c>
    </row>
    <row r="623" spans="5:5" ht="13">
      <c r="E623" s="28">
        <f t="shared" si="5"/>
        <v>0</v>
      </c>
    </row>
    <row r="624" spans="5:5" ht="13">
      <c r="E624" s="28">
        <f t="shared" si="5"/>
        <v>0</v>
      </c>
    </row>
    <row r="625" spans="5:5" ht="13">
      <c r="E625" s="28">
        <f t="shared" si="5"/>
        <v>0</v>
      </c>
    </row>
    <row r="626" spans="5:5" ht="13">
      <c r="E626" s="28">
        <f t="shared" si="5"/>
        <v>0</v>
      </c>
    </row>
    <row r="627" spans="5:5" ht="13">
      <c r="E627" s="28">
        <f t="shared" si="5"/>
        <v>0</v>
      </c>
    </row>
    <row r="628" spans="5:5" ht="13">
      <c r="E628" s="28">
        <f t="shared" si="5"/>
        <v>0</v>
      </c>
    </row>
    <row r="629" spans="5:5" ht="13">
      <c r="E629" s="28">
        <f t="shared" si="5"/>
        <v>0</v>
      </c>
    </row>
    <row r="630" spans="5:5" ht="13">
      <c r="E630" s="28">
        <f t="shared" si="5"/>
        <v>0</v>
      </c>
    </row>
    <row r="631" spans="5:5" ht="13">
      <c r="E631" s="28">
        <f t="shared" si="5"/>
        <v>0</v>
      </c>
    </row>
    <row r="632" spans="5:5" ht="13">
      <c r="E632" s="28">
        <f t="shared" si="5"/>
        <v>0</v>
      </c>
    </row>
    <row r="633" spans="5:5" ht="13">
      <c r="E633" s="28">
        <f t="shared" si="5"/>
        <v>0</v>
      </c>
    </row>
    <row r="634" spans="5:5" ht="13">
      <c r="E634" s="28">
        <f t="shared" si="5"/>
        <v>0</v>
      </c>
    </row>
    <row r="635" spans="5:5" ht="13">
      <c r="E635" s="28">
        <f t="shared" si="5"/>
        <v>0</v>
      </c>
    </row>
    <row r="636" spans="5:5" ht="13">
      <c r="E636" s="28">
        <f t="shared" si="5"/>
        <v>0</v>
      </c>
    </row>
    <row r="637" spans="5:5" ht="13">
      <c r="E637" s="28">
        <f t="shared" si="5"/>
        <v>0</v>
      </c>
    </row>
    <row r="638" spans="5:5" ht="13">
      <c r="E638" s="28">
        <f t="shared" si="5"/>
        <v>0</v>
      </c>
    </row>
    <row r="639" spans="5:5" ht="13">
      <c r="E639" s="28">
        <f t="shared" si="5"/>
        <v>0</v>
      </c>
    </row>
    <row r="640" spans="5:5" ht="13">
      <c r="E640" s="28">
        <f t="shared" si="5"/>
        <v>0</v>
      </c>
    </row>
    <row r="641" spans="5:5" ht="13">
      <c r="E641" s="28">
        <f t="shared" si="5"/>
        <v>0</v>
      </c>
    </row>
    <row r="642" spans="5:5" ht="13">
      <c r="E642" s="28">
        <f t="shared" si="5"/>
        <v>0</v>
      </c>
    </row>
    <row r="643" spans="5:5" ht="13">
      <c r="E643" s="28">
        <f t="shared" si="5"/>
        <v>0</v>
      </c>
    </row>
    <row r="644" spans="5:5" ht="13">
      <c r="E644" s="28">
        <f t="shared" si="5"/>
        <v>0</v>
      </c>
    </row>
    <row r="645" spans="5:5" ht="13">
      <c r="E645" s="28">
        <f t="shared" si="5"/>
        <v>0</v>
      </c>
    </row>
    <row r="646" spans="5:5" ht="13">
      <c r="E646" s="28">
        <f t="shared" si="5"/>
        <v>0</v>
      </c>
    </row>
    <row r="647" spans="5:5" ht="13">
      <c r="E647" s="28">
        <f t="shared" si="5"/>
        <v>0</v>
      </c>
    </row>
    <row r="648" spans="5:5" ht="13">
      <c r="E648" s="28">
        <f t="shared" si="5"/>
        <v>0</v>
      </c>
    </row>
    <row r="649" spans="5:5" ht="13">
      <c r="E649" s="28">
        <f t="shared" si="5"/>
        <v>0</v>
      </c>
    </row>
    <row r="650" spans="5:5" ht="13">
      <c r="E650" s="28">
        <f t="shared" si="5"/>
        <v>0</v>
      </c>
    </row>
    <row r="651" spans="5:5" ht="13">
      <c r="E651" s="28">
        <f t="shared" si="5"/>
        <v>0</v>
      </c>
    </row>
    <row r="652" spans="5:5" ht="13">
      <c r="E652" s="28">
        <f t="shared" si="5"/>
        <v>0</v>
      </c>
    </row>
    <row r="653" spans="5:5" ht="13">
      <c r="E653" s="28">
        <f t="shared" si="5"/>
        <v>0</v>
      </c>
    </row>
    <row r="654" spans="5:5" ht="13">
      <c r="E654" s="28">
        <f t="shared" si="5"/>
        <v>0</v>
      </c>
    </row>
    <row r="655" spans="5:5" ht="13">
      <c r="E655" s="28">
        <f t="shared" si="5"/>
        <v>0</v>
      </c>
    </row>
    <row r="656" spans="5:5" ht="13">
      <c r="E656" s="28">
        <f t="shared" si="5"/>
        <v>0</v>
      </c>
    </row>
    <row r="657" spans="5:5" ht="13">
      <c r="E657" s="28">
        <f t="shared" si="5"/>
        <v>0</v>
      </c>
    </row>
    <row r="658" spans="5:5" ht="13">
      <c r="E658" s="28">
        <f t="shared" si="5"/>
        <v>0</v>
      </c>
    </row>
    <row r="659" spans="5:5" ht="13">
      <c r="E659" s="28">
        <f t="shared" si="5"/>
        <v>0</v>
      </c>
    </row>
    <row r="660" spans="5:5" ht="13">
      <c r="E660" s="28">
        <f t="shared" si="5"/>
        <v>0</v>
      </c>
    </row>
    <row r="661" spans="5:5" ht="13">
      <c r="E661" s="28">
        <f t="shared" si="5"/>
        <v>0</v>
      </c>
    </row>
    <row r="662" spans="5:5" ht="13">
      <c r="E662" s="28">
        <f t="shared" si="5"/>
        <v>0</v>
      </c>
    </row>
    <row r="663" spans="5:5" ht="13">
      <c r="E663" s="28">
        <f t="shared" si="5"/>
        <v>0</v>
      </c>
    </row>
    <row r="664" spans="5:5" ht="13">
      <c r="E664" s="28">
        <f t="shared" si="5"/>
        <v>0</v>
      </c>
    </row>
    <row r="665" spans="5:5" ht="13">
      <c r="E665" s="28">
        <f t="shared" si="5"/>
        <v>0</v>
      </c>
    </row>
    <row r="666" spans="5:5" ht="13">
      <c r="E666" s="28">
        <f t="shared" si="5"/>
        <v>0</v>
      </c>
    </row>
    <row r="667" spans="5:5" ht="13">
      <c r="E667" s="28">
        <f t="shared" si="5"/>
        <v>0</v>
      </c>
    </row>
    <row r="668" spans="5:5" ht="13">
      <c r="E668" s="28">
        <f t="shared" si="5"/>
        <v>0</v>
      </c>
    </row>
    <row r="669" spans="5:5" ht="13">
      <c r="E669" s="28">
        <f t="shared" si="5"/>
        <v>0</v>
      </c>
    </row>
    <row r="670" spans="5:5" ht="13">
      <c r="E670" s="28">
        <f t="shared" si="5"/>
        <v>0</v>
      </c>
    </row>
    <row r="671" spans="5:5" ht="13">
      <c r="E671" s="28">
        <f t="shared" si="5"/>
        <v>0</v>
      </c>
    </row>
    <row r="672" spans="5:5" ht="13">
      <c r="E672" s="28">
        <f t="shared" si="5"/>
        <v>0</v>
      </c>
    </row>
    <row r="673" spans="5:5" ht="13">
      <c r="E673" s="28">
        <f t="shared" si="5"/>
        <v>0</v>
      </c>
    </row>
    <row r="674" spans="5:5" ht="13">
      <c r="E674" s="28">
        <f t="shared" si="5"/>
        <v>0</v>
      </c>
    </row>
    <row r="675" spans="5:5" ht="13">
      <c r="E675" s="28">
        <f t="shared" si="5"/>
        <v>0</v>
      </c>
    </row>
    <row r="676" spans="5:5" ht="13">
      <c r="E676" s="28">
        <f t="shared" si="5"/>
        <v>0</v>
      </c>
    </row>
    <row r="677" spans="5:5" ht="13">
      <c r="E677" s="28">
        <f t="shared" si="5"/>
        <v>0</v>
      </c>
    </row>
    <row r="678" spans="5:5" ht="13">
      <c r="E678" s="28">
        <f t="shared" si="5"/>
        <v>0</v>
      </c>
    </row>
    <row r="679" spans="5:5" ht="13">
      <c r="E679" s="28">
        <f t="shared" si="5"/>
        <v>0</v>
      </c>
    </row>
    <row r="680" spans="5:5" ht="13">
      <c r="E680" s="28">
        <f t="shared" si="5"/>
        <v>0</v>
      </c>
    </row>
    <row r="681" spans="5:5" ht="13">
      <c r="E681" s="28">
        <f t="shared" si="5"/>
        <v>0</v>
      </c>
    </row>
    <row r="682" spans="5:5" ht="13">
      <c r="E682" s="28">
        <f t="shared" si="5"/>
        <v>0</v>
      </c>
    </row>
    <row r="683" spans="5:5" ht="13">
      <c r="E683" s="28">
        <f t="shared" si="5"/>
        <v>0</v>
      </c>
    </row>
    <row r="684" spans="5:5" ht="13">
      <c r="E684" s="28">
        <f t="shared" si="5"/>
        <v>0</v>
      </c>
    </row>
    <row r="685" spans="5:5" ht="13">
      <c r="E685" s="28">
        <f t="shared" si="5"/>
        <v>0</v>
      </c>
    </row>
    <row r="686" spans="5:5" ht="13">
      <c r="E686" s="28">
        <f t="shared" si="5"/>
        <v>0</v>
      </c>
    </row>
    <row r="687" spans="5:5" ht="13">
      <c r="E687" s="28">
        <f t="shared" si="5"/>
        <v>0</v>
      </c>
    </row>
    <row r="688" spans="5:5" ht="13">
      <c r="E688" s="28">
        <f t="shared" si="5"/>
        <v>0</v>
      </c>
    </row>
    <row r="689" spans="5:5" ht="13">
      <c r="E689" s="28">
        <f t="shared" si="5"/>
        <v>0</v>
      </c>
    </row>
    <row r="690" spans="5:5" ht="13">
      <c r="E690" s="28">
        <f t="shared" si="5"/>
        <v>0</v>
      </c>
    </row>
    <row r="691" spans="5:5" ht="13">
      <c r="E691" s="28">
        <f t="shared" si="5"/>
        <v>0</v>
      </c>
    </row>
    <row r="692" spans="5:5" ht="13">
      <c r="E692" s="28">
        <f t="shared" si="5"/>
        <v>0</v>
      </c>
    </row>
    <row r="693" spans="5:5" ht="13">
      <c r="E693" s="28">
        <f t="shared" si="5"/>
        <v>0</v>
      </c>
    </row>
    <row r="694" spans="5:5" ht="13">
      <c r="E694" s="28">
        <f t="shared" si="5"/>
        <v>0</v>
      </c>
    </row>
    <row r="695" spans="5:5" ht="13">
      <c r="E695" s="28">
        <f t="shared" si="5"/>
        <v>0</v>
      </c>
    </row>
    <row r="696" spans="5:5" ht="13">
      <c r="E696" s="28">
        <f t="shared" si="5"/>
        <v>0</v>
      </c>
    </row>
    <row r="697" spans="5:5" ht="13">
      <c r="E697" s="28">
        <f t="shared" si="5"/>
        <v>0</v>
      </c>
    </row>
    <row r="698" spans="5:5" ht="13">
      <c r="E698" s="28">
        <f t="shared" si="5"/>
        <v>0</v>
      </c>
    </row>
    <row r="699" spans="5:5" ht="13">
      <c r="E699" s="28">
        <f t="shared" si="5"/>
        <v>0</v>
      </c>
    </row>
    <row r="700" spans="5:5" ht="13">
      <c r="E700" s="28">
        <f t="shared" si="5"/>
        <v>0</v>
      </c>
    </row>
    <row r="701" spans="5:5" ht="13">
      <c r="E701" s="28">
        <f t="shared" si="5"/>
        <v>0</v>
      </c>
    </row>
    <row r="702" spans="5:5" ht="13">
      <c r="E702" s="28">
        <f t="shared" si="5"/>
        <v>0</v>
      </c>
    </row>
    <row r="703" spans="5:5" ht="13">
      <c r="E703" s="28">
        <f t="shared" si="5"/>
        <v>0</v>
      </c>
    </row>
    <row r="704" spans="5:5" ht="13">
      <c r="E704" s="28">
        <f t="shared" si="5"/>
        <v>0</v>
      </c>
    </row>
    <row r="705" spans="5:5" ht="13">
      <c r="E705" s="28">
        <f t="shared" si="5"/>
        <v>0</v>
      </c>
    </row>
    <row r="706" spans="5:5" ht="13">
      <c r="E706" s="28">
        <f t="shared" si="5"/>
        <v>0</v>
      </c>
    </row>
    <row r="707" spans="5:5" ht="13">
      <c r="E707" s="28">
        <f t="shared" si="5"/>
        <v>0</v>
      </c>
    </row>
    <row r="708" spans="5:5" ht="13">
      <c r="E708" s="28">
        <f t="shared" si="5"/>
        <v>0</v>
      </c>
    </row>
    <row r="709" spans="5:5" ht="13">
      <c r="E709" s="28">
        <f t="shared" si="5"/>
        <v>0</v>
      </c>
    </row>
    <row r="710" spans="5:5" ht="13">
      <c r="E710" s="28">
        <f t="shared" si="5"/>
        <v>0</v>
      </c>
    </row>
    <row r="711" spans="5:5" ht="13">
      <c r="E711" s="28">
        <f t="shared" si="5"/>
        <v>0</v>
      </c>
    </row>
    <row r="712" spans="5:5" ht="13">
      <c r="E712" s="28">
        <f t="shared" si="5"/>
        <v>0</v>
      </c>
    </row>
    <row r="713" spans="5:5" ht="13">
      <c r="E713" s="28">
        <f t="shared" si="5"/>
        <v>0</v>
      </c>
    </row>
    <row r="714" spans="5:5" ht="13">
      <c r="E714" s="28">
        <f t="shared" si="5"/>
        <v>0</v>
      </c>
    </row>
    <row r="715" spans="5:5" ht="13">
      <c r="E715" s="28">
        <f t="shared" si="5"/>
        <v>0</v>
      </c>
    </row>
    <row r="716" spans="5:5" ht="13">
      <c r="E716" s="28">
        <f t="shared" si="5"/>
        <v>0</v>
      </c>
    </row>
    <row r="717" spans="5:5" ht="13">
      <c r="E717" s="28">
        <f t="shared" si="5"/>
        <v>0</v>
      </c>
    </row>
    <row r="718" spans="5:5" ht="13">
      <c r="E718" s="28">
        <f t="shared" si="5"/>
        <v>0</v>
      </c>
    </row>
    <row r="719" spans="5:5" ht="13">
      <c r="E719" s="28">
        <f t="shared" si="5"/>
        <v>0</v>
      </c>
    </row>
    <row r="720" spans="5:5" ht="13">
      <c r="E720" s="28">
        <f t="shared" si="5"/>
        <v>0</v>
      </c>
    </row>
    <row r="721" spans="5:5" ht="13">
      <c r="E721" s="28">
        <f t="shared" si="5"/>
        <v>0</v>
      </c>
    </row>
    <row r="722" spans="5:5" ht="13">
      <c r="E722" s="28">
        <f t="shared" si="5"/>
        <v>0</v>
      </c>
    </row>
    <row r="723" spans="5:5" ht="13">
      <c r="E723" s="28">
        <f t="shared" si="5"/>
        <v>0</v>
      </c>
    </row>
    <row r="724" spans="5:5" ht="13">
      <c r="E724" s="28">
        <f t="shared" si="5"/>
        <v>0</v>
      </c>
    </row>
    <row r="725" spans="5:5" ht="13">
      <c r="E725" s="28">
        <f t="shared" si="5"/>
        <v>0</v>
      </c>
    </row>
    <row r="726" spans="5:5" ht="13">
      <c r="E726" s="28">
        <f t="shared" si="5"/>
        <v>0</v>
      </c>
    </row>
    <row r="727" spans="5:5" ht="13">
      <c r="E727" s="28">
        <f t="shared" si="5"/>
        <v>0</v>
      </c>
    </row>
    <row r="728" spans="5:5" ht="13">
      <c r="E728" s="28">
        <f t="shared" si="5"/>
        <v>0</v>
      </c>
    </row>
    <row r="729" spans="5:5" ht="13">
      <c r="E729" s="28">
        <f t="shared" si="5"/>
        <v>0</v>
      </c>
    </row>
    <row r="730" spans="5:5" ht="13">
      <c r="E730" s="28">
        <f t="shared" si="5"/>
        <v>0</v>
      </c>
    </row>
    <row r="731" spans="5:5" ht="13">
      <c r="E731" s="28">
        <f t="shared" si="5"/>
        <v>0</v>
      </c>
    </row>
    <row r="732" spans="5:5" ht="13">
      <c r="E732" s="28">
        <f t="shared" si="5"/>
        <v>0</v>
      </c>
    </row>
    <row r="733" spans="5:5" ht="13">
      <c r="E733" s="28">
        <f t="shared" si="5"/>
        <v>0</v>
      </c>
    </row>
    <row r="734" spans="5:5" ht="13">
      <c r="E734" s="28">
        <f t="shared" si="5"/>
        <v>0</v>
      </c>
    </row>
    <row r="735" spans="5:5" ht="13">
      <c r="E735" s="28">
        <f t="shared" si="5"/>
        <v>0</v>
      </c>
    </row>
    <row r="736" spans="5:5" ht="13">
      <c r="E736" s="28">
        <f t="shared" si="5"/>
        <v>0</v>
      </c>
    </row>
    <row r="737" spans="5:5" ht="13">
      <c r="E737" s="28">
        <f t="shared" si="5"/>
        <v>0</v>
      </c>
    </row>
    <row r="738" spans="5:5" ht="13">
      <c r="E738" s="28">
        <f t="shared" si="5"/>
        <v>0</v>
      </c>
    </row>
    <row r="739" spans="5:5" ht="13">
      <c r="E739" s="28">
        <f t="shared" si="5"/>
        <v>0</v>
      </c>
    </row>
    <row r="740" spans="5:5" ht="13">
      <c r="E740" s="28">
        <f t="shared" si="5"/>
        <v>0</v>
      </c>
    </row>
    <row r="741" spans="5:5" ht="13">
      <c r="E741" s="28">
        <f t="shared" si="5"/>
        <v>0</v>
      </c>
    </row>
    <row r="742" spans="5:5" ht="13">
      <c r="E742" s="28">
        <f t="shared" si="5"/>
        <v>0</v>
      </c>
    </row>
    <row r="743" spans="5:5" ht="13">
      <c r="E743" s="28">
        <f t="shared" si="5"/>
        <v>0</v>
      </c>
    </row>
    <row r="744" spans="5:5" ht="13">
      <c r="E744" s="28">
        <f t="shared" si="5"/>
        <v>0</v>
      </c>
    </row>
    <row r="745" spans="5:5" ht="13">
      <c r="E745" s="28">
        <f t="shared" si="5"/>
        <v>0</v>
      </c>
    </row>
    <row r="746" spans="5:5" ht="13">
      <c r="E746" s="28">
        <f t="shared" si="5"/>
        <v>0</v>
      </c>
    </row>
    <row r="747" spans="5:5" ht="13">
      <c r="E747" s="28">
        <f t="shared" si="5"/>
        <v>0</v>
      </c>
    </row>
    <row r="748" spans="5:5" ht="13">
      <c r="E748" s="28">
        <f t="shared" si="5"/>
        <v>0</v>
      </c>
    </row>
    <row r="749" spans="5:5" ht="13">
      <c r="E749" s="28">
        <f t="shared" si="5"/>
        <v>0</v>
      </c>
    </row>
    <row r="750" spans="5:5" ht="13">
      <c r="E750" s="28">
        <f t="shared" si="5"/>
        <v>0</v>
      </c>
    </row>
    <row r="751" spans="5:5" ht="13">
      <c r="E751" s="28">
        <f t="shared" si="5"/>
        <v>0</v>
      </c>
    </row>
    <row r="752" spans="5:5" ht="13">
      <c r="E752" s="28">
        <f t="shared" si="5"/>
        <v>0</v>
      </c>
    </row>
    <row r="753" spans="5:5" ht="13">
      <c r="E753" s="28">
        <f t="shared" si="5"/>
        <v>0</v>
      </c>
    </row>
    <row r="754" spans="5:5" ht="13">
      <c r="E754" s="28">
        <f t="shared" si="5"/>
        <v>0</v>
      </c>
    </row>
    <row r="755" spans="5:5" ht="13">
      <c r="E755" s="28">
        <f t="shared" si="5"/>
        <v>0</v>
      </c>
    </row>
    <row r="756" spans="5:5" ht="13">
      <c r="E756" s="28">
        <f t="shared" si="5"/>
        <v>0</v>
      </c>
    </row>
    <row r="757" spans="5:5" ht="13">
      <c r="E757" s="28">
        <f t="shared" si="5"/>
        <v>0</v>
      </c>
    </row>
    <row r="758" spans="5:5" ht="13">
      <c r="E758" s="28">
        <f t="shared" si="5"/>
        <v>0</v>
      </c>
    </row>
    <row r="759" spans="5:5" ht="13">
      <c r="E759" s="28">
        <f t="shared" si="5"/>
        <v>0</v>
      </c>
    </row>
    <row r="760" spans="5:5" ht="13">
      <c r="E760" s="28">
        <f t="shared" si="5"/>
        <v>0</v>
      </c>
    </row>
    <row r="761" spans="5:5" ht="13">
      <c r="E761" s="28">
        <f t="shared" si="5"/>
        <v>0</v>
      </c>
    </row>
    <row r="762" spans="5:5" ht="13">
      <c r="E762" s="28">
        <f t="shared" si="5"/>
        <v>0</v>
      </c>
    </row>
    <row r="763" spans="5:5" ht="13">
      <c r="E763" s="28">
        <f t="shared" si="5"/>
        <v>0</v>
      </c>
    </row>
    <row r="764" spans="5:5" ht="13">
      <c r="E764" s="28">
        <f t="shared" si="5"/>
        <v>0</v>
      </c>
    </row>
    <row r="765" spans="5:5" ht="13">
      <c r="E765" s="28">
        <f t="shared" si="5"/>
        <v>0</v>
      </c>
    </row>
    <row r="766" spans="5:5" ht="13">
      <c r="E766" s="28">
        <f t="shared" si="5"/>
        <v>0</v>
      </c>
    </row>
    <row r="767" spans="5:5" ht="13">
      <c r="E767" s="28">
        <f t="shared" si="5"/>
        <v>0</v>
      </c>
    </row>
    <row r="768" spans="5:5" ht="13">
      <c r="E768" s="28">
        <f t="shared" si="5"/>
        <v>0</v>
      </c>
    </row>
    <row r="769" spans="5:5" ht="13">
      <c r="E769" s="28">
        <f t="shared" si="5"/>
        <v>0</v>
      </c>
    </row>
    <row r="770" spans="5:5" ht="13">
      <c r="E770" s="28">
        <f t="shared" si="5"/>
        <v>0</v>
      </c>
    </row>
    <row r="771" spans="5:5" ht="13">
      <c r="E771" s="28">
        <f t="shared" si="5"/>
        <v>0</v>
      </c>
    </row>
    <row r="772" spans="5:5" ht="13">
      <c r="E772" s="28">
        <f t="shared" si="5"/>
        <v>0</v>
      </c>
    </row>
    <row r="773" spans="5:5" ht="13">
      <c r="E773" s="28">
        <f t="shared" si="5"/>
        <v>0</v>
      </c>
    </row>
    <row r="774" spans="5:5" ht="13">
      <c r="E774" s="28">
        <f t="shared" si="5"/>
        <v>0</v>
      </c>
    </row>
    <row r="775" spans="5:5" ht="13">
      <c r="E775" s="28">
        <f t="shared" si="5"/>
        <v>0</v>
      </c>
    </row>
    <row r="776" spans="5:5" ht="13">
      <c r="E776" s="28">
        <f t="shared" si="5"/>
        <v>0</v>
      </c>
    </row>
    <row r="777" spans="5:5" ht="13">
      <c r="E777" s="28">
        <f t="shared" si="5"/>
        <v>0</v>
      </c>
    </row>
    <row r="778" spans="5:5" ht="13">
      <c r="E778" s="28">
        <f t="shared" si="5"/>
        <v>0</v>
      </c>
    </row>
    <row r="779" spans="5:5" ht="13">
      <c r="E779" s="28">
        <f t="shared" si="5"/>
        <v>0</v>
      </c>
    </row>
    <row r="780" spans="5:5" ht="13">
      <c r="E780" s="28">
        <f t="shared" si="5"/>
        <v>0</v>
      </c>
    </row>
    <row r="781" spans="5:5" ht="13">
      <c r="E781" s="28">
        <f t="shared" si="5"/>
        <v>0</v>
      </c>
    </row>
    <row r="782" spans="5:5" ht="13">
      <c r="E782" s="28">
        <f t="shared" ref="E782:E1000" si="6">IF(ISBLANK($D782),,$D782+TIME(2,0,0))</f>
        <v>0</v>
      </c>
    </row>
    <row r="783" spans="5:5" ht="13">
      <c r="E783" s="28">
        <f t="shared" si="6"/>
        <v>0</v>
      </c>
    </row>
    <row r="784" spans="5:5" ht="13">
      <c r="E784" s="28">
        <f t="shared" si="6"/>
        <v>0</v>
      </c>
    </row>
    <row r="785" spans="5:5" ht="13">
      <c r="E785" s="28">
        <f t="shared" si="6"/>
        <v>0</v>
      </c>
    </row>
    <row r="786" spans="5:5" ht="13">
      <c r="E786" s="28">
        <f t="shared" si="6"/>
        <v>0</v>
      </c>
    </row>
    <row r="787" spans="5:5" ht="13">
      <c r="E787" s="28">
        <f t="shared" si="6"/>
        <v>0</v>
      </c>
    </row>
    <row r="788" spans="5:5" ht="13">
      <c r="E788" s="28">
        <f t="shared" si="6"/>
        <v>0</v>
      </c>
    </row>
    <row r="789" spans="5:5" ht="13">
      <c r="E789" s="28">
        <f t="shared" si="6"/>
        <v>0</v>
      </c>
    </row>
    <row r="790" spans="5:5" ht="13">
      <c r="E790" s="28">
        <f t="shared" si="6"/>
        <v>0</v>
      </c>
    </row>
    <row r="791" spans="5:5" ht="13">
      <c r="E791" s="28">
        <f t="shared" si="6"/>
        <v>0</v>
      </c>
    </row>
    <row r="792" spans="5:5" ht="13">
      <c r="E792" s="28">
        <f t="shared" si="6"/>
        <v>0</v>
      </c>
    </row>
    <row r="793" spans="5:5" ht="13">
      <c r="E793" s="28">
        <f t="shared" si="6"/>
        <v>0</v>
      </c>
    </row>
    <row r="794" spans="5:5" ht="13">
      <c r="E794" s="28">
        <f t="shared" si="6"/>
        <v>0</v>
      </c>
    </row>
    <row r="795" spans="5:5" ht="13">
      <c r="E795" s="28">
        <f t="shared" si="6"/>
        <v>0</v>
      </c>
    </row>
    <row r="796" spans="5:5" ht="13">
      <c r="E796" s="28">
        <f t="shared" si="6"/>
        <v>0</v>
      </c>
    </row>
    <row r="797" spans="5:5" ht="13">
      <c r="E797" s="28">
        <f t="shared" si="6"/>
        <v>0</v>
      </c>
    </row>
    <row r="798" spans="5:5" ht="13">
      <c r="E798" s="28">
        <f t="shared" si="6"/>
        <v>0</v>
      </c>
    </row>
    <row r="799" spans="5:5" ht="13">
      <c r="E799" s="28">
        <f t="shared" si="6"/>
        <v>0</v>
      </c>
    </row>
    <row r="800" spans="5:5" ht="13">
      <c r="E800" s="28">
        <f t="shared" si="6"/>
        <v>0</v>
      </c>
    </row>
    <row r="801" spans="5:5" ht="13">
      <c r="E801" s="28">
        <f t="shared" si="6"/>
        <v>0</v>
      </c>
    </row>
    <row r="802" spans="5:5" ht="13">
      <c r="E802" s="28">
        <f t="shared" si="6"/>
        <v>0</v>
      </c>
    </row>
    <row r="803" spans="5:5" ht="13">
      <c r="E803" s="28">
        <f t="shared" si="6"/>
        <v>0</v>
      </c>
    </row>
    <row r="804" spans="5:5" ht="13">
      <c r="E804" s="28">
        <f t="shared" si="6"/>
        <v>0</v>
      </c>
    </row>
    <row r="805" spans="5:5" ht="13">
      <c r="E805" s="28">
        <f t="shared" si="6"/>
        <v>0</v>
      </c>
    </row>
    <row r="806" spans="5:5" ht="13">
      <c r="E806" s="28">
        <f t="shared" si="6"/>
        <v>0</v>
      </c>
    </row>
    <row r="807" spans="5:5" ht="13">
      <c r="E807" s="28">
        <f t="shared" si="6"/>
        <v>0</v>
      </c>
    </row>
    <row r="808" spans="5:5" ht="13">
      <c r="E808" s="28">
        <f t="shared" si="6"/>
        <v>0</v>
      </c>
    </row>
    <row r="809" spans="5:5" ht="13">
      <c r="E809" s="28">
        <f t="shared" si="6"/>
        <v>0</v>
      </c>
    </row>
    <row r="810" spans="5:5" ht="13">
      <c r="E810" s="28">
        <f t="shared" si="6"/>
        <v>0</v>
      </c>
    </row>
    <row r="811" spans="5:5" ht="13">
      <c r="E811" s="28">
        <f t="shared" si="6"/>
        <v>0</v>
      </c>
    </row>
    <row r="812" spans="5:5" ht="13">
      <c r="E812" s="28">
        <f t="shared" si="6"/>
        <v>0</v>
      </c>
    </row>
    <row r="813" spans="5:5" ht="13">
      <c r="E813" s="28">
        <f t="shared" si="6"/>
        <v>0</v>
      </c>
    </row>
    <row r="814" spans="5:5" ht="13">
      <c r="E814" s="28">
        <f t="shared" si="6"/>
        <v>0</v>
      </c>
    </row>
    <row r="815" spans="5:5" ht="13">
      <c r="E815" s="28">
        <f t="shared" si="6"/>
        <v>0</v>
      </c>
    </row>
    <row r="816" spans="5:5" ht="13">
      <c r="E816" s="28">
        <f t="shared" si="6"/>
        <v>0</v>
      </c>
    </row>
    <row r="817" spans="5:5" ht="13">
      <c r="E817" s="28">
        <f t="shared" si="6"/>
        <v>0</v>
      </c>
    </row>
    <row r="818" spans="5:5" ht="13">
      <c r="E818" s="28">
        <f t="shared" si="6"/>
        <v>0</v>
      </c>
    </row>
    <row r="819" spans="5:5" ht="13">
      <c r="E819" s="28">
        <f t="shared" si="6"/>
        <v>0</v>
      </c>
    </row>
    <row r="820" spans="5:5" ht="13">
      <c r="E820" s="28">
        <f t="shared" si="6"/>
        <v>0</v>
      </c>
    </row>
    <row r="821" spans="5:5" ht="13">
      <c r="E821" s="28">
        <f t="shared" si="6"/>
        <v>0</v>
      </c>
    </row>
    <row r="822" spans="5:5" ht="13">
      <c r="E822" s="28">
        <f t="shared" si="6"/>
        <v>0</v>
      </c>
    </row>
    <row r="823" spans="5:5" ht="13">
      <c r="E823" s="28">
        <f t="shared" si="6"/>
        <v>0</v>
      </c>
    </row>
    <row r="824" spans="5:5" ht="13">
      <c r="E824" s="28">
        <f t="shared" si="6"/>
        <v>0</v>
      </c>
    </row>
    <row r="825" spans="5:5" ht="13">
      <c r="E825" s="28">
        <f t="shared" si="6"/>
        <v>0</v>
      </c>
    </row>
    <row r="826" spans="5:5" ht="13">
      <c r="E826" s="28">
        <f t="shared" si="6"/>
        <v>0</v>
      </c>
    </row>
    <row r="827" spans="5:5" ht="13">
      <c r="E827" s="28">
        <f t="shared" si="6"/>
        <v>0</v>
      </c>
    </row>
    <row r="828" spans="5:5" ht="13">
      <c r="E828" s="28">
        <f t="shared" si="6"/>
        <v>0</v>
      </c>
    </row>
    <row r="829" spans="5:5" ht="13">
      <c r="E829" s="28">
        <f t="shared" si="6"/>
        <v>0</v>
      </c>
    </row>
    <row r="830" spans="5:5" ht="13">
      <c r="E830" s="28">
        <f t="shared" si="6"/>
        <v>0</v>
      </c>
    </row>
    <row r="831" spans="5:5" ht="13">
      <c r="E831" s="28">
        <f t="shared" si="6"/>
        <v>0</v>
      </c>
    </row>
    <row r="832" spans="5:5" ht="13">
      <c r="E832" s="28">
        <f t="shared" si="6"/>
        <v>0</v>
      </c>
    </row>
    <row r="833" spans="5:5" ht="13">
      <c r="E833" s="28">
        <f t="shared" si="6"/>
        <v>0</v>
      </c>
    </row>
    <row r="834" spans="5:5" ht="13">
      <c r="E834" s="28">
        <f t="shared" si="6"/>
        <v>0</v>
      </c>
    </row>
    <row r="835" spans="5:5" ht="13">
      <c r="E835" s="28">
        <f t="shared" si="6"/>
        <v>0</v>
      </c>
    </row>
    <row r="836" spans="5:5" ht="13">
      <c r="E836" s="28">
        <f t="shared" si="6"/>
        <v>0</v>
      </c>
    </row>
    <row r="837" spans="5:5" ht="13">
      <c r="E837" s="28">
        <f t="shared" si="6"/>
        <v>0</v>
      </c>
    </row>
    <row r="838" spans="5:5" ht="13">
      <c r="E838" s="28">
        <f t="shared" si="6"/>
        <v>0</v>
      </c>
    </row>
    <row r="839" spans="5:5" ht="13">
      <c r="E839" s="28">
        <f t="shared" si="6"/>
        <v>0</v>
      </c>
    </row>
    <row r="840" spans="5:5" ht="13">
      <c r="E840" s="28">
        <f t="shared" si="6"/>
        <v>0</v>
      </c>
    </row>
    <row r="841" spans="5:5" ht="13">
      <c r="E841" s="28">
        <f t="shared" si="6"/>
        <v>0</v>
      </c>
    </row>
    <row r="842" spans="5:5" ht="13">
      <c r="E842" s="28">
        <f t="shared" si="6"/>
        <v>0</v>
      </c>
    </row>
    <row r="843" spans="5:5" ht="13">
      <c r="E843" s="28">
        <f t="shared" si="6"/>
        <v>0</v>
      </c>
    </row>
    <row r="844" spans="5:5" ht="13">
      <c r="E844" s="28">
        <f t="shared" si="6"/>
        <v>0</v>
      </c>
    </row>
    <row r="845" spans="5:5" ht="13">
      <c r="E845" s="28">
        <f t="shared" si="6"/>
        <v>0</v>
      </c>
    </row>
    <row r="846" spans="5:5" ht="13">
      <c r="E846" s="28">
        <f t="shared" si="6"/>
        <v>0</v>
      </c>
    </row>
    <row r="847" spans="5:5" ht="13">
      <c r="E847" s="28">
        <f t="shared" si="6"/>
        <v>0</v>
      </c>
    </row>
    <row r="848" spans="5:5" ht="13">
      <c r="E848" s="28">
        <f t="shared" si="6"/>
        <v>0</v>
      </c>
    </row>
    <row r="849" spans="5:5" ht="13">
      <c r="E849" s="28">
        <f t="shared" si="6"/>
        <v>0</v>
      </c>
    </row>
    <row r="850" spans="5:5" ht="13">
      <c r="E850" s="28">
        <f t="shared" si="6"/>
        <v>0</v>
      </c>
    </row>
    <row r="851" spans="5:5" ht="13">
      <c r="E851" s="28">
        <f t="shared" si="6"/>
        <v>0</v>
      </c>
    </row>
    <row r="852" spans="5:5" ht="13">
      <c r="E852" s="28">
        <f t="shared" si="6"/>
        <v>0</v>
      </c>
    </row>
    <row r="853" spans="5:5" ht="13">
      <c r="E853" s="28">
        <f t="shared" si="6"/>
        <v>0</v>
      </c>
    </row>
    <row r="854" spans="5:5" ht="13">
      <c r="E854" s="28">
        <f t="shared" si="6"/>
        <v>0</v>
      </c>
    </row>
    <row r="855" spans="5:5" ht="13">
      <c r="E855" s="28">
        <f t="shared" si="6"/>
        <v>0</v>
      </c>
    </row>
    <row r="856" spans="5:5" ht="13">
      <c r="E856" s="28">
        <f t="shared" si="6"/>
        <v>0</v>
      </c>
    </row>
    <row r="857" spans="5:5" ht="13">
      <c r="E857" s="28">
        <f t="shared" si="6"/>
        <v>0</v>
      </c>
    </row>
    <row r="858" spans="5:5" ht="13">
      <c r="E858" s="28">
        <f t="shared" si="6"/>
        <v>0</v>
      </c>
    </row>
    <row r="859" spans="5:5" ht="13">
      <c r="E859" s="28">
        <f t="shared" si="6"/>
        <v>0</v>
      </c>
    </row>
    <row r="860" spans="5:5" ht="13">
      <c r="E860" s="28">
        <f t="shared" si="6"/>
        <v>0</v>
      </c>
    </row>
    <row r="861" spans="5:5" ht="13">
      <c r="E861" s="28">
        <f t="shared" si="6"/>
        <v>0</v>
      </c>
    </row>
    <row r="862" spans="5:5" ht="13">
      <c r="E862" s="28">
        <f t="shared" si="6"/>
        <v>0</v>
      </c>
    </row>
    <row r="863" spans="5:5" ht="13">
      <c r="E863" s="28">
        <f t="shared" si="6"/>
        <v>0</v>
      </c>
    </row>
    <row r="864" spans="5:5" ht="13">
      <c r="E864" s="28">
        <f t="shared" si="6"/>
        <v>0</v>
      </c>
    </row>
    <row r="865" spans="5:5" ht="13">
      <c r="E865" s="28">
        <f t="shared" si="6"/>
        <v>0</v>
      </c>
    </row>
    <row r="866" spans="5:5" ht="13">
      <c r="E866" s="28">
        <f t="shared" si="6"/>
        <v>0</v>
      </c>
    </row>
    <row r="867" spans="5:5" ht="13">
      <c r="E867" s="28">
        <f t="shared" si="6"/>
        <v>0</v>
      </c>
    </row>
    <row r="868" spans="5:5" ht="13">
      <c r="E868" s="28">
        <f t="shared" si="6"/>
        <v>0</v>
      </c>
    </row>
    <row r="869" spans="5:5" ht="13">
      <c r="E869" s="28">
        <f t="shared" si="6"/>
        <v>0</v>
      </c>
    </row>
    <row r="870" spans="5:5" ht="13">
      <c r="E870" s="28">
        <f t="shared" si="6"/>
        <v>0</v>
      </c>
    </row>
    <row r="871" spans="5:5" ht="13">
      <c r="E871" s="28">
        <f t="shared" si="6"/>
        <v>0</v>
      </c>
    </row>
    <row r="872" spans="5:5" ht="13">
      <c r="E872" s="28">
        <f t="shared" si="6"/>
        <v>0</v>
      </c>
    </row>
    <row r="873" spans="5:5" ht="13">
      <c r="E873" s="28">
        <f t="shared" si="6"/>
        <v>0</v>
      </c>
    </row>
    <row r="874" spans="5:5" ht="13">
      <c r="E874" s="28">
        <f t="shared" si="6"/>
        <v>0</v>
      </c>
    </row>
    <row r="875" spans="5:5" ht="13">
      <c r="E875" s="28">
        <f t="shared" si="6"/>
        <v>0</v>
      </c>
    </row>
    <row r="876" spans="5:5" ht="13">
      <c r="E876" s="28">
        <f t="shared" si="6"/>
        <v>0</v>
      </c>
    </row>
    <row r="877" spans="5:5" ht="13">
      <c r="E877" s="28">
        <f t="shared" si="6"/>
        <v>0</v>
      </c>
    </row>
    <row r="878" spans="5:5" ht="13">
      <c r="E878" s="28">
        <f t="shared" si="6"/>
        <v>0</v>
      </c>
    </row>
    <row r="879" spans="5:5" ht="13">
      <c r="E879" s="28">
        <f t="shared" si="6"/>
        <v>0</v>
      </c>
    </row>
    <row r="880" spans="5:5" ht="13">
      <c r="E880" s="28">
        <f t="shared" si="6"/>
        <v>0</v>
      </c>
    </row>
    <row r="881" spans="5:5" ht="13">
      <c r="E881" s="28">
        <f t="shared" si="6"/>
        <v>0</v>
      </c>
    </row>
    <row r="882" spans="5:5" ht="13">
      <c r="E882" s="28">
        <f t="shared" si="6"/>
        <v>0</v>
      </c>
    </row>
    <row r="883" spans="5:5" ht="13">
      <c r="E883" s="28">
        <f t="shared" si="6"/>
        <v>0</v>
      </c>
    </row>
    <row r="884" spans="5:5" ht="13">
      <c r="E884" s="28">
        <f t="shared" si="6"/>
        <v>0</v>
      </c>
    </row>
    <row r="885" spans="5:5" ht="13">
      <c r="E885" s="28">
        <f t="shared" si="6"/>
        <v>0</v>
      </c>
    </row>
    <row r="886" spans="5:5" ht="13">
      <c r="E886" s="28">
        <f t="shared" si="6"/>
        <v>0</v>
      </c>
    </row>
    <row r="887" spans="5:5" ht="13">
      <c r="E887" s="28">
        <f t="shared" si="6"/>
        <v>0</v>
      </c>
    </row>
    <row r="888" spans="5:5" ht="13">
      <c r="E888" s="28">
        <f t="shared" si="6"/>
        <v>0</v>
      </c>
    </row>
    <row r="889" spans="5:5" ht="13">
      <c r="E889" s="28">
        <f t="shared" si="6"/>
        <v>0</v>
      </c>
    </row>
    <row r="890" spans="5:5" ht="13">
      <c r="E890" s="28">
        <f t="shared" si="6"/>
        <v>0</v>
      </c>
    </row>
    <row r="891" spans="5:5" ht="13">
      <c r="E891" s="28">
        <f t="shared" si="6"/>
        <v>0</v>
      </c>
    </row>
    <row r="892" spans="5:5" ht="13">
      <c r="E892" s="28">
        <f t="shared" si="6"/>
        <v>0</v>
      </c>
    </row>
    <row r="893" spans="5:5" ht="13">
      <c r="E893" s="28">
        <f t="shared" si="6"/>
        <v>0</v>
      </c>
    </row>
    <row r="894" spans="5:5" ht="13">
      <c r="E894" s="28">
        <f t="shared" si="6"/>
        <v>0</v>
      </c>
    </row>
    <row r="895" spans="5:5" ht="13">
      <c r="E895" s="28">
        <f t="shared" si="6"/>
        <v>0</v>
      </c>
    </row>
    <row r="896" spans="5:5" ht="13">
      <c r="E896" s="28">
        <f t="shared" si="6"/>
        <v>0</v>
      </c>
    </row>
    <row r="897" spans="5:5" ht="13">
      <c r="E897" s="28">
        <f t="shared" si="6"/>
        <v>0</v>
      </c>
    </row>
    <row r="898" spans="5:5" ht="13">
      <c r="E898" s="28">
        <f t="shared" si="6"/>
        <v>0</v>
      </c>
    </row>
    <row r="899" spans="5:5" ht="13">
      <c r="E899" s="28">
        <f t="shared" si="6"/>
        <v>0</v>
      </c>
    </row>
    <row r="900" spans="5:5" ht="13">
      <c r="E900" s="28">
        <f t="shared" si="6"/>
        <v>0</v>
      </c>
    </row>
    <row r="901" spans="5:5" ht="13">
      <c r="E901" s="28">
        <f t="shared" si="6"/>
        <v>0</v>
      </c>
    </row>
    <row r="902" spans="5:5" ht="13">
      <c r="E902" s="28">
        <f t="shared" si="6"/>
        <v>0</v>
      </c>
    </row>
    <row r="903" spans="5:5" ht="13">
      <c r="E903" s="28">
        <f t="shared" si="6"/>
        <v>0</v>
      </c>
    </row>
    <row r="904" spans="5:5" ht="13">
      <c r="E904" s="28">
        <f t="shared" si="6"/>
        <v>0</v>
      </c>
    </row>
    <row r="905" spans="5:5" ht="13">
      <c r="E905" s="28">
        <f t="shared" si="6"/>
        <v>0</v>
      </c>
    </row>
    <row r="906" spans="5:5" ht="13">
      <c r="E906" s="28">
        <f t="shared" si="6"/>
        <v>0</v>
      </c>
    </row>
    <row r="907" spans="5:5" ht="13">
      <c r="E907" s="28">
        <f t="shared" si="6"/>
        <v>0</v>
      </c>
    </row>
    <row r="908" spans="5:5" ht="13">
      <c r="E908" s="28">
        <f t="shared" si="6"/>
        <v>0</v>
      </c>
    </row>
    <row r="909" spans="5:5" ht="13">
      <c r="E909" s="28">
        <f t="shared" si="6"/>
        <v>0</v>
      </c>
    </row>
    <row r="910" spans="5:5" ht="13">
      <c r="E910" s="28">
        <f t="shared" si="6"/>
        <v>0</v>
      </c>
    </row>
    <row r="911" spans="5:5" ht="13">
      <c r="E911" s="28">
        <f t="shared" si="6"/>
        <v>0</v>
      </c>
    </row>
    <row r="912" spans="5:5" ht="13">
      <c r="E912" s="28">
        <f t="shared" si="6"/>
        <v>0</v>
      </c>
    </row>
    <row r="913" spans="5:5" ht="13">
      <c r="E913" s="28">
        <f t="shared" si="6"/>
        <v>0</v>
      </c>
    </row>
    <row r="914" spans="5:5" ht="13">
      <c r="E914" s="28">
        <f t="shared" si="6"/>
        <v>0</v>
      </c>
    </row>
    <row r="915" spans="5:5" ht="13">
      <c r="E915" s="28">
        <f t="shared" si="6"/>
        <v>0</v>
      </c>
    </row>
    <row r="916" spans="5:5" ht="13">
      <c r="E916" s="28">
        <f t="shared" si="6"/>
        <v>0</v>
      </c>
    </row>
    <row r="917" spans="5:5" ht="13">
      <c r="E917" s="28">
        <f t="shared" si="6"/>
        <v>0</v>
      </c>
    </row>
    <row r="918" spans="5:5" ht="13">
      <c r="E918" s="28">
        <f t="shared" si="6"/>
        <v>0</v>
      </c>
    </row>
    <row r="919" spans="5:5" ht="13">
      <c r="E919" s="28">
        <f t="shared" si="6"/>
        <v>0</v>
      </c>
    </row>
    <row r="920" spans="5:5" ht="13">
      <c r="E920" s="28">
        <f t="shared" si="6"/>
        <v>0</v>
      </c>
    </row>
    <row r="921" spans="5:5" ht="13">
      <c r="E921" s="28">
        <f t="shared" si="6"/>
        <v>0</v>
      </c>
    </row>
    <row r="922" spans="5:5" ht="13">
      <c r="E922" s="28">
        <f t="shared" si="6"/>
        <v>0</v>
      </c>
    </row>
    <row r="923" spans="5:5" ht="13">
      <c r="E923" s="28">
        <f t="shared" si="6"/>
        <v>0</v>
      </c>
    </row>
    <row r="924" spans="5:5" ht="13">
      <c r="E924" s="28">
        <f t="shared" si="6"/>
        <v>0</v>
      </c>
    </row>
    <row r="925" spans="5:5" ht="13">
      <c r="E925" s="28">
        <f t="shared" si="6"/>
        <v>0</v>
      </c>
    </row>
    <row r="926" spans="5:5" ht="13">
      <c r="E926" s="28">
        <f t="shared" si="6"/>
        <v>0</v>
      </c>
    </row>
    <row r="927" spans="5:5" ht="13">
      <c r="E927" s="28">
        <f t="shared" si="6"/>
        <v>0</v>
      </c>
    </row>
    <row r="928" spans="5:5" ht="13">
      <c r="E928" s="28">
        <f t="shared" si="6"/>
        <v>0</v>
      </c>
    </row>
    <row r="929" spans="5:5" ht="13">
      <c r="E929" s="28">
        <f t="shared" si="6"/>
        <v>0</v>
      </c>
    </row>
    <row r="930" spans="5:5" ht="13">
      <c r="E930" s="28">
        <f t="shared" si="6"/>
        <v>0</v>
      </c>
    </row>
    <row r="931" spans="5:5" ht="13">
      <c r="E931" s="28">
        <f t="shared" si="6"/>
        <v>0</v>
      </c>
    </row>
    <row r="932" spans="5:5" ht="13">
      <c r="E932" s="28">
        <f t="shared" si="6"/>
        <v>0</v>
      </c>
    </row>
    <row r="933" spans="5:5" ht="13">
      <c r="E933" s="28">
        <f t="shared" si="6"/>
        <v>0</v>
      </c>
    </row>
    <row r="934" spans="5:5" ht="13">
      <c r="E934" s="28">
        <f t="shared" si="6"/>
        <v>0</v>
      </c>
    </row>
    <row r="935" spans="5:5" ht="13">
      <c r="E935" s="28">
        <f t="shared" si="6"/>
        <v>0</v>
      </c>
    </row>
    <row r="936" spans="5:5" ht="13">
      <c r="E936" s="28">
        <f t="shared" si="6"/>
        <v>0</v>
      </c>
    </row>
    <row r="937" spans="5:5" ht="13">
      <c r="E937" s="28">
        <f t="shared" si="6"/>
        <v>0</v>
      </c>
    </row>
    <row r="938" spans="5:5" ht="13">
      <c r="E938" s="28">
        <f t="shared" si="6"/>
        <v>0</v>
      </c>
    </row>
    <row r="939" spans="5:5" ht="13">
      <c r="E939" s="28">
        <f t="shared" si="6"/>
        <v>0</v>
      </c>
    </row>
    <row r="940" spans="5:5" ht="13">
      <c r="E940" s="28">
        <f t="shared" si="6"/>
        <v>0</v>
      </c>
    </row>
    <row r="941" spans="5:5" ht="13">
      <c r="E941" s="28">
        <f t="shared" si="6"/>
        <v>0</v>
      </c>
    </row>
    <row r="942" spans="5:5" ht="13">
      <c r="E942" s="28">
        <f t="shared" si="6"/>
        <v>0</v>
      </c>
    </row>
    <row r="943" spans="5:5" ht="13">
      <c r="E943" s="28">
        <f t="shared" si="6"/>
        <v>0</v>
      </c>
    </row>
    <row r="944" spans="5:5" ht="13">
      <c r="E944" s="28">
        <f t="shared" si="6"/>
        <v>0</v>
      </c>
    </row>
    <row r="945" spans="5:5" ht="13">
      <c r="E945" s="28">
        <f t="shared" si="6"/>
        <v>0</v>
      </c>
    </row>
    <row r="946" spans="5:5" ht="13">
      <c r="E946" s="28">
        <f t="shared" si="6"/>
        <v>0</v>
      </c>
    </row>
    <row r="947" spans="5:5" ht="13">
      <c r="E947" s="28">
        <f t="shared" si="6"/>
        <v>0</v>
      </c>
    </row>
    <row r="948" spans="5:5" ht="13">
      <c r="E948" s="28">
        <f t="shared" si="6"/>
        <v>0</v>
      </c>
    </row>
    <row r="949" spans="5:5" ht="13">
      <c r="E949" s="28">
        <f t="shared" si="6"/>
        <v>0</v>
      </c>
    </row>
    <row r="950" spans="5:5" ht="13">
      <c r="E950" s="28">
        <f t="shared" si="6"/>
        <v>0</v>
      </c>
    </row>
    <row r="951" spans="5:5" ht="13">
      <c r="E951" s="28">
        <f t="shared" si="6"/>
        <v>0</v>
      </c>
    </row>
    <row r="952" spans="5:5" ht="13">
      <c r="E952" s="28">
        <f t="shared" si="6"/>
        <v>0</v>
      </c>
    </row>
    <row r="953" spans="5:5" ht="13">
      <c r="E953" s="28">
        <f t="shared" si="6"/>
        <v>0</v>
      </c>
    </row>
    <row r="954" spans="5:5" ht="13">
      <c r="E954" s="28">
        <f t="shared" si="6"/>
        <v>0</v>
      </c>
    </row>
    <row r="955" spans="5:5" ht="13">
      <c r="E955" s="28">
        <f t="shared" si="6"/>
        <v>0</v>
      </c>
    </row>
    <row r="956" spans="5:5" ht="13">
      <c r="E956" s="28">
        <f t="shared" si="6"/>
        <v>0</v>
      </c>
    </row>
    <row r="957" spans="5:5" ht="13">
      <c r="E957" s="28">
        <f t="shared" si="6"/>
        <v>0</v>
      </c>
    </row>
    <row r="958" spans="5:5" ht="13">
      <c r="E958" s="28">
        <f t="shared" si="6"/>
        <v>0</v>
      </c>
    </row>
    <row r="959" spans="5:5" ht="13">
      <c r="E959" s="28">
        <f t="shared" si="6"/>
        <v>0</v>
      </c>
    </row>
    <row r="960" spans="5:5" ht="13">
      <c r="E960" s="28">
        <f t="shared" si="6"/>
        <v>0</v>
      </c>
    </row>
    <row r="961" spans="5:5" ht="13">
      <c r="E961" s="28">
        <f t="shared" si="6"/>
        <v>0</v>
      </c>
    </row>
    <row r="962" spans="5:5" ht="13">
      <c r="E962" s="28">
        <f t="shared" si="6"/>
        <v>0</v>
      </c>
    </row>
    <row r="963" spans="5:5" ht="13">
      <c r="E963" s="28">
        <f t="shared" si="6"/>
        <v>0</v>
      </c>
    </row>
    <row r="964" spans="5:5" ht="13">
      <c r="E964" s="28">
        <f t="shared" si="6"/>
        <v>0</v>
      </c>
    </row>
    <row r="965" spans="5:5" ht="13">
      <c r="E965" s="28">
        <f t="shared" si="6"/>
        <v>0</v>
      </c>
    </row>
    <row r="966" spans="5:5" ht="13">
      <c r="E966" s="28">
        <f t="shared" si="6"/>
        <v>0</v>
      </c>
    </row>
    <row r="967" spans="5:5" ht="13">
      <c r="E967" s="28">
        <f t="shared" si="6"/>
        <v>0</v>
      </c>
    </row>
    <row r="968" spans="5:5" ht="13">
      <c r="E968" s="28">
        <f t="shared" si="6"/>
        <v>0</v>
      </c>
    </row>
    <row r="969" spans="5:5" ht="13">
      <c r="E969" s="28">
        <f t="shared" si="6"/>
        <v>0</v>
      </c>
    </row>
    <row r="970" spans="5:5" ht="13">
      <c r="E970" s="28">
        <f t="shared" si="6"/>
        <v>0</v>
      </c>
    </row>
    <row r="971" spans="5:5" ht="13">
      <c r="E971" s="28">
        <f t="shared" si="6"/>
        <v>0</v>
      </c>
    </row>
    <row r="972" spans="5:5" ht="13">
      <c r="E972" s="28">
        <f t="shared" si="6"/>
        <v>0</v>
      </c>
    </row>
    <row r="973" spans="5:5" ht="13">
      <c r="E973" s="28">
        <f t="shared" si="6"/>
        <v>0</v>
      </c>
    </row>
    <row r="974" spans="5:5" ht="13">
      <c r="E974" s="28">
        <f t="shared" si="6"/>
        <v>0</v>
      </c>
    </row>
    <row r="975" spans="5:5" ht="13">
      <c r="E975" s="28">
        <f t="shared" si="6"/>
        <v>0</v>
      </c>
    </row>
    <row r="976" spans="5:5" ht="13">
      <c r="E976" s="28">
        <f t="shared" si="6"/>
        <v>0</v>
      </c>
    </row>
    <row r="977" spans="5:5" ht="13">
      <c r="E977" s="28">
        <f t="shared" si="6"/>
        <v>0</v>
      </c>
    </row>
    <row r="978" spans="5:5" ht="13">
      <c r="E978" s="28">
        <f t="shared" si="6"/>
        <v>0</v>
      </c>
    </row>
    <row r="979" spans="5:5" ht="13">
      <c r="E979" s="28">
        <f t="shared" si="6"/>
        <v>0</v>
      </c>
    </row>
    <row r="980" spans="5:5" ht="13">
      <c r="E980" s="28">
        <f t="shared" si="6"/>
        <v>0</v>
      </c>
    </row>
    <row r="981" spans="5:5" ht="13">
      <c r="E981" s="28">
        <f t="shared" si="6"/>
        <v>0</v>
      </c>
    </row>
    <row r="982" spans="5:5" ht="13">
      <c r="E982" s="28">
        <f t="shared" si="6"/>
        <v>0</v>
      </c>
    </row>
    <row r="983" spans="5:5" ht="13">
      <c r="E983" s="28">
        <f t="shared" si="6"/>
        <v>0</v>
      </c>
    </row>
    <row r="984" spans="5:5" ht="13">
      <c r="E984" s="28">
        <f t="shared" si="6"/>
        <v>0</v>
      </c>
    </row>
    <row r="985" spans="5:5" ht="13">
      <c r="E985" s="28">
        <f t="shared" si="6"/>
        <v>0</v>
      </c>
    </row>
    <row r="986" spans="5:5" ht="13">
      <c r="E986" s="28">
        <f t="shared" si="6"/>
        <v>0</v>
      </c>
    </row>
    <row r="987" spans="5:5" ht="13">
      <c r="E987" s="28">
        <f t="shared" si="6"/>
        <v>0</v>
      </c>
    </row>
    <row r="988" spans="5:5" ht="13">
      <c r="E988" s="28">
        <f t="shared" si="6"/>
        <v>0</v>
      </c>
    </row>
    <row r="989" spans="5:5" ht="13">
      <c r="E989" s="28">
        <f t="shared" si="6"/>
        <v>0</v>
      </c>
    </row>
    <row r="990" spans="5:5" ht="13">
      <c r="E990" s="28">
        <f t="shared" si="6"/>
        <v>0</v>
      </c>
    </row>
    <row r="991" spans="5:5" ht="13">
      <c r="E991" s="28">
        <f t="shared" si="6"/>
        <v>0</v>
      </c>
    </row>
    <row r="992" spans="5:5" ht="13">
      <c r="E992" s="28">
        <f t="shared" si="6"/>
        <v>0</v>
      </c>
    </row>
    <row r="993" spans="5:5" ht="13">
      <c r="E993" s="28">
        <f t="shared" si="6"/>
        <v>0</v>
      </c>
    </row>
    <row r="994" spans="5:5" ht="13">
      <c r="E994" s="28">
        <f t="shared" si="6"/>
        <v>0</v>
      </c>
    </row>
    <row r="995" spans="5:5" ht="13">
      <c r="E995" s="28">
        <f t="shared" si="6"/>
        <v>0</v>
      </c>
    </row>
    <row r="996" spans="5:5" ht="13">
      <c r="E996" s="28">
        <f t="shared" si="6"/>
        <v>0</v>
      </c>
    </row>
    <row r="997" spans="5:5" ht="13">
      <c r="E997" s="28">
        <f t="shared" si="6"/>
        <v>0</v>
      </c>
    </row>
    <row r="998" spans="5:5" ht="13">
      <c r="E998" s="28">
        <f t="shared" si="6"/>
        <v>0</v>
      </c>
    </row>
    <row r="999" spans="5:5" ht="13">
      <c r="E999" s="28">
        <f t="shared" si="6"/>
        <v>0</v>
      </c>
    </row>
    <row r="1000" spans="5:5" ht="13">
      <c r="E1000" s="28">
        <f t="shared" si="6"/>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999999"/>
    <outlinePr summaryBelow="0" summaryRight="0"/>
  </sheetPr>
  <dimension ref="A1:E136"/>
  <sheetViews>
    <sheetView workbookViewId="0">
      <pane ySplit="1" topLeftCell="A2" activePane="bottomLeft" state="frozen"/>
      <selection pane="bottomLeft" activeCell="B3" sqref="B3"/>
    </sheetView>
  </sheetViews>
  <sheetFormatPr baseColWidth="10" defaultColWidth="12.6640625" defaultRowHeight="15.75" customHeight="1"/>
  <sheetData>
    <row r="1" spans="1:5" ht="15.75" customHeight="1">
      <c r="A1" s="1" t="s">
        <v>1367</v>
      </c>
      <c r="B1" s="1" t="s">
        <v>1368</v>
      </c>
      <c r="C1" s="1" t="s">
        <v>1369</v>
      </c>
      <c r="D1" s="1" t="s">
        <v>1370</v>
      </c>
      <c r="E1" s="1" t="s">
        <v>1371</v>
      </c>
    </row>
    <row r="2" spans="1:5" ht="15.75" customHeight="1">
      <c r="A2" s="124">
        <v>45121</v>
      </c>
      <c r="B2" s="124">
        <v>44927</v>
      </c>
      <c r="C2" s="124">
        <v>45403</v>
      </c>
      <c r="D2" s="124">
        <v>45320</v>
      </c>
      <c r="E2" s="124">
        <v>45653</v>
      </c>
    </row>
    <row r="3" spans="1:5" ht="15.75" customHeight="1">
      <c r="A3" s="124">
        <v>45122</v>
      </c>
      <c r="B3" s="124">
        <v>44928</v>
      </c>
      <c r="C3" s="124">
        <v>45404</v>
      </c>
      <c r="D3" s="124">
        <v>45461</v>
      </c>
      <c r="E3" s="124">
        <v>45656</v>
      </c>
    </row>
    <row r="4" spans="1:5" ht="15.75" customHeight="1">
      <c r="A4" s="124">
        <v>45149</v>
      </c>
      <c r="B4" s="124">
        <v>44942</v>
      </c>
      <c r="C4" s="124">
        <v>45405</v>
      </c>
      <c r="D4" s="124">
        <v>45789</v>
      </c>
      <c r="E4" s="124">
        <v>45670</v>
      </c>
    </row>
    <row r="5" spans="1:5" ht="15.75" customHeight="1">
      <c r="A5" s="124">
        <v>45163</v>
      </c>
      <c r="B5" s="124">
        <v>44977</v>
      </c>
      <c r="C5" s="124">
        <v>45406</v>
      </c>
      <c r="D5" s="124">
        <v>45804</v>
      </c>
      <c r="E5" s="124">
        <v>45671</v>
      </c>
    </row>
    <row r="6" spans="1:5" ht="15.75" customHeight="1">
      <c r="A6" s="124">
        <v>45184</v>
      </c>
      <c r="B6" s="124">
        <v>45025</v>
      </c>
      <c r="C6" s="124">
        <v>45407</v>
      </c>
      <c r="D6" s="125"/>
      <c r="E6" s="125"/>
    </row>
    <row r="7" spans="1:5" ht="15.75" customHeight="1">
      <c r="A7" s="124">
        <v>45205</v>
      </c>
      <c r="B7" s="124">
        <v>45073</v>
      </c>
      <c r="C7" s="124">
        <v>45408</v>
      </c>
    </row>
    <row r="8" spans="1:5" ht="15.75" customHeight="1">
      <c r="A8" s="124">
        <v>45212</v>
      </c>
      <c r="B8" s="124">
        <v>45074</v>
      </c>
      <c r="C8" s="124">
        <v>45409</v>
      </c>
    </row>
    <row r="9" spans="1:5" ht="15.75" customHeight="1">
      <c r="A9" s="124">
        <v>45226</v>
      </c>
      <c r="B9" s="124">
        <v>45075</v>
      </c>
      <c r="C9" s="124">
        <v>45410</v>
      </c>
    </row>
    <row r="10" spans="1:5" ht="15.75" customHeight="1">
      <c r="A10" s="124">
        <v>45247</v>
      </c>
      <c r="B10" s="124">
        <v>45096</v>
      </c>
      <c r="C10" s="124">
        <v>45411</v>
      </c>
    </row>
    <row r="11" spans="1:5" ht="15.75" customHeight="1">
      <c r="A11" s="124">
        <v>45268</v>
      </c>
      <c r="B11" s="124">
        <v>45111</v>
      </c>
      <c r="C11" s="124">
        <v>45412</v>
      </c>
    </row>
    <row r="12" spans="1:5" ht="15.75" customHeight="1">
      <c r="A12" s="124">
        <v>45310</v>
      </c>
      <c r="B12" s="124">
        <v>45171</v>
      </c>
      <c r="C12" s="124">
        <v>45413</v>
      </c>
    </row>
    <row r="13" spans="1:5" ht="15.75" customHeight="1">
      <c r="A13" s="124">
        <v>45331</v>
      </c>
      <c r="B13" s="124">
        <v>45172</v>
      </c>
      <c r="C13" s="124">
        <v>45414</v>
      </c>
    </row>
    <row r="14" spans="1:5" ht="15.75" customHeight="1">
      <c r="A14" s="124">
        <v>45352</v>
      </c>
      <c r="B14" s="124">
        <v>45173</v>
      </c>
      <c r="C14" s="124">
        <v>45415</v>
      </c>
    </row>
    <row r="15" spans="1:5" ht="15.75" customHeight="1">
      <c r="A15" s="124">
        <v>45373</v>
      </c>
      <c r="B15" s="124">
        <v>45208</v>
      </c>
      <c r="C15" s="124">
        <v>45416</v>
      </c>
    </row>
    <row r="16" spans="1:5" ht="15.75" customHeight="1">
      <c r="A16" s="124">
        <v>45380</v>
      </c>
      <c r="B16" s="124">
        <v>45240</v>
      </c>
      <c r="C16" s="124">
        <v>45417</v>
      </c>
    </row>
    <row r="17" spans="1:3" ht="15.75" customHeight="1">
      <c r="A17" s="124">
        <v>45394</v>
      </c>
      <c r="B17" s="124">
        <v>45241</v>
      </c>
      <c r="C17" s="124">
        <v>45418</v>
      </c>
    </row>
    <row r="18" spans="1:3" ht="15.75" customHeight="1">
      <c r="A18" s="124">
        <v>45415</v>
      </c>
      <c r="B18" s="124">
        <v>45253</v>
      </c>
      <c r="C18" s="124">
        <v>45419</v>
      </c>
    </row>
    <row r="19" spans="1:3" ht="15.75" customHeight="1">
      <c r="A19" s="124">
        <v>45420</v>
      </c>
      <c r="B19" s="124">
        <v>45254</v>
      </c>
      <c r="C19" s="124">
        <v>45657</v>
      </c>
    </row>
    <row r="20" spans="1:3" ht="15.75" customHeight="1">
      <c r="A20" s="124">
        <v>45436</v>
      </c>
      <c r="B20" s="124">
        <v>45284</v>
      </c>
      <c r="C20" s="124">
        <v>45659</v>
      </c>
    </row>
    <row r="21" spans="1:3" ht="15.75" customHeight="1">
      <c r="A21" s="124">
        <v>45442</v>
      </c>
      <c r="B21" s="124">
        <v>45285</v>
      </c>
      <c r="C21" s="124">
        <v>45660</v>
      </c>
    </row>
    <row r="22" spans="1:3" ht="15.75" customHeight="1">
      <c r="A22" s="124">
        <v>45443</v>
      </c>
      <c r="B22" s="124">
        <v>45291</v>
      </c>
      <c r="C22" s="124">
        <v>45663</v>
      </c>
    </row>
    <row r="23" spans="1:3" ht="15.75" customHeight="1">
      <c r="A23" s="124">
        <v>45448</v>
      </c>
      <c r="B23" s="124">
        <v>45292</v>
      </c>
      <c r="C23" s="124">
        <v>45664</v>
      </c>
    </row>
    <row r="24" spans="1:3" ht="15.75" customHeight="1">
      <c r="A24" s="124">
        <v>45457</v>
      </c>
      <c r="B24" s="124">
        <v>45306</v>
      </c>
      <c r="C24" s="124">
        <v>45665</v>
      </c>
    </row>
    <row r="25" spans="1:3" ht="15.75" customHeight="1">
      <c r="A25" s="124">
        <v>45464</v>
      </c>
      <c r="B25" s="124">
        <v>45341</v>
      </c>
      <c r="C25" s="124">
        <v>45666</v>
      </c>
    </row>
    <row r="26" spans="1:3" ht="15.75" customHeight="1">
      <c r="A26" s="124">
        <v>45495</v>
      </c>
      <c r="B26" s="124">
        <v>45437</v>
      </c>
      <c r="C26" s="124">
        <v>45667</v>
      </c>
    </row>
    <row r="27" spans="1:3" ht="15.75" customHeight="1">
      <c r="A27" s="124">
        <v>45496</v>
      </c>
      <c r="B27" s="124">
        <v>45439</v>
      </c>
      <c r="C27" s="124">
        <v>45761</v>
      </c>
    </row>
    <row r="28" spans="1:3" ht="15.75" customHeight="1">
      <c r="A28" s="124">
        <v>45497</v>
      </c>
      <c r="B28" s="124">
        <v>45462</v>
      </c>
      <c r="C28" s="124">
        <v>45762</v>
      </c>
    </row>
    <row r="29" spans="1:3" ht="15.75" customHeight="1">
      <c r="A29" s="124">
        <v>45498</v>
      </c>
      <c r="B29" s="124">
        <v>45477</v>
      </c>
      <c r="C29" s="124">
        <v>45763</v>
      </c>
    </row>
    <row r="30" spans="1:3" ht="15.75" customHeight="1">
      <c r="A30" s="124">
        <v>45499</v>
      </c>
      <c r="B30" s="124">
        <v>45535</v>
      </c>
      <c r="C30" s="124">
        <v>45764</v>
      </c>
    </row>
    <row r="31" spans="1:3" ht="15.75" customHeight="1">
      <c r="A31" s="124">
        <v>45520</v>
      </c>
      <c r="B31" s="124">
        <v>45537</v>
      </c>
      <c r="C31" s="124">
        <v>45765</v>
      </c>
    </row>
    <row r="32" spans="1:3" ht="15.75" customHeight="1">
      <c r="A32" s="124">
        <v>45541</v>
      </c>
      <c r="B32" s="124">
        <v>45579</v>
      </c>
      <c r="C32" s="124">
        <v>45768</v>
      </c>
    </row>
    <row r="33" spans="1:3" ht="15.75" customHeight="1">
      <c r="A33" s="124">
        <v>45562</v>
      </c>
      <c r="B33" s="124">
        <v>45604</v>
      </c>
    </row>
    <row r="34" spans="1:3" ht="15.75" customHeight="1">
      <c r="A34" s="124">
        <v>45583</v>
      </c>
      <c r="B34" s="124">
        <v>45607</v>
      </c>
      <c r="C34" s="125"/>
    </row>
    <row r="35" spans="1:3" ht="15.75" customHeight="1">
      <c r="A35" s="124">
        <v>45611</v>
      </c>
      <c r="B35" s="124">
        <v>45624</v>
      </c>
      <c r="C35" s="125"/>
    </row>
    <row r="36" spans="1:3" ht="15.75" customHeight="1">
      <c r="A36" s="124">
        <v>45644</v>
      </c>
      <c r="B36" s="124">
        <v>45625</v>
      </c>
    </row>
    <row r="37" spans="1:3" ht="15.75" customHeight="1">
      <c r="A37" s="124">
        <v>45646</v>
      </c>
      <c r="B37" s="124">
        <v>45632</v>
      </c>
      <c r="C37" s="125"/>
    </row>
    <row r="38" spans="1:3" ht="15.75" customHeight="1">
      <c r="A38" s="124">
        <v>45674</v>
      </c>
      <c r="B38" s="124">
        <v>45651</v>
      </c>
      <c r="C38" s="125"/>
    </row>
    <row r="39" spans="1:3" ht="15.75" customHeight="1">
      <c r="A39" s="124">
        <v>45688</v>
      </c>
      <c r="B39" s="124">
        <v>45658</v>
      </c>
      <c r="C39" s="125"/>
    </row>
    <row r="40" spans="1:3" ht="15.75" customHeight="1">
      <c r="A40" s="124">
        <v>45709</v>
      </c>
      <c r="B40" s="124">
        <v>45677</v>
      </c>
    </row>
    <row r="41" spans="1:3" ht="15.75" customHeight="1">
      <c r="A41" s="124">
        <v>45730</v>
      </c>
      <c r="B41" s="124">
        <v>45705</v>
      </c>
    </row>
    <row r="42" spans="1:3" ht="15.75" customHeight="1">
      <c r="A42" s="124">
        <v>45751</v>
      </c>
      <c r="B42" s="124">
        <v>45767</v>
      </c>
    </row>
    <row r="43" spans="1:3" ht="15.75" customHeight="1">
      <c r="A43" s="124">
        <v>45772</v>
      </c>
      <c r="B43" s="124">
        <v>45801</v>
      </c>
    </row>
    <row r="44" spans="1:3" ht="15.75" customHeight="1">
      <c r="A44" s="124">
        <v>45793</v>
      </c>
      <c r="B44" s="124">
        <v>45802</v>
      </c>
    </row>
    <row r="45" spans="1:3" ht="15.75" customHeight="1">
      <c r="A45" s="124">
        <v>45812</v>
      </c>
      <c r="B45" s="124">
        <v>45803</v>
      </c>
    </row>
    <row r="46" spans="1:3" ht="15.75" customHeight="1">
      <c r="A46" s="124">
        <v>45814</v>
      </c>
      <c r="B46" s="124">
        <v>45827</v>
      </c>
    </row>
    <row r="47" spans="1:3" ht="15.75" customHeight="1">
      <c r="A47" s="124">
        <v>45824</v>
      </c>
      <c r="B47" s="125">
        <v>45842</v>
      </c>
    </row>
    <row r="48" spans="1:3" ht="15.75" customHeight="1">
      <c r="A48" s="124">
        <v>45835</v>
      </c>
      <c r="B48" s="125">
        <v>45843</v>
      </c>
    </row>
    <row r="49" spans="1:2" ht="15.75" customHeight="1">
      <c r="A49" s="125"/>
      <c r="B49" s="125">
        <v>45844</v>
      </c>
    </row>
    <row r="50" spans="1:2" ht="15.75" customHeight="1">
      <c r="A50" s="125"/>
      <c r="B50" s="125">
        <v>45899</v>
      </c>
    </row>
    <row r="51" spans="1:2" ht="15.75" customHeight="1">
      <c r="A51" s="125"/>
      <c r="B51" s="125">
        <v>45900</v>
      </c>
    </row>
    <row r="52" spans="1:2" ht="15.75" customHeight="1">
      <c r="A52" s="125"/>
      <c r="B52" s="125">
        <v>45901</v>
      </c>
    </row>
    <row r="53" spans="1:2" ht="15.75" customHeight="1">
      <c r="A53" s="125"/>
      <c r="B53" s="125">
        <v>45943</v>
      </c>
    </row>
    <row r="54" spans="1:2" ht="15.75" customHeight="1">
      <c r="A54" s="125"/>
      <c r="B54" s="125">
        <v>45972</v>
      </c>
    </row>
    <row r="55" spans="1:2" ht="15.75" customHeight="1">
      <c r="A55" s="125"/>
      <c r="B55" s="125">
        <v>45988</v>
      </c>
    </row>
    <row r="56" spans="1:2" ht="15.75" customHeight="1">
      <c r="A56" s="125"/>
      <c r="B56" s="125">
        <v>46016</v>
      </c>
    </row>
    <row r="57" spans="1:2" ht="15.75" customHeight="1">
      <c r="A57" s="125"/>
      <c r="B57" s="125">
        <v>46023</v>
      </c>
    </row>
    <row r="58" spans="1:2" ht="15.75" customHeight="1">
      <c r="A58" s="125"/>
    </row>
    <row r="59" spans="1:2" ht="15.75" customHeight="1">
      <c r="A59" s="125"/>
    </row>
    <row r="60" spans="1:2" ht="15.75" customHeight="1">
      <c r="A60" s="125"/>
    </row>
    <row r="61" spans="1:2" ht="15.75" customHeight="1">
      <c r="A61" s="125"/>
    </row>
    <row r="62" spans="1:2" ht="15.75" customHeight="1">
      <c r="A62" s="125"/>
    </row>
    <row r="63" spans="1:2" ht="15.75" customHeight="1">
      <c r="A63" s="125"/>
    </row>
    <row r="64" spans="1:2" ht="15.75" customHeight="1">
      <c r="A64" s="125"/>
    </row>
    <row r="65" spans="1:1" ht="13">
      <c r="A65" s="125"/>
    </row>
    <row r="66" spans="1:1" ht="13">
      <c r="A66" s="125"/>
    </row>
    <row r="67" spans="1:1" ht="13">
      <c r="A67" s="125"/>
    </row>
    <row r="68" spans="1:1" ht="13">
      <c r="A68" s="125"/>
    </row>
    <row r="69" spans="1:1" ht="13">
      <c r="A69" s="125"/>
    </row>
    <row r="70" spans="1:1" ht="13">
      <c r="A70" s="125"/>
    </row>
    <row r="71" spans="1:1" ht="13">
      <c r="A71" s="125"/>
    </row>
    <row r="72" spans="1:1" ht="13">
      <c r="A72" s="125"/>
    </row>
    <row r="73" spans="1:1" ht="13">
      <c r="A73" s="125"/>
    </row>
    <row r="74" spans="1:1" ht="13">
      <c r="A74" s="125"/>
    </row>
    <row r="75" spans="1:1" ht="13">
      <c r="A75" s="125"/>
    </row>
    <row r="76" spans="1:1" ht="13">
      <c r="A76" s="125"/>
    </row>
    <row r="77" spans="1:1" ht="13">
      <c r="A77" s="125"/>
    </row>
    <row r="78" spans="1:1" ht="13">
      <c r="A78" s="125"/>
    </row>
    <row r="79" spans="1:1" ht="13">
      <c r="A79" s="125"/>
    </row>
    <row r="80" spans="1:1" ht="13">
      <c r="A80" s="125"/>
    </row>
    <row r="81" spans="1:1" ht="13">
      <c r="A81" s="125"/>
    </row>
    <row r="82" spans="1:1" ht="13">
      <c r="A82" s="125"/>
    </row>
    <row r="83" spans="1:1" ht="13">
      <c r="A83" s="125"/>
    </row>
    <row r="84" spans="1:1" ht="13">
      <c r="A84" s="125"/>
    </row>
    <row r="85" spans="1:1" ht="13">
      <c r="A85" s="125"/>
    </row>
    <row r="86" spans="1:1" ht="13">
      <c r="A86" s="125"/>
    </row>
    <row r="87" spans="1:1" ht="13">
      <c r="A87" s="125"/>
    </row>
    <row r="88" spans="1:1" ht="13">
      <c r="A88" s="125"/>
    </row>
    <row r="89" spans="1:1" ht="13">
      <c r="A89" s="125"/>
    </row>
    <row r="90" spans="1:1" ht="13">
      <c r="A90" s="125"/>
    </row>
    <row r="91" spans="1:1" ht="13">
      <c r="A91" s="125"/>
    </row>
    <row r="92" spans="1:1" ht="13">
      <c r="A92" s="125"/>
    </row>
    <row r="93" spans="1:1" ht="13">
      <c r="A93" s="125"/>
    </row>
    <row r="94" spans="1:1" ht="13">
      <c r="A94" s="125"/>
    </row>
    <row r="95" spans="1:1" ht="13">
      <c r="A95" s="125"/>
    </row>
    <row r="96" spans="1:1" ht="13">
      <c r="A96" s="125"/>
    </row>
    <row r="97" spans="1:1" ht="13">
      <c r="A97" s="125"/>
    </row>
    <row r="98" spans="1:1" ht="13">
      <c r="A98" s="125"/>
    </row>
    <row r="99" spans="1:1" ht="13">
      <c r="A99" s="125"/>
    </row>
    <row r="100" spans="1:1" ht="13">
      <c r="A100" s="125"/>
    </row>
    <row r="101" spans="1:1" ht="13">
      <c r="A101" s="125"/>
    </row>
    <row r="102" spans="1:1" ht="13">
      <c r="A102" s="125"/>
    </row>
    <row r="103" spans="1:1" ht="13">
      <c r="A103" s="125"/>
    </row>
    <row r="104" spans="1:1" ht="13">
      <c r="A104" s="125"/>
    </row>
    <row r="105" spans="1:1" ht="13">
      <c r="A105" s="125"/>
    </row>
    <row r="106" spans="1:1" ht="13">
      <c r="A106" s="125"/>
    </row>
    <row r="107" spans="1:1" ht="13">
      <c r="A107" s="125"/>
    </row>
    <row r="108" spans="1:1" ht="13">
      <c r="A108" s="125"/>
    </row>
    <row r="109" spans="1:1" ht="13">
      <c r="A109" s="125"/>
    </row>
    <row r="110" spans="1:1" ht="13">
      <c r="A110" s="125"/>
    </row>
    <row r="111" spans="1:1" ht="13">
      <c r="A111" s="125"/>
    </row>
    <row r="112" spans="1:1" ht="13">
      <c r="A112" s="125"/>
    </row>
    <row r="113" spans="1:1" ht="13">
      <c r="A113" s="125"/>
    </row>
    <row r="114" spans="1:1" ht="13">
      <c r="A114" s="125"/>
    </row>
    <row r="115" spans="1:1" ht="13">
      <c r="A115" s="125"/>
    </row>
    <row r="116" spans="1:1" ht="13">
      <c r="A116" s="125"/>
    </row>
    <row r="117" spans="1:1" ht="13">
      <c r="A117" s="125"/>
    </row>
    <row r="118" spans="1:1" ht="13">
      <c r="A118" s="125"/>
    </row>
    <row r="119" spans="1:1" ht="13">
      <c r="A119" s="125"/>
    </row>
    <row r="120" spans="1:1" ht="13">
      <c r="A120" s="125"/>
    </row>
    <row r="121" spans="1:1" ht="13">
      <c r="A121" s="125"/>
    </row>
    <row r="122" spans="1:1" ht="13">
      <c r="A122" s="125"/>
    </row>
    <row r="123" spans="1:1" ht="13">
      <c r="A123" s="125"/>
    </row>
    <row r="124" spans="1:1" ht="13">
      <c r="A124" s="125"/>
    </row>
    <row r="125" spans="1:1" ht="13">
      <c r="A125" s="125"/>
    </row>
    <row r="126" spans="1:1" ht="13">
      <c r="A126" s="125"/>
    </row>
    <row r="127" spans="1:1" ht="13">
      <c r="A127" s="125"/>
    </row>
    <row r="128" spans="1:1" ht="13">
      <c r="A128" s="125"/>
    </row>
    <row r="129" spans="1:1" ht="13">
      <c r="A129" s="125"/>
    </row>
    <row r="130" spans="1:1" ht="13">
      <c r="A130" s="125"/>
    </row>
    <row r="131" spans="1:1" ht="13">
      <c r="A131" s="125"/>
    </row>
    <row r="132" spans="1:1" ht="13">
      <c r="A132" s="125"/>
    </row>
    <row r="133" spans="1:1" ht="13">
      <c r="A133" s="125"/>
    </row>
    <row r="134" spans="1:1" ht="13">
      <c r="A134" s="125"/>
    </row>
    <row r="135" spans="1:1" ht="13">
      <c r="A135" s="125"/>
    </row>
    <row r="136" spans="1:1" ht="13">
      <c r="A136" s="125"/>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K1002"/>
  <sheetViews>
    <sheetView workbookViewId="0">
      <pane ySplit="1" topLeftCell="A2" activePane="bottomLeft" state="frozen"/>
      <selection pane="bottomLeft" activeCell="B3" sqref="B3"/>
    </sheetView>
  </sheetViews>
  <sheetFormatPr baseColWidth="10" defaultColWidth="12.6640625" defaultRowHeight="15.75" customHeight="1"/>
  <cols>
    <col min="1" max="1" width="10.5" customWidth="1"/>
    <col min="2" max="3" width="8.6640625" customWidth="1"/>
    <col min="4" max="4" width="7.83203125" customWidth="1"/>
    <col min="5" max="5" width="39.1640625" customWidth="1"/>
    <col min="6" max="6" width="24.1640625" customWidth="1"/>
    <col min="7" max="7" width="16" customWidth="1"/>
    <col min="8" max="8" width="22.33203125" customWidth="1"/>
    <col min="10" max="10" width="10.6640625" customWidth="1"/>
  </cols>
  <sheetData>
    <row r="1" spans="1:10" ht="15.75" customHeight="1">
      <c r="A1" s="1" t="s">
        <v>4</v>
      </c>
      <c r="B1" s="1" t="s">
        <v>1372</v>
      </c>
      <c r="C1" s="1" t="s">
        <v>3</v>
      </c>
      <c r="D1" s="1" t="s">
        <v>1373</v>
      </c>
      <c r="E1" s="1" t="s">
        <v>1374</v>
      </c>
      <c r="F1" s="1" t="s">
        <v>82</v>
      </c>
      <c r="G1" s="1" t="s">
        <v>1375</v>
      </c>
      <c r="H1" s="1" t="s">
        <v>1376</v>
      </c>
      <c r="I1" s="3" t="s">
        <v>1367</v>
      </c>
      <c r="J1" s="3" t="s">
        <v>1368</v>
      </c>
    </row>
    <row r="2" spans="1:10" ht="15.75" customHeight="1">
      <c r="A2" s="3" t="s">
        <v>12</v>
      </c>
      <c r="B2" s="28">
        <v>0.4375</v>
      </c>
      <c r="C2" s="28">
        <v>0.52083333333333337</v>
      </c>
      <c r="D2" s="3" t="s">
        <v>18</v>
      </c>
      <c r="E2" s="3" t="s">
        <v>138</v>
      </c>
      <c r="F2" s="3" t="s">
        <v>1377</v>
      </c>
      <c r="G2" s="3" t="s">
        <v>1324</v>
      </c>
      <c r="H2" s="3" t="s">
        <v>1325</v>
      </c>
      <c r="I2" s="125">
        <v>45121</v>
      </c>
      <c r="J2" s="125">
        <v>44927</v>
      </c>
    </row>
    <row r="3" spans="1:10" ht="15.75" customHeight="1">
      <c r="A3" s="3" t="s">
        <v>32</v>
      </c>
      <c r="B3" s="28">
        <v>0.45833333333333331</v>
      </c>
      <c r="C3" s="28">
        <v>0.54166666666666663</v>
      </c>
      <c r="D3" s="3" t="s">
        <v>13</v>
      </c>
      <c r="E3" s="3" t="s">
        <v>114</v>
      </c>
      <c r="F3" s="126" t="s">
        <v>827</v>
      </c>
      <c r="H3" s="3"/>
      <c r="I3" s="125">
        <v>45122</v>
      </c>
      <c r="J3" s="125">
        <v>44928</v>
      </c>
    </row>
    <row r="4" spans="1:10" ht="15.75" customHeight="1">
      <c r="A4" s="3" t="s">
        <v>17</v>
      </c>
      <c r="B4" s="28">
        <v>0.58333333333333337</v>
      </c>
      <c r="C4" s="28">
        <v>0.66666666666666663</v>
      </c>
      <c r="E4" s="3" t="s">
        <v>121</v>
      </c>
      <c r="F4" s="3" t="s">
        <v>911</v>
      </c>
      <c r="H4" s="3"/>
      <c r="I4" s="125">
        <v>45149</v>
      </c>
      <c r="J4" s="125">
        <v>44942</v>
      </c>
    </row>
    <row r="5" spans="1:10" ht="15.75" customHeight="1">
      <c r="A5" s="3" t="s">
        <v>297</v>
      </c>
      <c r="B5" s="28">
        <v>0.625</v>
      </c>
      <c r="C5" s="28">
        <v>0.70833333333333337</v>
      </c>
      <c r="E5" s="3" t="s">
        <v>87</v>
      </c>
      <c r="F5" s="3" t="s">
        <v>1378</v>
      </c>
      <c r="H5" s="3"/>
      <c r="I5" s="125">
        <v>45163</v>
      </c>
      <c r="J5" s="125">
        <v>44977</v>
      </c>
    </row>
    <row r="6" spans="1:10" ht="15.75" customHeight="1">
      <c r="B6" s="28">
        <v>0.64583333333333337</v>
      </c>
      <c r="C6" s="28">
        <v>0.72916666666666663</v>
      </c>
      <c r="E6" s="3" t="s">
        <v>99</v>
      </c>
      <c r="F6" s="3" t="s">
        <v>1379</v>
      </c>
      <c r="H6" s="3"/>
      <c r="I6" s="125">
        <v>45184</v>
      </c>
      <c r="J6" s="125">
        <v>45025</v>
      </c>
    </row>
    <row r="7" spans="1:10" ht="15.75" customHeight="1">
      <c r="E7" s="3" t="s">
        <v>183</v>
      </c>
      <c r="F7" s="126" t="s">
        <v>963</v>
      </c>
      <c r="H7" s="3"/>
      <c r="I7" s="125">
        <v>45205</v>
      </c>
      <c r="J7" s="125">
        <v>45073</v>
      </c>
    </row>
    <row r="8" spans="1:10" ht="15.75" customHeight="1">
      <c r="E8" s="3" t="s">
        <v>97</v>
      </c>
      <c r="F8" s="127" t="s">
        <v>974</v>
      </c>
      <c r="H8" s="3"/>
      <c r="I8" s="125">
        <v>45212</v>
      </c>
      <c r="J8" s="125">
        <v>45074</v>
      </c>
    </row>
    <row r="9" spans="1:10" ht="15.75" customHeight="1">
      <c r="E9" s="3" t="s">
        <v>209</v>
      </c>
      <c r="F9" s="3" t="s">
        <v>988</v>
      </c>
      <c r="G9" s="3" t="s">
        <v>1314</v>
      </c>
      <c r="H9" s="3" t="s">
        <v>1315</v>
      </c>
      <c r="I9" s="125">
        <v>45226</v>
      </c>
      <c r="J9" s="125">
        <v>45075</v>
      </c>
    </row>
    <row r="10" spans="1:10" ht="15.75" customHeight="1">
      <c r="E10" s="3" t="s">
        <v>89</v>
      </c>
      <c r="F10" s="3" t="s">
        <v>1380</v>
      </c>
      <c r="H10" s="3"/>
      <c r="I10" s="125">
        <v>45247</v>
      </c>
      <c r="J10" s="125">
        <v>45096</v>
      </c>
    </row>
    <row r="11" spans="1:10" ht="15.75" customHeight="1">
      <c r="E11" s="3" t="s">
        <v>253</v>
      </c>
      <c r="F11" s="3" t="s">
        <v>1007</v>
      </c>
      <c r="G11" s="3" t="s">
        <v>1322</v>
      </c>
      <c r="H11" s="3" t="s">
        <v>1323</v>
      </c>
      <c r="I11" s="125">
        <v>45268</v>
      </c>
      <c r="J11" s="125">
        <v>45111</v>
      </c>
    </row>
    <row r="12" spans="1:10" ht="15.75" customHeight="1">
      <c r="E12" s="3" t="s">
        <v>415</v>
      </c>
      <c r="F12" s="3" t="s">
        <v>1058</v>
      </c>
      <c r="H12" s="3"/>
      <c r="I12" s="125">
        <v>45310</v>
      </c>
      <c r="J12" s="125">
        <v>45171</v>
      </c>
    </row>
    <row r="13" spans="1:10" ht="15.75" customHeight="1">
      <c r="E13" s="3" t="s">
        <v>91</v>
      </c>
      <c r="F13" s="3" t="s">
        <v>1381</v>
      </c>
      <c r="G13" s="3" t="s">
        <v>1338</v>
      </c>
      <c r="H13" s="3" t="s">
        <v>1382</v>
      </c>
      <c r="I13" s="125">
        <v>45331</v>
      </c>
      <c r="J13" s="125">
        <v>45172</v>
      </c>
    </row>
    <row r="14" spans="1:10" ht="15.75" customHeight="1">
      <c r="E14" s="3" t="s">
        <v>129</v>
      </c>
      <c r="F14" s="3" t="s">
        <v>1130</v>
      </c>
      <c r="G14" s="3" t="s">
        <v>1342</v>
      </c>
      <c r="H14" s="3" t="s">
        <v>1343</v>
      </c>
      <c r="I14" s="125">
        <v>45352</v>
      </c>
      <c r="J14" s="125">
        <v>45173</v>
      </c>
    </row>
    <row r="15" spans="1:10" ht="15.75" customHeight="1">
      <c r="E15" s="3" t="s">
        <v>105</v>
      </c>
      <c r="F15" s="3" t="s">
        <v>1174</v>
      </c>
      <c r="H15" s="3"/>
      <c r="I15" s="125"/>
      <c r="J15" s="125">
        <v>45208</v>
      </c>
    </row>
    <row r="16" spans="1:10" ht="15.75" customHeight="1">
      <c r="E16" s="3" t="s">
        <v>117</v>
      </c>
      <c r="F16" s="3" t="s">
        <v>1236</v>
      </c>
      <c r="H16" s="3"/>
      <c r="I16" s="125"/>
      <c r="J16" s="125">
        <v>45240</v>
      </c>
    </row>
    <row r="17" spans="5:11" ht="15.75" customHeight="1">
      <c r="E17" s="3" t="s">
        <v>1239</v>
      </c>
      <c r="F17" s="3" t="s">
        <v>1240</v>
      </c>
      <c r="H17" s="3"/>
      <c r="I17" s="125"/>
      <c r="J17" s="125">
        <v>45241</v>
      </c>
    </row>
    <row r="18" spans="5:11" ht="15.75" customHeight="1">
      <c r="E18" s="3" t="s">
        <v>119</v>
      </c>
      <c r="F18" s="3" t="s">
        <v>1383</v>
      </c>
      <c r="H18" s="3"/>
      <c r="I18" s="125"/>
      <c r="J18" s="125">
        <v>45253</v>
      </c>
    </row>
    <row r="19" spans="5:11" ht="15.75" customHeight="1">
      <c r="E19" s="3" t="s">
        <v>154</v>
      </c>
      <c r="F19" s="3" t="s">
        <v>1218</v>
      </c>
      <c r="H19" s="3"/>
      <c r="I19" s="125"/>
      <c r="J19" s="125">
        <v>45254</v>
      </c>
    </row>
    <row r="20" spans="5:11" ht="15.75" customHeight="1">
      <c r="E20" s="3" t="s">
        <v>345</v>
      </c>
      <c r="F20" s="3" t="s">
        <v>1384</v>
      </c>
      <c r="H20" s="3"/>
      <c r="I20" s="125"/>
      <c r="J20" s="125">
        <v>45284</v>
      </c>
    </row>
    <row r="21" spans="5:11" ht="15.75" customHeight="1">
      <c r="E21" s="3" t="s">
        <v>156</v>
      </c>
      <c r="F21" s="6" t="s">
        <v>1385</v>
      </c>
      <c r="H21" s="3"/>
      <c r="I21" s="125"/>
      <c r="J21" s="125">
        <v>45285</v>
      </c>
    </row>
    <row r="22" spans="5:11" ht="15.75" customHeight="1">
      <c r="E22" s="3" t="s">
        <v>164</v>
      </c>
      <c r="F22" s="6" t="s">
        <v>1386</v>
      </c>
      <c r="H22" s="3"/>
      <c r="I22" s="125"/>
      <c r="J22" s="125">
        <v>45291</v>
      </c>
      <c r="K22" s="128"/>
    </row>
    <row r="23" spans="5:11" ht="15.75" customHeight="1">
      <c r="E23" s="3" t="s">
        <v>173</v>
      </c>
      <c r="F23" s="6" t="s">
        <v>1387</v>
      </c>
      <c r="H23" s="3"/>
      <c r="I23" s="125"/>
      <c r="J23" s="125">
        <v>45292</v>
      </c>
      <c r="K23" s="128"/>
    </row>
    <row r="24" spans="5:11" ht="15.75" customHeight="1">
      <c r="E24" s="3" t="s">
        <v>178</v>
      </c>
      <c r="F24" s="6" t="s">
        <v>1388</v>
      </c>
      <c r="H24" s="3"/>
      <c r="I24" s="125"/>
      <c r="J24" s="125">
        <v>45306</v>
      </c>
      <c r="K24" s="129"/>
    </row>
    <row r="25" spans="5:11" ht="15.75" customHeight="1">
      <c r="E25" s="3" t="s">
        <v>185</v>
      </c>
      <c r="F25" s="6" t="s">
        <v>1389</v>
      </c>
      <c r="H25" s="3"/>
      <c r="I25" s="125"/>
      <c r="J25" s="125">
        <v>45341</v>
      </c>
      <c r="K25" s="128"/>
    </row>
    <row r="26" spans="5:11" ht="15.75" customHeight="1">
      <c r="E26" s="3" t="s">
        <v>191</v>
      </c>
      <c r="F26" s="6" t="s">
        <v>1390</v>
      </c>
      <c r="H26" s="3"/>
      <c r="I26" s="125"/>
      <c r="J26" s="125">
        <v>45437</v>
      </c>
      <c r="K26" s="128"/>
    </row>
    <row r="27" spans="5:11" ht="15.75" customHeight="1">
      <c r="E27" s="3" t="s">
        <v>211</v>
      </c>
      <c r="F27" s="6" t="s">
        <v>1391</v>
      </c>
      <c r="H27" s="3"/>
      <c r="I27" s="125"/>
      <c r="J27" s="125">
        <v>45439</v>
      </c>
      <c r="K27" s="128"/>
    </row>
    <row r="28" spans="5:11" ht="15.75" customHeight="1">
      <c r="E28" s="3" t="s">
        <v>221</v>
      </c>
      <c r="F28" s="6" t="s">
        <v>1392</v>
      </c>
      <c r="H28" s="3"/>
      <c r="I28" s="125"/>
      <c r="J28" s="125">
        <v>45462</v>
      </c>
      <c r="K28" s="128"/>
    </row>
    <row r="29" spans="5:11" ht="15.75" customHeight="1">
      <c r="E29" s="3" t="s">
        <v>226</v>
      </c>
      <c r="F29" s="6" t="s">
        <v>1393</v>
      </c>
      <c r="H29" s="3"/>
      <c r="I29" s="125"/>
      <c r="J29" s="125">
        <v>45477</v>
      </c>
      <c r="K29" s="128"/>
    </row>
    <row r="30" spans="5:11" ht="15.75" customHeight="1">
      <c r="E30" s="3" t="s">
        <v>149</v>
      </c>
      <c r="F30" s="3" t="s">
        <v>1246</v>
      </c>
      <c r="H30" s="3"/>
      <c r="I30" s="125"/>
      <c r="J30" s="125">
        <v>45535</v>
      </c>
      <c r="K30" s="128"/>
    </row>
    <row r="31" spans="5:11" ht="15.75" customHeight="1">
      <c r="E31" s="24" t="s">
        <v>101</v>
      </c>
      <c r="F31" s="3" t="s">
        <v>832</v>
      </c>
      <c r="G31" s="3" t="s">
        <v>1280</v>
      </c>
      <c r="H31" s="3" t="s">
        <v>1281</v>
      </c>
      <c r="I31" s="125"/>
      <c r="J31" s="125">
        <v>45537</v>
      </c>
      <c r="K31" s="128"/>
    </row>
    <row r="32" spans="5:11" ht="15.75" customHeight="1">
      <c r="E32" s="3" t="s">
        <v>93</v>
      </c>
      <c r="F32" s="3" t="s">
        <v>1394</v>
      </c>
      <c r="G32" s="3" t="s">
        <v>1276</v>
      </c>
      <c r="H32" s="3" t="s">
        <v>1277</v>
      </c>
      <c r="I32" s="125"/>
      <c r="J32" s="125">
        <v>45579</v>
      </c>
    </row>
    <row r="33" spans="5:10" ht="15.75" customHeight="1">
      <c r="E33" s="3" t="s">
        <v>103</v>
      </c>
      <c r="F33" s="3" t="s">
        <v>1395</v>
      </c>
      <c r="G33" s="3" t="s">
        <v>1274</v>
      </c>
      <c r="H33" s="3" t="s">
        <v>1275</v>
      </c>
      <c r="I33" s="125"/>
      <c r="J33" s="125">
        <v>45607</v>
      </c>
    </row>
    <row r="34" spans="5:10" ht="15.75" customHeight="1">
      <c r="E34" s="3" t="s">
        <v>145</v>
      </c>
      <c r="F34" s="3" t="s">
        <v>1128</v>
      </c>
      <c r="G34" s="3" t="s">
        <v>1340</v>
      </c>
      <c r="H34" s="3" t="s">
        <v>1341</v>
      </c>
      <c r="I34" s="125"/>
      <c r="J34" s="125">
        <v>45624</v>
      </c>
    </row>
    <row r="35" spans="5:10" ht="15.75" customHeight="1">
      <c r="E35" s="3" t="s">
        <v>107</v>
      </c>
      <c r="F35" s="3" t="s">
        <v>922</v>
      </c>
      <c r="G35" s="3" t="s">
        <v>1302</v>
      </c>
      <c r="H35" s="3" t="s">
        <v>1303</v>
      </c>
      <c r="I35" s="125"/>
      <c r="J35" s="125">
        <v>45651</v>
      </c>
    </row>
    <row r="36" spans="5:10" ht="15.75" customHeight="1">
      <c r="E36" s="3" t="s">
        <v>95</v>
      </c>
      <c r="F36" s="3" t="s">
        <v>889</v>
      </c>
      <c r="G36" s="3" t="s">
        <v>1282</v>
      </c>
      <c r="H36" s="3" t="s">
        <v>1283</v>
      </c>
      <c r="I36" s="125"/>
      <c r="J36" s="125">
        <v>45658</v>
      </c>
    </row>
    <row r="37" spans="5:10" ht="15.75" customHeight="1">
      <c r="E37" s="3" t="s">
        <v>521</v>
      </c>
      <c r="F37" s="3" t="s">
        <v>883</v>
      </c>
      <c r="H37" s="3"/>
      <c r="I37" s="125"/>
      <c r="J37" s="125"/>
    </row>
    <row r="38" spans="5:10" ht="15.75" customHeight="1">
      <c r="E38" s="3" t="s">
        <v>123</v>
      </c>
      <c r="F38" s="3" t="s">
        <v>982</v>
      </c>
      <c r="G38" s="3" t="s">
        <v>1312</v>
      </c>
      <c r="H38" s="3" t="s">
        <v>1313</v>
      </c>
      <c r="I38" s="125"/>
      <c r="J38" s="125"/>
    </row>
    <row r="39" spans="5:10">
      <c r="E39" s="3" t="s">
        <v>131</v>
      </c>
      <c r="F39" s="3" t="s">
        <v>946</v>
      </c>
      <c r="G39" s="3" t="s">
        <v>1304</v>
      </c>
      <c r="H39" s="3" t="s">
        <v>1305</v>
      </c>
      <c r="I39" s="130"/>
      <c r="J39" s="125"/>
    </row>
    <row r="40" spans="5:10">
      <c r="E40" s="3" t="s">
        <v>112</v>
      </c>
      <c r="F40" s="3" t="s">
        <v>1171</v>
      </c>
      <c r="G40" s="3" t="s">
        <v>1344</v>
      </c>
      <c r="H40" s="3" t="s">
        <v>1345</v>
      </c>
      <c r="I40" s="130"/>
      <c r="J40" s="125"/>
    </row>
    <row r="41" spans="5:10">
      <c r="E41" s="3" t="s">
        <v>109</v>
      </c>
      <c r="F41" s="3" t="s">
        <v>1396</v>
      </c>
      <c r="G41" s="3" t="s">
        <v>1266</v>
      </c>
      <c r="H41" s="3" t="s">
        <v>1267</v>
      </c>
      <c r="I41" s="130"/>
      <c r="J41" s="125"/>
    </row>
    <row r="42" spans="5:10">
      <c r="E42" s="3" t="s">
        <v>441</v>
      </c>
      <c r="F42" s="3" t="s">
        <v>786</v>
      </c>
      <c r="H42" s="3"/>
      <c r="I42" s="130"/>
      <c r="J42" s="131"/>
    </row>
    <row r="43" spans="5:10">
      <c r="E43" s="3" t="s">
        <v>271</v>
      </c>
      <c r="F43" s="3" t="s">
        <v>998</v>
      </c>
      <c r="G43" s="3" t="s">
        <v>1397</v>
      </c>
      <c r="H43" s="3" t="s">
        <v>1317</v>
      </c>
      <c r="I43" s="130"/>
      <c r="J43" s="131"/>
    </row>
    <row r="44" spans="5:10">
      <c r="E44" s="3" t="s">
        <v>187</v>
      </c>
      <c r="F44" s="3" t="s">
        <v>1000</v>
      </c>
      <c r="G44" s="3" t="s">
        <v>1318</v>
      </c>
      <c r="H44" s="3" t="s">
        <v>1319</v>
      </c>
      <c r="I44" s="130"/>
      <c r="J44" s="131"/>
    </row>
    <row r="45" spans="5:10">
      <c r="E45" s="3" t="s">
        <v>125</v>
      </c>
      <c r="F45" s="3" t="s">
        <v>1002</v>
      </c>
      <c r="G45" s="3" t="s">
        <v>1320</v>
      </c>
      <c r="H45" s="3" t="s">
        <v>1321</v>
      </c>
      <c r="I45" s="130"/>
      <c r="J45" s="131"/>
    </row>
    <row r="46" spans="5:10">
      <c r="E46" s="3" t="s">
        <v>388</v>
      </c>
      <c r="F46" s="3" t="s">
        <v>1094</v>
      </c>
      <c r="H46" s="3"/>
      <c r="I46" s="130"/>
      <c r="J46" s="131"/>
    </row>
    <row r="47" spans="5:10">
      <c r="E47" s="3" t="s">
        <v>393</v>
      </c>
      <c r="F47" s="3" t="s">
        <v>1096</v>
      </c>
      <c r="H47" s="3"/>
      <c r="I47" s="130"/>
      <c r="J47" s="131"/>
    </row>
    <row r="48" spans="5:10">
      <c r="E48" s="3" t="s">
        <v>379</v>
      </c>
      <c r="F48" s="3" t="s">
        <v>1398</v>
      </c>
      <c r="H48" s="3"/>
      <c r="I48" s="130"/>
      <c r="J48" s="131"/>
    </row>
    <row r="49" spans="5:10">
      <c r="E49" s="3" t="s">
        <v>159</v>
      </c>
      <c r="F49" s="3" t="s">
        <v>1399</v>
      </c>
      <c r="G49" s="3" t="s">
        <v>1346</v>
      </c>
      <c r="H49" s="3" t="s">
        <v>1347</v>
      </c>
      <c r="I49" s="130"/>
      <c r="J49" s="131"/>
    </row>
    <row r="50" spans="5:10">
      <c r="E50" s="132" t="s">
        <v>1016</v>
      </c>
      <c r="F50" s="3" t="s">
        <v>1017</v>
      </c>
      <c r="H50" s="3"/>
      <c r="I50" s="130"/>
      <c r="J50" s="131"/>
    </row>
    <row r="51" spans="5:10">
      <c r="E51" s="132" t="s">
        <v>835</v>
      </c>
      <c r="F51" s="3" t="s">
        <v>836</v>
      </c>
      <c r="H51" s="3"/>
      <c r="I51" s="130"/>
      <c r="J51" s="131"/>
    </row>
    <row r="52" spans="5:10">
      <c r="E52" s="3" t="s">
        <v>195</v>
      </c>
      <c r="F52" s="3" t="s">
        <v>1056</v>
      </c>
      <c r="H52" s="3"/>
      <c r="I52" s="130"/>
      <c r="J52" s="131"/>
    </row>
    <row r="53" spans="5:10">
      <c r="E53" s="3" t="s">
        <v>365</v>
      </c>
      <c r="F53" s="3" t="s">
        <v>817</v>
      </c>
      <c r="H53" s="3"/>
      <c r="I53" s="130"/>
      <c r="J53" s="131"/>
    </row>
    <row r="54" spans="5:10">
      <c r="E54" s="3" t="s">
        <v>205</v>
      </c>
      <c r="F54" s="3" t="s">
        <v>1118</v>
      </c>
      <c r="H54" s="3"/>
      <c r="I54" s="130"/>
      <c r="J54" s="131"/>
    </row>
    <row r="55" spans="5:10">
      <c r="E55" s="3" t="s">
        <v>179</v>
      </c>
      <c r="F55" s="3" t="s">
        <v>1119</v>
      </c>
      <c r="H55" s="3"/>
      <c r="I55" s="130"/>
      <c r="J55" s="131"/>
    </row>
    <row r="56" spans="5:10">
      <c r="E56" s="3" t="s">
        <v>200</v>
      </c>
      <c r="F56" s="3" t="s">
        <v>1400</v>
      </c>
      <c r="H56" s="3"/>
      <c r="I56" s="130"/>
      <c r="J56" s="131"/>
    </row>
    <row r="57" spans="5:10">
      <c r="E57" s="3" t="s">
        <v>232</v>
      </c>
      <c r="F57" s="6" t="s">
        <v>1401</v>
      </c>
      <c r="G57" s="3" t="s">
        <v>1308</v>
      </c>
      <c r="H57" s="3" t="s">
        <v>1309</v>
      </c>
      <c r="I57" s="130"/>
      <c r="J57" s="131"/>
    </row>
    <row r="58" spans="5:10">
      <c r="E58" s="3" t="s">
        <v>223</v>
      </c>
      <c r="F58" s="3" t="s">
        <v>1081</v>
      </c>
      <c r="G58" s="3" t="s">
        <v>1330</v>
      </c>
      <c r="H58" s="3" t="s">
        <v>1331</v>
      </c>
      <c r="I58" s="130"/>
      <c r="J58" s="131"/>
    </row>
    <row r="59" spans="5:10">
      <c r="E59" s="3" t="s">
        <v>228</v>
      </c>
      <c r="F59" s="3" t="s">
        <v>790</v>
      </c>
      <c r="G59" s="3" t="s">
        <v>1270</v>
      </c>
      <c r="H59" s="3" t="s">
        <v>1271</v>
      </c>
      <c r="I59" s="130"/>
      <c r="J59" s="131"/>
    </row>
    <row r="60" spans="5:10">
      <c r="E60" s="3" t="s">
        <v>262</v>
      </c>
      <c r="F60" s="3" t="s">
        <v>1024</v>
      </c>
      <c r="H60" s="3"/>
      <c r="I60" s="130"/>
      <c r="J60" s="131"/>
    </row>
    <row r="61" spans="5:10">
      <c r="E61" s="3" t="s">
        <v>274</v>
      </c>
      <c r="F61" s="3" t="s">
        <v>1027</v>
      </c>
      <c r="H61" s="3"/>
      <c r="I61" s="130"/>
      <c r="J61" s="131"/>
    </row>
    <row r="62" spans="5:10">
      <c r="E62" s="133" t="s">
        <v>245</v>
      </c>
      <c r="F62" s="3" t="s">
        <v>1180</v>
      </c>
      <c r="H62" s="3"/>
      <c r="I62" s="130"/>
      <c r="J62" s="131"/>
    </row>
    <row r="63" spans="5:10">
      <c r="E63" s="3" t="s">
        <v>259</v>
      </c>
      <c r="F63" s="3" t="s">
        <v>1182</v>
      </c>
      <c r="H63" s="3"/>
      <c r="I63" s="130"/>
      <c r="J63" s="131"/>
    </row>
    <row r="64" spans="5:10">
      <c r="E64" s="133" t="s">
        <v>516</v>
      </c>
      <c r="F64" s="3" t="s">
        <v>1183</v>
      </c>
      <c r="H64" s="3"/>
      <c r="I64" s="130"/>
      <c r="J64" s="131"/>
    </row>
    <row r="65" spans="5:10" ht="14">
      <c r="E65" s="3" t="s">
        <v>288</v>
      </c>
      <c r="F65" s="3" t="s">
        <v>1402</v>
      </c>
      <c r="G65" s="3" t="s">
        <v>1278</v>
      </c>
      <c r="H65" s="3" t="s">
        <v>1279</v>
      </c>
      <c r="I65" s="130"/>
      <c r="J65" s="131"/>
    </row>
    <row r="66" spans="5:10" ht="14">
      <c r="E66" s="3" t="s">
        <v>292</v>
      </c>
      <c r="F66" s="3" t="s">
        <v>1377</v>
      </c>
      <c r="G66" s="3" t="s">
        <v>1324</v>
      </c>
      <c r="H66" s="3" t="s">
        <v>1325</v>
      </c>
      <c r="I66" s="130"/>
      <c r="J66" s="131"/>
    </row>
    <row r="67" spans="5:10" ht="14">
      <c r="E67" s="3" t="s">
        <v>577</v>
      </c>
      <c r="F67" s="3" t="s">
        <v>793</v>
      </c>
      <c r="H67" s="3"/>
      <c r="I67" s="130"/>
      <c r="J67" s="131"/>
    </row>
    <row r="68" spans="5:10" ht="14">
      <c r="F68" s="3"/>
      <c r="H68" s="3"/>
      <c r="I68" s="130"/>
      <c r="J68" s="131"/>
    </row>
    <row r="69" spans="5:10" ht="14">
      <c r="F69" s="3"/>
      <c r="H69" s="3"/>
      <c r="I69" s="130"/>
      <c r="J69" s="131"/>
    </row>
    <row r="70" spans="5:10" ht="14">
      <c r="F70" s="3"/>
      <c r="H70" s="3"/>
      <c r="I70" s="130"/>
      <c r="J70" s="131"/>
    </row>
    <row r="71" spans="5:10" ht="14">
      <c r="F71" s="3"/>
      <c r="H71" s="3"/>
      <c r="I71" s="130"/>
      <c r="J71" s="131"/>
    </row>
    <row r="72" spans="5:10" ht="14">
      <c r="F72" s="3"/>
      <c r="H72" s="3"/>
      <c r="I72" s="130"/>
      <c r="J72" s="131"/>
    </row>
    <row r="73" spans="5:10" ht="14">
      <c r="F73" s="3"/>
      <c r="H73" s="3"/>
      <c r="I73" s="130"/>
      <c r="J73" s="131"/>
    </row>
    <row r="74" spans="5:10" ht="14">
      <c r="F74" s="3"/>
      <c r="H74" s="3"/>
      <c r="I74" s="130"/>
      <c r="J74" s="131"/>
    </row>
    <row r="75" spans="5:10" ht="14">
      <c r="F75" s="3"/>
      <c r="H75" s="3"/>
      <c r="I75" s="130"/>
      <c r="J75" s="131"/>
    </row>
    <row r="76" spans="5:10" ht="14">
      <c r="F76" s="3"/>
      <c r="H76" s="3"/>
      <c r="I76" s="130"/>
      <c r="J76" s="131"/>
    </row>
    <row r="77" spans="5:10" ht="14">
      <c r="F77" s="3"/>
      <c r="H77" s="3"/>
      <c r="I77" s="130"/>
      <c r="J77" s="131"/>
    </row>
    <row r="78" spans="5:10" ht="14">
      <c r="F78" s="3"/>
      <c r="H78" s="3"/>
      <c r="I78" s="130"/>
      <c r="J78" s="131"/>
    </row>
    <row r="79" spans="5:10" ht="14">
      <c r="F79" s="3"/>
      <c r="H79" s="3"/>
      <c r="I79" s="130"/>
      <c r="J79" s="131"/>
    </row>
    <row r="80" spans="5:10" ht="14">
      <c r="F80" s="3"/>
      <c r="H80" s="3"/>
      <c r="I80" s="130"/>
      <c r="J80" s="131"/>
    </row>
    <row r="81" spans="6:10" ht="14">
      <c r="F81" s="3"/>
      <c r="H81" s="3"/>
      <c r="I81" s="130"/>
      <c r="J81" s="131"/>
    </row>
    <row r="82" spans="6:10" ht="14">
      <c r="F82" s="3"/>
      <c r="H82" s="3"/>
      <c r="I82" s="130"/>
      <c r="J82" s="131"/>
    </row>
    <row r="83" spans="6:10" ht="14">
      <c r="F83" s="3"/>
      <c r="H83" s="3"/>
      <c r="I83" s="130"/>
      <c r="J83" s="131"/>
    </row>
    <row r="84" spans="6:10" ht="14">
      <c r="F84" s="3"/>
      <c r="H84" s="3"/>
      <c r="I84" s="130"/>
      <c r="J84" s="131"/>
    </row>
    <row r="85" spans="6:10" ht="14">
      <c r="F85" s="3"/>
      <c r="H85" s="3"/>
      <c r="I85" s="130"/>
      <c r="J85" s="131"/>
    </row>
    <row r="86" spans="6:10" ht="14">
      <c r="F86" s="3"/>
      <c r="H86" s="3"/>
      <c r="I86" s="130"/>
      <c r="J86" s="131"/>
    </row>
    <row r="87" spans="6:10" ht="14">
      <c r="F87" s="3"/>
      <c r="H87" s="3"/>
      <c r="I87" s="130"/>
      <c r="J87" s="131"/>
    </row>
    <row r="88" spans="6:10" ht="14">
      <c r="F88" s="3"/>
      <c r="H88" s="3"/>
      <c r="I88" s="130"/>
      <c r="J88" s="131"/>
    </row>
    <row r="89" spans="6:10" ht="14">
      <c r="F89" s="3"/>
      <c r="H89" s="3"/>
      <c r="I89" s="130"/>
      <c r="J89" s="131"/>
    </row>
    <row r="90" spans="6:10" ht="14">
      <c r="F90" s="3"/>
      <c r="H90" s="3"/>
      <c r="I90" s="130"/>
      <c r="J90" s="131"/>
    </row>
    <row r="91" spans="6:10" ht="14">
      <c r="F91" s="3"/>
      <c r="H91" s="3"/>
      <c r="I91" s="130"/>
      <c r="J91" s="131"/>
    </row>
    <row r="92" spans="6:10" ht="14">
      <c r="F92" s="3"/>
      <c r="H92" s="3"/>
      <c r="I92" s="130"/>
      <c r="J92" s="131"/>
    </row>
    <row r="93" spans="6:10" ht="14">
      <c r="F93" s="3"/>
      <c r="H93" s="3"/>
      <c r="I93" s="130"/>
      <c r="J93" s="131"/>
    </row>
    <row r="94" spans="6:10" ht="14">
      <c r="F94" s="3"/>
      <c r="H94" s="3"/>
      <c r="I94" s="130"/>
      <c r="J94" s="131"/>
    </row>
    <row r="95" spans="6:10" ht="14">
      <c r="F95" s="3"/>
      <c r="H95" s="3"/>
      <c r="I95" s="130"/>
      <c r="J95" s="131"/>
    </row>
    <row r="96" spans="6:10" ht="14">
      <c r="F96" s="3"/>
      <c r="H96" s="3"/>
      <c r="I96" s="130"/>
      <c r="J96" s="131"/>
    </row>
    <row r="97" spans="6:10" ht="14">
      <c r="F97" s="3"/>
      <c r="H97" s="3"/>
      <c r="I97" s="130"/>
      <c r="J97" s="131"/>
    </row>
    <row r="98" spans="6:10" ht="14">
      <c r="F98" s="3"/>
      <c r="H98" s="3"/>
      <c r="I98" s="130"/>
      <c r="J98" s="131"/>
    </row>
    <row r="99" spans="6:10" ht="14">
      <c r="F99" s="3"/>
      <c r="H99" s="3"/>
      <c r="I99" s="130"/>
      <c r="J99" s="131"/>
    </row>
    <row r="100" spans="6:10" ht="14">
      <c r="F100" s="3"/>
      <c r="H100" s="3"/>
      <c r="I100" s="130"/>
      <c r="J100" s="131"/>
    </row>
    <row r="101" spans="6:10" ht="14">
      <c r="F101" s="3"/>
      <c r="H101" s="3"/>
      <c r="I101" s="130"/>
      <c r="J101" s="131"/>
    </row>
    <row r="102" spans="6:10" ht="14">
      <c r="F102" s="3"/>
      <c r="H102" s="3"/>
      <c r="I102" s="130"/>
      <c r="J102" s="131"/>
    </row>
    <row r="103" spans="6:10" ht="14">
      <c r="F103" s="3"/>
      <c r="H103" s="3"/>
      <c r="I103" s="130"/>
      <c r="J103" s="131"/>
    </row>
    <row r="104" spans="6:10" ht="14">
      <c r="F104" s="3"/>
      <c r="H104" s="3"/>
      <c r="I104" s="130"/>
      <c r="J104" s="131"/>
    </row>
    <row r="105" spans="6:10" ht="14">
      <c r="F105" s="3"/>
      <c r="H105" s="3"/>
      <c r="I105" s="130"/>
      <c r="J105" s="131"/>
    </row>
    <row r="106" spans="6:10" ht="14">
      <c r="F106" s="3"/>
      <c r="H106" s="3"/>
      <c r="I106" s="130"/>
      <c r="J106" s="131"/>
    </row>
    <row r="107" spans="6:10" ht="14">
      <c r="F107" s="3"/>
      <c r="H107" s="3"/>
      <c r="I107" s="130"/>
      <c r="J107" s="131"/>
    </row>
    <row r="108" spans="6:10" ht="14">
      <c r="F108" s="3"/>
      <c r="H108" s="3"/>
      <c r="I108" s="130"/>
      <c r="J108" s="131"/>
    </row>
    <row r="109" spans="6:10" ht="14">
      <c r="F109" s="3"/>
      <c r="H109" s="3"/>
      <c r="I109" s="130"/>
      <c r="J109" s="131"/>
    </row>
    <row r="110" spans="6:10" ht="14">
      <c r="F110" s="3"/>
      <c r="H110" s="3"/>
      <c r="I110" s="130"/>
      <c r="J110" s="131"/>
    </row>
    <row r="111" spans="6:10" ht="14">
      <c r="F111" s="3"/>
      <c r="H111" s="3"/>
      <c r="I111" s="130"/>
      <c r="J111" s="131"/>
    </row>
    <row r="112" spans="6:10" ht="14">
      <c r="F112" s="3"/>
      <c r="H112" s="3"/>
      <c r="I112" s="130"/>
      <c r="J112" s="131"/>
    </row>
    <row r="113" spans="6:10" ht="14">
      <c r="F113" s="3"/>
      <c r="H113" s="3"/>
      <c r="I113" s="130"/>
      <c r="J113" s="131"/>
    </row>
    <row r="114" spans="6:10" ht="14">
      <c r="F114" s="3"/>
      <c r="H114" s="3"/>
      <c r="I114" s="130"/>
      <c r="J114" s="131"/>
    </row>
    <row r="115" spans="6:10" ht="14">
      <c r="F115" s="3"/>
      <c r="H115" s="3"/>
      <c r="I115" s="130"/>
      <c r="J115" s="131"/>
    </row>
    <row r="116" spans="6:10" ht="14">
      <c r="F116" s="3"/>
      <c r="H116" s="3"/>
      <c r="I116" s="130"/>
      <c r="J116" s="131"/>
    </row>
    <row r="117" spans="6:10" ht="14">
      <c r="F117" s="3"/>
      <c r="H117" s="3"/>
      <c r="I117" s="130"/>
      <c r="J117" s="131"/>
    </row>
    <row r="118" spans="6:10" ht="14">
      <c r="F118" s="3"/>
      <c r="H118" s="3"/>
      <c r="I118" s="130"/>
      <c r="J118" s="131"/>
    </row>
    <row r="119" spans="6:10" ht="14">
      <c r="F119" s="3"/>
      <c r="H119" s="3"/>
      <c r="I119" s="130"/>
      <c r="J119" s="131"/>
    </row>
    <row r="120" spans="6:10" ht="14">
      <c r="F120" s="3"/>
      <c r="H120" s="3"/>
      <c r="I120" s="130"/>
      <c r="J120" s="131"/>
    </row>
    <row r="121" spans="6:10" ht="14">
      <c r="F121" s="3"/>
      <c r="H121" s="3"/>
      <c r="I121" s="130"/>
      <c r="J121" s="131"/>
    </row>
    <row r="122" spans="6:10" ht="14">
      <c r="F122" s="3"/>
      <c r="H122" s="3"/>
      <c r="I122" s="130"/>
      <c r="J122" s="131"/>
    </row>
    <row r="123" spans="6:10" ht="14">
      <c r="F123" s="3"/>
      <c r="H123" s="3"/>
      <c r="I123" s="130"/>
      <c r="J123" s="131"/>
    </row>
    <row r="124" spans="6:10" ht="14">
      <c r="F124" s="3"/>
      <c r="H124" s="3"/>
      <c r="I124" s="130"/>
      <c r="J124" s="131"/>
    </row>
    <row r="125" spans="6:10" ht="14">
      <c r="F125" s="3"/>
      <c r="H125" s="3"/>
      <c r="I125" s="130"/>
      <c r="J125" s="131"/>
    </row>
    <row r="126" spans="6:10" ht="14">
      <c r="F126" s="3"/>
      <c r="H126" s="3"/>
      <c r="I126" s="130"/>
      <c r="J126" s="131"/>
    </row>
    <row r="127" spans="6:10" ht="14">
      <c r="F127" s="3"/>
      <c r="H127" s="3"/>
      <c r="I127" s="130"/>
      <c r="J127" s="131"/>
    </row>
    <row r="128" spans="6:10" ht="14">
      <c r="F128" s="3"/>
      <c r="H128" s="3"/>
      <c r="I128" s="130"/>
      <c r="J128" s="131"/>
    </row>
    <row r="129" spans="6:10" ht="14">
      <c r="F129" s="3"/>
      <c r="H129" s="3"/>
      <c r="I129" s="130"/>
      <c r="J129" s="131"/>
    </row>
    <row r="130" spans="6:10" ht="14">
      <c r="F130" s="3"/>
      <c r="H130" s="3"/>
      <c r="I130" s="130"/>
      <c r="J130" s="131"/>
    </row>
    <row r="131" spans="6:10" ht="14">
      <c r="F131" s="3"/>
      <c r="H131" s="3"/>
      <c r="I131" s="130"/>
      <c r="J131" s="131"/>
    </row>
    <row r="132" spans="6:10" ht="14">
      <c r="F132" s="3"/>
      <c r="H132" s="3"/>
      <c r="I132" s="130"/>
      <c r="J132" s="131"/>
    </row>
    <row r="133" spans="6:10" ht="14">
      <c r="F133" s="3"/>
      <c r="H133" s="3"/>
      <c r="I133" s="130"/>
      <c r="J133" s="131"/>
    </row>
    <row r="134" spans="6:10" ht="14">
      <c r="F134" s="3"/>
      <c r="H134" s="3"/>
      <c r="I134" s="130"/>
      <c r="J134" s="131"/>
    </row>
    <row r="135" spans="6:10" ht="14">
      <c r="F135" s="3"/>
      <c r="H135" s="3"/>
      <c r="I135" s="130"/>
      <c r="J135" s="131"/>
    </row>
    <row r="136" spans="6:10" ht="14">
      <c r="F136" s="3"/>
      <c r="H136" s="3"/>
      <c r="I136" s="130"/>
      <c r="J136" s="131"/>
    </row>
    <row r="137" spans="6:10" ht="14">
      <c r="F137" s="3"/>
      <c r="H137" s="3"/>
      <c r="I137" s="130"/>
      <c r="J137" s="131"/>
    </row>
    <row r="138" spans="6:10" ht="14">
      <c r="F138" s="3"/>
      <c r="H138" s="3"/>
      <c r="I138" s="130"/>
      <c r="J138" s="131"/>
    </row>
    <row r="139" spans="6:10" ht="14">
      <c r="F139" s="3"/>
      <c r="H139" s="3"/>
      <c r="I139" s="130"/>
      <c r="J139" s="131"/>
    </row>
    <row r="140" spans="6:10" ht="14">
      <c r="F140" s="3"/>
      <c r="H140" s="3"/>
      <c r="I140" s="130"/>
      <c r="J140" s="131"/>
    </row>
    <row r="141" spans="6:10" ht="14">
      <c r="F141" s="3"/>
      <c r="H141" s="3"/>
      <c r="I141" s="130"/>
      <c r="J141" s="131"/>
    </row>
    <row r="142" spans="6:10" ht="14">
      <c r="F142" s="3"/>
      <c r="H142" s="3"/>
      <c r="I142" s="130"/>
      <c r="J142" s="131"/>
    </row>
    <row r="143" spans="6:10" ht="14">
      <c r="F143" s="3"/>
      <c r="H143" s="3"/>
      <c r="I143" s="130"/>
      <c r="J143" s="131"/>
    </row>
    <row r="144" spans="6:10" ht="14">
      <c r="F144" s="3"/>
      <c r="H144" s="3"/>
      <c r="I144" s="130"/>
      <c r="J144" s="131"/>
    </row>
    <row r="145" spans="6:10" ht="14">
      <c r="F145" s="3"/>
      <c r="H145" s="3"/>
      <c r="I145" s="130"/>
      <c r="J145" s="131"/>
    </row>
    <row r="146" spans="6:10" ht="14">
      <c r="F146" s="3"/>
      <c r="H146" s="3"/>
      <c r="I146" s="130"/>
      <c r="J146" s="131"/>
    </row>
    <row r="147" spans="6:10" ht="14">
      <c r="F147" s="3"/>
      <c r="H147" s="3"/>
      <c r="I147" s="130"/>
      <c r="J147" s="131"/>
    </row>
    <row r="148" spans="6:10" ht="14">
      <c r="F148" s="3"/>
      <c r="H148" s="3"/>
      <c r="I148" s="130"/>
      <c r="J148" s="131"/>
    </row>
    <row r="149" spans="6:10" ht="14">
      <c r="F149" s="3"/>
      <c r="H149" s="3"/>
      <c r="I149" s="130"/>
      <c r="J149" s="131"/>
    </row>
    <row r="150" spans="6:10" ht="14">
      <c r="F150" s="3"/>
      <c r="H150" s="3"/>
      <c r="I150" s="130"/>
      <c r="J150" s="131"/>
    </row>
    <row r="151" spans="6:10" ht="14">
      <c r="F151" s="3"/>
      <c r="H151" s="3"/>
      <c r="I151" s="130"/>
      <c r="J151" s="131"/>
    </row>
    <row r="152" spans="6:10" ht="14">
      <c r="F152" s="3"/>
      <c r="H152" s="3"/>
      <c r="I152" s="130"/>
      <c r="J152" s="131"/>
    </row>
    <row r="153" spans="6:10" ht="14">
      <c r="F153" s="3"/>
      <c r="H153" s="3"/>
      <c r="I153" s="130"/>
      <c r="J153" s="131"/>
    </row>
    <row r="154" spans="6:10" ht="14">
      <c r="F154" s="3"/>
      <c r="H154" s="3"/>
      <c r="I154" s="130"/>
      <c r="J154" s="131"/>
    </row>
    <row r="155" spans="6:10" ht="14">
      <c r="F155" s="3"/>
      <c r="H155" s="3"/>
      <c r="I155" s="130"/>
      <c r="J155" s="131"/>
    </row>
    <row r="156" spans="6:10" ht="14">
      <c r="F156" s="3"/>
      <c r="H156" s="3"/>
      <c r="I156" s="130"/>
      <c r="J156" s="131"/>
    </row>
    <row r="157" spans="6:10" ht="14">
      <c r="F157" s="3"/>
      <c r="H157" s="3"/>
      <c r="I157" s="130"/>
      <c r="J157" s="131"/>
    </row>
    <row r="158" spans="6:10" ht="14">
      <c r="F158" s="3"/>
      <c r="H158" s="3"/>
      <c r="I158" s="130"/>
      <c r="J158" s="131"/>
    </row>
    <row r="159" spans="6:10" ht="14">
      <c r="F159" s="3"/>
      <c r="H159" s="3"/>
      <c r="I159" s="130"/>
      <c r="J159" s="131"/>
    </row>
    <row r="160" spans="6:10" ht="14">
      <c r="F160" s="3"/>
      <c r="H160" s="3"/>
      <c r="I160" s="130"/>
      <c r="J160" s="131"/>
    </row>
    <row r="161" spans="6:10" ht="14">
      <c r="F161" s="3"/>
      <c r="H161" s="3"/>
      <c r="I161" s="130"/>
      <c r="J161" s="131"/>
    </row>
    <row r="162" spans="6:10" ht="14">
      <c r="F162" s="3"/>
      <c r="H162" s="3"/>
      <c r="I162" s="130"/>
      <c r="J162" s="131"/>
    </row>
    <row r="163" spans="6:10" ht="14">
      <c r="F163" s="3"/>
      <c r="H163" s="3"/>
      <c r="I163" s="130"/>
      <c r="J163" s="131"/>
    </row>
    <row r="164" spans="6:10" ht="14">
      <c r="F164" s="3"/>
      <c r="H164" s="3"/>
      <c r="I164" s="130"/>
      <c r="J164" s="131"/>
    </row>
    <row r="165" spans="6:10" ht="14">
      <c r="F165" s="3"/>
      <c r="H165" s="3"/>
      <c r="I165" s="130"/>
      <c r="J165" s="131"/>
    </row>
    <row r="166" spans="6:10" ht="14">
      <c r="F166" s="3"/>
      <c r="H166" s="3"/>
      <c r="I166" s="130"/>
      <c r="J166" s="131"/>
    </row>
    <row r="167" spans="6:10" ht="14">
      <c r="F167" s="3"/>
      <c r="H167" s="3"/>
      <c r="I167" s="130"/>
      <c r="J167" s="131"/>
    </row>
    <row r="168" spans="6:10" ht="14">
      <c r="F168" s="3"/>
      <c r="H168" s="3"/>
      <c r="I168" s="130"/>
      <c r="J168" s="131"/>
    </row>
    <row r="169" spans="6:10" ht="14">
      <c r="F169" s="3"/>
      <c r="H169" s="3"/>
      <c r="I169" s="130"/>
      <c r="J169" s="131"/>
    </row>
    <row r="170" spans="6:10" ht="14">
      <c r="F170" s="3"/>
      <c r="H170" s="3"/>
      <c r="I170" s="130"/>
      <c r="J170" s="131"/>
    </row>
    <row r="171" spans="6:10" ht="14">
      <c r="F171" s="3"/>
      <c r="H171" s="3"/>
      <c r="I171" s="130"/>
      <c r="J171" s="131"/>
    </row>
    <row r="172" spans="6:10" ht="14">
      <c r="F172" s="3"/>
      <c r="H172" s="3"/>
      <c r="I172" s="130"/>
      <c r="J172" s="131"/>
    </row>
    <row r="173" spans="6:10" ht="14">
      <c r="F173" s="3"/>
      <c r="H173" s="3"/>
      <c r="I173" s="130"/>
      <c r="J173" s="131"/>
    </row>
    <row r="174" spans="6:10" ht="14">
      <c r="F174" s="3"/>
      <c r="H174" s="3"/>
      <c r="I174" s="130"/>
      <c r="J174" s="131"/>
    </row>
    <row r="175" spans="6:10" ht="14">
      <c r="F175" s="3"/>
      <c r="H175" s="3"/>
      <c r="I175" s="130"/>
      <c r="J175" s="131"/>
    </row>
    <row r="176" spans="6:10" ht="14">
      <c r="F176" s="3"/>
      <c r="H176" s="3"/>
      <c r="I176" s="130"/>
      <c r="J176" s="131"/>
    </row>
    <row r="177" spans="6:10" ht="14">
      <c r="F177" s="3"/>
      <c r="H177" s="3"/>
      <c r="I177" s="130"/>
      <c r="J177" s="131"/>
    </row>
    <row r="178" spans="6:10" ht="14">
      <c r="F178" s="3"/>
      <c r="H178" s="3"/>
      <c r="I178" s="130"/>
      <c r="J178" s="131"/>
    </row>
    <row r="179" spans="6:10" ht="14">
      <c r="F179" s="3"/>
      <c r="H179" s="3"/>
      <c r="I179" s="130"/>
      <c r="J179" s="131"/>
    </row>
    <row r="180" spans="6:10" ht="14">
      <c r="F180" s="3"/>
      <c r="H180" s="3"/>
      <c r="I180" s="130"/>
      <c r="J180" s="131"/>
    </row>
    <row r="181" spans="6:10" ht="14">
      <c r="F181" s="3"/>
      <c r="H181" s="3"/>
      <c r="I181" s="130"/>
      <c r="J181" s="131"/>
    </row>
    <row r="182" spans="6:10" ht="14">
      <c r="F182" s="3"/>
      <c r="H182" s="3"/>
      <c r="I182" s="130"/>
      <c r="J182" s="131"/>
    </row>
    <row r="183" spans="6:10" ht="14">
      <c r="F183" s="3"/>
      <c r="H183" s="3"/>
      <c r="I183" s="130"/>
      <c r="J183" s="131"/>
    </row>
    <row r="184" spans="6:10" ht="14">
      <c r="F184" s="3"/>
      <c r="H184" s="3"/>
      <c r="I184" s="130"/>
      <c r="J184" s="131"/>
    </row>
    <row r="185" spans="6:10" ht="14">
      <c r="F185" s="3"/>
      <c r="H185" s="3"/>
      <c r="I185" s="130"/>
      <c r="J185" s="131"/>
    </row>
    <row r="186" spans="6:10" ht="14">
      <c r="F186" s="3"/>
      <c r="H186" s="3"/>
      <c r="I186" s="130"/>
      <c r="J186" s="131"/>
    </row>
    <row r="187" spans="6:10" ht="14">
      <c r="F187" s="3"/>
      <c r="H187" s="3"/>
      <c r="I187" s="130"/>
      <c r="J187" s="131"/>
    </row>
    <row r="188" spans="6:10" ht="14">
      <c r="F188" s="3"/>
      <c r="H188" s="3"/>
      <c r="I188" s="130"/>
      <c r="J188" s="131"/>
    </row>
    <row r="189" spans="6:10" ht="14">
      <c r="F189" s="3"/>
      <c r="H189" s="3"/>
      <c r="I189" s="130"/>
      <c r="J189" s="131"/>
    </row>
    <row r="190" spans="6:10" ht="14">
      <c r="F190" s="3"/>
      <c r="H190" s="3"/>
      <c r="I190" s="130"/>
      <c r="J190" s="131"/>
    </row>
    <row r="191" spans="6:10" ht="14">
      <c r="F191" s="3"/>
      <c r="H191" s="3"/>
      <c r="I191" s="130"/>
      <c r="J191" s="131"/>
    </row>
    <row r="192" spans="6:10" ht="14">
      <c r="F192" s="3"/>
      <c r="H192" s="3"/>
      <c r="I192" s="130"/>
      <c r="J192" s="131"/>
    </row>
    <row r="193" spans="6:10" ht="14">
      <c r="F193" s="3"/>
      <c r="H193" s="3"/>
      <c r="I193" s="130"/>
      <c r="J193" s="131"/>
    </row>
    <row r="194" spans="6:10" ht="14">
      <c r="F194" s="3"/>
      <c r="H194" s="3"/>
      <c r="I194" s="130"/>
      <c r="J194" s="131"/>
    </row>
    <row r="195" spans="6:10" ht="14">
      <c r="F195" s="3"/>
      <c r="H195" s="3"/>
      <c r="I195" s="130"/>
      <c r="J195" s="131"/>
    </row>
    <row r="196" spans="6:10" ht="14">
      <c r="F196" s="3"/>
      <c r="H196" s="3"/>
      <c r="I196" s="130"/>
      <c r="J196" s="131"/>
    </row>
    <row r="197" spans="6:10" ht="14">
      <c r="F197" s="3"/>
      <c r="H197" s="3"/>
      <c r="I197" s="130"/>
      <c r="J197" s="131"/>
    </row>
    <row r="198" spans="6:10" ht="14">
      <c r="F198" s="3"/>
      <c r="H198" s="3"/>
      <c r="I198" s="130"/>
      <c r="J198" s="131"/>
    </row>
    <row r="199" spans="6:10" ht="14">
      <c r="F199" s="3"/>
      <c r="H199" s="3"/>
      <c r="I199" s="130"/>
      <c r="J199" s="131"/>
    </row>
    <row r="200" spans="6:10" ht="14">
      <c r="F200" s="3"/>
      <c r="H200" s="3"/>
      <c r="I200" s="130"/>
      <c r="J200" s="131"/>
    </row>
    <row r="201" spans="6:10" ht="14">
      <c r="F201" s="3"/>
      <c r="H201" s="3"/>
      <c r="I201" s="130"/>
      <c r="J201" s="131"/>
    </row>
    <row r="202" spans="6:10" ht="14">
      <c r="F202" s="3"/>
      <c r="H202" s="3"/>
      <c r="I202" s="130"/>
      <c r="J202" s="131"/>
    </row>
    <row r="203" spans="6:10" ht="14">
      <c r="F203" s="3"/>
      <c r="H203" s="3"/>
      <c r="I203" s="130"/>
      <c r="J203" s="131"/>
    </row>
    <row r="204" spans="6:10" ht="14">
      <c r="F204" s="3"/>
      <c r="H204" s="3"/>
      <c r="I204" s="130"/>
      <c r="J204" s="131"/>
    </row>
    <row r="205" spans="6:10" ht="14">
      <c r="F205" s="3"/>
      <c r="H205" s="3"/>
      <c r="I205" s="130"/>
      <c r="J205" s="131"/>
    </row>
    <row r="206" spans="6:10" ht="14">
      <c r="F206" s="3"/>
      <c r="H206" s="3"/>
      <c r="I206" s="130"/>
      <c r="J206" s="131"/>
    </row>
    <row r="207" spans="6:10" ht="14">
      <c r="F207" s="3"/>
      <c r="H207" s="3"/>
      <c r="I207" s="130"/>
      <c r="J207" s="131"/>
    </row>
    <row r="208" spans="6:10" ht="14">
      <c r="F208" s="3"/>
      <c r="H208" s="3"/>
      <c r="I208" s="130"/>
      <c r="J208" s="131"/>
    </row>
    <row r="209" spans="6:10" ht="14">
      <c r="F209" s="3"/>
      <c r="H209" s="3"/>
      <c r="I209" s="130"/>
      <c r="J209" s="131"/>
    </row>
    <row r="210" spans="6:10" ht="14">
      <c r="F210" s="3"/>
      <c r="H210" s="3"/>
      <c r="I210" s="130"/>
      <c r="J210" s="131"/>
    </row>
    <row r="211" spans="6:10" ht="14">
      <c r="F211" s="3"/>
      <c r="H211" s="3"/>
      <c r="I211" s="130"/>
      <c r="J211" s="131"/>
    </row>
    <row r="212" spans="6:10" ht="14">
      <c r="F212" s="3"/>
      <c r="H212" s="3"/>
      <c r="I212" s="130"/>
      <c r="J212" s="131"/>
    </row>
    <row r="213" spans="6:10" ht="14">
      <c r="F213" s="3"/>
      <c r="H213" s="3"/>
      <c r="I213" s="130"/>
      <c r="J213" s="131"/>
    </row>
    <row r="214" spans="6:10" ht="14">
      <c r="F214" s="3"/>
      <c r="H214" s="3"/>
      <c r="I214" s="130"/>
      <c r="J214" s="131"/>
    </row>
    <row r="215" spans="6:10" ht="14">
      <c r="F215" s="3"/>
      <c r="H215" s="3"/>
      <c r="I215" s="130"/>
      <c r="J215" s="131"/>
    </row>
    <row r="216" spans="6:10" ht="14">
      <c r="F216" s="3"/>
      <c r="H216" s="3"/>
      <c r="I216" s="130"/>
      <c r="J216" s="131"/>
    </row>
    <row r="217" spans="6:10" ht="14">
      <c r="F217" s="3"/>
      <c r="H217" s="3"/>
      <c r="I217" s="130"/>
      <c r="J217" s="131"/>
    </row>
    <row r="218" spans="6:10" ht="14">
      <c r="F218" s="3"/>
      <c r="H218" s="3"/>
      <c r="I218" s="130"/>
      <c r="J218" s="131"/>
    </row>
    <row r="219" spans="6:10" ht="14">
      <c r="F219" s="3"/>
      <c r="H219" s="3"/>
      <c r="I219" s="130"/>
      <c r="J219" s="131"/>
    </row>
    <row r="220" spans="6:10" ht="14">
      <c r="F220" s="3"/>
      <c r="H220" s="3"/>
      <c r="I220" s="130"/>
      <c r="J220" s="131"/>
    </row>
    <row r="221" spans="6:10" ht="14">
      <c r="F221" s="3"/>
      <c r="H221" s="3"/>
      <c r="I221" s="130"/>
      <c r="J221" s="131"/>
    </row>
    <row r="222" spans="6:10" ht="14">
      <c r="F222" s="3"/>
      <c r="H222" s="3"/>
      <c r="I222" s="130"/>
      <c r="J222" s="131"/>
    </row>
    <row r="223" spans="6:10" ht="14">
      <c r="F223" s="3"/>
      <c r="H223" s="3"/>
      <c r="I223" s="130"/>
      <c r="J223" s="131"/>
    </row>
    <row r="224" spans="6:10" ht="14">
      <c r="F224" s="3"/>
      <c r="H224" s="3"/>
      <c r="I224" s="130"/>
      <c r="J224" s="131"/>
    </row>
    <row r="225" spans="6:10" ht="14">
      <c r="F225" s="3"/>
      <c r="H225" s="3"/>
      <c r="I225" s="130"/>
      <c r="J225" s="131"/>
    </row>
    <row r="226" spans="6:10" ht="14">
      <c r="F226" s="3"/>
      <c r="H226" s="3"/>
      <c r="I226" s="130"/>
      <c r="J226" s="131"/>
    </row>
    <row r="227" spans="6:10" ht="14">
      <c r="F227" s="3"/>
      <c r="H227" s="3"/>
      <c r="I227" s="130"/>
      <c r="J227" s="131"/>
    </row>
    <row r="228" spans="6:10" ht="14">
      <c r="F228" s="3"/>
      <c r="H228" s="3"/>
      <c r="I228" s="130"/>
      <c r="J228" s="131"/>
    </row>
    <row r="229" spans="6:10" ht="14">
      <c r="F229" s="3"/>
      <c r="H229" s="3"/>
      <c r="I229" s="130"/>
      <c r="J229" s="131"/>
    </row>
    <row r="230" spans="6:10" ht="14">
      <c r="F230" s="3"/>
      <c r="H230" s="3"/>
      <c r="I230" s="130"/>
      <c r="J230" s="131"/>
    </row>
    <row r="231" spans="6:10" ht="14">
      <c r="F231" s="3"/>
      <c r="H231" s="3"/>
      <c r="I231" s="130"/>
      <c r="J231" s="131"/>
    </row>
    <row r="232" spans="6:10" ht="14">
      <c r="F232" s="3"/>
      <c r="H232" s="3"/>
      <c r="I232" s="130"/>
      <c r="J232" s="131"/>
    </row>
    <row r="233" spans="6:10" ht="14">
      <c r="F233" s="3"/>
      <c r="H233" s="3"/>
      <c r="I233" s="130"/>
      <c r="J233" s="131"/>
    </row>
    <row r="234" spans="6:10" ht="14">
      <c r="F234" s="3"/>
      <c r="H234" s="3"/>
      <c r="I234" s="130"/>
      <c r="J234" s="131"/>
    </row>
    <row r="235" spans="6:10" ht="14">
      <c r="F235" s="3"/>
      <c r="H235" s="3"/>
      <c r="I235" s="130"/>
      <c r="J235" s="131"/>
    </row>
    <row r="236" spans="6:10" ht="14">
      <c r="F236" s="3"/>
      <c r="H236" s="3"/>
      <c r="I236" s="130"/>
      <c r="J236" s="131"/>
    </row>
    <row r="237" spans="6:10" ht="14">
      <c r="F237" s="3"/>
      <c r="H237" s="3"/>
      <c r="I237" s="130"/>
      <c r="J237" s="131"/>
    </row>
    <row r="238" spans="6:10" ht="14">
      <c r="F238" s="3"/>
      <c r="H238" s="3"/>
      <c r="I238" s="130"/>
      <c r="J238" s="131"/>
    </row>
    <row r="239" spans="6:10" ht="14">
      <c r="F239" s="3"/>
      <c r="H239" s="3"/>
      <c r="I239" s="130"/>
      <c r="J239" s="131"/>
    </row>
    <row r="240" spans="6:10" ht="14">
      <c r="F240" s="3"/>
      <c r="H240" s="3"/>
      <c r="I240" s="130"/>
      <c r="J240" s="131"/>
    </row>
    <row r="241" spans="6:10" ht="14">
      <c r="F241" s="3"/>
      <c r="H241" s="3"/>
      <c r="I241" s="130"/>
      <c r="J241" s="131"/>
    </row>
    <row r="242" spans="6:10" ht="14">
      <c r="F242" s="3"/>
      <c r="H242" s="3"/>
      <c r="I242" s="130"/>
      <c r="J242" s="131"/>
    </row>
    <row r="243" spans="6:10" ht="14">
      <c r="F243" s="3"/>
      <c r="H243" s="3"/>
      <c r="I243" s="130"/>
      <c r="J243" s="131"/>
    </row>
    <row r="244" spans="6:10" ht="14">
      <c r="F244" s="3"/>
      <c r="H244" s="3"/>
      <c r="I244" s="130"/>
      <c r="J244" s="131"/>
    </row>
    <row r="245" spans="6:10" ht="14">
      <c r="F245" s="3"/>
      <c r="H245" s="3"/>
      <c r="I245" s="130"/>
      <c r="J245" s="131"/>
    </row>
    <row r="246" spans="6:10" ht="14">
      <c r="F246" s="3"/>
      <c r="H246" s="3"/>
      <c r="I246" s="130"/>
      <c r="J246" s="131"/>
    </row>
    <row r="247" spans="6:10" ht="14">
      <c r="F247" s="3"/>
      <c r="H247" s="3"/>
      <c r="I247" s="130"/>
      <c r="J247" s="131"/>
    </row>
    <row r="248" spans="6:10" ht="14">
      <c r="F248" s="3"/>
      <c r="H248" s="3"/>
      <c r="I248" s="130"/>
      <c r="J248" s="131"/>
    </row>
    <row r="249" spans="6:10" ht="14">
      <c r="F249" s="3"/>
      <c r="H249" s="3"/>
      <c r="I249" s="130"/>
      <c r="J249" s="131"/>
    </row>
    <row r="250" spans="6:10" ht="14">
      <c r="F250" s="3"/>
      <c r="H250" s="3"/>
      <c r="I250" s="130"/>
      <c r="J250" s="131"/>
    </row>
    <row r="251" spans="6:10" ht="14">
      <c r="F251" s="3"/>
      <c r="H251" s="3"/>
      <c r="I251" s="130"/>
      <c r="J251" s="131"/>
    </row>
    <row r="252" spans="6:10" ht="14">
      <c r="F252" s="3"/>
      <c r="H252" s="3"/>
      <c r="I252" s="130"/>
      <c r="J252" s="131"/>
    </row>
    <row r="253" spans="6:10" ht="14">
      <c r="F253" s="3"/>
      <c r="H253" s="3"/>
      <c r="I253" s="130"/>
      <c r="J253" s="131"/>
    </row>
    <row r="254" spans="6:10" ht="14">
      <c r="F254" s="3"/>
      <c r="H254" s="3"/>
      <c r="I254" s="130"/>
      <c r="J254" s="131"/>
    </row>
    <row r="255" spans="6:10" ht="14">
      <c r="F255" s="3"/>
      <c r="H255" s="3"/>
      <c r="I255" s="130"/>
      <c r="J255" s="131"/>
    </row>
    <row r="256" spans="6:10" ht="14">
      <c r="F256" s="3"/>
      <c r="H256" s="3"/>
      <c r="I256" s="130"/>
      <c r="J256" s="131"/>
    </row>
    <row r="257" spans="6:10" ht="14">
      <c r="F257" s="3"/>
      <c r="H257" s="3"/>
      <c r="I257" s="130"/>
      <c r="J257" s="131"/>
    </row>
    <row r="258" spans="6:10" ht="14">
      <c r="F258" s="3"/>
      <c r="H258" s="3"/>
      <c r="I258" s="130"/>
      <c r="J258" s="131"/>
    </row>
    <row r="259" spans="6:10" ht="14">
      <c r="F259" s="3"/>
      <c r="H259" s="3"/>
      <c r="I259" s="130"/>
      <c r="J259" s="131"/>
    </row>
    <row r="260" spans="6:10" ht="14">
      <c r="F260" s="3"/>
      <c r="H260" s="3"/>
      <c r="I260" s="130"/>
      <c r="J260" s="131"/>
    </row>
    <row r="261" spans="6:10" ht="14">
      <c r="F261" s="3"/>
      <c r="H261" s="3"/>
      <c r="I261" s="130"/>
      <c r="J261" s="131"/>
    </row>
    <row r="262" spans="6:10" ht="14">
      <c r="F262" s="3"/>
      <c r="H262" s="3"/>
      <c r="I262" s="130"/>
      <c r="J262" s="131"/>
    </row>
    <row r="263" spans="6:10" ht="14">
      <c r="F263" s="3"/>
      <c r="H263" s="3"/>
      <c r="I263" s="130"/>
      <c r="J263" s="131"/>
    </row>
    <row r="264" spans="6:10" ht="14">
      <c r="F264" s="3"/>
      <c r="H264" s="3"/>
      <c r="I264" s="130"/>
      <c r="J264" s="131"/>
    </row>
    <row r="265" spans="6:10" ht="14">
      <c r="F265" s="3"/>
      <c r="H265" s="3"/>
      <c r="I265" s="130"/>
      <c r="J265" s="131"/>
    </row>
    <row r="266" spans="6:10" ht="14">
      <c r="F266" s="3"/>
      <c r="H266" s="3"/>
      <c r="I266" s="130"/>
      <c r="J266" s="131"/>
    </row>
    <row r="267" spans="6:10" ht="14">
      <c r="F267" s="3"/>
      <c r="H267" s="3"/>
      <c r="I267" s="130"/>
      <c r="J267" s="131"/>
    </row>
    <row r="268" spans="6:10" ht="14">
      <c r="F268" s="3"/>
      <c r="H268" s="3"/>
      <c r="I268" s="130"/>
      <c r="J268" s="131"/>
    </row>
    <row r="269" spans="6:10" ht="14">
      <c r="F269" s="3"/>
      <c r="H269" s="3"/>
      <c r="I269" s="130"/>
      <c r="J269" s="131"/>
    </row>
    <row r="270" spans="6:10" ht="14">
      <c r="F270" s="3"/>
      <c r="H270" s="3"/>
      <c r="I270" s="130"/>
      <c r="J270" s="131"/>
    </row>
    <row r="271" spans="6:10" ht="14">
      <c r="F271" s="3"/>
      <c r="H271" s="3"/>
      <c r="I271" s="130"/>
      <c r="J271" s="131"/>
    </row>
    <row r="272" spans="6:10" ht="14">
      <c r="F272" s="3"/>
      <c r="H272" s="3"/>
      <c r="I272" s="130"/>
      <c r="J272" s="131"/>
    </row>
    <row r="273" spans="6:10" ht="14">
      <c r="F273" s="3"/>
      <c r="H273" s="3"/>
      <c r="I273" s="130"/>
      <c r="J273" s="131"/>
    </row>
    <row r="274" spans="6:10" ht="14">
      <c r="F274" s="3"/>
      <c r="H274" s="3"/>
      <c r="I274" s="130"/>
      <c r="J274" s="131"/>
    </row>
    <row r="275" spans="6:10" ht="14">
      <c r="F275" s="3"/>
      <c r="H275" s="3"/>
      <c r="I275" s="130"/>
      <c r="J275" s="131"/>
    </row>
    <row r="276" spans="6:10" ht="14">
      <c r="F276" s="3"/>
      <c r="H276" s="3"/>
      <c r="I276" s="130"/>
      <c r="J276" s="131"/>
    </row>
    <row r="277" spans="6:10" ht="14">
      <c r="F277" s="3"/>
      <c r="H277" s="3"/>
      <c r="I277" s="130"/>
      <c r="J277" s="131"/>
    </row>
    <row r="278" spans="6:10" ht="14">
      <c r="F278" s="3"/>
      <c r="H278" s="3"/>
      <c r="I278" s="130"/>
      <c r="J278" s="131"/>
    </row>
    <row r="279" spans="6:10" ht="14">
      <c r="F279" s="3"/>
      <c r="H279" s="3"/>
      <c r="I279" s="130"/>
      <c r="J279" s="131"/>
    </row>
    <row r="280" spans="6:10" ht="14">
      <c r="F280" s="3"/>
      <c r="H280" s="3"/>
      <c r="I280" s="130"/>
      <c r="J280" s="131"/>
    </row>
    <row r="281" spans="6:10" ht="14">
      <c r="F281" s="3"/>
      <c r="H281" s="3"/>
      <c r="I281" s="130"/>
      <c r="J281" s="131"/>
    </row>
    <row r="282" spans="6:10" ht="14">
      <c r="F282" s="3"/>
      <c r="H282" s="3"/>
      <c r="I282" s="130"/>
      <c r="J282" s="131"/>
    </row>
    <row r="283" spans="6:10" ht="14">
      <c r="F283" s="3"/>
      <c r="H283" s="3"/>
      <c r="I283" s="130"/>
      <c r="J283" s="131"/>
    </row>
    <row r="284" spans="6:10" ht="14">
      <c r="F284" s="3"/>
      <c r="H284" s="3"/>
      <c r="I284" s="130"/>
      <c r="J284" s="131"/>
    </row>
    <row r="285" spans="6:10" ht="14">
      <c r="F285" s="3"/>
      <c r="H285" s="3"/>
      <c r="I285" s="130"/>
      <c r="J285" s="131"/>
    </row>
    <row r="286" spans="6:10" ht="14">
      <c r="F286" s="3"/>
      <c r="H286" s="3"/>
      <c r="I286" s="130"/>
      <c r="J286" s="131"/>
    </row>
    <row r="287" spans="6:10" ht="14">
      <c r="F287" s="3"/>
      <c r="H287" s="3"/>
      <c r="I287" s="130"/>
      <c r="J287" s="131"/>
    </row>
    <row r="288" spans="6:10" ht="14">
      <c r="F288" s="3"/>
      <c r="H288" s="3"/>
      <c r="I288" s="130"/>
      <c r="J288" s="131"/>
    </row>
    <row r="289" spans="6:10" ht="14">
      <c r="F289" s="3"/>
      <c r="H289" s="3"/>
      <c r="I289" s="130"/>
      <c r="J289" s="131"/>
    </row>
    <row r="290" spans="6:10" ht="14">
      <c r="F290" s="3"/>
      <c r="H290" s="3"/>
      <c r="I290" s="130"/>
      <c r="J290" s="131"/>
    </row>
    <row r="291" spans="6:10" ht="14">
      <c r="F291" s="3"/>
      <c r="H291" s="3"/>
      <c r="I291" s="130"/>
      <c r="J291" s="131"/>
    </row>
    <row r="292" spans="6:10" ht="14">
      <c r="F292" s="3"/>
      <c r="H292" s="3"/>
      <c r="I292" s="130"/>
      <c r="J292" s="131"/>
    </row>
    <row r="293" spans="6:10" ht="14">
      <c r="F293" s="3"/>
      <c r="H293" s="3"/>
      <c r="I293" s="130"/>
      <c r="J293" s="131"/>
    </row>
    <row r="294" spans="6:10" ht="14">
      <c r="F294" s="3"/>
      <c r="H294" s="3"/>
      <c r="I294" s="130"/>
      <c r="J294" s="131"/>
    </row>
    <row r="295" spans="6:10" ht="14">
      <c r="F295" s="3"/>
      <c r="H295" s="3"/>
      <c r="I295" s="130"/>
      <c r="J295" s="131"/>
    </row>
    <row r="296" spans="6:10" ht="14">
      <c r="F296" s="3"/>
      <c r="H296" s="3"/>
      <c r="I296" s="130"/>
      <c r="J296" s="131"/>
    </row>
    <row r="297" spans="6:10" ht="14">
      <c r="F297" s="3"/>
      <c r="H297" s="3"/>
      <c r="I297" s="130"/>
      <c r="J297" s="131"/>
    </row>
    <row r="298" spans="6:10" ht="14">
      <c r="F298" s="3"/>
      <c r="H298" s="3"/>
      <c r="I298" s="130"/>
      <c r="J298" s="131"/>
    </row>
    <row r="299" spans="6:10" ht="14">
      <c r="F299" s="3"/>
      <c r="H299" s="3"/>
      <c r="I299" s="130"/>
      <c r="J299" s="131"/>
    </row>
    <row r="300" spans="6:10" ht="14">
      <c r="F300" s="3"/>
      <c r="H300" s="3"/>
      <c r="I300" s="130"/>
      <c r="J300" s="131"/>
    </row>
    <row r="301" spans="6:10" ht="14">
      <c r="F301" s="3"/>
      <c r="H301" s="3"/>
      <c r="I301" s="130"/>
      <c r="J301" s="131"/>
    </row>
    <row r="302" spans="6:10" ht="14">
      <c r="F302" s="3"/>
      <c r="H302" s="3"/>
      <c r="I302" s="130"/>
      <c r="J302" s="131"/>
    </row>
    <row r="303" spans="6:10" ht="14">
      <c r="F303" s="3"/>
      <c r="H303" s="3"/>
      <c r="I303" s="130"/>
      <c r="J303" s="131"/>
    </row>
    <row r="304" spans="6:10" ht="14">
      <c r="F304" s="3"/>
      <c r="H304" s="3"/>
      <c r="I304" s="130"/>
      <c r="J304" s="131"/>
    </row>
    <row r="305" spans="6:10" ht="14">
      <c r="F305" s="3"/>
      <c r="H305" s="3"/>
      <c r="I305" s="130"/>
      <c r="J305" s="131"/>
    </row>
    <row r="306" spans="6:10" ht="14">
      <c r="F306" s="3"/>
      <c r="H306" s="3"/>
      <c r="I306" s="130"/>
      <c r="J306" s="131"/>
    </row>
    <row r="307" spans="6:10" ht="14">
      <c r="F307" s="3"/>
      <c r="H307" s="3"/>
      <c r="I307" s="130"/>
      <c r="J307" s="131"/>
    </row>
    <row r="308" spans="6:10" ht="14">
      <c r="F308" s="3"/>
      <c r="H308" s="3"/>
      <c r="I308" s="130"/>
      <c r="J308" s="131"/>
    </row>
    <row r="309" spans="6:10" ht="14">
      <c r="F309" s="3"/>
      <c r="H309" s="3"/>
      <c r="I309" s="130"/>
      <c r="J309" s="131"/>
    </row>
    <row r="310" spans="6:10" ht="14">
      <c r="F310" s="3"/>
      <c r="H310" s="3"/>
      <c r="I310" s="130"/>
      <c r="J310" s="131"/>
    </row>
    <row r="311" spans="6:10" ht="14">
      <c r="F311" s="3"/>
      <c r="H311" s="3"/>
      <c r="I311" s="130"/>
      <c r="J311" s="131"/>
    </row>
    <row r="312" spans="6:10" ht="14">
      <c r="F312" s="3"/>
      <c r="H312" s="3"/>
      <c r="I312" s="130"/>
      <c r="J312" s="131"/>
    </row>
    <row r="313" spans="6:10" ht="14">
      <c r="F313" s="3"/>
      <c r="H313" s="3"/>
      <c r="I313" s="130"/>
      <c r="J313" s="131"/>
    </row>
    <row r="314" spans="6:10" ht="14">
      <c r="F314" s="3"/>
      <c r="H314" s="3"/>
      <c r="I314" s="130"/>
      <c r="J314" s="131"/>
    </row>
    <row r="315" spans="6:10" ht="14">
      <c r="F315" s="3"/>
      <c r="H315" s="3"/>
      <c r="I315" s="130"/>
      <c r="J315" s="131"/>
    </row>
    <row r="316" spans="6:10" ht="14">
      <c r="F316" s="3"/>
      <c r="H316" s="3"/>
      <c r="I316" s="130"/>
      <c r="J316" s="131"/>
    </row>
    <row r="317" spans="6:10" ht="14">
      <c r="F317" s="3"/>
      <c r="H317" s="3"/>
      <c r="I317" s="130"/>
      <c r="J317" s="131"/>
    </row>
    <row r="318" spans="6:10" ht="14">
      <c r="F318" s="3"/>
      <c r="H318" s="3"/>
      <c r="I318" s="130"/>
      <c r="J318" s="131"/>
    </row>
    <row r="319" spans="6:10" ht="14">
      <c r="F319" s="3"/>
      <c r="H319" s="3"/>
      <c r="I319" s="130"/>
      <c r="J319" s="131"/>
    </row>
    <row r="320" spans="6:10" ht="14">
      <c r="F320" s="3"/>
      <c r="H320" s="3"/>
      <c r="I320" s="130"/>
      <c r="J320" s="131"/>
    </row>
    <row r="321" spans="6:10" ht="14">
      <c r="F321" s="3"/>
      <c r="H321" s="3"/>
      <c r="I321" s="130"/>
      <c r="J321" s="131"/>
    </row>
    <row r="322" spans="6:10" ht="14">
      <c r="F322" s="3"/>
      <c r="H322" s="3"/>
      <c r="I322" s="130"/>
      <c r="J322" s="131"/>
    </row>
    <row r="323" spans="6:10" ht="14">
      <c r="F323" s="3"/>
      <c r="H323" s="3"/>
      <c r="I323" s="130"/>
      <c r="J323" s="131"/>
    </row>
    <row r="324" spans="6:10" ht="14">
      <c r="F324" s="3"/>
      <c r="H324" s="3"/>
      <c r="I324" s="130"/>
      <c r="J324" s="131"/>
    </row>
    <row r="325" spans="6:10" ht="14">
      <c r="F325" s="3"/>
      <c r="H325" s="3"/>
      <c r="I325" s="130"/>
      <c r="J325" s="131"/>
    </row>
    <row r="326" spans="6:10" ht="14">
      <c r="F326" s="3"/>
      <c r="H326" s="3"/>
      <c r="I326" s="130"/>
      <c r="J326" s="131"/>
    </row>
    <row r="327" spans="6:10" ht="14">
      <c r="F327" s="3"/>
      <c r="H327" s="3"/>
      <c r="I327" s="130"/>
      <c r="J327" s="131"/>
    </row>
    <row r="328" spans="6:10" ht="14">
      <c r="F328" s="3"/>
      <c r="H328" s="3"/>
      <c r="I328" s="130"/>
      <c r="J328" s="131"/>
    </row>
    <row r="329" spans="6:10" ht="14">
      <c r="F329" s="3"/>
      <c r="H329" s="3"/>
      <c r="I329" s="130"/>
      <c r="J329" s="131"/>
    </row>
    <row r="330" spans="6:10" ht="14">
      <c r="F330" s="3"/>
      <c r="H330" s="3"/>
      <c r="I330" s="130"/>
      <c r="J330" s="131"/>
    </row>
    <row r="331" spans="6:10" ht="14">
      <c r="F331" s="3"/>
      <c r="H331" s="3"/>
      <c r="I331" s="130"/>
      <c r="J331" s="131"/>
    </row>
    <row r="332" spans="6:10" ht="14">
      <c r="F332" s="3"/>
      <c r="H332" s="3"/>
      <c r="I332" s="130"/>
      <c r="J332" s="131"/>
    </row>
    <row r="333" spans="6:10" ht="14">
      <c r="F333" s="3"/>
      <c r="H333" s="3"/>
      <c r="I333" s="130"/>
      <c r="J333" s="131"/>
    </row>
    <row r="334" spans="6:10" ht="14">
      <c r="F334" s="3"/>
      <c r="H334" s="3"/>
      <c r="I334" s="130"/>
      <c r="J334" s="131"/>
    </row>
    <row r="335" spans="6:10" ht="14">
      <c r="F335" s="3"/>
      <c r="H335" s="3"/>
      <c r="I335" s="130"/>
      <c r="J335" s="131"/>
    </row>
    <row r="336" spans="6:10" ht="14">
      <c r="F336" s="3"/>
      <c r="H336" s="3"/>
      <c r="I336" s="130"/>
      <c r="J336" s="131"/>
    </row>
    <row r="337" spans="6:10" ht="14">
      <c r="F337" s="3"/>
      <c r="H337" s="3"/>
      <c r="I337" s="130"/>
      <c r="J337" s="131"/>
    </row>
    <row r="338" spans="6:10" ht="14">
      <c r="F338" s="3"/>
      <c r="H338" s="3"/>
      <c r="I338" s="130"/>
      <c r="J338" s="131"/>
    </row>
    <row r="339" spans="6:10" ht="14">
      <c r="F339" s="3"/>
      <c r="H339" s="3"/>
      <c r="I339" s="130"/>
      <c r="J339" s="131"/>
    </row>
    <row r="340" spans="6:10" ht="14">
      <c r="F340" s="3"/>
      <c r="H340" s="3"/>
      <c r="I340" s="130"/>
      <c r="J340" s="131"/>
    </row>
    <row r="341" spans="6:10" ht="14">
      <c r="F341" s="3"/>
      <c r="H341" s="3"/>
      <c r="I341" s="130"/>
      <c r="J341" s="131"/>
    </row>
    <row r="342" spans="6:10" ht="14">
      <c r="F342" s="3"/>
      <c r="H342" s="3"/>
      <c r="I342" s="130"/>
      <c r="J342" s="131"/>
    </row>
    <row r="343" spans="6:10" ht="14">
      <c r="F343" s="3"/>
      <c r="H343" s="3"/>
      <c r="I343" s="130"/>
      <c r="J343" s="131"/>
    </row>
    <row r="344" spans="6:10" ht="14">
      <c r="F344" s="3"/>
      <c r="H344" s="3"/>
      <c r="I344" s="130"/>
      <c r="J344" s="131"/>
    </row>
    <row r="345" spans="6:10" ht="14">
      <c r="F345" s="3"/>
      <c r="H345" s="3"/>
      <c r="I345" s="130"/>
      <c r="J345" s="131"/>
    </row>
    <row r="346" spans="6:10" ht="14">
      <c r="F346" s="3"/>
      <c r="H346" s="3"/>
      <c r="I346" s="130"/>
      <c r="J346" s="131"/>
    </row>
    <row r="347" spans="6:10" ht="14">
      <c r="F347" s="3"/>
      <c r="H347" s="3"/>
      <c r="I347" s="130"/>
      <c r="J347" s="131"/>
    </row>
    <row r="348" spans="6:10" ht="14">
      <c r="F348" s="3"/>
      <c r="H348" s="3"/>
      <c r="I348" s="130"/>
      <c r="J348" s="131"/>
    </row>
    <row r="349" spans="6:10" ht="14">
      <c r="F349" s="3"/>
      <c r="H349" s="3"/>
      <c r="I349" s="130"/>
      <c r="J349" s="131"/>
    </row>
    <row r="350" spans="6:10" ht="14">
      <c r="F350" s="3"/>
      <c r="H350" s="3"/>
      <c r="I350" s="130"/>
      <c r="J350" s="131"/>
    </row>
    <row r="351" spans="6:10" ht="14">
      <c r="F351" s="3"/>
      <c r="H351" s="3"/>
      <c r="I351" s="130"/>
      <c r="J351" s="131"/>
    </row>
    <row r="352" spans="6:10" ht="14">
      <c r="F352" s="3"/>
      <c r="H352" s="3"/>
      <c r="I352" s="130"/>
      <c r="J352" s="131"/>
    </row>
    <row r="353" spans="6:10" ht="14">
      <c r="F353" s="3"/>
      <c r="H353" s="3"/>
      <c r="I353" s="130"/>
      <c r="J353" s="131"/>
    </row>
    <row r="354" spans="6:10" ht="14">
      <c r="F354" s="3"/>
      <c r="H354" s="3"/>
      <c r="I354" s="130"/>
      <c r="J354" s="131"/>
    </row>
    <row r="355" spans="6:10" ht="14">
      <c r="F355" s="3"/>
      <c r="H355" s="3"/>
      <c r="I355" s="130"/>
      <c r="J355" s="131"/>
    </row>
    <row r="356" spans="6:10" ht="14">
      <c r="F356" s="3"/>
      <c r="H356" s="3"/>
      <c r="I356" s="130"/>
      <c r="J356" s="131"/>
    </row>
    <row r="357" spans="6:10" ht="14">
      <c r="F357" s="3"/>
      <c r="H357" s="3"/>
      <c r="I357" s="130"/>
      <c r="J357" s="131"/>
    </row>
    <row r="358" spans="6:10" ht="14">
      <c r="F358" s="3"/>
      <c r="H358" s="3"/>
      <c r="I358" s="130"/>
      <c r="J358" s="131"/>
    </row>
    <row r="359" spans="6:10" ht="14">
      <c r="F359" s="3"/>
      <c r="H359" s="3"/>
      <c r="I359" s="130"/>
      <c r="J359" s="131"/>
    </row>
    <row r="360" spans="6:10" ht="14">
      <c r="F360" s="3"/>
      <c r="H360" s="3"/>
      <c r="I360" s="130"/>
      <c r="J360" s="131"/>
    </row>
    <row r="361" spans="6:10" ht="14">
      <c r="F361" s="3"/>
      <c r="H361" s="3"/>
      <c r="I361" s="130"/>
      <c r="J361" s="131"/>
    </row>
    <row r="362" spans="6:10" ht="14">
      <c r="F362" s="3"/>
      <c r="H362" s="3"/>
      <c r="I362" s="130"/>
      <c r="J362" s="131"/>
    </row>
    <row r="363" spans="6:10" ht="14">
      <c r="F363" s="3"/>
      <c r="H363" s="3"/>
      <c r="I363" s="130"/>
      <c r="J363" s="131"/>
    </row>
    <row r="364" spans="6:10" ht="14">
      <c r="F364" s="3"/>
      <c r="H364" s="3"/>
      <c r="I364" s="130"/>
      <c r="J364" s="131"/>
    </row>
    <row r="365" spans="6:10" ht="14">
      <c r="F365" s="3"/>
      <c r="H365" s="3"/>
      <c r="I365" s="130"/>
      <c r="J365" s="131"/>
    </row>
    <row r="366" spans="6:10" ht="14">
      <c r="F366" s="3"/>
      <c r="H366" s="3"/>
      <c r="I366" s="130"/>
      <c r="J366" s="131"/>
    </row>
    <row r="367" spans="6:10" ht="14">
      <c r="F367" s="3"/>
      <c r="H367" s="3"/>
      <c r="I367" s="130"/>
      <c r="J367" s="131"/>
    </row>
    <row r="368" spans="6:10" ht="14">
      <c r="F368" s="3"/>
      <c r="H368" s="3"/>
      <c r="I368" s="130"/>
      <c r="J368" s="131"/>
    </row>
    <row r="369" spans="6:10" ht="14">
      <c r="F369" s="3"/>
      <c r="H369" s="3"/>
      <c r="I369" s="130"/>
      <c r="J369" s="131"/>
    </row>
    <row r="370" spans="6:10" ht="14">
      <c r="F370" s="3"/>
      <c r="H370" s="3"/>
      <c r="I370" s="130"/>
      <c r="J370" s="131"/>
    </row>
    <row r="371" spans="6:10" ht="14">
      <c r="F371" s="3"/>
      <c r="H371" s="3"/>
      <c r="I371" s="130"/>
      <c r="J371" s="131"/>
    </row>
    <row r="372" spans="6:10" ht="14">
      <c r="F372" s="3"/>
      <c r="H372" s="3"/>
      <c r="I372" s="130"/>
      <c r="J372" s="131"/>
    </row>
    <row r="373" spans="6:10" ht="14">
      <c r="F373" s="3"/>
      <c r="H373" s="3"/>
      <c r="I373" s="130"/>
      <c r="J373" s="131"/>
    </row>
    <row r="374" spans="6:10" ht="14">
      <c r="F374" s="3"/>
      <c r="H374" s="3"/>
      <c r="I374" s="130"/>
      <c r="J374" s="131"/>
    </row>
    <row r="375" spans="6:10" ht="14">
      <c r="F375" s="3"/>
      <c r="H375" s="3"/>
      <c r="I375" s="130"/>
      <c r="J375" s="131"/>
    </row>
    <row r="376" spans="6:10" ht="14">
      <c r="F376" s="3"/>
      <c r="H376" s="3"/>
      <c r="I376" s="130"/>
      <c r="J376" s="131"/>
    </row>
    <row r="377" spans="6:10" ht="14">
      <c r="F377" s="3"/>
      <c r="H377" s="3"/>
      <c r="I377" s="130"/>
      <c r="J377" s="131"/>
    </row>
    <row r="378" spans="6:10" ht="14">
      <c r="F378" s="3"/>
      <c r="H378" s="3"/>
      <c r="I378" s="130"/>
      <c r="J378" s="131"/>
    </row>
    <row r="379" spans="6:10" ht="14">
      <c r="F379" s="3"/>
      <c r="H379" s="3"/>
      <c r="I379" s="130"/>
      <c r="J379" s="131"/>
    </row>
    <row r="380" spans="6:10" ht="14">
      <c r="F380" s="3"/>
      <c r="H380" s="3"/>
      <c r="I380" s="130"/>
      <c r="J380" s="131"/>
    </row>
    <row r="381" spans="6:10" ht="14">
      <c r="F381" s="3"/>
      <c r="H381" s="3"/>
      <c r="I381" s="130"/>
      <c r="J381" s="131"/>
    </row>
    <row r="382" spans="6:10" ht="14">
      <c r="F382" s="3"/>
      <c r="H382" s="3"/>
      <c r="I382" s="130"/>
      <c r="J382" s="131"/>
    </row>
    <row r="383" spans="6:10" ht="14">
      <c r="F383" s="3"/>
      <c r="H383" s="3"/>
      <c r="I383" s="130"/>
      <c r="J383" s="131"/>
    </row>
    <row r="384" spans="6:10" ht="14">
      <c r="F384" s="3"/>
      <c r="H384" s="3"/>
      <c r="I384" s="130"/>
      <c r="J384" s="131"/>
    </row>
    <row r="385" spans="6:10" ht="14">
      <c r="F385" s="3"/>
      <c r="H385" s="3"/>
      <c r="I385" s="130"/>
      <c r="J385" s="131"/>
    </row>
    <row r="386" spans="6:10" ht="14">
      <c r="F386" s="3"/>
      <c r="H386" s="3"/>
      <c r="I386" s="130"/>
      <c r="J386" s="131"/>
    </row>
    <row r="387" spans="6:10" ht="14">
      <c r="F387" s="3"/>
      <c r="H387" s="3"/>
      <c r="I387" s="130"/>
      <c r="J387" s="131"/>
    </row>
    <row r="388" spans="6:10" ht="14">
      <c r="F388" s="3"/>
      <c r="H388" s="3"/>
      <c r="I388" s="130"/>
      <c r="J388" s="131"/>
    </row>
    <row r="389" spans="6:10" ht="14">
      <c r="F389" s="3"/>
      <c r="H389" s="3"/>
      <c r="I389" s="130"/>
      <c r="J389" s="131"/>
    </row>
    <row r="390" spans="6:10" ht="14">
      <c r="F390" s="3"/>
      <c r="H390" s="3"/>
      <c r="I390" s="130"/>
      <c r="J390" s="131"/>
    </row>
    <row r="391" spans="6:10" ht="14">
      <c r="F391" s="3"/>
      <c r="H391" s="3"/>
      <c r="I391" s="130"/>
      <c r="J391" s="131"/>
    </row>
    <row r="392" spans="6:10" ht="14">
      <c r="F392" s="3"/>
      <c r="H392" s="3"/>
      <c r="I392" s="130"/>
      <c r="J392" s="131"/>
    </row>
    <row r="393" spans="6:10" ht="14">
      <c r="F393" s="3"/>
      <c r="H393" s="3"/>
      <c r="I393" s="130"/>
      <c r="J393" s="131"/>
    </row>
    <row r="394" spans="6:10" ht="14">
      <c r="F394" s="3"/>
      <c r="H394" s="3"/>
      <c r="I394" s="130"/>
      <c r="J394" s="131"/>
    </row>
    <row r="395" spans="6:10" ht="14">
      <c r="F395" s="3"/>
      <c r="H395" s="3"/>
      <c r="I395" s="130"/>
      <c r="J395" s="131"/>
    </row>
    <row r="396" spans="6:10" ht="14">
      <c r="F396" s="3"/>
      <c r="H396" s="3"/>
      <c r="I396" s="130"/>
      <c r="J396" s="131"/>
    </row>
    <row r="397" spans="6:10" ht="14">
      <c r="F397" s="3"/>
      <c r="H397" s="3"/>
      <c r="I397" s="130"/>
      <c r="J397" s="131"/>
    </row>
    <row r="398" spans="6:10" ht="14">
      <c r="F398" s="3"/>
      <c r="H398" s="3"/>
      <c r="I398" s="130"/>
      <c r="J398" s="131"/>
    </row>
    <row r="399" spans="6:10" ht="14">
      <c r="F399" s="3"/>
      <c r="H399" s="3"/>
      <c r="I399" s="130"/>
      <c r="J399" s="131"/>
    </row>
    <row r="400" spans="6:10" ht="14">
      <c r="F400" s="3"/>
      <c r="H400" s="3"/>
      <c r="I400" s="130"/>
      <c r="J400" s="131"/>
    </row>
    <row r="401" spans="6:10" ht="14">
      <c r="F401" s="3"/>
      <c r="H401" s="3"/>
      <c r="I401" s="130"/>
      <c r="J401" s="131"/>
    </row>
    <row r="402" spans="6:10" ht="14">
      <c r="F402" s="3"/>
      <c r="H402" s="3"/>
      <c r="I402" s="130"/>
      <c r="J402" s="131"/>
    </row>
    <row r="403" spans="6:10" ht="14">
      <c r="F403" s="3"/>
      <c r="H403" s="3"/>
      <c r="I403" s="130"/>
      <c r="J403" s="131"/>
    </row>
    <row r="404" spans="6:10" ht="14">
      <c r="F404" s="3"/>
      <c r="H404" s="3"/>
      <c r="I404" s="130"/>
      <c r="J404" s="131"/>
    </row>
    <row r="405" spans="6:10" ht="14">
      <c r="F405" s="3"/>
      <c r="H405" s="3"/>
      <c r="I405" s="130"/>
      <c r="J405" s="131"/>
    </row>
    <row r="406" spans="6:10" ht="14">
      <c r="F406" s="3"/>
      <c r="H406" s="3"/>
      <c r="I406" s="130"/>
      <c r="J406" s="131"/>
    </row>
    <row r="407" spans="6:10" ht="14">
      <c r="F407" s="3"/>
      <c r="H407" s="3"/>
      <c r="I407" s="130"/>
      <c r="J407" s="131"/>
    </row>
    <row r="408" spans="6:10" ht="14">
      <c r="F408" s="3"/>
      <c r="H408" s="3"/>
      <c r="I408" s="130"/>
      <c r="J408" s="131"/>
    </row>
    <row r="409" spans="6:10" ht="14">
      <c r="F409" s="3"/>
      <c r="H409" s="3"/>
      <c r="I409" s="130"/>
      <c r="J409" s="131"/>
    </row>
    <row r="410" spans="6:10" ht="14">
      <c r="F410" s="3"/>
      <c r="H410" s="3"/>
      <c r="I410" s="130"/>
      <c r="J410" s="131"/>
    </row>
    <row r="411" spans="6:10" ht="14">
      <c r="F411" s="3"/>
      <c r="H411" s="3"/>
      <c r="I411" s="130"/>
      <c r="J411" s="131"/>
    </row>
    <row r="412" spans="6:10" ht="14">
      <c r="F412" s="3"/>
      <c r="H412" s="3"/>
      <c r="I412" s="130"/>
      <c r="J412" s="131"/>
    </row>
    <row r="413" spans="6:10" ht="14">
      <c r="F413" s="3"/>
      <c r="H413" s="3"/>
      <c r="I413" s="130"/>
      <c r="J413" s="131"/>
    </row>
    <row r="414" spans="6:10" ht="14">
      <c r="F414" s="3"/>
      <c r="H414" s="3"/>
      <c r="I414" s="130"/>
      <c r="J414" s="131"/>
    </row>
    <row r="415" spans="6:10" ht="14">
      <c r="F415" s="3"/>
      <c r="H415" s="3"/>
      <c r="I415" s="130"/>
      <c r="J415" s="131"/>
    </row>
    <row r="416" spans="6:10" ht="14">
      <c r="F416" s="3"/>
      <c r="H416" s="3"/>
      <c r="I416" s="130"/>
      <c r="J416" s="131"/>
    </row>
    <row r="417" spans="6:10" ht="14">
      <c r="F417" s="3"/>
      <c r="H417" s="3"/>
      <c r="I417" s="130"/>
      <c r="J417" s="131"/>
    </row>
    <row r="418" spans="6:10" ht="14">
      <c r="F418" s="3"/>
      <c r="H418" s="3"/>
      <c r="I418" s="130"/>
      <c r="J418" s="131"/>
    </row>
    <row r="419" spans="6:10" ht="14">
      <c r="F419" s="3"/>
      <c r="H419" s="3"/>
      <c r="I419" s="130"/>
      <c r="J419" s="131"/>
    </row>
    <row r="420" spans="6:10" ht="14">
      <c r="F420" s="3"/>
      <c r="H420" s="3"/>
      <c r="I420" s="130"/>
      <c r="J420" s="131"/>
    </row>
    <row r="421" spans="6:10" ht="14">
      <c r="F421" s="3"/>
      <c r="H421" s="3"/>
      <c r="I421" s="130"/>
      <c r="J421" s="131"/>
    </row>
    <row r="422" spans="6:10" ht="14">
      <c r="F422" s="3"/>
      <c r="H422" s="3"/>
      <c r="I422" s="130"/>
      <c r="J422" s="131"/>
    </row>
    <row r="423" spans="6:10" ht="14">
      <c r="F423" s="3"/>
      <c r="H423" s="3"/>
      <c r="I423" s="130"/>
      <c r="J423" s="131"/>
    </row>
    <row r="424" spans="6:10" ht="14">
      <c r="F424" s="3"/>
      <c r="H424" s="3"/>
      <c r="I424" s="130"/>
      <c r="J424" s="131"/>
    </row>
    <row r="425" spans="6:10" ht="14">
      <c r="F425" s="3"/>
      <c r="H425" s="3"/>
      <c r="I425" s="130"/>
      <c r="J425" s="131"/>
    </row>
    <row r="426" spans="6:10" ht="14">
      <c r="F426" s="3"/>
      <c r="H426" s="3"/>
      <c r="I426" s="130"/>
      <c r="J426" s="131"/>
    </row>
    <row r="427" spans="6:10" ht="14">
      <c r="F427" s="3"/>
      <c r="H427" s="3"/>
      <c r="I427" s="130"/>
      <c r="J427" s="131"/>
    </row>
    <row r="428" spans="6:10" ht="14">
      <c r="F428" s="3"/>
      <c r="H428" s="3"/>
      <c r="I428" s="130"/>
      <c r="J428" s="131"/>
    </row>
    <row r="429" spans="6:10" ht="14">
      <c r="F429" s="3"/>
      <c r="H429" s="3"/>
      <c r="I429" s="130"/>
      <c r="J429" s="131"/>
    </row>
    <row r="430" spans="6:10" ht="14">
      <c r="F430" s="3"/>
      <c r="H430" s="3"/>
      <c r="I430" s="130"/>
      <c r="J430" s="131"/>
    </row>
    <row r="431" spans="6:10" ht="14">
      <c r="F431" s="3"/>
      <c r="H431" s="3"/>
      <c r="I431" s="130"/>
      <c r="J431" s="131"/>
    </row>
    <row r="432" spans="6:10" ht="14">
      <c r="F432" s="3"/>
      <c r="H432" s="3"/>
      <c r="I432" s="130"/>
      <c r="J432" s="131"/>
    </row>
    <row r="433" spans="6:10" ht="14">
      <c r="F433" s="3"/>
      <c r="H433" s="3"/>
      <c r="I433" s="130"/>
      <c r="J433" s="131"/>
    </row>
    <row r="434" spans="6:10" ht="14">
      <c r="F434" s="3"/>
      <c r="H434" s="3"/>
      <c r="I434" s="130"/>
      <c r="J434" s="131"/>
    </row>
    <row r="435" spans="6:10" ht="14">
      <c r="F435" s="3"/>
      <c r="H435" s="3"/>
      <c r="I435" s="130"/>
      <c r="J435" s="131"/>
    </row>
    <row r="436" spans="6:10" ht="14">
      <c r="F436" s="3"/>
      <c r="H436" s="3"/>
      <c r="I436" s="130"/>
      <c r="J436" s="131"/>
    </row>
    <row r="437" spans="6:10" ht="14">
      <c r="F437" s="3"/>
      <c r="H437" s="3"/>
      <c r="I437" s="130"/>
      <c r="J437" s="131"/>
    </row>
    <row r="438" spans="6:10" ht="14">
      <c r="F438" s="3"/>
      <c r="H438" s="3"/>
      <c r="I438" s="130"/>
      <c r="J438" s="131"/>
    </row>
    <row r="439" spans="6:10" ht="14">
      <c r="F439" s="3"/>
      <c r="H439" s="3"/>
      <c r="I439" s="130"/>
      <c r="J439" s="131"/>
    </row>
    <row r="440" spans="6:10" ht="14">
      <c r="F440" s="3"/>
      <c r="H440" s="3"/>
      <c r="I440" s="130"/>
      <c r="J440" s="131"/>
    </row>
    <row r="441" spans="6:10" ht="14">
      <c r="F441" s="3"/>
      <c r="H441" s="3"/>
      <c r="I441" s="130"/>
      <c r="J441" s="131"/>
    </row>
    <row r="442" spans="6:10" ht="14">
      <c r="F442" s="3"/>
      <c r="H442" s="3"/>
      <c r="I442" s="130"/>
      <c r="J442" s="131"/>
    </row>
    <row r="443" spans="6:10" ht="14">
      <c r="F443" s="3"/>
      <c r="H443" s="3"/>
      <c r="I443" s="130"/>
      <c r="J443" s="131"/>
    </row>
    <row r="444" spans="6:10" ht="14">
      <c r="F444" s="3"/>
      <c r="H444" s="3"/>
      <c r="I444" s="130"/>
      <c r="J444" s="131"/>
    </row>
    <row r="445" spans="6:10" ht="14">
      <c r="F445" s="3"/>
      <c r="H445" s="3"/>
      <c r="I445" s="130"/>
      <c r="J445" s="131"/>
    </row>
    <row r="446" spans="6:10" ht="14">
      <c r="F446" s="3"/>
      <c r="H446" s="3"/>
      <c r="I446" s="130"/>
      <c r="J446" s="131"/>
    </row>
    <row r="447" spans="6:10" ht="14">
      <c r="F447" s="3"/>
      <c r="H447" s="3"/>
      <c r="I447" s="130"/>
      <c r="J447" s="131"/>
    </row>
    <row r="448" spans="6:10" ht="14">
      <c r="F448" s="3"/>
      <c r="H448" s="3"/>
      <c r="I448" s="130"/>
      <c r="J448" s="131"/>
    </row>
    <row r="449" spans="6:10" ht="14">
      <c r="F449" s="3"/>
      <c r="H449" s="3"/>
      <c r="I449" s="130"/>
      <c r="J449" s="131"/>
    </row>
    <row r="450" spans="6:10" ht="14">
      <c r="F450" s="3"/>
      <c r="H450" s="3"/>
      <c r="I450" s="130"/>
      <c r="J450" s="131"/>
    </row>
    <row r="451" spans="6:10" ht="14">
      <c r="F451" s="3"/>
      <c r="H451" s="3"/>
      <c r="I451" s="130"/>
      <c r="J451" s="131"/>
    </row>
    <row r="452" spans="6:10" ht="14">
      <c r="F452" s="3"/>
      <c r="H452" s="3"/>
      <c r="I452" s="130"/>
      <c r="J452" s="131"/>
    </row>
    <row r="453" spans="6:10" ht="14">
      <c r="F453" s="3"/>
      <c r="H453" s="3"/>
      <c r="I453" s="130"/>
      <c r="J453" s="131"/>
    </row>
    <row r="454" spans="6:10" ht="14">
      <c r="F454" s="3"/>
      <c r="H454" s="3"/>
      <c r="I454" s="130"/>
      <c r="J454" s="131"/>
    </row>
    <row r="455" spans="6:10" ht="14">
      <c r="F455" s="3"/>
      <c r="H455" s="3"/>
      <c r="I455" s="130"/>
      <c r="J455" s="131"/>
    </row>
    <row r="456" spans="6:10" ht="14">
      <c r="F456" s="3"/>
      <c r="H456" s="3"/>
      <c r="I456" s="130"/>
      <c r="J456" s="131"/>
    </row>
    <row r="457" spans="6:10" ht="14">
      <c r="F457" s="3"/>
      <c r="H457" s="3"/>
      <c r="I457" s="130"/>
      <c r="J457" s="131"/>
    </row>
    <row r="458" spans="6:10" ht="14">
      <c r="F458" s="3"/>
      <c r="H458" s="3"/>
      <c r="I458" s="130"/>
      <c r="J458" s="131"/>
    </row>
    <row r="459" spans="6:10" ht="14">
      <c r="F459" s="3"/>
      <c r="H459" s="3"/>
      <c r="I459" s="130"/>
      <c r="J459" s="131"/>
    </row>
    <row r="460" spans="6:10" ht="14">
      <c r="F460" s="3"/>
      <c r="H460" s="3"/>
      <c r="I460" s="130"/>
      <c r="J460" s="131"/>
    </row>
    <row r="461" spans="6:10" ht="14">
      <c r="F461" s="3"/>
      <c r="H461" s="3"/>
      <c r="I461" s="130"/>
      <c r="J461" s="131"/>
    </row>
    <row r="462" spans="6:10" ht="14">
      <c r="F462" s="3"/>
      <c r="H462" s="3"/>
      <c r="I462" s="130"/>
      <c r="J462" s="131"/>
    </row>
    <row r="463" spans="6:10" ht="14">
      <c r="F463" s="3"/>
      <c r="H463" s="3"/>
      <c r="I463" s="130"/>
      <c r="J463" s="131"/>
    </row>
    <row r="464" spans="6:10" ht="14">
      <c r="F464" s="3"/>
      <c r="H464" s="3"/>
      <c r="I464" s="130"/>
      <c r="J464" s="131"/>
    </row>
    <row r="465" spans="6:10" ht="14">
      <c r="F465" s="3"/>
      <c r="H465" s="3"/>
      <c r="I465" s="130"/>
      <c r="J465" s="131"/>
    </row>
    <row r="466" spans="6:10" ht="14">
      <c r="F466" s="3"/>
      <c r="H466" s="3"/>
      <c r="I466" s="130"/>
      <c r="J466" s="131"/>
    </row>
    <row r="467" spans="6:10" ht="14">
      <c r="F467" s="3"/>
      <c r="H467" s="3"/>
      <c r="I467" s="130"/>
      <c r="J467" s="131"/>
    </row>
    <row r="468" spans="6:10" ht="14">
      <c r="F468" s="3"/>
      <c r="H468" s="3"/>
      <c r="I468" s="130"/>
      <c r="J468" s="131"/>
    </row>
    <row r="469" spans="6:10" ht="14">
      <c r="F469" s="3"/>
      <c r="H469" s="3"/>
      <c r="I469" s="130"/>
      <c r="J469" s="131"/>
    </row>
    <row r="470" spans="6:10" ht="14">
      <c r="F470" s="3"/>
      <c r="H470" s="3"/>
      <c r="I470" s="130"/>
      <c r="J470" s="131"/>
    </row>
    <row r="471" spans="6:10" ht="14">
      <c r="F471" s="3"/>
      <c r="H471" s="3"/>
      <c r="I471" s="130"/>
      <c r="J471" s="131"/>
    </row>
    <row r="472" spans="6:10" ht="14">
      <c r="F472" s="3"/>
      <c r="H472" s="3"/>
      <c r="I472" s="130"/>
      <c r="J472" s="131"/>
    </row>
    <row r="473" spans="6:10" ht="14">
      <c r="F473" s="3"/>
      <c r="H473" s="3"/>
      <c r="I473" s="130"/>
      <c r="J473" s="131"/>
    </row>
    <row r="474" spans="6:10" ht="14">
      <c r="F474" s="3"/>
      <c r="H474" s="3"/>
      <c r="I474" s="130"/>
      <c r="J474" s="131"/>
    </row>
    <row r="475" spans="6:10" ht="14">
      <c r="F475" s="3"/>
      <c r="H475" s="3"/>
      <c r="I475" s="130"/>
      <c r="J475" s="131"/>
    </row>
    <row r="476" spans="6:10" ht="14">
      <c r="F476" s="3"/>
      <c r="H476" s="3"/>
      <c r="I476" s="130"/>
      <c r="J476" s="131"/>
    </row>
    <row r="477" spans="6:10" ht="14">
      <c r="F477" s="3"/>
      <c r="H477" s="3"/>
      <c r="I477" s="130"/>
      <c r="J477" s="131"/>
    </row>
    <row r="478" spans="6:10" ht="14">
      <c r="F478" s="3"/>
      <c r="H478" s="3"/>
      <c r="I478" s="130"/>
      <c r="J478" s="131"/>
    </row>
    <row r="479" spans="6:10" ht="14">
      <c r="F479" s="3"/>
      <c r="H479" s="3"/>
      <c r="I479" s="130"/>
      <c r="J479" s="131"/>
    </row>
    <row r="480" spans="6:10" ht="14">
      <c r="F480" s="3"/>
      <c r="H480" s="3"/>
      <c r="I480" s="130"/>
      <c r="J480" s="131"/>
    </row>
    <row r="481" spans="6:10" ht="14">
      <c r="F481" s="3"/>
      <c r="H481" s="3"/>
      <c r="I481" s="130"/>
      <c r="J481" s="131"/>
    </row>
    <row r="482" spans="6:10" ht="14">
      <c r="F482" s="3"/>
      <c r="H482" s="3"/>
      <c r="I482" s="130"/>
      <c r="J482" s="131"/>
    </row>
    <row r="483" spans="6:10" ht="14">
      <c r="F483" s="3"/>
      <c r="H483" s="3"/>
      <c r="I483" s="130"/>
      <c r="J483" s="131"/>
    </row>
    <row r="484" spans="6:10" ht="14">
      <c r="F484" s="3"/>
      <c r="H484" s="3"/>
      <c r="I484" s="130"/>
      <c r="J484" s="131"/>
    </row>
    <row r="485" spans="6:10" ht="14">
      <c r="F485" s="3"/>
      <c r="H485" s="3"/>
      <c r="I485" s="130"/>
      <c r="J485" s="131"/>
    </row>
    <row r="486" spans="6:10" ht="14">
      <c r="F486" s="3"/>
      <c r="H486" s="3"/>
      <c r="I486" s="130"/>
      <c r="J486" s="131"/>
    </row>
    <row r="487" spans="6:10" ht="14">
      <c r="F487" s="3"/>
      <c r="H487" s="3"/>
      <c r="I487" s="130"/>
      <c r="J487" s="131"/>
    </row>
    <row r="488" spans="6:10" ht="14">
      <c r="F488" s="3"/>
      <c r="H488" s="3"/>
      <c r="I488" s="130"/>
      <c r="J488" s="131"/>
    </row>
    <row r="489" spans="6:10" ht="14">
      <c r="F489" s="3"/>
      <c r="H489" s="3"/>
      <c r="I489" s="130"/>
      <c r="J489" s="131"/>
    </row>
    <row r="490" spans="6:10" ht="14">
      <c r="F490" s="3"/>
      <c r="H490" s="3"/>
      <c r="I490" s="130"/>
      <c r="J490" s="131"/>
    </row>
    <row r="491" spans="6:10" ht="14">
      <c r="F491" s="3"/>
      <c r="H491" s="3"/>
      <c r="I491" s="130"/>
      <c r="J491" s="131"/>
    </row>
    <row r="492" spans="6:10" ht="14">
      <c r="F492" s="3"/>
      <c r="H492" s="3"/>
      <c r="I492" s="130"/>
      <c r="J492" s="131"/>
    </row>
    <row r="493" spans="6:10" ht="14">
      <c r="F493" s="3"/>
      <c r="H493" s="3"/>
      <c r="I493" s="130"/>
      <c r="J493" s="131"/>
    </row>
    <row r="494" spans="6:10" ht="14">
      <c r="F494" s="3"/>
      <c r="H494" s="3"/>
      <c r="I494" s="130"/>
      <c r="J494" s="131"/>
    </row>
    <row r="495" spans="6:10" ht="14">
      <c r="F495" s="3"/>
      <c r="H495" s="3"/>
      <c r="I495" s="130"/>
      <c r="J495" s="131"/>
    </row>
    <row r="496" spans="6:10" ht="14">
      <c r="F496" s="3"/>
      <c r="H496" s="3"/>
      <c r="I496" s="130"/>
      <c r="J496" s="131"/>
    </row>
    <row r="497" spans="6:10" ht="14">
      <c r="F497" s="3"/>
      <c r="H497" s="3"/>
      <c r="I497" s="130"/>
      <c r="J497" s="131"/>
    </row>
    <row r="498" spans="6:10" ht="14">
      <c r="F498" s="3"/>
      <c r="H498" s="3"/>
      <c r="I498" s="130"/>
      <c r="J498" s="131"/>
    </row>
    <row r="499" spans="6:10" ht="14">
      <c r="F499" s="3"/>
      <c r="H499" s="3"/>
      <c r="I499" s="130"/>
      <c r="J499" s="131"/>
    </row>
    <row r="500" spans="6:10" ht="14">
      <c r="F500" s="3"/>
      <c r="H500" s="3"/>
      <c r="I500" s="130"/>
      <c r="J500" s="131"/>
    </row>
    <row r="501" spans="6:10" ht="14">
      <c r="F501" s="3"/>
      <c r="H501" s="3"/>
      <c r="I501" s="130"/>
      <c r="J501" s="131"/>
    </row>
    <row r="502" spans="6:10" ht="14">
      <c r="F502" s="3"/>
      <c r="H502" s="3"/>
      <c r="I502" s="130"/>
      <c r="J502" s="131"/>
    </row>
    <row r="503" spans="6:10" ht="14">
      <c r="F503" s="3"/>
      <c r="H503" s="3"/>
      <c r="I503" s="130"/>
      <c r="J503" s="131"/>
    </row>
    <row r="504" spans="6:10" ht="14">
      <c r="F504" s="3"/>
      <c r="H504" s="3"/>
      <c r="I504" s="130"/>
      <c r="J504" s="131"/>
    </row>
    <row r="505" spans="6:10" ht="14">
      <c r="F505" s="3"/>
      <c r="H505" s="3"/>
      <c r="I505" s="130"/>
      <c r="J505" s="131"/>
    </row>
    <row r="506" spans="6:10" ht="14">
      <c r="F506" s="3"/>
      <c r="H506" s="3"/>
      <c r="I506" s="130"/>
      <c r="J506" s="131"/>
    </row>
    <row r="507" spans="6:10" ht="14">
      <c r="F507" s="3"/>
      <c r="H507" s="3"/>
      <c r="I507" s="130"/>
      <c r="J507" s="131"/>
    </row>
    <row r="508" spans="6:10" ht="14">
      <c r="F508" s="3"/>
      <c r="H508" s="3"/>
      <c r="I508" s="130"/>
      <c r="J508" s="131"/>
    </row>
    <row r="509" spans="6:10" ht="14">
      <c r="F509" s="3"/>
      <c r="H509" s="3"/>
      <c r="I509" s="130"/>
      <c r="J509" s="131"/>
    </row>
    <row r="510" spans="6:10" ht="14">
      <c r="F510" s="3"/>
      <c r="H510" s="3"/>
      <c r="I510" s="130"/>
      <c r="J510" s="131"/>
    </row>
    <row r="511" spans="6:10" ht="14">
      <c r="F511" s="3"/>
      <c r="H511" s="3"/>
      <c r="I511" s="130"/>
      <c r="J511" s="131"/>
    </row>
    <row r="512" spans="6:10" ht="14">
      <c r="F512" s="3"/>
      <c r="H512" s="3"/>
      <c r="I512" s="130"/>
      <c r="J512" s="131"/>
    </row>
    <row r="513" spans="6:10" ht="14">
      <c r="F513" s="3"/>
      <c r="H513" s="3"/>
      <c r="I513" s="130"/>
      <c r="J513" s="131"/>
    </row>
    <row r="514" spans="6:10" ht="14">
      <c r="F514" s="3"/>
      <c r="H514" s="3"/>
      <c r="I514" s="130"/>
      <c r="J514" s="131"/>
    </row>
    <row r="515" spans="6:10" ht="14">
      <c r="F515" s="3"/>
      <c r="H515" s="3"/>
      <c r="I515" s="130"/>
      <c r="J515" s="131"/>
    </row>
    <row r="516" spans="6:10" ht="14">
      <c r="F516" s="3"/>
      <c r="H516" s="3"/>
      <c r="I516" s="130"/>
      <c r="J516" s="131"/>
    </row>
    <row r="517" spans="6:10" ht="14">
      <c r="F517" s="3"/>
      <c r="H517" s="3"/>
      <c r="I517" s="130"/>
      <c r="J517" s="131"/>
    </row>
    <row r="518" spans="6:10" ht="14">
      <c r="F518" s="3"/>
      <c r="H518" s="3"/>
      <c r="I518" s="130"/>
      <c r="J518" s="131"/>
    </row>
    <row r="519" spans="6:10" ht="14">
      <c r="F519" s="3"/>
      <c r="H519" s="3"/>
      <c r="I519" s="130"/>
      <c r="J519" s="131"/>
    </row>
    <row r="520" spans="6:10" ht="14">
      <c r="F520" s="3"/>
      <c r="H520" s="3"/>
      <c r="I520" s="130"/>
      <c r="J520" s="131"/>
    </row>
    <row r="521" spans="6:10" ht="14">
      <c r="F521" s="3"/>
      <c r="H521" s="3"/>
      <c r="I521" s="130"/>
      <c r="J521" s="131"/>
    </row>
    <row r="522" spans="6:10" ht="14">
      <c r="F522" s="3"/>
      <c r="H522" s="3"/>
      <c r="I522" s="130"/>
      <c r="J522" s="131"/>
    </row>
    <row r="523" spans="6:10" ht="14">
      <c r="F523" s="3"/>
      <c r="H523" s="3"/>
      <c r="I523" s="130"/>
      <c r="J523" s="131"/>
    </row>
    <row r="524" spans="6:10" ht="14">
      <c r="F524" s="3"/>
      <c r="H524" s="3"/>
      <c r="I524" s="130"/>
      <c r="J524" s="131"/>
    </row>
    <row r="525" spans="6:10" ht="14">
      <c r="F525" s="3"/>
      <c r="H525" s="3"/>
      <c r="I525" s="130"/>
      <c r="J525" s="131"/>
    </row>
    <row r="526" spans="6:10" ht="14">
      <c r="F526" s="3"/>
      <c r="H526" s="3"/>
      <c r="I526" s="130"/>
      <c r="J526" s="131"/>
    </row>
    <row r="527" spans="6:10" ht="14">
      <c r="F527" s="3"/>
      <c r="H527" s="3"/>
      <c r="I527" s="130"/>
      <c r="J527" s="131"/>
    </row>
    <row r="528" spans="6:10" ht="14">
      <c r="F528" s="3"/>
      <c r="H528" s="3"/>
      <c r="I528" s="130"/>
      <c r="J528" s="131"/>
    </row>
    <row r="529" spans="6:10" ht="14">
      <c r="F529" s="3"/>
      <c r="H529" s="3"/>
      <c r="I529" s="130"/>
      <c r="J529" s="131"/>
    </row>
    <row r="530" spans="6:10" ht="14">
      <c r="F530" s="3"/>
      <c r="H530" s="3"/>
      <c r="I530" s="130"/>
      <c r="J530" s="131"/>
    </row>
    <row r="531" spans="6:10" ht="14">
      <c r="F531" s="3"/>
      <c r="H531" s="3"/>
      <c r="I531" s="130"/>
      <c r="J531" s="131"/>
    </row>
    <row r="532" spans="6:10" ht="14">
      <c r="F532" s="3"/>
      <c r="H532" s="3"/>
      <c r="I532" s="130"/>
      <c r="J532" s="131"/>
    </row>
    <row r="533" spans="6:10" ht="14">
      <c r="F533" s="3"/>
      <c r="H533" s="3"/>
      <c r="I533" s="130"/>
      <c r="J533" s="131"/>
    </row>
    <row r="534" spans="6:10" ht="14">
      <c r="F534" s="3"/>
      <c r="H534" s="3"/>
      <c r="I534" s="130"/>
      <c r="J534" s="131"/>
    </row>
    <row r="535" spans="6:10" ht="14">
      <c r="F535" s="3"/>
      <c r="H535" s="3"/>
      <c r="I535" s="130"/>
      <c r="J535" s="131"/>
    </row>
    <row r="536" spans="6:10" ht="14">
      <c r="F536" s="3"/>
      <c r="H536" s="3"/>
      <c r="I536" s="130"/>
      <c r="J536" s="131"/>
    </row>
    <row r="537" spans="6:10" ht="14">
      <c r="F537" s="3"/>
      <c r="H537" s="3"/>
      <c r="I537" s="130"/>
      <c r="J537" s="131"/>
    </row>
    <row r="538" spans="6:10" ht="14">
      <c r="F538" s="3"/>
      <c r="H538" s="3"/>
      <c r="I538" s="130"/>
      <c r="J538" s="131"/>
    </row>
    <row r="539" spans="6:10" ht="14">
      <c r="F539" s="3"/>
      <c r="H539" s="3"/>
      <c r="I539" s="130"/>
      <c r="J539" s="131"/>
    </row>
    <row r="540" spans="6:10" ht="14">
      <c r="F540" s="3"/>
      <c r="H540" s="3"/>
      <c r="I540" s="130"/>
      <c r="J540" s="131"/>
    </row>
    <row r="541" spans="6:10" ht="14">
      <c r="F541" s="3"/>
      <c r="H541" s="3"/>
      <c r="I541" s="130"/>
      <c r="J541" s="131"/>
    </row>
    <row r="542" spans="6:10" ht="14">
      <c r="F542" s="3"/>
      <c r="H542" s="3"/>
      <c r="I542" s="130"/>
      <c r="J542" s="131"/>
    </row>
    <row r="543" spans="6:10" ht="14">
      <c r="F543" s="3"/>
      <c r="H543" s="3"/>
      <c r="I543" s="130"/>
      <c r="J543" s="131"/>
    </row>
    <row r="544" spans="6:10" ht="14">
      <c r="F544" s="3"/>
      <c r="H544" s="3"/>
      <c r="I544" s="130"/>
      <c r="J544" s="131"/>
    </row>
    <row r="545" spans="6:10" ht="14">
      <c r="F545" s="3"/>
      <c r="H545" s="3"/>
      <c r="I545" s="130"/>
      <c r="J545" s="131"/>
    </row>
    <row r="546" spans="6:10" ht="14">
      <c r="F546" s="3"/>
      <c r="H546" s="3"/>
      <c r="I546" s="130"/>
      <c r="J546" s="131"/>
    </row>
    <row r="547" spans="6:10" ht="14">
      <c r="F547" s="3"/>
      <c r="H547" s="3"/>
      <c r="I547" s="130"/>
      <c r="J547" s="131"/>
    </row>
    <row r="548" spans="6:10" ht="14">
      <c r="F548" s="3"/>
      <c r="H548" s="3"/>
      <c r="I548" s="130"/>
      <c r="J548" s="131"/>
    </row>
    <row r="549" spans="6:10" ht="14">
      <c r="F549" s="3"/>
      <c r="H549" s="3"/>
      <c r="I549" s="130"/>
      <c r="J549" s="131"/>
    </row>
    <row r="550" spans="6:10" ht="14">
      <c r="F550" s="3"/>
      <c r="H550" s="3"/>
      <c r="I550" s="130"/>
      <c r="J550" s="131"/>
    </row>
    <row r="551" spans="6:10" ht="14">
      <c r="F551" s="3"/>
      <c r="H551" s="3"/>
      <c r="I551" s="130"/>
      <c r="J551" s="131"/>
    </row>
    <row r="552" spans="6:10" ht="14">
      <c r="F552" s="3"/>
      <c r="H552" s="3"/>
      <c r="I552" s="130"/>
      <c r="J552" s="131"/>
    </row>
    <row r="553" spans="6:10" ht="14">
      <c r="F553" s="3"/>
      <c r="H553" s="3"/>
      <c r="I553" s="130"/>
      <c r="J553" s="131"/>
    </row>
    <row r="554" spans="6:10" ht="14">
      <c r="F554" s="3"/>
      <c r="H554" s="3"/>
      <c r="I554" s="130"/>
      <c r="J554" s="131"/>
    </row>
    <row r="555" spans="6:10" ht="14">
      <c r="F555" s="3"/>
      <c r="H555" s="3"/>
      <c r="I555" s="130"/>
      <c r="J555" s="131"/>
    </row>
    <row r="556" spans="6:10" ht="14">
      <c r="F556" s="3"/>
      <c r="H556" s="3"/>
      <c r="I556" s="130"/>
      <c r="J556" s="131"/>
    </row>
    <row r="557" spans="6:10" ht="14">
      <c r="F557" s="3"/>
      <c r="H557" s="3"/>
      <c r="I557" s="130"/>
      <c r="J557" s="131"/>
    </row>
    <row r="558" spans="6:10" ht="14">
      <c r="F558" s="3"/>
      <c r="H558" s="3"/>
      <c r="I558" s="130"/>
      <c r="J558" s="131"/>
    </row>
    <row r="559" spans="6:10" ht="14">
      <c r="F559" s="3"/>
      <c r="H559" s="3"/>
      <c r="I559" s="130"/>
      <c r="J559" s="131"/>
    </row>
    <row r="560" spans="6:10" ht="14">
      <c r="F560" s="3"/>
      <c r="H560" s="3"/>
      <c r="I560" s="130"/>
      <c r="J560" s="131"/>
    </row>
    <row r="561" spans="6:10" ht="14">
      <c r="F561" s="3"/>
      <c r="H561" s="3"/>
      <c r="I561" s="130"/>
      <c r="J561" s="131"/>
    </row>
    <row r="562" spans="6:10" ht="14">
      <c r="F562" s="3"/>
      <c r="H562" s="3"/>
      <c r="I562" s="130"/>
      <c r="J562" s="131"/>
    </row>
    <row r="563" spans="6:10" ht="14">
      <c r="F563" s="3"/>
      <c r="H563" s="3"/>
      <c r="I563" s="130"/>
      <c r="J563" s="131"/>
    </row>
    <row r="564" spans="6:10" ht="14">
      <c r="F564" s="3"/>
      <c r="H564" s="3"/>
      <c r="I564" s="130"/>
      <c r="J564" s="131"/>
    </row>
    <row r="565" spans="6:10" ht="14">
      <c r="F565" s="3"/>
      <c r="H565" s="3"/>
      <c r="I565" s="130"/>
      <c r="J565" s="131"/>
    </row>
    <row r="566" spans="6:10" ht="14">
      <c r="F566" s="3"/>
      <c r="H566" s="3"/>
      <c r="I566" s="130"/>
      <c r="J566" s="131"/>
    </row>
    <row r="567" spans="6:10" ht="14">
      <c r="F567" s="3"/>
      <c r="H567" s="3"/>
      <c r="I567" s="130"/>
      <c r="J567" s="131"/>
    </row>
    <row r="568" spans="6:10" ht="14">
      <c r="F568" s="3"/>
      <c r="H568" s="3"/>
      <c r="I568" s="130"/>
      <c r="J568" s="131"/>
    </row>
    <row r="569" spans="6:10" ht="14">
      <c r="F569" s="3"/>
      <c r="H569" s="3"/>
      <c r="I569" s="130"/>
      <c r="J569" s="131"/>
    </row>
    <row r="570" spans="6:10" ht="14">
      <c r="F570" s="3"/>
      <c r="H570" s="3"/>
      <c r="I570" s="130"/>
      <c r="J570" s="131"/>
    </row>
    <row r="571" spans="6:10" ht="14">
      <c r="F571" s="3"/>
      <c r="H571" s="3"/>
      <c r="I571" s="130"/>
      <c r="J571" s="131"/>
    </row>
    <row r="572" spans="6:10" ht="14">
      <c r="F572" s="3"/>
      <c r="H572" s="3"/>
      <c r="I572" s="130"/>
      <c r="J572" s="131"/>
    </row>
    <row r="573" spans="6:10" ht="14">
      <c r="F573" s="3"/>
      <c r="H573" s="3"/>
      <c r="I573" s="130"/>
      <c r="J573" s="131"/>
    </row>
    <row r="574" spans="6:10" ht="14">
      <c r="F574" s="3"/>
      <c r="H574" s="3"/>
      <c r="I574" s="130"/>
      <c r="J574" s="131"/>
    </row>
    <row r="575" spans="6:10" ht="14">
      <c r="F575" s="3"/>
      <c r="H575" s="3"/>
      <c r="I575" s="130"/>
      <c r="J575" s="131"/>
    </row>
    <row r="576" spans="6:10" ht="14">
      <c r="F576" s="3"/>
      <c r="H576" s="3"/>
      <c r="I576" s="130"/>
      <c r="J576" s="131"/>
    </row>
    <row r="577" spans="6:10" ht="14">
      <c r="F577" s="3"/>
      <c r="H577" s="3"/>
      <c r="I577" s="130"/>
      <c r="J577" s="131"/>
    </row>
    <row r="578" spans="6:10" ht="14">
      <c r="F578" s="3"/>
      <c r="H578" s="3"/>
      <c r="I578" s="130"/>
      <c r="J578" s="131"/>
    </row>
    <row r="579" spans="6:10" ht="14">
      <c r="F579" s="3"/>
      <c r="H579" s="3"/>
      <c r="I579" s="130"/>
      <c r="J579" s="131"/>
    </row>
    <row r="580" spans="6:10" ht="14">
      <c r="F580" s="3"/>
      <c r="H580" s="3"/>
      <c r="I580" s="130"/>
      <c r="J580" s="131"/>
    </row>
    <row r="581" spans="6:10" ht="14">
      <c r="F581" s="3"/>
      <c r="H581" s="3"/>
      <c r="I581" s="130"/>
      <c r="J581" s="131"/>
    </row>
    <row r="582" spans="6:10" ht="14">
      <c r="F582" s="3"/>
      <c r="H582" s="3"/>
      <c r="I582" s="130"/>
      <c r="J582" s="131"/>
    </row>
    <row r="583" spans="6:10" ht="14">
      <c r="F583" s="3"/>
      <c r="H583" s="3"/>
      <c r="I583" s="130"/>
      <c r="J583" s="131"/>
    </row>
    <row r="584" spans="6:10" ht="14">
      <c r="F584" s="3"/>
      <c r="H584" s="3"/>
      <c r="I584" s="130"/>
      <c r="J584" s="131"/>
    </row>
    <row r="585" spans="6:10" ht="14">
      <c r="F585" s="3"/>
      <c r="H585" s="3"/>
      <c r="I585" s="130"/>
      <c r="J585" s="131"/>
    </row>
    <row r="586" spans="6:10" ht="14">
      <c r="F586" s="3"/>
      <c r="H586" s="3"/>
      <c r="I586" s="130"/>
      <c r="J586" s="131"/>
    </row>
    <row r="587" spans="6:10" ht="14">
      <c r="F587" s="3"/>
      <c r="H587" s="3"/>
      <c r="I587" s="130"/>
      <c r="J587" s="131"/>
    </row>
    <row r="588" spans="6:10" ht="14">
      <c r="F588" s="3"/>
      <c r="H588" s="3"/>
      <c r="I588" s="130"/>
      <c r="J588" s="131"/>
    </row>
    <row r="589" spans="6:10" ht="14">
      <c r="F589" s="3"/>
      <c r="H589" s="3"/>
      <c r="I589" s="130"/>
      <c r="J589" s="131"/>
    </row>
    <row r="590" spans="6:10" ht="14">
      <c r="F590" s="3"/>
      <c r="H590" s="3"/>
      <c r="I590" s="130"/>
      <c r="J590" s="131"/>
    </row>
    <row r="591" spans="6:10" ht="14">
      <c r="F591" s="3"/>
      <c r="H591" s="3"/>
      <c r="I591" s="130"/>
      <c r="J591" s="131"/>
    </row>
    <row r="592" spans="6:10" ht="14">
      <c r="F592" s="3"/>
      <c r="H592" s="3"/>
      <c r="I592" s="130"/>
      <c r="J592" s="131"/>
    </row>
    <row r="593" spans="6:10" ht="14">
      <c r="F593" s="3"/>
      <c r="H593" s="3"/>
      <c r="I593" s="130"/>
      <c r="J593" s="131"/>
    </row>
    <row r="594" spans="6:10" ht="14">
      <c r="F594" s="3"/>
      <c r="H594" s="3"/>
      <c r="I594" s="130"/>
      <c r="J594" s="131"/>
    </row>
    <row r="595" spans="6:10" ht="14">
      <c r="F595" s="3"/>
      <c r="H595" s="3"/>
      <c r="I595" s="130"/>
      <c r="J595" s="131"/>
    </row>
    <row r="596" spans="6:10" ht="14">
      <c r="F596" s="3"/>
      <c r="H596" s="3"/>
      <c r="I596" s="130"/>
      <c r="J596" s="131"/>
    </row>
    <row r="597" spans="6:10" ht="14">
      <c r="F597" s="3"/>
      <c r="H597" s="3"/>
      <c r="I597" s="130"/>
      <c r="J597" s="131"/>
    </row>
    <row r="598" spans="6:10" ht="14">
      <c r="F598" s="3"/>
      <c r="H598" s="3"/>
      <c r="I598" s="130"/>
      <c r="J598" s="131"/>
    </row>
    <row r="599" spans="6:10" ht="14">
      <c r="F599" s="3"/>
      <c r="H599" s="3"/>
      <c r="I599" s="130"/>
      <c r="J599" s="131"/>
    </row>
    <row r="600" spans="6:10" ht="14">
      <c r="F600" s="3"/>
      <c r="H600" s="3"/>
      <c r="I600" s="130"/>
      <c r="J600" s="131"/>
    </row>
    <row r="601" spans="6:10" ht="14">
      <c r="F601" s="3"/>
      <c r="H601" s="3"/>
      <c r="I601" s="130"/>
      <c r="J601" s="131"/>
    </row>
    <row r="602" spans="6:10" ht="14">
      <c r="F602" s="3"/>
      <c r="H602" s="3"/>
      <c r="I602" s="130"/>
      <c r="J602" s="131"/>
    </row>
    <row r="603" spans="6:10" ht="14">
      <c r="F603" s="3"/>
      <c r="H603" s="3"/>
      <c r="I603" s="130"/>
      <c r="J603" s="131"/>
    </row>
    <row r="604" spans="6:10" ht="14">
      <c r="F604" s="3"/>
      <c r="H604" s="3"/>
      <c r="I604" s="130"/>
      <c r="J604" s="131"/>
    </row>
    <row r="605" spans="6:10" ht="14">
      <c r="F605" s="3"/>
      <c r="H605" s="3"/>
      <c r="I605" s="130"/>
      <c r="J605" s="131"/>
    </row>
    <row r="606" spans="6:10" ht="14">
      <c r="F606" s="3"/>
      <c r="H606" s="3"/>
      <c r="I606" s="130"/>
      <c r="J606" s="131"/>
    </row>
    <row r="607" spans="6:10" ht="14">
      <c r="F607" s="3"/>
      <c r="H607" s="3"/>
      <c r="I607" s="130"/>
      <c r="J607" s="131"/>
    </row>
    <row r="608" spans="6:10" ht="14">
      <c r="F608" s="3"/>
      <c r="H608" s="3"/>
      <c r="I608" s="130"/>
      <c r="J608" s="131"/>
    </row>
    <row r="609" spans="6:10" ht="14">
      <c r="F609" s="3"/>
      <c r="H609" s="3"/>
      <c r="I609" s="130"/>
      <c r="J609" s="131"/>
    </row>
    <row r="610" spans="6:10" ht="14">
      <c r="F610" s="3"/>
      <c r="H610" s="3"/>
      <c r="I610" s="130"/>
      <c r="J610" s="131"/>
    </row>
    <row r="611" spans="6:10" ht="14">
      <c r="F611" s="3"/>
      <c r="H611" s="3"/>
      <c r="I611" s="130"/>
      <c r="J611" s="131"/>
    </row>
    <row r="612" spans="6:10" ht="14">
      <c r="F612" s="3"/>
      <c r="H612" s="3"/>
      <c r="I612" s="130"/>
      <c r="J612" s="131"/>
    </row>
    <row r="613" spans="6:10" ht="14">
      <c r="F613" s="3"/>
      <c r="H613" s="3"/>
      <c r="I613" s="130"/>
      <c r="J613" s="131"/>
    </row>
    <row r="614" spans="6:10" ht="14">
      <c r="F614" s="3"/>
      <c r="H614" s="3"/>
      <c r="I614" s="130"/>
      <c r="J614" s="131"/>
    </row>
    <row r="615" spans="6:10" ht="14">
      <c r="F615" s="3"/>
      <c r="H615" s="3"/>
      <c r="I615" s="130"/>
      <c r="J615" s="131"/>
    </row>
    <row r="616" spans="6:10" ht="14">
      <c r="F616" s="3"/>
      <c r="H616" s="3"/>
      <c r="I616" s="130"/>
      <c r="J616" s="131"/>
    </row>
    <row r="617" spans="6:10" ht="14">
      <c r="F617" s="3"/>
      <c r="H617" s="3"/>
      <c r="I617" s="130"/>
      <c r="J617" s="131"/>
    </row>
    <row r="618" spans="6:10" ht="14">
      <c r="F618" s="3"/>
      <c r="H618" s="3"/>
      <c r="I618" s="130"/>
      <c r="J618" s="131"/>
    </row>
    <row r="619" spans="6:10" ht="14">
      <c r="F619" s="3"/>
      <c r="H619" s="3"/>
      <c r="I619" s="130"/>
      <c r="J619" s="131"/>
    </row>
    <row r="620" spans="6:10" ht="14">
      <c r="F620" s="3"/>
      <c r="H620" s="3"/>
      <c r="I620" s="130"/>
      <c r="J620" s="131"/>
    </row>
    <row r="621" spans="6:10" ht="14">
      <c r="F621" s="3"/>
      <c r="H621" s="3"/>
      <c r="I621" s="130"/>
      <c r="J621" s="131"/>
    </row>
    <row r="622" spans="6:10" ht="14">
      <c r="F622" s="3"/>
      <c r="H622" s="3"/>
      <c r="I622" s="130"/>
      <c r="J622" s="131"/>
    </row>
    <row r="623" spans="6:10" ht="14">
      <c r="F623" s="3"/>
      <c r="H623" s="3"/>
      <c r="I623" s="130"/>
      <c r="J623" s="131"/>
    </row>
    <row r="624" spans="6:10" ht="14">
      <c r="F624" s="3"/>
      <c r="H624" s="3"/>
      <c r="I624" s="130"/>
      <c r="J624" s="131"/>
    </row>
    <row r="625" spans="6:10" ht="14">
      <c r="F625" s="3"/>
      <c r="H625" s="3"/>
      <c r="I625" s="130"/>
      <c r="J625" s="131"/>
    </row>
    <row r="626" spans="6:10" ht="14">
      <c r="F626" s="3"/>
      <c r="H626" s="3"/>
      <c r="I626" s="130"/>
      <c r="J626" s="131"/>
    </row>
    <row r="627" spans="6:10" ht="14">
      <c r="F627" s="3"/>
      <c r="H627" s="3"/>
      <c r="I627" s="130"/>
      <c r="J627" s="131"/>
    </row>
    <row r="628" spans="6:10" ht="14">
      <c r="F628" s="3"/>
      <c r="H628" s="3"/>
      <c r="I628" s="130"/>
      <c r="J628" s="131"/>
    </row>
    <row r="629" spans="6:10" ht="14">
      <c r="F629" s="3"/>
      <c r="H629" s="3"/>
      <c r="I629" s="130"/>
      <c r="J629" s="131"/>
    </row>
    <row r="630" spans="6:10" ht="14">
      <c r="F630" s="3"/>
      <c r="H630" s="3"/>
      <c r="I630" s="130"/>
      <c r="J630" s="131"/>
    </row>
    <row r="631" spans="6:10" ht="14">
      <c r="F631" s="3"/>
      <c r="H631" s="3"/>
      <c r="I631" s="130"/>
      <c r="J631" s="131"/>
    </row>
    <row r="632" spans="6:10" ht="14">
      <c r="F632" s="3"/>
      <c r="H632" s="3"/>
      <c r="I632" s="130"/>
      <c r="J632" s="131"/>
    </row>
    <row r="633" spans="6:10" ht="14">
      <c r="F633" s="3"/>
      <c r="H633" s="3"/>
      <c r="I633" s="130"/>
      <c r="J633" s="131"/>
    </row>
    <row r="634" spans="6:10" ht="14">
      <c r="F634" s="3"/>
      <c r="H634" s="3"/>
      <c r="I634" s="130"/>
      <c r="J634" s="131"/>
    </row>
    <row r="635" spans="6:10" ht="14">
      <c r="F635" s="3"/>
      <c r="H635" s="3"/>
      <c r="I635" s="130"/>
      <c r="J635" s="131"/>
    </row>
    <row r="636" spans="6:10" ht="14">
      <c r="F636" s="3"/>
      <c r="H636" s="3"/>
      <c r="I636" s="130"/>
      <c r="J636" s="131"/>
    </row>
    <row r="637" spans="6:10" ht="14">
      <c r="F637" s="3"/>
      <c r="H637" s="3"/>
      <c r="I637" s="130"/>
      <c r="J637" s="131"/>
    </row>
    <row r="638" spans="6:10" ht="14">
      <c r="F638" s="3"/>
      <c r="H638" s="3"/>
      <c r="I638" s="130"/>
      <c r="J638" s="131"/>
    </row>
    <row r="639" spans="6:10" ht="14">
      <c r="F639" s="3"/>
      <c r="H639" s="3"/>
      <c r="I639" s="130"/>
      <c r="J639" s="131"/>
    </row>
    <row r="640" spans="6:10" ht="14">
      <c r="F640" s="3"/>
      <c r="H640" s="3"/>
      <c r="I640" s="130"/>
      <c r="J640" s="131"/>
    </row>
    <row r="641" spans="6:10" ht="14">
      <c r="F641" s="3"/>
      <c r="H641" s="3"/>
      <c r="I641" s="130"/>
      <c r="J641" s="131"/>
    </row>
    <row r="642" spans="6:10" ht="14">
      <c r="F642" s="3"/>
      <c r="H642" s="3"/>
      <c r="I642" s="130"/>
      <c r="J642" s="131"/>
    </row>
    <row r="643" spans="6:10" ht="14">
      <c r="F643" s="3"/>
      <c r="H643" s="3"/>
      <c r="I643" s="130"/>
      <c r="J643" s="131"/>
    </row>
    <row r="644" spans="6:10" ht="14">
      <c r="F644" s="3"/>
      <c r="H644" s="3"/>
      <c r="I644" s="130"/>
      <c r="J644" s="131"/>
    </row>
    <row r="645" spans="6:10" ht="14">
      <c r="F645" s="3"/>
      <c r="H645" s="3"/>
      <c r="I645" s="130"/>
      <c r="J645" s="131"/>
    </row>
    <row r="646" spans="6:10" ht="14">
      <c r="F646" s="3"/>
      <c r="H646" s="3"/>
      <c r="I646" s="130"/>
      <c r="J646" s="131"/>
    </row>
    <row r="647" spans="6:10" ht="14">
      <c r="F647" s="3"/>
      <c r="H647" s="3"/>
      <c r="I647" s="130"/>
      <c r="J647" s="131"/>
    </row>
    <row r="648" spans="6:10" ht="14">
      <c r="F648" s="3"/>
      <c r="H648" s="3"/>
      <c r="I648" s="130"/>
      <c r="J648" s="131"/>
    </row>
    <row r="649" spans="6:10" ht="14">
      <c r="F649" s="3"/>
      <c r="H649" s="3"/>
      <c r="I649" s="130"/>
      <c r="J649" s="131"/>
    </row>
    <row r="650" spans="6:10" ht="14">
      <c r="F650" s="3"/>
      <c r="H650" s="3"/>
      <c r="I650" s="130"/>
      <c r="J650" s="131"/>
    </row>
    <row r="651" spans="6:10" ht="14">
      <c r="F651" s="3"/>
      <c r="H651" s="3"/>
      <c r="I651" s="130"/>
      <c r="J651" s="131"/>
    </row>
    <row r="652" spans="6:10" ht="14">
      <c r="F652" s="3"/>
      <c r="H652" s="3"/>
      <c r="I652" s="130"/>
      <c r="J652" s="131"/>
    </row>
    <row r="653" spans="6:10" ht="14">
      <c r="F653" s="3"/>
      <c r="H653" s="3"/>
      <c r="I653" s="130"/>
      <c r="J653" s="131"/>
    </row>
    <row r="654" spans="6:10" ht="14">
      <c r="F654" s="3"/>
      <c r="H654" s="3"/>
      <c r="I654" s="130"/>
      <c r="J654" s="131"/>
    </row>
    <row r="655" spans="6:10" ht="14">
      <c r="F655" s="3"/>
      <c r="H655" s="3"/>
      <c r="I655" s="130"/>
      <c r="J655" s="131"/>
    </row>
    <row r="656" spans="6:10" ht="14">
      <c r="F656" s="3"/>
      <c r="H656" s="3"/>
      <c r="I656" s="130"/>
      <c r="J656" s="131"/>
    </row>
    <row r="657" spans="6:10" ht="14">
      <c r="F657" s="3"/>
      <c r="H657" s="3"/>
      <c r="I657" s="130"/>
      <c r="J657" s="131"/>
    </row>
    <row r="658" spans="6:10" ht="14">
      <c r="F658" s="3"/>
      <c r="H658" s="3"/>
      <c r="I658" s="130"/>
      <c r="J658" s="131"/>
    </row>
    <row r="659" spans="6:10" ht="14">
      <c r="F659" s="3"/>
      <c r="H659" s="3"/>
      <c r="I659" s="130"/>
      <c r="J659" s="131"/>
    </row>
    <row r="660" spans="6:10" ht="14">
      <c r="F660" s="3"/>
      <c r="H660" s="3"/>
      <c r="I660" s="130"/>
      <c r="J660" s="131"/>
    </row>
    <row r="661" spans="6:10" ht="14">
      <c r="F661" s="3"/>
      <c r="H661" s="3"/>
      <c r="I661" s="130"/>
      <c r="J661" s="131"/>
    </row>
    <row r="662" spans="6:10" ht="14">
      <c r="F662" s="3"/>
      <c r="H662" s="3"/>
      <c r="I662" s="130"/>
      <c r="J662" s="131"/>
    </row>
    <row r="663" spans="6:10" ht="14">
      <c r="F663" s="3"/>
      <c r="H663" s="3"/>
      <c r="I663" s="130"/>
      <c r="J663" s="131"/>
    </row>
    <row r="664" spans="6:10" ht="14">
      <c r="F664" s="3"/>
      <c r="H664" s="3"/>
      <c r="I664" s="130"/>
      <c r="J664" s="131"/>
    </row>
    <row r="665" spans="6:10" ht="14">
      <c r="F665" s="3"/>
      <c r="H665" s="3"/>
      <c r="I665" s="130"/>
      <c r="J665" s="131"/>
    </row>
    <row r="666" spans="6:10" ht="14">
      <c r="F666" s="3"/>
      <c r="H666" s="3"/>
      <c r="I666" s="130"/>
      <c r="J666" s="131"/>
    </row>
    <row r="667" spans="6:10" ht="14">
      <c r="F667" s="3"/>
      <c r="H667" s="3"/>
      <c r="I667" s="130"/>
      <c r="J667" s="131"/>
    </row>
    <row r="668" spans="6:10" ht="14">
      <c r="F668" s="3"/>
      <c r="H668" s="3"/>
      <c r="I668" s="130"/>
      <c r="J668" s="131"/>
    </row>
    <row r="669" spans="6:10" ht="14">
      <c r="F669" s="3"/>
      <c r="H669" s="3"/>
      <c r="I669" s="130"/>
      <c r="J669" s="131"/>
    </row>
    <row r="670" spans="6:10" ht="14">
      <c r="F670" s="3"/>
      <c r="H670" s="3"/>
      <c r="I670" s="130"/>
      <c r="J670" s="131"/>
    </row>
    <row r="671" spans="6:10" ht="14">
      <c r="F671" s="3"/>
      <c r="H671" s="3"/>
      <c r="I671" s="130"/>
      <c r="J671" s="131"/>
    </row>
    <row r="672" spans="6:10" ht="14">
      <c r="F672" s="3"/>
      <c r="H672" s="3"/>
      <c r="I672" s="130"/>
      <c r="J672" s="131"/>
    </row>
    <row r="673" spans="6:10" ht="14">
      <c r="F673" s="3"/>
      <c r="H673" s="3"/>
      <c r="I673" s="130"/>
      <c r="J673" s="131"/>
    </row>
    <row r="674" spans="6:10" ht="14">
      <c r="F674" s="3"/>
      <c r="H674" s="3"/>
      <c r="I674" s="130"/>
      <c r="J674" s="131"/>
    </row>
    <row r="675" spans="6:10" ht="14">
      <c r="F675" s="3"/>
      <c r="H675" s="3"/>
      <c r="I675" s="130"/>
      <c r="J675" s="131"/>
    </row>
    <row r="676" spans="6:10" ht="14">
      <c r="F676" s="3"/>
      <c r="H676" s="3"/>
      <c r="I676" s="130"/>
      <c r="J676" s="131"/>
    </row>
    <row r="677" spans="6:10" ht="14">
      <c r="F677" s="3"/>
      <c r="H677" s="3"/>
      <c r="I677" s="130"/>
      <c r="J677" s="131"/>
    </row>
    <row r="678" spans="6:10" ht="14">
      <c r="F678" s="3"/>
      <c r="H678" s="3"/>
      <c r="I678" s="130"/>
      <c r="J678" s="131"/>
    </row>
    <row r="679" spans="6:10" ht="14">
      <c r="F679" s="3"/>
      <c r="H679" s="3"/>
      <c r="I679" s="130"/>
      <c r="J679" s="131"/>
    </row>
    <row r="680" spans="6:10" ht="14">
      <c r="F680" s="3"/>
      <c r="H680" s="3"/>
      <c r="I680" s="130"/>
      <c r="J680" s="131"/>
    </row>
    <row r="681" spans="6:10" ht="14">
      <c r="F681" s="3"/>
      <c r="H681" s="3"/>
      <c r="I681" s="130"/>
      <c r="J681" s="131"/>
    </row>
    <row r="682" spans="6:10" ht="14">
      <c r="F682" s="3"/>
      <c r="H682" s="3"/>
      <c r="I682" s="130"/>
      <c r="J682" s="131"/>
    </row>
    <row r="683" spans="6:10" ht="14">
      <c r="F683" s="3"/>
      <c r="H683" s="3"/>
      <c r="I683" s="130"/>
      <c r="J683" s="131"/>
    </row>
    <row r="684" spans="6:10" ht="14">
      <c r="F684" s="3"/>
      <c r="H684" s="3"/>
      <c r="I684" s="130"/>
      <c r="J684" s="131"/>
    </row>
    <row r="685" spans="6:10" ht="14">
      <c r="F685" s="3"/>
      <c r="H685" s="3"/>
      <c r="I685" s="130"/>
      <c r="J685" s="131"/>
    </row>
    <row r="686" spans="6:10" ht="14">
      <c r="F686" s="3"/>
      <c r="H686" s="3"/>
      <c r="I686" s="130"/>
      <c r="J686" s="131"/>
    </row>
    <row r="687" spans="6:10" ht="14">
      <c r="F687" s="3"/>
      <c r="H687" s="3"/>
      <c r="I687" s="130"/>
      <c r="J687" s="131"/>
    </row>
    <row r="688" spans="6:10" ht="14">
      <c r="F688" s="3"/>
      <c r="H688" s="3"/>
      <c r="I688" s="130"/>
      <c r="J688" s="131"/>
    </row>
    <row r="689" spans="6:10" ht="14">
      <c r="F689" s="3"/>
      <c r="H689" s="3"/>
      <c r="I689" s="130"/>
      <c r="J689" s="131"/>
    </row>
    <row r="690" spans="6:10" ht="14">
      <c r="F690" s="3"/>
      <c r="H690" s="3"/>
      <c r="I690" s="130"/>
      <c r="J690" s="131"/>
    </row>
    <row r="691" spans="6:10" ht="14">
      <c r="F691" s="3"/>
      <c r="H691" s="3"/>
      <c r="I691" s="130"/>
      <c r="J691" s="131"/>
    </row>
    <row r="692" spans="6:10" ht="14">
      <c r="F692" s="3"/>
      <c r="H692" s="3"/>
      <c r="I692" s="130"/>
      <c r="J692" s="131"/>
    </row>
    <row r="693" spans="6:10" ht="14">
      <c r="F693" s="3"/>
      <c r="H693" s="3"/>
      <c r="I693" s="130"/>
      <c r="J693" s="131"/>
    </row>
    <row r="694" spans="6:10" ht="14">
      <c r="F694" s="3"/>
      <c r="H694" s="3"/>
      <c r="I694" s="130"/>
      <c r="J694" s="131"/>
    </row>
    <row r="695" spans="6:10" ht="14">
      <c r="F695" s="3"/>
      <c r="H695" s="3"/>
      <c r="I695" s="130"/>
      <c r="J695" s="131"/>
    </row>
    <row r="696" spans="6:10" ht="14">
      <c r="F696" s="3"/>
      <c r="H696" s="3"/>
      <c r="I696" s="130"/>
      <c r="J696" s="131"/>
    </row>
    <row r="697" spans="6:10" ht="14">
      <c r="F697" s="3"/>
      <c r="H697" s="3"/>
      <c r="I697" s="130"/>
      <c r="J697" s="131"/>
    </row>
    <row r="698" spans="6:10" ht="14">
      <c r="F698" s="3"/>
      <c r="H698" s="3"/>
      <c r="I698" s="130"/>
      <c r="J698" s="131"/>
    </row>
    <row r="699" spans="6:10" ht="14">
      <c r="F699" s="3"/>
      <c r="H699" s="3"/>
      <c r="I699" s="130"/>
      <c r="J699" s="131"/>
    </row>
    <row r="700" spans="6:10" ht="14">
      <c r="F700" s="3"/>
      <c r="H700" s="3"/>
      <c r="I700" s="130"/>
      <c r="J700" s="131"/>
    </row>
    <row r="701" spans="6:10" ht="14">
      <c r="F701" s="3"/>
      <c r="H701" s="3"/>
      <c r="I701" s="130"/>
      <c r="J701" s="131"/>
    </row>
    <row r="702" spans="6:10" ht="14">
      <c r="F702" s="3"/>
      <c r="H702" s="3"/>
      <c r="I702" s="130"/>
      <c r="J702" s="131"/>
    </row>
    <row r="703" spans="6:10" ht="14">
      <c r="F703" s="3"/>
      <c r="H703" s="3"/>
      <c r="I703" s="130"/>
      <c r="J703" s="131"/>
    </row>
    <row r="704" spans="6:10" ht="14">
      <c r="F704" s="3"/>
      <c r="H704" s="3"/>
      <c r="I704" s="130"/>
      <c r="J704" s="131"/>
    </row>
    <row r="705" spans="6:10" ht="14">
      <c r="F705" s="3"/>
      <c r="H705" s="3"/>
      <c r="I705" s="130"/>
      <c r="J705" s="131"/>
    </row>
    <row r="706" spans="6:10" ht="14">
      <c r="F706" s="3"/>
      <c r="H706" s="3"/>
      <c r="I706" s="130"/>
      <c r="J706" s="131"/>
    </row>
    <row r="707" spans="6:10" ht="14">
      <c r="F707" s="3"/>
      <c r="H707" s="3"/>
      <c r="I707" s="130"/>
      <c r="J707" s="131"/>
    </row>
    <row r="708" spans="6:10" ht="14">
      <c r="F708" s="3"/>
      <c r="H708" s="3"/>
      <c r="I708" s="130"/>
      <c r="J708" s="131"/>
    </row>
    <row r="709" spans="6:10" ht="14">
      <c r="F709" s="3"/>
      <c r="H709" s="3"/>
      <c r="I709" s="130"/>
      <c r="J709" s="131"/>
    </row>
    <row r="710" spans="6:10" ht="14">
      <c r="F710" s="3"/>
      <c r="H710" s="3"/>
      <c r="I710" s="130"/>
      <c r="J710" s="131"/>
    </row>
    <row r="711" spans="6:10" ht="14">
      <c r="F711" s="3"/>
      <c r="H711" s="3"/>
      <c r="I711" s="130"/>
      <c r="J711" s="131"/>
    </row>
    <row r="712" spans="6:10" ht="14">
      <c r="F712" s="3"/>
      <c r="H712" s="3"/>
      <c r="I712" s="130"/>
      <c r="J712" s="131"/>
    </row>
    <row r="713" spans="6:10" ht="14">
      <c r="F713" s="3"/>
      <c r="H713" s="3"/>
      <c r="I713" s="130"/>
      <c r="J713" s="131"/>
    </row>
    <row r="714" spans="6:10" ht="14">
      <c r="F714" s="3"/>
      <c r="H714" s="3"/>
      <c r="I714" s="130"/>
      <c r="J714" s="131"/>
    </row>
    <row r="715" spans="6:10" ht="14">
      <c r="F715" s="3"/>
      <c r="H715" s="3"/>
      <c r="I715" s="130"/>
      <c r="J715" s="131"/>
    </row>
    <row r="716" spans="6:10" ht="14">
      <c r="F716" s="3"/>
      <c r="H716" s="3"/>
      <c r="I716" s="130"/>
      <c r="J716" s="131"/>
    </row>
    <row r="717" spans="6:10" ht="14">
      <c r="F717" s="3"/>
      <c r="H717" s="3"/>
      <c r="I717" s="130"/>
      <c r="J717" s="131"/>
    </row>
    <row r="718" spans="6:10" ht="14">
      <c r="F718" s="3"/>
      <c r="H718" s="3"/>
      <c r="I718" s="130"/>
      <c r="J718" s="131"/>
    </row>
    <row r="719" spans="6:10" ht="14">
      <c r="F719" s="3"/>
      <c r="H719" s="3"/>
      <c r="I719" s="130"/>
      <c r="J719" s="131"/>
    </row>
    <row r="720" spans="6:10" ht="14">
      <c r="F720" s="3"/>
      <c r="H720" s="3"/>
      <c r="I720" s="130"/>
      <c r="J720" s="131"/>
    </row>
    <row r="721" spans="6:10" ht="14">
      <c r="F721" s="3"/>
      <c r="H721" s="3"/>
      <c r="I721" s="130"/>
      <c r="J721" s="131"/>
    </row>
    <row r="722" spans="6:10" ht="14">
      <c r="F722" s="3"/>
      <c r="H722" s="3"/>
      <c r="I722" s="130"/>
      <c r="J722" s="131"/>
    </row>
    <row r="723" spans="6:10" ht="14">
      <c r="F723" s="3"/>
      <c r="H723" s="3"/>
      <c r="I723" s="130"/>
      <c r="J723" s="131"/>
    </row>
    <row r="724" spans="6:10" ht="14">
      <c r="F724" s="3"/>
      <c r="H724" s="3"/>
      <c r="I724" s="130"/>
      <c r="J724" s="131"/>
    </row>
    <row r="725" spans="6:10" ht="14">
      <c r="F725" s="3"/>
      <c r="H725" s="3"/>
      <c r="I725" s="130"/>
      <c r="J725" s="131"/>
    </row>
    <row r="726" spans="6:10" ht="14">
      <c r="F726" s="3"/>
      <c r="H726" s="3"/>
      <c r="I726" s="130"/>
      <c r="J726" s="131"/>
    </row>
    <row r="727" spans="6:10" ht="14">
      <c r="F727" s="3"/>
      <c r="H727" s="3"/>
      <c r="I727" s="130"/>
      <c r="J727" s="131"/>
    </row>
    <row r="728" spans="6:10" ht="14">
      <c r="F728" s="3"/>
      <c r="H728" s="3"/>
      <c r="I728" s="130"/>
      <c r="J728" s="131"/>
    </row>
    <row r="729" spans="6:10" ht="14">
      <c r="F729" s="3"/>
      <c r="H729" s="3"/>
      <c r="I729" s="130"/>
      <c r="J729" s="131"/>
    </row>
    <row r="730" spans="6:10" ht="14">
      <c r="F730" s="3"/>
      <c r="H730" s="3"/>
      <c r="I730" s="130"/>
      <c r="J730" s="131"/>
    </row>
    <row r="731" spans="6:10" ht="14">
      <c r="F731" s="3"/>
      <c r="H731" s="3"/>
      <c r="I731" s="130"/>
      <c r="J731" s="131"/>
    </row>
    <row r="732" spans="6:10" ht="14">
      <c r="F732" s="3"/>
      <c r="H732" s="3"/>
      <c r="I732" s="130"/>
      <c r="J732" s="131"/>
    </row>
    <row r="733" spans="6:10" ht="14">
      <c r="F733" s="3"/>
      <c r="H733" s="3"/>
      <c r="I733" s="130"/>
      <c r="J733" s="131"/>
    </row>
    <row r="734" spans="6:10" ht="14">
      <c r="F734" s="3"/>
      <c r="H734" s="3"/>
      <c r="I734" s="130"/>
      <c r="J734" s="131"/>
    </row>
    <row r="735" spans="6:10" ht="14">
      <c r="F735" s="3"/>
      <c r="H735" s="3"/>
      <c r="I735" s="130"/>
      <c r="J735" s="131"/>
    </row>
    <row r="736" spans="6:10" ht="14">
      <c r="F736" s="3"/>
      <c r="H736" s="3"/>
      <c r="I736" s="130"/>
      <c r="J736" s="131"/>
    </row>
    <row r="737" spans="6:10" ht="14">
      <c r="F737" s="3"/>
      <c r="H737" s="3"/>
      <c r="I737" s="130"/>
      <c r="J737" s="131"/>
    </row>
    <row r="738" spans="6:10" ht="14">
      <c r="F738" s="3"/>
      <c r="H738" s="3"/>
      <c r="I738" s="130"/>
      <c r="J738" s="131"/>
    </row>
    <row r="739" spans="6:10" ht="14">
      <c r="F739" s="3"/>
      <c r="H739" s="3"/>
      <c r="I739" s="130"/>
      <c r="J739" s="131"/>
    </row>
    <row r="740" spans="6:10" ht="14">
      <c r="F740" s="3"/>
      <c r="H740" s="3"/>
      <c r="I740" s="130"/>
      <c r="J740" s="131"/>
    </row>
    <row r="741" spans="6:10" ht="14">
      <c r="F741" s="3"/>
      <c r="H741" s="3"/>
      <c r="I741" s="130"/>
      <c r="J741" s="131"/>
    </row>
    <row r="742" spans="6:10" ht="14">
      <c r="F742" s="3"/>
      <c r="H742" s="3"/>
      <c r="I742" s="130"/>
      <c r="J742" s="131"/>
    </row>
    <row r="743" spans="6:10" ht="14">
      <c r="F743" s="3"/>
      <c r="H743" s="3"/>
      <c r="I743" s="130"/>
      <c r="J743" s="131"/>
    </row>
    <row r="744" spans="6:10" ht="14">
      <c r="F744" s="3"/>
      <c r="H744" s="3"/>
      <c r="I744" s="130"/>
      <c r="J744" s="131"/>
    </row>
    <row r="745" spans="6:10" ht="14">
      <c r="F745" s="3"/>
      <c r="H745" s="3"/>
      <c r="I745" s="130"/>
      <c r="J745" s="131"/>
    </row>
    <row r="746" spans="6:10" ht="14">
      <c r="F746" s="3"/>
      <c r="H746" s="3"/>
      <c r="I746" s="130"/>
      <c r="J746" s="131"/>
    </row>
    <row r="747" spans="6:10" ht="14">
      <c r="F747" s="3"/>
      <c r="H747" s="3"/>
      <c r="I747" s="130"/>
      <c r="J747" s="131"/>
    </row>
    <row r="748" spans="6:10" ht="14">
      <c r="F748" s="3"/>
      <c r="H748" s="3"/>
      <c r="I748" s="130"/>
      <c r="J748" s="131"/>
    </row>
    <row r="749" spans="6:10" ht="14">
      <c r="F749" s="3"/>
      <c r="H749" s="3"/>
      <c r="I749" s="130"/>
      <c r="J749" s="131"/>
    </row>
    <row r="750" spans="6:10" ht="14">
      <c r="F750" s="3"/>
      <c r="H750" s="3"/>
      <c r="I750" s="130"/>
      <c r="J750" s="131"/>
    </row>
    <row r="751" spans="6:10" ht="14">
      <c r="F751" s="3"/>
      <c r="H751" s="3"/>
      <c r="I751" s="130"/>
      <c r="J751" s="131"/>
    </row>
    <row r="752" spans="6:10" ht="14">
      <c r="F752" s="3"/>
      <c r="H752" s="3"/>
      <c r="I752" s="130"/>
      <c r="J752" s="131"/>
    </row>
    <row r="753" spans="6:10" ht="14">
      <c r="F753" s="3"/>
      <c r="H753" s="3"/>
      <c r="I753" s="130"/>
      <c r="J753" s="131"/>
    </row>
    <row r="754" spans="6:10" ht="14">
      <c r="F754" s="3"/>
      <c r="H754" s="3"/>
      <c r="I754" s="130"/>
      <c r="J754" s="131"/>
    </row>
    <row r="755" spans="6:10" ht="14">
      <c r="F755" s="3"/>
      <c r="H755" s="3"/>
      <c r="I755" s="130"/>
      <c r="J755" s="131"/>
    </row>
    <row r="756" spans="6:10" ht="14">
      <c r="F756" s="3"/>
      <c r="H756" s="3"/>
      <c r="I756" s="130"/>
      <c r="J756" s="131"/>
    </row>
    <row r="757" spans="6:10" ht="14">
      <c r="F757" s="3"/>
      <c r="H757" s="3"/>
      <c r="I757" s="130"/>
      <c r="J757" s="131"/>
    </row>
    <row r="758" spans="6:10" ht="14">
      <c r="F758" s="3"/>
      <c r="H758" s="3"/>
      <c r="I758" s="130"/>
      <c r="J758" s="131"/>
    </row>
    <row r="759" spans="6:10" ht="14">
      <c r="F759" s="3"/>
      <c r="H759" s="3"/>
      <c r="I759" s="130"/>
      <c r="J759" s="131"/>
    </row>
    <row r="760" spans="6:10" ht="14">
      <c r="F760" s="3"/>
      <c r="H760" s="3"/>
      <c r="I760" s="130"/>
      <c r="J760" s="131"/>
    </row>
    <row r="761" spans="6:10" ht="14">
      <c r="F761" s="3"/>
      <c r="H761" s="3"/>
      <c r="I761" s="130"/>
      <c r="J761" s="131"/>
    </row>
    <row r="762" spans="6:10" ht="14">
      <c r="F762" s="3"/>
      <c r="H762" s="3"/>
      <c r="I762" s="130"/>
      <c r="J762" s="131"/>
    </row>
    <row r="763" spans="6:10" ht="14">
      <c r="F763" s="3"/>
      <c r="H763" s="3"/>
      <c r="I763" s="130"/>
      <c r="J763" s="131"/>
    </row>
    <row r="764" spans="6:10" ht="14">
      <c r="F764" s="3"/>
      <c r="H764" s="3"/>
      <c r="I764" s="130"/>
      <c r="J764" s="131"/>
    </row>
    <row r="765" spans="6:10" ht="14">
      <c r="F765" s="3"/>
      <c r="H765" s="3"/>
      <c r="I765" s="130"/>
      <c r="J765" s="131"/>
    </row>
    <row r="766" spans="6:10" ht="14">
      <c r="F766" s="3"/>
      <c r="H766" s="3"/>
      <c r="I766" s="130"/>
      <c r="J766" s="131"/>
    </row>
    <row r="767" spans="6:10" ht="14">
      <c r="F767" s="3"/>
      <c r="H767" s="3"/>
      <c r="I767" s="130"/>
      <c r="J767" s="131"/>
    </row>
    <row r="768" spans="6:10" ht="14">
      <c r="F768" s="3"/>
      <c r="H768" s="3"/>
      <c r="I768" s="130"/>
      <c r="J768" s="131"/>
    </row>
    <row r="769" spans="6:10" ht="14">
      <c r="F769" s="3"/>
      <c r="H769" s="3"/>
      <c r="I769" s="130"/>
      <c r="J769" s="131"/>
    </row>
    <row r="770" spans="6:10" ht="14">
      <c r="F770" s="3"/>
      <c r="H770" s="3"/>
      <c r="I770" s="130"/>
      <c r="J770" s="131"/>
    </row>
    <row r="771" spans="6:10" ht="14">
      <c r="F771" s="3"/>
      <c r="H771" s="3"/>
      <c r="I771" s="130"/>
      <c r="J771" s="131"/>
    </row>
    <row r="772" spans="6:10" ht="14">
      <c r="F772" s="3"/>
      <c r="H772" s="3"/>
      <c r="I772" s="130"/>
      <c r="J772" s="131"/>
    </row>
    <row r="773" spans="6:10" ht="14">
      <c r="F773" s="3"/>
      <c r="H773" s="3"/>
      <c r="I773" s="130"/>
      <c r="J773" s="131"/>
    </row>
    <row r="774" spans="6:10" ht="14">
      <c r="F774" s="3"/>
      <c r="H774" s="3"/>
      <c r="I774" s="130"/>
      <c r="J774" s="131"/>
    </row>
    <row r="775" spans="6:10" ht="14">
      <c r="F775" s="3"/>
      <c r="H775" s="3"/>
      <c r="I775" s="130"/>
      <c r="J775" s="131"/>
    </row>
    <row r="776" spans="6:10" ht="14">
      <c r="F776" s="3"/>
      <c r="H776" s="3"/>
      <c r="I776" s="130"/>
      <c r="J776" s="131"/>
    </row>
    <row r="777" spans="6:10" ht="14">
      <c r="F777" s="3"/>
      <c r="H777" s="3"/>
      <c r="I777" s="130"/>
      <c r="J777" s="131"/>
    </row>
    <row r="778" spans="6:10" ht="14">
      <c r="F778" s="3"/>
      <c r="H778" s="3"/>
      <c r="I778" s="130"/>
      <c r="J778" s="131"/>
    </row>
    <row r="779" spans="6:10" ht="14">
      <c r="F779" s="3"/>
      <c r="H779" s="3"/>
      <c r="I779" s="130"/>
      <c r="J779" s="131"/>
    </row>
    <row r="780" spans="6:10" ht="14">
      <c r="F780" s="3"/>
      <c r="H780" s="3"/>
      <c r="I780" s="130"/>
      <c r="J780" s="131"/>
    </row>
    <row r="781" spans="6:10" ht="14">
      <c r="F781" s="3"/>
      <c r="H781" s="3"/>
      <c r="I781" s="130"/>
      <c r="J781" s="131"/>
    </row>
    <row r="782" spans="6:10" ht="14">
      <c r="F782" s="3"/>
      <c r="H782" s="3"/>
      <c r="I782" s="130"/>
      <c r="J782" s="131"/>
    </row>
    <row r="783" spans="6:10" ht="14">
      <c r="F783" s="3"/>
      <c r="H783" s="3"/>
      <c r="I783" s="130"/>
      <c r="J783" s="131"/>
    </row>
    <row r="784" spans="6:10" ht="14">
      <c r="F784" s="3"/>
      <c r="H784" s="3"/>
      <c r="I784" s="130"/>
      <c r="J784" s="131"/>
    </row>
    <row r="785" spans="6:10" ht="14">
      <c r="F785" s="3"/>
      <c r="H785" s="3"/>
      <c r="I785" s="130"/>
      <c r="J785" s="131"/>
    </row>
    <row r="786" spans="6:10" ht="14">
      <c r="F786" s="3"/>
      <c r="H786" s="3"/>
      <c r="I786" s="130"/>
      <c r="J786" s="131"/>
    </row>
    <row r="787" spans="6:10" ht="14">
      <c r="F787" s="3"/>
      <c r="H787" s="3"/>
      <c r="I787" s="130"/>
      <c r="J787" s="131"/>
    </row>
    <row r="788" spans="6:10" ht="14">
      <c r="F788" s="3"/>
      <c r="H788" s="3"/>
      <c r="I788" s="130"/>
      <c r="J788" s="131"/>
    </row>
    <row r="789" spans="6:10" ht="14">
      <c r="F789" s="3"/>
      <c r="H789" s="3"/>
      <c r="I789" s="130"/>
      <c r="J789" s="131"/>
    </row>
    <row r="790" spans="6:10" ht="14">
      <c r="F790" s="3"/>
      <c r="H790" s="3"/>
      <c r="I790" s="130"/>
      <c r="J790" s="131"/>
    </row>
    <row r="791" spans="6:10" ht="14">
      <c r="F791" s="3"/>
      <c r="H791" s="3"/>
      <c r="I791" s="130"/>
      <c r="J791" s="131"/>
    </row>
    <row r="792" spans="6:10" ht="14">
      <c r="F792" s="3"/>
      <c r="H792" s="3"/>
      <c r="I792" s="130"/>
      <c r="J792" s="131"/>
    </row>
    <row r="793" spans="6:10" ht="14">
      <c r="F793" s="3"/>
      <c r="H793" s="3"/>
      <c r="I793" s="130"/>
      <c r="J793" s="131"/>
    </row>
    <row r="794" spans="6:10" ht="14">
      <c r="F794" s="3"/>
      <c r="H794" s="3"/>
      <c r="I794" s="130"/>
      <c r="J794" s="131"/>
    </row>
    <row r="795" spans="6:10" ht="14">
      <c r="F795" s="3"/>
      <c r="H795" s="3"/>
      <c r="I795" s="130"/>
      <c r="J795" s="131"/>
    </row>
    <row r="796" spans="6:10" ht="14">
      <c r="F796" s="3"/>
      <c r="H796" s="3"/>
      <c r="I796" s="130"/>
      <c r="J796" s="131"/>
    </row>
    <row r="797" spans="6:10" ht="14">
      <c r="F797" s="3"/>
      <c r="H797" s="3"/>
      <c r="I797" s="130"/>
      <c r="J797" s="131"/>
    </row>
    <row r="798" spans="6:10" ht="14">
      <c r="F798" s="3"/>
      <c r="H798" s="3"/>
      <c r="I798" s="130"/>
      <c r="J798" s="131"/>
    </row>
    <row r="799" spans="6:10" ht="14">
      <c r="F799" s="3"/>
      <c r="H799" s="3"/>
      <c r="I799" s="130"/>
      <c r="J799" s="131"/>
    </row>
    <row r="800" spans="6:10" ht="14">
      <c r="F800" s="3"/>
      <c r="H800" s="3"/>
      <c r="I800" s="130"/>
      <c r="J800" s="131"/>
    </row>
    <row r="801" spans="6:10" ht="14">
      <c r="F801" s="3"/>
      <c r="H801" s="3"/>
      <c r="I801" s="130"/>
      <c r="J801" s="131"/>
    </row>
    <row r="802" spans="6:10" ht="14">
      <c r="F802" s="3"/>
      <c r="H802" s="3"/>
      <c r="I802" s="130"/>
      <c r="J802" s="131"/>
    </row>
    <row r="803" spans="6:10" ht="14">
      <c r="F803" s="3"/>
      <c r="H803" s="3"/>
      <c r="I803" s="130"/>
      <c r="J803" s="131"/>
    </row>
    <row r="804" spans="6:10" ht="14">
      <c r="F804" s="3"/>
      <c r="H804" s="3"/>
      <c r="I804" s="130"/>
      <c r="J804" s="131"/>
    </row>
    <row r="805" spans="6:10" ht="14">
      <c r="F805" s="3"/>
      <c r="H805" s="3"/>
      <c r="I805" s="130"/>
      <c r="J805" s="131"/>
    </row>
    <row r="806" spans="6:10" ht="14">
      <c r="F806" s="3"/>
      <c r="H806" s="3"/>
      <c r="I806" s="130"/>
      <c r="J806" s="131"/>
    </row>
    <row r="807" spans="6:10" ht="14">
      <c r="F807" s="3"/>
      <c r="H807" s="3"/>
      <c r="I807" s="130"/>
      <c r="J807" s="131"/>
    </row>
    <row r="808" spans="6:10" ht="14">
      <c r="F808" s="3"/>
      <c r="H808" s="3"/>
      <c r="I808" s="130"/>
      <c r="J808" s="131"/>
    </row>
    <row r="809" spans="6:10" ht="14">
      <c r="F809" s="3"/>
      <c r="H809" s="3"/>
      <c r="I809" s="130"/>
      <c r="J809" s="131"/>
    </row>
    <row r="810" spans="6:10" ht="14">
      <c r="F810" s="3"/>
      <c r="H810" s="3"/>
      <c r="I810" s="130"/>
      <c r="J810" s="131"/>
    </row>
    <row r="811" spans="6:10" ht="14">
      <c r="F811" s="3"/>
      <c r="H811" s="3"/>
      <c r="I811" s="130"/>
      <c r="J811" s="131"/>
    </row>
    <row r="812" spans="6:10" ht="14">
      <c r="F812" s="3"/>
      <c r="H812" s="3"/>
      <c r="I812" s="130"/>
      <c r="J812" s="131"/>
    </row>
    <row r="813" spans="6:10" ht="14">
      <c r="F813" s="3"/>
      <c r="H813" s="3"/>
      <c r="I813" s="130"/>
      <c r="J813" s="131"/>
    </row>
    <row r="814" spans="6:10" ht="14">
      <c r="F814" s="3"/>
      <c r="H814" s="3"/>
      <c r="I814" s="130"/>
      <c r="J814" s="131"/>
    </row>
    <row r="815" spans="6:10" ht="14">
      <c r="F815" s="3"/>
      <c r="H815" s="3"/>
      <c r="I815" s="130"/>
      <c r="J815" s="131"/>
    </row>
    <row r="816" spans="6:10" ht="14">
      <c r="F816" s="3"/>
      <c r="H816" s="3"/>
      <c r="I816" s="130"/>
      <c r="J816" s="131"/>
    </row>
    <row r="817" spans="6:10" ht="14">
      <c r="F817" s="3"/>
      <c r="H817" s="3"/>
      <c r="I817" s="130"/>
      <c r="J817" s="131"/>
    </row>
    <row r="818" spans="6:10" ht="14">
      <c r="F818" s="3"/>
      <c r="H818" s="3"/>
      <c r="I818" s="130"/>
      <c r="J818" s="131"/>
    </row>
    <row r="819" spans="6:10" ht="14">
      <c r="F819" s="3"/>
      <c r="H819" s="3"/>
      <c r="I819" s="130"/>
      <c r="J819" s="131"/>
    </row>
    <row r="820" spans="6:10" ht="14">
      <c r="F820" s="3"/>
      <c r="H820" s="3"/>
      <c r="I820" s="130"/>
      <c r="J820" s="131"/>
    </row>
    <row r="821" spans="6:10" ht="14">
      <c r="F821" s="3"/>
      <c r="H821" s="3"/>
      <c r="I821" s="130"/>
      <c r="J821" s="131"/>
    </row>
    <row r="822" spans="6:10" ht="14">
      <c r="F822" s="3"/>
      <c r="H822" s="3"/>
      <c r="I822" s="130"/>
      <c r="J822" s="131"/>
    </row>
    <row r="823" spans="6:10" ht="14">
      <c r="F823" s="3"/>
      <c r="H823" s="3"/>
      <c r="I823" s="130"/>
      <c r="J823" s="131"/>
    </row>
    <row r="824" spans="6:10" ht="14">
      <c r="F824" s="3"/>
      <c r="H824" s="3"/>
      <c r="I824" s="130"/>
      <c r="J824" s="131"/>
    </row>
    <row r="825" spans="6:10" ht="14">
      <c r="F825" s="3"/>
      <c r="H825" s="3"/>
      <c r="I825" s="130"/>
      <c r="J825" s="131"/>
    </row>
    <row r="826" spans="6:10" ht="14">
      <c r="F826" s="3"/>
      <c r="H826" s="3"/>
      <c r="I826" s="130"/>
      <c r="J826" s="131"/>
    </row>
    <row r="827" spans="6:10" ht="14">
      <c r="F827" s="3"/>
      <c r="H827" s="3"/>
      <c r="I827" s="130"/>
      <c r="J827" s="131"/>
    </row>
    <row r="828" spans="6:10" ht="14">
      <c r="F828" s="3"/>
      <c r="H828" s="3"/>
      <c r="I828" s="130"/>
      <c r="J828" s="131"/>
    </row>
    <row r="829" spans="6:10" ht="14">
      <c r="F829" s="3"/>
      <c r="H829" s="3"/>
      <c r="I829" s="130"/>
      <c r="J829" s="131"/>
    </row>
    <row r="830" spans="6:10" ht="14">
      <c r="F830" s="3"/>
      <c r="H830" s="3"/>
      <c r="I830" s="130"/>
      <c r="J830" s="131"/>
    </row>
    <row r="831" spans="6:10" ht="14">
      <c r="F831" s="3"/>
      <c r="H831" s="3"/>
      <c r="I831" s="130"/>
      <c r="J831" s="131"/>
    </row>
    <row r="832" spans="6:10" ht="14">
      <c r="F832" s="3"/>
      <c r="H832" s="3"/>
      <c r="I832" s="130"/>
      <c r="J832" s="131"/>
    </row>
    <row r="833" spans="6:10" ht="14">
      <c r="F833" s="3"/>
      <c r="H833" s="3"/>
      <c r="I833" s="130"/>
      <c r="J833" s="131"/>
    </row>
    <row r="834" spans="6:10" ht="14">
      <c r="F834" s="3"/>
      <c r="H834" s="3"/>
      <c r="I834" s="130"/>
      <c r="J834" s="131"/>
    </row>
    <row r="835" spans="6:10" ht="14">
      <c r="F835" s="3"/>
      <c r="H835" s="3"/>
      <c r="I835" s="130"/>
      <c r="J835" s="131"/>
    </row>
    <row r="836" spans="6:10" ht="14">
      <c r="F836" s="3"/>
      <c r="H836" s="3"/>
      <c r="I836" s="130"/>
      <c r="J836" s="131"/>
    </row>
    <row r="837" spans="6:10" ht="14">
      <c r="F837" s="3"/>
      <c r="H837" s="3"/>
      <c r="I837" s="130"/>
      <c r="J837" s="131"/>
    </row>
    <row r="838" spans="6:10" ht="14">
      <c r="F838" s="3"/>
      <c r="H838" s="3"/>
      <c r="I838" s="130"/>
      <c r="J838" s="131"/>
    </row>
    <row r="839" spans="6:10" ht="14">
      <c r="F839" s="3"/>
      <c r="H839" s="3"/>
      <c r="I839" s="130"/>
      <c r="J839" s="131"/>
    </row>
    <row r="840" spans="6:10" ht="14">
      <c r="F840" s="3"/>
      <c r="H840" s="3"/>
      <c r="I840" s="130"/>
      <c r="J840" s="131"/>
    </row>
    <row r="841" spans="6:10" ht="14">
      <c r="F841" s="3"/>
      <c r="H841" s="3"/>
      <c r="I841" s="130"/>
      <c r="J841" s="131"/>
    </row>
    <row r="842" spans="6:10" ht="14">
      <c r="F842" s="3"/>
      <c r="H842" s="3"/>
      <c r="I842" s="130"/>
      <c r="J842" s="131"/>
    </row>
    <row r="843" spans="6:10" ht="14">
      <c r="F843" s="3"/>
      <c r="H843" s="3"/>
      <c r="I843" s="130"/>
      <c r="J843" s="131"/>
    </row>
    <row r="844" spans="6:10" ht="14">
      <c r="F844" s="3"/>
      <c r="H844" s="3"/>
      <c r="I844" s="130"/>
      <c r="J844" s="131"/>
    </row>
    <row r="845" spans="6:10" ht="14">
      <c r="F845" s="3"/>
      <c r="H845" s="3"/>
      <c r="I845" s="130"/>
      <c r="J845" s="131"/>
    </row>
    <row r="846" spans="6:10" ht="14">
      <c r="F846" s="3"/>
      <c r="H846" s="3"/>
      <c r="I846" s="130"/>
      <c r="J846" s="131"/>
    </row>
    <row r="847" spans="6:10" ht="14">
      <c r="F847" s="3"/>
      <c r="H847" s="3"/>
      <c r="I847" s="130"/>
      <c r="J847" s="131"/>
    </row>
    <row r="848" spans="6:10" ht="14">
      <c r="F848" s="3"/>
      <c r="H848" s="3"/>
      <c r="I848" s="130"/>
      <c r="J848" s="131"/>
    </row>
    <row r="849" spans="6:10" ht="14">
      <c r="F849" s="3"/>
      <c r="H849" s="3"/>
      <c r="I849" s="130"/>
      <c r="J849" s="131"/>
    </row>
    <row r="850" spans="6:10" ht="14">
      <c r="F850" s="3"/>
      <c r="H850" s="3"/>
      <c r="I850" s="130"/>
      <c r="J850" s="131"/>
    </row>
    <row r="851" spans="6:10" ht="14">
      <c r="F851" s="3"/>
      <c r="H851" s="3"/>
      <c r="I851" s="130"/>
      <c r="J851" s="131"/>
    </row>
    <row r="852" spans="6:10" ht="14">
      <c r="F852" s="3"/>
      <c r="H852" s="3"/>
      <c r="I852" s="130"/>
      <c r="J852" s="131"/>
    </row>
    <row r="853" spans="6:10" ht="14">
      <c r="F853" s="3"/>
      <c r="H853" s="3"/>
      <c r="I853" s="130"/>
      <c r="J853" s="131"/>
    </row>
    <row r="854" spans="6:10" ht="14">
      <c r="F854" s="3"/>
      <c r="H854" s="3"/>
      <c r="I854" s="130"/>
      <c r="J854" s="131"/>
    </row>
    <row r="855" spans="6:10" ht="14">
      <c r="F855" s="3"/>
      <c r="H855" s="3"/>
      <c r="I855" s="130"/>
      <c r="J855" s="131"/>
    </row>
    <row r="856" spans="6:10" ht="14">
      <c r="F856" s="3"/>
      <c r="H856" s="3"/>
      <c r="I856" s="130"/>
      <c r="J856" s="131"/>
    </row>
    <row r="857" spans="6:10" ht="14">
      <c r="F857" s="3"/>
      <c r="H857" s="3"/>
      <c r="I857" s="130"/>
      <c r="J857" s="131"/>
    </row>
    <row r="858" spans="6:10" ht="14">
      <c r="F858" s="3"/>
      <c r="H858" s="3"/>
      <c r="I858" s="130"/>
      <c r="J858" s="131"/>
    </row>
    <row r="859" spans="6:10" ht="14">
      <c r="F859" s="3"/>
      <c r="H859" s="3"/>
      <c r="I859" s="130"/>
      <c r="J859" s="131"/>
    </row>
    <row r="860" spans="6:10" ht="14">
      <c r="F860" s="3"/>
      <c r="H860" s="3"/>
      <c r="I860" s="130"/>
      <c r="J860" s="131"/>
    </row>
    <row r="861" spans="6:10" ht="14">
      <c r="F861" s="3"/>
      <c r="H861" s="3"/>
      <c r="I861" s="130"/>
      <c r="J861" s="131"/>
    </row>
    <row r="862" spans="6:10" ht="14">
      <c r="F862" s="3"/>
      <c r="H862" s="3"/>
      <c r="I862" s="130"/>
      <c r="J862" s="131"/>
    </row>
    <row r="863" spans="6:10" ht="14">
      <c r="F863" s="3"/>
      <c r="H863" s="3"/>
      <c r="I863" s="130"/>
      <c r="J863" s="131"/>
    </row>
    <row r="864" spans="6:10" ht="14">
      <c r="F864" s="3"/>
      <c r="H864" s="3"/>
      <c r="I864" s="130"/>
      <c r="J864" s="131"/>
    </row>
    <row r="865" spans="6:10" ht="14">
      <c r="F865" s="3"/>
      <c r="H865" s="3"/>
      <c r="I865" s="130"/>
      <c r="J865" s="131"/>
    </row>
    <row r="866" spans="6:10" ht="14">
      <c r="F866" s="3"/>
      <c r="H866" s="3"/>
      <c r="I866" s="130"/>
      <c r="J866" s="131"/>
    </row>
    <row r="867" spans="6:10" ht="14">
      <c r="F867" s="3"/>
      <c r="H867" s="3"/>
      <c r="I867" s="130"/>
      <c r="J867" s="131"/>
    </row>
    <row r="868" spans="6:10" ht="14">
      <c r="F868" s="3"/>
      <c r="H868" s="3"/>
      <c r="I868" s="130"/>
      <c r="J868" s="131"/>
    </row>
    <row r="869" spans="6:10" ht="14">
      <c r="F869" s="3"/>
      <c r="H869" s="3"/>
      <c r="I869" s="130"/>
      <c r="J869" s="131"/>
    </row>
    <row r="870" spans="6:10" ht="14">
      <c r="F870" s="3"/>
      <c r="H870" s="3"/>
      <c r="I870" s="130"/>
      <c r="J870" s="131"/>
    </row>
    <row r="871" spans="6:10" ht="14">
      <c r="F871" s="3"/>
      <c r="H871" s="3"/>
      <c r="I871" s="130"/>
      <c r="J871" s="131"/>
    </row>
    <row r="872" spans="6:10" ht="14">
      <c r="F872" s="3"/>
      <c r="H872" s="3"/>
      <c r="I872" s="130"/>
      <c r="J872" s="131"/>
    </row>
    <row r="873" spans="6:10" ht="14">
      <c r="F873" s="3"/>
      <c r="H873" s="3"/>
      <c r="I873" s="130"/>
      <c r="J873" s="131"/>
    </row>
    <row r="874" spans="6:10" ht="14">
      <c r="F874" s="3"/>
      <c r="H874" s="3"/>
      <c r="I874" s="130"/>
      <c r="J874" s="131"/>
    </row>
    <row r="875" spans="6:10" ht="14">
      <c r="F875" s="3"/>
      <c r="H875" s="3"/>
      <c r="I875" s="130"/>
      <c r="J875" s="131"/>
    </row>
    <row r="876" spans="6:10" ht="14">
      <c r="F876" s="3"/>
      <c r="H876" s="3"/>
      <c r="I876" s="130"/>
      <c r="J876" s="131"/>
    </row>
    <row r="877" spans="6:10" ht="14">
      <c r="F877" s="3"/>
      <c r="H877" s="3"/>
      <c r="I877" s="130"/>
      <c r="J877" s="131"/>
    </row>
    <row r="878" spans="6:10" ht="14">
      <c r="F878" s="3"/>
      <c r="H878" s="3"/>
      <c r="I878" s="130"/>
      <c r="J878" s="131"/>
    </row>
    <row r="879" spans="6:10" ht="14">
      <c r="F879" s="3"/>
      <c r="H879" s="3"/>
      <c r="I879" s="130"/>
      <c r="J879" s="131"/>
    </row>
    <row r="880" spans="6:10" ht="14">
      <c r="F880" s="3"/>
      <c r="H880" s="3"/>
      <c r="I880" s="130"/>
      <c r="J880" s="131"/>
    </row>
    <row r="881" spans="6:10" ht="14">
      <c r="F881" s="3"/>
      <c r="H881" s="3"/>
      <c r="I881" s="130"/>
      <c r="J881" s="131"/>
    </row>
    <row r="882" spans="6:10" ht="14">
      <c r="F882" s="3"/>
      <c r="H882" s="3"/>
      <c r="I882" s="130"/>
      <c r="J882" s="131"/>
    </row>
    <row r="883" spans="6:10" ht="14">
      <c r="F883" s="3"/>
      <c r="H883" s="3"/>
      <c r="I883" s="130"/>
      <c r="J883" s="131"/>
    </row>
    <row r="884" spans="6:10" ht="14">
      <c r="F884" s="3"/>
      <c r="H884" s="3"/>
      <c r="I884" s="130"/>
      <c r="J884" s="131"/>
    </row>
    <row r="885" spans="6:10" ht="14">
      <c r="F885" s="3"/>
      <c r="H885" s="3"/>
      <c r="I885" s="130"/>
      <c r="J885" s="131"/>
    </row>
    <row r="886" spans="6:10" ht="14">
      <c r="F886" s="3"/>
      <c r="H886" s="3"/>
      <c r="I886" s="130"/>
      <c r="J886" s="131"/>
    </row>
    <row r="887" spans="6:10" ht="14">
      <c r="F887" s="3"/>
      <c r="H887" s="3"/>
      <c r="I887" s="130"/>
      <c r="J887" s="131"/>
    </row>
    <row r="888" spans="6:10" ht="14">
      <c r="F888" s="3"/>
      <c r="H888" s="3"/>
      <c r="I888" s="130"/>
      <c r="J888" s="131"/>
    </row>
    <row r="889" spans="6:10" ht="14">
      <c r="F889" s="3"/>
      <c r="H889" s="3"/>
      <c r="I889" s="130"/>
      <c r="J889" s="131"/>
    </row>
    <row r="890" spans="6:10" ht="14">
      <c r="F890" s="3"/>
      <c r="H890" s="3"/>
      <c r="I890" s="130"/>
      <c r="J890" s="131"/>
    </row>
    <row r="891" spans="6:10" ht="14">
      <c r="F891" s="3"/>
      <c r="H891" s="3"/>
      <c r="I891" s="130"/>
      <c r="J891" s="131"/>
    </row>
    <row r="892" spans="6:10" ht="14">
      <c r="F892" s="3"/>
      <c r="H892" s="3"/>
      <c r="I892" s="130"/>
      <c r="J892" s="131"/>
    </row>
    <row r="893" spans="6:10" ht="14">
      <c r="F893" s="3"/>
      <c r="H893" s="3"/>
      <c r="I893" s="130"/>
      <c r="J893" s="131"/>
    </row>
    <row r="894" spans="6:10" ht="14">
      <c r="F894" s="3"/>
      <c r="H894" s="3"/>
      <c r="I894" s="130"/>
      <c r="J894" s="131"/>
    </row>
    <row r="895" spans="6:10" ht="14">
      <c r="F895" s="3"/>
      <c r="H895" s="3"/>
      <c r="I895" s="130"/>
      <c r="J895" s="131"/>
    </row>
    <row r="896" spans="6:10" ht="14">
      <c r="F896" s="3"/>
      <c r="H896" s="3"/>
      <c r="I896" s="130"/>
      <c r="J896" s="131"/>
    </row>
    <row r="897" spans="6:10" ht="14">
      <c r="F897" s="3"/>
      <c r="H897" s="3"/>
      <c r="I897" s="130"/>
      <c r="J897" s="131"/>
    </row>
    <row r="898" spans="6:10" ht="14">
      <c r="F898" s="3"/>
      <c r="H898" s="3"/>
      <c r="I898" s="130"/>
      <c r="J898" s="131"/>
    </row>
    <row r="899" spans="6:10" ht="14">
      <c r="F899" s="3"/>
      <c r="H899" s="3"/>
      <c r="I899" s="130"/>
      <c r="J899" s="131"/>
    </row>
    <row r="900" spans="6:10" ht="14">
      <c r="F900" s="3"/>
      <c r="H900" s="3"/>
      <c r="I900" s="130"/>
      <c r="J900" s="131"/>
    </row>
    <row r="901" spans="6:10" ht="14">
      <c r="F901" s="3"/>
      <c r="H901" s="3"/>
      <c r="I901" s="130"/>
      <c r="J901" s="131"/>
    </row>
    <row r="902" spans="6:10" ht="14">
      <c r="F902" s="3"/>
      <c r="H902" s="3"/>
      <c r="I902" s="130"/>
      <c r="J902" s="131"/>
    </row>
    <row r="903" spans="6:10" ht="14">
      <c r="F903" s="3"/>
      <c r="H903" s="3"/>
      <c r="I903" s="130"/>
      <c r="J903" s="131"/>
    </row>
    <row r="904" spans="6:10" ht="14">
      <c r="F904" s="3"/>
      <c r="H904" s="3"/>
      <c r="I904" s="130"/>
      <c r="J904" s="131"/>
    </row>
    <row r="905" spans="6:10" ht="14">
      <c r="F905" s="3"/>
      <c r="H905" s="3"/>
      <c r="I905" s="130"/>
      <c r="J905" s="131"/>
    </row>
    <row r="906" spans="6:10" ht="14">
      <c r="F906" s="3"/>
      <c r="H906" s="3"/>
      <c r="I906" s="130"/>
      <c r="J906" s="131"/>
    </row>
    <row r="907" spans="6:10" ht="14">
      <c r="F907" s="3"/>
      <c r="H907" s="3"/>
      <c r="I907" s="130"/>
      <c r="J907" s="131"/>
    </row>
    <row r="908" spans="6:10" ht="14">
      <c r="F908" s="3"/>
      <c r="H908" s="3"/>
      <c r="I908" s="130"/>
      <c r="J908" s="131"/>
    </row>
    <row r="909" spans="6:10" ht="14">
      <c r="F909" s="3"/>
      <c r="H909" s="3"/>
      <c r="I909" s="130"/>
      <c r="J909" s="131"/>
    </row>
    <row r="910" spans="6:10" ht="14">
      <c r="F910" s="3"/>
      <c r="H910" s="3"/>
      <c r="I910" s="130"/>
      <c r="J910" s="131"/>
    </row>
    <row r="911" spans="6:10" ht="14">
      <c r="F911" s="3"/>
      <c r="H911" s="3"/>
      <c r="I911" s="130"/>
      <c r="J911" s="131"/>
    </row>
    <row r="912" spans="6:10" ht="14">
      <c r="F912" s="3"/>
      <c r="H912" s="3"/>
      <c r="I912" s="130"/>
      <c r="J912" s="131"/>
    </row>
    <row r="913" spans="6:10" ht="14">
      <c r="F913" s="3"/>
      <c r="H913" s="3"/>
      <c r="I913" s="130"/>
      <c r="J913" s="131"/>
    </row>
    <row r="914" spans="6:10" ht="14">
      <c r="F914" s="3"/>
      <c r="H914" s="3"/>
      <c r="I914" s="130"/>
      <c r="J914" s="131"/>
    </row>
    <row r="915" spans="6:10" ht="14">
      <c r="F915" s="3"/>
      <c r="H915" s="3"/>
      <c r="I915" s="130"/>
      <c r="J915" s="131"/>
    </row>
    <row r="916" spans="6:10" ht="14">
      <c r="F916" s="3"/>
      <c r="H916" s="3"/>
      <c r="I916" s="130"/>
      <c r="J916" s="131"/>
    </row>
    <row r="917" spans="6:10" ht="14">
      <c r="F917" s="3"/>
      <c r="H917" s="3"/>
      <c r="I917" s="130"/>
      <c r="J917" s="131"/>
    </row>
    <row r="918" spans="6:10" ht="14">
      <c r="F918" s="3"/>
      <c r="H918" s="3"/>
      <c r="I918" s="130"/>
      <c r="J918" s="131"/>
    </row>
    <row r="919" spans="6:10" ht="14">
      <c r="F919" s="3"/>
      <c r="H919" s="3"/>
      <c r="I919" s="130"/>
      <c r="J919" s="131"/>
    </row>
    <row r="920" spans="6:10" ht="14">
      <c r="F920" s="3"/>
      <c r="H920" s="3"/>
      <c r="I920" s="130"/>
      <c r="J920" s="131"/>
    </row>
    <row r="921" spans="6:10" ht="14">
      <c r="F921" s="3"/>
      <c r="H921" s="3"/>
      <c r="I921" s="130"/>
      <c r="J921" s="131"/>
    </row>
    <row r="922" spans="6:10" ht="14">
      <c r="F922" s="3"/>
      <c r="H922" s="3"/>
      <c r="I922" s="130"/>
      <c r="J922" s="131"/>
    </row>
    <row r="923" spans="6:10" ht="14">
      <c r="F923" s="3"/>
      <c r="H923" s="3"/>
      <c r="I923" s="130"/>
      <c r="J923" s="131"/>
    </row>
    <row r="924" spans="6:10" ht="14">
      <c r="F924" s="3"/>
      <c r="H924" s="3"/>
      <c r="I924" s="130"/>
      <c r="J924" s="131"/>
    </row>
    <row r="925" spans="6:10" ht="14">
      <c r="F925" s="3"/>
      <c r="H925" s="3"/>
      <c r="I925" s="130"/>
      <c r="J925" s="131"/>
    </row>
    <row r="926" spans="6:10" ht="14">
      <c r="F926" s="3"/>
      <c r="H926" s="3"/>
      <c r="I926" s="130"/>
      <c r="J926" s="131"/>
    </row>
    <row r="927" spans="6:10" ht="14">
      <c r="F927" s="3"/>
      <c r="H927" s="3"/>
      <c r="I927" s="130"/>
      <c r="J927" s="131"/>
    </row>
    <row r="928" spans="6:10" ht="14">
      <c r="F928" s="3"/>
      <c r="H928" s="3"/>
      <c r="I928" s="130"/>
      <c r="J928" s="131"/>
    </row>
    <row r="929" spans="6:10" ht="14">
      <c r="F929" s="3"/>
      <c r="H929" s="3"/>
      <c r="I929" s="130"/>
      <c r="J929" s="131"/>
    </row>
    <row r="930" spans="6:10" ht="14">
      <c r="F930" s="3"/>
      <c r="H930" s="3"/>
      <c r="I930" s="130"/>
      <c r="J930" s="131"/>
    </row>
    <row r="931" spans="6:10" ht="14">
      <c r="F931" s="3"/>
      <c r="H931" s="3"/>
      <c r="I931" s="130"/>
      <c r="J931" s="131"/>
    </row>
    <row r="932" spans="6:10" ht="14">
      <c r="F932" s="3"/>
      <c r="H932" s="3"/>
      <c r="I932" s="130"/>
      <c r="J932" s="131"/>
    </row>
    <row r="933" spans="6:10" ht="14">
      <c r="F933" s="3"/>
      <c r="H933" s="3"/>
      <c r="I933" s="130"/>
      <c r="J933" s="131"/>
    </row>
    <row r="934" spans="6:10" ht="14">
      <c r="F934" s="3"/>
      <c r="H934" s="3"/>
      <c r="I934" s="130"/>
      <c r="J934" s="131"/>
    </row>
    <row r="935" spans="6:10" ht="14">
      <c r="F935" s="3"/>
      <c r="H935" s="3"/>
      <c r="I935" s="130"/>
      <c r="J935" s="131"/>
    </row>
    <row r="936" spans="6:10" ht="14">
      <c r="F936" s="3"/>
      <c r="H936" s="3"/>
      <c r="I936" s="130"/>
      <c r="J936" s="131"/>
    </row>
    <row r="937" spans="6:10" ht="14">
      <c r="F937" s="3"/>
      <c r="H937" s="3"/>
      <c r="I937" s="130"/>
      <c r="J937" s="131"/>
    </row>
    <row r="938" spans="6:10" ht="14">
      <c r="F938" s="3"/>
      <c r="H938" s="3"/>
      <c r="I938" s="130"/>
      <c r="J938" s="131"/>
    </row>
    <row r="939" spans="6:10" ht="14">
      <c r="F939" s="3"/>
      <c r="H939" s="3"/>
      <c r="I939" s="130"/>
      <c r="J939" s="131"/>
    </row>
    <row r="940" spans="6:10" ht="14">
      <c r="F940" s="3"/>
      <c r="H940" s="3"/>
      <c r="I940" s="130"/>
      <c r="J940" s="131"/>
    </row>
    <row r="941" spans="6:10" ht="14">
      <c r="F941" s="3"/>
      <c r="H941" s="3"/>
      <c r="I941" s="130"/>
      <c r="J941" s="131"/>
    </row>
    <row r="942" spans="6:10" ht="14">
      <c r="F942" s="3"/>
      <c r="H942" s="3"/>
      <c r="I942" s="130"/>
      <c r="J942" s="131"/>
    </row>
    <row r="943" spans="6:10" ht="14">
      <c r="F943" s="3"/>
      <c r="H943" s="3"/>
      <c r="I943" s="130"/>
      <c r="J943" s="131"/>
    </row>
    <row r="944" spans="6:10" ht="14">
      <c r="F944" s="3"/>
      <c r="H944" s="3"/>
      <c r="I944" s="130"/>
      <c r="J944" s="131"/>
    </row>
    <row r="945" spans="6:10" ht="14">
      <c r="F945" s="3"/>
      <c r="H945" s="3"/>
      <c r="I945" s="130"/>
      <c r="J945" s="131"/>
    </row>
    <row r="946" spans="6:10" ht="14">
      <c r="F946" s="3"/>
      <c r="H946" s="3"/>
      <c r="I946" s="130"/>
      <c r="J946" s="131"/>
    </row>
    <row r="947" spans="6:10" ht="14">
      <c r="F947" s="3"/>
      <c r="H947" s="3"/>
      <c r="I947" s="130"/>
      <c r="J947" s="131"/>
    </row>
    <row r="948" spans="6:10" ht="14">
      <c r="F948" s="3"/>
      <c r="H948" s="3"/>
      <c r="I948" s="130"/>
      <c r="J948" s="131"/>
    </row>
    <row r="949" spans="6:10" ht="14">
      <c r="F949" s="3"/>
      <c r="H949" s="3"/>
      <c r="I949" s="130"/>
      <c r="J949" s="131"/>
    </row>
    <row r="950" spans="6:10" ht="14">
      <c r="F950" s="3"/>
      <c r="H950" s="3"/>
      <c r="I950" s="130"/>
      <c r="J950" s="131"/>
    </row>
    <row r="951" spans="6:10" ht="14">
      <c r="F951" s="3"/>
      <c r="H951" s="3"/>
      <c r="I951" s="130"/>
      <c r="J951" s="131"/>
    </row>
    <row r="952" spans="6:10" ht="14">
      <c r="F952" s="3"/>
      <c r="H952" s="3"/>
      <c r="I952" s="130"/>
      <c r="J952" s="131"/>
    </row>
    <row r="953" spans="6:10" ht="14">
      <c r="F953" s="3"/>
      <c r="H953" s="3"/>
      <c r="I953" s="130"/>
      <c r="J953" s="131"/>
    </row>
    <row r="954" spans="6:10" ht="14">
      <c r="F954" s="3"/>
      <c r="H954" s="3"/>
      <c r="I954" s="130"/>
      <c r="J954" s="131"/>
    </row>
    <row r="955" spans="6:10" ht="14">
      <c r="F955" s="3"/>
      <c r="H955" s="3"/>
      <c r="I955" s="130"/>
      <c r="J955" s="131"/>
    </row>
    <row r="956" spans="6:10" ht="14">
      <c r="F956" s="3"/>
      <c r="H956" s="3"/>
      <c r="I956" s="130"/>
      <c r="J956" s="131"/>
    </row>
    <row r="957" spans="6:10" ht="14">
      <c r="F957" s="3"/>
      <c r="H957" s="3"/>
      <c r="I957" s="130"/>
      <c r="J957" s="131"/>
    </row>
    <row r="958" spans="6:10" ht="14">
      <c r="F958" s="3"/>
      <c r="H958" s="3"/>
      <c r="I958" s="130"/>
      <c r="J958" s="131"/>
    </row>
    <row r="959" spans="6:10" ht="14">
      <c r="F959" s="3"/>
      <c r="H959" s="3"/>
      <c r="I959" s="130"/>
      <c r="J959" s="131"/>
    </row>
    <row r="960" spans="6:10" ht="14">
      <c r="F960" s="3"/>
      <c r="H960" s="3"/>
      <c r="I960" s="130"/>
      <c r="J960" s="131"/>
    </row>
    <row r="961" spans="6:10" ht="14">
      <c r="F961" s="3"/>
      <c r="H961" s="3"/>
      <c r="I961" s="130"/>
      <c r="J961" s="131"/>
    </row>
    <row r="962" spans="6:10" ht="14">
      <c r="F962" s="3"/>
      <c r="H962" s="3"/>
      <c r="I962" s="130"/>
      <c r="J962" s="131"/>
    </row>
    <row r="963" spans="6:10" ht="14">
      <c r="F963" s="3"/>
      <c r="H963" s="3"/>
      <c r="I963" s="130"/>
      <c r="J963" s="131"/>
    </row>
    <row r="964" spans="6:10" ht="14">
      <c r="F964" s="3"/>
      <c r="H964" s="3"/>
      <c r="I964" s="130"/>
      <c r="J964" s="131"/>
    </row>
    <row r="965" spans="6:10" ht="14">
      <c r="F965" s="3"/>
      <c r="H965" s="3"/>
      <c r="I965" s="130"/>
      <c r="J965" s="131"/>
    </row>
    <row r="966" spans="6:10" ht="14">
      <c r="F966" s="3"/>
      <c r="H966" s="3"/>
      <c r="I966" s="130"/>
      <c r="J966" s="131"/>
    </row>
    <row r="967" spans="6:10" ht="14">
      <c r="F967" s="3"/>
      <c r="H967" s="3"/>
      <c r="I967" s="130"/>
      <c r="J967" s="131"/>
    </row>
    <row r="968" spans="6:10" ht="14">
      <c r="F968" s="3"/>
      <c r="H968" s="3"/>
      <c r="I968" s="130"/>
      <c r="J968" s="131"/>
    </row>
    <row r="969" spans="6:10" ht="14">
      <c r="F969" s="3"/>
      <c r="H969" s="3"/>
      <c r="I969" s="130"/>
      <c r="J969" s="131"/>
    </row>
    <row r="970" spans="6:10" ht="14">
      <c r="F970" s="3"/>
      <c r="H970" s="3"/>
      <c r="I970" s="130"/>
      <c r="J970" s="131"/>
    </row>
    <row r="971" spans="6:10" ht="14">
      <c r="F971" s="3"/>
      <c r="H971" s="3"/>
      <c r="I971" s="130"/>
      <c r="J971" s="131"/>
    </row>
    <row r="972" spans="6:10" ht="14">
      <c r="F972" s="3"/>
      <c r="H972" s="3"/>
      <c r="I972" s="130"/>
      <c r="J972" s="131"/>
    </row>
    <row r="973" spans="6:10" ht="14">
      <c r="F973" s="3"/>
      <c r="H973" s="3"/>
      <c r="I973" s="130"/>
      <c r="J973" s="131"/>
    </row>
    <row r="974" spans="6:10" ht="14">
      <c r="F974" s="3"/>
      <c r="H974" s="3"/>
      <c r="I974" s="130"/>
      <c r="J974" s="131"/>
    </row>
    <row r="975" spans="6:10" ht="14">
      <c r="F975" s="3"/>
      <c r="H975" s="3"/>
      <c r="I975" s="130"/>
      <c r="J975" s="131"/>
    </row>
    <row r="976" spans="6:10" ht="14">
      <c r="F976" s="3"/>
      <c r="H976" s="3"/>
      <c r="I976" s="130"/>
      <c r="J976" s="131"/>
    </row>
    <row r="977" spans="6:10" ht="14">
      <c r="F977" s="3"/>
      <c r="H977" s="3"/>
      <c r="I977" s="130"/>
      <c r="J977" s="131"/>
    </row>
    <row r="978" spans="6:10" ht="14">
      <c r="F978" s="3"/>
      <c r="H978" s="3"/>
      <c r="I978" s="130"/>
      <c r="J978" s="131"/>
    </row>
    <row r="979" spans="6:10" ht="14">
      <c r="F979" s="3"/>
      <c r="H979" s="3"/>
      <c r="I979" s="130"/>
      <c r="J979" s="131"/>
    </row>
    <row r="980" spans="6:10" ht="14">
      <c r="F980" s="3"/>
      <c r="H980" s="3"/>
      <c r="I980" s="130"/>
      <c r="J980" s="131"/>
    </row>
    <row r="981" spans="6:10" ht="14">
      <c r="F981" s="3"/>
      <c r="H981" s="3"/>
      <c r="I981" s="130"/>
      <c r="J981" s="131"/>
    </row>
    <row r="982" spans="6:10" ht="14">
      <c r="F982" s="3"/>
      <c r="H982" s="3"/>
      <c r="I982" s="130"/>
      <c r="J982" s="131"/>
    </row>
    <row r="983" spans="6:10" ht="14">
      <c r="F983" s="3"/>
      <c r="H983" s="3"/>
      <c r="I983" s="130"/>
      <c r="J983" s="131"/>
    </row>
    <row r="984" spans="6:10" ht="14">
      <c r="F984" s="3"/>
      <c r="H984" s="3"/>
      <c r="I984" s="130"/>
      <c r="J984" s="131"/>
    </row>
    <row r="985" spans="6:10" ht="14">
      <c r="F985" s="3"/>
      <c r="H985" s="3"/>
      <c r="I985" s="130"/>
      <c r="J985" s="131"/>
    </row>
    <row r="986" spans="6:10" ht="14">
      <c r="F986" s="3"/>
      <c r="H986" s="3"/>
      <c r="I986" s="130"/>
      <c r="J986" s="131"/>
    </row>
    <row r="987" spans="6:10" ht="14">
      <c r="F987" s="3"/>
      <c r="H987" s="3"/>
      <c r="I987" s="130"/>
      <c r="J987" s="131"/>
    </row>
    <row r="988" spans="6:10" ht="14">
      <c r="F988" s="3"/>
      <c r="H988" s="3"/>
      <c r="I988" s="130"/>
      <c r="J988" s="131"/>
    </row>
    <row r="989" spans="6:10" ht="14">
      <c r="F989" s="3"/>
      <c r="H989" s="3"/>
      <c r="I989" s="130"/>
      <c r="J989" s="131"/>
    </row>
    <row r="990" spans="6:10" ht="14">
      <c r="F990" s="3"/>
      <c r="H990" s="3"/>
      <c r="I990" s="130"/>
      <c r="J990" s="131"/>
    </row>
    <row r="991" spans="6:10" ht="14">
      <c r="F991" s="3"/>
      <c r="H991" s="3"/>
      <c r="I991" s="130"/>
      <c r="J991" s="131"/>
    </row>
    <row r="992" spans="6:10" ht="14">
      <c r="F992" s="3"/>
      <c r="H992" s="3"/>
      <c r="I992" s="130"/>
      <c r="J992" s="131"/>
    </row>
    <row r="993" spans="6:10" ht="14">
      <c r="F993" s="3"/>
      <c r="H993" s="3"/>
      <c r="I993" s="130"/>
      <c r="J993" s="131"/>
    </row>
    <row r="994" spans="6:10" ht="14">
      <c r="F994" s="3"/>
      <c r="H994" s="3"/>
      <c r="I994" s="130"/>
      <c r="J994" s="131"/>
    </row>
    <row r="995" spans="6:10" ht="14">
      <c r="F995" s="3"/>
      <c r="H995" s="3"/>
      <c r="I995" s="130"/>
      <c r="J995" s="131"/>
    </row>
    <row r="996" spans="6:10" ht="14">
      <c r="F996" s="3"/>
      <c r="H996" s="3"/>
      <c r="I996" s="130"/>
      <c r="J996" s="131"/>
    </row>
    <row r="997" spans="6:10" ht="14">
      <c r="F997" s="3"/>
      <c r="H997" s="3"/>
      <c r="I997" s="130"/>
      <c r="J997" s="131"/>
    </row>
    <row r="998" spans="6:10" ht="14">
      <c r="F998" s="3"/>
      <c r="H998" s="3"/>
      <c r="I998" s="130"/>
      <c r="J998" s="131"/>
    </row>
    <row r="999" spans="6:10" ht="14">
      <c r="F999" s="3"/>
      <c r="H999" s="3"/>
      <c r="I999" s="130"/>
      <c r="J999" s="131"/>
    </row>
    <row r="1000" spans="6:10" ht="14">
      <c r="F1000" s="3"/>
      <c r="H1000" s="3"/>
      <c r="I1000" s="130"/>
      <c r="J1000" s="131"/>
    </row>
    <row r="1001" spans="6:10" ht="14">
      <c r="F1001" s="3"/>
      <c r="H1001" s="3"/>
      <c r="I1001" s="130"/>
      <c r="J1001" s="131"/>
    </row>
    <row r="1002" spans="6:10" ht="14">
      <c r="F1002" s="3"/>
      <c r="H1002" s="3"/>
      <c r="I1002" s="130"/>
      <c r="J1002" s="131"/>
    </row>
  </sheetData>
  <autoFilter ref="E1:H67" xr:uid="{00000000-0009-0000-0000-000021000000}"/>
  <hyperlinks>
    <hyperlink ref="F21" r:id="rId1" xr:uid="{00000000-0004-0000-2100-000000000000}"/>
    <hyperlink ref="F22" r:id="rId2" xr:uid="{00000000-0004-0000-2100-000001000000}"/>
    <hyperlink ref="F23" r:id="rId3" xr:uid="{00000000-0004-0000-2100-000002000000}"/>
    <hyperlink ref="F24" r:id="rId4" xr:uid="{00000000-0004-0000-2100-000003000000}"/>
    <hyperlink ref="F25" r:id="rId5" xr:uid="{00000000-0004-0000-2100-000004000000}"/>
    <hyperlink ref="F26" r:id="rId6" xr:uid="{00000000-0004-0000-2100-000005000000}"/>
    <hyperlink ref="F27" r:id="rId7" xr:uid="{00000000-0004-0000-2100-000006000000}"/>
    <hyperlink ref="F28" r:id="rId8" xr:uid="{00000000-0004-0000-2100-000007000000}"/>
    <hyperlink ref="F29" r:id="rId9" xr:uid="{00000000-0004-0000-2100-000008000000}"/>
    <hyperlink ref="F57" r:id="rId10" xr:uid="{00000000-0004-0000-21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34</vt:i4>
      </vt:variant>
      <vt:variant>
        <vt:lpstr>Named Ranges</vt:lpstr>
      </vt:variant>
      <vt:variant>
        <vt:i4>6</vt:i4>
      </vt:variant>
    </vt:vector>
  </HeadingPairs>
  <TitlesOfParts>
    <vt:vector size="40" baseType="lpstr">
      <vt:lpstr>2023 May</vt:lpstr>
      <vt:lpstr>2023 June</vt:lpstr>
      <vt:lpstr>2023 July</vt:lpstr>
      <vt:lpstr>2023 August</vt:lpstr>
      <vt:lpstr>2023 September</vt:lpstr>
      <vt:lpstr>2023 October</vt:lpstr>
      <vt:lpstr>2023 November</vt:lpstr>
      <vt:lpstr>2023 December</vt:lpstr>
      <vt:lpstr>2024 January</vt:lpstr>
      <vt:lpstr>2024 February</vt:lpstr>
      <vt:lpstr>2024 March</vt:lpstr>
      <vt:lpstr>2024 April</vt:lpstr>
      <vt:lpstr>2024 May</vt:lpstr>
      <vt:lpstr>2024 June</vt:lpstr>
      <vt:lpstr>2024 July</vt:lpstr>
      <vt:lpstr>2024 August</vt:lpstr>
      <vt:lpstr>2024 September</vt:lpstr>
      <vt:lpstr>2024 October</vt:lpstr>
      <vt:lpstr>2024 November</vt:lpstr>
      <vt:lpstr>2024 December</vt:lpstr>
      <vt:lpstr>2025 January</vt:lpstr>
      <vt:lpstr>2025 February</vt:lpstr>
      <vt:lpstr>2025 March</vt:lpstr>
      <vt:lpstr>2025 April</vt:lpstr>
      <vt:lpstr>2025 May</vt:lpstr>
      <vt:lpstr>2025 June</vt:lpstr>
      <vt:lpstr>2025 July</vt:lpstr>
      <vt:lpstr>stats</vt:lpstr>
      <vt:lpstr>links</vt:lpstr>
      <vt:lpstr>classes-lookup</vt:lpstr>
      <vt:lpstr>classes-translation-lookup</vt:lpstr>
      <vt:lpstr>location-lang-time-lookup</vt:lpstr>
      <vt:lpstr>unavailable-dates-lookup</vt:lpstr>
      <vt:lpstr>data (deprecated)</vt:lpstr>
      <vt:lpstr>end_time</vt:lpstr>
      <vt:lpstr>languages</vt:lpstr>
      <vt:lpstr>library_closing</vt:lpstr>
      <vt:lpstr>location</vt:lpstr>
      <vt:lpstr>location_lang_time_lookup</vt:lpstr>
      <vt:lpstr>start_time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Kang Chen</cp:lastModifiedBy>
  <dcterms:modified xsi:type="dcterms:W3CDTF">2025-07-10T00:17:44Z</dcterms:modified>
</cp:coreProperties>
</file>